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12288" windowHeight="6036" activeTab="2"/>
  </bookViews>
  <sheets>
    <sheet name="ENS TEMP 201819" sheetId="1" r:id="rId1"/>
    <sheet name="HUM TEMP" sheetId="2" r:id="rId2"/>
    <sheet name="ENS TARDIO 201819" sheetId="3" r:id="rId3"/>
    <sheet name="HUM TARD" sheetId="4" r:id="rId4"/>
    <sheet name="DATOS HUM" sheetId="5" r:id="rId5"/>
    <sheet name="Plot Entry" sheetId="6" r:id="rId6"/>
    <sheet name="Hoja2" sheetId="7" r:id="rId7"/>
  </sheets>
  <calcPr calcId="162913"/>
</workbook>
</file>

<file path=xl/calcChain.xml><?xml version="1.0" encoding="utf-8"?>
<calcChain xmlns="http://schemas.openxmlformats.org/spreadsheetml/2006/main">
  <c r="J2" i="5" l="1"/>
  <c r="J1955" i="5"/>
  <c r="Q2" i="7"/>
  <c r="R2" i="7"/>
  <c r="Q3" i="7"/>
  <c r="Q3225" i="7" l="1"/>
  <c r="K3225" i="7"/>
  <c r="R3224" i="7"/>
  <c r="Q3224" i="7"/>
  <c r="K3224" i="7"/>
  <c r="M3224" i="7" s="1"/>
  <c r="Q3223" i="7"/>
  <c r="K3223" i="7"/>
  <c r="Q3222" i="7"/>
  <c r="R3222" i="7" s="1"/>
  <c r="K3222" i="7"/>
  <c r="Q3221" i="7"/>
  <c r="K3221" i="7"/>
  <c r="Q3220" i="7"/>
  <c r="R3220" i="7" s="1"/>
  <c r="K3220" i="7"/>
  <c r="N3220" i="7" s="1"/>
  <c r="Q3219" i="7"/>
  <c r="K3219" i="7"/>
  <c r="Q3218" i="7"/>
  <c r="R3218" i="7" s="1"/>
  <c r="N3218" i="7"/>
  <c r="K3218" i="7"/>
  <c r="Q3217" i="7"/>
  <c r="R3216" i="7" s="1"/>
  <c r="K3217" i="7"/>
  <c r="M3216" i="7" s="1"/>
  <c r="Q3216" i="7"/>
  <c r="K3216" i="7"/>
  <c r="N3216" i="7" s="1"/>
  <c r="Q3215" i="7"/>
  <c r="K3215" i="7"/>
  <c r="Q3214" i="7"/>
  <c r="R3214" i="7" s="1"/>
  <c r="K3214" i="7"/>
  <c r="Q3213" i="7"/>
  <c r="K3213" i="7"/>
  <c r="Q3212" i="7"/>
  <c r="N3212" i="7"/>
  <c r="K3212" i="7"/>
  <c r="M3212" i="7" s="1"/>
  <c r="Q3211" i="7"/>
  <c r="R3210" i="7" s="1"/>
  <c r="K3211" i="7"/>
  <c r="Q3210" i="7"/>
  <c r="K3210" i="7"/>
  <c r="M3210" i="7" s="1"/>
  <c r="Q3209" i="7"/>
  <c r="K3209" i="7"/>
  <c r="N3208" i="7" s="1"/>
  <c r="Q3208" i="7"/>
  <c r="K3208" i="7"/>
  <c r="Q3207" i="7"/>
  <c r="K3207" i="7"/>
  <c r="Q3206" i="7"/>
  <c r="R3206" i="7" s="1"/>
  <c r="K3206" i="7"/>
  <c r="Q3205" i="7"/>
  <c r="K3205" i="7"/>
  <c r="Q3204" i="7"/>
  <c r="R3204" i="7" s="1"/>
  <c r="M3204" i="7"/>
  <c r="K3204" i="7"/>
  <c r="N3204" i="7" s="1"/>
  <c r="Q3203" i="7"/>
  <c r="K3203" i="7"/>
  <c r="Q3202" i="7"/>
  <c r="K3202" i="7"/>
  <c r="Q3201" i="7"/>
  <c r="K3201" i="7"/>
  <c r="Q3200" i="7"/>
  <c r="K3200" i="7"/>
  <c r="N3200" i="7" s="1"/>
  <c r="Q3199" i="7"/>
  <c r="K3199" i="7"/>
  <c r="Q3198" i="7"/>
  <c r="R3198" i="7" s="1"/>
  <c r="K3198" i="7"/>
  <c r="N3198" i="7" s="1"/>
  <c r="Q3197" i="7"/>
  <c r="K3197" i="7"/>
  <c r="Q3196" i="7"/>
  <c r="R3196" i="7" s="1"/>
  <c r="K3196" i="7"/>
  <c r="M3196" i="7" s="1"/>
  <c r="Q3195" i="7"/>
  <c r="K3195" i="7"/>
  <c r="Q3194" i="7"/>
  <c r="R3194" i="7" s="1"/>
  <c r="K3194" i="7"/>
  <c r="N3194" i="7" s="1"/>
  <c r="Q3193" i="7"/>
  <c r="K3193" i="7"/>
  <c r="Q3192" i="7"/>
  <c r="R3192" i="7" s="1"/>
  <c r="K3192" i="7"/>
  <c r="N3192" i="7" s="1"/>
  <c r="Q3191" i="7"/>
  <c r="K3191" i="7"/>
  <c r="Q3190" i="7"/>
  <c r="R3190" i="7" s="1"/>
  <c r="K3190" i="7"/>
  <c r="N3190" i="7" s="1"/>
  <c r="Q3189" i="7"/>
  <c r="K3189" i="7"/>
  <c r="Q3188" i="7"/>
  <c r="K3188" i="7"/>
  <c r="N3188" i="7" s="1"/>
  <c r="Q3187" i="7"/>
  <c r="K3187" i="7"/>
  <c r="Q3186" i="7"/>
  <c r="K3186" i="7"/>
  <c r="M3186" i="7" s="1"/>
  <c r="Q3185" i="7"/>
  <c r="K3185" i="7"/>
  <c r="R3184" i="7"/>
  <c r="Q3184" i="7"/>
  <c r="K3184" i="7"/>
  <c r="Q3183" i="7"/>
  <c r="K3183" i="7"/>
  <c r="Q3182" i="7"/>
  <c r="R3182" i="7" s="1"/>
  <c r="K3182" i="7"/>
  <c r="Q3181" i="7"/>
  <c r="K3181" i="7"/>
  <c r="N3180" i="7" s="1"/>
  <c r="Q3180" i="7"/>
  <c r="K3180" i="7"/>
  <c r="Q3179" i="7"/>
  <c r="R3178" i="7" s="1"/>
  <c r="K3179" i="7"/>
  <c r="Q3178" i="7"/>
  <c r="K3178" i="7"/>
  <c r="N3178" i="7" s="1"/>
  <c r="Q3177" i="7"/>
  <c r="K3177" i="7"/>
  <c r="Q3176" i="7"/>
  <c r="R3176" i="7" s="1"/>
  <c r="K3176" i="7"/>
  <c r="Q3175" i="7"/>
  <c r="K3175" i="7"/>
  <c r="Q3174" i="7"/>
  <c r="K3174" i="7"/>
  <c r="Q3173" i="7"/>
  <c r="K3173" i="7"/>
  <c r="Q3172" i="7"/>
  <c r="R3172" i="7" s="1"/>
  <c r="K3172" i="7"/>
  <c r="M3172" i="7" s="1"/>
  <c r="Q3171" i="7"/>
  <c r="K3171" i="7"/>
  <c r="M3170" i="7" s="1"/>
  <c r="Q3170" i="7"/>
  <c r="K3170" i="7"/>
  <c r="Q3169" i="7"/>
  <c r="K3169" i="7"/>
  <c r="Q3168" i="7"/>
  <c r="R3168" i="7" s="1"/>
  <c r="K3168" i="7"/>
  <c r="N3168" i="7" s="1"/>
  <c r="Q3167" i="7"/>
  <c r="K3167" i="7"/>
  <c r="Q3166" i="7"/>
  <c r="R3166" i="7" s="1"/>
  <c r="K3166" i="7"/>
  <c r="N3166" i="7" s="1"/>
  <c r="Q3165" i="7"/>
  <c r="K3165" i="7"/>
  <c r="Q3164" i="7"/>
  <c r="R3164" i="7" s="1"/>
  <c r="K3164" i="7"/>
  <c r="N3164" i="7" s="1"/>
  <c r="Q3163" i="7"/>
  <c r="K3163" i="7"/>
  <c r="Q3162" i="7"/>
  <c r="R3162" i="7" s="1"/>
  <c r="K3162" i="7"/>
  <c r="M3162" i="7" s="1"/>
  <c r="Q3161" i="7"/>
  <c r="K3161" i="7"/>
  <c r="Q3160" i="7"/>
  <c r="R3160" i="7" s="1"/>
  <c r="K3160" i="7"/>
  <c r="M3160" i="7" s="1"/>
  <c r="Q3159" i="7"/>
  <c r="K3159" i="7"/>
  <c r="Q3158" i="7"/>
  <c r="R3158" i="7" s="1"/>
  <c r="K3158" i="7"/>
  <c r="Q3157" i="7"/>
  <c r="K3157" i="7"/>
  <c r="Q3156" i="7"/>
  <c r="K3156" i="7"/>
  <c r="M3156" i="7" s="1"/>
  <c r="Q3155" i="7"/>
  <c r="R3154" i="7" s="1"/>
  <c r="K3155" i="7"/>
  <c r="Q3154" i="7"/>
  <c r="K3154" i="7"/>
  <c r="Q3153" i="7"/>
  <c r="K3153" i="7"/>
  <c r="Q3152" i="7"/>
  <c r="R3152" i="7" s="1"/>
  <c r="K3152" i="7"/>
  <c r="Q3151" i="7"/>
  <c r="K3151" i="7"/>
  <c r="Q3150" i="7"/>
  <c r="R3150" i="7" s="1"/>
  <c r="K3150" i="7"/>
  <c r="Q3149" i="7"/>
  <c r="K3149" i="7"/>
  <c r="Q3148" i="7"/>
  <c r="R3148" i="7" s="1"/>
  <c r="K3148" i="7"/>
  <c r="M3148" i="7" s="1"/>
  <c r="Q3147" i="7"/>
  <c r="K3147" i="7"/>
  <c r="Q3146" i="7"/>
  <c r="N3146" i="7"/>
  <c r="K3146" i="7"/>
  <c r="Q3145" i="7"/>
  <c r="K3145" i="7"/>
  <c r="Q3144" i="7"/>
  <c r="R3144" i="7" s="1"/>
  <c r="K3144" i="7"/>
  <c r="Q3143" i="7"/>
  <c r="K3143" i="7"/>
  <c r="Q3142" i="7"/>
  <c r="R3142" i="7" s="1"/>
  <c r="K3142" i="7"/>
  <c r="N3142" i="7" s="1"/>
  <c r="Q3141" i="7"/>
  <c r="K3141" i="7"/>
  <c r="Q3140" i="7"/>
  <c r="K3140" i="7"/>
  <c r="N3140" i="7" s="1"/>
  <c r="Q3139" i="7"/>
  <c r="K3139" i="7"/>
  <c r="Q3138" i="7"/>
  <c r="K3138" i="7"/>
  <c r="M3138" i="7" s="1"/>
  <c r="Q3137" i="7"/>
  <c r="K3137" i="7"/>
  <c r="M3136" i="7" s="1"/>
  <c r="Q3136" i="7"/>
  <c r="R3136" i="7" s="1"/>
  <c r="K3136" i="7"/>
  <c r="Q3135" i="7"/>
  <c r="K3135" i="7"/>
  <c r="Q3134" i="7"/>
  <c r="R3134" i="7" s="1"/>
  <c r="K3134" i="7"/>
  <c r="Q3133" i="7"/>
  <c r="K3133" i="7"/>
  <c r="Q3132" i="7"/>
  <c r="R3132" i="7" s="1"/>
  <c r="K3132" i="7"/>
  <c r="M3132" i="7" s="1"/>
  <c r="Q3131" i="7"/>
  <c r="K3131" i="7"/>
  <c r="N3130" i="7" s="1"/>
  <c r="Q3130" i="7"/>
  <c r="K3130" i="7"/>
  <c r="M3130" i="7" s="1"/>
  <c r="Q3129" i="7"/>
  <c r="K3129" i="7"/>
  <c r="R3128" i="7"/>
  <c r="Q3128" i="7"/>
  <c r="K3128" i="7"/>
  <c r="Q3127" i="7"/>
  <c r="K3127" i="7"/>
  <c r="Q3126" i="7"/>
  <c r="R3126" i="7" s="1"/>
  <c r="K3126" i="7"/>
  <c r="Q3125" i="7"/>
  <c r="K3125" i="7"/>
  <c r="Q3124" i="7"/>
  <c r="K3124" i="7"/>
  <c r="M3124" i="7" s="1"/>
  <c r="Q3123" i="7"/>
  <c r="K3123" i="7"/>
  <c r="Q3122" i="7"/>
  <c r="K3122" i="7"/>
  <c r="Q3121" i="7"/>
  <c r="K3121" i="7"/>
  <c r="Q3120" i="7"/>
  <c r="R3120" i="7" s="1"/>
  <c r="K3120" i="7"/>
  <c r="Q3119" i="7"/>
  <c r="K3119" i="7"/>
  <c r="R3118" i="7"/>
  <c r="Q3118" i="7"/>
  <c r="K3118" i="7"/>
  <c r="N3118" i="7" s="1"/>
  <c r="Q3117" i="7"/>
  <c r="K3117" i="7"/>
  <c r="N3116" i="7" s="1"/>
  <c r="Q3116" i="7"/>
  <c r="R3116" i="7" s="1"/>
  <c r="K3116" i="7"/>
  <c r="Q3115" i="7"/>
  <c r="K3115" i="7"/>
  <c r="Q3114" i="7"/>
  <c r="R3114" i="7" s="1"/>
  <c r="M3114" i="7"/>
  <c r="K3114" i="7"/>
  <c r="Q3113" i="7"/>
  <c r="K3113" i="7"/>
  <c r="R3112" i="7"/>
  <c r="Q3112" i="7"/>
  <c r="K3112" i="7"/>
  <c r="N3112" i="7" s="1"/>
  <c r="Q3111" i="7"/>
  <c r="K3111" i="7"/>
  <c r="Q3110" i="7"/>
  <c r="R3110" i="7" s="1"/>
  <c r="K3110" i="7"/>
  <c r="Q3109" i="7"/>
  <c r="K3109" i="7"/>
  <c r="Q3108" i="7"/>
  <c r="K3108" i="7"/>
  <c r="M3108" i="7" s="1"/>
  <c r="Q3107" i="7"/>
  <c r="R3106" i="7" s="1"/>
  <c r="K3107" i="7"/>
  <c r="Q3106" i="7"/>
  <c r="N3106" i="7"/>
  <c r="K3106" i="7"/>
  <c r="M3106" i="7" s="1"/>
  <c r="Q3105" i="7"/>
  <c r="K3105" i="7"/>
  <c r="Q3104" i="7"/>
  <c r="R3104" i="7" s="1"/>
  <c r="K3104" i="7"/>
  <c r="Q3103" i="7"/>
  <c r="K3103" i="7"/>
  <c r="Q3102" i="7"/>
  <c r="R3102" i="7" s="1"/>
  <c r="K3102" i="7"/>
  <c r="Q3101" i="7"/>
  <c r="K3101" i="7"/>
  <c r="Q3100" i="7"/>
  <c r="K3100" i="7"/>
  <c r="M3100" i="7" s="1"/>
  <c r="Q3099" i="7"/>
  <c r="K3099" i="7"/>
  <c r="Q3098" i="7"/>
  <c r="K3098" i="7"/>
  <c r="Q3097" i="7"/>
  <c r="K3097" i="7"/>
  <c r="Q3096" i="7"/>
  <c r="R3096" i="7" s="1"/>
  <c r="K3096" i="7"/>
  <c r="Q3095" i="7"/>
  <c r="K3095" i="7"/>
  <c r="R3094" i="7"/>
  <c r="Q3094" i="7"/>
  <c r="K3094" i="7"/>
  <c r="Q3093" i="7"/>
  <c r="K3093" i="7"/>
  <c r="Q3092" i="7"/>
  <c r="R3092" i="7" s="1"/>
  <c r="K3092" i="7"/>
  <c r="N3092" i="7" s="1"/>
  <c r="Q3091" i="7"/>
  <c r="K3091" i="7"/>
  <c r="Q3090" i="7"/>
  <c r="R3090" i="7" s="1"/>
  <c r="M3090" i="7"/>
  <c r="K3090" i="7"/>
  <c r="Q3089" i="7"/>
  <c r="K3089" i="7"/>
  <c r="Q3088" i="7"/>
  <c r="R3088" i="7" s="1"/>
  <c r="K3088" i="7"/>
  <c r="M3088" i="7" s="1"/>
  <c r="Q3087" i="7"/>
  <c r="K3087" i="7"/>
  <c r="Q3086" i="7"/>
  <c r="K3086" i="7"/>
  <c r="Q3085" i="7"/>
  <c r="K3085" i="7"/>
  <c r="Q3084" i="7"/>
  <c r="K3084" i="7"/>
  <c r="M3084" i="7" s="1"/>
  <c r="Q3083" i="7"/>
  <c r="K3083" i="7"/>
  <c r="Q3082" i="7"/>
  <c r="R3082" i="7" s="1"/>
  <c r="K3082" i="7"/>
  <c r="Q3081" i="7"/>
  <c r="K3081" i="7"/>
  <c r="Q3080" i="7"/>
  <c r="R3080" i="7" s="1"/>
  <c r="K3080" i="7"/>
  <c r="Q3079" i="7"/>
  <c r="K3079" i="7"/>
  <c r="Q3078" i="7"/>
  <c r="R3078" i="7" s="1"/>
  <c r="K3078" i="7"/>
  <c r="Q3077" i="7"/>
  <c r="K3077" i="7"/>
  <c r="Q3076" i="7"/>
  <c r="R3076" i="7" s="1"/>
  <c r="K3076" i="7"/>
  <c r="Q3075" i="7"/>
  <c r="R3074" i="7" s="1"/>
  <c r="K3075" i="7"/>
  <c r="Q3074" i="7"/>
  <c r="K3074" i="7"/>
  <c r="N3074" i="7" s="1"/>
  <c r="Q3073" i="7"/>
  <c r="K3073" i="7"/>
  <c r="M3072" i="7" s="1"/>
  <c r="Q3072" i="7"/>
  <c r="R3072" i="7" s="1"/>
  <c r="K3072" i="7"/>
  <c r="Q3071" i="7"/>
  <c r="K3071" i="7"/>
  <c r="R3070" i="7"/>
  <c r="Q3070" i="7"/>
  <c r="K3070" i="7"/>
  <c r="Q3069" i="7"/>
  <c r="K3069" i="7"/>
  <c r="Q3068" i="7"/>
  <c r="K3068" i="7"/>
  <c r="N3068" i="7" s="1"/>
  <c r="Q3067" i="7"/>
  <c r="K3067" i="7"/>
  <c r="Q3066" i="7"/>
  <c r="M3066" i="7"/>
  <c r="K3066" i="7"/>
  <c r="Q3065" i="7"/>
  <c r="K3065" i="7"/>
  <c r="M3064" i="7" s="1"/>
  <c r="Q3064" i="7"/>
  <c r="R3064" i="7" s="1"/>
  <c r="K3064" i="7"/>
  <c r="Q3063" i="7"/>
  <c r="K3063" i="7"/>
  <c r="Q3062" i="7"/>
  <c r="K3062" i="7"/>
  <c r="Q3061" i="7"/>
  <c r="K3061" i="7"/>
  <c r="Q3060" i="7"/>
  <c r="K3060" i="7"/>
  <c r="M3060" i="7" s="1"/>
  <c r="Q3059" i="7"/>
  <c r="K3059" i="7"/>
  <c r="N3058" i="7" s="1"/>
  <c r="Q3058" i="7"/>
  <c r="K3058" i="7"/>
  <c r="Q3057" i="7"/>
  <c r="K3057" i="7"/>
  <c r="R3056" i="7"/>
  <c r="Q3056" i="7"/>
  <c r="K3056" i="7"/>
  <c r="Q3055" i="7"/>
  <c r="K3055" i="7"/>
  <c r="Q3054" i="7"/>
  <c r="R3054" i="7" s="1"/>
  <c r="K3054" i="7"/>
  <c r="Q3053" i="7"/>
  <c r="K3053" i="7"/>
  <c r="Q3052" i="7"/>
  <c r="K3052" i="7"/>
  <c r="Q3051" i="7"/>
  <c r="R3050" i="7" s="1"/>
  <c r="K3051" i="7"/>
  <c r="Q3050" i="7"/>
  <c r="K3050" i="7"/>
  <c r="Q3049" i="7"/>
  <c r="K3049" i="7"/>
  <c r="Q3048" i="7"/>
  <c r="R3048" i="7" s="1"/>
  <c r="K3048" i="7"/>
  <c r="Q3047" i="7"/>
  <c r="K3047" i="7"/>
  <c r="R3046" i="7"/>
  <c r="Q3046" i="7"/>
  <c r="K3046" i="7"/>
  <c r="N3046" i="7" s="1"/>
  <c r="Q3045" i="7"/>
  <c r="K3045" i="7"/>
  <c r="Q3044" i="7"/>
  <c r="R3044" i="7" s="1"/>
  <c r="N3044" i="7"/>
  <c r="K3044" i="7"/>
  <c r="M3044" i="7" s="1"/>
  <c r="Q3043" i="7"/>
  <c r="K3043" i="7"/>
  <c r="Q3042" i="7"/>
  <c r="M3042" i="7"/>
  <c r="K3042" i="7"/>
  <c r="Q3041" i="7"/>
  <c r="K3041" i="7"/>
  <c r="R3040" i="7"/>
  <c r="Q3040" i="7"/>
  <c r="M3040" i="7"/>
  <c r="K3040" i="7"/>
  <c r="N3040" i="7" s="1"/>
  <c r="Q3039" i="7"/>
  <c r="K3039" i="7"/>
  <c r="Q3038" i="7"/>
  <c r="K3038" i="7"/>
  <c r="Q3037" i="7"/>
  <c r="K3037" i="7"/>
  <c r="Q3036" i="7"/>
  <c r="K3036" i="7"/>
  <c r="M3036" i="7" s="1"/>
  <c r="Q3035" i="7"/>
  <c r="K3035" i="7"/>
  <c r="Q3034" i="7"/>
  <c r="K3034" i="7"/>
  <c r="Q3033" i="7"/>
  <c r="K3033" i="7"/>
  <c r="Q3032" i="7"/>
  <c r="R3032" i="7" s="1"/>
  <c r="K3032" i="7"/>
  <c r="Q3031" i="7"/>
  <c r="K3031" i="7"/>
  <c r="Q3030" i="7"/>
  <c r="R3030" i="7" s="1"/>
  <c r="K3030" i="7"/>
  <c r="Q3029" i="7"/>
  <c r="K3029" i="7"/>
  <c r="Q3028" i="7"/>
  <c r="N3028" i="7"/>
  <c r="K3028" i="7"/>
  <c r="Q3027" i="7"/>
  <c r="K3027" i="7"/>
  <c r="M3026" i="7" s="1"/>
  <c r="Q3026" i="7"/>
  <c r="K3026" i="7"/>
  <c r="N3026" i="7" s="1"/>
  <c r="Q3025" i="7"/>
  <c r="K3025" i="7"/>
  <c r="R3024" i="7"/>
  <c r="Q3024" i="7"/>
  <c r="K3024" i="7"/>
  <c r="N3024" i="7" s="1"/>
  <c r="Q3023" i="7"/>
  <c r="K3023" i="7"/>
  <c r="R3022" i="7"/>
  <c r="Q3022" i="7"/>
  <c r="K3022" i="7"/>
  <c r="N3022" i="7" s="1"/>
  <c r="Q3021" i="7"/>
  <c r="K3021" i="7"/>
  <c r="Q3020" i="7"/>
  <c r="N3020" i="7"/>
  <c r="K3020" i="7"/>
  <c r="M3020" i="7" s="1"/>
  <c r="Q3019" i="7"/>
  <c r="K3019" i="7"/>
  <c r="Q3018" i="7"/>
  <c r="M3018" i="7"/>
  <c r="K3018" i="7"/>
  <c r="Q3017" i="7"/>
  <c r="K3017" i="7"/>
  <c r="R3016" i="7"/>
  <c r="Q3016" i="7"/>
  <c r="K3016" i="7"/>
  <c r="Q3015" i="7"/>
  <c r="K3015" i="7"/>
  <c r="Q3014" i="7"/>
  <c r="R3014" i="7" s="1"/>
  <c r="K3014" i="7"/>
  <c r="Q3013" i="7"/>
  <c r="K3013" i="7"/>
  <c r="Q3012" i="7"/>
  <c r="R3012" i="7" s="1"/>
  <c r="K3012" i="7"/>
  <c r="Q3011" i="7"/>
  <c r="K3011" i="7"/>
  <c r="Q3010" i="7"/>
  <c r="R3010" i="7" s="1"/>
  <c r="K3010" i="7"/>
  <c r="N3010" i="7" s="1"/>
  <c r="Q3009" i="7"/>
  <c r="K3009" i="7"/>
  <c r="R3008" i="7"/>
  <c r="Q3008" i="7"/>
  <c r="K3008" i="7"/>
  <c r="Q3007" i="7"/>
  <c r="K3007" i="7"/>
  <c r="Q3006" i="7"/>
  <c r="R3006" i="7" s="1"/>
  <c r="K3006" i="7"/>
  <c r="Q3005" i="7"/>
  <c r="K3005" i="7"/>
  <c r="Q3004" i="7"/>
  <c r="K3004" i="7"/>
  <c r="Q3003" i="7"/>
  <c r="R3002" i="7" s="1"/>
  <c r="K3003" i="7"/>
  <c r="Q3002" i="7"/>
  <c r="K3002" i="7"/>
  <c r="Q3001" i="7"/>
  <c r="K3001" i="7"/>
  <c r="Q3000" i="7"/>
  <c r="R3000" i="7" s="1"/>
  <c r="K3000" i="7"/>
  <c r="Q2999" i="7"/>
  <c r="K2999" i="7"/>
  <c r="R2998" i="7"/>
  <c r="Q2998" i="7"/>
  <c r="K2998" i="7"/>
  <c r="N2998" i="7" s="1"/>
  <c r="Q2997" i="7"/>
  <c r="K2997" i="7"/>
  <c r="Q2996" i="7"/>
  <c r="R2996" i="7" s="1"/>
  <c r="N2996" i="7"/>
  <c r="K2996" i="7"/>
  <c r="M2996" i="7" s="1"/>
  <c r="Q2995" i="7"/>
  <c r="K2995" i="7"/>
  <c r="Q2994" i="7"/>
  <c r="M2994" i="7"/>
  <c r="K2994" i="7"/>
  <c r="Q2993" i="7"/>
  <c r="K2993" i="7"/>
  <c r="Q2992" i="7"/>
  <c r="R2992" i="7" s="1"/>
  <c r="M2992" i="7"/>
  <c r="K2992" i="7"/>
  <c r="N2992" i="7" s="1"/>
  <c r="Q2991" i="7"/>
  <c r="K2991" i="7"/>
  <c r="Q2990" i="7"/>
  <c r="K2990" i="7"/>
  <c r="Q2989" i="7"/>
  <c r="K2989" i="7"/>
  <c r="Q2988" i="7"/>
  <c r="K2988" i="7"/>
  <c r="M2988" i="7" s="1"/>
  <c r="Q2987" i="7"/>
  <c r="K2987" i="7"/>
  <c r="Q2986" i="7"/>
  <c r="K2986" i="7"/>
  <c r="Q2985" i="7"/>
  <c r="K2985" i="7"/>
  <c r="Q2984" i="7"/>
  <c r="R2984" i="7" s="1"/>
  <c r="K2984" i="7"/>
  <c r="Q2983" i="7"/>
  <c r="K2983" i="7"/>
  <c r="R2982" i="7"/>
  <c r="Q2982" i="7"/>
  <c r="K2982" i="7"/>
  <c r="Q2981" i="7"/>
  <c r="K2981" i="7"/>
  <c r="Q2980" i="7"/>
  <c r="R2980" i="7" s="1"/>
  <c r="K2980" i="7"/>
  <c r="Q2979" i="7"/>
  <c r="R2978" i="7" s="1"/>
  <c r="K2979" i="7"/>
  <c r="Q2978" i="7"/>
  <c r="K2978" i="7"/>
  <c r="N2978" i="7" s="1"/>
  <c r="Q2977" i="7"/>
  <c r="K2977" i="7"/>
  <c r="M2976" i="7" s="1"/>
  <c r="Q2976" i="7"/>
  <c r="R2976" i="7" s="1"/>
  <c r="K2976" i="7"/>
  <c r="Q2975" i="7"/>
  <c r="K2975" i="7"/>
  <c r="R2974" i="7"/>
  <c r="Q2974" i="7"/>
  <c r="K2974" i="7"/>
  <c r="Q2973" i="7"/>
  <c r="K2973" i="7"/>
  <c r="Q2972" i="7"/>
  <c r="K2972" i="7"/>
  <c r="N2972" i="7" s="1"/>
  <c r="Q2971" i="7"/>
  <c r="K2971" i="7"/>
  <c r="Q2970" i="7"/>
  <c r="N2970" i="7"/>
  <c r="K2970" i="7"/>
  <c r="M2970" i="7" s="1"/>
  <c r="Q2969" i="7"/>
  <c r="K2969" i="7"/>
  <c r="M2968" i="7" s="1"/>
  <c r="R2968" i="7"/>
  <c r="Q2968" i="7"/>
  <c r="K2968" i="7"/>
  <c r="Q2967" i="7"/>
  <c r="K2967" i="7"/>
  <c r="Q2966" i="7"/>
  <c r="K2966" i="7"/>
  <c r="Q2965" i="7"/>
  <c r="K2965" i="7"/>
  <c r="Q2964" i="7"/>
  <c r="K2964" i="7"/>
  <c r="M2964" i="7" s="1"/>
  <c r="Q2963" i="7"/>
  <c r="Q2962" i="7"/>
  <c r="R2962" i="7" s="1"/>
  <c r="K2962" i="7"/>
  <c r="N2962" i="7" s="1"/>
  <c r="Q2961" i="7"/>
  <c r="K2961" i="7"/>
  <c r="R2960" i="7"/>
  <c r="Q2960" i="7"/>
  <c r="K2960" i="7"/>
  <c r="N2960" i="7" s="1"/>
  <c r="Q2959" i="7"/>
  <c r="K2959" i="7"/>
  <c r="Q2958" i="7"/>
  <c r="N2958" i="7"/>
  <c r="K2958" i="7"/>
  <c r="M2958" i="7" s="1"/>
  <c r="Q2957" i="7"/>
  <c r="K2957" i="7"/>
  <c r="Q2956" i="7"/>
  <c r="N2956" i="7"/>
  <c r="M2956" i="7"/>
  <c r="K2956" i="7"/>
  <c r="Q2955" i="7"/>
  <c r="K2955" i="7"/>
  <c r="Q2954" i="7"/>
  <c r="R2954" i="7" s="1"/>
  <c r="K2954" i="7"/>
  <c r="Q2953" i="7"/>
  <c r="K2953" i="7"/>
  <c r="Q2952" i="7"/>
  <c r="K2952" i="7"/>
  <c r="Q2951" i="7"/>
  <c r="K2951" i="7"/>
  <c r="Q2950" i="7"/>
  <c r="K2950" i="7"/>
  <c r="M2950" i="7" s="1"/>
  <c r="Q2949" i="7"/>
  <c r="R2948" i="7" s="1"/>
  <c r="K2949" i="7"/>
  <c r="Q2948" i="7"/>
  <c r="K2948" i="7"/>
  <c r="Q2947" i="7"/>
  <c r="K2947" i="7"/>
  <c r="R2946" i="7"/>
  <c r="Q2946" i="7"/>
  <c r="K2946" i="7"/>
  <c r="Q2945" i="7"/>
  <c r="K2945" i="7"/>
  <c r="Q2944" i="7"/>
  <c r="R2944" i="7" s="1"/>
  <c r="K2944" i="7"/>
  <c r="Q2943" i="7"/>
  <c r="K2943" i="7"/>
  <c r="Q2942" i="7"/>
  <c r="R2942" i="7" s="1"/>
  <c r="K2942" i="7"/>
  <c r="Q2941" i="7"/>
  <c r="R2940" i="7" s="1"/>
  <c r="K2941" i="7"/>
  <c r="Q2940" i="7"/>
  <c r="K2940" i="7"/>
  <c r="N2940" i="7" s="1"/>
  <c r="Q2939" i="7"/>
  <c r="K2939" i="7"/>
  <c r="Q2938" i="7"/>
  <c r="R2938" i="7" s="1"/>
  <c r="K2938" i="7"/>
  <c r="Q2937" i="7"/>
  <c r="K2937" i="7"/>
  <c r="R2936" i="7"/>
  <c r="Q2936" i="7"/>
  <c r="K2936" i="7"/>
  <c r="N2936" i="7" s="1"/>
  <c r="Q2935" i="7"/>
  <c r="K2935" i="7"/>
  <c r="Q2934" i="7"/>
  <c r="R2934" i="7" s="1"/>
  <c r="N2934" i="7"/>
  <c r="K2934" i="7"/>
  <c r="M2934" i="7" s="1"/>
  <c r="Q2933" i="7"/>
  <c r="K2933" i="7"/>
  <c r="Q2932" i="7"/>
  <c r="N2932" i="7"/>
  <c r="M2932" i="7"/>
  <c r="K2932" i="7"/>
  <c r="Q2931" i="7"/>
  <c r="K2931" i="7"/>
  <c r="M2930" i="7" s="1"/>
  <c r="Q2930" i="7"/>
  <c r="R2930" i="7" s="1"/>
  <c r="K2930" i="7"/>
  <c r="Q2929" i="7"/>
  <c r="K2929" i="7"/>
  <c r="Q2928" i="7"/>
  <c r="K2928" i="7"/>
  <c r="Q2927" i="7"/>
  <c r="K2927" i="7"/>
  <c r="Q2926" i="7"/>
  <c r="K2926" i="7"/>
  <c r="M2926" i="7" s="1"/>
  <c r="Q2925" i="7"/>
  <c r="K2925" i="7"/>
  <c r="N2924" i="7" s="1"/>
  <c r="Q2924" i="7"/>
  <c r="K2924" i="7"/>
  <c r="Q2923" i="7"/>
  <c r="K2923" i="7"/>
  <c r="R2922" i="7"/>
  <c r="Q2922" i="7"/>
  <c r="K2922" i="7"/>
  <c r="Q2921" i="7"/>
  <c r="K2921" i="7"/>
  <c r="R2920" i="7"/>
  <c r="Q2920" i="7"/>
  <c r="K2920" i="7"/>
  <c r="Q2919" i="7"/>
  <c r="K2919" i="7"/>
  <c r="Q2918" i="7"/>
  <c r="N2918" i="7"/>
  <c r="K2918" i="7"/>
  <c r="M2918" i="7" s="1"/>
  <c r="Q2917" i="7"/>
  <c r="K2917" i="7"/>
  <c r="Q2916" i="7"/>
  <c r="K2916" i="7"/>
  <c r="Q2915" i="7"/>
  <c r="K2915" i="7"/>
  <c r="Q2914" i="7"/>
  <c r="R2914" i="7" s="1"/>
  <c r="K2914" i="7"/>
  <c r="Q2913" i="7"/>
  <c r="K2913" i="7"/>
  <c r="R2912" i="7"/>
  <c r="Q2912" i="7"/>
  <c r="K2912" i="7"/>
  <c r="Q2911" i="7"/>
  <c r="K2911" i="7"/>
  <c r="Q2910" i="7"/>
  <c r="R2910" i="7" s="1"/>
  <c r="K2910" i="7"/>
  <c r="N2910" i="7" s="1"/>
  <c r="Q2909" i="7"/>
  <c r="K2909" i="7"/>
  <c r="Q2908" i="7"/>
  <c r="N2908" i="7"/>
  <c r="K2908" i="7"/>
  <c r="M2908" i="7" s="1"/>
  <c r="Q2907" i="7"/>
  <c r="K2907" i="7"/>
  <c r="R2906" i="7"/>
  <c r="Q2906" i="7"/>
  <c r="K2906" i="7"/>
  <c r="M2906" i="7" s="1"/>
  <c r="Q2905" i="7"/>
  <c r="K2905" i="7"/>
  <c r="Q2904" i="7"/>
  <c r="R2904" i="7" s="1"/>
  <c r="K2904" i="7"/>
  <c r="Q2903" i="7"/>
  <c r="K2903" i="7"/>
  <c r="Q2902" i="7"/>
  <c r="K2902" i="7"/>
  <c r="M2902" i="7" s="1"/>
  <c r="Q2901" i="7"/>
  <c r="K2901" i="7"/>
  <c r="N2900" i="7" s="1"/>
  <c r="Q2900" i="7"/>
  <c r="R2900" i="7" s="1"/>
  <c r="K2900" i="7"/>
  <c r="Q2899" i="7"/>
  <c r="K2899" i="7"/>
  <c r="R2898" i="7"/>
  <c r="Q2898" i="7"/>
  <c r="K2898" i="7"/>
  <c r="Q2897" i="7"/>
  <c r="K2897" i="7"/>
  <c r="R2896" i="7"/>
  <c r="Q2896" i="7"/>
  <c r="K2896" i="7"/>
  <c r="Q2895" i="7"/>
  <c r="K2895" i="7"/>
  <c r="Q2894" i="7"/>
  <c r="N2894" i="7"/>
  <c r="K2894" i="7"/>
  <c r="M2894" i="7" s="1"/>
  <c r="Q2893" i="7"/>
  <c r="K2893" i="7"/>
  <c r="Q2892" i="7"/>
  <c r="K2892" i="7"/>
  <c r="N2892" i="7" s="1"/>
  <c r="Q2891" i="7"/>
  <c r="K2891" i="7"/>
  <c r="R2890" i="7"/>
  <c r="Q2890" i="7"/>
  <c r="K2890" i="7"/>
  <c r="Q2889" i="7"/>
  <c r="K2889" i="7"/>
  <c r="Q2888" i="7"/>
  <c r="R2888" i="7" s="1"/>
  <c r="K2888" i="7"/>
  <c r="N2888" i="7" s="1"/>
  <c r="Q2887" i="7"/>
  <c r="K2887" i="7"/>
  <c r="Q2886" i="7"/>
  <c r="N2886" i="7"/>
  <c r="K2886" i="7"/>
  <c r="M2886" i="7" s="1"/>
  <c r="Q2885" i="7"/>
  <c r="R2884" i="7" s="1"/>
  <c r="K2885" i="7"/>
  <c r="Q2884" i="7"/>
  <c r="K2884" i="7"/>
  <c r="N2884" i="7" s="1"/>
  <c r="Q2883" i="7"/>
  <c r="K2883" i="7"/>
  <c r="Q2882" i="7"/>
  <c r="R2882" i="7" s="1"/>
  <c r="K2882" i="7"/>
  <c r="Q2881" i="7"/>
  <c r="K2881" i="7"/>
  <c r="Q2880" i="7"/>
  <c r="K2880" i="7"/>
  <c r="Q2879" i="7"/>
  <c r="K2879" i="7"/>
  <c r="Q2878" i="7"/>
  <c r="K2878" i="7"/>
  <c r="Q2877" i="7"/>
  <c r="K2877" i="7"/>
  <c r="Q2876" i="7"/>
  <c r="K2876" i="7"/>
  <c r="Q2875" i="7"/>
  <c r="K2875" i="7"/>
  <c r="Q2874" i="7"/>
  <c r="R2874" i="7" s="1"/>
  <c r="K2874" i="7"/>
  <c r="Q2873" i="7"/>
  <c r="K2873" i="7"/>
  <c r="Q2872" i="7"/>
  <c r="K2872" i="7"/>
  <c r="Q2871" i="7"/>
  <c r="K2871" i="7"/>
  <c r="Q2870" i="7"/>
  <c r="R2870" i="7" s="1"/>
  <c r="N2870" i="7"/>
  <c r="K2870" i="7"/>
  <c r="M2870" i="7" s="1"/>
  <c r="Q2869" i="7"/>
  <c r="K2869" i="7"/>
  <c r="M2868" i="7" s="1"/>
  <c r="Q2868" i="7"/>
  <c r="N2868" i="7"/>
  <c r="K2868" i="7"/>
  <c r="Q2867" i="7"/>
  <c r="K2867" i="7"/>
  <c r="Q2866" i="7"/>
  <c r="R2866" i="7" s="1"/>
  <c r="K2866" i="7"/>
  <c r="Q2865" i="7"/>
  <c r="K2865" i="7"/>
  <c r="Q2864" i="7"/>
  <c r="R2864" i="7" s="1"/>
  <c r="K2864" i="7"/>
  <c r="N2864" i="7" s="1"/>
  <c r="Q2863" i="7"/>
  <c r="K2863" i="7"/>
  <c r="Q2862" i="7"/>
  <c r="N2862" i="7"/>
  <c r="K2862" i="7"/>
  <c r="M2862" i="7" s="1"/>
  <c r="Q2861" i="7"/>
  <c r="R2860" i="7" s="1"/>
  <c r="K2861" i="7"/>
  <c r="Q2860" i="7"/>
  <c r="K2860" i="7"/>
  <c r="N2860" i="7" s="1"/>
  <c r="Q2859" i="7"/>
  <c r="K2859" i="7"/>
  <c r="M2858" i="7" s="1"/>
  <c r="Q2858" i="7"/>
  <c r="R2858" i="7" s="1"/>
  <c r="K2858" i="7"/>
  <c r="Q2857" i="7"/>
  <c r="K2857" i="7"/>
  <c r="Q2856" i="7"/>
  <c r="R2856" i="7" s="1"/>
  <c r="K2856" i="7"/>
  <c r="Q2855" i="7"/>
  <c r="K2855" i="7"/>
  <c r="Q2854" i="7"/>
  <c r="R2854" i="7" s="1"/>
  <c r="N2854" i="7"/>
  <c r="K2854" i="7"/>
  <c r="Q2853" i="7"/>
  <c r="K2853" i="7"/>
  <c r="M2852" i="7" s="1"/>
  <c r="Q2852" i="7"/>
  <c r="K2852" i="7"/>
  <c r="N2852" i="7" s="1"/>
  <c r="Q2851" i="7"/>
  <c r="K2851" i="7"/>
  <c r="Q2850" i="7"/>
  <c r="R2850" i="7" s="1"/>
  <c r="K2850" i="7"/>
  <c r="Q2849" i="7"/>
  <c r="K2849" i="7"/>
  <c r="R2848" i="7"/>
  <c r="Q2848" i="7"/>
  <c r="K2848" i="7"/>
  <c r="Q2847" i="7"/>
  <c r="K2847" i="7"/>
  <c r="Q2846" i="7"/>
  <c r="K2846" i="7"/>
  <c r="M2846" i="7" s="1"/>
  <c r="Q2845" i="7"/>
  <c r="R2844" i="7" s="1"/>
  <c r="K2845" i="7"/>
  <c r="Q2844" i="7"/>
  <c r="K2844" i="7"/>
  <c r="Q2843" i="7"/>
  <c r="K2843" i="7"/>
  <c r="Q2842" i="7"/>
  <c r="R2842" i="7" s="1"/>
  <c r="K2842" i="7"/>
  <c r="N2842" i="7" s="1"/>
  <c r="Q2841" i="7"/>
  <c r="K2841" i="7"/>
  <c r="Q2840" i="7"/>
  <c r="R2840" i="7" s="1"/>
  <c r="K2840" i="7"/>
  <c r="N2840" i="7" s="1"/>
  <c r="Q2839" i="7"/>
  <c r="K2839" i="7"/>
  <c r="Q2838" i="7"/>
  <c r="R2838" i="7" s="1"/>
  <c r="K2838" i="7"/>
  <c r="N2838" i="7" s="1"/>
  <c r="Q2837" i="7"/>
  <c r="R2836" i="7" s="1"/>
  <c r="K2837" i="7"/>
  <c r="Q2836" i="7"/>
  <c r="K2836" i="7"/>
  <c r="N2836" i="7" s="1"/>
  <c r="Q2835" i="7"/>
  <c r="K2835" i="7"/>
  <c r="R2834" i="7"/>
  <c r="Q2834" i="7"/>
  <c r="K2834" i="7"/>
  <c r="M2834" i="7" s="1"/>
  <c r="Q2833" i="7"/>
  <c r="K2833" i="7"/>
  <c r="Q2832" i="7"/>
  <c r="K2832" i="7"/>
  <c r="Q2831" i="7"/>
  <c r="K2831" i="7"/>
  <c r="Q2830" i="7"/>
  <c r="K2830" i="7"/>
  <c r="Q2829" i="7"/>
  <c r="K2829" i="7"/>
  <c r="Q2828" i="7"/>
  <c r="R2828" i="7" s="1"/>
  <c r="K2828" i="7"/>
  <c r="Q2827" i="7"/>
  <c r="K2827" i="7"/>
  <c r="Q2826" i="7"/>
  <c r="R2826" i="7" s="1"/>
  <c r="K2826" i="7"/>
  <c r="Q2825" i="7"/>
  <c r="K2825" i="7"/>
  <c r="R2824" i="7"/>
  <c r="Q2824" i="7"/>
  <c r="K2824" i="7"/>
  <c r="Q2823" i="7"/>
  <c r="K2823" i="7"/>
  <c r="Q2822" i="7"/>
  <c r="K2822" i="7"/>
  <c r="M2822" i="7" s="1"/>
  <c r="Q2821" i="7"/>
  <c r="R2820" i="7" s="1"/>
  <c r="K2821" i="7"/>
  <c r="M2820" i="7" s="1"/>
  <c r="Q2820" i="7"/>
  <c r="K2820" i="7"/>
  <c r="N2820" i="7" s="1"/>
  <c r="Q2819" i="7"/>
  <c r="K2819" i="7"/>
  <c r="R2818" i="7"/>
  <c r="Q2818" i="7"/>
  <c r="K2818" i="7"/>
  <c r="N2818" i="7" s="1"/>
  <c r="Q2817" i="7"/>
  <c r="K2817" i="7"/>
  <c r="Q2816" i="7"/>
  <c r="R2816" i="7" s="1"/>
  <c r="K2816" i="7"/>
  <c r="Q2815" i="7"/>
  <c r="K2815" i="7"/>
  <c r="M2814" i="7" s="1"/>
  <c r="Q2814" i="7"/>
  <c r="K2814" i="7"/>
  <c r="N2814" i="7" s="1"/>
  <c r="Q2813" i="7"/>
  <c r="K2813" i="7"/>
  <c r="Q2812" i="7"/>
  <c r="N2812" i="7"/>
  <c r="M2812" i="7"/>
  <c r="K2812" i="7"/>
  <c r="Q2811" i="7"/>
  <c r="K2811" i="7"/>
  <c r="M2810" i="7" s="1"/>
  <c r="Q2810" i="7"/>
  <c r="R2810" i="7" s="1"/>
  <c r="K2810" i="7"/>
  <c r="Q2809" i="7"/>
  <c r="K2809" i="7"/>
  <c r="Q2808" i="7"/>
  <c r="R2808" i="7" s="1"/>
  <c r="K2808" i="7"/>
  <c r="Q2807" i="7"/>
  <c r="K2807" i="7"/>
  <c r="Q2806" i="7"/>
  <c r="N2806" i="7"/>
  <c r="K2806" i="7"/>
  <c r="Q2805" i="7"/>
  <c r="K2805" i="7"/>
  <c r="M2804" i="7" s="1"/>
  <c r="Q2804" i="7"/>
  <c r="R2804" i="7" s="1"/>
  <c r="K2804" i="7"/>
  <c r="Q2803" i="7"/>
  <c r="K2803" i="7"/>
  <c r="R2802" i="7"/>
  <c r="Q2802" i="7"/>
  <c r="K2802" i="7"/>
  <c r="Q2801" i="7"/>
  <c r="K2801" i="7"/>
  <c r="Q2800" i="7"/>
  <c r="K2800" i="7"/>
  <c r="Q2799" i="7"/>
  <c r="K2799" i="7"/>
  <c r="Q2798" i="7"/>
  <c r="K2798" i="7"/>
  <c r="M2798" i="7" s="1"/>
  <c r="Q2797" i="7"/>
  <c r="R2796" i="7" s="1"/>
  <c r="K2797" i="7"/>
  <c r="M2796" i="7" s="1"/>
  <c r="Q2796" i="7"/>
  <c r="N2796" i="7"/>
  <c r="K2796" i="7"/>
  <c r="Q2795" i="7"/>
  <c r="K2795" i="7"/>
  <c r="R2794" i="7"/>
  <c r="Q2794" i="7"/>
  <c r="K2794" i="7"/>
  <c r="N2794" i="7" s="1"/>
  <c r="Q2793" i="7"/>
  <c r="K2793" i="7"/>
  <c r="Q2792" i="7"/>
  <c r="R2792" i="7" s="1"/>
  <c r="K2792" i="7"/>
  <c r="Q2791" i="7"/>
  <c r="K2791" i="7"/>
  <c r="Q2790" i="7"/>
  <c r="N2790" i="7"/>
  <c r="K2790" i="7"/>
  <c r="M2790" i="7" s="1"/>
  <c r="Q2789" i="7"/>
  <c r="K2789" i="7"/>
  <c r="Q2788" i="7"/>
  <c r="K2788" i="7"/>
  <c r="N2788" i="7" s="1"/>
  <c r="Q2787" i="7"/>
  <c r="K2787" i="7"/>
  <c r="R2786" i="7"/>
  <c r="Q2786" i="7"/>
  <c r="K2786" i="7"/>
  <c r="Q2785" i="7"/>
  <c r="K2785" i="7"/>
  <c r="Q2784" i="7"/>
  <c r="R2784" i="7" s="1"/>
  <c r="K2784" i="7"/>
  <c r="Q2783" i="7"/>
  <c r="K2783" i="7"/>
  <c r="Q2782" i="7"/>
  <c r="K2782" i="7"/>
  <c r="Q2781" i="7"/>
  <c r="K2781" i="7"/>
  <c r="Q2780" i="7"/>
  <c r="K2780" i="7"/>
  <c r="Q2779" i="7"/>
  <c r="K2779" i="7"/>
  <c r="R2778" i="7"/>
  <c r="Q2778" i="7"/>
  <c r="K2778" i="7"/>
  <c r="Q2777" i="7"/>
  <c r="K2777" i="7"/>
  <c r="Q2776" i="7"/>
  <c r="R2776" i="7" s="1"/>
  <c r="K2776" i="7"/>
  <c r="Q2775" i="7"/>
  <c r="K2775" i="7"/>
  <c r="Q2774" i="7"/>
  <c r="R2774" i="7" s="1"/>
  <c r="K2774" i="7"/>
  <c r="M2774" i="7" s="1"/>
  <c r="Q2773" i="7"/>
  <c r="K2773" i="7"/>
  <c r="M2772" i="7" s="1"/>
  <c r="Q2772" i="7"/>
  <c r="K2772" i="7"/>
  <c r="N2772" i="7" s="1"/>
  <c r="Q2771" i="7"/>
  <c r="K2771" i="7"/>
  <c r="Q2770" i="7"/>
  <c r="R2770" i="7" s="1"/>
  <c r="K2770" i="7"/>
  <c r="N2770" i="7" s="1"/>
  <c r="Q2769" i="7"/>
  <c r="K2769" i="7"/>
  <c r="Q2768" i="7"/>
  <c r="R2768" i="7" s="1"/>
  <c r="K2768" i="7"/>
  <c r="Q2767" i="7"/>
  <c r="K2767" i="7"/>
  <c r="Q2766" i="7"/>
  <c r="K2766" i="7"/>
  <c r="N2766" i="7" s="1"/>
  <c r="Q2765" i="7"/>
  <c r="R2764" i="7" s="1"/>
  <c r="K2765" i="7"/>
  <c r="Q2764" i="7"/>
  <c r="K2764" i="7"/>
  <c r="Q2763" i="7"/>
  <c r="K2763" i="7"/>
  <c r="Q2762" i="7"/>
  <c r="R2762" i="7" s="1"/>
  <c r="K2762" i="7"/>
  <c r="Q2761" i="7"/>
  <c r="K2761" i="7"/>
  <c r="Q2760" i="7"/>
  <c r="R2760" i="7" s="1"/>
  <c r="K2760" i="7"/>
  <c r="Q2759" i="7"/>
  <c r="K2759" i="7"/>
  <c r="Q2758" i="7"/>
  <c r="Q2757" i="7"/>
  <c r="K2757" i="7"/>
  <c r="Q2756" i="7"/>
  <c r="R2756" i="7" s="1"/>
  <c r="M2756" i="7"/>
  <c r="K2756" i="7"/>
  <c r="Q2755" i="7"/>
  <c r="K2755" i="7"/>
  <c r="Q2754" i="7"/>
  <c r="R2754" i="7" s="1"/>
  <c r="K2754" i="7"/>
  <c r="Q2753" i="7"/>
  <c r="K2753" i="7"/>
  <c r="Q2752" i="7"/>
  <c r="R2752" i="7" s="1"/>
  <c r="K2752" i="7"/>
  <c r="N2752" i="7" s="1"/>
  <c r="Q2751" i="7"/>
  <c r="K2751" i="7"/>
  <c r="Q2750" i="7"/>
  <c r="K2750" i="7"/>
  <c r="N2750" i="7" s="1"/>
  <c r="Q2749" i="7"/>
  <c r="K2749" i="7"/>
  <c r="Q2748" i="7"/>
  <c r="R2748" i="7" s="1"/>
  <c r="K2748" i="7"/>
  <c r="Q2747" i="7"/>
  <c r="K2747" i="7"/>
  <c r="Q2746" i="7"/>
  <c r="R2746" i="7" s="1"/>
  <c r="K2746" i="7"/>
  <c r="Q2745" i="7"/>
  <c r="K2745" i="7"/>
  <c r="Q2744" i="7"/>
  <c r="N2744" i="7"/>
  <c r="K2744" i="7"/>
  <c r="Q2743" i="7"/>
  <c r="K2743" i="7"/>
  <c r="Q2742" i="7"/>
  <c r="K2742" i="7"/>
  <c r="Q2741" i="7"/>
  <c r="K2741" i="7"/>
  <c r="Q2740" i="7"/>
  <c r="R2740" i="7" s="1"/>
  <c r="K2740" i="7"/>
  <c r="Q2739" i="7"/>
  <c r="K2739" i="7"/>
  <c r="Q2738" i="7"/>
  <c r="K2738" i="7"/>
  <c r="Q2737" i="7"/>
  <c r="K2737" i="7"/>
  <c r="Q2736" i="7"/>
  <c r="N2736" i="7"/>
  <c r="K2736" i="7"/>
  <c r="M2736" i="7" s="1"/>
  <c r="Q2735" i="7"/>
  <c r="K2735" i="7"/>
  <c r="Q2734" i="7"/>
  <c r="R2734" i="7" s="1"/>
  <c r="K2734" i="7"/>
  <c r="Q2733" i="7"/>
  <c r="K2733" i="7"/>
  <c r="R2732" i="7"/>
  <c r="Q2732" i="7"/>
  <c r="K2732" i="7"/>
  <c r="Q2731" i="7"/>
  <c r="K2731" i="7"/>
  <c r="Q2730" i="7"/>
  <c r="K2730" i="7"/>
  <c r="Q2729" i="7"/>
  <c r="K2729" i="7"/>
  <c r="Q2728" i="7"/>
  <c r="K2728" i="7"/>
  <c r="N2728" i="7" s="1"/>
  <c r="Q2727" i="7"/>
  <c r="K2727" i="7"/>
  <c r="Q2726" i="7"/>
  <c r="K2726" i="7"/>
  <c r="Q2725" i="7"/>
  <c r="K2725" i="7"/>
  <c r="Q2724" i="7"/>
  <c r="R2724" i="7" s="1"/>
  <c r="K2724" i="7"/>
  <c r="Q2723" i="7"/>
  <c r="K2723" i="7"/>
  <c r="R2722" i="7"/>
  <c r="Q2722" i="7"/>
  <c r="K2722" i="7"/>
  <c r="Q2721" i="7"/>
  <c r="K2721" i="7"/>
  <c r="N2720" i="7" s="1"/>
  <c r="Q2720" i="7"/>
  <c r="K2720" i="7"/>
  <c r="Q2719" i="7"/>
  <c r="K2719" i="7"/>
  <c r="Q2718" i="7"/>
  <c r="R2718" i="7" s="1"/>
  <c r="K2718" i="7"/>
  <c r="N2718" i="7" s="1"/>
  <c r="Q2717" i="7"/>
  <c r="K2717" i="7"/>
  <c r="R2716" i="7"/>
  <c r="Q2716" i="7"/>
  <c r="K2716" i="7"/>
  <c r="M2716" i="7" s="1"/>
  <c r="Q2715" i="7"/>
  <c r="K2715" i="7"/>
  <c r="R2714" i="7"/>
  <c r="Q2714" i="7"/>
  <c r="K2714" i="7"/>
  <c r="Q2713" i="7"/>
  <c r="K2713" i="7"/>
  <c r="Q2712" i="7"/>
  <c r="R2712" i="7" s="1"/>
  <c r="N2712" i="7"/>
  <c r="K2712" i="7"/>
  <c r="M2712" i="7" s="1"/>
  <c r="Q2711" i="7"/>
  <c r="K2711" i="7"/>
  <c r="Q2710" i="7"/>
  <c r="R2710" i="7" s="1"/>
  <c r="K2710" i="7"/>
  <c r="N2710" i="7" s="1"/>
  <c r="Q2709" i="7"/>
  <c r="K2709" i="7"/>
  <c r="R2708" i="7"/>
  <c r="Q2708" i="7"/>
  <c r="K2708" i="7"/>
  <c r="M2708" i="7" s="1"/>
  <c r="Q2707" i="7"/>
  <c r="K2707" i="7"/>
  <c r="Q2706" i="7"/>
  <c r="R2706" i="7" s="1"/>
  <c r="K2706" i="7"/>
  <c r="Q2705" i="7"/>
  <c r="K2705" i="7"/>
  <c r="M2704" i="7" s="1"/>
  <c r="Q2704" i="7"/>
  <c r="K2704" i="7"/>
  <c r="N2704" i="7" s="1"/>
  <c r="Q2703" i="7"/>
  <c r="K2703" i="7"/>
  <c r="Q2702" i="7"/>
  <c r="N2702" i="7"/>
  <c r="M2702" i="7"/>
  <c r="K2702" i="7"/>
  <c r="Q2701" i="7"/>
  <c r="K2701" i="7"/>
  <c r="Q2700" i="7"/>
  <c r="K2700" i="7"/>
  <c r="Q2699" i="7"/>
  <c r="K2699" i="7"/>
  <c r="Q2698" i="7"/>
  <c r="K2698" i="7"/>
  <c r="Q2697" i="7"/>
  <c r="K2697" i="7"/>
  <c r="Q2696" i="7"/>
  <c r="K2696" i="7"/>
  <c r="Q2695" i="7"/>
  <c r="K2695" i="7"/>
  <c r="Q2694" i="7"/>
  <c r="K2694" i="7"/>
  <c r="Q2693" i="7"/>
  <c r="K2693" i="7"/>
  <c r="Q2692" i="7"/>
  <c r="R2692" i="7" s="1"/>
  <c r="K2692" i="7"/>
  <c r="Q2691" i="7"/>
  <c r="K2691" i="7"/>
  <c r="R2690" i="7"/>
  <c r="Q2690" i="7"/>
  <c r="K2690" i="7"/>
  <c r="Q2689" i="7"/>
  <c r="K2689" i="7"/>
  <c r="Q2688" i="7"/>
  <c r="K2688" i="7"/>
  <c r="M2688" i="7" s="1"/>
  <c r="Q2687" i="7"/>
  <c r="R2686" i="7" s="1"/>
  <c r="K2687" i="7"/>
  <c r="Q2686" i="7"/>
  <c r="K2686" i="7"/>
  <c r="Q2685" i="7"/>
  <c r="K2685" i="7"/>
  <c r="Q2684" i="7"/>
  <c r="R2684" i="7" s="1"/>
  <c r="K2684" i="7"/>
  <c r="Q2683" i="7"/>
  <c r="K2683" i="7"/>
  <c r="Q2682" i="7"/>
  <c r="R2682" i="7" s="1"/>
  <c r="K2682" i="7"/>
  <c r="Q2681" i="7"/>
  <c r="K2681" i="7"/>
  <c r="Q2680" i="7"/>
  <c r="N2680" i="7"/>
  <c r="K2680" i="7"/>
  <c r="M2680" i="7" s="1"/>
  <c r="Q2679" i="7"/>
  <c r="R2678" i="7" s="1"/>
  <c r="K2679" i="7"/>
  <c r="Q2678" i="7"/>
  <c r="K2678" i="7"/>
  <c r="Q2677" i="7"/>
  <c r="K2677" i="7"/>
  <c r="R2676" i="7"/>
  <c r="Q2676" i="7"/>
  <c r="K2676" i="7"/>
  <c r="Q2675" i="7"/>
  <c r="K2675" i="7"/>
  <c r="Q2674" i="7"/>
  <c r="R2674" i="7" s="1"/>
  <c r="K2674" i="7"/>
  <c r="Q2673" i="7"/>
  <c r="K2673" i="7"/>
  <c r="Q2672" i="7"/>
  <c r="R2672" i="7" s="1"/>
  <c r="K2672" i="7"/>
  <c r="Q2671" i="7"/>
  <c r="K2671" i="7"/>
  <c r="Q2670" i="7"/>
  <c r="N2670" i="7"/>
  <c r="K2670" i="7"/>
  <c r="M2670" i="7" s="1"/>
  <c r="Q2669" i="7"/>
  <c r="K2669" i="7"/>
  <c r="Q2668" i="7"/>
  <c r="R2668" i="7" s="1"/>
  <c r="K2668" i="7"/>
  <c r="M2668" i="7" s="1"/>
  <c r="Q2667" i="7"/>
  <c r="K2667" i="7"/>
  <c r="Q2666" i="7"/>
  <c r="N2666" i="7"/>
  <c r="K2666" i="7"/>
  <c r="Q2665" i="7"/>
  <c r="K2665" i="7"/>
  <c r="Q2664" i="7"/>
  <c r="R2664" i="7" s="1"/>
  <c r="K2664" i="7"/>
  <c r="Q2663" i="7"/>
  <c r="K2663" i="7"/>
  <c r="N2662" i="7" s="1"/>
  <c r="R2662" i="7"/>
  <c r="Q2662" i="7"/>
  <c r="K2662" i="7"/>
  <c r="Q2661" i="7"/>
  <c r="K2661" i="7"/>
  <c r="R2660" i="7"/>
  <c r="Q2660" i="7"/>
  <c r="K2660" i="7"/>
  <c r="M2660" i="7" s="1"/>
  <c r="Q2659" i="7"/>
  <c r="K2659" i="7"/>
  <c r="Q2658" i="7"/>
  <c r="K2658" i="7"/>
  <c r="Q2657" i="7"/>
  <c r="K2657" i="7"/>
  <c r="Q2656" i="7"/>
  <c r="N2656" i="7"/>
  <c r="M2656" i="7"/>
  <c r="K2656" i="7"/>
  <c r="Q2655" i="7"/>
  <c r="K2655" i="7"/>
  <c r="Q2654" i="7"/>
  <c r="R2654" i="7" s="1"/>
  <c r="N2654" i="7"/>
  <c r="K2654" i="7"/>
  <c r="M2654" i="7" s="1"/>
  <c r="Q2653" i="7"/>
  <c r="K2653" i="7"/>
  <c r="Q2652" i="7"/>
  <c r="M2652" i="7"/>
  <c r="K2652" i="7"/>
  <c r="N2652" i="7" s="1"/>
  <c r="Q2651" i="7"/>
  <c r="K2651" i="7"/>
  <c r="Q2650" i="7"/>
  <c r="R2650" i="7" s="1"/>
  <c r="K2650" i="7"/>
  <c r="Q2649" i="7"/>
  <c r="K2649" i="7"/>
  <c r="Q2648" i="7"/>
  <c r="N2648" i="7"/>
  <c r="K2648" i="7"/>
  <c r="Q2647" i="7"/>
  <c r="K2647" i="7"/>
  <c r="Q2646" i="7"/>
  <c r="K2646" i="7"/>
  <c r="Q2645" i="7"/>
  <c r="K2645" i="7"/>
  <c r="Q2644" i="7"/>
  <c r="R2644" i="7" s="1"/>
  <c r="K2644" i="7"/>
  <c r="Q2643" i="7"/>
  <c r="K2643" i="7"/>
  <c r="Q2642" i="7"/>
  <c r="K2642" i="7"/>
  <c r="Q2641" i="7"/>
  <c r="K2641" i="7"/>
  <c r="Q2640" i="7"/>
  <c r="K2640" i="7"/>
  <c r="M2640" i="7" s="1"/>
  <c r="Q2639" i="7"/>
  <c r="K2639" i="7"/>
  <c r="Q2638" i="7"/>
  <c r="R2638" i="7" s="1"/>
  <c r="K2638" i="7"/>
  <c r="Q2637" i="7"/>
  <c r="K2637" i="7"/>
  <c r="R2636" i="7"/>
  <c r="Q2636" i="7"/>
  <c r="K2636" i="7"/>
  <c r="Q2635" i="7"/>
  <c r="K2635" i="7"/>
  <c r="Q2634" i="7"/>
  <c r="R2634" i="7" s="1"/>
  <c r="K2634" i="7"/>
  <c r="Q2633" i="7"/>
  <c r="K2633" i="7"/>
  <c r="Q2632" i="7"/>
  <c r="K2632" i="7"/>
  <c r="N2632" i="7" s="1"/>
  <c r="Q2631" i="7"/>
  <c r="K2631" i="7"/>
  <c r="Q2630" i="7"/>
  <c r="K2630" i="7"/>
  <c r="Q2629" i="7"/>
  <c r="K2629" i="7"/>
  <c r="Q2628" i="7"/>
  <c r="R2628" i="7" s="1"/>
  <c r="K2628" i="7"/>
  <c r="Q2627" i="7"/>
  <c r="K2627" i="7"/>
  <c r="R2626" i="7"/>
  <c r="Q2626" i="7"/>
  <c r="K2626" i="7"/>
  <c r="Q2625" i="7"/>
  <c r="K2625" i="7"/>
  <c r="Q2624" i="7"/>
  <c r="R2624" i="7" s="1"/>
  <c r="K2624" i="7"/>
  <c r="Q2623" i="7"/>
  <c r="K2623" i="7"/>
  <c r="Q2622" i="7"/>
  <c r="R2622" i="7" s="1"/>
  <c r="K2622" i="7"/>
  <c r="N2622" i="7" s="1"/>
  <c r="Q2621" i="7"/>
  <c r="K2621" i="7"/>
  <c r="Q2620" i="7"/>
  <c r="R2620" i="7" s="1"/>
  <c r="K2620" i="7"/>
  <c r="M2620" i="7" s="1"/>
  <c r="Q2619" i="7"/>
  <c r="K2619" i="7"/>
  <c r="R2618" i="7"/>
  <c r="Q2618" i="7"/>
  <c r="K2618" i="7"/>
  <c r="Q2617" i="7"/>
  <c r="K2617" i="7"/>
  <c r="Q2616" i="7"/>
  <c r="N2616" i="7"/>
  <c r="K2616" i="7"/>
  <c r="M2616" i="7" s="1"/>
  <c r="Q2615" i="7"/>
  <c r="R2614" i="7" s="1"/>
  <c r="K2615" i="7"/>
  <c r="Q2614" i="7"/>
  <c r="K2614" i="7"/>
  <c r="N2614" i="7" s="1"/>
  <c r="Q2613" i="7"/>
  <c r="K2613" i="7"/>
  <c r="Q2612" i="7"/>
  <c r="R2612" i="7" s="1"/>
  <c r="K2612" i="7"/>
  <c r="N2612" i="7" s="1"/>
  <c r="Q2611" i="7"/>
  <c r="K2611" i="7"/>
  <c r="R2610" i="7"/>
  <c r="Q2610" i="7"/>
  <c r="K2610" i="7"/>
  <c r="Q2609" i="7"/>
  <c r="K2609" i="7"/>
  <c r="Q2608" i="7"/>
  <c r="R2608" i="7" s="1"/>
  <c r="K2608" i="7"/>
  <c r="Q2607" i="7"/>
  <c r="K2607" i="7"/>
  <c r="M2606" i="7" s="1"/>
  <c r="Q2606" i="7"/>
  <c r="R2606" i="7" s="1"/>
  <c r="K2606" i="7"/>
  <c r="N2606" i="7" s="1"/>
  <c r="Q2605" i="7"/>
  <c r="K2605" i="7"/>
  <c r="Q2604" i="7"/>
  <c r="R2604" i="7" s="1"/>
  <c r="K2604" i="7"/>
  <c r="Q2603" i="7"/>
  <c r="K2603" i="7"/>
  <c r="Q2602" i="7"/>
  <c r="R2602" i="7" s="1"/>
  <c r="K2602" i="7"/>
  <c r="Q2601" i="7"/>
  <c r="K2601" i="7"/>
  <c r="Q2600" i="7"/>
  <c r="R2600" i="7" s="1"/>
  <c r="K2600" i="7"/>
  <c r="Q2599" i="7"/>
  <c r="K2599" i="7"/>
  <c r="Q2598" i="7"/>
  <c r="R2598" i="7" s="1"/>
  <c r="N2598" i="7"/>
  <c r="M2598" i="7"/>
  <c r="K2598" i="7"/>
  <c r="Q2597" i="7"/>
  <c r="K2597" i="7"/>
  <c r="M2596" i="7" s="1"/>
  <c r="Q2596" i="7"/>
  <c r="R2596" i="7" s="1"/>
  <c r="K2596" i="7"/>
  <c r="Q2595" i="7"/>
  <c r="K2595" i="7"/>
  <c r="Q2594" i="7"/>
  <c r="R2594" i="7" s="1"/>
  <c r="K2594" i="7"/>
  <c r="N2594" i="7" s="1"/>
  <c r="Q2593" i="7"/>
  <c r="K2593" i="7"/>
  <c r="Q2592" i="7"/>
  <c r="R2592" i="7" s="1"/>
  <c r="K2592" i="7"/>
  <c r="Q2591" i="7"/>
  <c r="K2591" i="7"/>
  <c r="Q2590" i="7"/>
  <c r="R2590" i="7" s="1"/>
  <c r="K2590" i="7"/>
  <c r="Q2589" i="7"/>
  <c r="K2589" i="7"/>
  <c r="R2588" i="7"/>
  <c r="Q2588" i="7"/>
  <c r="K2588" i="7"/>
  <c r="Q2587" i="7"/>
  <c r="K2587" i="7"/>
  <c r="Q2586" i="7"/>
  <c r="K2586" i="7"/>
  <c r="Q2585" i="7"/>
  <c r="K2585" i="7"/>
  <c r="N2584" i="7" s="1"/>
  <c r="Q2584" i="7"/>
  <c r="R2584" i="7" s="1"/>
  <c r="K2584" i="7"/>
  <c r="M2584" i="7" s="1"/>
  <c r="Q2583" i="7"/>
  <c r="R2582" i="7" s="1"/>
  <c r="K2583" i="7"/>
  <c r="Q2582" i="7"/>
  <c r="K2582" i="7"/>
  <c r="N2582" i="7" s="1"/>
  <c r="Q2581" i="7"/>
  <c r="K2581" i="7"/>
  <c r="Q2580" i="7"/>
  <c r="R2580" i="7" s="1"/>
  <c r="K2580" i="7"/>
  <c r="Q2579" i="7"/>
  <c r="K2579" i="7"/>
  <c r="R2578" i="7"/>
  <c r="Q2578" i="7"/>
  <c r="K2578" i="7"/>
  <c r="N2578" i="7" s="1"/>
  <c r="Q2577" i="7"/>
  <c r="K2577" i="7"/>
  <c r="Q2576" i="7"/>
  <c r="R2576" i="7" s="1"/>
  <c r="K2576" i="7"/>
  <c r="Q2575" i="7"/>
  <c r="K2575" i="7"/>
  <c r="Q2574" i="7"/>
  <c r="R2574" i="7" s="1"/>
  <c r="K2574" i="7"/>
  <c r="N2574" i="7" s="1"/>
  <c r="Q2573" i="7"/>
  <c r="K2573" i="7"/>
  <c r="Q2572" i="7"/>
  <c r="R2572" i="7" s="1"/>
  <c r="K2572" i="7"/>
  <c r="M2572" i="7" s="1"/>
  <c r="Q2571" i="7"/>
  <c r="K2571" i="7"/>
  <c r="Q2570" i="7"/>
  <c r="R2570" i="7" s="1"/>
  <c r="K2570" i="7"/>
  <c r="N2570" i="7" s="1"/>
  <c r="Q2569" i="7"/>
  <c r="K2569" i="7"/>
  <c r="Q2568" i="7"/>
  <c r="K2568" i="7"/>
  <c r="M2568" i="7" s="1"/>
  <c r="Q2567" i="7"/>
  <c r="K2567" i="7"/>
  <c r="N2566" i="7" s="1"/>
  <c r="Q2566" i="7"/>
  <c r="R2566" i="7" s="1"/>
  <c r="K2566" i="7"/>
  <c r="Q2565" i="7"/>
  <c r="R2564" i="7" s="1"/>
  <c r="K2565" i="7"/>
  <c r="Q2564" i="7"/>
  <c r="N2564" i="7"/>
  <c r="K2564" i="7"/>
  <c r="M2564" i="7" s="1"/>
  <c r="Q2563" i="7"/>
  <c r="K2563" i="7"/>
  <c r="Q2562" i="7"/>
  <c r="K2562" i="7"/>
  <c r="Q2561" i="7"/>
  <c r="K2561" i="7"/>
  <c r="Q2560" i="7"/>
  <c r="R2560" i="7" s="1"/>
  <c r="N2560" i="7"/>
  <c r="M2560" i="7"/>
  <c r="K2560" i="7"/>
  <c r="Q2559" i="7"/>
  <c r="R2558" i="7" s="1"/>
  <c r="K2559" i="7"/>
  <c r="Q2558" i="7"/>
  <c r="K2558" i="7"/>
  <c r="Q2557" i="7"/>
  <c r="R2556" i="7" s="1"/>
  <c r="K2557" i="7"/>
  <c r="Q2556" i="7"/>
  <c r="K2556" i="7"/>
  <c r="Q2555" i="7"/>
  <c r="K2555" i="7"/>
  <c r="Q2554" i="7"/>
  <c r="K2554" i="7"/>
  <c r="Q2553" i="7"/>
  <c r="K2553" i="7"/>
  <c r="Q2552" i="7"/>
  <c r="K2552" i="7"/>
  <c r="Q2551" i="7"/>
  <c r="K2551" i="7"/>
  <c r="Q2550" i="7"/>
  <c r="N2550" i="7"/>
  <c r="M2550" i="7"/>
  <c r="K2550" i="7"/>
  <c r="Q2549" i="7"/>
  <c r="K2549" i="7"/>
  <c r="N2548" i="7" s="1"/>
  <c r="Q2548" i="7"/>
  <c r="R2548" i="7" s="1"/>
  <c r="K2548" i="7"/>
  <c r="Q2547" i="7"/>
  <c r="K2547" i="7"/>
  <c r="Q2546" i="7"/>
  <c r="R2546" i="7" s="1"/>
  <c r="K2546" i="7"/>
  <c r="Q2545" i="7"/>
  <c r="K2545" i="7"/>
  <c r="Q2544" i="7"/>
  <c r="R2544" i="7" s="1"/>
  <c r="K2544" i="7"/>
  <c r="Q2543" i="7"/>
  <c r="R2542" i="7" s="1"/>
  <c r="K2543" i="7"/>
  <c r="Q2542" i="7"/>
  <c r="K2542" i="7"/>
  <c r="N2542" i="7" s="1"/>
  <c r="Q2541" i="7"/>
  <c r="K2541" i="7"/>
  <c r="Q2540" i="7"/>
  <c r="N2540" i="7"/>
  <c r="M2540" i="7"/>
  <c r="K2540" i="7"/>
  <c r="Q2539" i="7"/>
  <c r="K2539" i="7"/>
  <c r="M2538" i="7" s="1"/>
  <c r="Q2538" i="7"/>
  <c r="R2538" i="7" s="1"/>
  <c r="K2538" i="7"/>
  <c r="N2538" i="7" s="1"/>
  <c r="Q2537" i="7"/>
  <c r="K2537" i="7"/>
  <c r="R2536" i="7"/>
  <c r="Q2536" i="7"/>
  <c r="N2536" i="7"/>
  <c r="K2536" i="7"/>
  <c r="M2536" i="7" s="1"/>
  <c r="Q2535" i="7"/>
  <c r="K2535" i="7"/>
  <c r="Q2534" i="7"/>
  <c r="R2534" i="7" s="1"/>
  <c r="K2534" i="7"/>
  <c r="Q2533" i="7"/>
  <c r="R2532" i="7" s="1"/>
  <c r="K2533" i="7"/>
  <c r="Q2532" i="7"/>
  <c r="K2532" i="7"/>
  <c r="Q2531" i="7"/>
  <c r="K2531" i="7"/>
  <c r="M2530" i="7" s="1"/>
  <c r="Q2530" i="7"/>
  <c r="K2530" i="7"/>
  <c r="Q2529" i="7"/>
  <c r="K2529" i="7"/>
  <c r="Q2528" i="7"/>
  <c r="R2528" i="7" s="1"/>
  <c r="K2528" i="7"/>
  <c r="M2528" i="7" s="1"/>
  <c r="Q2527" i="7"/>
  <c r="K2527" i="7"/>
  <c r="Q2526" i="7"/>
  <c r="N2526" i="7"/>
  <c r="M2526" i="7"/>
  <c r="K2526" i="7"/>
  <c r="Q2525" i="7"/>
  <c r="K2525" i="7"/>
  <c r="Q2524" i="7"/>
  <c r="R2524" i="7" s="1"/>
  <c r="N2524" i="7"/>
  <c r="K2524" i="7"/>
  <c r="Q2523" i="7"/>
  <c r="K2523" i="7"/>
  <c r="Q2522" i="7"/>
  <c r="R2522" i="7" s="1"/>
  <c r="K2522" i="7"/>
  <c r="Q2521" i="7"/>
  <c r="K2521" i="7"/>
  <c r="Q2520" i="7"/>
  <c r="R2520" i="7" s="1"/>
  <c r="K2520" i="7"/>
  <c r="Q2519" i="7"/>
  <c r="K2519" i="7"/>
  <c r="Q2518" i="7"/>
  <c r="K2518" i="7"/>
  <c r="N2518" i="7" s="1"/>
  <c r="Q2517" i="7"/>
  <c r="K2517" i="7"/>
  <c r="Q2516" i="7"/>
  <c r="R2516" i="7" s="1"/>
  <c r="N2516" i="7"/>
  <c r="M2516" i="7"/>
  <c r="K2516" i="7"/>
  <c r="Q2515" i="7"/>
  <c r="K2515" i="7"/>
  <c r="Q2514" i="7"/>
  <c r="R2514" i="7" s="1"/>
  <c r="K2514" i="7"/>
  <c r="Q2513" i="7"/>
  <c r="K2513" i="7"/>
  <c r="Q2512" i="7"/>
  <c r="R2512" i="7" s="1"/>
  <c r="N2512" i="7"/>
  <c r="K2512" i="7"/>
  <c r="M2512" i="7" s="1"/>
  <c r="Q2511" i="7"/>
  <c r="K2511" i="7"/>
  <c r="Q2510" i="7"/>
  <c r="R2510" i="7" s="1"/>
  <c r="K2510" i="7"/>
  <c r="Q2509" i="7"/>
  <c r="R2508" i="7" s="1"/>
  <c r="K2509" i="7"/>
  <c r="Q2508" i="7"/>
  <c r="K2508" i="7"/>
  <c r="Q2507" i="7"/>
  <c r="K2507" i="7"/>
  <c r="M2506" i="7" s="1"/>
  <c r="Q2506" i="7"/>
  <c r="K2506" i="7"/>
  <c r="Q2505" i="7"/>
  <c r="K2505" i="7"/>
  <c r="Q2504" i="7"/>
  <c r="R2504" i="7" s="1"/>
  <c r="K2504" i="7"/>
  <c r="Q2503" i="7"/>
  <c r="K2503" i="7"/>
  <c r="Q2502" i="7"/>
  <c r="N2502" i="7"/>
  <c r="M2502" i="7"/>
  <c r="K2502" i="7"/>
  <c r="Q2501" i="7"/>
  <c r="K2501" i="7"/>
  <c r="Q2500" i="7"/>
  <c r="R2500" i="7" s="1"/>
  <c r="N2500" i="7"/>
  <c r="K2500" i="7"/>
  <c r="Q2499" i="7"/>
  <c r="K2499" i="7"/>
  <c r="Q2498" i="7"/>
  <c r="R2498" i="7" s="1"/>
  <c r="K2498" i="7"/>
  <c r="Q2497" i="7"/>
  <c r="K2497" i="7"/>
  <c r="Q2496" i="7"/>
  <c r="R2496" i="7" s="1"/>
  <c r="K2496" i="7"/>
  <c r="Q2495" i="7"/>
  <c r="K2495" i="7"/>
  <c r="Q2494" i="7"/>
  <c r="K2494" i="7"/>
  <c r="Q2493" i="7"/>
  <c r="K2493" i="7"/>
  <c r="Q2492" i="7"/>
  <c r="N2492" i="7"/>
  <c r="M2492" i="7"/>
  <c r="K2492" i="7"/>
  <c r="Q2491" i="7"/>
  <c r="K2491" i="7"/>
  <c r="Q2490" i="7"/>
  <c r="K2490" i="7"/>
  <c r="N2490" i="7" s="1"/>
  <c r="Q2489" i="7"/>
  <c r="K2489" i="7"/>
  <c r="Q2488" i="7"/>
  <c r="R2488" i="7" s="1"/>
  <c r="N2488" i="7"/>
  <c r="K2488" i="7"/>
  <c r="M2488" i="7" s="1"/>
  <c r="Q2487" i="7"/>
  <c r="K2487" i="7"/>
  <c r="R2486" i="7"/>
  <c r="Q2486" i="7"/>
  <c r="K2486" i="7"/>
  <c r="Q2485" i="7"/>
  <c r="K2485" i="7"/>
  <c r="Q2484" i="7"/>
  <c r="R2484" i="7" s="1"/>
  <c r="K2484" i="7"/>
  <c r="Q2483" i="7"/>
  <c r="K2483" i="7"/>
  <c r="Q2482" i="7"/>
  <c r="K2482" i="7"/>
  <c r="N2482" i="7" s="1"/>
  <c r="Q2481" i="7"/>
  <c r="K2481" i="7"/>
  <c r="Q2480" i="7"/>
  <c r="K2480" i="7"/>
  <c r="Q2479" i="7"/>
  <c r="K2479" i="7"/>
  <c r="Q2478" i="7"/>
  <c r="R2478" i="7" s="1"/>
  <c r="K2478" i="7"/>
  <c r="Q2477" i="7"/>
  <c r="K2477" i="7"/>
  <c r="Q2476" i="7"/>
  <c r="R2476" i="7" s="1"/>
  <c r="N2476" i="7"/>
  <c r="K2476" i="7"/>
  <c r="Q2475" i="7"/>
  <c r="K2475" i="7"/>
  <c r="Q2474" i="7"/>
  <c r="R2474" i="7" s="1"/>
  <c r="K2474" i="7"/>
  <c r="Q2473" i="7"/>
  <c r="K2473" i="7"/>
  <c r="Q2472" i="7"/>
  <c r="R2472" i="7" s="1"/>
  <c r="K2472" i="7"/>
  <c r="Q2471" i="7"/>
  <c r="R2470" i="7" s="1"/>
  <c r="K2471" i="7"/>
  <c r="Q2470" i="7"/>
  <c r="K2470" i="7"/>
  <c r="Q2469" i="7"/>
  <c r="R2468" i="7" s="1"/>
  <c r="K2469" i="7"/>
  <c r="Q2468" i="7"/>
  <c r="K2468" i="7"/>
  <c r="Q2467" i="7"/>
  <c r="K2467" i="7"/>
  <c r="N2466" i="7" s="1"/>
  <c r="Q2466" i="7"/>
  <c r="M2466" i="7"/>
  <c r="K2466" i="7"/>
  <c r="Q2465" i="7"/>
  <c r="K2465" i="7"/>
  <c r="R2464" i="7"/>
  <c r="Q2464" i="7"/>
  <c r="K2464" i="7"/>
  <c r="Q2463" i="7"/>
  <c r="K2463" i="7"/>
  <c r="Q2462" i="7"/>
  <c r="K2462" i="7"/>
  <c r="Q2461" i="7"/>
  <c r="K2461" i="7"/>
  <c r="Q2460" i="7"/>
  <c r="R2460" i="7" s="1"/>
  <c r="K2460" i="7"/>
  <c r="Q2459" i="7"/>
  <c r="K2459" i="7"/>
  <c r="Q2458" i="7"/>
  <c r="R2458" i="7" s="1"/>
  <c r="M2458" i="7"/>
  <c r="K2458" i="7"/>
  <c r="Q2457" i="7"/>
  <c r="K2457" i="7"/>
  <c r="Q2456" i="7"/>
  <c r="K2456" i="7"/>
  <c r="Q2455" i="7"/>
  <c r="K2455" i="7"/>
  <c r="Q2454" i="7"/>
  <c r="K2454" i="7"/>
  <c r="N2454" i="7" s="1"/>
  <c r="Q2453" i="7"/>
  <c r="K2453" i="7"/>
  <c r="Q2452" i="7"/>
  <c r="R2452" i="7" s="1"/>
  <c r="N2452" i="7"/>
  <c r="K2452" i="7"/>
  <c r="Q2451" i="7"/>
  <c r="K2451" i="7"/>
  <c r="R2450" i="7"/>
  <c r="Q2450" i="7"/>
  <c r="K2450" i="7"/>
  <c r="Q2449" i="7"/>
  <c r="K2449" i="7"/>
  <c r="R2448" i="7"/>
  <c r="Q2448" i="7"/>
  <c r="K2448" i="7"/>
  <c r="Q2447" i="7"/>
  <c r="R2446" i="7" s="1"/>
  <c r="K2447" i="7"/>
  <c r="Q2446" i="7"/>
  <c r="K2446" i="7"/>
  <c r="Q2445" i="7"/>
  <c r="K2445" i="7"/>
  <c r="Q2444" i="7"/>
  <c r="M2444" i="7"/>
  <c r="K2444" i="7"/>
  <c r="N2444" i="7" s="1"/>
  <c r="Q2443" i="7"/>
  <c r="K2443" i="7"/>
  <c r="Q2442" i="7"/>
  <c r="R2442" i="7" s="1"/>
  <c r="K2442" i="7"/>
  <c r="Q2441" i="7"/>
  <c r="K2441" i="7"/>
  <c r="Q2440" i="7"/>
  <c r="N2440" i="7"/>
  <c r="K2440" i="7"/>
  <c r="M2440" i="7" s="1"/>
  <c r="Q2439" i="7"/>
  <c r="K2439" i="7"/>
  <c r="Q2438" i="7"/>
  <c r="R2438" i="7" s="1"/>
  <c r="K2438" i="7"/>
  <c r="Q2437" i="7"/>
  <c r="K2437" i="7"/>
  <c r="Q2436" i="7"/>
  <c r="K2436" i="7"/>
  <c r="Q2435" i="7"/>
  <c r="K2435" i="7"/>
  <c r="Q2434" i="7"/>
  <c r="R2434" i="7" s="1"/>
  <c r="K2434" i="7"/>
  <c r="Q2433" i="7"/>
  <c r="K2433" i="7"/>
  <c r="Q2432" i="7"/>
  <c r="R2432" i="7" s="1"/>
  <c r="K2432" i="7"/>
  <c r="Q2431" i="7"/>
  <c r="K2431" i="7"/>
  <c r="Q2430" i="7"/>
  <c r="K2430" i="7"/>
  <c r="Q2429" i="7"/>
  <c r="K2429" i="7"/>
  <c r="R2428" i="7"/>
  <c r="Q2428" i="7"/>
  <c r="K2428" i="7"/>
  <c r="Q2427" i="7"/>
  <c r="K2427" i="7"/>
  <c r="Q2426" i="7"/>
  <c r="K2426" i="7"/>
  <c r="N2426" i="7" s="1"/>
  <c r="Q2425" i="7"/>
  <c r="K2425" i="7"/>
  <c r="Q2424" i="7"/>
  <c r="R2424" i="7" s="1"/>
  <c r="K2424" i="7"/>
  <c r="Q2423" i="7"/>
  <c r="K2423" i="7"/>
  <c r="Q2422" i="7"/>
  <c r="M2422" i="7"/>
  <c r="K2422" i="7"/>
  <c r="Q2421" i="7"/>
  <c r="K2421" i="7"/>
  <c r="Q2420" i="7"/>
  <c r="K2420" i="7"/>
  <c r="Q2419" i="7"/>
  <c r="K2419" i="7"/>
  <c r="Q2418" i="7"/>
  <c r="R2418" i="7" s="1"/>
  <c r="K2418" i="7"/>
  <c r="Q2417" i="7"/>
  <c r="K2417" i="7"/>
  <c r="Q2416" i="7"/>
  <c r="R2416" i="7" s="1"/>
  <c r="N2416" i="7"/>
  <c r="K2416" i="7"/>
  <c r="M2416" i="7" s="1"/>
  <c r="Q2415" i="7"/>
  <c r="K2415" i="7"/>
  <c r="Q2414" i="7"/>
  <c r="R2414" i="7" s="1"/>
  <c r="K2414" i="7"/>
  <c r="Q2413" i="7"/>
  <c r="K2413" i="7"/>
  <c r="R2412" i="7"/>
  <c r="Q2412" i="7"/>
  <c r="K2412" i="7"/>
  <c r="Q2411" i="7"/>
  <c r="K2411" i="7"/>
  <c r="M2410" i="7" s="1"/>
  <c r="Q2410" i="7"/>
  <c r="K2410" i="7"/>
  <c r="Q2409" i="7"/>
  <c r="K2409" i="7"/>
  <c r="Q2408" i="7"/>
  <c r="K2408" i="7"/>
  <c r="Q2407" i="7"/>
  <c r="K2407" i="7"/>
  <c r="Q2406" i="7"/>
  <c r="M2406" i="7"/>
  <c r="K2406" i="7"/>
  <c r="N2406" i="7" s="1"/>
  <c r="Q2405" i="7"/>
  <c r="K2405" i="7"/>
  <c r="Q2404" i="7"/>
  <c r="R2404" i="7" s="1"/>
  <c r="K2404" i="7"/>
  <c r="Q2403" i="7"/>
  <c r="K2403" i="7"/>
  <c r="Q2402" i="7"/>
  <c r="K2402" i="7"/>
  <c r="Q2401" i="7"/>
  <c r="K2401" i="7"/>
  <c r="Q2400" i="7"/>
  <c r="K2400" i="7"/>
  <c r="Q2399" i="7"/>
  <c r="R2398" i="7" s="1"/>
  <c r="K2399" i="7"/>
  <c r="Q2398" i="7"/>
  <c r="K2398" i="7"/>
  <c r="Q2397" i="7"/>
  <c r="K2397" i="7"/>
  <c r="Q2396" i="7"/>
  <c r="K2396" i="7"/>
  <c r="Q2395" i="7"/>
  <c r="K2395" i="7"/>
  <c r="N2394" i="7" s="1"/>
  <c r="Q2394" i="7"/>
  <c r="R2394" i="7" s="1"/>
  <c r="K2394" i="7"/>
  <c r="Q2393" i="7"/>
  <c r="K2393" i="7"/>
  <c r="Q2392" i="7"/>
  <c r="K2392" i="7"/>
  <c r="Q2391" i="7"/>
  <c r="K2391" i="7"/>
  <c r="R2390" i="7"/>
  <c r="Q2390" i="7"/>
  <c r="K2390" i="7"/>
  <c r="N2390" i="7" s="1"/>
  <c r="Q2389" i="7"/>
  <c r="K2389" i="7"/>
  <c r="Q2388" i="7"/>
  <c r="K2388" i="7"/>
  <c r="Q2387" i="7"/>
  <c r="K2387" i="7"/>
  <c r="Q2386" i="7"/>
  <c r="R2386" i="7" s="1"/>
  <c r="K2386" i="7"/>
  <c r="N2386" i="7" s="1"/>
  <c r="Q2385" i="7"/>
  <c r="K2385" i="7"/>
  <c r="Q2384" i="7"/>
  <c r="N2384" i="7"/>
  <c r="K2384" i="7"/>
  <c r="M2384" i="7" s="1"/>
  <c r="Q2383" i="7"/>
  <c r="K2383" i="7"/>
  <c r="Q2382" i="7"/>
  <c r="K2382" i="7"/>
  <c r="N2382" i="7" s="1"/>
  <c r="Q2381" i="7"/>
  <c r="K2381" i="7"/>
  <c r="Q2380" i="7"/>
  <c r="R2380" i="7" s="1"/>
  <c r="K2380" i="7"/>
  <c r="Q2379" i="7"/>
  <c r="K2379" i="7"/>
  <c r="Q2378" i="7"/>
  <c r="K2378" i="7"/>
  <c r="Q2377" i="7"/>
  <c r="K2377" i="7"/>
  <c r="Q2376" i="7"/>
  <c r="R2376" i="7" s="1"/>
  <c r="K2376" i="7"/>
  <c r="Q2375" i="7"/>
  <c r="K2375" i="7"/>
  <c r="Q2374" i="7"/>
  <c r="K2374" i="7"/>
  <c r="Q2373" i="7"/>
  <c r="R2372" i="7" s="1"/>
  <c r="K2373" i="7"/>
  <c r="Q2372" i="7"/>
  <c r="K2372" i="7"/>
  <c r="Q2371" i="7"/>
  <c r="K2371" i="7"/>
  <c r="N2370" i="7" s="1"/>
  <c r="Q2370" i="7"/>
  <c r="R2370" i="7" s="1"/>
  <c r="K2370" i="7"/>
  <c r="Q2369" i="7"/>
  <c r="K2369" i="7"/>
  <c r="R2368" i="7"/>
  <c r="Q2368" i="7"/>
  <c r="K2368" i="7"/>
  <c r="Q2367" i="7"/>
  <c r="K2367" i="7"/>
  <c r="Q2366" i="7"/>
  <c r="R2366" i="7" s="1"/>
  <c r="K2366" i="7"/>
  <c r="Q2365" i="7"/>
  <c r="K2365" i="7"/>
  <c r="Q2364" i="7"/>
  <c r="R2364" i="7" s="1"/>
  <c r="K2364" i="7"/>
  <c r="Q2363" i="7"/>
  <c r="K2363" i="7"/>
  <c r="Q2362" i="7"/>
  <c r="R2362" i="7" s="1"/>
  <c r="K2362" i="7"/>
  <c r="Q2361" i="7"/>
  <c r="K2361" i="7"/>
  <c r="Q2360" i="7"/>
  <c r="N2360" i="7"/>
  <c r="K2360" i="7"/>
  <c r="Q2359" i="7"/>
  <c r="K2359" i="7"/>
  <c r="Q2358" i="7"/>
  <c r="R2358" i="7" s="1"/>
  <c r="K2358" i="7"/>
  <c r="Q2357" i="7"/>
  <c r="K2357" i="7"/>
  <c r="Q2356" i="7"/>
  <c r="R2356" i="7" s="1"/>
  <c r="N2356" i="7"/>
  <c r="K2356" i="7"/>
  <c r="Q2355" i="7"/>
  <c r="K2355" i="7"/>
  <c r="Q2354" i="7"/>
  <c r="R2354" i="7" s="1"/>
  <c r="K2354" i="7"/>
  <c r="N2354" i="7" s="1"/>
  <c r="Q2353" i="7"/>
  <c r="K2353" i="7"/>
  <c r="Q2352" i="7"/>
  <c r="K2352" i="7"/>
  <c r="Q2351" i="7"/>
  <c r="K2351" i="7"/>
  <c r="Q2350" i="7"/>
  <c r="K2350" i="7"/>
  <c r="Q2349" i="7"/>
  <c r="K2349" i="7"/>
  <c r="Q2348" i="7"/>
  <c r="K2348" i="7"/>
  <c r="M2348" i="7" s="1"/>
  <c r="Q2347" i="7"/>
  <c r="K2347" i="7"/>
  <c r="Q2346" i="7"/>
  <c r="R2346" i="7" s="1"/>
  <c r="K2346" i="7"/>
  <c r="N2346" i="7" s="1"/>
  <c r="Q2345" i="7"/>
  <c r="K2345" i="7"/>
  <c r="Q2344" i="7"/>
  <c r="K2344" i="7"/>
  <c r="M2344" i="7" s="1"/>
  <c r="Q2343" i="7"/>
  <c r="K2343" i="7"/>
  <c r="R2342" i="7"/>
  <c r="Q2342" i="7"/>
  <c r="K2342" i="7"/>
  <c r="N2342" i="7" s="1"/>
  <c r="Q2341" i="7"/>
  <c r="R2340" i="7" s="1"/>
  <c r="K2341" i="7"/>
  <c r="Q2340" i="7"/>
  <c r="K2340" i="7"/>
  <c r="Q2339" i="7"/>
  <c r="K2339" i="7"/>
  <c r="Q2338" i="7"/>
  <c r="R2338" i="7" s="1"/>
  <c r="K2338" i="7"/>
  <c r="N2338" i="7" s="1"/>
  <c r="Q2337" i="7"/>
  <c r="K2337" i="7"/>
  <c r="Q2336" i="7"/>
  <c r="R2336" i="7" s="1"/>
  <c r="K2336" i="7"/>
  <c r="N2336" i="7" s="1"/>
  <c r="Q2335" i="7"/>
  <c r="K2335" i="7"/>
  <c r="Q2334" i="7"/>
  <c r="K2334" i="7"/>
  <c r="N2334" i="7" s="1"/>
  <c r="Q2333" i="7"/>
  <c r="K2333" i="7"/>
  <c r="R2332" i="7"/>
  <c r="Q2332" i="7"/>
  <c r="K2332" i="7"/>
  <c r="Q2331" i="7"/>
  <c r="K2331" i="7"/>
  <c r="Q2330" i="7"/>
  <c r="K2330" i="7"/>
  <c r="N2330" i="7" s="1"/>
  <c r="Q2329" i="7"/>
  <c r="K2329" i="7"/>
  <c r="Q2328" i="7"/>
  <c r="R2328" i="7" s="1"/>
  <c r="K2328" i="7"/>
  <c r="Q2327" i="7"/>
  <c r="K2327" i="7"/>
  <c r="Q2326" i="7"/>
  <c r="K2326" i="7"/>
  <c r="Q2325" i="7"/>
  <c r="K2325" i="7"/>
  <c r="Q2324" i="7"/>
  <c r="K2324" i="7"/>
  <c r="Q2323" i="7"/>
  <c r="K2323" i="7"/>
  <c r="Q2322" i="7"/>
  <c r="R2322" i="7" s="1"/>
  <c r="K2322" i="7"/>
  <c r="N2322" i="7" s="1"/>
  <c r="Q2321" i="7"/>
  <c r="K2321" i="7"/>
  <c r="Q2320" i="7"/>
  <c r="N2320" i="7"/>
  <c r="K2320" i="7"/>
  <c r="Q2319" i="7"/>
  <c r="K2319" i="7"/>
  <c r="Q2318" i="7"/>
  <c r="K2318" i="7"/>
  <c r="Q2317" i="7"/>
  <c r="K2317" i="7"/>
  <c r="Q2316" i="7"/>
  <c r="K2316" i="7"/>
  <c r="Q2315" i="7"/>
  <c r="K2315" i="7"/>
  <c r="Q2314" i="7"/>
  <c r="R2314" i="7" s="1"/>
  <c r="K2314" i="7"/>
  <c r="Q2313" i="7"/>
  <c r="K2313" i="7"/>
  <c r="Q2312" i="7"/>
  <c r="N2312" i="7"/>
  <c r="K2312" i="7"/>
  <c r="M2312" i="7" s="1"/>
  <c r="Q2311" i="7"/>
  <c r="K2311" i="7"/>
  <c r="Q2310" i="7"/>
  <c r="R2310" i="7" s="1"/>
  <c r="K2310" i="7"/>
  <c r="Q2309" i="7"/>
  <c r="K2309" i="7"/>
  <c r="Q2308" i="7"/>
  <c r="K2308" i="7"/>
  <c r="Q2307" i="7"/>
  <c r="K2307" i="7"/>
  <c r="Q2306" i="7"/>
  <c r="R2306" i="7" s="1"/>
  <c r="K2306" i="7"/>
  <c r="Q2305" i="7"/>
  <c r="K2305" i="7"/>
  <c r="Q2304" i="7"/>
  <c r="K2304" i="7"/>
  <c r="Q2303" i="7"/>
  <c r="R2302" i="7" s="1"/>
  <c r="K2303" i="7"/>
  <c r="Q2302" i="7"/>
  <c r="K2302" i="7"/>
  <c r="N2302" i="7" s="1"/>
  <c r="Q2301" i="7"/>
  <c r="K2301" i="7"/>
  <c r="Q2300" i="7"/>
  <c r="K2300" i="7"/>
  <c r="Q2299" i="7"/>
  <c r="K2299" i="7"/>
  <c r="Q2298" i="7"/>
  <c r="R2298" i="7" s="1"/>
  <c r="N2298" i="7"/>
  <c r="M2298" i="7"/>
  <c r="K2298" i="7"/>
  <c r="Q2297" i="7"/>
  <c r="K2297" i="7"/>
  <c r="Q2296" i="7"/>
  <c r="N2296" i="7"/>
  <c r="K2296" i="7"/>
  <c r="M2296" i="7" s="1"/>
  <c r="Q2295" i="7"/>
  <c r="K2295" i="7"/>
  <c r="Q2294" i="7"/>
  <c r="K2294" i="7"/>
  <c r="N2294" i="7" s="1"/>
  <c r="Q2293" i="7"/>
  <c r="R2292" i="7" s="1"/>
  <c r="K2293" i="7"/>
  <c r="Q2292" i="7"/>
  <c r="K2292" i="7"/>
  <c r="Q2291" i="7"/>
  <c r="K2291" i="7"/>
  <c r="Q2290" i="7"/>
  <c r="K2290" i="7"/>
  <c r="N2290" i="7" s="1"/>
  <c r="Q2289" i="7"/>
  <c r="K2289" i="7"/>
  <c r="Q2288" i="7"/>
  <c r="K2288" i="7"/>
  <c r="N2288" i="7" s="1"/>
  <c r="Q2287" i="7"/>
  <c r="K2287" i="7"/>
  <c r="Q2286" i="7"/>
  <c r="K2286" i="7"/>
  <c r="Q2285" i="7"/>
  <c r="K2285" i="7"/>
  <c r="N2284" i="7" s="1"/>
  <c r="Q2284" i="7"/>
  <c r="K2284" i="7"/>
  <c r="Q2283" i="7"/>
  <c r="K2283" i="7"/>
  <c r="Q2282" i="7"/>
  <c r="R2282" i="7" s="1"/>
  <c r="K2282" i="7"/>
  <c r="Q2281" i="7"/>
  <c r="K2281" i="7"/>
  <c r="Q2280" i="7"/>
  <c r="K2280" i="7"/>
  <c r="M2280" i="7" s="1"/>
  <c r="Q2279" i="7"/>
  <c r="R2278" i="7" s="1"/>
  <c r="K2279" i="7"/>
  <c r="M2278" i="7" s="1"/>
  <c r="Q2278" i="7"/>
  <c r="K2278" i="7"/>
  <c r="Q2277" i="7"/>
  <c r="K2277" i="7"/>
  <c r="Q2276" i="7"/>
  <c r="K2276" i="7"/>
  <c r="Q2275" i="7"/>
  <c r="K2275" i="7"/>
  <c r="Q2274" i="7"/>
  <c r="R2274" i="7" s="1"/>
  <c r="K2274" i="7"/>
  <c r="Q2273" i="7"/>
  <c r="K2273" i="7"/>
  <c r="M2272" i="7" s="1"/>
  <c r="R2272" i="7"/>
  <c r="Q2272" i="7"/>
  <c r="N2272" i="7"/>
  <c r="K2272" i="7"/>
  <c r="Q2271" i="7"/>
  <c r="K2271" i="7"/>
  <c r="Q2270" i="7"/>
  <c r="K2270" i="7"/>
  <c r="Q2269" i="7"/>
  <c r="K2269" i="7"/>
  <c r="Q2268" i="7"/>
  <c r="R2268" i="7" s="1"/>
  <c r="K2268" i="7"/>
  <c r="M2268" i="7" s="1"/>
  <c r="Q2267" i="7"/>
  <c r="K2267" i="7"/>
  <c r="Q2266" i="7"/>
  <c r="K2266" i="7"/>
  <c r="M2266" i="7" s="1"/>
  <c r="Q2265" i="7"/>
  <c r="K2265" i="7"/>
  <c r="N2264" i="7" s="1"/>
  <c r="Q2264" i="7"/>
  <c r="R2264" i="7" s="1"/>
  <c r="K2264" i="7"/>
  <c r="M2264" i="7" s="1"/>
  <c r="Q2263" i="7"/>
  <c r="K2263" i="7"/>
  <c r="R2262" i="7"/>
  <c r="Q2262" i="7"/>
  <c r="K2262" i="7"/>
  <c r="Q2261" i="7"/>
  <c r="K2261" i="7"/>
  <c r="Q2260" i="7"/>
  <c r="R2260" i="7" s="1"/>
  <c r="K2260" i="7"/>
  <c r="M2260" i="7" s="1"/>
  <c r="Q2259" i="7"/>
  <c r="R2258" i="7" s="1"/>
  <c r="K2259" i="7"/>
  <c r="Q2258" i="7"/>
  <c r="K2258" i="7"/>
  <c r="Q2257" i="7"/>
  <c r="K2257" i="7"/>
  <c r="Q2256" i="7"/>
  <c r="R2256" i="7" s="1"/>
  <c r="K2256" i="7"/>
  <c r="Q2255" i="7"/>
  <c r="K2255" i="7"/>
  <c r="N2254" i="7" s="1"/>
  <c r="Q2254" i="7"/>
  <c r="K2254" i="7"/>
  <c r="Q2253" i="7"/>
  <c r="K2253" i="7"/>
  <c r="Q2252" i="7"/>
  <c r="R2252" i="7" s="1"/>
  <c r="K2252" i="7"/>
  <c r="Q2251" i="7"/>
  <c r="K2251" i="7"/>
  <c r="Q2250" i="7"/>
  <c r="K2250" i="7"/>
  <c r="N2250" i="7" s="1"/>
  <c r="Q2249" i="7"/>
  <c r="K2249" i="7"/>
  <c r="Q2248" i="7"/>
  <c r="K2248" i="7"/>
  <c r="Q2247" i="7"/>
  <c r="K2247" i="7"/>
  <c r="Q2246" i="7"/>
  <c r="R2246" i="7" s="1"/>
  <c r="K2246" i="7"/>
  <c r="Q2245" i="7"/>
  <c r="K2245" i="7"/>
  <c r="Q2244" i="7"/>
  <c r="K2244" i="7"/>
  <c r="Q2243" i="7"/>
  <c r="K2243" i="7"/>
  <c r="Q2242" i="7"/>
  <c r="K2242" i="7"/>
  <c r="N2242" i="7" s="1"/>
  <c r="Q2241" i="7"/>
  <c r="K2241" i="7"/>
  <c r="Q2240" i="7"/>
  <c r="M2240" i="7"/>
  <c r="K2240" i="7"/>
  <c r="N2240" i="7" s="1"/>
  <c r="Q2239" i="7"/>
  <c r="R2238" i="7" s="1"/>
  <c r="K2239" i="7"/>
  <c r="N2238" i="7" s="1"/>
  <c r="Q2238" i="7"/>
  <c r="K2238" i="7"/>
  <c r="M2238" i="7" s="1"/>
  <c r="Q2237" i="7"/>
  <c r="K2237" i="7"/>
  <c r="Q2236" i="7"/>
  <c r="K2236" i="7"/>
  <c r="Q2235" i="7"/>
  <c r="K2235" i="7"/>
  <c r="Q2234" i="7"/>
  <c r="R2234" i="7" s="1"/>
  <c r="K2234" i="7"/>
  <c r="Q2233" i="7"/>
  <c r="K2233" i="7"/>
  <c r="Q2232" i="7"/>
  <c r="R2232" i="7" s="1"/>
  <c r="N2232" i="7"/>
  <c r="K2232" i="7"/>
  <c r="M2232" i="7" s="1"/>
  <c r="Q2231" i="7"/>
  <c r="K2231" i="7"/>
  <c r="Q2230" i="7"/>
  <c r="K2230" i="7"/>
  <c r="Q2229" i="7"/>
  <c r="K2229" i="7"/>
  <c r="Q2228" i="7"/>
  <c r="K2228" i="7"/>
  <c r="Q2227" i="7"/>
  <c r="K2227" i="7"/>
  <c r="Q2226" i="7"/>
  <c r="R2226" i="7" s="1"/>
  <c r="M2226" i="7"/>
  <c r="K2226" i="7"/>
  <c r="N2226" i="7" s="1"/>
  <c r="Q2225" i="7"/>
  <c r="R2224" i="7" s="1"/>
  <c r="K2225" i="7"/>
  <c r="Q2224" i="7"/>
  <c r="K2224" i="7"/>
  <c r="Q2223" i="7"/>
  <c r="K2223" i="7"/>
  <c r="Q2222" i="7"/>
  <c r="R2222" i="7" s="1"/>
  <c r="K2222" i="7"/>
  <c r="M2222" i="7" s="1"/>
  <c r="Q2221" i="7"/>
  <c r="K2221" i="7"/>
  <c r="Q2220" i="7"/>
  <c r="R2220" i="7" s="1"/>
  <c r="K2220" i="7"/>
  <c r="Q2219" i="7"/>
  <c r="K2219" i="7"/>
  <c r="N2218" i="7" s="1"/>
  <c r="Q2218" i="7"/>
  <c r="K2218" i="7"/>
  <c r="Q2217" i="7"/>
  <c r="K2217" i="7"/>
  <c r="Q2216" i="7"/>
  <c r="R2216" i="7" s="1"/>
  <c r="K2216" i="7"/>
  <c r="Q2215" i="7"/>
  <c r="K2215" i="7"/>
  <c r="M2214" i="7" s="1"/>
  <c r="Q2214" i="7"/>
  <c r="R2214" i="7" s="1"/>
  <c r="N2214" i="7"/>
  <c r="K2214" i="7"/>
  <c r="Q2213" i="7"/>
  <c r="K2213" i="7"/>
  <c r="Q2212" i="7"/>
  <c r="R2212" i="7" s="1"/>
  <c r="K2212" i="7"/>
  <c r="N2212" i="7" s="1"/>
  <c r="Q2211" i="7"/>
  <c r="K2211" i="7"/>
  <c r="Q2210" i="7"/>
  <c r="R2210" i="7" s="1"/>
  <c r="K2210" i="7"/>
  <c r="Q2209" i="7"/>
  <c r="R2208" i="7" s="1"/>
  <c r="K2209" i="7"/>
  <c r="Q2208" i="7"/>
  <c r="K2208" i="7"/>
  <c r="Q2207" i="7"/>
  <c r="K2207" i="7"/>
  <c r="Q2206" i="7"/>
  <c r="K2206" i="7"/>
  <c r="Q2205" i="7"/>
  <c r="K2205" i="7"/>
  <c r="N2204" i="7" s="1"/>
  <c r="Q2204" i="7"/>
  <c r="M2204" i="7"/>
  <c r="K2204" i="7"/>
  <c r="Q2203" i="7"/>
  <c r="K2203" i="7"/>
  <c r="Q2202" i="7"/>
  <c r="R2202" i="7" s="1"/>
  <c r="N2202" i="7"/>
  <c r="K2202" i="7"/>
  <c r="M2202" i="7" s="1"/>
  <c r="Q2201" i="7"/>
  <c r="K2201" i="7"/>
  <c r="N2200" i="7" s="1"/>
  <c r="Q2200" i="7"/>
  <c r="M2200" i="7"/>
  <c r="K2200" i="7"/>
  <c r="Q2199" i="7"/>
  <c r="K2199" i="7"/>
  <c r="Q2198" i="7"/>
  <c r="R2198" i="7" s="1"/>
  <c r="K2198" i="7"/>
  <c r="Q2197" i="7"/>
  <c r="K2197" i="7"/>
  <c r="Q2196" i="7"/>
  <c r="K2196" i="7"/>
  <c r="Q2195" i="7"/>
  <c r="K2195" i="7"/>
  <c r="Q2194" i="7"/>
  <c r="K2194" i="7"/>
  <c r="Q2193" i="7"/>
  <c r="K2193" i="7"/>
  <c r="Q2192" i="7"/>
  <c r="R2192" i="7" s="1"/>
  <c r="N2192" i="7"/>
  <c r="M2192" i="7"/>
  <c r="K2192" i="7"/>
  <c r="Q2191" i="7"/>
  <c r="K2191" i="7"/>
  <c r="Q2190" i="7"/>
  <c r="K2190" i="7"/>
  <c r="Q2189" i="7"/>
  <c r="K2189" i="7"/>
  <c r="R2188" i="7"/>
  <c r="Q2188" i="7"/>
  <c r="K2188" i="7"/>
  <c r="Q2187" i="7"/>
  <c r="K2187" i="7"/>
  <c r="Q2186" i="7"/>
  <c r="R2186" i="7" s="1"/>
  <c r="K2186" i="7"/>
  <c r="Q2185" i="7"/>
  <c r="K2185" i="7"/>
  <c r="N2184" i="7" s="1"/>
  <c r="Q2184" i="7"/>
  <c r="R2184" i="7" s="1"/>
  <c r="K2184" i="7"/>
  <c r="Q2183" i="7"/>
  <c r="R2182" i="7" s="1"/>
  <c r="K2183" i="7"/>
  <c r="Q2182" i="7"/>
  <c r="K2182" i="7"/>
  <c r="Q2181" i="7"/>
  <c r="K2181" i="7"/>
  <c r="N2180" i="7" s="1"/>
  <c r="R2180" i="7"/>
  <c r="Q2180" i="7"/>
  <c r="K2180" i="7"/>
  <c r="M2180" i="7" s="1"/>
  <c r="Q2179" i="7"/>
  <c r="K2179" i="7"/>
  <c r="N2178" i="7" s="1"/>
  <c r="Q2178" i="7"/>
  <c r="R2178" i="7" s="1"/>
  <c r="K2178" i="7"/>
  <c r="M2178" i="7" s="1"/>
  <c r="Q2177" i="7"/>
  <c r="K2177" i="7"/>
  <c r="Q2176" i="7"/>
  <c r="K2176" i="7"/>
  <c r="N2176" i="7" s="1"/>
  <c r="Q2175" i="7"/>
  <c r="K2175" i="7"/>
  <c r="Q2174" i="7"/>
  <c r="R2174" i="7" s="1"/>
  <c r="K2174" i="7"/>
  <c r="Q2173" i="7"/>
  <c r="K2173" i="7"/>
  <c r="Q2172" i="7"/>
  <c r="K2172" i="7"/>
  <c r="Q2171" i="7"/>
  <c r="K2171" i="7"/>
  <c r="Q2170" i="7"/>
  <c r="R2170" i="7" s="1"/>
  <c r="K2170" i="7"/>
  <c r="N2170" i="7" s="1"/>
  <c r="Q2169" i="7"/>
  <c r="K2169" i="7"/>
  <c r="Q2168" i="7"/>
  <c r="K2168" i="7"/>
  <c r="Q2167" i="7"/>
  <c r="K2167" i="7"/>
  <c r="Q2166" i="7"/>
  <c r="R2166" i="7" s="1"/>
  <c r="K2166" i="7"/>
  <c r="Q2165" i="7"/>
  <c r="K2165" i="7"/>
  <c r="R2164" i="7"/>
  <c r="Q2164" i="7"/>
  <c r="N2164" i="7"/>
  <c r="K2164" i="7"/>
  <c r="M2164" i="7" s="1"/>
  <c r="Q2163" i="7"/>
  <c r="R2162" i="7" s="1"/>
  <c r="K2163" i="7"/>
  <c r="Q2162" i="7"/>
  <c r="K2162" i="7"/>
  <c r="N2162" i="7" s="1"/>
  <c r="Q2161" i="7"/>
  <c r="K2161" i="7"/>
  <c r="Q2160" i="7"/>
  <c r="K2160" i="7"/>
  <c r="N2160" i="7" s="1"/>
  <c r="Q2159" i="7"/>
  <c r="R2158" i="7" s="1"/>
  <c r="K2159" i="7"/>
  <c r="Q2158" i="7"/>
  <c r="K2158" i="7"/>
  <c r="Q2157" i="7"/>
  <c r="K2157" i="7"/>
  <c r="M2156" i="7" s="1"/>
  <c r="R2156" i="7"/>
  <c r="Q2156" i="7"/>
  <c r="K2156" i="7"/>
  <c r="N2156" i="7" s="1"/>
  <c r="Q2155" i="7"/>
  <c r="K2155" i="7"/>
  <c r="M2154" i="7" s="1"/>
  <c r="Q2154" i="7"/>
  <c r="K2154" i="7"/>
  <c r="N2154" i="7" s="1"/>
  <c r="Q2153" i="7"/>
  <c r="Q2152" i="7"/>
  <c r="R2152" i="7" s="1"/>
  <c r="Q2151" i="7"/>
  <c r="K2151" i="7"/>
  <c r="Q2150" i="7"/>
  <c r="K2150" i="7"/>
  <c r="N2150" i="7" s="1"/>
  <c r="Q2149" i="7"/>
  <c r="K2149" i="7"/>
  <c r="Q2148" i="7"/>
  <c r="R2148" i="7" s="1"/>
  <c r="K2148" i="7"/>
  <c r="Q2147" i="7"/>
  <c r="K2147" i="7"/>
  <c r="Q2146" i="7"/>
  <c r="R2146" i="7" s="1"/>
  <c r="M2146" i="7"/>
  <c r="K2146" i="7"/>
  <c r="N2146" i="7" s="1"/>
  <c r="Q2145" i="7"/>
  <c r="K2145" i="7"/>
  <c r="Q2144" i="7"/>
  <c r="K2144" i="7"/>
  <c r="Q2143" i="7"/>
  <c r="K2143" i="7"/>
  <c r="R2142" i="7"/>
  <c r="Q2142" i="7"/>
  <c r="K2142" i="7"/>
  <c r="Q2141" i="7"/>
  <c r="K2141" i="7"/>
  <c r="Q2140" i="7"/>
  <c r="K2140" i="7"/>
  <c r="Q2139" i="7"/>
  <c r="K2139" i="7"/>
  <c r="Q2138" i="7"/>
  <c r="R2138" i="7" s="1"/>
  <c r="K2138" i="7"/>
  <c r="Q2137" i="7"/>
  <c r="R2136" i="7"/>
  <c r="Q2136" i="7"/>
  <c r="Q2135" i="7"/>
  <c r="K2135" i="7"/>
  <c r="Q2134" i="7"/>
  <c r="K2134" i="7"/>
  <c r="M2134" i="7" s="1"/>
  <c r="Q2133" i="7"/>
  <c r="K2133" i="7"/>
  <c r="Q2132" i="7"/>
  <c r="R2132" i="7" s="1"/>
  <c r="K2132" i="7"/>
  <c r="Q2131" i="7"/>
  <c r="K2131" i="7"/>
  <c r="Q2130" i="7"/>
  <c r="K2130" i="7"/>
  <c r="N2130" i="7" s="1"/>
  <c r="Q2129" i="7"/>
  <c r="K2129" i="7"/>
  <c r="Q2128" i="7"/>
  <c r="K2128" i="7"/>
  <c r="Q2127" i="7"/>
  <c r="K2127" i="7"/>
  <c r="N2126" i="7" s="1"/>
  <c r="Q2126" i="7"/>
  <c r="R2126" i="7" s="1"/>
  <c r="K2126" i="7"/>
  <c r="Q2125" i="7"/>
  <c r="K2125" i="7"/>
  <c r="Q2124" i="7"/>
  <c r="N2124" i="7"/>
  <c r="K2124" i="7"/>
  <c r="M2124" i="7" s="1"/>
  <c r="Q2123" i="7"/>
  <c r="R2122" i="7" s="1"/>
  <c r="K2123" i="7"/>
  <c r="Q2122" i="7"/>
  <c r="K2122" i="7"/>
  <c r="N2122" i="7" s="1"/>
  <c r="Q2121" i="7"/>
  <c r="K2121" i="7"/>
  <c r="Q2120" i="7"/>
  <c r="R2120" i="7" s="1"/>
  <c r="K2120" i="7"/>
  <c r="M2120" i="7" s="1"/>
  <c r="Q2119" i="7"/>
  <c r="R2118" i="7" s="1"/>
  <c r="K2119" i="7"/>
  <c r="M2118" i="7" s="1"/>
  <c r="Q2118" i="7"/>
  <c r="K2118" i="7"/>
  <c r="Q2117" i="7"/>
  <c r="R2116" i="7" s="1"/>
  <c r="K2117" i="7"/>
  <c r="Q2116" i="7"/>
  <c r="K2116" i="7"/>
  <c r="Q2115" i="7"/>
  <c r="K2115" i="7"/>
  <c r="N2114" i="7" s="1"/>
  <c r="Q2114" i="7"/>
  <c r="M2114" i="7"/>
  <c r="K2114" i="7"/>
  <c r="Q2113" i="7"/>
  <c r="K2113" i="7"/>
  <c r="Q2112" i="7"/>
  <c r="K2112" i="7"/>
  <c r="Q2111" i="7"/>
  <c r="R2110" i="7" s="1"/>
  <c r="K2111" i="7"/>
  <c r="N2110" i="7" s="1"/>
  <c r="Q2110" i="7"/>
  <c r="K2110" i="7"/>
  <c r="Q2109" i="7"/>
  <c r="K2109" i="7"/>
  <c r="Q2108" i="7"/>
  <c r="K2108" i="7"/>
  <c r="Q2107" i="7"/>
  <c r="K2107" i="7"/>
  <c r="Q2106" i="7"/>
  <c r="K2106" i="7"/>
  <c r="N2106" i="7" s="1"/>
  <c r="Q2105" i="7"/>
  <c r="K2105" i="7"/>
  <c r="Q2104" i="7"/>
  <c r="K2104" i="7"/>
  <c r="M2104" i="7" s="1"/>
  <c r="Q2103" i="7"/>
  <c r="K2103" i="7"/>
  <c r="Q2102" i="7"/>
  <c r="K2102" i="7"/>
  <c r="M2102" i="7" s="1"/>
  <c r="Q2101" i="7"/>
  <c r="K2101" i="7"/>
  <c r="N2100" i="7" s="1"/>
  <c r="Q2100" i="7"/>
  <c r="R2100" i="7" s="1"/>
  <c r="K2100" i="7"/>
  <c r="Q2099" i="7"/>
  <c r="K2099" i="7"/>
  <c r="Q2098" i="7"/>
  <c r="R2098" i="7" s="1"/>
  <c r="K2098" i="7"/>
  <c r="Q2097" i="7"/>
  <c r="K2097" i="7"/>
  <c r="Q2096" i="7"/>
  <c r="R2096" i="7" s="1"/>
  <c r="K2096" i="7"/>
  <c r="M2096" i="7" s="1"/>
  <c r="Q2095" i="7"/>
  <c r="R2094" i="7" s="1"/>
  <c r="K2095" i="7"/>
  <c r="Q2094" i="7"/>
  <c r="K2094" i="7"/>
  <c r="N2094" i="7" s="1"/>
  <c r="Q2093" i="7"/>
  <c r="R2092" i="7" s="1"/>
  <c r="K2093" i="7"/>
  <c r="Q2092" i="7"/>
  <c r="K2092" i="7"/>
  <c r="N2092" i="7" s="1"/>
  <c r="Q2091" i="7"/>
  <c r="K2091" i="7"/>
  <c r="Q2090" i="7"/>
  <c r="K2090" i="7"/>
  <c r="N2090" i="7" s="1"/>
  <c r="Q2089" i="7"/>
  <c r="K2089" i="7"/>
  <c r="Q2088" i="7"/>
  <c r="K2088" i="7"/>
  <c r="N2088" i="7" s="1"/>
  <c r="Q2087" i="7"/>
  <c r="K2087" i="7"/>
  <c r="N2086" i="7" s="1"/>
  <c r="Q2086" i="7"/>
  <c r="R2086" i="7" s="1"/>
  <c r="K2086" i="7"/>
  <c r="M2086" i="7" s="1"/>
  <c r="Q2085" i="7"/>
  <c r="K2085" i="7"/>
  <c r="Q2084" i="7"/>
  <c r="K2084" i="7"/>
  <c r="Q2083" i="7"/>
  <c r="K2083" i="7"/>
  <c r="Q2082" i="7"/>
  <c r="K2082" i="7"/>
  <c r="Q2081" i="7"/>
  <c r="K2081" i="7"/>
  <c r="Q2080" i="7"/>
  <c r="N2080" i="7"/>
  <c r="M2080" i="7"/>
  <c r="K2080" i="7"/>
  <c r="Q2079" i="7"/>
  <c r="K2079" i="7"/>
  <c r="Q2078" i="7"/>
  <c r="K2078" i="7"/>
  <c r="Q2077" i="7"/>
  <c r="K2077" i="7"/>
  <c r="Q2076" i="7"/>
  <c r="K2076" i="7"/>
  <c r="Q2075" i="7"/>
  <c r="K2075" i="7"/>
  <c r="R2074" i="7"/>
  <c r="Q2074" i="7"/>
  <c r="K2074" i="7"/>
  <c r="Q2073" i="7"/>
  <c r="K2073" i="7"/>
  <c r="Q2072" i="7"/>
  <c r="K2072" i="7"/>
  <c r="Q2071" i="7"/>
  <c r="R2070" i="7" s="1"/>
  <c r="K2071" i="7"/>
  <c r="Q2070" i="7"/>
  <c r="K2070" i="7"/>
  <c r="Q2069" i="7"/>
  <c r="R2068" i="7" s="1"/>
  <c r="K2069" i="7"/>
  <c r="Q2068" i="7"/>
  <c r="K2068" i="7"/>
  <c r="Q2067" i="7"/>
  <c r="Q2066" i="7"/>
  <c r="Q2065" i="7"/>
  <c r="R2064" i="7" s="1"/>
  <c r="K2065" i="7"/>
  <c r="Q2064" i="7"/>
  <c r="K2064" i="7"/>
  <c r="Q2063" i="7"/>
  <c r="K2063" i="7"/>
  <c r="Q2062" i="7"/>
  <c r="K2062" i="7"/>
  <c r="Q2061" i="7"/>
  <c r="K2061" i="7"/>
  <c r="R2060" i="7"/>
  <c r="Q2060" i="7"/>
  <c r="K2060" i="7"/>
  <c r="N2060" i="7" s="1"/>
  <c r="Q2059" i="7"/>
  <c r="K2059" i="7"/>
  <c r="Q2058" i="7"/>
  <c r="K2058" i="7"/>
  <c r="N2058" i="7" s="1"/>
  <c r="Q2057" i="7"/>
  <c r="K2057" i="7"/>
  <c r="Q2056" i="7"/>
  <c r="K2056" i="7"/>
  <c r="N2056" i="7" s="1"/>
  <c r="Q2055" i="7"/>
  <c r="K2055" i="7"/>
  <c r="N2054" i="7" s="1"/>
  <c r="Q2054" i="7"/>
  <c r="M2054" i="7"/>
  <c r="K2054" i="7"/>
  <c r="Q2053" i="7"/>
  <c r="K2053" i="7"/>
  <c r="Q2052" i="7"/>
  <c r="R2052" i="7" s="1"/>
  <c r="K2052" i="7"/>
  <c r="Q2051" i="7"/>
  <c r="K2051" i="7"/>
  <c r="Q2050" i="7"/>
  <c r="K2050" i="7"/>
  <c r="Q2049" i="7"/>
  <c r="K2049" i="7"/>
  <c r="Q2048" i="7"/>
  <c r="R2048" i="7" s="1"/>
  <c r="K2048" i="7"/>
  <c r="Q2047" i="7"/>
  <c r="K2047" i="7"/>
  <c r="N2046" i="7" s="1"/>
  <c r="Q2046" i="7"/>
  <c r="R2046" i="7" s="1"/>
  <c r="K2046" i="7"/>
  <c r="Q2045" i="7"/>
  <c r="K2045" i="7"/>
  <c r="Q2044" i="7"/>
  <c r="R2044" i="7" s="1"/>
  <c r="N2044" i="7"/>
  <c r="K2044" i="7"/>
  <c r="M2044" i="7" s="1"/>
  <c r="Q2043" i="7"/>
  <c r="K2043" i="7"/>
  <c r="Q2042" i="7"/>
  <c r="R2042" i="7" s="1"/>
  <c r="K2042" i="7"/>
  <c r="N2042" i="7" s="1"/>
  <c r="Q2041" i="7"/>
  <c r="R2040" i="7" s="1"/>
  <c r="K2041" i="7"/>
  <c r="N2040" i="7" s="1"/>
  <c r="Q2040" i="7"/>
  <c r="K2040" i="7"/>
  <c r="Q2039" i="7"/>
  <c r="R2038" i="7" s="1"/>
  <c r="K2039" i="7"/>
  <c r="Q2038" i="7"/>
  <c r="K2038" i="7"/>
  <c r="Q2037" i="7"/>
  <c r="K2037" i="7"/>
  <c r="Q2036" i="7"/>
  <c r="N2036" i="7"/>
  <c r="M2036" i="7"/>
  <c r="K2036" i="7"/>
  <c r="Q2035" i="7"/>
  <c r="K2035" i="7"/>
  <c r="Q2034" i="7"/>
  <c r="R2034" i="7" s="1"/>
  <c r="N2034" i="7"/>
  <c r="M2034" i="7"/>
  <c r="K2034" i="7"/>
  <c r="Q2033" i="7"/>
  <c r="Q2032" i="7"/>
  <c r="K2032" i="7"/>
  <c r="M2032" i="7" s="1"/>
  <c r="Q2031" i="7"/>
  <c r="R2030" i="7" s="1"/>
  <c r="K2031" i="7"/>
  <c r="Q2030" i="7"/>
  <c r="K2030" i="7"/>
  <c r="Q2029" i="7"/>
  <c r="K2029" i="7"/>
  <c r="Q2028" i="7"/>
  <c r="R2028" i="7" s="1"/>
  <c r="K2028" i="7"/>
  <c r="Q2027" i="7"/>
  <c r="K2027" i="7"/>
  <c r="N2026" i="7" s="1"/>
  <c r="R2026" i="7"/>
  <c r="Q2026" i="7"/>
  <c r="K2026" i="7"/>
  <c r="Q2025" i="7"/>
  <c r="R2024" i="7" s="1"/>
  <c r="K2025" i="7"/>
  <c r="Q2024" i="7"/>
  <c r="K2024" i="7"/>
  <c r="Q2023" i="7"/>
  <c r="K2023" i="7"/>
  <c r="N2022" i="7" s="1"/>
  <c r="Q2022" i="7"/>
  <c r="R2022" i="7" s="1"/>
  <c r="K2022" i="7"/>
  <c r="M2022" i="7" s="1"/>
  <c r="Q2021" i="7"/>
  <c r="K2021" i="7"/>
  <c r="Q2020" i="7"/>
  <c r="R2020" i="7" s="1"/>
  <c r="K2020" i="7"/>
  <c r="N2020" i="7" s="1"/>
  <c r="Q2019" i="7"/>
  <c r="K2019" i="7"/>
  <c r="Q2018" i="7"/>
  <c r="R2018" i="7" s="1"/>
  <c r="N2018" i="7"/>
  <c r="K2018" i="7"/>
  <c r="M2018" i="7" s="1"/>
  <c r="Q2017" i="7"/>
  <c r="K2017" i="7"/>
  <c r="R2016" i="7"/>
  <c r="Q2016" i="7"/>
  <c r="K2016" i="7"/>
  <c r="Q2015" i="7"/>
  <c r="K2015" i="7"/>
  <c r="Q2014" i="7"/>
  <c r="R2014" i="7" s="1"/>
  <c r="K2014" i="7"/>
  <c r="Q2013" i="7"/>
  <c r="K2013" i="7"/>
  <c r="Q2012" i="7"/>
  <c r="K2012" i="7"/>
  <c r="Q2011" i="7"/>
  <c r="K2011" i="7"/>
  <c r="Q2010" i="7"/>
  <c r="K2010" i="7"/>
  <c r="Q2009" i="7"/>
  <c r="K2009" i="7"/>
  <c r="Q2008" i="7"/>
  <c r="R2008" i="7" s="1"/>
  <c r="K2008" i="7"/>
  <c r="Q2007" i="7"/>
  <c r="R2006" i="7" s="1"/>
  <c r="K2007" i="7"/>
  <c r="Q2006" i="7"/>
  <c r="K2006" i="7"/>
  <c r="Q2005" i="7"/>
  <c r="K2005" i="7"/>
  <c r="R2004" i="7"/>
  <c r="Q2004" i="7"/>
  <c r="K2004" i="7"/>
  <c r="N2004" i="7" s="1"/>
  <c r="Q2003" i="7"/>
  <c r="K2003" i="7"/>
  <c r="Q2002" i="7"/>
  <c r="R2002" i="7" s="1"/>
  <c r="K2002" i="7"/>
  <c r="N2002" i="7" s="1"/>
  <c r="Q2001" i="7"/>
  <c r="R2000" i="7" s="1"/>
  <c r="K2001" i="7"/>
  <c r="Q2000" i="7"/>
  <c r="K2000" i="7"/>
  <c r="N2000" i="7" s="1"/>
  <c r="Q1999" i="7"/>
  <c r="K1999" i="7"/>
  <c r="N1998" i="7" s="1"/>
  <c r="Q1998" i="7"/>
  <c r="R1998" i="7" s="1"/>
  <c r="K1998" i="7"/>
  <c r="Q1997" i="7"/>
  <c r="K1997" i="7"/>
  <c r="M1996" i="7" s="1"/>
  <c r="Q1996" i="7"/>
  <c r="K1996" i="7"/>
  <c r="N1996" i="7" s="1"/>
  <c r="Q1995" i="7"/>
  <c r="K1995" i="7"/>
  <c r="N1994" i="7" s="1"/>
  <c r="Q1994" i="7"/>
  <c r="R1994" i="7" s="1"/>
  <c r="K1994" i="7"/>
  <c r="Q1993" i="7"/>
  <c r="R1992" i="7" s="1"/>
  <c r="K1993" i="7"/>
  <c r="Q1992" i="7"/>
  <c r="K1992" i="7"/>
  <c r="Q1991" i="7"/>
  <c r="K1991" i="7"/>
  <c r="Q1990" i="7"/>
  <c r="R1990" i="7" s="1"/>
  <c r="K1990" i="7"/>
  <c r="Q1989" i="7"/>
  <c r="K1989" i="7"/>
  <c r="Q1988" i="7"/>
  <c r="K1988" i="7"/>
  <c r="Q1987" i="7"/>
  <c r="K1987" i="7"/>
  <c r="Q1986" i="7"/>
  <c r="R1986" i="7" s="1"/>
  <c r="K1986" i="7"/>
  <c r="N1986" i="7" s="1"/>
  <c r="Q1985" i="7"/>
  <c r="K1985" i="7"/>
  <c r="N1984" i="7" s="1"/>
  <c r="Q1984" i="7"/>
  <c r="R1984" i="7" s="1"/>
  <c r="K1984" i="7"/>
  <c r="Q1983" i="7"/>
  <c r="K1983" i="7"/>
  <c r="Q1982" i="7"/>
  <c r="R1982" i="7" s="1"/>
  <c r="K1982" i="7"/>
  <c r="M1982" i="7" s="1"/>
  <c r="Q1981" i="7"/>
  <c r="K1981" i="7"/>
  <c r="R1980" i="7"/>
  <c r="Q1980" i="7"/>
  <c r="K1980" i="7"/>
  <c r="N1980" i="7" s="1"/>
  <c r="Q1979" i="7"/>
  <c r="R1978" i="7" s="1"/>
  <c r="K1979" i="7"/>
  <c r="N1978" i="7" s="1"/>
  <c r="Q1978" i="7"/>
  <c r="K1978" i="7"/>
  <c r="Q1977" i="7"/>
  <c r="K1977" i="7"/>
  <c r="Q1976" i="7"/>
  <c r="K1976" i="7"/>
  <c r="Q1975" i="7"/>
  <c r="K1975" i="7"/>
  <c r="Q1974" i="7"/>
  <c r="K1974" i="7"/>
  <c r="N1974" i="7" s="1"/>
  <c r="Q1973" i="7"/>
  <c r="K1973" i="7"/>
  <c r="Q1972" i="7"/>
  <c r="N1972" i="7"/>
  <c r="M1972" i="7"/>
  <c r="K1972" i="7"/>
  <c r="Q1971" i="7"/>
  <c r="K1971" i="7"/>
  <c r="Q1970" i="7"/>
  <c r="K1970" i="7"/>
  <c r="N1970" i="7" s="1"/>
  <c r="Q1969" i="7"/>
  <c r="K1969" i="7"/>
  <c r="Q1968" i="7"/>
  <c r="K1968" i="7"/>
  <c r="M1968" i="7" s="1"/>
  <c r="Q1967" i="7"/>
  <c r="K1967" i="7"/>
  <c r="Q1966" i="7"/>
  <c r="K1966" i="7"/>
  <c r="Q1965" i="7"/>
  <c r="K1965" i="7"/>
  <c r="Q1964" i="7"/>
  <c r="R1964" i="7" s="1"/>
  <c r="K1964" i="7"/>
  <c r="N1964" i="7" s="1"/>
  <c r="Q1963" i="7"/>
  <c r="K1963" i="7"/>
  <c r="Q1962" i="7"/>
  <c r="K1962" i="7"/>
  <c r="Q1961" i="7"/>
  <c r="K1961" i="7"/>
  <c r="N1960" i="7" s="1"/>
  <c r="Q1960" i="7"/>
  <c r="R1960" i="7" s="1"/>
  <c r="K1960" i="7"/>
  <c r="Q1959" i="7"/>
  <c r="K1959" i="7"/>
  <c r="Q1958" i="7"/>
  <c r="R1958" i="7" s="1"/>
  <c r="K1958" i="7"/>
  <c r="Q1957" i="7"/>
  <c r="K1957" i="7"/>
  <c r="Q1956" i="7"/>
  <c r="R1956" i="7" s="1"/>
  <c r="K1956" i="7"/>
  <c r="N1956" i="7" s="1"/>
  <c r="Q1955" i="7"/>
  <c r="K1955" i="7"/>
  <c r="Q1954" i="7"/>
  <c r="R1954" i="7" s="1"/>
  <c r="K1954" i="7"/>
  <c r="M1954" i="7" s="1"/>
  <c r="Q1953" i="7"/>
  <c r="R1952" i="7" s="1"/>
  <c r="K1953" i="7"/>
  <c r="Q1952" i="7"/>
  <c r="K1952" i="7"/>
  <c r="Q1951" i="7"/>
  <c r="R1950" i="7" s="1"/>
  <c r="K1951" i="7"/>
  <c r="Q1950" i="7"/>
  <c r="K1950" i="7"/>
  <c r="N1950" i="7" s="1"/>
  <c r="Q1949" i="7"/>
  <c r="K1949" i="7"/>
  <c r="Q1948" i="7"/>
  <c r="K1948" i="7"/>
  <c r="N1948" i="7" s="1"/>
  <c r="Q1947" i="7"/>
  <c r="K1947" i="7"/>
  <c r="Q1946" i="7"/>
  <c r="M1946" i="7"/>
  <c r="K1946" i="7"/>
  <c r="Q1945" i="7"/>
  <c r="K1945" i="7"/>
  <c r="Q1944" i="7"/>
  <c r="R1944" i="7" s="1"/>
  <c r="K1944" i="7"/>
  <c r="Q1943" i="7"/>
  <c r="K1943" i="7"/>
  <c r="Q1942" i="7"/>
  <c r="R1942" i="7" s="1"/>
  <c r="K1942" i="7"/>
  <c r="Q1941" i="7"/>
  <c r="K1941" i="7"/>
  <c r="Q1940" i="7"/>
  <c r="R1940" i="7" s="1"/>
  <c r="K1940" i="7"/>
  <c r="N1940" i="7" s="1"/>
  <c r="Q1939" i="7"/>
  <c r="K1939" i="7"/>
  <c r="Q1938" i="7"/>
  <c r="R1938" i="7" s="1"/>
  <c r="K1938" i="7"/>
  <c r="Q1937" i="7"/>
  <c r="K1937" i="7"/>
  <c r="Q1936" i="7"/>
  <c r="R1936" i="7" s="1"/>
  <c r="K1936" i="7"/>
  <c r="Q1935" i="7"/>
  <c r="K1935" i="7"/>
  <c r="Q1934" i="7"/>
  <c r="R1934" i="7" s="1"/>
  <c r="K1934" i="7"/>
  <c r="M1934" i="7" s="1"/>
  <c r="Q1933" i="7"/>
  <c r="K1933" i="7"/>
  <c r="R1932" i="7"/>
  <c r="Q1932" i="7"/>
  <c r="K1932" i="7"/>
  <c r="Q1931" i="7"/>
  <c r="K1931" i="7"/>
  <c r="N1930" i="7" s="1"/>
  <c r="R1930" i="7"/>
  <c r="Q1930" i="7"/>
  <c r="K1930" i="7"/>
  <c r="Q1929" i="7"/>
  <c r="K1929" i="7"/>
  <c r="Q1928" i="7"/>
  <c r="K1928" i="7"/>
  <c r="N1928" i="7" s="1"/>
  <c r="Q1927" i="7"/>
  <c r="R1926" i="7" s="1"/>
  <c r="K1927" i="7"/>
  <c r="Q1926" i="7"/>
  <c r="N1926" i="7"/>
  <c r="M1926" i="7"/>
  <c r="K1926" i="7"/>
  <c r="Q1925" i="7"/>
  <c r="K1925" i="7"/>
  <c r="Q1924" i="7"/>
  <c r="R1924" i="7" s="1"/>
  <c r="K1924" i="7"/>
  <c r="N1924" i="7" s="1"/>
  <c r="Q1923" i="7"/>
  <c r="K1923" i="7"/>
  <c r="Q1922" i="7"/>
  <c r="K1922" i="7"/>
  <c r="Q1921" i="7"/>
  <c r="K1921" i="7"/>
  <c r="Q1920" i="7"/>
  <c r="R1920" i="7" s="1"/>
  <c r="K1920" i="7"/>
  <c r="M1920" i="7" s="1"/>
  <c r="Q1919" i="7"/>
  <c r="K1919" i="7"/>
  <c r="Q1918" i="7"/>
  <c r="K1918" i="7"/>
  <c r="Q1917" i="7"/>
  <c r="K1917" i="7"/>
  <c r="Q1916" i="7"/>
  <c r="K1916" i="7"/>
  <c r="Q1915" i="7"/>
  <c r="K1915" i="7"/>
  <c r="Q1914" i="7"/>
  <c r="R1914" i="7" s="1"/>
  <c r="K1914" i="7"/>
  <c r="M1914" i="7" s="1"/>
  <c r="Q1913" i="7"/>
  <c r="K1913" i="7"/>
  <c r="N1912" i="7" s="1"/>
  <c r="Q1912" i="7"/>
  <c r="K1912" i="7"/>
  <c r="Q1911" i="7"/>
  <c r="K1911" i="7"/>
  <c r="Q1910" i="7"/>
  <c r="K1910" i="7"/>
  <c r="Q1909" i="7"/>
  <c r="K1909" i="7"/>
  <c r="Q1908" i="7"/>
  <c r="R1908" i="7" s="1"/>
  <c r="K1908" i="7"/>
  <c r="Q1907" i="7"/>
  <c r="R1906" i="7" s="1"/>
  <c r="K1907" i="7"/>
  <c r="Q1906" i="7"/>
  <c r="K1906" i="7"/>
  <c r="M1906" i="7" s="1"/>
  <c r="Q1905" i="7"/>
  <c r="R1904" i="7" s="1"/>
  <c r="K1905" i="7"/>
  <c r="Q1904" i="7"/>
  <c r="K1904" i="7"/>
  <c r="N1904" i="7" s="1"/>
  <c r="Q1903" i="7"/>
  <c r="R1902" i="7" s="1"/>
  <c r="K1903" i="7"/>
  <c r="Q1902" i="7"/>
  <c r="K1902" i="7"/>
  <c r="N1902" i="7" s="1"/>
  <c r="Q1901" i="7"/>
  <c r="K1901" i="7"/>
  <c r="Q1900" i="7"/>
  <c r="K1900" i="7"/>
  <c r="N1900" i="7" s="1"/>
  <c r="Q1899" i="7"/>
  <c r="K1899" i="7"/>
  <c r="M1898" i="7" s="1"/>
  <c r="Q1898" i="7"/>
  <c r="K1898" i="7"/>
  <c r="Q1897" i="7"/>
  <c r="K1897" i="7"/>
  <c r="N1896" i="7" s="1"/>
  <c r="Q1896" i="7"/>
  <c r="K1896" i="7"/>
  <c r="M1896" i="7" s="1"/>
  <c r="Q1895" i="7"/>
  <c r="K1895" i="7"/>
  <c r="Q1894" i="7"/>
  <c r="R1894" i="7" s="1"/>
  <c r="K1894" i="7"/>
  <c r="N1894" i="7" s="1"/>
  <c r="Q1893" i="7"/>
  <c r="K1893" i="7"/>
  <c r="Q1892" i="7"/>
  <c r="K1892" i="7"/>
  <c r="N1892" i="7" s="1"/>
  <c r="Q1891" i="7"/>
  <c r="K1891" i="7"/>
  <c r="Q1890" i="7"/>
  <c r="M1890" i="7"/>
  <c r="K1890" i="7"/>
  <c r="Q1889" i="7"/>
  <c r="K1889" i="7"/>
  <c r="N1888" i="7" s="1"/>
  <c r="Q1888" i="7"/>
  <c r="R1888" i="7" s="1"/>
  <c r="K1888" i="7"/>
  <c r="Q1887" i="7"/>
  <c r="K1887" i="7"/>
  <c r="Q1886" i="7"/>
  <c r="R1886" i="7" s="1"/>
  <c r="K1886" i="7"/>
  <c r="Q1885" i="7"/>
  <c r="K1885" i="7"/>
  <c r="Q1884" i="7"/>
  <c r="R1884" i="7" s="1"/>
  <c r="K1884" i="7"/>
  <c r="Q1883" i="7"/>
  <c r="R1882" i="7" s="1"/>
  <c r="K1883" i="7"/>
  <c r="Q1882" i="7"/>
  <c r="K1882" i="7"/>
  <c r="Q1881" i="7"/>
  <c r="R1880" i="7" s="1"/>
  <c r="K1881" i="7"/>
  <c r="Q1880" i="7"/>
  <c r="K1880" i="7"/>
  <c r="N1880" i="7" s="1"/>
  <c r="Q1879" i="7"/>
  <c r="K1879" i="7"/>
  <c r="N1878" i="7" s="1"/>
  <c r="Q1878" i="7"/>
  <c r="R1878" i="7" s="1"/>
  <c r="M1878" i="7"/>
  <c r="K1878" i="7"/>
  <c r="Q1877" i="7"/>
  <c r="K1877" i="7"/>
  <c r="M1876" i="7" s="1"/>
  <c r="Q1876" i="7"/>
  <c r="K1876" i="7"/>
  <c r="N1876" i="7" s="1"/>
  <c r="Q1875" i="7"/>
  <c r="K1875" i="7"/>
  <c r="Q1874" i="7"/>
  <c r="K1874" i="7"/>
  <c r="Q1873" i="7"/>
  <c r="K1873" i="7"/>
  <c r="N1872" i="7" s="1"/>
  <c r="Q1872" i="7"/>
  <c r="R1872" i="7" s="1"/>
  <c r="K1872" i="7"/>
  <c r="Q1871" i="7"/>
  <c r="K1871" i="7"/>
  <c r="Q1870" i="7"/>
  <c r="R1870" i="7" s="1"/>
  <c r="K1870" i="7"/>
  <c r="N1870" i="7" s="1"/>
  <c r="Q1869" i="7"/>
  <c r="K1869" i="7"/>
  <c r="Q1868" i="7"/>
  <c r="K1868" i="7"/>
  <c r="Q1867" i="7"/>
  <c r="K1867" i="7"/>
  <c r="Q1866" i="7"/>
  <c r="K1866" i="7"/>
  <c r="Q1865" i="7"/>
  <c r="K1865" i="7"/>
  <c r="Q1864" i="7"/>
  <c r="R1864" i="7" s="1"/>
  <c r="K1864" i="7"/>
  <c r="Q1863" i="7"/>
  <c r="R1862" i="7" s="1"/>
  <c r="K1863" i="7"/>
  <c r="Q1862" i="7"/>
  <c r="K1862" i="7"/>
  <c r="Q1861" i="7"/>
  <c r="K1861" i="7"/>
  <c r="Q1860" i="7"/>
  <c r="K1860" i="7"/>
  <c r="Q1859" i="7"/>
  <c r="K1859" i="7"/>
  <c r="N1858" i="7" s="1"/>
  <c r="R1858" i="7"/>
  <c r="Q1858" i="7"/>
  <c r="K1858" i="7"/>
  <c r="Q1857" i="7"/>
  <c r="R1856" i="7" s="1"/>
  <c r="K1857" i="7"/>
  <c r="Q1856" i="7"/>
  <c r="K1856" i="7"/>
  <c r="Q1855" i="7"/>
  <c r="K1855" i="7"/>
  <c r="N1854" i="7" s="1"/>
  <c r="Q1854" i="7"/>
  <c r="R1854" i="7" s="1"/>
  <c r="M1854" i="7"/>
  <c r="K1854" i="7"/>
  <c r="Q1853" i="7"/>
  <c r="R1852" i="7" s="1"/>
  <c r="K1853" i="7"/>
  <c r="Q1852" i="7"/>
  <c r="K1852" i="7"/>
  <c r="N1852" i="7" s="1"/>
  <c r="Q1851" i="7"/>
  <c r="K1851" i="7"/>
  <c r="M1850" i="7" s="1"/>
  <c r="Q1850" i="7"/>
  <c r="K1850" i="7"/>
  <c r="Q1849" i="7"/>
  <c r="R1848" i="7" s="1"/>
  <c r="K1849" i="7"/>
  <c r="N1848" i="7" s="1"/>
  <c r="Q1848" i="7"/>
  <c r="K1848" i="7"/>
  <c r="Q1847" i="7"/>
  <c r="K1847" i="7"/>
  <c r="Q1846" i="7"/>
  <c r="R1846" i="7" s="1"/>
  <c r="K1846" i="7"/>
  <c r="Q1845" i="7"/>
  <c r="K1845" i="7"/>
  <c r="Q1844" i="7"/>
  <c r="K1844" i="7"/>
  <c r="Q1843" i="7"/>
  <c r="K1843" i="7"/>
  <c r="Q1842" i="7"/>
  <c r="K1842" i="7"/>
  <c r="Q1841" i="7"/>
  <c r="K1841" i="7"/>
  <c r="Q1840" i="7"/>
  <c r="R1840" i="7" s="1"/>
  <c r="K1840" i="7"/>
  <c r="M1840" i="7" s="1"/>
  <c r="Q1839" i="7"/>
  <c r="K1839" i="7"/>
  <c r="Q1838" i="7"/>
  <c r="K1838" i="7"/>
  <c r="M1838" i="7" s="1"/>
  <c r="Q1837" i="7"/>
  <c r="K1837" i="7"/>
  <c r="Q1836" i="7"/>
  <c r="R1836" i="7" s="1"/>
  <c r="K1836" i="7"/>
  <c r="Q1835" i="7"/>
  <c r="K1835" i="7"/>
  <c r="N1834" i="7" s="1"/>
  <c r="Q1834" i="7"/>
  <c r="K1834" i="7"/>
  <c r="Q1833" i="7"/>
  <c r="K1833" i="7"/>
  <c r="Q1832" i="7"/>
  <c r="M1832" i="7"/>
  <c r="K1832" i="7"/>
  <c r="N1832" i="7" s="1"/>
  <c r="Q1831" i="7"/>
  <c r="K1831" i="7"/>
  <c r="Q1830" i="7"/>
  <c r="K1830" i="7"/>
  <c r="M1830" i="7" s="1"/>
  <c r="Q1829" i="7"/>
  <c r="K1829" i="7"/>
  <c r="Q1828" i="7"/>
  <c r="K1828" i="7"/>
  <c r="Q1827" i="7"/>
  <c r="K1827" i="7"/>
  <c r="Q1826" i="7"/>
  <c r="K1826" i="7"/>
  <c r="N1826" i="7" s="1"/>
  <c r="Q1825" i="7"/>
  <c r="K1825" i="7"/>
  <c r="N1824" i="7" s="1"/>
  <c r="Q1824" i="7"/>
  <c r="K1824" i="7"/>
  <c r="Q1823" i="7"/>
  <c r="K1823" i="7"/>
  <c r="Q1822" i="7"/>
  <c r="K1822" i="7"/>
  <c r="Q1821" i="7"/>
  <c r="K1821" i="7"/>
  <c r="Q1820" i="7"/>
  <c r="R1820" i="7" s="1"/>
  <c r="K1820" i="7"/>
  <c r="Q1819" i="7"/>
  <c r="K1819" i="7"/>
  <c r="Q1818" i="7"/>
  <c r="K1818" i="7"/>
  <c r="Q1817" i="7"/>
  <c r="K1817" i="7"/>
  <c r="Q1816" i="7"/>
  <c r="R1816" i="7" s="1"/>
  <c r="K1816" i="7"/>
  <c r="M1816" i="7" s="1"/>
  <c r="Q1815" i="7"/>
  <c r="K1815" i="7"/>
  <c r="Q1814" i="7"/>
  <c r="K1814" i="7"/>
  <c r="Q1813" i="7"/>
  <c r="K1813" i="7"/>
  <c r="R1812" i="7"/>
  <c r="Q1812" i="7"/>
  <c r="K1812" i="7"/>
  <c r="Q1811" i="7"/>
  <c r="K1811" i="7"/>
  <c r="Q1810" i="7"/>
  <c r="R1810" i="7" s="1"/>
  <c r="K1810" i="7"/>
  <c r="M1810" i="7" s="1"/>
  <c r="Q1809" i="7"/>
  <c r="K1809" i="7"/>
  <c r="M1808" i="7" s="1"/>
  <c r="Q1808" i="7"/>
  <c r="R1808" i="7" s="1"/>
  <c r="N1808" i="7"/>
  <c r="K1808" i="7"/>
  <c r="Q1807" i="7"/>
  <c r="K1807" i="7"/>
  <c r="Q1806" i="7"/>
  <c r="R1806" i="7" s="1"/>
  <c r="K1806" i="7"/>
  <c r="Q1805" i="7"/>
  <c r="K1805" i="7"/>
  <c r="Q1804" i="7"/>
  <c r="R1804" i="7" s="1"/>
  <c r="K1804" i="7"/>
  <c r="Q1803" i="7"/>
  <c r="K1803" i="7"/>
  <c r="Q1802" i="7"/>
  <c r="K1802" i="7"/>
  <c r="N1802" i="7" s="1"/>
  <c r="Q1801" i="7"/>
  <c r="K1801" i="7"/>
  <c r="N1800" i="7" s="1"/>
  <c r="Q1800" i="7"/>
  <c r="R1800" i="7" s="1"/>
  <c r="K1800" i="7"/>
  <c r="M1800" i="7" s="1"/>
  <c r="Q1799" i="7"/>
  <c r="K1799" i="7"/>
  <c r="Q1798" i="7"/>
  <c r="K1798" i="7"/>
  <c r="Q1797" i="7"/>
  <c r="K1797" i="7"/>
  <c r="Q1796" i="7"/>
  <c r="R1796" i="7" s="1"/>
  <c r="K1796" i="7"/>
  <c r="Q1795" i="7"/>
  <c r="K1795" i="7"/>
  <c r="Q1794" i="7"/>
  <c r="R1794" i="7" s="1"/>
  <c r="K1794" i="7"/>
  <c r="N1794" i="7" s="1"/>
  <c r="Q1793" i="7"/>
  <c r="K1793" i="7"/>
  <c r="Q1792" i="7"/>
  <c r="R1792" i="7" s="1"/>
  <c r="K1792" i="7"/>
  <c r="Q1791" i="7"/>
  <c r="K1791" i="7"/>
  <c r="Q1790" i="7"/>
  <c r="R1790" i="7" s="1"/>
  <c r="K1790" i="7"/>
  <c r="Q1789" i="7"/>
  <c r="K1789" i="7"/>
  <c r="Q1788" i="7"/>
  <c r="R1788" i="7" s="1"/>
  <c r="K1788" i="7"/>
  <c r="Q1787" i="7"/>
  <c r="R1786" i="7" s="1"/>
  <c r="K1787" i="7"/>
  <c r="Q1786" i="7"/>
  <c r="K1786" i="7"/>
  <c r="Q1785" i="7"/>
  <c r="K1785" i="7"/>
  <c r="Q1784" i="7"/>
  <c r="R1784" i="7" s="1"/>
  <c r="K1784" i="7"/>
  <c r="Q1783" i="7"/>
  <c r="R1782" i="7" s="1"/>
  <c r="K1783" i="7"/>
  <c r="Q1782" i="7"/>
  <c r="K1782" i="7"/>
  <c r="Q1781" i="7"/>
  <c r="K1781" i="7"/>
  <c r="Q1780" i="7"/>
  <c r="R1780" i="7" s="1"/>
  <c r="N1780" i="7"/>
  <c r="K1780" i="7"/>
  <c r="Q1779" i="7"/>
  <c r="K1779" i="7"/>
  <c r="Q1778" i="7"/>
  <c r="R1778" i="7" s="1"/>
  <c r="M1778" i="7"/>
  <c r="K1778" i="7"/>
  <c r="Q1777" i="7"/>
  <c r="K1777" i="7"/>
  <c r="Q1776" i="7"/>
  <c r="R1776" i="7" s="1"/>
  <c r="K1776" i="7"/>
  <c r="M1776" i="7" s="1"/>
  <c r="Q1775" i="7"/>
  <c r="K1775" i="7"/>
  <c r="Q1774" i="7"/>
  <c r="K1774" i="7"/>
  <c r="N1774" i="7" s="1"/>
  <c r="Q1773" i="7"/>
  <c r="K1773" i="7"/>
  <c r="Q1772" i="7"/>
  <c r="R1772" i="7" s="1"/>
  <c r="K1772" i="7"/>
  <c r="Q1771" i="7"/>
  <c r="K1771" i="7"/>
  <c r="Q1770" i="7"/>
  <c r="R1770" i="7" s="1"/>
  <c r="K1770" i="7"/>
  <c r="Q1769" i="7"/>
  <c r="K1769" i="7"/>
  <c r="Q1768" i="7"/>
  <c r="R1768" i="7" s="1"/>
  <c r="N1768" i="7"/>
  <c r="K1768" i="7"/>
  <c r="Q1767" i="7"/>
  <c r="K1767" i="7"/>
  <c r="Q1766" i="7"/>
  <c r="R1766" i="7" s="1"/>
  <c r="K1766" i="7"/>
  <c r="N1766" i="7" s="1"/>
  <c r="Q1765" i="7"/>
  <c r="K1765" i="7"/>
  <c r="Q1764" i="7"/>
  <c r="R1764" i="7" s="1"/>
  <c r="K1764" i="7"/>
  <c r="Q1763" i="7"/>
  <c r="R1762" i="7" s="1"/>
  <c r="K1763" i="7"/>
  <c r="Q1762" i="7"/>
  <c r="K1762" i="7"/>
  <c r="Q1761" i="7"/>
  <c r="K1761" i="7"/>
  <c r="N1760" i="7" s="1"/>
  <c r="Q1760" i="7"/>
  <c r="R1760" i="7" s="1"/>
  <c r="M1760" i="7"/>
  <c r="K1760" i="7"/>
  <c r="Q1759" i="7"/>
  <c r="R1758" i="7" s="1"/>
  <c r="K1759" i="7"/>
  <c r="Q1758" i="7"/>
  <c r="K1758" i="7"/>
  <c r="Q1757" i="7"/>
  <c r="K1757" i="7"/>
  <c r="Q1756" i="7"/>
  <c r="K1756" i="7"/>
  <c r="Q1755" i="7"/>
  <c r="K1755" i="7"/>
  <c r="Q1754" i="7"/>
  <c r="R1754" i="7" s="1"/>
  <c r="M1754" i="7"/>
  <c r="K1754" i="7"/>
  <c r="Q1753" i="7"/>
  <c r="K1753" i="7"/>
  <c r="Q1752" i="7"/>
  <c r="K1752" i="7"/>
  <c r="Q1751" i="7"/>
  <c r="K1751" i="7"/>
  <c r="Q1750" i="7"/>
  <c r="K1750" i="7"/>
  <c r="Q1749" i="7"/>
  <c r="R1748" i="7" s="1"/>
  <c r="K1749" i="7"/>
  <c r="Q1748" i="7"/>
  <c r="K1748" i="7"/>
  <c r="Q1747" i="7"/>
  <c r="K1747" i="7"/>
  <c r="Q1746" i="7"/>
  <c r="R1746" i="7" s="1"/>
  <c r="K1746" i="7"/>
  <c r="Q1745" i="7"/>
  <c r="K1745" i="7"/>
  <c r="Q1744" i="7"/>
  <c r="K1744" i="7"/>
  <c r="Q1743" i="7"/>
  <c r="K1743" i="7"/>
  <c r="Q1742" i="7"/>
  <c r="K1742" i="7"/>
  <c r="Q1741" i="7"/>
  <c r="K1741" i="7"/>
  <c r="Q1740" i="7"/>
  <c r="R1740" i="7" s="1"/>
  <c r="K1740" i="7"/>
  <c r="Q1739" i="7"/>
  <c r="K1739" i="7"/>
  <c r="Q1738" i="7"/>
  <c r="R1738" i="7" s="1"/>
  <c r="K1738" i="7"/>
  <c r="Q1737" i="7"/>
  <c r="K1737" i="7"/>
  <c r="Q1736" i="7"/>
  <c r="K1736" i="7"/>
  <c r="N1736" i="7" s="1"/>
  <c r="Q1735" i="7"/>
  <c r="R1734" i="7" s="1"/>
  <c r="K1735" i="7"/>
  <c r="Q1734" i="7"/>
  <c r="K1734" i="7"/>
  <c r="N1734" i="7" s="1"/>
  <c r="Q1733" i="7"/>
  <c r="K1733" i="7"/>
  <c r="Q1732" i="7"/>
  <c r="K1732" i="7"/>
  <c r="N1732" i="7" s="1"/>
  <c r="Q1731" i="7"/>
  <c r="K1731" i="7"/>
  <c r="N1730" i="7" s="1"/>
  <c r="Q1730" i="7"/>
  <c r="R1730" i="7" s="1"/>
  <c r="M1730" i="7"/>
  <c r="K1730" i="7"/>
  <c r="Q1729" i="7"/>
  <c r="K1729" i="7"/>
  <c r="M1728" i="7" s="1"/>
  <c r="Q1728" i="7"/>
  <c r="K1728" i="7"/>
  <c r="Q1727" i="7"/>
  <c r="K1727" i="7"/>
  <c r="Q1726" i="7"/>
  <c r="K1726" i="7"/>
  <c r="Q1725" i="7"/>
  <c r="K1725" i="7"/>
  <c r="Q1724" i="7"/>
  <c r="K1724" i="7"/>
  <c r="M1724" i="7" s="1"/>
  <c r="Q1723" i="7"/>
  <c r="K1723" i="7"/>
  <c r="Q1722" i="7"/>
  <c r="R1722" i="7" s="1"/>
  <c r="K1722" i="7"/>
  <c r="Q1721" i="7"/>
  <c r="K1721" i="7"/>
  <c r="Q1720" i="7"/>
  <c r="R1720" i="7" s="1"/>
  <c r="K1720" i="7"/>
  <c r="Q1719" i="7"/>
  <c r="K1719" i="7"/>
  <c r="Q1718" i="7"/>
  <c r="R1718" i="7" s="1"/>
  <c r="N1718" i="7"/>
  <c r="M1718" i="7"/>
  <c r="K1718" i="7"/>
  <c r="Q1717" i="7"/>
  <c r="K1717" i="7"/>
  <c r="Q1716" i="7"/>
  <c r="R1716" i="7" s="1"/>
  <c r="K1716" i="7"/>
  <c r="M1716" i="7" s="1"/>
  <c r="Q1715" i="7"/>
  <c r="K1715" i="7"/>
  <c r="Q1714" i="7"/>
  <c r="K1714" i="7"/>
  <c r="N1714" i="7" s="1"/>
  <c r="Q1713" i="7"/>
  <c r="K1713" i="7"/>
  <c r="Q1712" i="7"/>
  <c r="K1712" i="7"/>
  <c r="Q1711" i="7"/>
  <c r="K1711" i="7"/>
  <c r="Q1710" i="7"/>
  <c r="R1710" i="7" s="1"/>
  <c r="K1710" i="7"/>
  <c r="Q1709" i="7"/>
  <c r="K1709" i="7"/>
  <c r="Q1708" i="7"/>
  <c r="R1708" i="7" s="1"/>
  <c r="N1708" i="7"/>
  <c r="K1708" i="7"/>
  <c r="M1708" i="7" s="1"/>
  <c r="Q1707" i="7"/>
  <c r="K1707" i="7"/>
  <c r="Q1706" i="7"/>
  <c r="R1706" i="7" s="1"/>
  <c r="N1706" i="7"/>
  <c r="M1706" i="7"/>
  <c r="K1706" i="7"/>
  <c r="Q1705" i="7"/>
  <c r="K1705" i="7"/>
  <c r="Q1704" i="7"/>
  <c r="R1704" i="7" s="1"/>
  <c r="K1704" i="7"/>
  <c r="Q1703" i="7"/>
  <c r="K1703" i="7"/>
  <c r="Q1702" i="7"/>
  <c r="R1702" i="7" s="1"/>
  <c r="K1702" i="7"/>
  <c r="Q1701" i="7"/>
  <c r="R1700" i="7" s="1"/>
  <c r="K1701" i="7"/>
  <c r="M1700" i="7" s="1"/>
  <c r="Q1700" i="7"/>
  <c r="K1700" i="7"/>
  <c r="Q1699" i="7"/>
  <c r="K1699" i="7"/>
  <c r="Q1698" i="7"/>
  <c r="R1698" i="7" s="1"/>
  <c r="K1698" i="7"/>
  <c r="N1698" i="7" s="1"/>
  <c r="Q1697" i="7"/>
  <c r="K1697" i="7"/>
  <c r="Q1696" i="7"/>
  <c r="R1696" i="7" s="1"/>
  <c r="K1696" i="7"/>
  <c r="N1696" i="7" s="1"/>
  <c r="Q1695" i="7"/>
  <c r="K1695" i="7"/>
  <c r="Q1694" i="7"/>
  <c r="N1694" i="7"/>
  <c r="M1694" i="7"/>
  <c r="K1694" i="7"/>
  <c r="Q1693" i="7"/>
  <c r="K1693" i="7"/>
  <c r="Q1692" i="7"/>
  <c r="R1692" i="7" s="1"/>
  <c r="K1692" i="7"/>
  <c r="M1692" i="7" s="1"/>
  <c r="Q1691" i="7"/>
  <c r="K1691" i="7"/>
  <c r="Q1690" i="7"/>
  <c r="K1690" i="7"/>
  <c r="Q1689" i="7"/>
  <c r="R1688" i="7" s="1"/>
  <c r="K1689" i="7"/>
  <c r="M1688" i="7" s="1"/>
  <c r="Q1688" i="7"/>
  <c r="K1688" i="7"/>
  <c r="Q1687" i="7"/>
  <c r="K1687" i="7"/>
  <c r="Q1686" i="7"/>
  <c r="K1686" i="7"/>
  <c r="Q1685" i="7"/>
  <c r="K1685" i="7"/>
  <c r="Q1684" i="7"/>
  <c r="R1684" i="7" s="1"/>
  <c r="N1684" i="7"/>
  <c r="K1684" i="7"/>
  <c r="M1684" i="7" s="1"/>
  <c r="Q1683" i="7"/>
  <c r="K1683" i="7"/>
  <c r="Q1682" i="7"/>
  <c r="R1682" i="7" s="1"/>
  <c r="N1682" i="7"/>
  <c r="M1682" i="7"/>
  <c r="K1682" i="7"/>
  <c r="Q1681" i="7"/>
  <c r="K1681" i="7"/>
  <c r="Q1680" i="7"/>
  <c r="R1680" i="7" s="1"/>
  <c r="K1680" i="7"/>
  <c r="M1680" i="7" s="1"/>
  <c r="Q1679" i="7"/>
  <c r="K1679" i="7"/>
  <c r="Q1678" i="7"/>
  <c r="R1678" i="7" s="1"/>
  <c r="K1678" i="7"/>
  <c r="Q1677" i="7"/>
  <c r="R1676" i="7" s="1"/>
  <c r="K1677" i="7"/>
  <c r="Q1676" i="7"/>
  <c r="K1676" i="7"/>
  <c r="Q1675" i="7"/>
  <c r="K1675" i="7"/>
  <c r="Q1674" i="7"/>
  <c r="R1674" i="7" s="1"/>
  <c r="K1674" i="7"/>
  <c r="N1674" i="7" s="1"/>
  <c r="Q1673" i="7"/>
  <c r="K1673" i="7"/>
  <c r="Q1672" i="7"/>
  <c r="R1672" i="7" s="1"/>
  <c r="K1672" i="7"/>
  <c r="N1672" i="7" s="1"/>
  <c r="Q1671" i="7"/>
  <c r="K1671" i="7"/>
  <c r="Q1670" i="7"/>
  <c r="N1670" i="7"/>
  <c r="M1670" i="7"/>
  <c r="K1670" i="7"/>
  <c r="Q1669" i="7"/>
  <c r="K1669" i="7"/>
  <c r="Q1668" i="7"/>
  <c r="R1668" i="7" s="1"/>
  <c r="K1668" i="7"/>
  <c r="M1668" i="7" s="1"/>
  <c r="Q1667" i="7"/>
  <c r="K1667" i="7"/>
  <c r="Q1666" i="7"/>
  <c r="R1666" i="7" s="1"/>
  <c r="K1666" i="7"/>
  <c r="Q1665" i="7"/>
  <c r="R1664" i="7" s="1"/>
  <c r="K1665" i="7"/>
  <c r="Q1664" i="7"/>
  <c r="K1664" i="7"/>
  <c r="Q1663" i="7"/>
  <c r="K1663" i="7"/>
  <c r="Q1662" i="7"/>
  <c r="R1662" i="7" s="1"/>
  <c r="K1662" i="7"/>
  <c r="N1662" i="7" s="1"/>
  <c r="Q1661" i="7"/>
  <c r="K1661" i="7"/>
  <c r="Q1660" i="7"/>
  <c r="K1660" i="7"/>
  <c r="M1660" i="7" s="1"/>
  <c r="Q1659" i="7"/>
  <c r="K1659" i="7"/>
  <c r="R1658" i="7"/>
  <c r="Q1658" i="7"/>
  <c r="K1658" i="7"/>
  <c r="N1658" i="7" s="1"/>
  <c r="Q1657" i="7"/>
  <c r="K1657" i="7"/>
  <c r="Q1656" i="7"/>
  <c r="R1656" i="7" s="1"/>
  <c r="K1656" i="7"/>
  <c r="Q1655" i="7"/>
  <c r="K1655" i="7"/>
  <c r="Q1654" i="7"/>
  <c r="R1654" i="7" s="1"/>
  <c r="K1654" i="7"/>
  <c r="Q1653" i="7"/>
  <c r="K1653" i="7"/>
  <c r="Q1652" i="7"/>
  <c r="K1652" i="7"/>
  <c r="Q1651" i="7"/>
  <c r="K1651" i="7"/>
  <c r="Q1650" i="7"/>
  <c r="R1650" i="7" s="1"/>
  <c r="N1650" i="7"/>
  <c r="M1650" i="7"/>
  <c r="K1650" i="7"/>
  <c r="Q1649" i="7"/>
  <c r="K1649" i="7"/>
  <c r="Q1648" i="7"/>
  <c r="K1648" i="7"/>
  <c r="N1648" i="7" s="1"/>
  <c r="Q1647" i="7"/>
  <c r="R1646" i="7" s="1"/>
  <c r="K1647" i="7"/>
  <c r="Q1646" i="7"/>
  <c r="N1646" i="7"/>
  <c r="M1646" i="7"/>
  <c r="K1646" i="7"/>
  <c r="Q1645" i="7"/>
  <c r="K1645" i="7"/>
  <c r="Q1644" i="7"/>
  <c r="R1644" i="7" s="1"/>
  <c r="K1644" i="7"/>
  <c r="M1644" i="7" s="1"/>
  <c r="Q1643" i="7"/>
  <c r="K1643" i="7"/>
  <c r="Q1642" i="7"/>
  <c r="K1642" i="7"/>
  <c r="Q1641" i="7"/>
  <c r="R1640" i="7" s="1"/>
  <c r="K1641" i="7"/>
  <c r="Q1640" i="7"/>
  <c r="K1640" i="7"/>
  <c r="Q1639" i="7"/>
  <c r="K1639" i="7"/>
  <c r="Q1638" i="7"/>
  <c r="R1638" i="7" s="1"/>
  <c r="K1638" i="7"/>
  <c r="Q1637" i="7"/>
  <c r="K1637" i="7"/>
  <c r="Q1636" i="7"/>
  <c r="K1636" i="7"/>
  <c r="Q1635" i="7"/>
  <c r="K1635" i="7"/>
  <c r="Q1634" i="7"/>
  <c r="R1634" i="7" s="1"/>
  <c r="K1634" i="7"/>
  <c r="Q1633" i="7"/>
  <c r="K1633" i="7"/>
  <c r="R1632" i="7"/>
  <c r="Q1632" i="7"/>
  <c r="K1632" i="7"/>
  <c r="Q1631" i="7"/>
  <c r="K1631" i="7"/>
  <c r="Q1630" i="7"/>
  <c r="K1630" i="7"/>
  <c r="Q1629" i="7"/>
  <c r="K1629" i="7"/>
  <c r="Q1628" i="7"/>
  <c r="K1628" i="7"/>
  <c r="Q1627" i="7"/>
  <c r="K1627" i="7"/>
  <c r="N1626" i="7" s="1"/>
  <c r="Q1626" i="7"/>
  <c r="K1626" i="7"/>
  <c r="Q1625" i="7"/>
  <c r="K1625" i="7"/>
  <c r="Q1624" i="7"/>
  <c r="R1624" i="7" s="1"/>
  <c r="K1624" i="7"/>
  <c r="N1624" i="7" s="1"/>
  <c r="Q1623" i="7"/>
  <c r="K1623" i="7"/>
  <c r="Q1622" i="7"/>
  <c r="K1622" i="7"/>
  <c r="N1622" i="7" s="1"/>
  <c r="Q1621" i="7"/>
  <c r="K1621" i="7"/>
  <c r="Q1620" i="7"/>
  <c r="R1620" i="7" s="1"/>
  <c r="K1620" i="7"/>
  <c r="Q1619" i="7"/>
  <c r="K1619" i="7"/>
  <c r="Q1618" i="7"/>
  <c r="K1618" i="7"/>
  <c r="Q1617" i="7"/>
  <c r="K1617" i="7"/>
  <c r="R1616" i="7"/>
  <c r="Q1616" i="7"/>
  <c r="K1616" i="7"/>
  <c r="Q1615" i="7"/>
  <c r="K1615" i="7"/>
  <c r="Q1614" i="7"/>
  <c r="R1614" i="7" s="1"/>
  <c r="K1614" i="7"/>
  <c r="N1614" i="7" s="1"/>
  <c r="Q1613" i="7"/>
  <c r="K1613" i="7"/>
  <c r="Q1612" i="7"/>
  <c r="R1612" i="7" s="1"/>
  <c r="K1612" i="7"/>
  <c r="Q1611" i="7"/>
  <c r="K1611" i="7"/>
  <c r="Q1610" i="7"/>
  <c r="K1610" i="7"/>
  <c r="M1610" i="7" s="1"/>
  <c r="Q1609" i="7"/>
  <c r="K1609" i="7"/>
  <c r="N1608" i="7" s="1"/>
  <c r="Q1608" i="7"/>
  <c r="R1608" i="7" s="1"/>
  <c r="K1608" i="7"/>
  <c r="Q1607" i="7"/>
  <c r="K1607" i="7"/>
  <c r="Q1606" i="7"/>
  <c r="K1606" i="7"/>
  <c r="Q1605" i="7"/>
  <c r="R1604" i="7" s="1"/>
  <c r="K1605" i="7"/>
  <c r="Q1604" i="7"/>
  <c r="K1604" i="7"/>
  <c r="N1604" i="7" s="1"/>
  <c r="Q1603" i="7"/>
  <c r="K1603" i="7"/>
  <c r="Q1602" i="7"/>
  <c r="R1602" i="7" s="1"/>
  <c r="K1602" i="7"/>
  <c r="N1602" i="7" s="1"/>
  <c r="Q1601" i="7"/>
  <c r="K1601" i="7"/>
  <c r="Q1600" i="7"/>
  <c r="R1600" i="7" s="1"/>
  <c r="K1600" i="7"/>
  <c r="Q1599" i="7"/>
  <c r="K1599" i="7"/>
  <c r="Q1598" i="7"/>
  <c r="R1598" i="7" s="1"/>
  <c r="K1598" i="7"/>
  <c r="M1598" i="7" s="1"/>
  <c r="Q1597" i="7"/>
  <c r="K1597" i="7"/>
  <c r="Q1596" i="7"/>
  <c r="N1596" i="7"/>
  <c r="K1596" i="7"/>
  <c r="Q1595" i="7"/>
  <c r="K1595" i="7"/>
  <c r="Q1594" i="7"/>
  <c r="K1594" i="7"/>
  <c r="Q1593" i="7"/>
  <c r="K1593" i="7"/>
  <c r="R1592" i="7"/>
  <c r="Q1592" i="7"/>
  <c r="K1592" i="7"/>
  <c r="N1592" i="7" s="1"/>
  <c r="Q1591" i="7"/>
  <c r="K1591" i="7"/>
  <c r="Q1590" i="7"/>
  <c r="K1590" i="7"/>
  <c r="N1590" i="7" s="1"/>
  <c r="Q1589" i="7"/>
  <c r="K1589" i="7"/>
  <c r="Q1588" i="7"/>
  <c r="N1588" i="7"/>
  <c r="K1588" i="7"/>
  <c r="Q1587" i="7"/>
  <c r="K1587" i="7"/>
  <c r="Q1586" i="7"/>
  <c r="M1586" i="7"/>
  <c r="K1586" i="7"/>
  <c r="Q1585" i="7"/>
  <c r="R1584" i="7" s="1"/>
  <c r="K1585" i="7"/>
  <c r="N1584" i="7" s="1"/>
  <c r="Q1584" i="7"/>
  <c r="K1584" i="7"/>
  <c r="Q1583" i="7"/>
  <c r="K1583" i="7"/>
  <c r="Q1582" i="7"/>
  <c r="R1582" i="7" s="1"/>
  <c r="K1582" i="7"/>
  <c r="Q1581" i="7"/>
  <c r="R1580" i="7" s="1"/>
  <c r="K1581" i="7"/>
  <c r="Q1580" i="7"/>
  <c r="K1580" i="7"/>
  <c r="Q1579" i="7"/>
  <c r="K1579" i="7"/>
  <c r="Q1578" i="7"/>
  <c r="K1578" i="7"/>
  <c r="Q1577" i="7"/>
  <c r="R1576" i="7" s="1"/>
  <c r="K1577" i="7"/>
  <c r="Q1576" i="7"/>
  <c r="K1576" i="7"/>
  <c r="N1576" i="7" s="1"/>
  <c r="Q1575" i="7"/>
  <c r="K1575" i="7"/>
  <c r="R1574" i="7"/>
  <c r="Q1574" i="7"/>
  <c r="N1574" i="7"/>
  <c r="M1574" i="7"/>
  <c r="K1574" i="7"/>
  <c r="Q1573" i="7"/>
  <c r="K1573" i="7"/>
  <c r="Q1572" i="7"/>
  <c r="R1572" i="7" s="1"/>
  <c r="K1572" i="7"/>
  <c r="Q1571" i="7"/>
  <c r="K1571" i="7"/>
  <c r="Q1570" i="7"/>
  <c r="K1570" i="7"/>
  <c r="Q1569" i="7"/>
  <c r="K1569" i="7"/>
  <c r="Q1568" i="7"/>
  <c r="K1568" i="7"/>
  <c r="Q1567" i="7"/>
  <c r="K1567" i="7"/>
  <c r="Q1566" i="7"/>
  <c r="R1566" i="7" s="1"/>
  <c r="K1566" i="7"/>
  <c r="N1566" i="7" s="1"/>
  <c r="Q1565" i="7"/>
  <c r="K1565" i="7"/>
  <c r="Q1564" i="7"/>
  <c r="K1564" i="7"/>
  <c r="Q1563" i="7"/>
  <c r="K1563" i="7"/>
  <c r="Q1562" i="7"/>
  <c r="R1562" i="7" s="1"/>
  <c r="M1562" i="7"/>
  <c r="K1562" i="7"/>
  <c r="N1562" i="7" s="1"/>
  <c r="Q1561" i="7"/>
  <c r="K1561" i="7"/>
  <c r="N1560" i="7" s="1"/>
  <c r="R1560" i="7"/>
  <c r="Q1560" i="7"/>
  <c r="K1560" i="7"/>
  <c r="Q1559" i="7"/>
  <c r="K1559" i="7"/>
  <c r="Q1558" i="7"/>
  <c r="R1558" i="7" s="1"/>
  <c r="K1558" i="7"/>
  <c r="Q1557" i="7"/>
  <c r="K1557" i="7"/>
  <c r="Q1556" i="7"/>
  <c r="K1556" i="7"/>
  <c r="N1556" i="7" s="1"/>
  <c r="Q1555" i="7"/>
  <c r="K1555" i="7"/>
  <c r="Q1554" i="7"/>
  <c r="K1554" i="7"/>
  <c r="Q1553" i="7"/>
  <c r="K1553" i="7"/>
  <c r="Q1552" i="7"/>
  <c r="K1552" i="7"/>
  <c r="N1552" i="7" s="1"/>
  <c r="Q1551" i="7"/>
  <c r="K1551" i="7"/>
  <c r="Q1550" i="7"/>
  <c r="R1550" i="7" s="1"/>
  <c r="N1550" i="7"/>
  <c r="M1550" i="7"/>
  <c r="K1550" i="7"/>
  <c r="Q1549" i="7"/>
  <c r="K1549" i="7"/>
  <c r="N1548" i="7" s="1"/>
  <c r="Q1548" i="7"/>
  <c r="R1548" i="7" s="1"/>
  <c r="K1548" i="7"/>
  <c r="Q1547" i="7"/>
  <c r="K1547" i="7"/>
  <c r="Q1546" i="7"/>
  <c r="K1546" i="7"/>
  <c r="Q1545" i="7"/>
  <c r="R1544" i="7" s="1"/>
  <c r="K1545" i="7"/>
  <c r="M1544" i="7" s="1"/>
  <c r="Q1544" i="7"/>
  <c r="K1544" i="7"/>
  <c r="Q1543" i="7"/>
  <c r="K1543" i="7"/>
  <c r="Q1542" i="7"/>
  <c r="R1542" i="7" s="1"/>
  <c r="K1542" i="7"/>
  <c r="Q1541" i="7"/>
  <c r="K1541" i="7"/>
  <c r="Q1540" i="7"/>
  <c r="R1540" i="7" s="1"/>
  <c r="N1540" i="7"/>
  <c r="K1540" i="7"/>
  <c r="Q1539" i="7"/>
  <c r="K1539" i="7"/>
  <c r="M1538" i="7" s="1"/>
  <c r="R1538" i="7"/>
  <c r="Q1538" i="7"/>
  <c r="K1538" i="7"/>
  <c r="Q1537" i="7"/>
  <c r="K1537" i="7"/>
  <c r="Q1536" i="7"/>
  <c r="R1536" i="7" s="1"/>
  <c r="K1536" i="7"/>
  <c r="Q1535" i="7"/>
  <c r="K1535" i="7"/>
  <c r="R1534" i="7"/>
  <c r="Q1534" i="7"/>
  <c r="K1534" i="7"/>
  <c r="Q1533" i="7"/>
  <c r="K1533" i="7"/>
  <c r="Q1532" i="7"/>
  <c r="K1532" i="7"/>
  <c r="N1532" i="7" s="1"/>
  <c r="Q1531" i="7"/>
  <c r="K1531" i="7"/>
  <c r="Q1530" i="7"/>
  <c r="R1530" i="7" s="1"/>
  <c r="K1530" i="7"/>
  <c r="Q1529" i="7"/>
  <c r="K1529" i="7"/>
  <c r="Q1528" i="7"/>
  <c r="K1528" i="7"/>
  <c r="N1528" i="7" s="1"/>
  <c r="Q1527" i="7"/>
  <c r="K1527" i="7"/>
  <c r="Q1526" i="7"/>
  <c r="R1526" i="7" s="1"/>
  <c r="N1526" i="7"/>
  <c r="M1526" i="7"/>
  <c r="K1526" i="7"/>
  <c r="Q1525" i="7"/>
  <c r="K1525" i="7"/>
  <c r="Q1524" i="7"/>
  <c r="R1524" i="7" s="1"/>
  <c r="K1524" i="7"/>
  <c r="Q1523" i="7"/>
  <c r="K1523" i="7"/>
  <c r="Q1522" i="7"/>
  <c r="R1522" i="7" s="1"/>
  <c r="K1522" i="7"/>
  <c r="Q1521" i="7"/>
  <c r="K1521" i="7"/>
  <c r="R1520" i="7"/>
  <c r="Q1520" i="7"/>
  <c r="K1520" i="7"/>
  <c r="N1520" i="7" s="1"/>
  <c r="Q1519" i="7"/>
  <c r="K1519" i="7"/>
  <c r="Q1518" i="7"/>
  <c r="K1518" i="7"/>
  <c r="Q1517" i="7"/>
  <c r="K1517" i="7"/>
  <c r="Q1516" i="7"/>
  <c r="R1516" i="7" s="1"/>
  <c r="K1516" i="7"/>
  <c r="M1516" i="7" s="1"/>
  <c r="Q1515" i="7"/>
  <c r="K1515" i="7"/>
  <c r="Q1514" i="7"/>
  <c r="M1514" i="7"/>
  <c r="K1514" i="7"/>
  <c r="N1514" i="7" s="1"/>
  <c r="Q1513" i="7"/>
  <c r="K1513" i="7"/>
  <c r="R1512" i="7"/>
  <c r="Q1512" i="7"/>
  <c r="K1512" i="7"/>
  <c r="M1512" i="7" s="1"/>
  <c r="Q1511" i="7"/>
  <c r="K1511" i="7"/>
  <c r="Q1510" i="7"/>
  <c r="R1510" i="7" s="1"/>
  <c r="K1510" i="7"/>
  <c r="Q1509" i="7"/>
  <c r="R1508" i="7" s="1"/>
  <c r="K1509" i="7"/>
  <c r="M1508" i="7" s="1"/>
  <c r="Q1508" i="7"/>
  <c r="K1508" i="7"/>
  <c r="Q1507" i="7"/>
  <c r="K1507" i="7"/>
  <c r="Q1506" i="7"/>
  <c r="R1506" i="7" s="1"/>
  <c r="K1506" i="7"/>
  <c r="Q1505" i="7"/>
  <c r="K1505" i="7"/>
  <c r="Q1504" i="7"/>
  <c r="R1504" i="7" s="1"/>
  <c r="K1504" i="7"/>
  <c r="N1504" i="7" s="1"/>
  <c r="Q1503" i="7"/>
  <c r="R1502" i="7" s="1"/>
  <c r="K1503" i="7"/>
  <c r="M1502" i="7" s="1"/>
  <c r="Q1502" i="7"/>
  <c r="K1502" i="7"/>
  <c r="Q1501" i="7"/>
  <c r="K1501" i="7"/>
  <c r="Q1500" i="7"/>
  <c r="R1500" i="7" s="1"/>
  <c r="K1500" i="7"/>
  <c r="Q1499" i="7"/>
  <c r="K1499" i="7"/>
  <c r="Q1498" i="7"/>
  <c r="K1498" i="7"/>
  <c r="N1498" i="7" s="1"/>
  <c r="Q1497" i="7"/>
  <c r="K1497" i="7"/>
  <c r="Q1496" i="7"/>
  <c r="K1496" i="7"/>
  <c r="N1496" i="7" s="1"/>
  <c r="Q1495" i="7"/>
  <c r="K1495" i="7"/>
  <c r="Q1494" i="7"/>
  <c r="K1494" i="7"/>
  <c r="N1494" i="7" s="1"/>
  <c r="Q1493" i="7"/>
  <c r="K1493" i="7"/>
  <c r="N1492" i="7" s="1"/>
  <c r="Q1492" i="7"/>
  <c r="R1492" i="7" s="1"/>
  <c r="K1492" i="7"/>
  <c r="Q1491" i="7"/>
  <c r="K1491" i="7"/>
  <c r="Q1490" i="7"/>
  <c r="N1490" i="7"/>
  <c r="K1490" i="7"/>
  <c r="M1490" i="7" s="1"/>
  <c r="Q1489" i="7"/>
  <c r="K1489" i="7"/>
  <c r="N1488" i="7" s="1"/>
  <c r="Q1488" i="7"/>
  <c r="R1488" i="7" s="1"/>
  <c r="K1488" i="7"/>
  <c r="Q1487" i="7"/>
  <c r="K1487" i="7"/>
  <c r="Q1486" i="7"/>
  <c r="K1486" i="7"/>
  <c r="Q1485" i="7"/>
  <c r="K1485" i="7"/>
  <c r="Q1484" i="7"/>
  <c r="K1484" i="7"/>
  <c r="N1484" i="7" s="1"/>
  <c r="Q1483" i="7"/>
  <c r="K1483" i="7"/>
  <c r="Q1482" i="7"/>
  <c r="K1482" i="7"/>
  <c r="Q1481" i="7"/>
  <c r="K1481" i="7"/>
  <c r="Q1480" i="7"/>
  <c r="K1480" i="7"/>
  <c r="N1480" i="7" s="1"/>
  <c r="Q1479" i="7"/>
  <c r="K1479" i="7"/>
  <c r="Q1478" i="7"/>
  <c r="R1478" i="7" s="1"/>
  <c r="K1478" i="7"/>
  <c r="N1478" i="7" s="1"/>
  <c r="Q1477" i="7"/>
  <c r="K1477" i="7"/>
  <c r="Q1476" i="7"/>
  <c r="R1476" i="7" s="1"/>
  <c r="K1476" i="7"/>
  <c r="N1476" i="7" s="1"/>
  <c r="Q1475" i="7"/>
  <c r="K1475" i="7"/>
  <c r="Q1474" i="7"/>
  <c r="K1474" i="7"/>
  <c r="N1474" i="7" s="1"/>
  <c r="Q1473" i="7"/>
  <c r="K1473" i="7"/>
  <c r="M1472" i="7" s="1"/>
  <c r="Q1472" i="7"/>
  <c r="R1472" i="7" s="1"/>
  <c r="K1472" i="7"/>
  <c r="Q1471" i="7"/>
  <c r="R1470" i="7" s="1"/>
  <c r="K1471" i="7"/>
  <c r="Q1470" i="7"/>
  <c r="K1470" i="7"/>
  <c r="Q1469" i="7"/>
  <c r="K1469" i="7"/>
  <c r="Q1468" i="7"/>
  <c r="R1468" i="7" s="1"/>
  <c r="K1468" i="7"/>
  <c r="Q1467" i="7"/>
  <c r="K1467" i="7"/>
  <c r="Q1466" i="7"/>
  <c r="R1466" i="7" s="1"/>
  <c r="N1466" i="7"/>
  <c r="K1466" i="7"/>
  <c r="M1466" i="7" s="1"/>
  <c r="Q1465" i="7"/>
  <c r="K1465" i="7"/>
  <c r="R1464" i="7"/>
  <c r="Q1464" i="7"/>
  <c r="K1464" i="7"/>
  <c r="M1464" i="7" s="1"/>
  <c r="Q1463" i="7"/>
  <c r="K1463" i="7"/>
  <c r="Q1462" i="7"/>
  <c r="K1462" i="7"/>
  <c r="Q1461" i="7"/>
  <c r="R1460" i="7" s="1"/>
  <c r="K1461" i="7"/>
  <c r="Q1460" i="7"/>
  <c r="K1460" i="7"/>
  <c r="N1460" i="7" s="1"/>
  <c r="Q1459" i="7"/>
  <c r="K1459" i="7"/>
  <c r="Q1458" i="7"/>
  <c r="R1458" i="7" s="1"/>
  <c r="K1458" i="7"/>
  <c r="Q1457" i="7"/>
  <c r="K1457" i="7"/>
  <c r="Q1456" i="7"/>
  <c r="K1456" i="7"/>
  <c r="Q1455" i="7"/>
  <c r="K1455" i="7"/>
  <c r="Q1454" i="7"/>
  <c r="R1454" i="7" s="1"/>
  <c r="K1454" i="7"/>
  <c r="N1454" i="7" s="1"/>
  <c r="Q1453" i="7"/>
  <c r="K1453" i="7"/>
  <c r="Q1452" i="7"/>
  <c r="R1452" i="7" s="1"/>
  <c r="K1452" i="7"/>
  <c r="Q1451" i="7"/>
  <c r="R1450" i="7" s="1"/>
  <c r="K1451" i="7"/>
  <c r="Q1450" i="7"/>
  <c r="K1450" i="7"/>
  <c r="Q1449" i="7"/>
  <c r="K1449" i="7"/>
  <c r="Q1448" i="7"/>
  <c r="R1448" i="7" s="1"/>
  <c r="K1448" i="7"/>
  <c r="N1448" i="7" s="1"/>
  <c r="Q1447" i="7"/>
  <c r="R1446" i="7" s="1"/>
  <c r="K1447" i="7"/>
  <c r="Q1446" i="7"/>
  <c r="K1446" i="7"/>
  <c r="N1446" i="7" s="1"/>
  <c r="Q1445" i="7"/>
  <c r="K1445" i="7"/>
  <c r="Q1444" i="7"/>
  <c r="K1444" i="7"/>
  <c r="N1444" i="7" s="1"/>
  <c r="Q1443" i="7"/>
  <c r="K1443" i="7"/>
  <c r="Q1442" i="7"/>
  <c r="R1442" i="7" s="1"/>
  <c r="K1442" i="7"/>
  <c r="N1442" i="7" s="1"/>
  <c r="Q1441" i="7"/>
  <c r="K1441" i="7"/>
  <c r="Q1440" i="7"/>
  <c r="R1440" i="7" s="1"/>
  <c r="K1440" i="7"/>
  <c r="M1440" i="7" s="1"/>
  <c r="Q1439" i="7"/>
  <c r="K1439" i="7"/>
  <c r="Q1438" i="7"/>
  <c r="K1438" i="7"/>
  <c r="Q1437" i="7"/>
  <c r="K1437" i="7"/>
  <c r="Q1436" i="7"/>
  <c r="K1436" i="7"/>
  <c r="Q1435" i="7"/>
  <c r="K1435" i="7"/>
  <c r="Q1434" i="7"/>
  <c r="R1434" i="7" s="1"/>
  <c r="K1434" i="7"/>
  <c r="N1434" i="7" s="1"/>
  <c r="Q1433" i="7"/>
  <c r="K1433" i="7"/>
  <c r="Q1432" i="7"/>
  <c r="R1432" i="7" s="1"/>
  <c r="K1432" i="7"/>
  <c r="Q1431" i="7"/>
  <c r="K1431" i="7"/>
  <c r="Q1430" i="7"/>
  <c r="R1430" i="7" s="1"/>
  <c r="K1430" i="7"/>
  <c r="N1430" i="7" s="1"/>
  <c r="Q1429" i="7"/>
  <c r="K1429" i="7"/>
  <c r="Q1428" i="7"/>
  <c r="R1428" i="7" s="1"/>
  <c r="K1428" i="7"/>
  <c r="Q1427" i="7"/>
  <c r="K1427" i="7"/>
  <c r="Q1426" i="7"/>
  <c r="K1426" i="7"/>
  <c r="M1426" i="7" s="1"/>
  <c r="Q1425" i="7"/>
  <c r="K1425" i="7"/>
  <c r="Q1424" i="7"/>
  <c r="R1424" i="7" s="1"/>
  <c r="K1424" i="7"/>
  <c r="N1424" i="7" s="1"/>
  <c r="Q1423" i="7"/>
  <c r="K1423" i="7"/>
  <c r="Q1422" i="7"/>
  <c r="K1422" i="7"/>
  <c r="Q1421" i="7"/>
  <c r="K1421" i="7"/>
  <c r="Q1420" i="7"/>
  <c r="R1420" i="7" s="1"/>
  <c r="K1420" i="7"/>
  <c r="N1420" i="7" s="1"/>
  <c r="Q1419" i="7"/>
  <c r="K1419" i="7"/>
  <c r="N1418" i="7" s="1"/>
  <c r="Q1418" i="7"/>
  <c r="R1418" i="7" s="1"/>
  <c r="M1418" i="7"/>
  <c r="K1418" i="7"/>
  <c r="Q1417" i="7"/>
  <c r="K1417" i="7"/>
  <c r="N1416" i="7" s="1"/>
  <c r="Q1416" i="7"/>
  <c r="R1416" i="7" s="1"/>
  <c r="K1416" i="7"/>
  <c r="Q1415" i="7"/>
  <c r="K1415" i="7"/>
  <c r="Q1414" i="7"/>
  <c r="R1414" i="7" s="1"/>
  <c r="K1414" i="7"/>
  <c r="Q1413" i="7"/>
  <c r="K1413" i="7"/>
  <c r="Q1412" i="7"/>
  <c r="K1412" i="7"/>
  <c r="Q1411" i="7"/>
  <c r="K1411" i="7"/>
  <c r="Q1410" i="7"/>
  <c r="R1410" i="7" s="1"/>
  <c r="K1410" i="7"/>
  <c r="N1410" i="7" s="1"/>
  <c r="Q1409" i="7"/>
  <c r="K1409" i="7"/>
  <c r="Q1408" i="7"/>
  <c r="K1408" i="7"/>
  <c r="Q1407" i="7"/>
  <c r="K1407" i="7"/>
  <c r="Q1406" i="7"/>
  <c r="N1406" i="7"/>
  <c r="M1406" i="7"/>
  <c r="K1406" i="7"/>
  <c r="Q1405" i="7"/>
  <c r="K1405" i="7"/>
  <c r="Q1404" i="7"/>
  <c r="R1404" i="7" s="1"/>
  <c r="N1404" i="7"/>
  <c r="K1404" i="7"/>
  <c r="M1404" i="7" s="1"/>
  <c r="Q1403" i="7"/>
  <c r="K1403" i="7"/>
  <c r="Q1402" i="7"/>
  <c r="R1402" i="7" s="1"/>
  <c r="K1402" i="7"/>
  <c r="Q1401" i="7"/>
  <c r="K1401" i="7"/>
  <c r="Q1400" i="7"/>
  <c r="R1400" i="7" s="1"/>
  <c r="K1400" i="7"/>
  <c r="N1400" i="7" s="1"/>
  <c r="Q1399" i="7"/>
  <c r="K1399" i="7"/>
  <c r="Q1398" i="7"/>
  <c r="K1398" i="7"/>
  <c r="Q1397" i="7"/>
  <c r="K1397" i="7"/>
  <c r="Q1396" i="7"/>
  <c r="R1396" i="7" s="1"/>
  <c r="K1396" i="7"/>
  <c r="N1396" i="7" s="1"/>
  <c r="Q1395" i="7"/>
  <c r="K1395" i="7"/>
  <c r="Q1394" i="7"/>
  <c r="R1394" i="7" s="1"/>
  <c r="N1394" i="7"/>
  <c r="K1394" i="7"/>
  <c r="M1394" i="7" s="1"/>
  <c r="Q1393" i="7"/>
  <c r="K1393" i="7"/>
  <c r="N1392" i="7" s="1"/>
  <c r="Q1392" i="7"/>
  <c r="R1392" i="7" s="1"/>
  <c r="K1392" i="7"/>
  <c r="Q1391" i="7"/>
  <c r="K1391" i="7"/>
  <c r="Q1390" i="7"/>
  <c r="R1390" i="7" s="1"/>
  <c r="K1390" i="7"/>
  <c r="Q1389" i="7"/>
  <c r="R1388" i="7" s="1"/>
  <c r="K1389" i="7"/>
  <c r="Q1388" i="7"/>
  <c r="K1388" i="7"/>
  <c r="Q1387" i="7"/>
  <c r="K1387" i="7"/>
  <c r="Q1386" i="7"/>
  <c r="K1386" i="7"/>
  <c r="N1386" i="7" s="1"/>
  <c r="Q1385" i="7"/>
  <c r="K1385" i="7"/>
  <c r="Q1384" i="7"/>
  <c r="K1384" i="7"/>
  <c r="Q1383" i="7"/>
  <c r="K1383" i="7"/>
  <c r="R1382" i="7"/>
  <c r="Q1382" i="7"/>
  <c r="K1382" i="7"/>
  <c r="N1382" i="7" s="1"/>
  <c r="Q1381" i="7"/>
  <c r="K1381" i="7"/>
  <c r="Q1380" i="7"/>
  <c r="K1380" i="7"/>
  <c r="N1380" i="7" s="1"/>
  <c r="Q1379" i="7"/>
  <c r="K1379" i="7"/>
  <c r="Q1378" i="7"/>
  <c r="K1378" i="7"/>
  <c r="N1378" i="7" s="1"/>
  <c r="Q1377" i="7"/>
  <c r="K1377" i="7"/>
  <c r="Q1376" i="7"/>
  <c r="R1376" i="7" s="1"/>
  <c r="K1376" i="7"/>
  <c r="N1376" i="7" s="1"/>
  <c r="Q1375" i="7"/>
  <c r="K1375" i="7"/>
  <c r="Q1374" i="7"/>
  <c r="R1374" i="7" s="1"/>
  <c r="K1374" i="7"/>
  <c r="Q1373" i="7"/>
  <c r="K1373" i="7"/>
  <c r="Q1372" i="7"/>
  <c r="R1372" i="7" s="1"/>
  <c r="K1372" i="7"/>
  <c r="N1372" i="7" s="1"/>
  <c r="Q1371" i="7"/>
  <c r="K1371" i="7"/>
  <c r="N1370" i="7" s="1"/>
  <c r="Q1370" i="7"/>
  <c r="R1370" i="7" s="1"/>
  <c r="M1370" i="7"/>
  <c r="K1370" i="7"/>
  <c r="Q1369" i="7"/>
  <c r="K1369" i="7"/>
  <c r="N1368" i="7" s="1"/>
  <c r="Q1368" i="7"/>
  <c r="R1368" i="7" s="1"/>
  <c r="K1368" i="7"/>
  <c r="Q1367" i="7"/>
  <c r="K1367" i="7"/>
  <c r="Q1366" i="7"/>
  <c r="R1366" i="7" s="1"/>
  <c r="K1366" i="7"/>
  <c r="Q1365" i="7"/>
  <c r="K1365" i="7"/>
  <c r="Q1364" i="7"/>
  <c r="K1364" i="7"/>
  <c r="Q1363" i="7"/>
  <c r="K1363" i="7"/>
  <c r="Q1362" i="7"/>
  <c r="R1362" i="7" s="1"/>
  <c r="K1362" i="7"/>
  <c r="Q1361" i="7"/>
  <c r="K1361" i="7"/>
  <c r="Q1360" i="7"/>
  <c r="K1360" i="7"/>
  <c r="N1360" i="7" s="1"/>
  <c r="Q1359" i="7"/>
  <c r="K1359" i="7"/>
  <c r="Q1358" i="7"/>
  <c r="R1358" i="7" s="1"/>
  <c r="K1358" i="7"/>
  <c r="Q1357" i="7"/>
  <c r="K1357" i="7"/>
  <c r="Q1356" i="7"/>
  <c r="R1356" i="7" s="1"/>
  <c r="K1356" i="7"/>
  <c r="N1356" i="7" s="1"/>
  <c r="Q1355" i="7"/>
  <c r="K1355" i="7"/>
  <c r="R1354" i="7"/>
  <c r="Q1354" i="7"/>
  <c r="K1354" i="7"/>
  <c r="Q1353" i="7"/>
  <c r="K1353" i="7"/>
  <c r="Q1352" i="7"/>
  <c r="R1352" i="7" s="1"/>
  <c r="K1352" i="7"/>
  <c r="Q1351" i="7"/>
  <c r="K1351" i="7"/>
  <c r="Q1350" i="7"/>
  <c r="K1350" i="7"/>
  <c r="Q1349" i="7"/>
  <c r="K1349" i="7"/>
  <c r="Q1348" i="7"/>
  <c r="R1348" i="7" s="1"/>
  <c r="M1348" i="7"/>
  <c r="K1348" i="7"/>
  <c r="Q1347" i="7"/>
  <c r="K1347" i="7"/>
  <c r="Q1346" i="7"/>
  <c r="R1346" i="7" s="1"/>
  <c r="N1346" i="7"/>
  <c r="K1346" i="7"/>
  <c r="M1346" i="7" s="1"/>
  <c r="Q1345" i="7"/>
  <c r="R1344" i="7" s="1"/>
  <c r="K1345" i="7"/>
  <c r="Q1344" i="7"/>
  <c r="K1344" i="7"/>
  <c r="Q1343" i="7"/>
  <c r="K1343" i="7"/>
  <c r="Q1342" i="7"/>
  <c r="K1342" i="7"/>
  <c r="N1342" i="7" s="1"/>
  <c r="Q1341" i="7"/>
  <c r="R1340" i="7" s="1"/>
  <c r="K1341" i="7"/>
  <c r="Q1340" i="7"/>
  <c r="K1340" i="7"/>
  <c r="Q1339" i="7"/>
  <c r="K1339" i="7"/>
  <c r="Q1338" i="7"/>
  <c r="R1338" i="7" s="1"/>
  <c r="M1338" i="7"/>
  <c r="K1338" i="7"/>
  <c r="Q1337" i="7"/>
  <c r="K1337" i="7"/>
  <c r="Q1336" i="7"/>
  <c r="R1336" i="7" s="1"/>
  <c r="M1336" i="7"/>
  <c r="K1336" i="7"/>
  <c r="N1336" i="7" s="1"/>
  <c r="Q1335" i="7"/>
  <c r="K1335" i="7"/>
  <c r="M1334" i="7" s="1"/>
  <c r="Q1334" i="7"/>
  <c r="K1334" i="7"/>
  <c r="N1334" i="7" s="1"/>
  <c r="Q1333" i="7"/>
  <c r="K1333" i="7"/>
  <c r="Q1332" i="7"/>
  <c r="R1332" i="7" s="1"/>
  <c r="K1332" i="7"/>
  <c r="M1332" i="7" s="1"/>
  <c r="Q1331" i="7"/>
  <c r="K1331" i="7"/>
  <c r="Q1330" i="7"/>
  <c r="K1330" i="7"/>
  <c r="Q1329" i="7"/>
  <c r="K1329" i="7"/>
  <c r="R1328" i="7"/>
  <c r="Q1328" i="7"/>
  <c r="K1328" i="7"/>
  <c r="Q1327" i="7"/>
  <c r="K1327" i="7"/>
  <c r="Q1326" i="7"/>
  <c r="R1326" i="7" s="1"/>
  <c r="K1326" i="7"/>
  <c r="Q1325" i="7"/>
  <c r="K1325" i="7"/>
  <c r="Q1324" i="7"/>
  <c r="R1324" i="7" s="1"/>
  <c r="K1324" i="7"/>
  <c r="Q1323" i="7"/>
  <c r="K1323" i="7"/>
  <c r="Q1322" i="7"/>
  <c r="R1322" i="7" s="1"/>
  <c r="N1322" i="7"/>
  <c r="K1322" i="7"/>
  <c r="M1322" i="7" s="1"/>
  <c r="Q1321" i="7"/>
  <c r="K1321" i="7"/>
  <c r="Q1320" i="7"/>
  <c r="N1320" i="7"/>
  <c r="K1320" i="7"/>
  <c r="Q1319" i="7"/>
  <c r="K1319" i="7"/>
  <c r="Q1318" i="7"/>
  <c r="R1318" i="7" s="1"/>
  <c r="K1318" i="7"/>
  <c r="N1318" i="7" s="1"/>
  <c r="Q1317" i="7"/>
  <c r="R1316" i="7" s="1"/>
  <c r="K1317" i="7"/>
  <c r="Q1316" i="7"/>
  <c r="K1316" i="7"/>
  <c r="M1316" i="7" s="1"/>
  <c r="Q1315" i="7"/>
  <c r="K1315" i="7"/>
  <c r="Q1314" i="7"/>
  <c r="R1314" i="7" s="1"/>
  <c r="K1314" i="7"/>
  <c r="N1314" i="7" s="1"/>
  <c r="Q1313" i="7"/>
  <c r="K1313" i="7"/>
  <c r="Q1312" i="7"/>
  <c r="K1312" i="7"/>
  <c r="N1312" i="7" s="1"/>
  <c r="Q1311" i="7"/>
  <c r="K1311" i="7"/>
  <c r="Q1310" i="7"/>
  <c r="N1310" i="7"/>
  <c r="K1310" i="7"/>
  <c r="M1310" i="7" s="1"/>
  <c r="Q1309" i="7"/>
  <c r="K1309" i="7"/>
  <c r="Q1308" i="7"/>
  <c r="K1308" i="7"/>
  <c r="Q1307" i="7"/>
  <c r="K1307" i="7"/>
  <c r="Q1306" i="7"/>
  <c r="K1306" i="7"/>
  <c r="Q1305" i="7"/>
  <c r="K1305" i="7"/>
  <c r="Q1304" i="7"/>
  <c r="R1304" i="7" s="1"/>
  <c r="K1304" i="7"/>
  <c r="Q1303" i="7"/>
  <c r="R1302" i="7" s="1"/>
  <c r="K1303" i="7"/>
  <c r="Q1302" i="7"/>
  <c r="K1302" i="7"/>
  <c r="N1302" i="7" s="1"/>
  <c r="Q1301" i="7"/>
  <c r="K1301" i="7"/>
  <c r="N1300" i="7" s="1"/>
  <c r="Q1300" i="7"/>
  <c r="R1300" i="7" s="1"/>
  <c r="M1300" i="7"/>
  <c r="K1300" i="7"/>
  <c r="Q1299" i="7"/>
  <c r="K1299" i="7"/>
  <c r="Q1298" i="7"/>
  <c r="R1298" i="7" s="1"/>
  <c r="K1298" i="7"/>
  <c r="Q1297" i="7"/>
  <c r="K1297" i="7"/>
  <c r="Q1296" i="7"/>
  <c r="R1296" i="7" s="1"/>
  <c r="K1296" i="7"/>
  <c r="N1296" i="7" s="1"/>
  <c r="Q1295" i="7"/>
  <c r="K1295" i="7"/>
  <c r="Q1294" i="7"/>
  <c r="R1294" i="7" s="1"/>
  <c r="K1294" i="7"/>
  <c r="N1294" i="7" s="1"/>
  <c r="Q1293" i="7"/>
  <c r="K1293" i="7"/>
  <c r="Q1292" i="7"/>
  <c r="K1292" i="7"/>
  <c r="Q1291" i="7"/>
  <c r="K1291" i="7"/>
  <c r="Q1290" i="7"/>
  <c r="R1290" i="7" s="1"/>
  <c r="K1290" i="7"/>
  <c r="Q1289" i="7"/>
  <c r="K1289" i="7"/>
  <c r="R1288" i="7"/>
  <c r="Q1288" i="7"/>
  <c r="K1288" i="7"/>
  <c r="Q1287" i="7"/>
  <c r="K1287" i="7"/>
  <c r="Q1286" i="7"/>
  <c r="R1286" i="7" s="1"/>
  <c r="N1286" i="7"/>
  <c r="K1286" i="7"/>
  <c r="Q1285" i="7"/>
  <c r="K1285" i="7"/>
  <c r="Q1284" i="7"/>
  <c r="K1284" i="7"/>
  <c r="Q1283" i="7"/>
  <c r="K1283" i="7"/>
  <c r="Q1282" i="7"/>
  <c r="R1282" i="7" s="1"/>
  <c r="K1282" i="7"/>
  <c r="N1282" i="7" s="1"/>
  <c r="Q1281" i="7"/>
  <c r="K1281" i="7"/>
  <c r="Q1280" i="7"/>
  <c r="K1280" i="7"/>
  <c r="N1280" i="7" s="1"/>
  <c r="Q1279" i="7"/>
  <c r="K1279" i="7"/>
  <c r="Q1278" i="7"/>
  <c r="R1278" i="7" s="1"/>
  <c r="K1278" i="7"/>
  <c r="N1278" i="7" s="1"/>
  <c r="Q1277" i="7"/>
  <c r="K1277" i="7"/>
  <c r="Q1276" i="7"/>
  <c r="R1276" i="7" s="1"/>
  <c r="M1276" i="7"/>
  <c r="K1276" i="7"/>
  <c r="Q1275" i="7"/>
  <c r="K1275" i="7"/>
  <c r="Q1274" i="7"/>
  <c r="K1274" i="7"/>
  <c r="Q1273" i="7"/>
  <c r="K1273" i="7"/>
  <c r="Q1272" i="7"/>
  <c r="K1272" i="7"/>
  <c r="Q1271" i="7"/>
  <c r="K1271" i="7"/>
  <c r="R1270" i="7"/>
  <c r="Q1270" i="7"/>
  <c r="N1270" i="7"/>
  <c r="M1270" i="7"/>
  <c r="K1270" i="7"/>
  <c r="Q1269" i="7"/>
  <c r="K1269" i="7"/>
  <c r="Q1268" i="7"/>
  <c r="R1268" i="7" s="1"/>
  <c r="K1268" i="7"/>
  <c r="Q1267" i="7"/>
  <c r="K1267" i="7"/>
  <c r="Q1266" i="7"/>
  <c r="R1266" i="7" s="1"/>
  <c r="K1266" i="7"/>
  <c r="Q1265" i="7"/>
  <c r="K1265" i="7"/>
  <c r="Q1264" i="7"/>
  <c r="R1264" i="7" s="1"/>
  <c r="K1264" i="7"/>
  <c r="Q1263" i="7"/>
  <c r="K1263" i="7"/>
  <c r="Q1262" i="7"/>
  <c r="K1262" i="7"/>
  <c r="M1262" i="7" s="1"/>
  <c r="Q1261" i="7"/>
  <c r="K1261" i="7"/>
  <c r="Q1260" i="7"/>
  <c r="M1260" i="7"/>
  <c r="K1260" i="7"/>
  <c r="Q1259" i="7"/>
  <c r="K1259" i="7"/>
  <c r="M1258" i="7" s="1"/>
  <c r="R1258" i="7"/>
  <c r="Q1258" i="7"/>
  <c r="K1258" i="7"/>
  <c r="Q1257" i="7"/>
  <c r="K1257" i="7"/>
  <c r="Q1256" i="7"/>
  <c r="R1256" i="7" s="1"/>
  <c r="K1256" i="7"/>
  <c r="Q1255" i="7"/>
  <c r="K1255" i="7"/>
  <c r="Q1254" i="7"/>
  <c r="K1254" i="7"/>
  <c r="Q1253" i="7"/>
  <c r="K1253" i="7"/>
  <c r="Q1252" i="7"/>
  <c r="R1252" i="7" s="1"/>
  <c r="K1252" i="7"/>
  <c r="Q1251" i="7"/>
  <c r="K1251" i="7"/>
  <c r="Q1250" i="7"/>
  <c r="K1250" i="7"/>
  <c r="Q1249" i="7"/>
  <c r="K1249" i="7"/>
  <c r="Q1248" i="7"/>
  <c r="K1248" i="7"/>
  <c r="N1248" i="7" s="1"/>
  <c r="Q1247" i="7"/>
  <c r="K1247" i="7"/>
  <c r="Q1246" i="7"/>
  <c r="K1246" i="7"/>
  <c r="N1246" i="7" s="1"/>
  <c r="Q1245" i="7"/>
  <c r="K1245" i="7"/>
  <c r="Q1244" i="7"/>
  <c r="K1244" i="7"/>
  <c r="Q1243" i="7"/>
  <c r="R1242" i="7" s="1"/>
  <c r="K1243" i="7"/>
  <c r="Q1242" i="7"/>
  <c r="K1242" i="7"/>
  <c r="Q1241" i="7"/>
  <c r="K1241" i="7"/>
  <c r="R1240" i="7"/>
  <c r="Q1240" i="7"/>
  <c r="K1240" i="7"/>
  <c r="N1240" i="7" s="1"/>
  <c r="Q1239" i="7"/>
  <c r="K1239" i="7"/>
  <c r="Q1238" i="7"/>
  <c r="N1238" i="7"/>
  <c r="K1238" i="7"/>
  <c r="M1238" i="7" s="1"/>
  <c r="Q1237" i="7"/>
  <c r="K1237" i="7"/>
  <c r="Q1236" i="7"/>
  <c r="R1236" i="7" s="1"/>
  <c r="K1236" i="7"/>
  <c r="N1236" i="7" s="1"/>
  <c r="Q1235" i="7"/>
  <c r="K1235" i="7"/>
  <c r="M1234" i="7" s="1"/>
  <c r="R1234" i="7"/>
  <c r="Q1234" i="7"/>
  <c r="K1234" i="7"/>
  <c r="Q1233" i="7"/>
  <c r="K1233" i="7"/>
  <c r="Q1232" i="7"/>
  <c r="K1232" i="7"/>
  <c r="Q1231" i="7"/>
  <c r="K1231" i="7"/>
  <c r="Q1230" i="7"/>
  <c r="K1230" i="7"/>
  <c r="Q1229" i="7"/>
  <c r="K1229" i="7"/>
  <c r="Q1228" i="7"/>
  <c r="R1228" i="7" s="1"/>
  <c r="K1228" i="7"/>
  <c r="Q1227" i="7"/>
  <c r="K1227" i="7"/>
  <c r="Q1226" i="7"/>
  <c r="R1226" i="7" s="1"/>
  <c r="K1226" i="7"/>
  <c r="Q1225" i="7"/>
  <c r="K1225" i="7"/>
  <c r="Q1224" i="7"/>
  <c r="K1224" i="7"/>
  <c r="N1224" i="7" s="1"/>
  <c r="Q1223" i="7"/>
  <c r="K1223" i="7"/>
  <c r="N1222" i="7" s="1"/>
  <c r="Q1222" i="7"/>
  <c r="R1222" i="7" s="1"/>
  <c r="K1222" i="7"/>
  <c r="M1222" i="7" s="1"/>
  <c r="Q1221" i="7"/>
  <c r="K1221" i="7"/>
  <c r="N1220" i="7" s="1"/>
  <c r="Q1220" i="7"/>
  <c r="R1220" i="7" s="1"/>
  <c r="K1220" i="7"/>
  <c r="Q1219" i="7"/>
  <c r="K1219" i="7"/>
  <c r="Q1218" i="7"/>
  <c r="R1218" i="7" s="1"/>
  <c r="K1218" i="7"/>
  <c r="Q1217" i="7"/>
  <c r="K1217" i="7"/>
  <c r="Q1216" i="7"/>
  <c r="R1216" i="7" s="1"/>
  <c r="K1216" i="7"/>
  <c r="N1216" i="7" s="1"/>
  <c r="Q1215" i="7"/>
  <c r="K1215" i="7"/>
  <c r="Q1214" i="7"/>
  <c r="N1214" i="7"/>
  <c r="K1214" i="7"/>
  <c r="Q1213" i="7"/>
  <c r="K1213" i="7"/>
  <c r="Q1212" i="7"/>
  <c r="K1212" i="7"/>
  <c r="Q1211" i="7"/>
  <c r="K1211" i="7"/>
  <c r="R1210" i="7"/>
  <c r="Q1210" i="7"/>
  <c r="K1210" i="7"/>
  <c r="N1210" i="7" s="1"/>
  <c r="Q1209" i="7"/>
  <c r="K1209" i="7"/>
  <c r="Q1208" i="7"/>
  <c r="K1208" i="7"/>
  <c r="N1208" i="7" s="1"/>
  <c r="Q1207" i="7"/>
  <c r="K1207" i="7"/>
  <c r="Q1206" i="7"/>
  <c r="K1206" i="7"/>
  <c r="N1206" i="7" s="1"/>
  <c r="Q1205" i="7"/>
  <c r="K1205" i="7"/>
  <c r="Q1204" i="7"/>
  <c r="R1204" i="7" s="1"/>
  <c r="K1204" i="7"/>
  <c r="Q1203" i="7"/>
  <c r="K1203" i="7"/>
  <c r="Q1202" i="7"/>
  <c r="R1202" i="7" s="1"/>
  <c r="K1202" i="7"/>
  <c r="Q1201" i="7"/>
  <c r="K1201" i="7"/>
  <c r="Q1200" i="7"/>
  <c r="R1200" i="7" s="1"/>
  <c r="K1200" i="7"/>
  <c r="N1200" i="7" s="1"/>
  <c r="Q1199" i="7"/>
  <c r="K1199" i="7"/>
  <c r="Q1198" i="7"/>
  <c r="N1198" i="7"/>
  <c r="K1198" i="7"/>
  <c r="M1198" i="7" s="1"/>
  <c r="Q1197" i="7"/>
  <c r="K1197" i="7"/>
  <c r="Q1196" i="7"/>
  <c r="K1196" i="7"/>
  <c r="Q1195" i="7"/>
  <c r="K1195" i="7"/>
  <c r="R1194" i="7"/>
  <c r="Q1194" i="7"/>
  <c r="K1194" i="7"/>
  <c r="Q1193" i="7"/>
  <c r="K1193" i="7"/>
  <c r="Q1192" i="7"/>
  <c r="R1192" i="7" s="1"/>
  <c r="K1192" i="7"/>
  <c r="N1192" i="7" s="1"/>
  <c r="Q1191" i="7"/>
  <c r="K1191" i="7"/>
  <c r="Q1190" i="7"/>
  <c r="R1190" i="7" s="1"/>
  <c r="K1190" i="7"/>
  <c r="M1190" i="7" s="1"/>
  <c r="Q1189" i="7"/>
  <c r="K1189" i="7"/>
  <c r="R1188" i="7"/>
  <c r="Q1188" i="7"/>
  <c r="K1188" i="7"/>
  <c r="N1188" i="7" s="1"/>
  <c r="Q1187" i="7"/>
  <c r="K1187" i="7"/>
  <c r="Q1186" i="7"/>
  <c r="R1186" i="7" s="1"/>
  <c r="K1186" i="7"/>
  <c r="N1186" i="7" s="1"/>
  <c r="Q1185" i="7"/>
  <c r="K1185" i="7"/>
  <c r="Q1184" i="7"/>
  <c r="K1184" i="7"/>
  <c r="N1184" i="7" s="1"/>
  <c r="Q1183" i="7"/>
  <c r="K1183" i="7"/>
  <c r="Q1182" i="7"/>
  <c r="K1182" i="7"/>
  <c r="N1182" i="7" s="1"/>
  <c r="Q1181" i="7"/>
  <c r="K1181" i="7"/>
  <c r="Q1180" i="7"/>
  <c r="R1180" i="7" s="1"/>
  <c r="K1180" i="7"/>
  <c r="Q1179" i="7"/>
  <c r="K1179" i="7"/>
  <c r="Q1178" i="7"/>
  <c r="R1178" i="7" s="1"/>
  <c r="K1178" i="7"/>
  <c r="Q1177" i="7"/>
  <c r="K1177" i="7"/>
  <c r="Q1176" i="7"/>
  <c r="R1176" i="7" s="1"/>
  <c r="K1176" i="7"/>
  <c r="Q1175" i="7"/>
  <c r="K1175" i="7"/>
  <c r="Q1174" i="7"/>
  <c r="R1174" i="7" s="1"/>
  <c r="N1174" i="7"/>
  <c r="K1174" i="7"/>
  <c r="M1174" i="7" s="1"/>
  <c r="Q1173" i="7"/>
  <c r="K1173" i="7"/>
  <c r="Q1172" i="7"/>
  <c r="K1172" i="7"/>
  <c r="Q1171" i="7"/>
  <c r="K1171" i="7"/>
  <c r="Q1170" i="7"/>
  <c r="R1170" i="7" s="1"/>
  <c r="K1170" i="7"/>
  <c r="N1170" i="7" s="1"/>
  <c r="Q1169" i="7"/>
  <c r="K1169" i="7"/>
  <c r="Q1168" i="7"/>
  <c r="R1168" i="7" s="1"/>
  <c r="K1168" i="7"/>
  <c r="Q1167" i="7"/>
  <c r="K1167" i="7"/>
  <c r="Q1166" i="7"/>
  <c r="R1166" i="7" s="1"/>
  <c r="K1166" i="7"/>
  <c r="Q1165" i="7"/>
  <c r="K1165" i="7"/>
  <c r="Q1164" i="7"/>
  <c r="R1164" i="7" s="1"/>
  <c r="K1164" i="7"/>
  <c r="N1164" i="7" s="1"/>
  <c r="Q1163" i="7"/>
  <c r="K1163" i="7"/>
  <c r="Q1162" i="7"/>
  <c r="K1162" i="7"/>
  <c r="N1162" i="7" s="1"/>
  <c r="Q1161" i="7"/>
  <c r="K1161" i="7"/>
  <c r="Q1160" i="7"/>
  <c r="R1160" i="7" s="1"/>
  <c r="K1160" i="7"/>
  <c r="Q1159" i="7"/>
  <c r="K1159" i="7"/>
  <c r="Q1158" i="7"/>
  <c r="K1158" i="7"/>
  <c r="N1158" i="7" s="1"/>
  <c r="Q1157" i="7"/>
  <c r="K1157" i="7"/>
  <c r="M1156" i="7" s="1"/>
  <c r="R1156" i="7"/>
  <c r="Q1156" i="7"/>
  <c r="K1156" i="7"/>
  <c r="N1156" i="7" s="1"/>
  <c r="Q1155" i="7"/>
  <c r="K1155" i="7"/>
  <c r="Q1154" i="7"/>
  <c r="R1154" i="7" s="1"/>
  <c r="K1154" i="7"/>
  <c r="Q1153" i="7"/>
  <c r="K1153" i="7"/>
  <c r="Q1152" i="7"/>
  <c r="K1152" i="7"/>
  <c r="Q1151" i="7"/>
  <c r="K1151" i="7"/>
  <c r="Q1150" i="7"/>
  <c r="K1150" i="7"/>
  <c r="N1150" i="7" s="1"/>
  <c r="Q1149" i="7"/>
  <c r="K1149" i="7"/>
  <c r="Q1148" i="7"/>
  <c r="K1148" i="7"/>
  <c r="Q1147" i="7"/>
  <c r="K1147" i="7"/>
  <c r="R1146" i="7"/>
  <c r="Q1146" i="7"/>
  <c r="K1146" i="7"/>
  <c r="Q1145" i="7"/>
  <c r="K1145" i="7"/>
  <c r="Q1144" i="7"/>
  <c r="R1144" i="7" s="1"/>
  <c r="K1144" i="7"/>
  <c r="Q1143" i="7"/>
  <c r="K1143" i="7"/>
  <c r="Q1142" i="7"/>
  <c r="K1142" i="7"/>
  <c r="Q1141" i="7"/>
  <c r="R1140" i="7" s="1"/>
  <c r="K1141" i="7"/>
  <c r="Q1140" i="7"/>
  <c r="K1140" i="7"/>
  <c r="N1140" i="7" s="1"/>
  <c r="Q1139" i="7"/>
  <c r="K1139" i="7"/>
  <c r="M1138" i="7" s="1"/>
  <c r="Q1138" i="7"/>
  <c r="R1138" i="7" s="1"/>
  <c r="K1138" i="7"/>
  <c r="Q1137" i="7"/>
  <c r="K1137" i="7"/>
  <c r="Q1136" i="7"/>
  <c r="R1136" i="7" s="1"/>
  <c r="K1136" i="7"/>
  <c r="Q1135" i="7"/>
  <c r="K1135" i="7"/>
  <c r="Q1134" i="7"/>
  <c r="R1134" i="7" s="1"/>
  <c r="K1134" i="7"/>
  <c r="N1134" i="7" s="1"/>
  <c r="Q1133" i="7"/>
  <c r="K1133" i="7"/>
  <c r="R1132" i="7"/>
  <c r="Q1132" i="7"/>
  <c r="K1132" i="7"/>
  <c r="N1132" i="7" s="1"/>
  <c r="Q1131" i="7"/>
  <c r="K1131" i="7"/>
  <c r="Q1130" i="7"/>
  <c r="K1130" i="7"/>
  <c r="Q1129" i="7"/>
  <c r="K1129" i="7"/>
  <c r="Q1128" i="7"/>
  <c r="K1128" i="7"/>
  <c r="Q1127" i="7"/>
  <c r="K1127" i="7"/>
  <c r="Q1126" i="7"/>
  <c r="N1126" i="7"/>
  <c r="M1126" i="7"/>
  <c r="K1126" i="7"/>
  <c r="Q1125" i="7"/>
  <c r="K1125" i="7"/>
  <c r="Q1124" i="7"/>
  <c r="K1124" i="7"/>
  <c r="Q1123" i="7"/>
  <c r="K1123" i="7"/>
  <c r="R1122" i="7"/>
  <c r="Q1122" i="7"/>
  <c r="K1122" i="7"/>
  <c r="Q1121" i="7"/>
  <c r="K1121" i="7"/>
  <c r="Q1120" i="7"/>
  <c r="R1120" i="7" s="1"/>
  <c r="K1120" i="7"/>
  <c r="N1120" i="7" s="1"/>
  <c r="Q1119" i="7"/>
  <c r="K1119" i="7"/>
  <c r="Q1118" i="7"/>
  <c r="K1118" i="7"/>
  <c r="Q1117" i="7"/>
  <c r="K1117" i="7"/>
  <c r="M1116" i="7" s="1"/>
  <c r="Q1116" i="7"/>
  <c r="R1116" i="7" s="1"/>
  <c r="K1116" i="7"/>
  <c r="Q1115" i="7"/>
  <c r="K1115" i="7"/>
  <c r="M1114" i="7" s="1"/>
  <c r="Q1114" i="7"/>
  <c r="R1114" i="7" s="1"/>
  <c r="K1114" i="7"/>
  <c r="Q1113" i="7"/>
  <c r="K1113" i="7"/>
  <c r="Q1112" i="7"/>
  <c r="K1112" i="7"/>
  <c r="Q1111" i="7"/>
  <c r="K1111" i="7"/>
  <c r="Q1110" i="7"/>
  <c r="K1110" i="7"/>
  <c r="Q1109" i="7"/>
  <c r="K1109" i="7"/>
  <c r="R1108" i="7"/>
  <c r="Q1108" i="7"/>
  <c r="K1108" i="7"/>
  <c r="N1108" i="7" s="1"/>
  <c r="Q1107" i="7"/>
  <c r="K1107" i="7"/>
  <c r="Q1106" i="7"/>
  <c r="R1106" i="7" s="1"/>
  <c r="K1106" i="7"/>
  <c r="Q1105" i="7"/>
  <c r="K1105" i="7"/>
  <c r="Q1104" i="7"/>
  <c r="R1104" i="7" s="1"/>
  <c r="K1104" i="7"/>
  <c r="N1104" i="7" s="1"/>
  <c r="Q1103" i="7"/>
  <c r="K1103" i="7"/>
  <c r="Q1102" i="7"/>
  <c r="R1102" i="7" s="1"/>
  <c r="K1102" i="7"/>
  <c r="N1102" i="7" s="1"/>
  <c r="Q1101" i="7"/>
  <c r="R1100" i="7" s="1"/>
  <c r="K1101" i="7"/>
  <c r="Q1100" i="7"/>
  <c r="K1100" i="7"/>
  <c r="N1100" i="7" s="1"/>
  <c r="Q1099" i="7"/>
  <c r="K1099" i="7"/>
  <c r="Q1098" i="7"/>
  <c r="R1098" i="7" s="1"/>
  <c r="M1098" i="7"/>
  <c r="K1098" i="7"/>
  <c r="Q1097" i="7"/>
  <c r="R1096" i="7" s="1"/>
  <c r="K1097" i="7"/>
  <c r="Q1096" i="7"/>
  <c r="K1096" i="7"/>
  <c r="Q1095" i="7"/>
  <c r="K1095" i="7"/>
  <c r="Q1094" i="7"/>
  <c r="K1094" i="7"/>
  <c r="M1094" i="7" s="1"/>
  <c r="Q1093" i="7"/>
  <c r="K1093" i="7"/>
  <c r="Q1092" i="7"/>
  <c r="M1092" i="7"/>
  <c r="K1092" i="7"/>
  <c r="N1092" i="7" s="1"/>
  <c r="Q1091" i="7"/>
  <c r="K1091" i="7"/>
  <c r="Q1090" i="7"/>
  <c r="R1090" i="7" s="1"/>
  <c r="K1090" i="7"/>
  <c r="N1090" i="7" s="1"/>
  <c r="Q1089" i="7"/>
  <c r="K1089" i="7"/>
  <c r="Q1088" i="7"/>
  <c r="R1088" i="7" s="1"/>
  <c r="K1088" i="7"/>
  <c r="Q1087" i="7"/>
  <c r="K1087" i="7"/>
  <c r="Q1086" i="7"/>
  <c r="K1086" i="7"/>
  <c r="Q1085" i="7"/>
  <c r="K1085" i="7"/>
  <c r="Q1084" i="7"/>
  <c r="R1084" i="7" s="1"/>
  <c r="K1084" i="7"/>
  <c r="Q1083" i="7"/>
  <c r="K1083" i="7"/>
  <c r="Q1082" i="7"/>
  <c r="K1082" i="7"/>
  <c r="Q1081" i="7"/>
  <c r="K1081" i="7"/>
  <c r="Q1080" i="7"/>
  <c r="R1080" i="7" s="1"/>
  <c r="K1080" i="7"/>
  <c r="N1080" i="7" s="1"/>
  <c r="Q1079" i="7"/>
  <c r="K1079" i="7"/>
  <c r="N1078" i="7" s="1"/>
  <c r="Q1078" i="7"/>
  <c r="M1078" i="7"/>
  <c r="K1078" i="7"/>
  <c r="Q1077" i="7"/>
  <c r="K1077" i="7"/>
  <c r="Q1076" i="7"/>
  <c r="K1076" i="7"/>
  <c r="Q1075" i="7"/>
  <c r="K1075" i="7"/>
  <c r="Q1074" i="7"/>
  <c r="R1074" i="7" s="1"/>
  <c r="K1074" i="7"/>
  <c r="N1074" i="7" s="1"/>
  <c r="Q1073" i="7"/>
  <c r="K1073" i="7"/>
  <c r="Q1072" i="7"/>
  <c r="R1072" i="7" s="1"/>
  <c r="K1072" i="7"/>
  <c r="N1072" i="7" s="1"/>
  <c r="Q1071" i="7"/>
  <c r="K1071" i="7"/>
  <c r="Q1070" i="7"/>
  <c r="K1070" i="7"/>
  <c r="M1070" i="7" s="1"/>
  <c r="Q1069" i="7"/>
  <c r="K1069" i="7"/>
  <c r="Q1068" i="7"/>
  <c r="K1068" i="7"/>
  <c r="Q1067" i="7"/>
  <c r="K1067" i="7"/>
  <c r="Q1066" i="7"/>
  <c r="R1066" i="7" s="1"/>
  <c r="K1066" i="7"/>
  <c r="N1066" i="7" s="1"/>
  <c r="Q1065" i="7"/>
  <c r="K1065" i="7"/>
  <c r="Q1064" i="7"/>
  <c r="K1064" i="7"/>
  <c r="Q1063" i="7"/>
  <c r="K1063" i="7"/>
  <c r="Q1062" i="7"/>
  <c r="K1062" i="7"/>
  <c r="N1062" i="7" s="1"/>
  <c r="Q1061" i="7"/>
  <c r="K1061" i="7"/>
  <c r="Q1060" i="7"/>
  <c r="R1060" i="7" s="1"/>
  <c r="K1060" i="7"/>
  <c r="Q1059" i="7"/>
  <c r="K1059" i="7"/>
  <c r="Q1058" i="7"/>
  <c r="K1058" i="7"/>
  <c r="Q1057" i="7"/>
  <c r="K1057" i="7"/>
  <c r="R1056" i="7"/>
  <c r="Q1056" i="7"/>
  <c r="K1056" i="7"/>
  <c r="Q1055" i="7"/>
  <c r="K1055" i="7"/>
  <c r="Q1054" i="7"/>
  <c r="R1054" i="7" s="1"/>
  <c r="N1054" i="7"/>
  <c r="K1054" i="7"/>
  <c r="M1054" i="7" s="1"/>
  <c r="Q1053" i="7"/>
  <c r="R1052" i="7" s="1"/>
  <c r="K1053" i="7"/>
  <c r="Q1052" i="7"/>
  <c r="K1052" i="7"/>
  <c r="N1052" i="7" s="1"/>
  <c r="Q1051" i="7"/>
  <c r="K1051" i="7"/>
  <c r="Q1050" i="7"/>
  <c r="R1050" i="7" s="1"/>
  <c r="K1050" i="7"/>
  <c r="N1050" i="7" s="1"/>
  <c r="Q1049" i="7"/>
  <c r="K1049" i="7"/>
  <c r="R1048" i="7"/>
  <c r="Q1048" i="7"/>
  <c r="K1048" i="7"/>
  <c r="Q1047" i="7"/>
  <c r="K1047" i="7"/>
  <c r="Q1046" i="7"/>
  <c r="K1046" i="7"/>
  <c r="M1046" i="7" s="1"/>
  <c r="Q1045" i="7"/>
  <c r="R1044" i="7" s="1"/>
  <c r="K1045" i="7"/>
  <c r="Q1044" i="7"/>
  <c r="K1044" i="7"/>
  <c r="Q1043" i="7"/>
  <c r="K1043" i="7"/>
  <c r="M1042" i="7" s="1"/>
  <c r="R1042" i="7"/>
  <c r="Q1042" i="7"/>
  <c r="K1042" i="7"/>
  <c r="Q1041" i="7"/>
  <c r="K1041" i="7"/>
  <c r="Q1040" i="7"/>
  <c r="R1040" i="7" s="1"/>
  <c r="K1040" i="7"/>
  <c r="Q1039" i="7"/>
  <c r="K1039" i="7"/>
  <c r="Q1038" i="7"/>
  <c r="K1038" i="7"/>
  <c r="Q1037" i="7"/>
  <c r="R1036" i="7" s="1"/>
  <c r="K1037" i="7"/>
  <c r="Q1036" i="7"/>
  <c r="K1036" i="7"/>
  <c r="Q1035" i="7"/>
  <c r="K1035" i="7"/>
  <c r="Q1034" i="7"/>
  <c r="R1034" i="7" s="1"/>
  <c r="K1034" i="7"/>
  <c r="Q1033" i="7"/>
  <c r="K1033" i="7"/>
  <c r="Q1032" i="7"/>
  <c r="R1032" i="7" s="1"/>
  <c r="K1032" i="7"/>
  <c r="Q1031" i="7"/>
  <c r="K1031" i="7"/>
  <c r="Q1030" i="7"/>
  <c r="R1030" i="7" s="1"/>
  <c r="K1030" i="7"/>
  <c r="M1030" i="7" s="1"/>
  <c r="Q1029" i="7"/>
  <c r="K1029" i="7"/>
  <c r="N1028" i="7" s="1"/>
  <c r="Q1028" i="7"/>
  <c r="K1028" i="7"/>
  <c r="Q1027" i="7"/>
  <c r="R1026" i="7" s="1"/>
  <c r="K1027" i="7"/>
  <c r="Q1026" i="7"/>
  <c r="K1026" i="7"/>
  <c r="Q1025" i="7"/>
  <c r="K1025" i="7"/>
  <c r="Q1024" i="7"/>
  <c r="R1024" i="7" s="1"/>
  <c r="M1024" i="7"/>
  <c r="K1024" i="7"/>
  <c r="Q1023" i="7"/>
  <c r="K1023" i="7"/>
  <c r="Q1022" i="7"/>
  <c r="K1022" i="7"/>
  <c r="Q1021" i="7"/>
  <c r="K1021" i="7"/>
  <c r="Q1020" i="7"/>
  <c r="R1020" i="7" s="1"/>
  <c r="K1020" i="7"/>
  <c r="N1020" i="7" s="1"/>
  <c r="Q1019" i="7"/>
  <c r="K1019" i="7"/>
  <c r="Q1018" i="7"/>
  <c r="K1018" i="7"/>
  <c r="Q1017" i="7"/>
  <c r="K1017" i="7"/>
  <c r="Q1016" i="7"/>
  <c r="R1016" i="7" s="1"/>
  <c r="K1016" i="7"/>
  <c r="Q1015" i="7"/>
  <c r="K1015" i="7"/>
  <c r="Q1014" i="7"/>
  <c r="K1014" i="7"/>
  <c r="N1014" i="7" s="1"/>
  <c r="Q1013" i="7"/>
  <c r="K1013" i="7"/>
  <c r="N1012" i="7" s="1"/>
  <c r="R1012" i="7"/>
  <c r="Q1012" i="7"/>
  <c r="K1012" i="7"/>
  <c r="Q1011" i="7"/>
  <c r="K1011" i="7"/>
  <c r="Q1010" i="7"/>
  <c r="R1010" i="7" s="1"/>
  <c r="K1010" i="7"/>
  <c r="Q1009" i="7"/>
  <c r="K1009" i="7"/>
  <c r="R1008" i="7"/>
  <c r="Q1008" i="7"/>
  <c r="K1008" i="7"/>
  <c r="Q1007" i="7"/>
  <c r="K1007" i="7"/>
  <c r="Q1006" i="7"/>
  <c r="R1006" i="7" s="1"/>
  <c r="N1006" i="7"/>
  <c r="K1006" i="7"/>
  <c r="M1006" i="7" s="1"/>
  <c r="Q1005" i="7"/>
  <c r="K1005" i="7"/>
  <c r="Q1004" i="7"/>
  <c r="K1004" i="7"/>
  <c r="M1004" i="7" s="1"/>
  <c r="Q1003" i="7"/>
  <c r="K1003" i="7"/>
  <c r="R1002" i="7"/>
  <c r="Q1002" i="7"/>
  <c r="K1002" i="7"/>
  <c r="Q1001" i="7"/>
  <c r="K1001" i="7"/>
  <c r="Q1000" i="7"/>
  <c r="R1000" i="7" s="1"/>
  <c r="K1000" i="7"/>
  <c r="Q999" i="7"/>
  <c r="K999" i="7"/>
  <c r="Q998" i="7"/>
  <c r="K998" i="7"/>
  <c r="Q997" i="7"/>
  <c r="R996" i="7" s="1"/>
  <c r="K997" i="7"/>
  <c r="Q996" i="7"/>
  <c r="M996" i="7"/>
  <c r="K996" i="7"/>
  <c r="N996" i="7" s="1"/>
  <c r="Q995" i="7"/>
  <c r="K995" i="7"/>
  <c r="M994" i="7" s="1"/>
  <c r="Q994" i="7"/>
  <c r="R994" i="7" s="1"/>
  <c r="K994" i="7"/>
  <c r="Q993" i="7"/>
  <c r="K993" i="7"/>
  <c r="Q992" i="7"/>
  <c r="K992" i="7"/>
  <c r="Q991" i="7"/>
  <c r="K991" i="7"/>
  <c r="Q990" i="7"/>
  <c r="K990" i="7"/>
  <c r="N990" i="7" s="1"/>
  <c r="Q989" i="7"/>
  <c r="K989" i="7"/>
  <c r="N988" i="7" s="1"/>
  <c r="R988" i="7"/>
  <c r="Q988" i="7"/>
  <c r="K988" i="7"/>
  <c r="Q987" i="7"/>
  <c r="K987" i="7"/>
  <c r="Q986" i="7"/>
  <c r="K986" i="7"/>
  <c r="Q985" i="7"/>
  <c r="K985" i="7"/>
  <c r="R984" i="7"/>
  <c r="Q984" i="7"/>
  <c r="K984" i="7"/>
  <c r="N984" i="7" s="1"/>
  <c r="Q983" i="7"/>
  <c r="K983" i="7"/>
  <c r="Q982" i="7"/>
  <c r="N982" i="7"/>
  <c r="K982" i="7"/>
  <c r="M982" i="7" s="1"/>
  <c r="Q981" i="7"/>
  <c r="K981" i="7"/>
  <c r="Q980" i="7"/>
  <c r="K980" i="7"/>
  <c r="M980" i="7" s="1"/>
  <c r="Q979" i="7"/>
  <c r="K979" i="7"/>
  <c r="Q978" i="7"/>
  <c r="R978" i="7" s="1"/>
  <c r="K978" i="7"/>
  <c r="Q977" i="7"/>
  <c r="K977" i="7"/>
  <c r="Q976" i="7"/>
  <c r="R976" i="7" s="1"/>
  <c r="K976" i="7"/>
  <c r="N976" i="7" s="1"/>
  <c r="Q975" i="7"/>
  <c r="K975" i="7"/>
  <c r="Q974" i="7"/>
  <c r="K974" i="7"/>
  <c r="Q973" i="7"/>
  <c r="K973" i="7"/>
  <c r="M972" i="7" s="1"/>
  <c r="Q972" i="7"/>
  <c r="R972" i="7" s="1"/>
  <c r="K972" i="7"/>
  <c r="Q971" i="7"/>
  <c r="K971" i="7"/>
  <c r="M970" i="7" s="1"/>
  <c r="Q970" i="7"/>
  <c r="R970" i="7" s="1"/>
  <c r="K970" i="7"/>
  <c r="Q969" i="7"/>
  <c r="K969" i="7"/>
  <c r="Q968" i="7"/>
  <c r="K968" i="7"/>
  <c r="Q967" i="7"/>
  <c r="K967" i="7"/>
  <c r="Q966" i="7"/>
  <c r="K966" i="7"/>
  <c r="Q965" i="7"/>
  <c r="K965" i="7"/>
  <c r="Q964" i="7"/>
  <c r="R964" i="7" s="1"/>
  <c r="K964" i="7"/>
  <c r="Q963" i="7"/>
  <c r="K963" i="7"/>
  <c r="Q962" i="7"/>
  <c r="K962" i="7"/>
  <c r="Q961" i="7"/>
  <c r="K961" i="7"/>
  <c r="Q960" i="7"/>
  <c r="K960" i="7"/>
  <c r="Q959" i="7"/>
  <c r="K959" i="7"/>
  <c r="Q958" i="7"/>
  <c r="R958" i="7" s="1"/>
  <c r="K958" i="7"/>
  <c r="Q957" i="7"/>
  <c r="K957" i="7"/>
  <c r="Q956" i="7"/>
  <c r="K956" i="7"/>
  <c r="Q955" i="7"/>
  <c r="K955" i="7"/>
  <c r="Q954" i="7"/>
  <c r="R954" i="7" s="1"/>
  <c r="K954" i="7"/>
  <c r="Q953" i="7"/>
  <c r="K953" i="7"/>
  <c r="R952" i="7"/>
  <c r="Q952" i="7"/>
  <c r="K952" i="7"/>
  <c r="Q951" i="7"/>
  <c r="K951" i="7"/>
  <c r="Q950" i="7"/>
  <c r="K950" i="7"/>
  <c r="M950" i="7" s="1"/>
  <c r="Q949" i="7"/>
  <c r="R948" i="7" s="1"/>
  <c r="K949" i="7"/>
  <c r="Q948" i="7"/>
  <c r="K948" i="7"/>
  <c r="N948" i="7" s="1"/>
  <c r="Q947" i="7"/>
  <c r="K947" i="7"/>
  <c r="M946" i="7" s="1"/>
  <c r="R946" i="7"/>
  <c r="Q946" i="7"/>
  <c r="K946" i="7"/>
  <c r="Q945" i="7"/>
  <c r="K945" i="7"/>
  <c r="Q944" i="7"/>
  <c r="R944" i="7" s="1"/>
  <c r="K944" i="7"/>
  <c r="Q943" i="7"/>
  <c r="K943" i="7"/>
  <c r="Q942" i="7"/>
  <c r="R942" i="7" s="1"/>
  <c r="K942" i="7"/>
  <c r="Q941" i="7"/>
  <c r="R940" i="7" s="1"/>
  <c r="K941" i="7"/>
  <c r="N940" i="7" s="1"/>
  <c r="Q940" i="7"/>
  <c r="K940" i="7"/>
  <c r="Q939" i="7"/>
  <c r="K939" i="7"/>
  <c r="Q938" i="7"/>
  <c r="K938" i="7"/>
  <c r="Q937" i="7"/>
  <c r="K937" i="7"/>
  <c r="Q936" i="7"/>
  <c r="R936" i="7" s="1"/>
  <c r="K936" i="7"/>
  <c r="N936" i="7" s="1"/>
  <c r="Q935" i="7"/>
  <c r="K935" i="7"/>
  <c r="Q934" i="7"/>
  <c r="N934" i="7"/>
  <c r="K934" i="7"/>
  <c r="M934" i="7" s="1"/>
  <c r="Q933" i="7"/>
  <c r="K933" i="7"/>
  <c r="Q932" i="7"/>
  <c r="K932" i="7"/>
  <c r="Q931" i="7"/>
  <c r="K931" i="7"/>
  <c r="R930" i="7"/>
  <c r="Q930" i="7"/>
  <c r="K930" i="7"/>
  <c r="Q929" i="7"/>
  <c r="K929" i="7"/>
  <c r="R928" i="7"/>
  <c r="Q928" i="7"/>
  <c r="K928" i="7"/>
  <c r="Q927" i="7"/>
  <c r="K927" i="7"/>
  <c r="Q926" i="7"/>
  <c r="N926" i="7"/>
  <c r="K926" i="7"/>
  <c r="M926" i="7" s="1"/>
  <c r="Q925" i="7"/>
  <c r="K925" i="7"/>
  <c r="Q924" i="7"/>
  <c r="R924" i="7" s="1"/>
  <c r="K924" i="7"/>
  <c r="N924" i="7" s="1"/>
  <c r="Q923" i="7"/>
  <c r="K923" i="7"/>
  <c r="M922" i="7" s="1"/>
  <c r="R922" i="7"/>
  <c r="Q922" i="7"/>
  <c r="K922" i="7"/>
  <c r="Q921" i="7"/>
  <c r="K921" i="7"/>
  <c r="Q920" i="7"/>
  <c r="K920" i="7"/>
  <c r="Q919" i="7"/>
  <c r="K919" i="7"/>
  <c r="M918" i="7" s="1"/>
  <c r="Q918" i="7"/>
  <c r="R918" i="7" s="1"/>
  <c r="Q917" i="7"/>
  <c r="K917" i="7"/>
  <c r="Q916" i="7"/>
  <c r="R916" i="7" s="1"/>
  <c r="K916" i="7"/>
  <c r="Q915" i="7"/>
  <c r="K915" i="7"/>
  <c r="Q914" i="7"/>
  <c r="K914" i="7"/>
  <c r="Q913" i="7"/>
  <c r="K913" i="7"/>
  <c r="Q912" i="7"/>
  <c r="R912" i="7" s="1"/>
  <c r="N912" i="7"/>
  <c r="K912" i="7"/>
  <c r="M912" i="7" s="1"/>
  <c r="Q911" i="7"/>
  <c r="K911" i="7"/>
  <c r="Q910" i="7"/>
  <c r="K910" i="7"/>
  <c r="Q909" i="7"/>
  <c r="K909" i="7"/>
  <c r="Q908" i="7"/>
  <c r="R908" i="7" s="1"/>
  <c r="K908" i="7"/>
  <c r="N908" i="7" s="1"/>
  <c r="Q907" i="7"/>
  <c r="K907" i="7"/>
  <c r="R906" i="7"/>
  <c r="Q906" i="7"/>
  <c r="K906" i="7"/>
  <c r="M906" i="7" s="1"/>
  <c r="Q905" i="7"/>
  <c r="R904" i="7" s="1"/>
  <c r="K905" i="7"/>
  <c r="N904" i="7" s="1"/>
  <c r="Q904" i="7"/>
  <c r="K904" i="7"/>
  <c r="Q903" i="7"/>
  <c r="K903" i="7"/>
  <c r="R902" i="7"/>
  <c r="Q902" i="7"/>
  <c r="K902" i="7"/>
  <c r="Q901" i="7"/>
  <c r="K901" i="7"/>
  <c r="R900" i="7"/>
  <c r="Q900" i="7"/>
  <c r="K900" i="7"/>
  <c r="Q899" i="7"/>
  <c r="K899" i="7"/>
  <c r="Q898" i="7"/>
  <c r="R898" i="7" s="1"/>
  <c r="N898" i="7"/>
  <c r="K898" i="7"/>
  <c r="Q897" i="7"/>
  <c r="K897" i="7"/>
  <c r="Q896" i="7"/>
  <c r="K896" i="7"/>
  <c r="Q895" i="7"/>
  <c r="K895" i="7"/>
  <c r="M894" i="7" s="1"/>
  <c r="Q894" i="7"/>
  <c r="R894" i="7" s="1"/>
  <c r="Q893" i="7"/>
  <c r="R892" i="7" s="1"/>
  <c r="K893" i="7"/>
  <c r="Q892" i="7"/>
  <c r="M892" i="7"/>
  <c r="K892" i="7"/>
  <c r="Q891" i="7"/>
  <c r="K891" i="7"/>
  <c r="M890" i="7" s="1"/>
  <c r="R890" i="7"/>
  <c r="Q890" i="7"/>
  <c r="K890" i="7"/>
  <c r="Q889" i="7"/>
  <c r="K889" i="7"/>
  <c r="Q888" i="7"/>
  <c r="R888" i="7" s="1"/>
  <c r="K888" i="7"/>
  <c r="Q887" i="7"/>
  <c r="K887" i="7"/>
  <c r="Q886" i="7"/>
  <c r="K886" i="7"/>
  <c r="Q885" i="7"/>
  <c r="K885" i="7"/>
  <c r="Q884" i="7"/>
  <c r="K884" i="7"/>
  <c r="Q883" i="7"/>
  <c r="K883" i="7"/>
  <c r="Q882" i="7"/>
  <c r="R882" i="7" s="1"/>
  <c r="K882" i="7"/>
  <c r="Q881" i="7"/>
  <c r="K881" i="7"/>
  <c r="Q880" i="7"/>
  <c r="R880" i="7" s="1"/>
  <c r="K880" i="7"/>
  <c r="Q879" i="7"/>
  <c r="R878" i="7" s="1"/>
  <c r="K879" i="7"/>
  <c r="Q878" i="7"/>
  <c r="K878" i="7"/>
  <c r="Q877" i="7"/>
  <c r="K877" i="7"/>
  <c r="Q876" i="7"/>
  <c r="K876" i="7"/>
  <c r="Q875" i="7"/>
  <c r="K875" i="7"/>
  <c r="Q874" i="7"/>
  <c r="K874" i="7"/>
  <c r="N874" i="7" s="1"/>
  <c r="Q873" i="7"/>
  <c r="K873" i="7"/>
  <c r="Q872" i="7"/>
  <c r="R872" i="7" s="1"/>
  <c r="K872" i="7"/>
  <c r="N872" i="7" s="1"/>
  <c r="Q871" i="7"/>
  <c r="K871" i="7"/>
  <c r="Q870" i="7"/>
  <c r="R870" i="7" s="1"/>
  <c r="K870" i="7"/>
  <c r="Q869" i="7"/>
  <c r="K869" i="7"/>
  <c r="Q868" i="7"/>
  <c r="K868" i="7"/>
  <c r="Q867" i="7"/>
  <c r="K867" i="7"/>
  <c r="Q866" i="7"/>
  <c r="R866" i="7" s="1"/>
  <c r="K866" i="7"/>
  <c r="Q865" i="7"/>
  <c r="K865" i="7"/>
  <c r="Q864" i="7"/>
  <c r="R864" i="7" s="1"/>
  <c r="K864" i="7"/>
  <c r="Q863" i="7"/>
  <c r="K863" i="7"/>
  <c r="Q862" i="7"/>
  <c r="R862" i="7" s="1"/>
  <c r="K862" i="7"/>
  <c r="N862" i="7" s="1"/>
  <c r="Q861" i="7"/>
  <c r="K861" i="7"/>
  <c r="Q860" i="7"/>
  <c r="R860" i="7" s="1"/>
  <c r="K860" i="7"/>
  <c r="N860" i="7" s="1"/>
  <c r="Q859" i="7"/>
  <c r="K859" i="7"/>
  <c r="Q858" i="7"/>
  <c r="K858" i="7"/>
  <c r="Q857" i="7"/>
  <c r="K857" i="7"/>
  <c r="Q856" i="7"/>
  <c r="R856" i="7" s="1"/>
  <c r="K856" i="7"/>
  <c r="Q855" i="7"/>
  <c r="K855" i="7"/>
  <c r="Q854" i="7"/>
  <c r="K854" i="7"/>
  <c r="Q853" i="7"/>
  <c r="K853" i="7"/>
  <c r="N852" i="7" s="1"/>
  <c r="Q852" i="7"/>
  <c r="K852" i="7"/>
  <c r="Q851" i="7"/>
  <c r="K851" i="7"/>
  <c r="R850" i="7"/>
  <c r="Q850" i="7"/>
  <c r="K850" i="7"/>
  <c r="Q849" i="7"/>
  <c r="K849" i="7"/>
  <c r="Q848" i="7"/>
  <c r="R848" i="7" s="1"/>
  <c r="N848" i="7"/>
  <c r="K848" i="7"/>
  <c r="M848" i="7" s="1"/>
  <c r="Q847" i="7"/>
  <c r="K847" i="7"/>
  <c r="N846" i="7" s="1"/>
  <c r="Q846" i="7"/>
  <c r="R846" i="7" s="1"/>
  <c r="K846" i="7"/>
  <c r="Q845" i="7"/>
  <c r="K845" i="7"/>
  <c r="Q844" i="7"/>
  <c r="K844" i="7"/>
  <c r="Q843" i="7"/>
  <c r="R842" i="7" s="1"/>
  <c r="K843" i="7"/>
  <c r="Q842" i="7"/>
  <c r="M842" i="7"/>
  <c r="K842" i="7"/>
  <c r="N842" i="7" s="1"/>
  <c r="Q841" i="7"/>
  <c r="K841" i="7"/>
  <c r="Q840" i="7"/>
  <c r="N840" i="7"/>
  <c r="K840" i="7"/>
  <c r="M840" i="7" s="1"/>
  <c r="Q839" i="7"/>
  <c r="K839" i="7"/>
  <c r="Q838" i="7"/>
  <c r="K838" i="7"/>
  <c r="Q837" i="7"/>
  <c r="K837" i="7"/>
  <c r="N836" i="7" s="1"/>
  <c r="Q836" i="7"/>
  <c r="K836" i="7"/>
  <c r="Q835" i="7"/>
  <c r="K835" i="7"/>
  <c r="N834" i="7" s="1"/>
  <c r="Q834" i="7"/>
  <c r="K834" i="7"/>
  <c r="Q833" i="7"/>
  <c r="K833" i="7"/>
  <c r="R832" i="7"/>
  <c r="Q832" i="7"/>
  <c r="K832" i="7"/>
  <c r="Q831" i="7"/>
  <c r="K831" i="7"/>
  <c r="Q830" i="7"/>
  <c r="R830" i="7" s="1"/>
  <c r="M830" i="7"/>
  <c r="K830" i="7"/>
  <c r="N830" i="7" s="1"/>
  <c r="Q829" i="7"/>
  <c r="R828" i="7" s="1"/>
  <c r="K829" i="7"/>
  <c r="Q828" i="7"/>
  <c r="K828" i="7"/>
  <c r="M828" i="7" s="1"/>
  <c r="Q827" i="7"/>
  <c r="K827" i="7"/>
  <c r="M826" i="7" s="1"/>
  <c r="Q826" i="7"/>
  <c r="N826" i="7"/>
  <c r="K826" i="7"/>
  <c r="Q825" i="7"/>
  <c r="R824" i="7" s="1"/>
  <c r="K825" i="7"/>
  <c r="Q824" i="7"/>
  <c r="K824" i="7"/>
  <c r="Q823" i="7"/>
  <c r="K823" i="7"/>
  <c r="Q822" i="7"/>
  <c r="R822" i="7" s="1"/>
  <c r="K822" i="7"/>
  <c r="M822" i="7" s="1"/>
  <c r="Q821" i="7"/>
  <c r="K821" i="7"/>
  <c r="Q820" i="7"/>
  <c r="R820" i="7" s="1"/>
  <c r="K820" i="7"/>
  <c r="Q819" i="7"/>
  <c r="K819" i="7"/>
  <c r="Q818" i="7"/>
  <c r="R818" i="7" s="1"/>
  <c r="K818" i="7"/>
  <c r="Q817" i="7"/>
  <c r="K817" i="7"/>
  <c r="Q816" i="7"/>
  <c r="K816" i="7"/>
  <c r="Q815" i="7"/>
  <c r="K815" i="7"/>
  <c r="Q814" i="7"/>
  <c r="K814" i="7"/>
  <c r="Q813" i="7"/>
  <c r="K813" i="7"/>
  <c r="Q812" i="7"/>
  <c r="K812" i="7"/>
  <c r="Q811" i="7"/>
  <c r="K811" i="7"/>
  <c r="Q810" i="7"/>
  <c r="K810" i="7"/>
  <c r="Q809" i="7"/>
  <c r="K809" i="7"/>
  <c r="Q808" i="7"/>
  <c r="K808" i="7"/>
  <c r="Q807" i="7"/>
  <c r="K807" i="7"/>
  <c r="Q806" i="7"/>
  <c r="R806" i="7" s="1"/>
  <c r="K806" i="7"/>
  <c r="Q805" i="7"/>
  <c r="K805" i="7"/>
  <c r="Q804" i="7"/>
  <c r="K804" i="7"/>
  <c r="Q803" i="7"/>
  <c r="K803" i="7"/>
  <c r="Q802" i="7"/>
  <c r="K802" i="7"/>
  <c r="Q801" i="7"/>
  <c r="K801" i="7"/>
  <c r="R800" i="7"/>
  <c r="Q800" i="7"/>
  <c r="K800" i="7"/>
  <c r="Q799" i="7"/>
  <c r="R798" i="7" s="1"/>
  <c r="K799" i="7"/>
  <c r="Q798" i="7"/>
  <c r="K798" i="7"/>
  <c r="N798" i="7" s="1"/>
  <c r="Q797" i="7"/>
  <c r="K797" i="7"/>
  <c r="Q796" i="7"/>
  <c r="R796" i="7" s="1"/>
  <c r="K796" i="7"/>
  <c r="Q795" i="7"/>
  <c r="Q794" i="7"/>
  <c r="K794" i="7"/>
  <c r="M794" i="7" s="1"/>
  <c r="Q793" i="7"/>
  <c r="K793" i="7"/>
  <c r="Q792" i="7"/>
  <c r="K792" i="7"/>
  <c r="Q791" i="7"/>
  <c r="K791" i="7"/>
  <c r="Q790" i="7"/>
  <c r="K790" i="7"/>
  <c r="M790" i="7" s="1"/>
  <c r="Q789" i="7"/>
  <c r="K789" i="7"/>
  <c r="Q788" i="7"/>
  <c r="K788" i="7"/>
  <c r="Q787" i="7"/>
  <c r="K787" i="7"/>
  <c r="Q786" i="7"/>
  <c r="K786" i="7"/>
  <c r="Q785" i="7"/>
  <c r="K785" i="7"/>
  <c r="Q784" i="7"/>
  <c r="R784" i="7" s="1"/>
  <c r="K784" i="7"/>
  <c r="M784" i="7" s="1"/>
  <c r="Q783" i="7"/>
  <c r="K783" i="7"/>
  <c r="Q782" i="7"/>
  <c r="R782" i="7" s="1"/>
  <c r="N782" i="7"/>
  <c r="K782" i="7"/>
  <c r="Q781" i="7"/>
  <c r="K781" i="7"/>
  <c r="Q780" i="7"/>
  <c r="K780" i="7"/>
  <c r="Q779" i="7"/>
  <c r="K779" i="7"/>
  <c r="Q778" i="7"/>
  <c r="R778" i="7" s="1"/>
  <c r="N778" i="7"/>
  <c r="K778" i="7"/>
  <c r="Q777" i="7"/>
  <c r="K777" i="7"/>
  <c r="Q776" i="7"/>
  <c r="K776" i="7"/>
  <c r="M776" i="7" s="1"/>
  <c r="Q775" i="7"/>
  <c r="R774" i="7" s="1"/>
  <c r="K775" i="7"/>
  <c r="Q774" i="7"/>
  <c r="N774" i="7"/>
  <c r="K774" i="7"/>
  <c r="Q773" i="7"/>
  <c r="R772" i="7" s="1"/>
  <c r="K773" i="7"/>
  <c r="Q772" i="7"/>
  <c r="M772" i="7"/>
  <c r="K772" i="7"/>
  <c r="Q771" i="7"/>
  <c r="R770" i="7" s="1"/>
  <c r="K771" i="7"/>
  <c r="Q770" i="7"/>
  <c r="K770" i="7"/>
  <c r="Q769" i="7"/>
  <c r="K769" i="7"/>
  <c r="M768" i="7" s="1"/>
  <c r="Q768" i="7"/>
  <c r="K768" i="7"/>
  <c r="Q767" i="7"/>
  <c r="K767" i="7"/>
  <c r="M766" i="7" s="1"/>
  <c r="Q766" i="7"/>
  <c r="R766" i="7" s="1"/>
  <c r="K766" i="7"/>
  <c r="Q765" i="7"/>
  <c r="K765" i="7"/>
  <c r="Q764" i="7"/>
  <c r="R764" i="7" s="1"/>
  <c r="K764" i="7"/>
  <c r="Q763" i="7"/>
  <c r="K763" i="7"/>
  <c r="Q762" i="7"/>
  <c r="K762" i="7"/>
  <c r="N762" i="7" s="1"/>
  <c r="Q761" i="7"/>
  <c r="K761" i="7"/>
  <c r="M760" i="7" s="1"/>
  <c r="Q760" i="7"/>
  <c r="R760" i="7" s="1"/>
  <c r="K760" i="7"/>
  <c r="Q759" i="7"/>
  <c r="K759" i="7"/>
  <c r="Q758" i="7"/>
  <c r="K758" i="7"/>
  <c r="N758" i="7" s="1"/>
  <c r="Q757" i="7"/>
  <c r="K757" i="7"/>
  <c r="R756" i="7"/>
  <c r="Q756" i="7"/>
  <c r="K756" i="7"/>
  <c r="Q755" i="7"/>
  <c r="R754" i="7"/>
  <c r="Q754" i="7"/>
  <c r="M754" i="7"/>
  <c r="K754" i="7"/>
  <c r="Q753" i="7"/>
  <c r="K753" i="7"/>
  <c r="Q752" i="7"/>
  <c r="R752" i="7" s="1"/>
  <c r="K752" i="7"/>
  <c r="Q751" i="7"/>
  <c r="R750" i="7" s="1"/>
  <c r="K751" i="7"/>
  <c r="N750" i="7" s="1"/>
  <c r="Q750" i="7"/>
  <c r="M750" i="7"/>
  <c r="K750" i="7"/>
  <c r="Q749" i="7"/>
  <c r="R748" i="7" s="1"/>
  <c r="K749" i="7"/>
  <c r="Q748" i="7"/>
  <c r="K748" i="7"/>
  <c r="Q747" i="7"/>
  <c r="K747" i="7"/>
  <c r="N746" i="7" s="1"/>
  <c r="Q746" i="7"/>
  <c r="R746" i="7" s="1"/>
  <c r="K746" i="7"/>
  <c r="M746" i="7" s="1"/>
  <c r="Q745" i="7"/>
  <c r="K745" i="7"/>
  <c r="Q744" i="7"/>
  <c r="R744" i="7" s="1"/>
  <c r="K744" i="7"/>
  <c r="Q743" i="7"/>
  <c r="K743" i="7"/>
  <c r="N742" i="7" s="1"/>
  <c r="Q742" i="7"/>
  <c r="K742" i="7"/>
  <c r="Q741" i="7"/>
  <c r="K741" i="7"/>
  <c r="Q740" i="7"/>
  <c r="K740" i="7"/>
  <c r="Q739" i="7"/>
  <c r="R738" i="7" s="1"/>
  <c r="K739" i="7"/>
  <c r="Q738" i="7"/>
  <c r="K738" i="7"/>
  <c r="Q737" i="7"/>
  <c r="R736" i="7" s="1"/>
  <c r="K737" i="7"/>
  <c r="Q736" i="7"/>
  <c r="K736" i="7"/>
  <c r="N736" i="7" s="1"/>
  <c r="Q735" i="7"/>
  <c r="K735" i="7"/>
  <c r="Q734" i="7"/>
  <c r="K734" i="7"/>
  <c r="Q733" i="7"/>
  <c r="K733" i="7"/>
  <c r="R732" i="7"/>
  <c r="Q732" i="7"/>
  <c r="M732" i="7"/>
  <c r="K732" i="7"/>
  <c r="Q731" i="7"/>
  <c r="K731" i="7"/>
  <c r="M730" i="7" s="1"/>
  <c r="Q730" i="7"/>
  <c r="K730" i="7"/>
  <c r="Q729" i="7"/>
  <c r="R728" i="7" s="1"/>
  <c r="K729" i="7"/>
  <c r="Q728" i="7"/>
  <c r="K728" i="7"/>
  <c r="Q727" i="7"/>
  <c r="K727" i="7"/>
  <c r="R726" i="7"/>
  <c r="Q726" i="7"/>
  <c r="K726" i="7"/>
  <c r="Q725" i="7"/>
  <c r="R724" i="7" s="1"/>
  <c r="K725" i="7"/>
  <c r="Q724" i="7"/>
  <c r="K724" i="7"/>
  <c r="Q723" i="7"/>
  <c r="R722" i="7" s="1"/>
  <c r="K723" i="7"/>
  <c r="Q722" i="7"/>
  <c r="K722" i="7"/>
  <c r="N722" i="7" s="1"/>
  <c r="Q721" i="7"/>
  <c r="R720" i="7" s="1"/>
  <c r="K721" i="7"/>
  <c r="Q720" i="7"/>
  <c r="N720" i="7"/>
  <c r="K720" i="7"/>
  <c r="Q719" i="7"/>
  <c r="K719" i="7"/>
  <c r="N718" i="7" s="1"/>
  <c r="Q718" i="7"/>
  <c r="K718" i="7"/>
  <c r="Q717" i="7"/>
  <c r="K717" i="7"/>
  <c r="Q716" i="7"/>
  <c r="R716" i="7" s="1"/>
  <c r="N716" i="7"/>
  <c r="K716" i="7"/>
  <c r="Q715" i="7"/>
  <c r="R714" i="7" s="1"/>
  <c r="K715" i="7"/>
  <c r="Q714" i="7"/>
  <c r="K714" i="7"/>
  <c r="N714" i="7" s="1"/>
  <c r="Q713" i="7"/>
  <c r="K713" i="7"/>
  <c r="Q712" i="7"/>
  <c r="R712" i="7" s="1"/>
  <c r="K712" i="7"/>
  <c r="N712" i="7" s="1"/>
  <c r="Q711" i="7"/>
  <c r="K711" i="7"/>
  <c r="Q710" i="7"/>
  <c r="K710" i="7"/>
  <c r="Q709" i="7"/>
  <c r="K709" i="7"/>
  <c r="N708" i="7" s="1"/>
  <c r="Q708" i="7"/>
  <c r="K708" i="7"/>
  <c r="Q707" i="7"/>
  <c r="K707" i="7"/>
  <c r="M706" i="7" s="1"/>
  <c r="Q706" i="7"/>
  <c r="R706" i="7" s="1"/>
  <c r="N706" i="7"/>
  <c r="K706" i="7"/>
  <c r="Q705" i="7"/>
  <c r="R704" i="7" s="1"/>
  <c r="K705" i="7"/>
  <c r="N704" i="7" s="1"/>
  <c r="Q704" i="7"/>
  <c r="K704" i="7"/>
  <c r="Q703" i="7"/>
  <c r="K703" i="7"/>
  <c r="Q702" i="7"/>
  <c r="R702" i="7" s="1"/>
  <c r="N702" i="7"/>
  <c r="M702" i="7"/>
  <c r="K702" i="7"/>
  <c r="Q701" i="7"/>
  <c r="K701" i="7"/>
  <c r="N700" i="7" s="1"/>
  <c r="Q700" i="7"/>
  <c r="K700" i="7"/>
  <c r="Q699" i="7"/>
  <c r="K699" i="7"/>
  <c r="Q698" i="7"/>
  <c r="R698" i="7" s="1"/>
  <c r="M698" i="7"/>
  <c r="K698" i="7"/>
  <c r="N698" i="7" s="1"/>
  <c r="Q697" i="7"/>
  <c r="R696" i="7" s="1"/>
  <c r="K697" i="7"/>
  <c r="Q696" i="7"/>
  <c r="K696" i="7"/>
  <c r="N696" i="7" s="1"/>
  <c r="Q695" i="7"/>
  <c r="K695" i="7"/>
  <c r="Q694" i="7"/>
  <c r="K694" i="7"/>
  <c r="Q693" i="7"/>
  <c r="K693" i="7"/>
  <c r="Q692" i="7"/>
  <c r="R692" i="7" s="1"/>
  <c r="N692" i="7"/>
  <c r="M692" i="7"/>
  <c r="K692" i="7"/>
  <c r="Q691" i="7"/>
  <c r="R690" i="7" s="1"/>
  <c r="K691" i="7"/>
  <c r="N690" i="7" s="1"/>
  <c r="Q690" i="7"/>
  <c r="K690" i="7"/>
  <c r="Q689" i="7"/>
  <c r="K689" i="7"/>
  <c r="Q688" i="7"/>
  <c r="R688" i="7" s="1"/>
  <c r="K688" i="7"/>
  <c r="Q687" i="7"/>
  <c r="R686" i="7" s="1"/>
  <c r="K687" i="7"/>
  <c r="Q686" i="7"/>
  <c r="K686" i="7"/>
  <c r="Q685" i="7"/>
  <c r="R684" i="7" s="1"/>
  <c r="K685" i="7"/>
  <c r="N684" i="7" s="1"/>
  <c r="Q684" i="7"/>
  <c r="K684" i="7"/>
  <c r="Q683" i="7"/>
  <c r="K683" i="7"/>
  <c r="Q682" i="7"/>
  <c r="K682" i="7"/>
  <c r="Q681" i="7"/>
  <c r="K681" i="7"/>
  <c r="N680" i="7" s="1"/>
  <c r="Q680" i="7"/>
  <c r="M680" i="7"/>
  <c r="K680" i="7"/>
  <c r="Q679" i="7"/>
  <c r="K679" i="7"/>
  <c r="Q678" i="7"/>
  <c r="R678" i="7" s="1"/>
  <c r="K678" i="7"/>
  <c r="N678" i="7" s="1"/>
  <c r="Q677" i="7"/>
  <c r="K677" i="7"/>
  <c r="Q676" i="7"/>
  <c r="K676" i="7"/>
  <c r="Q675" i="7"/>
  <c r="K675" i="7"/>
  <c r="Q674" i="7"/>
  <c r="K674" i="7"/>
  <c r="N674" i="7" s="1"/>
  <c r="Q673" i="7"/>
  <c r="K673" i="7"/>
  <c r="Q672" i="7"/>
  <c r="R672" i="7" s="1"/>
  <c r="K672" i="7"/>
  <c r="N672" i="7" s="1"/>
  <c r="Q671" i="7"/>
  <c r="K671" i="7"/>
  <c r="Q670" i="7"/>
  <c r="K670" i="7"/>
  <c r="M670" i="7" s="1"/>
  <c r="Q669" i="7"/>
  <c r="K669" i="7"/>
  <c r="R668" i="7"/>
  <c r="Q668" i="7"/>
  <c r="K668" i="7"/>
  <c r="N668" i="7" s="1"/>
  <c r="Q667" i="7"/>
  <c r="K667" i="7"/>
  <c r="Q666" i="7"/>
  <c r="R666" i="7" s="1"/>
  <c r="K666" i="7"/>
  <c r="Q665" i="7"/>
  <c r="K665" i="7"/>
  <c r="Q664" i="7"/>
  <c r="R664" i="7" s="1"/>
  <c r="K664" i="7"/>
  <c r="Q663" i="7"/>
  <c r="K663" i="7"/>
  <c r="Q662" i="7"/>
  <c r="K662" i="7"/>
  <c r="N662" i="7" s="1"/>
  <c r="Q661" i="7"/>
  <c r="R660" i="7" s="1"/>
  <c r="K661" i="7"/>
  <c r="Q660" i="7"/>
  <c r="N660" i="7"/>
  <c r="K660" i="7"/>
  <c r="M660" i="7" s="1"/>
  <c r="Q659" i="7"/>
  <c r="R658" i="7" s="1"/>
  <c r="K659" i="7"/>
  <c r="Q658" i="7"/>
  <c r="K658" i="7"/>
  <c r="Q657" i="7"/>
  <c r="K657" i="7"/>
  <c r="N656" i="7" s="1"/>
  <c r="R656" i="7"/>
  <c r="Q656" i="7"/>
  <c r="K656" i="7"/>
  <c r="Q655" i="7"/>
  <c r="K655" i="7"/>
  <c r="Q654" i="7"/>
  <c r="N654" i="7"/>
  <c r="K654" i="7"/>
  <c r="M654" i="7" s="1"/>
  <c r="Q653" i="7"/>
  <c r="K653" i="7"/>
  <c r="Q652" i="7"/>
  <c r="K652" i="7"/>
  <c r="Q651" i="7"/>
  <c r="K651" i="7"/>
  <c r="Q650" i="7"/>
  <c r="R650" i="7" s="1"/>
  <c r="K650" i="7"/>
  <c r="Q649" i="7"/>
  <c r="K649" i="7"/>
  <c r="Q648" i="7"/>
  <c r="K648" i="7"/>
  <c r="N648" i="7" s="1"/>
  <c r="Q647" i="7"/>
  <c r="K647" i="7"/>
  <c r="Q646" i="7"/>
  <c r="R646" i="7" s="1"/>
  <c r="K646" i="7"/>
  <c r="Q645" i="7"/>
  <c r="K645" i="7"/>
  <c r="Q644" i="7"/>
  <c r="N644" i="7"/>
  <c r="M644" i="7"/>
  <c r="K644" i="7"/>
  <c r="Q643" i="7"/>
  <c r="K643" i="7"/>
  <c r="N642" i="7" s="1"/>
  <c r="Q642" i="7"/>
  <c r="R642" i="7" s="1"/>
  <c r="K642" i="7"/>
  <c r="Q641" i="7"/>
  <c r="K641" i="7"/>
  <c r="Q640" i="7"/>
  <c r="K640" i="7"/>
  <c r="Q639" i="7"/>
  <c r="R638" i="7" s="1"/>
  <c r="K639" i="7"/>
  <c r="Q638" i="7"/>
  <c r="K638" i="7"/>
  <c r="N638" i="7" s="1"/>
  <c r="Q637" i="7"/>
  <c r="K637" i="7"/>
  <c r="N636" i="7" s="1"/>
  <c r="Q636" i="7"/>
  <c r="K636" i="7"/>
  <c r="Q635" i="7"/>
  <c r="R634" i="7" s="1"/>
  <c r="K635" i="7"/>
  <c r="Q634" i="7"/>
  <c r="K634" i="7"/>
  <c r="Q633" i="7"/>
  <c r="K633" i="7"/>
  <c r="Q632" i="7"/>
  <c r="M632" i="7"/>
  <c r="K632" i="7"/>
  <c r="N632" i="7" s="1"/>
  <c r="Q631" i="7"/>
  <c r="K631" i="7"/>
  <c r="Q630" i="7"/>
  <c r="N630" i="7"/>
  <c r="K630" i="7"/>
  <c r="Q629" i="7"/>
  <c r="K629" i="7"/>
  <c r="Q628" i="7"/>
  <c r="K628" i="7"/>
  <c r="Q627" i="7"/>
  <c r="K627" i="7"/>
  <c r="Q626" i="7"/>
  <c r="R626" i="7" s="1"/>
  <c r="K626" i="7"/>
  <c r="Q625" i="7"/>
  <c r="K625" i="7"/>
  <c r="Q624" i="7"/>
  <c r="K624" i="7"/>
  <c r="Q623" i="7"/>
  <c r="K623" i="7"/>
  <c r="Q622" i="7"/>
  <c r="R622" i="7" s="1"/>
  <c r="N622" i="7"/>
  <c r="K622" i="7"/>
  <c r="M622" i="7" s="1"/>
  <c r="Q621" i="7"/>
  <c r="K621" i="7"/>
  <c r="Q620" i="7"/>
  <c r="R620" i="7" s="1"/>
  <c r="K620" i="7"/>
  <c r="N620" i="7" s="1"/>
  <c r="Q619" i="7"/>
  <c r="K619" i="7"/>
  <c r="Q618" i="7"/>
  <c r="R618" i="7" s="1"/>
  <c r="K618" i="7"/>
  <c r="Q617" i="7"/>
  <c r="K617" i="7"/>
  <c r="Q616" i="7"/>
  <c r="R616" i="7" s="1"/>
  <c r="K616" i="7"/>
  <c r="Q615" i="7"/>
  <c r="R614" i="7" s="1"/>
  <c r="K615" i="7"/>
  <c r="Q614" i="7"/>
  <c r="K614" i="7"/>
  <c r="Q613" i="7"/>
  <c r="K613" i="7"/>
  <c r="Q612" i="7"/>
  <c r="N612" i="7"/>
  <c r="K612" i="7"/>
  <c r="M612" i="7" s="1"/>
  <c r="Q611" i="7"/>
  <c r="K611" i="7"/>
  <c r="Q610" i="7"/>
  <c r="M610" i="7"/>
  <c r="K610" i="7"/>
  <c r="N610" i="7" s="1"/>
  <c r="Q609" i="7"/>
  <c r="K609" i="7"/>
  <c r="Q608" i="7"/>
  <c r="R608" i="7" s="1"/>
  <c r="N608" i="7"/>
  <c r="M608" i="7"/>
  <c r="K608" i="7"/>
  <c r="Q607" i="7"/>
  <c r="K607" i="7"/>
  <c r="Q606" i="7"/>
  <c r="K606" i="7"/>
  <c r="Q605" i="7"/>
  <c r="K605" i="7"/>
  <c r="Q604" i="7"/>
  <c r="K604" i="7"/>
  <c r="Q603" i="7"/>
  <c r="K603" i="7"/>
  <c r="Q602" i="7"/>
  <c r="R602" i="7" s="1"/>
  <c r="M602" i="7"/>
  <c r="K602" i="7"/>
  <c r="Q601" i="7"/>
  <c r="K601" i="7"/>
  <c r="Q600" i="7"/>
  <c r="K600" i="7"/>
  <c r="Q599" i="7"/>
  <c r="K599" i="7"/>
  <c r="Q598" i="7"/>
  <c r="R598" i="7" s="1"/>
  <c r="N598" i="7"/>
  <c r="K598" i="7"/>
  <c r="Q597" i="7"/>
  <c r="K597" i="7"/>
  <c r="N596" i="7" s="1"/>
  <c r="Q596" i="7"/>
  <c r="R596" i="7" s="1"/>
  <c r="K596" i="7"/>
  <c r="Q595" i="7"/>
  <c r="K595" i="7"/>
  <c r="M594" i="7" s="1"/>
  <c r="Q594" i="7"/>
  <c r="R594" i="7" s="1"/>
  <c r="Q593" i="7"/>
  <c r="K593" i="7"/>
  <c r="N592" i="7" s="1"/>
  <c r="R592" i="7"/>
  <c r="Q592" i="7"/>
  <c r="M592" i="7"/>
  <c r="K592" i="7"/>
  <c r="Q591" i="7"/>
  <c r="K591" i="7"/>
  <c r="R590" i="7"/>
  <c r="Q590" i="7"/>
  <c r="K590" i="7"/>
  <c r="M590" i="7" s="1"/>
  <c r="Q589" i="7"/>
  <c r="K589" i="7"/>
  <c r="R588" i="7"/>
  <c r="Q588" i="7"/>
  <c r="K588" i="7"/>
  <c r="Q587" i="7"/>
  <c r="R586" i="7" s="1"/>
  <c r="K587" i="7"/>
  <c r="Q586" i="7"/>
  <c r="K586" i="7"/>
  <c r="M586" i="7" s="1"/>
  <c r="Q585" i="7"/>
  <c r="R584" i="7" s="1"/>
  <c r="K585" i="7"/>
  <c r="Q584" i="7"/>
  <c r="K584" i="7"/>
  <c r="M584" i="7" s="1"/>
  <c r="Q583" i="7"/>
  <c r="K583" i="7"/>
  <c r="M582" i="7" s="1"/>
  <c r="Q582" i="7"/>
  <c r="R582" i="7" s="1"/>
  <c r="K582" i="7"/>
  <c r="Q581" i="7"/>
  <c r="K581" i="7"/>
  <c r="Q580" i="7"/>
  <c r="R580" i="7" s="1"/>
  <c r="K580" i="7"/>
  <c r="N580" i="7" s="1"/>
  <c r="Q579" i="7"/>
  <c r="K579" i="7"/>
  <c r="N578" i="7" s="1"/>
  <c r="Q578" i="7"/>
  <c r="R578" i="7" s="1"/>
  <c r="K578" i="7"/>
  <c r="Q577" i="7"/>
  <c r="K577" i="7"/>
  <c r="Q576" i="7"/>
  <c r="R576" i="7" s="1"/>
  <c r="K576" i="7"/>
  <c r="Q575" i="7"/>
  <c r="K575" i="7"/>
  <c r="R574" i="7"/>
  <c r="Q574" i="7"/>
  <c r="K574" i="7"/>
  <c r="Q573" i="7"/>
  <c r="K573" i="7"/>
  <c r="Q572" i="7"/>
  <c r="K572" i="7"/>
  <c r="M572" i="7" s="1"/>
  <c r="Q571" i="7"/>
  <c r="K571" i="7"/>
  <c r="Q570" i="7"/>
  <c r="R570" i="7" s="1"/>
  <c r="K570" i="7"/>
  <c r="Q569" i="7"/>
  <c r="K569" i="7"/>
  <c r="Q568" i="7"/>
  <c r="R568" i="7" s="1"/>
  <c r="K568" i="7"/>
  <c r="N568" i="7" s="1"/>
  <c r="Q567" i="7"/>
  <c r="K567" i="7"/>
  <c r="N566" i="7" s="1"/>
  <c r="R566" i="7"/>
  <c r="Q566" i="7"/>
  <c r="K566" i="7"/>
  <c r="Q565" i="7"/>
  <c r="K565" i="7"/>
  <c r="Q564" i="7"/>
  <c r="R564" i="7" s="1"/>
  <c r="K564" i="7"/>
  <c r="Q563" i="7"/>
  <c r="K563" i="7"/>
  <c r="Q562" i="7"/>
  <c r="K562" i="7"/>
  <c r="N562" i="7" s="1"/>
  <c r="Q561" i="7"/>
  <c r="K561" i="7"/>
  <c r="N560" i="7" s="1"/>
  <c r="Q560" i="7"/>
  <c r="K560" i="7"/>
  <c r="M560" i="7" s="1"/>
  <c r="Q559" i="7"/>
  <c r="K559" i="7"/>
  <c r="Q558" i="7"/>
  <c r="K558" i="7"/>
  <c r="N558" i="7" s="1"/>
  <c r="Q557" i="7"/>
  <c r="K557" i="7"/>
  <c r="N556" i="7" s="1"/>
  <c r="R556" i="7"/>
  <c r="Q556" i="7"/>
  <c r="M556" i="7"/>
  <c r="K556" i="7"/>
  <c r="Q555" i="7"/>
  <c r="K555" i="7"/>
  <c r="N554" i="7" s="1"/>
  <c r="Q554" i="7"/>
  <c r="R554" i="7" s="1"/>
  <c r="K554" i="7"/>
  <c r="Q553" i="7"/>
  <c r="K553" i="7"/>
  <c r="Q552" i="7"/>
  <c r="K552" i="7"/>
  <c r="Q551" i="7"/>
  <c r="K551" i="7"/>
  <c r="R550" i="7"/>
  <c r="Q550" i="7"/>
  <c r="K550" i="7"/>
  <c r="Q549" i="7"/>
  <c r="R548" i="7" s="1"/>
  <c r="K549" i="7"/>
  <c r="Q548" i="7"/>
  <c r="K548" i="7"/>
  <c r="M548" i="7" s="1"/>
  <c r="Q547" i="7"/>
  <c r="K547" i="7"/>
  <c r="Q546" i="7"/>
  <c r="K546" i="7"/>
  <c r="M546" i="7" s="1"/>
  <c r="Q545" i="7"/>
  <c r="K545" i="7"/>
  <c r="R544" i="7"/>
  <c r="Q544" i="7"/>
  <c r="K544" i="7"/>
  <c r="N544" i="7" s="1"/>
  <c r="Q543" i="7"/>
  <c r="K543" i="7"/>
  <c r="Q542" i="7"/>
  <c r="R542" i="7" s="1"/>
  <c r="K542" i="7"/>
  <c r="Q541" i="7"/>
  <c r="K541" i="7"/>
  <c r="Q540" i="7"/>
  <c r="R540" i="7" s="1"/>
  <c r="K540" i="7"/>
  <c r="Q539" i="7"/>
  <c r="K539" i="7"/>
  <c r="Q538" i="7"/>
  <c r="K538" i="7"/>
  <c r="N538" i="7" s="1"/>
  <c r="Q537" i="7"/>
  <c r="K537" i="7"/>
  <c r="M536" i="7" s="1"/>
  <c r="Q536" i="7"/>
  <c r="K536" i="7"/>
  <c r="N536" i="7" s="1"/>
  <c r="Q535" i="7"/>
  <c r="K535" i="7"/>
  <c r="Q534" i="7"/>
  <c r="K534" i="7"/>
  <c r="N534" i="7" s="1"/>
  <c r="Q533" i="7"/>
  <c r="K533" i="7"/>
  <c r="R532" i="7"/>
  <c r="Q532" i="7"/>
  <c r="K532" i="7"/>
  <c r="N532" i="7" s="1"/>
  <c r="Q531" i="7"/>
  <c r="K531" i="7"/>
  <c r="N530" i="7" s="1"/>
  <c r="Q530" i="7"/>
  <c r="R530" i="7" s="1"/>
  <c r="K530" i="7"/>
  <c r="Q529" i="7"/>
  <c r="K529" i="7"/>
  <c r="Q528" i="7"/>
  <c r="K528" i="7"/>
  <c r="Q527" i="7"/>
  <c r="K527" i="7"/>
  <c r="Q526" i="7"/>
  <c r="R526" i="7" s="1"/>
  <c r="K526" i="7"/>
  <c r="N526" i="7" s="1"/>
  <c r="Q525" i="7"/>
  <c r="K525" i="7"/>
  <c r="Q524" i="7"/>
  <c r="K524" i="7"/>
  <c r="M524" i="7" s="1"/>
  <c r="Q523" i="7"/>
  <c r="K523" i="7"/>
  <c r="Q522" i="7"/>
  <c r="K522" i="7"/>
  <c r="M522" i="7" s="1"/>
  <c r="Q521" i="7"/>
  <c r="K521" i="7"/>
  <c r="R520" i="7"/>
  <c r="Q520" i="7"/>
  <c r="K520" i="7"/>
  <c r="N520" i="7" s="1"/>
  <c r="Q519" i="7"/>
  <c r="Q518" i="7"/>
  <c r="R518" i="7" s="1"/>
  <c r="Q517" i="7"/>
  <c r="K517" i="7"/>
  <c r="Q516" i="7"/>
  <c r="R516" i="7" s="1"/>
  <c r="K516" i="7"/>
  <c r="Q515" i="7"/>
  <c r="K515" i="7"/>
  <c r="Q514" i="7"/>
  <c r="K514" i="7"/>
  <c r="M514" i="7" s="1"/>
  <c r="Q513" i="7"/>
  <c r="K513" i="7"/>
  <c r="Q512" i="7"/>
  <c r="R512" i="7" s="1"/>
  <c r="N512" i="7"/>
  <c r="K512" i="7"/>
  <c r="M512" i="7" s="1"/>
  <c r="Q511" i="7"/>
  <c r="K511" i="7"/>
  <c r="Q510" i="7"/>
  <c r="R510" i="7" s="1"/>
  <c r="K510" i="7"/>
  <c r="Q509" i="7"/>
  <c r="R508" i="7" s="1"/>
  <c r="K509" i="7"/>
  <c r="Q508" i="7"/>
  <c r="K508" i="7"/>
  <c r="Q507" i="7"/>
  <c r="R506" i="7" s="1"/>
  <c r="K507" i="7"/>
  <c r="Q506" i="7"/>
  <c r="M506" i="7"/>
  <c r="K506" i="7"/>
  <c r="Q505" i="7"/>
  <c r="K505" i="7"/>
  <c r="Q504" i="7"/>
  <c r="K504" i="7"/>
  <c r="N504" i="7" s="1"/>
  <c r="Q503" i="7"/>
  <c r="K503" i="7"/>
  <c r="Q502" i="7"/>
  <c r="R502" i="7" s="1"/>
  <c r="K502" i="7"/>
  <c r="Q501" i="7"/>
  <c r="R500" i="7" s="1"/>
  <c r="K501" i="7"/>
  <c r="Q500" i="7"/>
  <c r="K500" i="7"/>
  <c r="M500" i="7" s="1"/>
  <c r="Q499" i="7"/>
  <c r="K499" i="7"/>
  <c r="N498" i="7" s="1"/>
  <c r="Q498" i="7"/>
  <c r="K498" i="7"/>
  <c r="Q497" i="7"/>
  <c r="K497" i="7"/>
  <c r="Q496" i="7"/>
  <c r="K496" i="7"/>
  <c r="Q495" i="7"/>
  <c r="K495" i="7"/>
  <c r="Q494" i="7"/>
  <c r="R494" i="7" s="1"/>
  <c r="K494" i="7"/>
  <c r="Q493" i="7"/>
  <c r="K493" i="7"/>
  <c r="Q492" i="7"/>
  <c r="N492" i="7"/>
  <c r="K492" i="7"/>
  <c r="Q491" i="7"/>
  <c r="K491" i="7"/>
  <c r="Q490" i="7"/>
  <c r="K490" i="7"/>
  <c r="Q489" i="7"/>
  <c r="K489" i="7"/>
  <c r="N488" i="7" s="1"/>
  <c r="R488" i="7"/>
  <c r="Q488" i="7"/>
  <c r="M488" i="7"/>
  <c r="K488" i="7"/>
  <c r="Q487" i="7"/>
  <c r="R486" i="7" s="1"/>
  <c r="K487" i="7"/>
  <c r="N486" i="7" s="1"/>
  <c r="Q486" i="7"/>
  <c r="K486" i="7"/>
  <c r="Q485" i="7"/>
  <c r="K485" i="7"/>
  <c r="Q484" i="7"/>
  <c r="K484" i="7"/>
  <c r="Q483" i="7"/>
  <c r="R482" i="7" s="1"/>
  <c r="K483" i="7"/>
  <c r="N482" i="7" s="1"/>
  <c r="Q482" i="7"/>
  <c r="K482" i="7"/>
  <c r="M482" i="7" s="1"/>
  <c r="Q481" i="7"/>
  <c r="K481" i="7"/>
  <c r="Q480" i="7"/>
  <c r="K480" i="7"/>
  <c r="N480" i="7" s="1"/>
  <c r="Q479" i="7"/>
  <c r="K479" i="7"/>
  <c r="Q478" i="7"/>
  <c r="R478" i="7" s="1"/>
  <c r="K478" i="7"/>
  <c r="Q477" i="7"/>
  <c r="K477" i="7"/>
  <c r="N476" i="7" s="1"/>
  <c r="Q476" i="7"/>
  <c r="R476" i="7" s="1"/>
  <c r="K476" i="7"/>
  <c r="Q475" i="7"/>
  <c r="K475" i="7"/>
  <c r="Q474" i="7"/>
  <c r="R474" i="7" s="1"/>
  <c r="N474" i="7"/>
  <c r="K474" i="7"/>
  <c r="Q473" i="7"/>
  <c r="K473" i="7"/>
  <c r="Q472" i="7"/>
  <c r="K472" i="7"/>
  <c r="Q471" i="7"/>
  <c r="K471" i="7"/>
  <c r="Q470" i="7"/>
  <c r="R470" i="7" s="1"/>
  <c r="K470" i="7"/>
  <c r="Q469" i="7"/>
  <c r="K469" i="7"/>
  <c r="Q468" i="7"/>
  <c r="K468" i="7"/>
  <c r="Q467" i="7"/>
  <c r="K467" i="7"/>
  <c r="Q466" i="7"/>
  <c r="N466" i="7"/>
  <c r="K466" i="7"/>
  <c r="M466" i="7" s="1"/>
  <c r="Q465" i="7"/>
  <c r="K465" i="7"/>
  <c r="R464" i="7"/>
  <c r="Q464" i="7"/>
  <c r="N464" i="7"/>
  <c r="K464" i="7"/>
  <c r="M464" i="7" s="1"/>
  <c r="Q463" i="7"/>
  <c r="K463" i="7"/>
  <c r="Q462" i="7"/>
  <c r="R462" i="7" s="1"/>
  <c r="K462" i="7"/>
  <c r="M462" i="7" s="1"/>
  <c r="Q461" i="7"/>
  <c r="K461" i="7"/>
  <c r="R460" i="7"/>
  <c r="Q460" i="7"/>
  <c r="K460" i="7"/>
  <c r="Q459" i="7"/>
  <c r="K459" i="7"/>
  <c r="Q458" i="7"/>
  <c r="K458" i="7"/>
  <c r="Q457" i="7"/>
  <c r="R456" i="7" s="1"/>
  <c r="K457" i="7"/>
  <c r="Q456" i="7"/>
  <c r="M456" i="7"/>
  <c r="K456" i="7"/>
  <c r="N456" i="7" s="1"/>
  <c r="Q455" i="7"/>
  <c r="K455" i="7"/>
  <c r="Q454" i="7"/>
  <c r="K454" i="7"/>
  <c r="N454" i="7" s="1"/>
  <c r="Q453" i="7"/>
  <c r="K453" i="7"/>
  <c r="R452" i="7"/>
  <c r="Q452" i="7"/>
  <c r="K452" i="7"/>
  <c r="N452" i="7" s="1"/>
  <c r="Q451" i="7"/>
  <c r="K451" i="7"/>
  <c r="N450" i="7" s="1"/>
  <c r="Q450" i="7"/>
  <c r="K450" i="7"/>
  <c r="Q449" i="7"/>
  <c r="K449" i="7"/>
  <c r="Q448" i="7"/>
  <c r="K448" i="7"/>
  <c r="Q447" i="7"/>
  <c r="K447" i="7"/>
  <c r="Q446" i="7"/>
  <c r="R446" i="7" s="1"/>
  <c r="K446" i="7"/>
  <c r="Q445" i="7"/>
  <c r="K445" i="7"/>
  <c r="Q444" i="7"/>
  <c r="N444" i="7"/>
  <c r="K444" i="7"/>
  <c r="Q443" i="7"/>
  <c r="K443" i="7"/>
  <c r="Q442" i="7"/>
  <c r="R442" i="7" s="1"/>
  <c r="K442" i="7"/>
  <c r="Q441" i="7"/>
  <c r="K441" i="7"/>
  <c r="R440" i="7"/>
  <c r="Q440" i="7"/>
  <c r="N440" i="7"/>
  <c r="M440" i="7"/>
  <c r="K440" i="7"/>
  <c r="Q439" i="7"/>
  <c r="K439" i="7"/>
  <c r="N438" i="7" s="1"/>
  <c r="R438" i="7"/>
  <c r="Q438" i="7"/>
  <c r="K438" i="7"/>
  <c r="Q437" i="7"/>
  <c r="K437" i="7"/>
  <c r="Q436" i="7"/>
  <c r="R436" i="7" s="1"/>
  <c r="K436" i="7"/>
  <c r="Q435" i="7"/>
  <c r="R434" i="7" s="1"/>
  <c r="K435" i="7"/>
  <c r="Q434" i="7"/>
  <c r="K434" i="7"/>
  <c r="Q433" i="7"/>
  <c r="K433" i="7"/>
  <c r="Q432" i="7"/>
  <c r="R432" i="7" s="1"/>
  <c r="N432" i="7"/>
  <c r="K432" i="7"/>
  <c r="Q431" i="7"/>
  <c r="K431" i="7"/>
  <c r="Q430" i="7"/>
  <c r="K430" i="7"/>
  <c r="N430" i="7" s="1"/>
  <c r="Q429" i="7"/>
  <c r="K429" i="7"/>
  <c r="Q428" i="7"/>
  <c r="R428" i="7" s="1"/>
  <c r="K428" i="7"/>
  <c r="N428" i="7" s="1"/>
  <c r="Q427" i="7"/>
  <c r="K427" i="7"/>
  <c r="N426" i="7" s="1"/>
  <c r="Q426" i="7"/>
  <c r="R426" i="7" s="1"/>
  <c r="K426" i="7"/>
  <c r="Q425" i="7"/>
  <c r="K425" i="7"/>
  <c r="Q424" i="7"/>
  <c r="K424" i="7"/>
  <c r="Q423" i="7"/>
  <c r="K423" i="7"/>
  <c r="Q422" i="7"/>
  <c r="R422" i="7" s="1"/>
  <c r="M422" i="7"/>
  <c r="K422" i="7"/>
  <c r="N422" i="7" s="1"/>
  <c r="Q421" i="7"/>
  <c r="K421" i="7"/>
  <c r="Q420" i="7"/>
  <c r="K420" i="7"/>
  <c r="M420" i="7" s="1"/>
  <c r="Q419" i="7"/>
  <c r="K419" i="7"/>
  <c r="N418" i="7" s="1"/>
  <c r="Q418" i="7"/>
  <c r="K418" i="7"/>
  <c r="Q417" i="7"/>
  <c r="K417" i="7"/>
  <c r="Q416" i="7"/>
  <c r="R416" i="7" s="1"/>
  <c r="K416" i="7"/>
  <c r="N416" i="7" s="1"/>
  <c r="Q415" i="7"/>
  <c r="K415" i="7"/>
  <c r="N414" i="7" s="1"/>
  <c r="R414" i="7"/>
  <c r="Q414" i="7"/>
  <c r="K414" i="7"/>
  <c r="Q413" i="7"/>
  <c r="K413" i="7"/>
  <c r="Q412" i="7"/>
  <c r="R412" i="7" s="1"/>
  <c r="K412" i="7"/>
  <c r="Q411" i="7"/>
  <c r="K411" i="7"/>
  <c r="Q410" i="7"/>
  <c r="K410" i="7"/>
  <c r="Q409" i="7"/>
  <c r="R408" i="7" s="1"/>
  <c r="K409" i="7"/>
  <c r="Q408" i="7"/>
  <c r="K408" i="7"/>
  <c r="Q407" i="7"/>
  <c r="K407" i="7"/>
  <c r="Q406" i="7"/>
  <c r="R406" i="7" s="1"/>
  <c r="K406" i="7"/>
  <c r="Q405" i="7"/>
  <c r="K405" i="7"/>
  <c r="N404" i="7" s="1"/>
  <c r="Q404" i="7"/>
  <c r="R404" i="7" s="1"/>
  <c r="K404" i="7"/>
  <c r="Q403" i="7"/>
  <c r="K403" i="7"/>
  <c r="Q402" i="7"/>
  <c r="R402" i="7" s="1"/>
  <c r="N402" i="7"/>
  <c r="K402" i="7"/>
  <c r="Q401" i="7"/>
  <c r="K401" i="7"/>
  <c r="Q400" i="7"/>
  <c r="K400" i="7"/>
  <c r="Q399" i="7"/>
  <c r="K399" i="7"/>
  <c r="Q398" i="7"/>
  <c r="R398" i="7" s="1"/>
  <c r="K398" i="7"/>
  <c r="N398" i="7" s="1"/>
  <c r="Q397" i="7"/>
  <c r="K397" i="7"/>
  <c r="Q396" i="7"/>
  <c r="K396" i="7"/>
  <c r="Q395" i="7"/>
  <c r="K395" i="7"/>
  <c r="Q394" i="7"/>
  <c r="N394" i="7"/>
  <c r="K394" i="7"/>
  <c r="M394" i="7" s="1"/>
  <c r="Q393" i="7"/>
  <c r="K393" i="7"/>
  <c r="R392" i="7"/>
  <c r="Q392" i="7"/>
  <c r="N392" i="7"/>
  <c r="K392" i="7"/>
  <c r="M392" i="7" s="1"/>
  <c r="Q391" i="7"/>
  <c r="K391" i="7"/>
  <c r="Q390" i="7"/>
  <c r="R390" i="7" s="1"/>
  <c r="K390" i="7"/>
  <c r="M390" i="7" s="1"/>
  <c r="Q389" i="7"/>
  <c r="K389" i="7"/>
  <c r="Q388" i="7"/>
  <c r="R388" i="7" s="1"/>
  <c r="K388" i="7"/>
  <c r="Q387" i="7"/>
  <c r="R386" i="7" s="1"/>
  <c r="K387" i="7"/>
  <c r="Q386" i="7"/>
  <c r="M386" i="7"/>
  <c r="K386" i="7"/>
  <c r="Q385" i="7"/>
  <c r="K385" i="7"/>
  <c r="Q384" i="7"/>
  <c r="K384" i="7"/>
  <c r="Q383" i="7"/>
  <c r="K383" i="7"/>
  <c r="Q382" i="7"/>
  <c r="R382" i="7" s="1"/>
  <c r="M382" i="7"/>
  <c r="K382" i="7"/>
  <c r="Q381" i="7"/>
  <c r="K381" i="7"/>
  <c r="N380" i="7" s="1"/>
  <c r="Q380" i="7"/>
  <c r="R380" i="7" s="1"/>
  <c r="K380" i="7"/>
  <c r="Q379" i="7"/>
  <c r="K379" i="7"/>
  <c r="Q378" i="7"/>
  <c r="R378" i="7" s="1"/>
  <c r="N378" i="7"/>
  <c r="K378" i="7"/>
  <c r="Q377" i="7"/>
  <c r="K377" i="7"/>
  <c r="Q376" i="7"/>
  <c r="K376" i="7"/>
  <c r="Q375" i="7"/>
  <c r="K375" i="7"/>
  <c r="Q374" i="7"/>
  <c r="R374" i="7" s="1"/>
  <c r="K374" i="7"/>
  <c r="Q373" i="7"/>
  <c r="R372" i="7" s="1"/>
  <c r="K373" i="7"/>
  <c r="Q372" i="7"/>
  <c r="K372" i="7"/>
  <c r="Q371" i="7"/>
  <c r="K371" i="7"/>
  <c r="Q370" i="7"/>
  <c r="N370" i="7"/>
  <c r="K370" i="7"/>
  <c r="M370" i="7" s="1"/>
  <c r="Q369" i="7"/>
  <c r="K369" i="7"/>
  <c r="R368" i="7"/>
  <c r="Q368" i="7"/>
  <c r="N368" i="7"/>
  <c r="K368" i="7"/>
  <c r="M368" i="7" s="1"/>
  <c r="Q367" i="7"/>
  <c r="K367" i="7"/>
  <c r="Q366" i="7"/>
  <c r="R366" i="7" s="1"/>
  <c r="K366" i="7"/>
  <c r="Q365" i="7"/>
  <c r="K365" i="7"/>
  <c r="R364" i="7"/>
  <c r="Q364" i="7"/>
  <c r="K364" i="7"/>
  <c r="Q363" i="7"/>
  <c r="K363" i="7"/>
  <c r="Q362" i="7"/>
  <c r="K362" i="7"/>
  <c r="Q361" i="7"/>
  <c r="K361" i="7"/>
  <c r="Q360" i="7"/>
  <c r="M360" i="7"/>
  <c r="K360" i="7"/>
  <c r="N360" i="7" s="1"/>
  <c r="Q359" i="7"/>
  <c r="K359" i="7"/>
  <c r="Q358" i="7"/>
  <c r="K358" i="7"/>
  <c r="N358" i="7" s="1"/>
  <c r="Q357" i="7"/>
  <c r="K357" i="7"/>
  <c r="Q356" i="7"/>
  <c r="R356" i="7" s="1"/>
  <c r="K356" i="7"/>
  <c r="N356" i="7" s="1"/>
  <c r="Q355" i="7"/>
  <c r="K355" i="7"/>
  <c r="N354" i="7" s="1"/>
  <c r="Q354" i="7"/>
  <c r="R354" i="7" s="1"/>
  <c r="K354" i="7"/>
  <c r="Q353" i="7"/>
  <c r="R352" i="7" s="1"/>
  <c r="K353" i="7"/>
  <c r="Q352" i="7"/>
  <c r="K352" i="7"/>
  <c r="Q351" i="7"/>
  <c r="K351" i="7"/>
  <c r="Q350" i="7"/>
  <c r="R350" i="7" s="1"/>
  <c r="K350" i="7"/>
  <c r="Q349" i="7"/>
  <c r="K349" i="7"/>
  <c r="Q348" i="7"/>
  <c r="K348" i="7"/>
  <c r="M348" i="7" s="1"/>
  <c r="Q347" i="7"/>
  <c r="K347" i="7"/>
  <c r="N346" i="7" s="1"/>
  <c r="Q346" i="7"/>
  <c r="R346" i="7" s="1"/>
  <c r="K346" i="7"/>
  <c r="Q345" i="7"/>
  <c r="K345" i="7"/>
  <c r="Q344" i="7"/>
  <c r="R344" i="7" s="1"/>
  <c r="K344" i="7"/>
  <c r="N344" i="7" s="1"/>
  <c r="Q343" i="7"/>
  <c r="K343" i="7"/>
  <c r="N342" i="7" s="1"/>
  <c r="R342" i="7"/>
  <c r="Q342" i="7"/>
  <c r="K342" i="7"/>
  <c r="Q341" i="7"/>
  <c r="K341" i="7"/>
  <c r="Q340" i="7"/>
  <c r="R340" i="7" s="1"/>
  <c r="K340" i="7"/>
  <c r="Q339" i="7"/>
  <c r="K339" i="7"/>
  <c r="N338" i="7" s="1"/>
  <c r="Q338" i="7"/>
  <c r="K338" i="7"/>
  <c r="M338" i="7" s="1"/>
  <c r="Q337" i="7"/>
  <c r="K337" i="7"/>
  <c r="Q336" i="7"/>
  <c r="K336" i="7"/>
  <c r="N336" i="7" s="1"/>
  <c r="Q335" i="7"/>
  <c r="K335" i="7"/>
  <c r="Q334" i="7"/>
  <c r="K334" i="7"/>
  <c r="Q333" i="7"/>
  <c r="K333" i="7"/>
  <c r="Q332" i="7"/>
  <c r="K332" i="7"/>
  <c r="Q331" i="7"/>
  <c r="K331" i="7"/>
  <c r="Q330" i="7"/>
  <c r="R330" i="7" s="1"/>
  <c r="N330" i="7"/>
  <c r="K330" i="7"/>
  <c r="Q329" i="7"/>
  <c r="K329" i="7"/>
  <c r="Q328" i="7"/>
  <c r="K328" i="7"/>
  <c r="Q327" i="7"/>
  <c r="K327" i="7"/>
  <c r="R326" i="7"/>
  <c r="Q326" i="7"/>
  <c r="K326" i="7"/>
  <c r="Q325" i="7"/>
  <c r="K325" i="7"/>
  <c r="Q324" i="7"/>
  <c r="K324" i="7"/>
  <c r="Q323" i="7"/>
  <c r="K323" i="7"/>
  <c r="Q322" i="7"/>
  <c r="K322" i="7"/>
  <c r="Q321" i="7"/>
  <c r="K321" i="7"/>
  <c r="Q320" i="7"/>
  <c r="R320" i="7" s="1"/>
  <c r="K320" i="7"/>
  <c r="N320" i="7" s="1"/>
  <c r="Q319" i="7"/>
  <c r="K319" i="7"/>
  <c r="N318" i="7" s="1"/>
  <c r="R318" i="7"/>
  <c r="Q318" i="7"/>
  <c r="K318" i="7"/>
  <c r="Q317" i="7"/>
  <c r="K317" i="7"/>
  <c r="Q316" i="7"/>
  <c r="R316" i="7" s="1"/>
  <c r="K316" i="7"/>
  <c r="Q315" i="7"/>
  <c r="R314" i="7" s="1"/>
  <c r="K315" i="7"/>
  <c r="Q314" i="7"/>
  <c r="K314" i="7"/>
  <c r="N314" i="7" s="1"/>
  <c r="Q313" i="7"/>
  <c r="Q312" i="7"/>
  <c r="K312" i="7"/>
  <c r="M312" i="7" s="1"/>
  <c r="Q311" i="7"/>
  <c r="K311" i="7"/>
  <c r="Q310" i="7"/>
  <c r="M310" i="7"/>
  <c r="K310" i="7"/>
  <c r="N310" i="7" s="1"/>
  <c r="Q309" i="7"/>
  <c r="K309" i="7"/>
  <c r="M308" i="7" s="1"/>
  <c r="Q308" i="7"/>
  <c r="N308" i="7"/>
  <c r="K308" i="7"/>
  <c r="Q307" i="7"/>
  <c r="K307" i="7"/>
  <c r="Q306" i="7"/>
  <c r="K306" i="7"/>
  <c r="Q305" i="7"/>
  <c r="K305" i="7"/>
  <c r="Q304" i="7"/>
  <c r="R304" i="7" s="1"/>
  <c r="K304" i="7"/>
  <c r="Q303" i="7"/>
  <c r="K303" i="7"/>
  <c r="Q302" i="7"/>
  <c r="R302" i="7" s="1"/>
  <c r="K302" i="7"/>
  <c r="N302" i="7" s="1"/>
  <c r="Q301" i="7"/>
  <c r="K301" i="7"/>
  <c r="Q300" i="7"/>
  <c r="K300" i="7"/>
  <c r="Q299" i="7"/>
  <c r="K299" i="7"/>
  <c r="R298" i="7"/>
  <c r="Q298" i="7"/>
  <c r="K298" i="7"/>
  <c r="Q297" i="7"/>
  <c r="R296" i="7" s="1"/>
  <c r="K297" i="7"/>
  <c r="Q296" i="7"/>
  <c r="N296" i="7"/>
  <c r="K296" i="7"/>
  <c r="M296" i="7" s="1"/>
  <c r="Q295" i="7"/>
  <c r="K295" i="7"/>
  <c r="Q294" i="7"/>
  <c r="K294" i="7"/>
  <c r="M294" i="7" s="1"/>
  <c r="Q293" i="7"/>
  <c r="K293" i="7"/>
  <c r="N292" i="7" s="1"/>
  <c r="R292" i="7"/>
  <c r="Q292" i="7"/>
  <c r="K292" i="7"/>
  <c r="Q291" i="7"/>
  <c r="K291" i="7"/>
  <c r="R290" i="7"/>
  <c r="Q290" i="7"/>
  <c r="K290" i="7"/>
  <c r="Q289" i="7"/>
  <c r="K289" i="7"/>
  <c r="R288" i="7"/>
  <c r="Q288" i="7"/>
  <c r="K288" i="7"/>
  <c r="Q287" i="7"/>
  <c r="R286" i="7" s="1"/>
  <c r="K287" i="7"/>
  <c r="Q286" i="7"/>
  <c r="K286" i="7"/>
  <c r="M286" i="7" s="1"/>
  <c r="Q285" i="7"/>
  <c r="R284" i="7" s="1"/>
  <c r="K285" i="7"/>
  <c r="N284" i="7" s="1"/>
  <c r="Q284" i="7"/>
  <c r="M284" i="7"/>
  <c r="K284" i="7"/>
  <c r="Q283" i="7"/>
  <c r="K283" i="7"/>
  <c r="Q282" i="7"/>
  <c r="R282" i="7" s="1"/>
  <c r="K282" i="7"/>
  <c r="Q281" i="7"/>
  <c r="K281" i="7"/>
  <c r="N280" i="7" s="1"/>
  <c r="Q280" i="7"/>
  <c r="R280" i="7" s="1"/>
  <c r="K280" i="7"/>
  <c r="Q279" i="7"/>
  <c r="K279" i="7"/>
  <c r="Q278" i="7"/>
  <c r="K278" i="7"/>
  <c r="Q277" i="7"/>
  <c r="K277" i="7"/>
  <c r="Q276" i="7"/>
  <c r="K276" i="7"/>
  <c r="Q275" i="7"/>
  <c r="K275" i="7"/>
  <c r="Q274" i="7"/>
  <c r="R274" i="7" s="1"/>
  <c r="K274" i="7"/>
  <c r="Q273" i="7"/>
  <c r="K273" i="7"/>
  <c r="Q272" i="7"/>
  <c r="R272" i="7" s="1"/>
  <c r="K272" i="7"/>
  <c r="M272" i="7" s="1"/>
  <c r="Q271" i="7"/>
  <c r="K271" i="7"/>
  <c r="Q270" i="7"/>
  <c r="K270" i="7"/>
  <c r="M270" i="7" s="1"/>
  <c r="Q269" i="7"/>
  <c r="K269" i="7"/>
  <c r="M268" i="7" s="1"/>
  <c r="R268" i="7"/>
  <c r="Q268" i="7"/>
  <c r="K268" i="7"/>
  <c r="N268" i="7" s="1"/>
  <c r="Q267" i="7"/>
  <c r="K267" i="7"/>
  <c r="R266" i="7"/>
  <c r="Q266" i="7"/>
  <c r="K266" i="7"/>
  <c r="M266" i="7" s="1"/>
  <c r="Q265" i="7"/>
  <c r="K265" i="7"/>
  <c r="R264" i="7"/>
  <c r="Q264" i="7"/>
  <c r="K264" i="7"/>
  <c r="Q263" i="7"/>
  <c r="R262" i="7" s="1"/>
  <c r="K263" i="7"/>
  <c r="Q262" i="7"/>
  <c r="K262" i="7"/>
  <c r="M262" i="7" s="1"/>
  <c r="Q261" i="7"/>
  <c r="K261" i="7"/>
  <c r="Q260" i="7"/>
  <c r="K260" i="7"/>
  <c r="M260" i="7" s="1"/>
  <c r="Q259" i="7"/>
  <c r="K259" i="7"/>
  <c r="Q258" i="7"/>
  <c r="R258" i="7" s="1"/>
  <c r="M258" i="7"/>
  <c r="K258" i="7"/>
  <c r="Q257" i="7"/>
  <c r="K257" i="7"/>
  <c r="Q256" i="7"/>
  <c r="R256" i="7" s="1"/>
  <c r="K256" i="7"/>
  <c r="N256" i="7" s="1"/>
  <c r="Q255" i="7"/>
  <c r="K255" i="7"/>
  <c r="Q254" i="7"/>
  <c r="R254" i="7" s="1"/>
  <c r="N254" i="7"/>
  <c r="K254" i="7"/>
  <c r="Q253" i="7"/>
  <c r="K253" i="7"/>
  <c r="Q252" i="7"/>
  <c r="K252" i="7"/>
  <c r="Q251" i="7"/>
  <c r="K251" i="7"/>
  <c r="R250" i="7"/>
  <c r="Q250" i="7"/>
  <c r="K250" i="7"/>
  <c r="Q249" i="7"/>
  <c r="K249" i="7"/>
  <c r="Q248" i="7"/>
  <c r="K248" i="7"/>
  <c r="M248" i="7" s="1"/>
  <c r="Q247" i="7"/>
  <c r="K247" i="7"/>
  <c r="Q246" i="7"/>
  <c r="R246" i="7" s="1"/>
  <c r="K246" i="7"/>
  <c r="M246" i="7" s="1"/>
  <c r="Q245" i="7"/>
  <c r="K245" i="7"/>
  <c r="Q244" i="7"/>
  <c r="R244" i="7" s="1"/>
  <c r="K244" i="7"/>
  <c r="N244" i="7" s="1"/>
  <c r="Q243" i="7"/>
  <c r="K243" i="7"/>
  <c r="R242" i="7"/>
  <c r="Q242" i="7"/>
  <c r="K242" i="7"/>
  <c r="M242" i="7" s="1"/>
  <c r="Q241" i="7"/>
  <c r="K241" i="7"/>
  <c r="Q240" i="7"/>
  <c r="R240" i="7" s="1"/>
  <c r="K240" i="7"/>
  <c r="Q239" i="7"/>
  <c r="K239" i="7"/>
  <c r="Q238" i="7"/>
  <c r="K238" i="7"/>
  <c r="N238" i="7" s="1"/>
  <c r="Q237" i="7"/>
  <c r="K237" i="7"/>
  <c r="Q236" i="7"/>
  <c r="K236" i="7"/>
  <c r="N236" i="7" s="1"/>
  <c r="Q235" i="7"/>
  <c r="K235" i="7"/>
  <c r="Q234" i="7"/>
  <c r="R234" i="7" s="1"/>
  <c r="K234" i="7"/>
  <c r="N234" i="7" s="1"/>
  <c r="Q233" i="7"/>
  <c r="R232" i="7" s="1"/>
  <c r="K233" i="7"/>
  <c r="Q232" i="7"/>
  <c r="K232" i="7"/>
  <c r="Q231" i="7"/>
  <c r="K231" i="7"/>
  <c r="Q230" i="7"/>
  <c r="K230" i="7"/>
  <c r="Q229" i="7"/>
  <c r="K229" i="7"/>
  <c r="Q228" i="7"/>
  <c r="R228" i="7" s="1"/>
  <c r="K228" i="7"/>
  <c r="Q227" i="7"/>
  <c r="K227" i="7"/>
  <c r="Q226" i="7"/>
  <c r="K226" i="7"/>
  <c r="Q225" i="7"/>
  <c r="R224" i="7" s="1"/>
  <c r="K225" i="7"/>
  <c r="Q224" i="7"/>
  <c r="K224" i="7"/>
  <c r="Q223" i="7"/>
  <c r="K223" i="7"/>
  <c r="Q222" i="7"/>
  <c r="R222" i="7" s="1"/>
  <c r="K222" i="7"/>
  <c r="Q221" i="7"/>
  <c r="K221" i="7"/>
  <c r="Q220" i="7"/>
  <c r="R220" i="7" s="1"/>
  <c r="N220" i="7"/>
  <c r="K220" i="7"/>
  <c r="Q219" i="7"/>
  <c r="K219" i="7"/>
  <c r="Q218" i="7"/>
  <c r="R218" i="7" s="1"/>
  <c r="K218" i="7"/>
  <c r="Q217" i="7"/>
  <c r="K217" i="7"/>
  <c r="Q216" i="7"/>
  <c r="R216" i="7" s="1"/>
  <c r="K216" i="7"/>
  <c r="Q215" i="7"/>
  <c r="R214" i="7" s="1"/>
  <c r="K215" i="7"/>
  <c r="N214" i="7" s="1"/>
  <c r="Q214" i="7"/>
  <c r="K214" i="7"/>
  <c r="M214" i="7" s="1"/>
  <c r="Q213" i="7"/>
  <c r="K213" i="7"/>
  <c r="Q212" i="7"/>
  <c r="R212" i="7" s="1"/>
  <c r="K212" i="7"/>
  <c r="N212" i="7" s="1"/>
  <c r="Q211" i="7"/>
  <c r="K211" i="7"/>
  <c r="Q210" i="7"/>
  <c r="M210" i="7"/>
  <c r="K210" i="7"/>
  <c r="Q209" i="7"/>
  <c r="K209" i="7"/>
  <c r="N208" i="7" s="1"/>
  <c r="R208" i="7"/>
  <c r="Q208" i="7"/>
  <c r="K208" i="7"/>
  <c r="Q207" i="7"/>
  <c r="K207" i="7"/>
  <c r="Q206" i="7"/>
  <c r="R206" i="7" s="1"/>
  <c r="K206" i="7"/>
  <c r="N206" i="7" s="1"/>
  <c r="Q205" i="7"/>
  <c r="K205" i="7"/>
  <c r="Q204" i="7"/>
  <c r="R204" i="7" s="1"/>
  <c r="K204" i="7"/>
  <c r="Q203" i="7"/>
  <c r="K203" i="7"/>
  <c r="Q202" i="7"/>
  <c r="R202" i="7" s="1"/>
  <c r="N202" i="7"/>
  <c r="M202" i="7"/>
  <c r="K202" i="7"/>
  <c r="Q201" i="7"/>
  <c r="K201" i="7"/>
  <c r="Q200" i="7"/>
  <c r="K200" i="7"/>
  <c r="Q199" i="7"/>
  <c r="K199" i="7"/>
  <c r="Q198" i="7"/>
  <c r="M198" i="7"/>
  <c r="K198" i="7"/>
  <c r="N198" i="7" s="1"/>
  <c r="Q197" i="7"/>
  <c r="K197" i="7"/>
  <c r="Q196" i="7"/>
  <c r="R196" i="7" s="1"/>
  <c r="K196" i="7"/>
  <c r="N196" i="7" s="1"/>
  <c r="Q195" i="7"/>
  <c r="K195" i="7"/>
  <c r="Q194" i="7"/>
  <c r="R194" i="7" s="1"/>
  <c r="K194" i="7"/>
  <c r="Q193" i="7"/>
  <c r="K193" i="7"/>
  <c r="Q192" i="7"/>
  <c r="N192" i="7"/>
  <c r="K192" i="7"/>
  <c r="Q191" i="7"/>
  <c r="K191" i="7"/>
  <c r="N190" i="7" s="1"/>
  <c r="Q190" i="7"/>
  <c r="K190" i="7"/>
  <c r="M190" i="7" s="1"/>
  <c r="Q189" i="7"/>
  <c r="K189" i="7"/>
  <c r="R188" i="7"/>
  <c r="Q188" i="7"/>
  <c r="K188" i="7"/>
  <c r="N188" i="7" s="1"/>
  <c r="Q187" i="7"/>
  <c r="K187" i="7"/>
  <c r="Q186" i="7"/>
  <c r="R186" i="7" s="1"/>
  <c r="K186" i="7"/>
  <c r="N186" i="7" s="1"/>
  <c r="Q185" i="7"/>
  <c r="K185" i="7"/>
  <c r="Q184" i="7"/>
  <c r="R184" i="7" s="1"/>
  <c r="N184" i="7"/>
  <c r="M184" i="7"/>
  <c r="K184" i="7"/>
  <c r="Q183" i="7"/>
  <c r="K183" i="7"/>
  <c r="Q182" i="7"/>
  <c r="K182" i="7"/>
  <c r="Q181" i="7"/>
  <c r="K181" i="7"/>
  <c r="Q180" i="7"/>
  <c r="R180" i="7" s="1"/>
  <c r="K180" i="7"/>
  <c r="Q179" i="7"/>
  <c r="K179" i="7"/>
  <c r="Q178" i="7"/>
  <c r="R178" i="7" s="1"/>
  <c r="K178" i="7"/>
  <c r="Q177" i="7"/>
  <c r="K177" i="7"/>
  <c r="Q176" i="7"/>
  <c r="N176" i="7"/>
  <c r="K176" i="7"/>
  <c r="Q175" i="7"/>
  <c r="K175" i="7"/>
  <c r="Q174" i="7"/>
  <c r="N174" i="7"/>
  <c r="K174" i="7"/>
  <c r="M174" i="7" s="1"/>
  <c r="Q173" i="7"/>
  <c r="K173" i="7"/>
  <c r="Q172" i="7"/>
  <c r="R172" i="7" s="1"/>
  <c r="K172" i="7"/>
  <c r="N172" i="7" s="1"/>
  <c r="Q171" i="7"/>
  <c r="K171" i="7"/>
  <c r="Q170" i="7"/>
  <c r="R170" i="7" s="1"/>
  <c r="K170" i="7"/>
  <c r="M170" i="7" s="1"/>
  <c r="Q169" i="7"/>
  <c r="K169" i="7"/>
  <c r="Q168" i="7"/>
  <c r="R168" i="7" s="1"/>
  <c r="K168" i="7"/>
  <c r="Q167" i="7"/>
  <c r="R166" i="7" s="1"/>
  <c r="K167" i="7"/>
  <c r="Q166" i="7"/>
  <c r="K166" i="7"/>
  <c r="M166" i="7" s="1"/>
  <c r="Q165" i="7"/>
  <c r="K165" i="7"/>
  <c r="Q164" i="7"/>
  <c r="R164" i="7" s="1"/>
  <c r="M164" i="7"/>
  <c r="K164" i="7"/>
  <c r="Q163" i="7"/>
  <c r="K163" i="7"/>
  <c r="Q162" i="7"/>
  <c r="R162" i="7" s="1"/>
  <c r="K162" i="7"/>
  <c r="Q161" i="7"/>
  <c r="K161" i="7"/>
  <c r="Q160" i="7"/>
  <c r="R160" i="7" s="1"/>
  <c r="N160" i="7"/>
  <c r="K160" i="7"/>
  <c r="M160" i="7" s="1"/>
  <c r="Q159" i="7"/>
  <c r="K159" i="7"/>
  <c r="Q158" i="7"/>
  <c r="K158" i="7"/>
  <c r="Q157" i="7"/>
  <c r="K157" i="7"/>
  <c r="Q156" i="7"/>
  <c r="R156" i="7" s="1"/>
  <c r="K156" i="7"/>
  <c r="Q155" i="7"/>
  <c r="K155" i="7"/>
  <c r="Q154" i="7"/>
  <c r="R154" i="7" s="1"/>
  <c r="K154" i="7"/>
  <c r="Q153" i="7"/>
  <c r="K153" i="7"/>
  <c r="Q152" i="7"/>
  <c r="R152" i="7" s="1"/>
  <c r="K152" i="7"/>
  <c r="Q151" i="7"/>
  <c r="K151" i="7"/>
  <c r="Q150" i="7"/>
  <c r="K150" i="7"/>
  <c r="N150" i="7" s="1"/>
  <c r="Q149" i="7"/>
  <c r="K149" i="7"/>
  <c r="R148" i="7"/>
  <c r="Q148" i="7"/>
  <c r="K148" i="7"/>
  <c r="Q147" i="7"/>
  <c r="K147" i="7"/>
  <c r="Q146" i="7"/>
  <c r="R146" i="7" s="1"/>
  <c r="K146" i="7"/>
  <c r="Q145" i="7"/>
  <c r="K145" i="7"/>
  <c r="Q144" i="7"/>
  <c r="K144" i="7"/>
  <c r="Q143" i="7"/>
  <c r="K143" i="7"/>
  <c r="Q142" i="7"/>
  <c r="K142" i="7"/>
  <c r="Q141" i="7"/>
  <c r="K141" i="7"/>
  <c r="Q140" i="7"/>
  <c r="R140" i="7" s="1"/>
  <c r="M140" i="7"/>
  <c r="K140" i="7"/>
  <c r="Q139" i="7"/>
  <c r="K139" i="7"/>
  <c r="Q138" i="7"/>
  <c r="R138" i="7" s="1"/>
  <c r="K138" i="7"/>
  <c r="Q137" i="7"/>
  <c r="K137" i="7"/>
  <c r="Q136" i="7"/>
  <c r="R136" i="7" s="1"/>
  <c r="N136" i="7"/>
  <c r="K136" i="7"/>
  <c r="M136" i="7" s="1"/>
  <c r="Q135" i="7"/>
  <c r="K135" i="7"/>
  <c r="Q134" i="7"/>
  <c r="K134" i="7"/>
  <c r="Q133" i="7"/>
  <c r="K133" i="7"/>
  <c r="Q132" i="7"/>
  <c r="R132" i="7" s="1"/>
  <c r="K132" i="7"/>
  <c r="Q131" i="7"/>
  <c r="K131" i="7"/>
  <c r="Q130" i="7"/>
  <c r="R130" i="7" s="1"/>
  <c r="K130" i="7"/>
  <c r="Q129" i="7"/>
  <c r="K129" i="7"/>
  <c r="Q128" i="7"/>
  <c r="R128" i="7" s="1"/>
  <c r="K128" i="7"/>
  <c r="Q127" i="7"/>
  <c r="K127" i="7"/>
  <c r="Q126" i="7"/>
  <c r="K126" i="7"/>
  <c r="N126" i="7" s="1"/>
  <c r="Q125" i="7"/>
  <c r="K125" i="7"/>
  <c r="R124" i="7"/>
  <c r="Q124" i="7"/>
  <c r="K124" i="7"/>
  <c r="Q123" i="7"/>
  <c r="K123" i="7"/>
  <c r="Q122" i="7"/>
  <c r="R122" i="7" s="1"/>
  <c r="K122" i="7"/>
  <c r="N122" i="7" s="1"/>
  <c r="Q121" i="7"/>
  <c r="K121" i="7"/>
  <c r="R120" i="7"/>
  <c r="Q120" i="7"/>
  <c r="K120" i="7"/>
  <c r="Q119" i="7"/>
  <c r="K119" i="7"/>
  <c r="Q118" i="7"/>
  <c r="R118" i="7" s="1"/>
  <c r="K118" i="7"/>
  <c r="N118" i="7" s="1"/>
  <c r="Q117" i="7"/>
  <c r="K117" i="7"/>
  <c r="Q116" i="7"/>
  <c r="R116" i="7" s="1"/>
  <c r="K116" i="7"/>
  <c r="N116" i="7" s="1"/>
  <c r="Q115" i="7"/>
  <c r="K115" i="7"/>
  <c r="Q114" i="7"/>
  <c r="R114" i="7" s="1"/>
  <c r="K114" i="7"/>
  <c r="Q113" i="7"/>
  <c r="K113" i="7"/>
  <c r="Q112" i="7"/>
  <c r="R112" i="7" s="1"/>
  <c r="K112" i="7"/>
  <c r="Q111" i="7"/>
  <c r="K111" i="7"/>
  <c r="R110" i="7"/>
  <c r="Q110" i="7"/>
  <c r="K110" i="7"/>
  <c r="Q109" i="7"/>
  <c r="K109" i="7"/>
  <c r="Q108" i="7"/>
  <c r="N108" i="7"/>
  <c r="K108" i="7"/>
  <c r="Q107" i="7"/>
  <c r="R106" i="7" s="1"/>
  <c r="K107" i="7"/>
  <c r="M106" i="7" s="1"/>
  <c r="Q106" i="7"/>
  <c r="K106" i="7"/>
  <c r="N106" i="7" s="1"/>
  <c r="Q105" i="7"/>
  <c r="K105" i="7"/>
  <c r="R104" i="7"/>
  <c r="Q104" i="7"/>
  <c r="K104" i="7"/>
  <c r="N104" i="7" s="1"/>
  <c r="Q103" i="7"/>
  <c r="K103" i="7"/>
  <c r="R102" i="7"/>
  <c r="Q102" i="7"/>
  <c r="K102" i="7"/>
  <c r="Q101" i="7"/>
  <c r="K101" i="7"/>
  <c r="Q100" i="7"/>
  <c r="K100" i="7"/>
  <c r="M100" i="7" s="1"/>
  <c r="Q99" i="7"/>
  <c r="R98" i="7" s="1"/>
  <c r="K99" i="7"/>
  <c r="N98" i="7" s="1"/>
  <c r="Q98" i="7"/>
  <c r="K98" i="7"/>
  <c r="Q97" i="7"/>
  <c r="K97" i="7"/>
  <c r="Q96" i="7"/>
  <c r="R96" i="7" s="1"/>
  <c r="M96" i="7"/>
  <c r="K96" i="7"/>
  <c r="N96" i="7" s="1"/>
  <c r="Q95" i="7"/>
  <c r="K95" i="7"/>
  <c r="Q94" i="7"/>
  <c r="R94" i="7" s="1"/>
  <c r="K94" i="7"/>
  <c r="N94" i="7" s="1"/>
  <c r="Q93" i="7"/>
  <c r="K93" i="7"/>
  <c r="Q92" i="7"/>
  <c r="R92" i="7" s="1"/>
  <c r="K92" i="7"/>
  <c r="N92" i="7" s="1"/>
  <c r="Q91" i="7"/>
  <c r="K91" i="7"/>
  <c r="Q90" i="7"/>
  <c r="R90" i="7" s="1"/>
  <c r="K90" i="7"/>
  <c r="Q89" i="7"/>
  <c r="K89" i="7"/>
  <c r="Q88" i="7"/>
  <c r="R88" i="7" s="1"/>
  <c r="K88" i="7"/>
  <c r="Q87" i="7"/>
  <c r="K87" i="7"/>
  <c r="R86" i="7"/>
  <c r="Q86" i="7"/>
  <c r="K86" i="7"/>
  <c r="Q85" i="7"/>
  <c r="K85" i="7"/>
  <c r="Q84" i="7"/>
  <c r="N84" i="7"/>
  <c r="K84" i="7"/>
  <c r="Q83" i="7"/>
  <c r="R82" i="7" s="1"/>
  <c r="K83" i="7"/>
  <c r="Q82" i="7"/>
  <c r="K82" i="7"/>
  <c r="Q81" i="7"/>
  <c r="K81" i="7"/>
  <c r="Q80" i="7"/>
  <c r="K80" i="7"/>
  <c r="M80" i="7" s="1"/>
  <c r="Q79" i="7"/>
  <c r="R78" i="7" s="1"/>
  <c r="K79" i="7"/>
  <c r="Q78" i="7"/>
  <c r="K78" i="7"/>
  <c r="M78" i="7" s="1"/>
  <c r="Q77" i="7"/>
  <c r="K77" i="7"/>
  <c r="R76" i="7"/>
  <c r="Q76" i="7"/>
  <c r="K76" i="7"/>
  <c r="N76" i="7" s="1"/>
  <c r="Q75" i="7"/>
  <c r="K75" i="7"/>
  <c r="Q74" i="7"/>
  <c r="R74" i="7" s="1"/>
  <c r="K74" i="7"/>
  <c r="N74" i="7" s="1"/>
  <c r="Q73" i="7"/>
  <c r="K73" i="7"/>
  <c r="Q72" i="7"/>
  <c r="R72" i="7" s="1"/>
  <c r="K72" i="7"/>
  <c r="N72" i="7" s="1"/>
  <c r="Q71" i="7"/>
  <c r="K71" i="7"/>
  <c r="Q70" i="7"/>
  <c r="R70" i="7" s="1"/>
  <c r="K70" i="7"/>
  <c r="M70" i="7" s="1"/>
  <c r="Q69" i="7"/>
  <c r="K69" i="7"/>
  <c r="N68" i="7" s="1"/>
  <c r="Q68" i="7"/>
  <c r="K68" i="7"/>
  <c r="M68" i="7" s="1"/>
  <c r="Q67" i="7"/>
  <c r="K67" i="7"/>
  <c r="Q66" i="7"/>
  <c r="R66" i="7" s="1"/>
  <c r="M66" i="7"/>
  <c r="K66" i="7"/>
  <c r="N66" i="7" s="1"/>
  <c r="Q65" i="7"/>
  <c r="K65" i="7"/>
  <c r="Q64" i="7"/>
  <c r="K64" i="7"/>
  <c r="N64" i="7" s="1"/>
  <c r="Q63" i="7"/>
  <c r="K63" i="7"/>
  <c r="Q62" i="7"/>
  <c r="R62" i="7" s="1"/>
  <c r="K62" i="7"/>
  <c r="Q61" i="7"/>
  <c r="K61" i="7"/>
  <c r="R60" i="7"/>
  <c r="Q60" i="7"/>
  <c r="K60" i="7"/>
  <c r="Q59" i="7"/>
  <c r="K59" i="7"/>
  <c r="Q58" i="7"/>
  <c r="R58" i="7" s="1"/>
  <c r="K58" i="7"/>
  <c r="Q57" i="7"/>
  <c r="R56" i="7" s="1"/>
  <c r="K57" i="7"/>
  <c r="Q56" i="7"/>
  <c r="M56" i="7"/>
  <c r="K56" i="7"/>
  <c r="N56" i="7" s="1"/>
  <c r="Q55" i="7"/>
  <c r="K55" i="7"/>
  <c r="N54" i="7" s="1"/>
  <c r="Q54" i="7"/>
  <c r="R54" i="7" s="1"/>
  <c r="K54" i="7"/>
  <c r="Q53" i="7"/>
  <c r="K53" i="7"/>
  <c r="R52" i="7"/>
  <c r="Q52" i="7"/>
  <c r="K52" i="7"/>
  <c r="Q51" i="7"/>
  <c r="K51" i="7"/>
  <c r="R50" i="7"/>
  <c r="Q50" i="7"/>
  <c r="N50" i="7"/>
  <c r="M50" i="7"/>
  <c r="K50" i="7"/>
  <c r="Q49" i="7"/>
  <c r="K49" i="7"/>
  <c r="M48" i="7" s="1"/>
  <c r="R48" i="7"/>
  <c r="Q48" i="7"/>
  <c r="K48" i="7"/>
  <c r="Q47" i="7"/>
  <c r="K47" i="7"/>
  <c r="Q46" i="7"/>
  <c r="R46" i="7" s="1"/>
  <c r="K46" i="7"/>
  <c r="M46" i="7" s="1"/>
  <c r="Q45" i="7"/>
  <c r="K45" i="7"/>
  <c r="Q44" i="7"/>
  <c r="N44" i="7"/>
  <c r="K44" i="7"/>
  <c r="M44" i="7" s="1"/>
  <c r="Q43" i="7"/>
  <c r="K43" i="7"/>
  <c r="Q42" i="7"/>
  <c r="K42" i="7"/>
  <c r="N42" i="7" s="1"/>
  <c r="Q41" i="7"/>
  <c r="K41" i="7"/>
  <c r="Q40" i="7"/>
  <c r="N40" i="7"/>
  <c r="K40" i="7"/>
  <c r="M40" i="7" s="1"/>
  <c r="Q39" i="7"/>
  <c r="K39" i="7"/>
  <c r="Q38" i="7"/>
  <c r="K38" i="7"/>
  <c r="Q37" i="7"/>
  <c r="K37" i="7"/>
  <c r="R36" i="7"/>
  <c r="Q36" i="7"/>
  <c r="K36" i="7"/>
  <c r="Q35" i="7"/>
  <c r="K35" i="7"/>
  <c r="Q34" i="7"/>
  <c r="R34" i="7" s="1"/>
  <c r="K34" i="7"/>
  <c r="Q33" i="7"/>
  <c r="K33" i="7"/>
  <c r="Q32" i="7"/>
  <c r="K32" i="7"/>
  <c r="M32" i="7" s="1"/>
  <c r="Q31" i="7"/>
  <c r="K31" i="7"/>
  <c r="Q30" i="7"/>
  <c r="R30" i="7" s="1"/>
  <c r="K30" i="7"/>
  <c r="N30" i="7" s="1"/>
  <c r="Q29" i="7"/>
  <c r="K29" i="7"/>
  <c r="Q28" i="7"/>
  <c r="R28" i="7" s="1"/>
  <c r="K28" i="7"/>
  <c r="N28" i="7" s="1"/>
  <c r="Q27" i="7"/>
  <c r="K27" i="7"/>
  <c r="Q26" i="7"/>
  <c r="N26" i="7"/>
  <c r="K26" i="7"/>
  <c r="Q25" i="7"/>
  <c r="K25" i="7"/>
  <c r="Q24" i="7"/>
  <c r="R24" i="7" s="1"/>
  <c r="K24" i="7"/>
  <c r="M24" i="7" s="1"/>
  <c r="Q23" i="7"/>
  <c r="K23" i="7"/>
  <c r="Q22" i="7"/>
  <c r="K22" i="7"/>
  <c r="Q21" i="7"/>
  <c r="K21" i="7"/>
  <c r="M20" i="7" s="1"/>
  <c r="Q20" i="7"/>
  <c r="K20" i="7"/>
  <c r="N20" i="7" s="1"/>
  <c r="Q19" i="7"/>
  <c r="K19" i="7"/>
  <c r="Q18" i="7"/>
  <c r="R18" i="7" s="1"/>
  <c r="K18" i="7"/>
  <c r="Q17" i="7"/>
  <c r="K17" i="7"/>
  <c r="Q16" i="7"/>
  <c r="R16" i="7" s="1"/>
  <c r="K16" i="7"/>
  <c r="Q15" i="7"/>
  <c r="K15" i="7"/>
  <c r="R14" i="7"/>
  <c r="Q14" i="7"/>
  <c r="K14" i="7"/>
  <c r="Q13" i="7"/>
  <c r="K13" i="7"/>
  <c r="M12" i="7" s="1"/>
  <c r="Q12" i="7"/>
  <c r="K12" i="7"/>
  <c r="Q11" i="7"/>
  <c r="K11" i="7"/>
  <c r="N10" i="7" s="1"/>
  <c r="Q10" i="7"/>
  <c r="R10" i="7" s="1"/>
  <c r="K10" i="7"/>
  <c r="Q9" i="7"/>
  <c r="K9" i="7"/>
  <c r="Q8" i="7"/>
  <c r="R8" i="7" s="1"/>
  <c r="K8" i="7"/>
  <c r="M8" i="7" s="1"/>
  <c r="P12" i="7" s="1"/>
  <c r="Q7" i="7"/>
  <c r="K7" i="7"/>
  <c r="N6" i="7" s="1"/>
  <c r="Q6" i="7"/>
  <c r="K6" i="7"/>
  <c r="M6" i="7" s="1"/>
  <c r="Q5" i="7"/>
  <c r="K5" i="7"/>
  <c r="Q4" i="7"/>
  <c r="R4" i="7" s="1"/>
  <c r="K4" i="7"/>
  <c r="K3" i="7"/>
  <c r="K2" i="7"/>
  <c r="N2" i="7" s="1"/>
  <c r="J6315" i="5"/>
  <c r="J6314" i="5"/>
  <c r="J6313" i="5"/>
  <c r="M6312" i="5" s="1"/>
  <c r="J6312" i="5"/>
  <c r="J6311" i="5"/>
  <c r="J6310" i="5"/>
  <c r="M6310" i="5" s="1"/>
  <c r="J6309" i="5"/>
  <c r="J6308" i="5"/>
  <c r="J6307" i="5"/>
  <c r="M6306" i="5" s="1"/>
  <c r="J6306" i="5"/>
  <c r="J6305" i="5"/>
  <c r="J6304" i="5"/>
  <c r="J6303" i="5"/>
  <c r="J6302" i="5"/>
  <c r="J6301" i="5"/>
  <c r="M6300" i="5" s="1"/>
  <c r="J6300" i="5"/>
  <c r="J6299" i="5"/>
  <c r="J6298" i="5"/>
  <c r="M6298" i="5" s="1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M6286" i="5" s="1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M6274" i="5" s="1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M6262" i="5" s="1"/>
  <c r="M6260" i="5"/>
  <c r="J6260" i="5"/>
  <c r="L6260" i="5" s="1"/>
  <c r="J6259" i="5"/>
  <c r="J6258" i="5"/>
  <c r="J6257" i="5"/>
  <c r="M6256" i="5"/>
  <c r="J6256" i="5"/>
  <c r="L6256" i="5" s="1"/>
  <c r="J6255" i="5"/>
  <c r="M6254" i="5" s="1"/>
  <c r="J6254" i="5"/>
  <c r="L6254" i="5" s="1"/>
  <c r="J6253" i="5"/>
  <c r="L6252" i="5" s="1"/>
  <c r="M6252" i="5"/>
  <c r="J6252" i="5"/>
  <c r="J6251" i="5"/>
  <c r="M6250" i="5"/>
  <c r="J6250" i="5"/>
  <c r="L6250" i="5" s="1"/>
  <c r="J6249" i="5"/>
  <c r="M6248" i="5" s="1"/>
  <c r="J6248" i="5"/>
  <c r="L6248" i="5" s="1"/>
  <c r="J6247" i="5"/>
  <c r="L6246" i="5" s="1"/>
  <c r="J6246" i="5"/>
  <c r="J6245" i="5"/>
  <c r="M6244" i="5"/>
  <c r="J6244" i="5"/>
  <c r="L6244" i="5" s="1"/>
  <c r="J6243" i="5"/>
  <c r="M6242" i="5" s="1"/>
  <c r="J6242" i="5"/>
  <c r="L6242" i="5" s="1"/>
  <c r="J6241" i="5"/>
  <c r="J6240" i="5"/>
  <c r="J6239" i="5"/>
  <c r="M6238" i="5"/>
  <c r="J6238" i="5"/>
  <c r="L6238" i="5" s="1"/>
  <c r="J6237" i="5"/>
  <c r="M6236" i="5" s="1"/>
  <c r="J6236" i="5"/>
  <c r="L6236" i="5" s="1"/>
  <c r="J6235" i="5"/>
  <c r="L6234" i="5" s="1"/>
  <c r="M6234" i="5"/>
  <c r="J6234" i="5"/>
  <c r="J6233" i="5"/>
  <c r="M6232" i="5"/>
  <c r="J6232" i="5"/>
  <c r="L6232" i="5" s="1"/>
  <c r="J6231" i="5"/>
  <c r="M6230" i="5" s="1"/>
  <c r="J6230" i="5"/>
  <c r="L6230" i="5" s="1"/>
  <c r="J6229" i="5"/>
  <c r="L6228" i="5" s="1"/>
  <c r="J6228" i="5"/>
  <c r="J6227" i="5"/>
  <c r="M6226" i="5"/>
  <c r="J6226" i="5"/>
  <c r="L6226" i="5" s="1"/>
  <c r="J6225" i="5"/>
  <c r="M6224" i="5" s="1"/>
  <c r="J6224" i="5"/>
  <c r="L6224" i="5" s="1"/>
  <c r="J6223" i="5"/>
  <c r="J6221" i="5"/>
  <c r="M6220" i="5"/>
  <c r="L6220" i="5"/>
  <c r="J6220" i="5"/>
  <c r="J6219" i="5"/>
  <c r="M6218" i="5"/>
  <c r="L6218" i="5"/>
  <c r="J6218" i="5"/>
  <c r="J6217" i="5"/>
  <c r="M6216" i="5"/>
  <c r="L6216" i="5"/>
  <c r="J6216" i="5"/>
  <c r="J6215" i="5"/>
  <c r="M6214" i="5"/>
  <c r="L6214" i="5"/>
  <c r="J6214" i="5"/>
  <c r="J6213" i="5"/>
  <c r="M6212" i="5"/>
  <c r="L6212" i="5"/>
  <c r="J6212" i="5"/>
  <c r="J6211" i="5"/>
  <c r="M6210" i="5"/>
  <c r="L6210" i="5"/>
  <c r="J6210" i="5"/>
  <c r="J6209" i="5"/>
  <c r="M6208" i="5"/>
  <c r="L6208" i="5"/>
  <c r="J6208" i="5"/>
  <c r="J6207" i="5"/>
  <c r="M6206" i="5"/>
  <c r="L6206" i="5"/>
  <c r="J6206" i="5"/>
  <c r="J6205" i="5"/>
  <c r="M6204" i="5"/>
  <c r="L6204" i="5"/>
  <c r="J6204" i="5"/>
  <c r="J6203" i="5"/>
  <c r="M6202" i="5"/>
  <c r="L6202" i="5"/>
  <c r="J6202" i="5"/>
  <c r="J6201" i="5"/>
  <c r="M6200" i="5"/>
  <c r="L6200" i="5"/>
  <c r="J6200" i="5"/>
  <c r="J6199" i="5"/>
  <c r="M6198" i="5"/>
  <c r="L6198" i="5"/>
  <c r="J6198" i="5"/>
  <c r="J6197" i="5"/>
  <c r="M6196" i="5"/>
  <c r="L6196" i="5"/>
  <c r="J6196" i="5"/>
  <c r="J6195" i="5"/>
  <c r="M6194" i="5"/>
  <c r="L6194" i="5"/>
  <c r="J6194" i="5"/>
  <c r="J6193" i="5"/>
  <c r="M6192" i="5"/>
  <c r="L6192" i="5"/>
  <c r="J6192" i="5"/>
  <c r="J6191" i="5"/>
  <c r="M6190" i="5"/>
  <c r="L6190" i="5"/>
  <c r="J6190" i="5"/>
  <c r="J6189" i="5"/>
  <c r="M6188" i="5"/>
  <c r="L6188" i="5"/>
  <c r="J6188" i="5"/>
  <c r="J6187" i="5"/>
  <c r="M6186" i="5"/>
  <c r="L6186" i="5"/>
  <c r="J6186" i="5"/>
  <c r="J6185" i="5"/>
  <c r="M6184" i="5"/>
  <c r="L6184" i="5"/>
  <c r="J6184" i="5"/>
  <c r="J6183" i="5"/>
  <c r="M6182" i="5"/>
  <c r="L6182" i="5"/>
  <c r="J6182" i="5"/>
  <c r="J6181" i="5"/>
  <c r="M6180" i="5"/>
  <c r="L6180" i="5"/>
  <c r="J6180" i="5"/>
  <c r="J6179" i="5"/>
  <c r="M6178" i="5"/>
  <c r="L6178" i="5"/>
  <c r="J6178" i="5"/>
  <c r="J6177" i="5"/>
  <c r="M6176" i="5"/>
  <c r="L6176" i="5"/>
  <c r="J6176" i="5"/>
  <c r="J6175" i="5"/>
  <c r="M6174" i="5"/>
  <c r="L6174" i="5"/>
  <c r="J6174" i="5"/>
  <c r="J6173" i="5"/>
  <c r="M6172" i="5"/>
  <c r="L6172" i="5"/>
  <c r="J6172" i="5"/>
  <c r="J6171" i="5"/>
  <c r="M6170" i="5"/>
  <c r="L6170" i="5"/>
  <c r="J6170" i="5"/>
  <c r="J6169" i="5"/>
  <c r="M6168" i="5"/>
  <c r="L6168" i="5"/>
  <c r="J6168" i="5"/>
  <c r="J6167" i="5"/>
  <c r="M6166" i="5"/>
  <c r="L6166" i="5"/>
  <c r="J6166" i="5"/>
  <c r="J6165" i="5"/>
  <c r="L6164" i="5" s="1"/>
  <c r="M6164" i="5"/>
  <c r="J6164" i="5"/>
  <c r="J6163" i="5"/>
  <c r="M6162" i="5"/>
  <c r="L6162" i="5"/>
  <c r="J6162" i="5"/>
  <c r="J6161" i="5"/>
  <c r="M6160" i="5"/>
  <c r="L6160" i="5"/>
  <c r="J6160" i="5"/>
  <c r="J6159" i="5"/>
  <c r="L6158" i="5" s="1"/>
  <c r="M6158" i="5"/>
  <c r="J6158" i="5"/>
  <c r="J6157" i="5"/>
  <c r="M6156" i="5"/>
  <c r="L6156" i="5"/>
  <c r="J6156" i="5"/>
  <c r="J6155" i="5"/>
  <c r="M6154" i="5"/>
  <c r="L6154" i="5"/>
  <c r="J6154" i="5"/>
  <c r="J6153" i="5"/>
  <c r="L6152" i="5" s="1"/>
  <c r="M6152" i="5"/>
  <c r="J6152" i="5"/>
  <c r="J6151" i="5"/>
  <c r="M6150" i="5"/>
  <c r="L6150" i="5"/>
  <c r="J6150" i="5"/>
  <c r="J6149" i="5"/>
  <c r="M6148" i="5"/>
  <c r="L6148" i="5"/>
  <c r="J6148" i="5"/>
  <c r="J6147" i="5"/>
  <c r="L6146" i="5" s="1"/>
  <c r="M6146" i="5"/>
  <c r="J6146" i="5"/>
  <c r="J6145" i="5"/>
  <c r="M6144" i="5"/>
  <c r="L6144" i="5"/>
  <c r="J6144" i="5"/>
  <c r="J6143" i="5"/>
  <c r="M6142" i="5"/>
  <c r="L6142" i="5"/>
  <c r="J6142" i="5"/>
  <c r="J6141" i="5"/>
  <c r="L6140" i="5" s="1"/>
  <c r="M6140" i="5"/>
  <c r="J6140" i="5"/>
  <c r="J6139" i="5"/>
  <c r="M6138" i="5"/>
  <c r="L6138" i="5"/>
  <c r="J6138" i="5"/>
  <c r="J6137" i="5"/>
  <c r="M6136" i="5"/>
  <c r="L6136" i="5"/>
  <c r="J6136" i="5"/>
  <c r="J6135" i="5"/>
  <c r="L6134" i="5" s="1"/>
  <c r="M6134" i="5"/>
  <c r="J6134" i="5"/>
  <c r="J6133" i="5"/>
  <c r="M6132" i="5"/>
  <c r="L6132" i="5"/>
  <c r="J6132" i="5"/>
  <c r="J6131" i="5"/>
  <c r="M6130" i="5"/>
  <c r="L6130" i="5"/>
  <c r="J6130" i="5"/>
  <c r="J6129" i="5"/>
  <c r="L6128" i="5" s="1"/>
  <c r="M6128" i="5"/>
  <c r="J6128" i="5"/>
  <c r="J6127" i="5"/>
  <c r="M6126" i="5"/>
  <c r="L6126" i="5"/>
  <c r="J6126" i="5"/>
  <c r="J6125" i="5"/>
  <c r="M6124" i="5"/>
  <c r="L6124" i="5"/>
  <c r="J6124" i="5"/>
  <c r="J6123" i="5"/>
  <c r="L6122" i="5" s="1"/>
  <c r="M6122" i="5"/>
  <c r="J6122" i="5"/>
  <c r="J6121" i="5"/>
  <c r="M6120" i="5"/>
  <c r="L6120" i="5"/>
  <c r="J6120" i="5"/>
  <c r="J6119" i="5"/>
  <c r="M6118" i="5"/>
  <c r="L6118" i="5"/>
  <c r="J6118" i="5"/>
  <c r="J6117" i="5"/>
  <c r="L6116" i="5" s="1"/>
  <c r="M6116" i="5"/>
  <c r="J6116" i="5"/>
  <c r="J6115" i="5"/>
  <c r="M6114" i="5"/>
  <c r="L6114" i="5"/>
  <c r="J6114" i="5"/>
  <c r="J6113" i="5"/>
  <c r="M6112" i="5"/>
  <c r="L6112" i="5"/>
  <c r="J6112" i="5"/>
  <c r="J6111" i="5"/>
  <c r="L6110" i="5" s="1"/>
  <c r="M6110" i="5"/>
  <c r="J6110" i="5"/>
  <c r="J6109" i="5"/>
  <c r="M6108" i="5"/>
  <c r="L6108" i="5"/>
  <c r="J6108" i="5"/>
  <c r="J6107" i="5"/>
  <c r="M6106" i="5"/>
  <c r="L6106" i="5"/>
  <c r="J6106" i="5"/>
  <c r="J6105" i="5"/>
  <c r="L6104" i="5" s="1"/>
  <c r="M6104" i="5"/>
  <c r="J6104" i="5"/>
  <c r="J6103" i="5"/>
  <c r="M6102" i="5"/>
  <c r="L6102" i="5"/>
  <c r="J6102" i="5"/>
  <c r="J6101" i="5"/>
  <c r="M6100" i="5"/>
  <c r="L6100" i="5"/>
  <c r="J6100" i="5"/>
  <c r="J6099" i="5"/>
  <c r="L6098" i="5" s="1"/>
  <c r="M6098" i="5"/>
  <c r="J6098" i="5"/>
  <c r="J6097" i="5"/>
  <c r="M6096" i="5"/>
  <c r="L6096" i="5"/>
  <c r="J6096" i="5"/>
  <c r="J6095" i="5"/>
  <c r="M6094" i="5"/>
  <c r="L6094" i="5"/>
  <c r="J6094" i="5"/>
  <c r="J6093" i="5"/>
  <c r="L6092" i="5" s="1"/>
  <c r="M6092" i="5"/>
  <c r="J6092" i="5"/>
  <c r="J6091" i="5"/>
  <c r="M6090" i="5"/>
  <c r="L6090" i="5"/>
  <c r="J6090" i="5"/>
  <c r="J6089" i="5"/>
  <c r="M6088" i="5"/>
  <c r="L6088" i="5"/>
  <c r="J6088" i="5"/>
  <c r="J6087" i="5"/>
  <c r="L6086" i="5" s="1"/>
  <c r="M6086" i="5"/>
  <c r="J6086" i="5"/>
  <c r="J6085" i="5"/>
  <c r="M6084" i="5"/>
  <c r="L6084" i="5"/>
  <c r="J6084" i="5"/>
  <c r="J6083" i="5"/>
  <c r="M6082" i="5"/>
  <c r="L6082" i="5"/>
  <c r="J6082" i="5"/>
  <c r="J6081" i="5"/>
  <c r="L6080" i="5" s="1"/>
  <c r="M6080" i="5"/>
  <c r="J6080" i="5"/>
  <c r="J6079" i="5"/>
  <c r="M6078" i="5"/>
  <c r="L6078" i="5"/>
  <c r="J6078" i="5"/>
  <c r="J6077" i="5"/>
  <c r="M6076" i="5"/>
  <c r="L6076" i="5"/>
  <c r="J6076" i="5"/>
  <c r="J6075" i="5"/>
  <c r="L6074" i="5" s="1"/>
  <c r="M6074" i="5"/>
  <c r="J6074" i="5"/>
  <c r="J6073" i="5"/>
  <c r="M6072" i="5"/>
  <c r="L6072" i="5"/>
  <c r="J6072" i="5"/>
  <c r="J6071" i="5"/>
  <c r="M6070" i="5"/>
  <c r="L6070" i="5"/>
  <c r="J6070" i="5"/>
  <c r="J6069" i="5"/>
  <c r="L6068" i="5" s="1"/>
  <c r="M6068" i="5"/>
  <c r="J6068" i="5"/>
  <c r="J6067" i="5"/>
  <c r="M6066" i="5"/>
  <c r="L6066" i="5"/>
  <c r="J6066" i="5"/>
  <c r="J6065" i="5"/>
  <c r="M6064" i="5"/>
  <c r="L6064" i="5"/>
  <c r="J6064" i="5"/>
  <c r="J6063" i="5"/>
  <c r="L6062" i="5" s="1"/>
  <c r="M6062" i="5"/>
  <c r="J6062" i="5"/>
  <c r="J6061" i="5"/>
  <c r="M6060" i="5"/>
  <c r="L6060" i="5"/>
  <c r="J6060" i="5"/>
  <c r="J6059" i="5"/>
  <c r="M6058" i="5"/>
  <c r="L6058" i="5"/>
  <c r="J6058" i="5"/>
  <c r="J6057" i="5"/>
  <c r="L6056" i="5" s="1"/>
  <c r="M6056" i="5"/>
  <c r="J6056" i="5"/>
  <c r="J6055" i="5"/>
  <c r="M6054" i="5"/>
  <c r="L6054" i="5"/>
  <c r="J6054" i="5"/>
  <c r="J6053" i="5"/>
  <c r="M6052" i="5"/>
  <c r="L6052" i="5"/>
  <c r="J6052" i="5"/>
  <c r="J6051" i="5"/>
  <c r="L6050" i="5" s="1"/>
  <c r="M6050" i="5"/>
  <c r="J6050" i="5"/>
  <c r="J6049" i="5"/>
  <c r="M6048" i="5"/>
  <c r="L6048" i="5"/>
  <c r="J6048" i="5"/>
  <c r="J6047" i="5"/>
  <c r="M6046" i="5"/>
  <c r="L6046" i="5"/>
  <c r="J6046" i="5"/>
  <c r="J6045" i="5"/>
  <c r="L6044" i="5" s="1"/>
  <c r="M6044" i="5"/>
  <c r="J6044" i="5"/>
  <c r="J6043" i="5"/>
  <c r="M6042" i="5"/>
  <c r="L6042" i="5"/>
  <c r="J6042" i="5"/>
  <c r="J6041" i="5"/>
  <c r="M6040" i="5"/>
  <c r="L6040" i="5"/>
  <c r="J6040" i="5"/>
  <c r="J6039" i="5"/>
  <c r="L6038" i="5" s="1"/>
  <c r="M6038" i="5"/>
  <c r="J6038" i="5"/>
  <c r="J6037" i="5"/>
  <c r="M6036" i="5"/>
  <c r="L6036" i="5"/>
  <c r="J6036" i="5"/>
  <c r="J6035" i="5"/>
  <c r="M6034" i="5"/>
  <c r="L6034" i="5"/>
  <c r="J6034" i="5"/>
  <c r="J6033" i="5"/>
  <c r="L6032" i="5" s="1"/>
  <c r="M6032" i="5"/>
  <c r="J6032" i="5"/>
  <c r="J6031" i="5"/>
  <c r="M6030" i="5"/>
  <c r="L6030" i="5"/>
  <c r="J6030" i="5"/>
  <c r="J6029" i="5"/>
  <c r="M6028" i="5"/>
  <c r="L6028" i="5"/>
  <c r="J6028" i="5"/>
  <c r="J6027" i="5"/>
  <c r="L6026" i="5" s="1"/>
  <c r="M6026" i="5"/>
  <c r="J6026" i="5"/>
  <c r="J6025" i="5"/>
  <c r="M6024" i="5"/>
  <c r="L6024" i="5"/>
  <c r="J6024" i="5"/>
  <c r="J6023" i="5"/>
  <c r="M6022" i="5"/>
  <c r="L6022" i="5"/>
  <c r="J6022" i="5"/>
  <c r="J6021" i="5"/>
  <c r="L6020" i="5" s="1"/>
  <c r="M6020" i="5"/>
  <c r="J6020" i="5"/>
  <c r="J6019" i="5"/>
  <c r="M6018" i="5"/>
  <c r="L6018" i="5"/>
  <c r="J6018" i="5"/>
  <c r="J6017" i="5"/>
  <c r="M6016" i="5"/>
  <c r="L6016" i="5"/>
  <c r="J6016" i="5"/>
  <c r="J6015" i="5"/>
  <c r="L6014" i="5" s="1"/>
  <c r="M6014" i="5"/>
  <c r="J6014" i="5"/>
  <c r="J6013" i="5"/>
  <c r="M6012" i="5"/>
  <c r="L6012" i="5"/>
  <c r="J6012" i="5"/>
  <c r="J6011" i="5"/>
  <c r="M6010" i="5"/>
  <c r="L6010" i="5"/>
  <c r="J6010" i="5"/>
  <c r="J6009" i="5"/>
  <c r="L6008" i="5" s="1"/>
  <c r="M6008" i="5"/>
  <c r="J6008" i="5"/>
  <c r="J6007" i="5"/>
  <c r="M6006" i="5"/>
  <c r="L6006" i="5"/>
  <c r="J6006" i="5"/>
  <c r="J6005" i="5"/>
  <c r="M6004" i="5"/>
  <c r="L6004" i="5"/>
  <c r="J6004" i="5"/>
  <c r="J6003" i="5"/>
  <c r="L6002" i="5" s="1"/>
  <c r="M6002" i="5"/>
  <c r="J6002" i="5"/>
  <c r="J6001" i="5"/>
  <c r="M6000" i="5"/>
  <c r="L6000" i="5"/>
  <c r="J6000" i="5"/>
  <c r="J5999" i="5"/>
  <c r="M5998" i="5"/>
  <c r="L5998" i="5"/>
  <c r="J5998" i="5"/>
  <c r="J5997" i="5"/>
  <c r="L5996" i="5" s="1"/>
  <c r="M5996" i="5"/>
  <c r="J5996" i="5"/>
  <c r="J5995" i="5"/>
  <c r="M5994" i="5"/>
  <c r="L5994" i="5"/>
  <c r="J5994" i="5"/>
  <c r="J5993" i="5"/>
  <c r="M5992" i="5"/>
  <c r="L5992" i="5"/>
  <c r="J5992" i="5"/>
  <c r="J5991" i="5"/>
  <c r="L5990" i="5" s="1"/>
  <c r="M5990" i="5"/>
  <c r="J5990" i="5"/>
  <c r="J5989" i="5"/>
  <c r="M5988" i="5"/>
  <c r="L5988" i="5"/>
  <c r="J5988" i="5"/>
  <c r="J5987" i="5"/>
  <c r="M5986" i="5"/>
  <c r="L5986" i="5"/>
  <c r="J5986" i="5"/>
  <c r="J5985" i="5"/>
  <c r="L5984" i="5" s="1"/>
  <c r="M5984" i="5"/>
  <c r="J5984" i="5"/>
  <c r="J5983" i="5"/>
  <c r="M5982" i="5"/>
  <c r="L5982" i="5"/>
  <c r="J5982" i="5"/>
  <c r="J5981" i="5"/>
  <c r="M5980" i="5"/>
  <c r="L5980" i="5"/>
  <c r="J5980" i="5"/>
  <c r="J5979" i="5"/>
  <c r="L5978" i="5" s="1"/>
  <c r="M5978" i="5"/>
  <c r="J5978" i="5"/>
  <c r="J5977" i="5"/>
  <c r="M5976" i="5"/>
  <c r="L5976" i="5"/>
  <c r="J5976" i="5"/>
  <c r="J5975" i="5"/>
  <c r="M5974" i="5"/>
  <c r="L5974" i="5"/>
  <c r="J5974" i="5"/>
  <c r="J5973" i="5"/>
  <c r="L5972" i="5" s="1"/>
  <c r="M5972" i="5"/>
  <c r="J5972" i="5"/>
  <c r="J5971" i="5"/>
  <c r="M5970" i="5"/>
  <c r="L5970" i="5"/>
  <c r="J5970" i="5"/>
  <c r="J5969" i="5"/>
  <c r="M5968" i="5"/>
  <c r="L5968" i="5"/>
  <c r="J5968" i="5"/>
  <c r="J5967" i="5"/>
  <c r="L5966" i="5" s="1"/>
  <c r="M5966" i="5"/>
  <c r="J5966" i="5"/>
  <c r="J5965" i="5"/>
  <c r="M5964" i="5"/>
  <c r="L5964" i="5"/>
  <c r="J5964" i="5"/>
  <c r="J5963" i="5"/>
  <c r="M5962" i="5"/>
  <c r="L5962" i="5"/>
  <c r="J5962" i="5"/>
  <c r="J5961" i="5"/>
  <c r="L5960" i="5" s="1"/>
  <c r="M5960" i="5"/>
  <c r="J5960" i="5"/>
  <c r="J5959" i="5"/>
  <c r="M5958" i="5"/>
  <c r="L5958" i="5"/>
  <c r="J5958" i="5"/>
  <c r="J5957" i="5"/>
  <c r="M5956" i="5"/>
  <c r="L5956" i="5"/>
  <c r="J5956" i="5"/>
  <c r="J5955" i="5"/>
  <c r="M5954" i="5"/>
  <c r="J5954" i="5"/>
  <c r="L5954" i="5" s="1"/>
  <c r="J5953" i="5"/>
  <c r="M5952" i="5"/>
  <c r="L5952" i="5"/>
  <c r="J5952" i="5"/>
  <c r="J5951" i="5"/>
  <c r="M5950" i="5"/>
  <c r="L5950" i="5"/>
  <c r="J5950" i="5"/>
  <c r="J5949" i="5"/>
  <c r="M5948" i="5"/>
  <c r="J5948" i="5"/>
  <c r="L5948" i="5" s="1"/>
  <c r="J5947" i="5"/>
  <c r="M5946" i="5"/>
  <c r="L5946" i="5"/>
  <c r="J5946" i="5"/>
  <c r="J5945" i="5"/>
  <c r="M5944" i="5"/>
  <c r="L5944" i="5"/>
  <c r="J5944" i="5"/>
  <c r="J5943" i="5"/>
  <c r="M5942" i="5"/>
  <c r="J5942" i="5"/>
  <c r="L5942" i="5" s="1"/>
  <c r="J5941" i="5"/>
  <c r="M5940" i="5"/>
  <c r="L5940" i="5"/>
  <c r="J5940" i="5"/>
  <c r="J5939" i="5"/>
  <c r="M5938" i="5"/>
  <c r="L5938" i="5"/>
  <c r="J5938" i="5"/>
  <c r="J5937" i="5"/>
  <c r="M5936" i="5"/>
  <c r="J5936" i="5"/>
  <c r="L5936" i="5" s="1"/>
  <c r="J5935" i="5"/>
  <c r="M5934" i="5"/>
  <c r="L5934" i="5"/>
  <c r="J5934" i="5"/>
  <c r="J5933" i="5"/>
  <c r="M5932" i="5"/>
  <c r="L5932" i="5"/>
  <c r="J5932" i="5"/>
  <c r="J5931" i="5"/>
  <c r="M5930" i="5"/>
  <c r="J5930" i="5"/>
  <c r="L5930" i="5" s="1"/>
  <c r="J5929" i="5"/>
  <c r="M5928" i="5"/>
  <c r="L5928" i="5"/>
  <c r="J5928" i="5"/>
  <c r="J5927" i="5"/>
  <c r="M5926" i="5"/>
  <c r="L5926" i="5"/>
  <c r="J5926" i="5"/>
  <c r="J5925" i="5"/>
  <c r="M5924" i="5"/>
  <c r="J5924" i="5"/>
  <c r="L5924" i="5" s="1"/>
  <c r="J5923" i="5"/>
  <c r="M5922" i="5"/>
  <c r="L5922" i="5"/>
  <c r="J5922" i="5"/>
  <c r="J5921" i="5"/>
  <c r="M5920" i="5"/>
  <c r="L5920" i="5"/>
  <c r="J5920" i="5"/>
  <c r="J5919" i="5"/>
  <c r="M5918" i="5"/>
  <c r="J5918" i="5"/>
  <c r="L5918" i="5" s="1"/>
  <c r="J5917" i="5"/>
  <c r="M5916" i="5"/>
  <c r="L5916" i="5"/>
  <c r="J5916" i="5"/>
  <c r="J5915" i="5"/>
  <c r="M5914" i="5"/>
  <c r="L5914" i="5"/>
  <c r="J5914" i="5"/>
  <c r="J5913" i="5"/>
  <c r="M5912" i="5"/>
  <c r="J5912" i="5"/>
  <c r="L5912" i="5" s="1"/>
  <c r="J5911" i="5"/>
  <c r="M5910" i="5"/>
  <c r="L5910" i="5"/>
  <c r="J5910" i="5"/>
  <c r="J5909" i="5"/>
  <c r="M5908" i="5"/>
  <c r="L5908" i="5"/>
  <c r="J5908" i="5"/>
  <c r="J5907" i="5"/>
  <c r="M5906" i="5"/>
  <c r="J5906" i="5"/>
  <c r="L5906" i="5" s="1"/>
  <c r="J5905" i="5"/>
  <c r="M5904" i="5"/>
  <c r="L5904" i="5"/>
  <c r="J5904" i="5"/>
  <c r="J5903" i="5"/>
  <c r="M5902" i="5"/>
  <c r="L5902" i="5"/>
  <c r="J5902" i="5"/>
  <c r="J5901" i="5"/>
  <c r="M5900" i="5"/>
  <c r="J5900" i="5"/>
  <c r="L5900" i="5" s="1"/>
  <c r="J5899" i="5"/>
  <c r="M5898" i="5"/>
  <c r="L5898" i="5"/>
  <c r="J5898" i="5"/>
  <c r="J5897" i="5"/>
  <c r="M5896" i="5"/>
  <c r="L5896" i="5"/>
  <c r="J5896" i="5"/>
  <c r="J5895" i="5"/>
  <c r="M5894" i="5"/>
  <c r="J5894" i="5"/>
  <c r="L5894" i="5" s="1"/>
  <c r="J5893" i="5"/>
  <c r="M5892" i="5"/>
  <c r="L5892" i="5"/>
  <c r="J5892" i="5"/>
  <c r="J5891" i="5"/>
  <c r="M5890" i="5"/>
  <c r="L5890" i="5"/>
  <c r="J5890" i="5"/>
  <c r="J5889" i="5"/>
  <c r="M5888" i="5"/>
  <c r="J5888" i="5"/>
  <c r="L5888" i="5" s="1"/>
  <c r="J5887" i="5"/>
  <c r="M5886" i="5"/>
  <c r="L5886" i="5"/>
  <c r="J5886" i="5"/>
  <c r="J5885" i="5"/>
  <c r="M5884" i="5"/>
  <c r="L5884" i="5"/>
  <c r="J5884" i="5"/>
  <c r="J5883" i="5"/>
  <c r="M5882" i="5"/>
  <c r="J5882" i="5"/>
  <c r="L5882" i="5" s="1"/>
  <c r="J5881" i="5"/>
  <c r="M5880" i="5"/>
  <c r="L5880" i="5"/>
  <c r="J5880" i="5"/>
  <c r="J5879" i="5"/>
  <c r="M5878" i="5"/>
  <c r="L5878" i="5"/>
  <c r="J5878" i="5"/>
  <c r="J5877" i="5"/>
  <c r="M5876" i="5"/>
  <c r="J5876" i="5"/>
  <c r="L5876" i="5" s="1"/>
  <c r="J5875" i="5"/>
  <c r="M5874" i="5"/>
  <c r="L5874" i="5"/>
  <c r="J5874" i="5"/>
  <c r="J5873" i="5"/>
  <c r="M5872" i="5"/>
  <c r="L5872" i="5"/>
  <c r="J5872" i="5"/>
  <c r="J5871" i="5"/>
  <c r="M5870" i="5"/>
  <c r="J5870" i="5"/>
  <c r="L5870" i="5" s="1"/>
  <c r="J5869" i="5"/>
  <c r="M5868" i="5"/>
  <c r="L5868" i="5"/>
  <c r="J5868" i="5"/>
  <c r="J5867" i="5"/>
  <c r="M5866" i="5"/>
  <c r="L5866" i="5"/>
  <c r="J5866" i="5"/>
  <c r="J5865" i="5"/>
  <c r="M5864" i="5"/>
  <c r="J5864" i="5"/>
  <c r="L5864" i="5" s="1"/>
  <c r="J5863" i="5"/>
  <c r="M5862" i="5"/>
  <c r="L5862" i="5"/>
  <c r="J5862" i="5"/>
  <c r="J5861" i="5"/>
  <c r="M5860" i="5"/>
  <c r="L5860" i="5"/>
  <c r="J5860" i="5"/>
  <c r="J5859" i="5"/>
  <c r="M5858" i="5"/>
  <c r="J5858" i="5"/>
  <c r="L5858" i="5" s="1"/>
  <c r="J5857" i="5"/>
  <c r="M5856" i="5"/>
  <c r="L5856" i="5"/>
  <c r="J5856" i="5"/>
  <c r="J5855" i="5"/>
  <c r="M5854" i="5"/>
  <c r="L5854" i="5"/>
  <c r="J5854" i="5"/>
  <c r="J5853" i="5"/>
  <c r="M5852" i="5"/>
  <c r="J5852" i="5"/>
  <c r="L5852" i="5" s="1"/>
  <c r="J5851" i="5"/>
  <c r="M5850" i="5"/>
  <c r="L5850" i="5"/>
  <c r="J5850" i="5"/>
  <c r="J5849" i="5"/>
  <c r="M5848" i="5"/>
  <c r="L5848" i="5"/>
  <c r="J5848" i="5"/>
  <c r="J5847" i="5"/>
  <c r="M5846" i="5"/>
  <c r="J5846" i="5"/>
  <c r="L5846" i="5" s="1"/>
  <c r="J5845" i="5"/>
  <c r="M5844" i="5"/>
  <c r="L5844" i="5"/>
  <c r="J5844" i="5"/>
  <c r="J5843" i="5"/>
  <c r="M5842" i="5"/>
  <c r="L5842" i="5"/>
  <c r="J5842" i="5"/>
  <c r="J5841" i="5"/>
  <c r="M5840" i="5"/>
  <c r="J5840" i="5"/>
  <c r="L5840" i="5" s="1"/>
  <c r="J5839" i="5"/>
  <c r="M5838" i="5"/>
  <c r="L5838" i="5"/>
  <c r="J5838" i="5"/>
  <c r="J5837" i="5"/>
  <c r="M5836" i="5"/>
  <c r="L5836" i="5"/>
  <c r="J5836" i="5"/>
  <c r="J5835" i="5"/>
  <c r="M5834" i="5"/>
  <c r="J5834" i="5"/>
  <c r="L5834" i="5" s="1"/>
  <c r="J5833" i="5"/>
  <c r="M5832" i="5"/>
  <c r="L5832" i="5"/>
  <c r="J5832" i="5"/>
  <c r="J5831" i="5"/>
  <c r="M5830" i="5"/>
  <c r="L5830" i="5"/>
  <c r="J5830" i="5"/>
  <c r="J5829" i="5"/>
  <c r="M5828" i="5"/>
  <c r="J5828" i="5"/>
  <c r="L5828" i="5" s="1"/>
  <c r="J5827" i="5"/>
  <c r="M5826" i="5"/>
  <c r="L5826" i="5"/>
  <c r="J5826" i="5"/>
  <c r="J5825" i="5"/>
  <c r="M5824" i="5"/>
  <c r="L5824" i="5"/>
  <c r="J5824" i="5"/>
  <c r="J5823" i="5"/>
  <c r="M5822" i="5" s="1"/>
  <c r="J5822" i="5"/>
  <c r="L5822" i="5" s="1"/>
  <c r="J5821" i="5"/>
  <c r="M5820" i="5"/>
  <c r="L5820" i="5"/>
  <c r="J5820" i="5"/>
  <c r="J5819" i="5"/>
  <c r="M5818" i="5"/>
  <c r="L5818" i="5"/>
  <c r="J5818" i="5"/>
  <c r="J5817" i="5"/>
  <c r="M5816" i="5" s="1"/>
  <c r="J5816" i="5"/>
  <c r="L5816" i="5" s="1"/>
  <c r="J5815" i="5"/>
  <c r="M5814" i="5"/>
  <c r="L5814" i="5"/>
  <c r="J5814" i="5"/>
  <c r="J5813" i="5"/>
  <c r="M5812" i="5"/>
  <c r="L5812" i="5"/>
  <c r="J5812" i="5"/>
  <c r="J5811" i="5"/>
  <c r="M5810" i="5" s="1"/>
  <c r="J5810" i="5"/>
  <c r="L5810" i="5" s="1"/>
  <c r="J5809" i="5"/>
  <c r="M5808" i="5"/>
  <c r="L5808" i="5"/>
  <c r="J5808" i="5"/>
  <c r="J5807" i="5"/>
  <c r="M5806" i="5"/>
  <c r="L5806" i="5"/>
  <c r="J5806" i="5"/>
  <c r="J5805" i="5"/>
  <c r="M5804" i="5" s="1"/>
  <c r="J5804" i="5"/>
  <c r="L5804" i="5" s="1"/>
  <c r="J5803" i="5"/>
  <c r="M5802" i="5"/>
  <c r="L5802" i="5"/>
  <c r="J5802" i="5"/>
  <c r="J5801" i="5"/>
  <c r="M5800" i="5"/>
  <c r="L5800" i="5"/>
  <c r="J5800" i="5"/>
  <c r="J5799" i="5"/>
  <c r="M5798" i="5" s="1"/>
  <c r="J5798" i="5"/>
  <c r="L5798" i="5" s="1"/>
  <c r="J5797" i="5"/>
  <c r="M5796" i="5"/>
  <c r="L5796" i="5"/>
  <c r="J5796" i="5"/>
  <c r="J5795" i="5"/>
  <c r="M5794" i="5"/>
  <c r="L5794" i="5"/>
  <c r="J5794" i="5"/>
  <c r="J5793" i="5"/>
  <c r="M5792" i="5" s="1"/>
  <c r="J5792" i="5"/>
  <c r="L5792" i="5" s="1"/>
  <c r="J5791" i="5"/>
  <c r="M5790" i="5"/>
  <c r="L5790" i="5"/>
  <c r="J5790" i="5"/>
  <c r="J5789" i="5"/>
  <c r="M5788" i="5"/>
  <c r="L5788" i="5"/>
  <c r="J5788" i="5"/>
  <c r="J5787" i="5"/>
  <c r="M5786" i="5" s="1"/>
  <c r="J5786" i="5"/>
  <c r="L5786" i="5" s="1"/>
  <c r="J5785" i="5"/>
  <c r="M5784" i="5"/>
  <c r="L5784" i="5"/>
  <c r="J5784" i="5"/>
  <c r="J5783" i="5"/>
  <c r="M5782" i="5"/>
  <c r="L5782" i="5"/>
  <c r="J5782" i="5"/>
  <c r="J5781" i="5"/>
  <c r="M5780" i="5" s="1"/>
  <c r="J5780" i="5"/>
  <c r="L5780" i="5" s="1"/>
  <c r="J5779" i="5"/>
  <c r="M5778" i="5"/>
  <c r="L5778" i="5"/>
  <c r="J5778" i="5"/>
  <c r="J5777" i="5"/>
  <c r="M5776" i="5"/>
  <c r="L5776" i="5"/>
  <c r="J5776" i="5"/>
  <c r="J5775" i="5"/>
  <c r="M5774" i="5" s="1"/>
  <c r="J5774" i="5"/>
  <c r="L5774" i="5" s="1"/>
  <c r="J5773" i="5"/>
  <c r="M5772" i="5"/>
  <c r="L5772" i="5"/>
  <c r="J5772" i="5"/>
  <c r="J5771" i="5"/>
  <c r="M5770" i="5"/>
  <c r="L5770" i="5"/>
  <c r="J5770" i="5"/>
  <c r="J5769" i="5"/>
  <c r="M5768" i="5" s="1"/>
  <c r="J5768" i="5"/>
  <c r="L5768" i="5" s="1"/>
  <c r="J5767" i="5"/>
  <c r="M5766" i="5"/>
  <c r="L5766" i="5"/>
  <c r="J5766" i="5"/>
  <c r="J5765" i="5"/>
  <c r="M5764" i="5"/>
  <c r="L5764" i="5"/>
  <c r="J5764" i="5"/>
  <c r="J5763" i="5"/>
  <c r="M5762" i="5" s="1"/>
  <c r="J5762" i="5"/>
  <c r="L5762" i="5" s="1"/>
  <c r="J5761" i="5"/>
  <c r="M5760" i="5"/>
  <c r="L5760" i="5"/>
  <c r="J5760" i="5"/>
  <c r="J5759" i="5"/>
  <c r="M5758" i="5"/>
  <c r="L5758" i="5"/>
  <c r="J5758" i="5"/>
  <c r="J5757" i="5"/>
  <c r="M5756" i="5" s="1"/>
  <c r="J5756" i="5"/>
  <c r="L5756" i="5" s="1"/>
  <c r="J5755" i="5"/>
  <c r="M5754" i="5"/>
  <c r="L5754" i="5"/>
  <c r="J5754" i="5"/>
  <c r="J5753" i="5"/>
  <c r="M5752" i="5"/>
  <c r="L5752" i="5"/>
  <c r="J5752" i="5"/>
  <c r="J5751" i="5"/>
  <c r="M5750" i="5" s="1"/>
  <c r="J5750" i="5"/>
  <c r="L5750" i="5" s="1"/>
  <c r="J5749" i="5"/>
  <c r="M5748" i="5"/>
  <c r="L5748" i="5"/>
  <c r="J5748" i="5"/>
  <c r="J5747" i="5"/>
  <c r="M5746" i="5"/>
  <c r="L5746" i="5"/>
  <c r="J5746" i="5"/>
  <c r="J5745" i="5"/>
  <c r="M5744" i="5"/>
  <c r="J5744" i="5"/>
  <c r="L5744" i="5" s="1"/>
  <c r="J5743" i="5"/>
  <c r="M5742" i="5"/>
  <c r="L5742" i="5"/>
  <c r="J5742" i="5"/>
  <c r="J5741" i="5"/>
  <c r="M5740" i="5"/>
  <c r="L5740" i="5"/>
  <c r="J5740" i="5"/>
  <c r="J5739" i="5"/>
  <c r="M5738" i="5" s="1"/>
  <c r="J5738" i="5"/>
  <c r="L5738" i="5" s="1"/>
  <c r="J5737" i="5"/>
  <c r="M5736" i="5"/>
  <c r="L5736" i="5"/>
  <c r="J5736" i="5"/>
  <c r="J5735" i="5"/>
  <c r="M5734" i="5"/>
  <c r="L5734" i="5"/>
  <c r="J5734" i="5"/>
  <c r="J5733" i="5"/>
  <c r="M5732" i="5" s="1"/>
  <c r="J5732" i="5"/>
  <c r="L5732" i="5" s="1"/>
  <c r="J5731" i="5"/>
  <c r="M5730" i="5"/>
  <c r="L5730" i="5"/>
  <c r="J5730" i="5"/>
  <c r="J5729" i="5"/>
  <c r="M5728" i="5" s="1"/>
  <c r="L5728" i="5"/>
  <c r="J5728" i="5"/>
  <c r="J5727" i="5"/>
  <c r="M5726" i="5" s="1"/>
  <c r="J5726" i="5"/>
  <c r="L5726" i="5" s="1"/>
  <c r="J5725" i="5"/>
  <c r="M5724" i="5"/>
  <c r="L5724" i="5"/>
  <c r="J5724" i="5"/>
  <c r="J5723" i="5"/>
  <c r="M5722" i="5" s="1"/>
  <c r="L5722" i="5"/>
  <c r="J5722" i="5"/>
  <c r="J5721" i="5"/>
  <c r="M5720" i="5" s="1"/>
  <c r="J5720" i="5"/>
  <c r="L5720" i="5" s="1"/>
  <c r="J5719" i="5"/>
  <c r="M5718" i="5"/>
  <c r="L5718" i="5"/>
  <c r="J5718" i="5"/>
  <c r="J5717" i="5"/>
  <c r="M5716" i="5" s="1"/>
  <c r="L5716" i="5"/>
  <c r="J5716" i="5"/>
  <c r="J5715" i="5"/>
  <c r="M5714" i="5" s="1"/>
  <c r="J5714" i="5"/>
  <c r="L5714" i="5" s="1"/>
  <c r="J5713" i="5"/>
  <c r="M5712" i="5"/>
  <c r="L5712" i="5"/>
  <c r="J5712" i="5"/>
  <c r="J5711" i="5"/>
  <c r="M5710" i="5" s="1"/>
  <c r="L5710" i="5"/>
  <c r="J5710" i="5"/>
  <c r="J5709" i="5"/>
  <c r="M5708" i="5" s="1"/>
  <c r="J5708" i="5"/>
  <c r="L5708" i="5" s="1"/>
  <c r="J5707" i="5"/>
  <c r="M5706" i="5"/>
  <c r="L5706" i="5"/>
  <c r="J5706" i="5"/>
  <c r="J5705" i="5"/>
  <c r="M5704" i="5" s="1"/>
  <c r="L5704" i="5"/>
  <c r="J5704" i="5"/>
  <c r="J5703" i="5"/>
  <c r="M5702" i="5" s="1"/>
  <c r="J5702" i="5"/>
  <c r="L5702" i="5" s="1"/>
  <c r="J5701" i="5"/>
  <c r="M5700" i="5"/>
  <c r="L5700" i="5"/>
  <c r="J5700" i="5"/>
  <c r="J5699" i="5"/>
  <c r="M5698" i="5" s="1"/>
  <c r="L5698" i="5"/>
  <c r="J5698" i="5"/>
  <c r="J5697" i="5"/>
  <c r="M5696" i="5" s="1"/>
  <c r="J5696" i="5"/>
  <c r="L5696" i="5" s="1"/>
  <c r="J5695" i="5"/>
  <c r="M5694" i="5"/>
  <c r="L5694" i="5"/>
  <c r="J5694" i="5"/>
  <c r="J5693" i="5"/>
  <c r="M5692" i="5" s="1"/>
  <c r="L5692" i="5"/>
  <c r="J5692" i="5"/>
  <c r="J5691" i="5"/>
  <c r="M5690" i="5" s="1"/>
  <c r="J5690" i="5"/>
  <c r="L5690" i="5" s="1"/>
  <c r="J5689" i="5"/>
  <c r="M5688" i="5"/>
  <c r="L5688" i="5"/>
  <c r="J5688" i="5"/>
  <c r="J5687" i="5"/>
  <c r="M5686" i="5" s="1"/>
  <c r="L5686" i="5"/>
  <c r="J5686" i="5"/>
  <c r="J5685" i="5"/>
  <c r="M5684" i="5" s="1"/>
  <c r="J5684" i="5"/>
  <c r="L5684" i="5" s="1"/>
  <c r="J5683" i="5"/>
  <c r="M5682" i="5"/>
  <c r="L5682" i="5"/>
  <c r="J5682" i="5"/>
  <c r="J5681" i="5"/>
  <c r="M5680" i="5" s="1"/>
  <c r="L5680" i="5"/>
  <c r="J5680" i="5"/>
  <c r="J5679" i="5"/>
  <c r="M5678" i="5" s="1"/>
  <c r="J5678" i="5"/>
  <c r="L5678" i="5" s="1"/>
  <c r="J5677" i="5"/>
  <c r="M5676" i="5"/>
  <c r="L5676" i="5"/>
  <c r="J5676" i="5"/>
  <c r="J5675" i="5"/>
  <c r="M5674" i="5" s="1"/>
  <c r="L5674" i="5"/>
  <c r="J5674" i="5"/>
  <c r="J5673" i="5"/>
  <c r="M5672" i="5" s="1"/>
  <c r="J5672" i="5"/>
  <c r="L5672" i="5" s="1"/>
  <c r="J5671" i="5"/>
  <c r="M5670" i="5"/>
  <c r="L5670" i="5"/>
  <c r="J5670" i="5"/>
  <c r="J5669" i="5"/>
  <c r="M5668" i="5" s="1"/>
  <c r="L5668" i="5"/>
  <c r="J5668" i="5"/>
  <c r="J5667" i="5"/>
  <c r="M5666" i="5" s="1"/>
  <c r="J5666" i="5"/>
  <c r="L5666" i="5" s="1"/>
  <c r="J5665" i="5"/>
  <c r="M5664" i="5"/>
  <c r="L5664" i="5"/>
  <c r="J5664" i="5"/>
  <c r="J5663" i="5"/>
  <c r="M5662" i="5" s="1"/>
  <c r="L5662" i="5"/>
  <c r="J5662" i="5"/>
  <c r="J5661" i="5"/>
  <c r="M5660" i="5" s="1"/>
  <c r="J5660" i="5"/>
  <c r="L5660" i="5" s="1"/>
  <c r="J5659" i="5"/>
  <c r="M5658" i="5"/>
  <c r="L5658" i="5"/>
  <c r="J5658" i="5"/>
  <c r="J5657" i="5"/>
  <c r="M5656" i="5" s="1"/>
  <c r="L5656" i="5"/>
  <c r="J5656" i="5"/>
  <c r="J5655" i="5"/>
  <c r="M5654" i="5" s="1"/>
  <c r="J5654" i="5"/>
  <c r="L5654" i="5" s="1"/>
  <c r="J5653" i="5"/>
  <c r="M5652" i="5"/>
  <c r="L5652" i="5"/>
  <c r="J5652" i="5"/>
  <c r="J5651" i="5"/>
  <c r="M5650" i="5" s="1"/>
  <c r="L5650" i="5"/>
  <c r="J5650" i="5"/>
  <c r="J5649" i="5"/>
  <c r="M5648" i="5" s="1"/>
  <c r="J5648" i="5"/>
  <c r="L5648" i="5" s="1"/>
  <c r="J5647" i="5"/>
  <c r="M5646" i="5"/>
  <c r="L5646" i="5"/>
  <c r="J5646" i="5"/>
  <c r="J5645" i="5"/>
  <c r="M5644" i="5" s="1"/>
  <c r="L5644" i="5"/>
  <c r="J5644" i="5"/>
  <c r="J5643" i="5"/>
  <c r="M5642" i="5" s="1"/>
  <c r="J5642" i="5"/>
  <c r="L5642" i="5" s="1"/>
  <c r="J5641" i="5"/>
  <c r="M5640" i="5"/>
  <c r="L5640" i="5"/>
  <c r="J5640" i="5"/>
  <c r="J5639" i="5"/>
  <c r="M5638" i="5" s="1"/>
  <c r="L5638" i="5"/>
  <c r="J5638" i="5"/>
  <c r="J5637" i="5"/>
  <c r="M5636" i="5" s="1"/>
  <c r="J5636" i="5"/>
  <c r="L5636" i="5" s="1"/>
  <c r="J5635" i="5"/>
  <c r="M5634" i="5"/>
  <c r="L5634" i="5"/>
  <c r="J5634" i="5"/>
  <c r="J5633" i="5"/>
  <c r="M5632" i="5" s="1"/>
  <c r="L5632" i="5"/>
  <c r="J5632" i="5"/>
  <c r="J5631" i="5"/>
  <c r="M5630" i="5" s="1"/>
  <c r="J5630" i="5"/>
  <c r="L5630" i="5" s="1"/>
  <c r="J5629" i="5"/>
  <c r="M5628" i="5"/>
  <c r="L5628" i="5"/>
  <c r="J5628" i="5"/>
  <c r="J5627" i="5"/>
  <c r="M5626" i="5" s="1"/>
  <c r="L5626" i="5"/>
  <c r="J5626" i="5"/>
  <c r="J5625" i="5"/>
  <c r="M5624" i="5" s="1"/>
  <c r="J5624" i="5"/>
  <c r="L5624" i="5" s="1"/>
  <c r="J5623" i="5"/>
  <c r="M5622" i="5"/>
  <c r="L5622" i="5"/>
  <c r="J5622" i="5"/>
  <c r="J5621" i="5"/>
  <c r="M5620" i="5" s="1"/>
  <c r="L5620" i="5"/>
  <c r="J5620" i="5"/>
  <c r="J5619" i="5"/>
  <c r="M5618" i="5" s="1"/>
  <c r="J5618" i="5"/>
  <c r="L5618" i="5" s="1"/>
  <c r="J5617" i="5"/>
  <c r="M5616" i="5"/>
  <c r="L5616" i="5"/>
  <c r="J5616" i="5"/>
  <c r="J5615" i="5"/>
  <c r="M5614" i="5" s="1"/>
  <c r="L5614" i="5"/>
  <c r="J5614" i="5"/>
  <c r="J5613" i="5"/>
  <c r="M5612" i="5" s="1"/>
  <c r="J5612" i="5"/>
  <c r="L5612" i="5" s="1"/>
  <c r="J5611" i="5"/>
  <c r="M5610" i="5"/>
  <c r="L5610" i="5"/>
  <c r="J5610" i="5"/>
  <c r="J5609" i="5"/>
  <c r="M5608" i="5" s="1"/>
  <c r="L5608" i="5"/>
  <c r="J5608" i="5"/>
  <c r="J5607" i="5"/>
  <c r="M5606" i="5" s="1"/>
  <c r="J5606" i="5"/>
  <c r="L5606" i="5" s="1"/>
  <c r="J5605" i="5"/>
  <c r="M5604" i="5"/>
  <c r="L5604" i="5"/>
  <c r="J5604" i="5"/>
  <c r="J5603" i="5"/>
  <c r="M5602" i="5" s="1"/>
  <c r="L5602" i="5"/>
  <c r="J5602" i="5"/>
  <c r="J5601" i="5"/>
  <c r="M5600" i="5" s="1"/>
  <c r="J5600" i="5"/>
  <c r="L5600" i="5" s="1"/>
  <c r="J5599" i="5"/>
  <c r="M5598" i="5"/>
  <c r="L5598" i="5"/>
  <c r="J5598" i="5"/>
  <c r="J5597" i="5"/>
  <c r="M5596" i="5" s="1"/>
  <c r="L5596" i="5"/>
  <c r="J5596" i="5"/>
  <c r="J5595" i="5"/>
  <c r="M5594" i="5" s="1"/>
  <c r="J5594" i="5"/>
  <c r="L5594" i="5" s="1"/>
  <c r="J5593" i="5"/>
  <c r="M5592" i="5"/>
  <c r="L5592" i="5"/>
  <c r="J5592" i="5"/>
  <c r="J5591" i="5"/>
  <c r="M5590" i="5" s="1"/>
  <c r="L5590" i="5"/>
  <c r="J5590" i="5"/>
  <c r="J5589" i="5"/>
  <c r="M5588" i="5" s="1"/>
  <c r="J5588" i="5"/>
  <c r="L5588" i="5" s="1"/>
  <c r="J5587" i="5"/>
  <c r="M5586" i="5"/>
  <c r="L5586" i="5"/>
  <c r="J5586" i="5"/>
  <c r="J5585" i="5"/>
  <c r="M5584" i="5" s="1"/>
  <c r="L5584" i="5"/>
  <c r="J5584" i="5"/>
  <c r="J5583" i="5"/>
  <c r="M5582" i="5" s="1"/>
  <c r="J5582" i="5"/>
  <c r="L5582" i="5" s="1"/>
  <c r="J5581" i="5"/>
  <c r="M5580" i="5"/>
  <c r="L5580" i="5"/>
  <c r="J5580" i="5"/>
  <c r="J5579" i="5"/>
  <c r="M5578" i="5" s="1"/>
  <c r="L5578" i="5"/>
  <c r="J5578" i="5"/>
  <c r="J5577" i="5"/>
  <c r="M5576" i="5" s="1"/>
  <c r="J5576" i="5"/>
  <c r="L5576" i="5" s="1"/>
  <c r="J5575" i="5"/>
  <c r="M5574" i="5"/>
  <c r="L5574" i="5"/>
  <c r="J5574" i="5"/>
  <c r="J5573" i="5"/>
  <c r="M5572" i="5" s="1"/>
  <c r="L5572" i="5"/>
  <c r="J5572" i="5"/>
  <c r="J5571" i="5"/>
  <c r="M5570" i="5" s="1"/>
  <c r="J5570" i="5"/>
  <c r="L5570" i="5" s="1"/>
  <c r="J5569" i="5"/>
  <c r="M5568" i="5"/>
  <c r="L5568" i="5"/>
  <c r="J5568" i="5"/>
  <c r="J5567" i="5"/>
  <c r="M5566" i="5" s="1"/>
  <c r="L5566" i="5"/>
  <c r="J5566" i="5"/>
  <c r="J5565" i="5"/>
  <c r="M5564" i="5" s="1"/>
  <c r="J5564" i="5"/>
  <c r="L5564" i="5" s="1"/>
  <c r="J5563" i="5"/>
  <c r="M5562" i="5"/>
  <c r="L5562" i="5"/>
  <c r="J5562" i="5"/>
  <c r="J5561" i="5"/>
  <c r="M5560" i="5" s="1"/>
  <c r="L5560" i="5"/>
  <c r="J5560" i="5"/>
  <c r="J5559" i="5"/>
  <c r="M5558" i="5" s="1"/>
  <c r="J5558" i="5"/>
  <c r="L5558" i="5" s="1"/>
  <c r="J5557" i="5"/>
  <c r="M5556" i="5"/>
  <c r="L5556" i="5"/>
  <c r="J5556" i="5"/>
  <c r="J5555" i="5"/>
  <c r="M5554" i="5" s="1"/>
  <c r="L5554" i="5"/>
  <c r="J5554" i="5"/>
  <c r="J5553" i="5"/>
  <c r="M5552" i="5" s="1"/>
  <c r="J5552" i="5"/>
  <c r="L5552" i="5" s="1"/>
  <c r="J5551" i="5"/>
  <c r="M5550" i="5"/>
  <c r="L5550" i="5"/>
  <c r="J5550" i="5"/>
  <c r="J5549" i="5"/>
  <c r="M5548" i="5" s="1"/>
  <c r="L5548" i="5"/>
  <c r="J5548" i="5"/>
  <c r="J5547" i="5"/>
  <c r="M5546" i="5" s="1"/>
  <c r="J5546" i="5"/>
  <c r="L5546" i="5" s="1"/>
  <c r="J5545" i="5"/>
  <c r="J5544" i="5"/>
  <c r="M5544" i="5" s="1"/>
  <c r="J5543" i="5"/>
  <c r="M5542" i="5" s="1"/>
  <c r="L5542" i="5"/>
  <c r="J5542" i="5"/>
  <c r="J5541" i="5"/>
  <c r="M5540" i="5" s="1"/>
  <c r="J5540" i="5"/>
  <c r="J5539" i="5"/>
  <c r="J5538" i="5"/>
  <c r="J5537" i="5"/>
  <c r="M5536" i="5" s="1"/>
  <c r="L5536" i="5"/>
  <c r="J5536" i="5"/>
  <c r="J5535" i="5"/>
  <c r="M5534" i="5" s="1"/>
  <c r="J5534" i="5"/>
  <c r="J5533" i="5"/>
  <c r="J5532" i="5"/>
  <c r="M5532" i="5" s="1"/>
  <c r="J5531" i="5"/>
  <c r="M5530" i="5" s="1"/>
  <c r="L5530" i="5"/>
  <c r="J5530" i="5"/>
  <c r="J5529" i="5"/>
  <c r="M5528" i="5"/>
  <c r="J5528" i="5"/>
  <c r="J5527" i="5"/>
  <c r="L5526" i="5"/>
  <c r="J5526" i="5"/>
  <c r="M5526" i="5" s="1"/>
  <c r="J5525" i="5"/>
  <c r="M5524" i="5" s="1"/>
  <c r="L5524" i="5"/>
  <c r="J5524" i="5"/>
  <c r="J5523" i="5"/>
  <c r="M5522" i="5" s="1"/>
  <c r="J5522" i="5"/>
  <c r="L5522" i="5" s="1"/>
  <c r="J5521" i="5"/>
  <c r="M5520" i="5"/>
  <c r="L5520" i="5"/>
  <c r="J5520" i="5"/>
  <c r="J5519" i="5"/>
  <c r="M5518" i="5" s="1"/>
  <c r="J5518" i="5"/>
  <c r="J5517" i="5"/>
  <c r="M5516" i="5" s="1"/>
  <c r="J5516" i="5"/>
  <c r="L5516" i="5" s="1"/>
  <c r="J5515" i="5"/>
  <c r="M5514" i="5"/>
  <c r="L5514" i="5"/>
  <c r="J5514" i="5"/>
  <c r="J5513" i="5"/>
  <c r="M5512" i="5" s="1"/>
  <c r="J5512" i="5"/>
  <c r="J5511" i="5"/>
  <c r="M5510" i="5" s="1"/>
  <c r="J5510" i="5"/>
  <c r="L5510" i="5" s="1"/>
  <c r="J5509" i="5"/>
  <c r="M5508" i="5"/>
  <c r="J5508" i="5"/>
  <c r="L5508" i="5" s="1"/>
  <c r="J5507" i="5"/>
  <c r="J5506" i="5"/>
  <c r="J5505" i="5"/>
  <c r="M5504" i="5"/>
  <c r="J5504" i="5"/>
  <c r="L5504" i="5" s="1"/>
  <c r="J5503" i="5"/>
  <c r="J5502" i="5"/>
  <c r="J5501" i="5"/>
  <c r="M5500" i="5" s="1"/>
  <c r="L5500" i="5"/>
  <c r="J5500" i="5"/>
  <c r="J5499" i="5"/>
  <c r="M5498" i="5" s="1"/>
  <c r="J5498" i="5"/>
  <c r="J5497" i="5"/>
  <c r="J5496" i="5"/>
  <c r="M5496" i="5" s="1"/>
  <c r="J5495" i="5"/>
  <c r="M5494" i="5"/>
  <c r="L5494" i="5"/>
  <c r="J5494" i="5"/>
  <c r="J5493" i="5"/>
  <c r="M5492" i="5" s="1"/>
  <c r="J5492" i="5"/>
  <c r="J5491" i="5"/>
  <c r="M5490" i="5"/>
  <c r="L5490" i="5"/>
  <c r="J5490" i="5"/>
  <c r="J5489" i="5"/>
  <c r="M5488" i="5" s="1"/>
  <c r="L5488" i="5"/>
  <c r="J5488" i="5"/>
  <c r="J5487" i="5"/>
  <c r="M5486" i="5"/>
  <c r="J5486" i="5"/>
  <c r="J5485" i="5"/>
  <c r="L5484" i="5"/>
  <c r="J5484" i="5"/>
  <c r="M5484" i="5" s="1"/>
  <c r="J5483" i="5"/>
  <c r="M5482" i="5"/>
  <c r="L5482" i="5"/>
  <c r="J5482" i="5"/>
  <c r="J5481" i="5"/>
  <c r="M5480" i="5"/>
  <c r="J5480" i="5"/>
  <c r="L5480" i="5" s="1"/>
  <c r="J5479" i="5"/>
  <c r="J5478" i="5"/>
  <c r="M5478" i="5" s="1"/>
  <c r="J5477" i="5"/>
  <c r="M5476" i="5" s="1"/>
  <c r="L5476" i="5"/>
  <c r="J5476" i="5"/>
  <c r="J5475" i="5"/>
  <c r="M5474" i="5" s="1"/>
  <c r="J5474" i="5"/>
  <c r="J5473" i="5"/>
  <c r="M5472" i="5"/>
  <c r="L5472" i="5"/>
  <c r="J5472" i="5"/>
  <c r="J5471" i="5"/>
  <c r="M5470" i="5" s="1"/>
  <c r="J5470" i="5"/>
  <c r="J5469" i="5"/>
  <c r="M5468" i="5"/>
  <c r="J5468" i="5"/>
  <c r="L5468" i="5" s="1"/>
  <c r="J5467" i="5"/>
  <c r="M5466" i="5"/>
  <c r="L5466" i="5"/>
  <c r="J5466" i="5"/>
  <c r="J5465" i="5"/>
  <c r="M5464" i="5"/>
  <c r="L5464" i="5"/>
  <c r="J5464" i="5"/>
  <c r="J5463" i="5"/>
  <c r="M5462" i="5" s="1"/>
  <c r="J5462" i="5"/>
  <c r="L5462" i="5" s="1"/>
  <c r="J5461" i="5"/>
  <c r="M5460" i="5"/>
  <c r="L5460" i="5"/>
  <c r="J5460" i="5"/>
  <c r="J5459" i="5"/>
  <c r="M5458" i="5" s="1"/>
  <c r="L5458" i="5"/>
  <c r="J5458" i="5"/>
  <c r="J5457" i="5"/>
  <c r="M5456" i="5"/>
  <c r="J5456" i="5"/>
  <c r="L5456" i="5" s="1"/>
  <c r="J5455" i="5"/>
  <c r="L5454" i="5"/>
  <c r="J5454" i="5"/>
  <c r="M5454" i="5" s="1"/>
  <c r="J5453" i="5"/>
  <c r="M5452" i="5" s="1"/>
  <c r="J5452" i="5"/>
  <c r="J5451" i="5"/>
  <c r="M5450" i="5" s="1"/>
  <c r="J5450" i="5"/>
  <c r="L5450" i="5" s="1"/>
  <c r="J5449" i="5"/>
  <c r="J5448" i="5"/>
  <c r="L5448" i="5" s="1"/>
  <c r="J5447" i="5"/>
  <c r="J5446" i="5"/>
  <c r="J5445" i="5"/>
  <c r="M5444" i="5" s="1"/>
  <c r="J5444" i="5"/>
  <c r="J5443" i="5"/>
  <c r="L5442" i="5"/>
  <c r="J5442" i="5"/>
  <c r="M5442" i="5" s="1"/>
  <c r="J5441" i="5"/>
  <c r="J5440" i="5"/>
  <c r="J5439" i="5"/>
  <c r="M5438" i="5"/>
  <c r="J5438" i="5"/>
  <c r="L5438" i="5" s="1"/>
  <c r="J5437" i="5"/>
  <c r="J5436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P3225" i="4"/>
  <c r="J3225" i="4"/>
  <c r="Q3224" i="4"/>
  <c r="P3224" i="4"/>
  <c r="J3224" i="4"/>
  <c r="P3223" i="4"/>
  <c r="J3223" i="4"/>
  <c r="P3222" i="4"/>
  <c r="Q3222" i="4" s="1"/>
  <c r="J3222" i="4"/>
  <c r="M3222" i="4" s="1"/>
  <c r="P3221" i="4"/>
  <c r="J3221" i="4"/>
  <c r="P3220" i="4"/>
  <c r="Q3220" i="4" s="1"/>
  <c r="J3220" i="4"/>
  <c r="M3220" i="4" s="1"/>
  <c r="P3219" i="4"/>
  <c r="J3219" i="4"/>
  <c r="L3218" i="4" s="1"/>
  <c r="P3218" i="4"/>
  <c r="Q3218" i="4" s="1"/>
  <c r="J3218" i="4"/>
  <c r="P3217" i="4"/>
  <c r="Q3216" i="4" s="1"/>
  <c r="J3217" i="4"/>
  <c r="P3216" i="4"/>
  <c r="J3216" i="4"/>
  <c r="P3215" i="4"/>
  <c r="Q3214" i="4" s="1"/>
  <c r="J3215" i="4"/>
  <c r="P3214" i="4"/>
  <c r="J3214" i="4"/>
  <c r="M3214" i="4" s="1"/>
  <c r="P3213" i="4"/>
  <c r="J3213" i="4"/>
  <c r="P3212" i="4"/>
  <c r="Q3212" i="4" s="1"/>
  <c r="J3212" i="4"/>
  <c r="P3211" i="4"/>
  <c r="Q3210" i="4" s="1"/>
  <c r="J3211" i="4"/>
  <c r="P3210" i="4"/>
  <c r="L3210" i="4"/>
  <c r="J3210" i="4"/>
  <c r="M3210" i="4" s="1"/>
  <c r="P3209" i="4"/>
  <c r="Q3208" i="4" s="1"/>
  <c r="J3209" i="4"/>
  <c r="P3208" i="4"/>
  <c r="J3208" i="4"/>
  <c r="P3207" i="4"/>
  <c r="J3207" i="4"/>
  <c r="P3206" i="4"/>
  <c r="Q3206" i="4" s="1"/>
  <c r="L3206" i="4"/>
  <c r="J3206" i="4"/>
  <c r="M3206" i="4" s="1"/>
  <c r="P3205" i="4"/>
  <c r="J3205" i="4"/>
  <c r="P3204" i="4"/>
  <c r="Q3204" i="4" s="1"/>
  <c r="L3204" i="4"/>
  <c r="J3204" i="4"/>
  <c r="M3204" i="4" s="1"/>
  <c r="P3203" i="4"/>
  <c r="J3203" i="4"/>
  <c r="M3202" i="4" s="1"/>
  <c r="Q3202" i="4"/>
  <c r="P3202" i="4"/>
  <c r="J3202" i="4"/>
  <c r="P3201" i="4"/>
  <c r="J3201" i="4"/>
  <c r="P3200" i="4"/>
  <c r="Q3200" i="4" s="1"/>
  <c r="M3200" i="4"/>
  <c r="J3200" i="4"/>
  <c r="L3200" i="4" s="1"/>
  <c r="P3199" i="4"/>
  <c r="Q3198" i="4" s="1"/>
  <c r="J3199" i="4"/>
  <c r="L3198" i="4" s="1"/>
  <c r="P3198" i="4"/>
  <c r="M3198" i="4"/>
  <c r="J3198" i="4"/>
  <c r="P3197" i="4"/>
  <c r="J3197" i="4"/>
  <c r="Q3196" i="4"/>
  <c r="P3196" i="4"/>
  <c r="M3196" i="4"/>
  <c r="L3196" i="4"/>
  <c r="J3196" i="4"/>
  <c r="P3195" i="4"/>
  <c r="J3195" i="4"/>
  <c r="Q3194" i="4"/>
  <c r="P3194" i="4"/>
  <c r="J3194" i="4"/>
  <c r="P3193" i="4"/>
  <c r="J3193" i="4"/>
  <c r="Q3192" i="4"/>
  <c r="P3192" i="4"/>
  <c r="J3192" i="4"/>
  <c r="P3191" i="4"/>
  <c r="J3191" i="4"/>
  <c r="Q3190" i="4"/>
  <c r="P3190" i="4"/>
  <c r="J3190" i="4"/>
  <c r="P3189" i="4"/>
  <c r="Q3188" i="4" s="1"/>
  <c r="J3189" i="4"/>
  <c r="L3188" i="4" s="1"/>
  <c r="P3188" i="4"/>
  <c r="M3188" i="4"/>
  <c r="J3188" i="4"/>
  <c r="P3187" i="4"/>
  <c r="J3187" i="4"/>
  <c r="Q3186" i="4"/>
  <c r="P3186" i="4"/>
  <c r="M3186" i="4"/>
  <c r="L3186" i="4"/>
  <c r="J3186" i="4"/>
  <c r="P3185" i="4"/>
  <c r="J3185" i="4"/>
  <c r="Q3184" i="4"/>
  <c r="P3184" i="4"/>
  <c r="L3184" i="4"/>
  <c r="J3184" i="4"/>
  <c r="M3184" i="4" s="1"/>
  <c r="P3183" i="4"/>
  <c r="J3183" i="4"/>
  <c r="M3182" i="4" s="1"/>
  <c r="P3182" i="4"/>
  <c r="Q3182" i="4" s="1"/>
  <c r="J3182" i="4"/>
  <c r="P3181" i="4"/>
  <c r="J3181" i="4"/>
  <c r="P3180" i="4"/>
  <c r="Q3180" i="4" s="1"/>
  <c r="L3180" i="4"/>
  <c r="J3180" i="4"/>
  <c r="M3180" i="4" s="1"/>
  <c r="P3179" i="4"/>
  <c r="Q3178" i="4" s="1"/>
  <c r="J3179" i="4"/>
  <c r="P3178" i="4"/>
  <c r="J3178" i="4"/>
  <c r="P3177" i="4"/>
  <c r="J3177" i="4"/>
  <c r="P3176" i="4"/>
  <c r="Q3176" i="4" s="1"/>
  <c r="L3176" i="4"/>
  <c r="J3176" i="4"/>
  <c r="M3176" i="4" s="1"/>
  <c r="P3175" i="4"/>
  <c r="J3175" i="4"/>
  <c r="P3174" i="4"/>
  <c r="Q3174" i="4" s="1"/>
  <c r="J3174" i="4"/>
  <c r="M3174" i="4" s="1"/>
  <c r="P3173" i="4"/>
  <c r="J3173" i="4"/>
  <c r="P3172" i="4"/>
  <c r="Q3172" i="4" s="1"/>
  <c r="J3172" i="4"/>
  <c r="P3171" i="4"/>
  <c r="Q3170" i="4" s="1"/>
  <c r="J3171" i="4"/>
  <c r="P3170" i="4"/>
  <c r="J3170" i="4"/>
  <c r="P3169" i="4"/>
  <c r="J3169" i="4"/>
  <c r="Q3168" i="4"/>
  <c r="P3168" i="4"/>
  <c r="J3168" i="4"/>
  <c r="M3168" i="4" s="1"/>
  <c r="P3167" i="4"/>
  <c r="J3167" i="4"/>
  <c r="Q3166" i="4"/>
  <c r="P3166" i="4"/>
  <c r="M3166" i="4"/>
  <c r="J3166" i="4"/>
  <c r="L3166" i="4" s="1"/>
  <c r="P3165" i="4"/>
  <c r="Q3164" i="4" s="1"/>
  <c r="J3165" i="4"/>
  <c r="L3164" i="4" s="1"/>
  <c r="P3164" i="4"/>
  <c r="M3164" i="4"/>
  <c r="J3164" i="4"/>
  <c r="P3163" i="4"/>
  <c r="J3163" i="4"/>
  <c r="Q3162" i="4"/>
  <c r="P3162" i="4"/>
  <c r="M3162" i="4"/>
  <c r="L3162" i="4"/>
  <c r="J3162" i="4"/>
  <c r="P3161" i="4"/>
  <c r="J3161" i="4"/>
  <c r="Q3160" i="4"/>
  <c r="P3160" i="4"/>
  <c r="L3160" i="4"/>
  <c r="J3160" i="4"/>
  <c r="M3160" i="4" s="1"/>
  <c r="P3159" i="4"/>
  <c r="Q3158" i="4" s="1"/>
  <c r="J3159" i="4"/>
  <c r="M3158" i="4" s="1"/>
  <c r="P3158" i="4"/>
  <c r="J3158" i="4"/>
  <c r="P3157" i="4"/>
  <c r="J3157" i="4"/>
  <c r="P3156" i="4"/>
  <c r="Q3156" i="4" s="1"/>
  <c r="L3156" i="4"/>
  <c r="J3156" i="4"/>
  <c r="M3156" i="4" s="1"/>
  <c r="P3155" i="4"/>
  <c r="Q3154" i="4" s="1"/>
  <c r="J3155" i="4"/>
  <c r="P3154" i="4"/>
  <c r="J3154" i="4"/>
  <c r="P3153" i="4"/>
  <c r="J3153" i="4"/>
  <c r="P3152" i="4"/>
  <c r="Q3152" i="4" s="1"/>
  <c r="L3152" i="4"/>
  <c r="J3152" i="4"/>
  <c r="M3152" i="4" s="1"/>
  <c r="P3151" i="4"/>
  <c r="J3151" i="4"/>
  <c r="P3150" i="4"/>
  <c r="Q3150" i="4" s="1"/>
  <c r="J3150" i="4"/>
  <c r="M3150" i="4" s="1"/>
  <c r="P3149" i="4"/>
  <c r="J3149" i="4"/>
  <c r="L3148" i="4" s="1"/>
  <c r="P3148" i="4"/>
  <c r="Q3148" i="4" s="1"/>
  <c r="J3148" i="4"/>
  <c r="P3147" i="4"/>
  <c r="Q3146" i="4" s="1"/>
  <c r="J3147" i="4"/>
  <c r="P3146" i="4"/>
  <c r="J3146" i="4"/>
  <c r="P3145" i="4"/>
  <c r="J3145" i="4"/>
  <c r="Q3144" i="4"/>
  <c r="P3144" i="4"/>
  <c r="J3144" i="4"/>
  <c r="M3144" i="4" s="1"/>
  <c r="P3143" i="4"/>
  <c r="J3143" i="4"/>
  <c r="Q3142" i="4"/>
  <c r="P3142" i="4"/>
  <c r="M3142" i="4"/>
  <c r="J3142" i="4"/>
  <c r="L3142" i="4" s="1"/>
  <c r="P3141" i="4"/>
  <c r="Q3140" i="4" s="1"/>
  <c r="J3141" i="4"/>
  <c r="L3140" i="4" s="1"/>
  <c r="P3140" i="4"/>
  <c r="M3140" i="4"/>
  <c r="J3140" i="4"/>
  <c r="P3139" i="4"/>
  <c r="J3139" i="4"/>
  <c r="Q3138" i="4"/>
  <c r="P3138" i="4"/>
  <c r="M3138" i="4"/>
  <c r="L3138" i="4"/>
  <c r="J3138" i="4"/>
  <c r="P3137" i="4"/>
  <c r="J3137" i="4"/>
  <c r="Q3136" i="4"/>
  <c r="P3136" i="4"/>
  <c r="L3136" i="4"/>
  <c r="J3136" i="4"/>
  <c r="M3136" i="4" s="1"/>
  <c r="P3135" i="4"/>
  <c r="J3135" i="4"/>
  <c r="M3134" i="4" s="1"/>
  <c r="P3134" i="4"/>
  <c r="J3134" i="4"/>
  <c r="P3133" i="4"/>
  <c r="J3133" i="4"/>
  <c r="P3132" i="4"/>
  <c r="Q3132" i="4" s="1"/>
  <c r="L3132" i="4"/>
  <c r="J3132" i="4"/>
  <c r="M3132" i="4" s="1"/>
  <c r="P3131" i="4"/>
  <c r="Q3130" i="4" s="1"/>
  <c r="J3131" i="4"/>
  <c r="P3130" i="4"/>
  <c r="J3130" i="4"/>
  <c r="P3129" i="4"/>
  <c r="J3129" i="4"/>
  <c r="P3128" i="4"/>
  <c r="Q3128" i="4" s="1"/>
  <c r="J3128" i="4"/>
  <c r="M3128" i="4" s="1"/>
  <c r="P3127" i="4"/>
  <c r="J3127" i="4"/>
  <c r="P3126" i="4"/>
  <c r="Q3126" i="4" s="1"/>
  <c r="J3126" i="4"/>
  <c r="M3126" i="4" s="1"/>
  <c r="P3125" i="4"/>
  <c r="J3125" i="4"/>
  <c r="P3124" i="4"/>
  <c r="Q3124" i="4" s="1"/>
  <c r="J3124" i="4"/>
  <c r="P3123" i="4"/>
  <c r="Q3122" i="4" s="1"/>
  <c r="J3123" i="4"/>
  <c r="P3122" i="4"/>
  <c r="J3122" i="4"/>
  <c r="P3121" i="4"/>
  <c r="J3121" i="4"/>
  <c r="Q3120" i="4"/>
  <c r="P3120" i="4"/>
  <c r="J3120" i="4"/>
  <c r="M3120" i="4" s="1"/>
  <c r="P3119" i="4"/>
  <c r="J3119" i="4"/>
  <c r="Q3118" i="4"/>
  <c r="P3118" i="4"/>
  <c r="J3118" i="4"/>
  <c r="L3118" i="4" s="1"/>
  <c r="P3117" i="4"/>
  <c r="Q3116" i="4" s="1"/>
  <c r="J3117" i="4"/>
  <c r="L3116" i="4" s="1"/>
  <c r="P3116" i="4"/>
  <c r="M3116" i="4"/>
  <c r="J3116" i="4"/>
  <c r="P3115" i="4"/>
  <c r="J3115" i="4"/>
  <c r="Q3114" i="4"/>
  <c r="P3114" i="4"/>
  <c r="M3114" i="4"/>
  <c r="L3114" i="4"/>
  <c r="J3114" i="4"/>
  <c r="P3113" i="4"/>
  <c r="J3113" i="4"/>
  <c r="Q3112" i="4"/>
  <c r="P3112" i="4"/>
  <c r="L3112" i="4"/>
  <c r="J3112" i="4"/>
  <c r="M3112" i="4" s="1"/>
  <c r="P3111" i="4"/>
  <c r="J3111" i="4"/>
  <c r="M3110" i="4" s="1"/>
  <c r="Q3110" i="4"/>
  <c r="P3110" i="4"/>
  <c r="J3110" i="4"/>
  <c r="P3109" i="4"/>
  <c r="J3109" i="4"/>
  <c r="P3108" i="4"/>
  <c r="Q3108" i="4" s="1"/>
  <c r="L3108" i="4"/>
  <c r="J3108" i="4"/>
  <c r="M3108" i="4" s="1"/>
  <c r="P3107" i="4"/>
  <c r="Q3106" i="4" s="1"/>
  <c r="J3107" i="4"/>
  <c r="P3106" i="4"/>
  <c r="J3106" i="4"/>
  <c r="P3105" i="4"/>
  <c r="J3105" i="4"/>
  <c r="P3104" i="4"/>
  <c r="Q3104" i="4" s="1"/>
  <c r="J3104" i="4"/>
  <c r="M3104" i="4" s="1"/>
  <c r="P3103" i="4"/>
  <c r="J3103" i="4"/>
  <c r="P3102" i="4"/>
  <c r="Q3102" i="4" s="1"/>
  <c r="J3102" i="4"/>
  <c r="M3102" i="4" s="1"/>
  <c r="P3101" i="4"/>
  <c r="J3101" i="4"/>
  <c r="L3100" i="4" s="1"/>
  <c r="P3100" i="4"/>
  <c r="Q3100" i="4" s="1"/>
  <c r="M3100" i="4"/>
  <c r="J3100" i="4"/>
  <c r="P3099" i="4"/>
  <c r="Q3098" i="4" s="1"/>
  <c r="J3099" i="4"/>
  <c r="P3098" i="4"/>
  <c r="J3098" i="4"/>
  <c r="P3097" i="4"/>
  <c r="J3097" i="4"/>
  <c r="Q3096" i="4"/>
  <c r="P3096" i="4"/>
  <c r="J3096" i="4"/>
  <c r="M3096" i="4" s="1"/>
  <c r="P3095" i="4"/>
  <c r="J3095" i="4"/>
  <c r="Q3094" i="4"/>
  <c r="P3094" i="4"/>
  <c r="J3094" i="4"/>
  <c r="L3094" i="4" s="1"/>
  <c r="P3093" i="4"/>
  <c r="Q3092" i="4" s="1"/>
  <c r="J3093" i="4"/>
  <c r="L3092" i="4" s="1"/>
  <c r="P3092" i="4"/>
  <c r="M3092" i="4"/>
  <c r="J3092" i="4"/>
  <c r="P3091" i="4"/>
  <c r="J3091" i="4"/>
  <c r="Q3090" i="4"/>
  <c r="P3090" i="4"/>
  <c r="M3090" i="4"/>
  <c r="L3090" i="4"/>
  <c r="J3090" i="4"/>
  <c r="P3089" i="4"/>
  <c r="J3089" i="4"/>
  <c r="Q3088" i="4"/>
  <c r="P3088" i="4"/>
  <c r="L3088" i="4"/>
  <c r="J3088" i="4"/>
  <c r="M3088" i="4" s="1"/>
  <c r="P3087" i="4"/>
  <c r="J3087" i="4"/>
  <c r="M3086" i="4" s="1"/>
  <c r="Q3086" i="4"/>
  <c r="P3086" i="4"/>
  <c r="J3086" i="4"/>
  <c r="P3085" i="4"/>
  <c r="J3085" i="4"/>
  <c r="P3084" i="4"/>
  <c r="Q3084" i="4" s="1"/>
  <c r="L3084" i="4"/>
  <c r="J3084" i="4"/>
  <c r="M3084" i="4" s="1"/>
  <c r="P3083" i="4"/>
  <c r="Q3082" i="4" s="1"/>
  <c r="J3083" i="4"/>
  <c r="P3082" i="4"/>
  <c r="J3082" i="4"/>
  <c r="P3081" i="4"/>
  <c r="J3081" i="4"/>
  <c r="P3080" i="4"/>
  <c r="Q3080" i="4" s="1"/>
  <c r="L3080" i="4"/>
  <c r="J3080" i="4"/>
  <c r="M3080" i="4" s="1"/>
  <c r="P3079" i="4"/>
  <c r="J3079" i="4"/>
  <c r="P3078" i="4"/>
  <c r="Q3078" i="4" s="1"/>
  <c r="J3078" i="4"/>
  <c r="M3078" i="4" s="1"/>
  <c r="P3077" i="4"/>
  <c r="J3077" i="4"/>
  <c r="L3076" i="4" s="1"/>
  <c r="P3076" i="4"/>
  <c r="Q3076" i="4" s="1"/>
  <c r="M3076" i="4"/>
  <c r="J3076" i="4"/>
  <c r="P3075" i="4"/>
  <c r="Q3074" i="4" s="1"/>
  <c r="J3075" i="4"/>
  <c r="P3074" i="4"/>
  <c r="J3074" i="4"/>
  <c r="P3073" i="4"/>
  <c r="J3073" i="4"/>
  <c r="Q3072" i="4"/>
  <c r="P3072" i="4"/>
  <c r="J3072" i="4"/>
  <c r="P3071" i="4"/>
  <c r="J3071" i="4"/>
  <c r="Q3070" i="4"/>
  <c r="P3070" i="4"/>
  <c r="M3070" i="4"/>
  <c r="J3070" i="4"/>
  <c r="L3070" i="4" s="1"/>
  <c r="P3069" i="4"/>
  <c r="Q3068" i="4" s="1"/>
  <c r="J3069" i="4"/>
  <c r="L3068" i="4" s="1"/>
  <c r="P3068" i="4"/>
  <c r="M3068" i="4"/>
  <c r="J3068" i="4"/>
  <c r="P3067" i="4"/>
  <c r="J3067" i="4"/>
  <c r="Q3066" i="4"/>
  <c r="P3066" i="4"/>
  <c r="M3066" i="4"/>
  <c r="L3066" i="4"/>
  <c r="J3066" i="4"/>
  <c r="P3065" i="4"/>
  <c r="J3065" i="4"/>
  <c r="Q3064" i="4"/>
  <c r="P3064" i="4"/>
  <c r="L3064" i="4"/>
  <c r="J3064" i="4"/>
  <c r="M3064" i="4" s="1"/>
  <c r="P3063" i="4"/>
  <c r="J3063" i="4"/>
  <c r="M3062" i="4" s="1"/>
  <c r="P3062" i="4"/>
  <c r="Q3062" i="4" s="1"/>
  <c r="J3062" i="4"/>
  <c r="P3061" i="4"/>
  <c r="J3061" i="4"/>
  <c r="P3060" i="4"/>
  <c r="Q3060" i="4" s="1"/>
  <c r="L3060" i="4"/>
  <c r="J3060" i="4"/>
  <c r="M3060" i="4" s="1"/>
  <c r="P3059" i="4"/>
  <c r="Q3058" i="4" s="1"/>
  <c r="J3059" i="4"/>
  <c r="P3058" i="4"/>
  <c r="J3058" i="4"/>
  <c r="P3057" i="4"/>
  <c r="J3057" i="4"/>
  <c r="P3056" i="4"/>
  <c r="Q3056" i="4" s="1"/>
  <c r="L3056" i="4"/>
  <c r="J3056" i="4"/>
  <c r="M3056" i="4" s="1"/>
  <c r="P3055" i="4"/>
  <c r="J3055" i="4"/>
  <c r="P3054" i="4"/>
  <c r="Q3054" i="4" s="1"/>
  <c r="J3054" i="4"/>
  <c r="M3054" i="4" s="1"/>
  <c r="P3053" i="4"/>
  <c r="J3053" i="4"/>
  <c r="P3052" i="4"/>
  <c r="Q3052" i="4" s="1"/>
  <c r="J3052" i="4"/>
  <c r="P3051" i="4"/>
  <c r="Q3050" i="4" s="1"/>
  <c r="J3051" i="4"/>
  <c r="P3050" i="4"/>
  <c r="J3050" i="4"/>
  <c r="P3049" i="4"/>
  <c r="J3049" i="4"/>
  <c r="Q3048" i="4"/>
  <c r="P3048" i="4"/>
  <c r="J3048" i="4"/>
  <c r="P3047" i="4"/>
  <c r="J3047" i="4"/>
  <c r="Q3046" i="4"/>
  <c r="P3046" i="4"/>
  <c r="J3046" i="4"/>
  <c r="L3046" i="4" s="1"/>
  <c r="P3045" i="4"/>
  <c r="Q3044" i="4" s="1"/>
  <c r="J3045" i="4"/>
  <c r="L3044" i="4" s="1"/>
  <c r="P3044" i="4"/>
  <c r="M3044" i="4"/>
  <c r="J3044" i="4"/>
  <c r="P3043" i="4"/>
  <c r="J3043" i="4"/>
  <c r="Q3042" i="4"/>
  <c r="P3042" i="4"/>
  <c r="M3042" i="4"/>
  <c r="L3042" i="4"/>
  <c r="J3042" i="4"/>
  <c r="P3041" i="4"/>
  <c r="J3041" i="4"/>
  <c r="Q3040" i="4"/>
  <c r="P3040" i="4"/>
  <c r="L3040" i="4"/>
  <c r="J3040" i="4"/>
  <c r="M3040" i="4" s="1"/>
  <c r="P3039" i="4"/>
  <c r="J3039" i="4"/>
  <c r="M3038" i="4" s="1"/>
  <c r="P3038" i="4"/>
  <c r="Q3038" i="4" s="1"/>
  <c r="J3038" i="4"/>
  <c r="P3037" i="4"/>
  <c r="J3037" i="4"/>
  <c r="P3036" i="4"/>
  <c r="Q3036" i="4" s="1"/>
  <c r="L3036" i="4"/>
  <c r="J3036" i="4"/>
  <c r="M3036" i="4" s="1"/>
  <c r="P3035" i="4"/>
  <c r="Q3034" i="4" s="1"/>
  <c r="J3035" i="4"/>
  <c r="P3034" i="4"/>
  <c r="J3034" i="4"/>
  <c r="P3033" i="4"/>
  <c r="J3033" i="4"/>
  <c r="P3032" i="4"/>
  <c r="Q3032" i="4" s="1"/>
  <c r="J3032" i="4"/>
  <c r="P3031" i="4"/>
  <c r="J3031" i="4"/>
  <c r="P3030" i="4"/>
  <c r="Q3030" i="4" s="1"/>
  <c r="J3030" i="4"/>
  <c r="P3029" i="4"/>
  <c r="J3029" i="4"/>
  <c r="L3028" i="4" s="1"/>
  <c r="P3028" i="4"/>
  <c r="Q3028" i="4" s="1"/>
  <c r="J3028" i="4"/>
  <c r="P3027" i="4"/>
  <c r="Q3026" i="4" s="1"/>
  <c r="J3027" i="4"/>
  <c r="P3026" i="4"/>
  <c r="M3026" i="4"/>
  <c r="J3026" i="4"/>
  <c r="L3026" i="4" s="1"/>
  <c r="P3025" i="4"/>
  <c r="J3025" i="4"/>
  <c r="Q3024" i="4"/>
  <c r="P3024" i="4"/>
  <c r="J3024" i="4"/>
  <c r="P3023" i="4"/>
  <c r="J3023" i="4"/>
  <c r="Q3022" i="4"/>
  <c r="P3022" i="4"/>
  <c r="J3022" i="4"/>
  <c r="L3022" i="4" s="1"/>
  <c r="P3021" i="4"/>
  <c r="Q3020" i="4" s="1"/>
  <c r="J3021" i="4"/>
  <c r="L3020" i="4" s="1"/>
  <c r="P3020" i="4"/>
  <c r="M3020" i="4"/>
  <c r="J3020" i="4"/>
  <c r="P3019" i="4"/>
  <c r="J3019" i="4"/>
  <c r="Q3018" i="4"/>
  <c r="P3018" i="4"/>
  <c r="M3018" i="4"/>
  <c r="L3018" i="4"/>
  <c r="J3018" i="4"/>
  <c r="P3017" i="4"/>
  <c r="J3017" i="4"/>
  <c r="Q3016" i="4"/>
  <c r="P3016" i="4"/>
  <c r="L3016" i="4"/>
  <c r="J3016" i="4"/>
  <c r="M3016" i="4" s="1"/>
  <c r="P3015" i="4"/>
  <c r="Q3014" i="4" s="1"/>
  <c r="J3015" i="4"/>
  <c r="M3014" i="4" s="1"/>
  <c r="P3014" i="4"/>
  <c r="J3014" i="4"/>
  <c r="P3013" i="4"/>
  <c r="J3013" i="4"/>
  <c r="P3012" i="4"/>
  <c r="Q3012" i="4" s="1"/>
  <c r="L3012" i="4"/>
  <c r="J3012" i="4"/>
  <c r="M3012" i="4" s="1"/>
  <c r="P3011" i="4"/>
  <c r="Q3010" i="4" s="1"/>
  <c r="J3011" i="4"/>
  <c r="P3010" i="4"/>
  <c r="J3010" i="4"/>
  <c r="P3009" i="4"/>
  <c r="J3009" i="4"/>
  <c r="P3008" i="4"/>
  <c r="Q3008" i="4" s="1"/>
  <c r="J3008" i="4"/>
  <c r="M3008" i="4" s="1"/>
  <c r="P3007" i="4"/>
  <c r="J3007" i="4"/>
  <c r="P3006" i="4"/>
  <c r="Q3006" i="4" s="1"/>
  <c r="J3006" i="4"/>
  <c r="P3005" i="4"/>
  <c r="J3005" i="4"/>
  <c r="L3004" i="4" s="1"/>
  <c r="P3004" i="4"/>
  <c r="Q3004" i="4" s="1"/>
  <c r="J3004" i="4"/>
  <c r="P3003" i="4"/>
  <c r="Q3002" i="4" s="1"/>
  <c r="J3003" i="4"/>
  <c r="P3002" i="4"/>
  <c r="M3002" i="4"/>
  <c r="J3002" i="4"/>
  <c r="L3002" i="4" s="1"/>
  <c r="P3001" i="4"/>
  <c r="J3001" i="4"/>
  <c r="Q3000" i="4"/>
  <c r="P3000" i="4"/>
  <c r="J3000" i="4"/>
  <c r="P2999" i="4"/>
  <c r="J2999" i="4"/>
  <c r="Q2998" i="4"/>
  <c r="P2998" i="4"/>
  <c r="J2998" i="4"/>
  <c r="L2998" i="4" s="1"/>
  <c r="P2997" i="4"/>
  <c r="Q2996" i="4" s="1"/>
  <c r="J2997" i="4"/>
  <c r="L2996" i="4" s="1"/>
  <c r="P2996" i="4"/>
  <c r="M2996" i="4"/>
  <c r="J2996" i="4"/>
  <c r="P2995" i="4"/>
  <c r="Q2994" i="4" s="1"/>
  <c r="J2995" i="4"/>
  <c r="P2994" i="4"/>
  <c r="M2994" i="4"/>
  <c r="L2994" i="4"/>
  <c r="J2994" i="4"/>
  <c r="P2993" i="4"/>
  <c r="J2993" i="4"/>
  <c r="Q2992" i="4"/>
  <c r="P2992" i="4"/>
  <c r="L2992" i="4"/>
  <c r="J2992" i="4"/>
  <c r="M2992" i="4" s="1"/>
  <c r="P2991" i="4"/>
  <c r="J2991" i="4"/>
  <c r="M2990" i="4" s="1"/>
  <c r="Q2990" i="4"/>
  <c r="P2990" i="4"/>
  <c r="J2990" i="4"/>
  <c r="P2989" i="4"/>
  <c r="J2989" i="4"/>
  <c r="P2988" i="4"/>
  <c r="Q2988" i="4" s="1"/>
  <c r="L2988" i="4"/>
  <c r="J2988" i="4"/>
  <c r="M2988" i="4" s="1"/>
  <c r="P2987" i="4"/>
  <c r="Q2986" i="4" s="1"/>
  <c r="J2987" i="4"/>
  <c r="P2986" i="4"/>
  <c r="J2986" i="4"/>
  <c r="P2985" i="4"/>
  <c r="J2985" i="4"/>
  <c r="P2984" i="4"/>
  <c r="Q2984" i="4" s="1"/>
  <c r="L2984" i="4"/>
  <c r="J2984" i="4"/>
  <c r="P2983" i="4"/>
  <c r="J2983" i="4"/>
  <c r="P2982" i="4"/>
  <c r="Q2982" i="4" s="1"/>
  <c r="J2982" i="4"/>
  <c r="P2981" i="4"/>
  <c r="J2981" i="4"/>
  <c r="L2980" i="4" s="1"/>
  <c r="P2980" i="4"/>
  <c r="Q2980" i="4" s="1"/>
  <c r="M2980" i="4"/>
  <c r="J2980" i="4"/>
  <c r="P2979" i="4"/>
  <c r="Q2978" i="4" s="1"/>
  <c r="J2979" i="4"/>
  <c r="P2978" i="4"/>
  <c r="M2978" i="4"/>
  <c r="J2978" i="4"/>
  <c r="L2978" i="4" s="1"/>
  <c r="P2977" i="4"/>
  <c r="J2977" i="4"/>
  <c r="Q2976" i="4"/>
  <c r="P2976" i="4"/>
  <c r="J2976" i="4"/>
  <c r="P2975" i="4"/>
  <c r="J2975" i="4"/>
  <c r="Q2974" i="4"/>
  <c r="P2974" i="4"/>
  <c r="J2974" i="4"/>
  <c r="P2973" i="4"/>
  <c r="Q2972" i="4" s="1"/>
  <c r="J2973" i="4"/>
  <c r="L2972" i="4" s="1"/>
  <c r="P2972" i="4"/>
  <c r="M2972" i="4"/>
  <c r="J2972" i="4"/>
  <c r="P2971" i="4"/>
  <c r="J2971" i="4"/>
  <c r="Q2970" i="4"/>
  <c r="P2970" i="4"/>
  <c r="M2970" i="4"/>
  <c r="L2970" i="4"/>
  <c r="J2970" i="4"/>
  <c r="P2969" i="4"/>
  <c r="J2969" i="4"/>
  <c r="Q2968" i="4"/>
  <c r="P2968" i="4"/>
  <c r="L2968" i="4"/>
  <c r="J2968" i="4"/>
  <c r="M2968" i="4" s="1"/>
  <c r="P2967" i="4"/>
  <c r="J2967" i="4"/>
  <c r="M2966" i="4" s="1"/>
  <c r="P2966" i="4"/>
  <c r="Q2966" i="4" s="1"/>
  <c r="J2966" i="4"/>
  <c r="P2965" i="4"/>
  <c r="J2965" i="4"/>
  <c r="P2964" i="4"/>
  <c r="Q2964" i="4" s="1"/>
  <c r="L2964" i="4"/>
  <c r="J2964" i="4"/>
  <c r="M2964" i="4" s="1"/>
  <c r="P2963" i="4"/>
  <c r="Q2962" i="4"/>
  <c r="P2962" i="4"/>
  <c r="J2962" i="4"/>
  <c r="M2962" i="4" s="1"/>
  <c r="P2961" i="4"/>
  <c r="J2961" i="4"/>
  <c r="Q2960" i="4"/>
  <c r="P2960" i="4"/>
  <c r="M2960" i="4"/>
  <c r="J2960" i="4"/>
  <c r="L2960" i="4" s="1"/>
  <c r="P2959" i="4"/>
  <c r="Q2958" i="4" s="1"/>
  <c r="J2959" i="4"/>
  <c r="L2958" i="4" s="1"/>
  <c r="P2958" i="4"/>
  <c r="M2958" i="4"/>
  <c r="J2958" i="4"/>
  <c r="P2957" i="4"/>
  <c r="J2957" i="4"/>
  <c r="Q2956" i="4"/>
  <c r="P2956" i="4"/>
  <c r="M2956" i="4"/>
  <c r="L2956" i="4"/>
  <c r="J2956" i="4"/>
  <c r="P2955" i="4"/>
  <c r="J2955" i="4"/>
  <c r="Q2954" i="4"/>
  <c r="P2954" i="4"/>
  <c r="L2954" i="4"/>
  <c r="J2954" i="4"/>
  <c r="M2954" i="4" s="1"/>
  <c r="P2953" i="4"/>
  <c r="J2953" i="4"/>
  <c r="M2952" i="4" s="1"/>
  <c r="P2952" i="4"/>
  <c r="Q2952" i="4" s="1"/>
  <c r="J2952" i="4"/>
  <c r="P2951" i="4"/>
  <c r="J2951" i="4"/>
  <c r="P2950" i="4"/>
  <c r="Q2950" i="4" s="1"/>
  <c r="L2950" i="4"/>
  <c r="J2950" i="4"/>
  <c r="M2950" i="4" s="1"/>
  <c r="P2949" i="4"/>
  <c r="Q2948" i="4" s="1"/>
  <c r="J2949" i="4"/>
  <c r="P2948" i="4"/>
  <c r="J2948" i="4"/>
  <c r="P2947" i="4"/>
  <c r="J2947" i="4"/>
  <c r="P2946" i="4"/>
  <c r="Q2946" i="4" s="1"/>
  <c r="J2946" i="4"/>
  <c r="P2945" i="4"/>
  <c r="J2945" i="4"/>
  <c r="P2944" i="4"/>
  <c r="Q2944" i="4" s="1"/>
  <c r="J2944" i="4"/>
  <c r="P2943" i="4"/>
  <c r="J2943" i="4"/>
  <c r="P2942" i="4"/>
  <c r="Q2942" i="4" s="1"/>
  <c r="J2942" i="4"/>
  <c r="P2941" i="4"/>
  <c r="Q2940" i="4" s="1"/>
  <c r="J2941" i="4"/>
  <c r="P2940" i="4"/>
  <c r="M2940" i="4"/>
  <c r="J2940" i="4"/>
  <c r="L2940" i="4" s="1"/>
  <c r="P2939" i="4"/>
  <c r="J2939" i="4"/>
  <c r="Q2938" i="4"/>
  <c r="P2938" i="4"/>
  <c r="J2938" i="4"/>
  <c r="P2937" i="4"/>
  <c r="J2937" i="4"/>
  <c r="Q2936" i="4"/>
  <c r="P2936" i="4"/>
  <c r="J2936" i="4"/>
  <c r="L2936" i="4" s="1"/>
  <c r="P2935" i="4"/>
  <c r="Q2934" i="4" s="1"/>
  <c r="J2935" i="4"/>
  <c r="L2934" i="4" s="1"/>
  <c r="P2934" i="4"/>
  <c r="M2934" i="4"/>
  <c r="J2934" i="4"/>
  <c r="P2933" i="4"/>
  <c r="J2933" i="4"/>
  <c r="Q2932" i="4"/>
  <c r="P2932" i="4"/>
  <c r="M2932" i="4"/>
  <c r="L2932" i="4"/>
  <c r="J2932" i="4"/>
  <c r="P2931" i="4"/>
  <c r="J2931" i="4"/>
  <c r="Q2930" i="4"/>
  <c r="P2930" i="4"/>
  <c r="L2930" i="4"/>
  <c r="J2930" i="4"/>
  <c r="M2930" i="4" s="1"/>
  <c r="P2929" i="4"/>
  <c r="J2929" i="4"/>
  <c r="M2928" i="4" s="1"/>
  <c r="Q2928" i="4"/>
  <c r="P2928" i="4"/>
  <c r="J2928" i="4"/>
  <c r="P2927" i="4"/>
  <c r="J2927" i="4"/>
  <c r="P2926" i="4"/>
  <c r="Q2926" i="4" s="1"/>
  <c r="L2926" i="4"/>
  <c r="J2926" i="4"/>
  <c r="M2926" i="4" s="1"/>
  <c r="P2925" i="4"/>
  <c r="Q2924" i="4" s="1"/>
  <c r="J2925" i="4"/>
  <c r="P2924" i="4"/>
  <c r="J2924" i="4"/>
  <c r="P2923" i="4"/>
  <c r="J2923" i="4"/>
  <c r="P2922" i="4"/>
  <c r="Q2922" i="4" s="1"/>
  <c r="L2922" i="4"/>
  <c r="J2922" i="4"/>
  <c r="P2921" i="4"/>
  <c r="J2921" i="4"/>
  <c r="P2920" i="4"/>
  <c r="Q2920" i="4" s="1"/>
  <c r="J2920" i="4"/>
  <c r="P2919" i="4"/>
  <c r="J2919" i="4"/>
  <c r="L2918" i="4" s="1"/>
  <c r="Q2918" i="4"/>
  <c r="P2918" i="4"/>
  <c r="M2918" i="4"/>
  <c r="J2918" i="4"/>
  <c r="P2917" i="4"/>
  <c r="Q2916" i="4" s="1"/>
  <c r="J2917" i="4"/>
  <c r="P2916" i="4"/>
  <c r="J2916" i="4"/>
  <c r="L2916" i="4" s="1"/>
  <c r="P2915" i="4"/>
  <c r="Q2914" i="4" s="1"/>
  <c r="J2915" i="4"/>
  <c r="P2914" i="4"/>
  <c r="J2914" i="4"/>
  <c r="P2913" i="4"/>
  <c r="J2913" i="4"/>
  <c r="Q2912" i="4"/>
  <c r="P2912" i="4"/>
  <c r="J2912" i="4"/>
  <c r="P2911" i="4"/>
  <c r="Q2910" i="4" s="1"/>
  <c r="J2911" i="4"/>
  <c r="L2910" i="4" s="1"/>
  <c r="P2910" i="4"/>
  <c r="M2910" i="4"/>
  <c r="J2910" i="4"/>
  <c r="P2909" i="4"/>
  <c r="J2909" i="4"/>
  <c r="Q2908" i="4"/>
  <c r="P2908" i="4"/>
  <c r="M2908" i="4"/>
  <c r="L2908" i="4"/>
  <c r="J2908" i="4"/>
  <c r="P2907" i="4"/>
  <c r="J2907" i="4"/>
  <c r="Q2906" i="4"/>
  <c r="P2906" i="4"/>
  <c r="L2906" i="4"/>
  <c r="J2906" i="4"/>
  <c r="M2906" i="4" s="1"/>
  <c r="P2905" i="4"/>
  <c r="J2905" i="4"/>
  <c r="M2904" i="4" s="1"/>
  <c r="P2904" i="4"/>
  <c r="Q2904" i="4" s="1"/>
  <c r="J2904" i="4"/>
  <c r="L2904" i="4" s="1"/>
  <c r="P2903" i="4"/>
  <c r="J2903" i="4"/>
  <c r="P2902" i="4"/>
  <c r="Q2902" i="4" s="1"/>
  <c r="J2902" i="4"/>
  <c r="P2901" i="4"/>
  <c r="Q2900" i="4" s="1"/>
  <c r="J2901" i="4"/>
  <c r="P2900" i="4"/>
  <c r="J2900" i="4"/>
  <c r="P2899" i="4"/>
  <c r="J2899" i="4"/>
  <c r="P2898" i="4"/>
  <c r="Q2898" i="4" s="1"/>
  <c r="J2898" i="4"/>
  <c r="L2898" i="4" s="1"/>
  <c r="P2897" i="4"/>
  <c r="J2897" i="4"/>
  <c r="P2896" i="4"/>
  <c r="Q2896" i="4" s="1"/>
  <c r="J2896" i="4"/>
  <c r="P2895" i="4"/>
  <c r="J2895" i="4"/>
  <c r="L2894" i="4" s="1"/>
  <c r="P2894" i="4"/>
  <c r="Q2894" i="4" s="1"/>
  <c r="M2894" i="4"/>
  <c r="J2894" i="4"/>
  <c r="P2893" i="4"/>
  <c r="Q2892" i="4" s="1"/>
  <c r="J2893" i="4"/>
  <c r="P2892" i="4"/>
  <c r="M2892" i="4"/>
  <c r="J2892" i="4"/>
  <c r="L2892" i="4" s="1"/>
  <c r="P2891" i="4"/>
  <c r="J2891" i="4"/>
  <c r="Q2890" i="4"/>
  <c r="P2890" i="4"/>
  <c r="J2890" i="4"/>
  <c r="P2889" i="4"/>
  <c r="J2889" i="4"/>
  <c r="Q2888" i="4"/>
  <c r="P2888" i="4"/>
  <c r="L2888" i="4"/>
  <c r="J2888" i="4"/>
  <c r="M2888" i="4" s="1"/>
  <c r="P2887" i="4"/>
  <c r="J2887" i="4"/>
  <c r="L2886" i="4" s="1"/>
  <c r="P2886" i="4"/>
  <c r="Q2886" i="4" s="1"/>
  <c r="M2886" i="4"/>
  <c r="J2886" i="4"/>
  <c r="P2885" i="4"/>
  <c r="J2885" i="4"/>
  <c r="Q2884" i="4"/>
  <c r="P2884" i="4"/>
  <c r="M2884" i="4"/>
  <c r="L2884" i="4"/>
  <c r="J2884" i="4"/>
  <c r="P2883" i="4"/>
  <c r="J2883" i="4"/>
  <c r="Q2882" i="4"/>
  <c r="P2882" i="4"/>
  <c r="L2882" i="4"/>
  <c r="J2882" i="4"/>
  <c r="M2882" i="4" s="1"/>
  <c r="P2881" i="4"/>
  <c r="J2881" i="4"/>
  <c r="M2880" i="4" s="1"/>
  <c r="Q2880" i="4"/>
  <c r="P2880" i="4"/>
  <c r="J2880" i="4"/>
  <c r="P2879" i="4"/>
  <c r="J2879" i="4"/>
  <c r="P2878" i="4"/>
  <c r="Q2878" i="4" s="1"/>
  <c r="L2878" i="4"/>
  <c r="J2878" i="4"/>
  <c r="M2878" i="4" s="1"/>
  <c r="P2877" i="4"/>
  <c r="Q2876" i="4" s="1"/>
  <c r="J2877" i="4"/>
  <c r="M2876" i="4" s="1"/>
  <c r="P2876" i="4"/>
  <c r="L2876" i="4"/>
  <c r="J2876" i="4"/>
  <c r="P2875" i="4"/>
  <c r="J2875" i="4"/>
  <c r="P2874" i="4"/>
  <c r="Q2874" i="4" s="1"/>
  <c r="J2874" i="4"/>
  <c r="P2873" i="4"/>
  <c r="J2873" i="4"/>
  <c r="P2872" i="4"/>
  <c r="Q2872" i="4" s="1"/>
  <c r="J2872" i="4"/>
  <c r="P2871" i="4"/>
  <c r="J2871" i="4"/>
  <c r="P2870" i="4"/>
  <c r="Q2870" i="4" s="1"/>
  <c r="J2870" i="4"/>
  <c r="P2869" i="4"/>
  <c r="Q2868" i="4" s="1"/>
  <c r="J2869" i="4"/>
  <c r="P2868" i="4"/>
  <c r="J2868" i="4"/>
  <c r="P2867" i="4"/>
  <c r="Q2866" i="4" s="1"/>
  <c r="J2867" i="4"/>
  <c r="P2866" i="4"/>
  <c r="J2866" i="4"/>
  <c r="P2865" i="4"/>
  <c r="J2865" i="4"/>
  <c r="Q2864" i="4"/>
  <c r="P2864" i="4"/>
  <c r="J2864" i="4"/>
  <c r="P2863" i="4"/>
  <c r="J2863" i="4"/>
  <c r="L2862" i="4" s="1"/>
  <c r="P2862" i="4"/>
  <c r="Q2862" i="4" s="1"/>
  <c r="M2862" i="4"/>
  <c r="J2862" i="4"/>
  <c r="P2861" i="4"/>
  <c r="J2861" i="4"/>
  <c r="P2860" i="4"/>
  <c r="Q2860" i="4" s="1"/>
  <c r="M2860" i="4"/>
  <c r="L2860" i="4"/>
  <c r="J2860" i="4"/>
  <c r="P2859" i="4"/>
  <c r="J2859" i="4"/>
  <c r="Q2858" i="4"/>
  <c r="P2858" i="4"/>
  <c r="L2858" i="4"/>
  <c r="J2858" i="4"/>
  <c r="M2858" i="4" s="1"/>
  <c r="P2857" i="4"/>
  <c r="J2857" i="4"/>
  <c r="M2856" i="4" s="1"/>
  <c r="Q2856" i="4"/>
  <c r="P2856" i="4"/>
  <c r="J2856" i="4"/>
  <c r="P2855" i="4"/>
  <c r="J2855" i="4"/>
  <c r="P2854" i="4"/>
  <c r="L2854" i="4"/>
  <c r="J2854" i="4"/>
  <c r="M2854" i="4" s="1"/>
  <c r="P2853" i="4"/>
  <c r="Q2852" i="4" s="1"/>
  <c r="J2853" i="4"/>
  <c r="M2852" i="4" s="1"/>
  <c r="P2852" i="4"/>
  <c r="J2852" i="4"/>
  <c r="P2851" i="4"/>
  <c r="J2851" i="4"/>
  <c r="P2850" i="4"/>
  <c r="Q2850" i="4" s="1"/>
  <c r="M2850" i="4"/>
  <c r="L2850" i="4"/>
  <c r="J2850" i="4"/>
  <c r="P2849" i="4"/>
  <c r="J2849" i="4"/>
  <c r="P2848" i="4"/>
  <c r="Q2848" i="4" s="1"/>
  <c r="J2848" i="4"/>
  <c r="P2847" i="4"/>
  <c r="J2847" i="4"/>
  <c r="L2846" i="4" s="1"/>
  <c r="P2846" i="4"/>
  <c r="Q2846" i="4" s="1"/>
  <c r="M2846" i="4"/>
  <c r="J2846" i="4"/>
  <c r="P2845" i="4"/>
  <c r="Q2844" i="4" s="1"/>
  <c r="J2845" i="4"/>
  <c r="M2844" i="4" s="1"/>
  <c r="P2844" i="4"/>
  <c r="J2844" i="4"/>
  <c r="P2843" i="4"/>
  <c r="J2843" i="4"/>
  <c r="Q2842" i="4"/>
  <c r="P2842" i="4"/>
  <c r="J2842" i="4"/>
  <c r="P2841" i="4"/>
  <c r="J2841" i="4"/>
  <c r="Q2840" i="4"/>
  <c r="P2840" i="4"/>
  <c r="L2840" i="4"/>
  <c r="J2840" i="4"/>
  <c r="M2840" i="4" s="1"/>
  <c r="P2839" i="4"/>
  <c r="Q2838" i="4" s="1"/>
  <c r="J2839" i="4"/>
  <c r="L2838" i="4" s="1"/>
  <c r="P2838" i="4"/>
  <c r="M2838" i="4"/>
  <c r="J2838" i="4"/>
  <c r="P2837" i="4"/>
  <c r="J2837" i="4"/>
  <c r="Q2836" i="4"/>
  <c r="P2836" i="4"/>
  <c r="M2836" i="4"/>
  <c r="L2836" i="4"/>
  <c r="J2836" i="4"/>
  <c r="P2835" i="4"/>
  <c r="J2835" i="4"/>
  <c r="Q2834" i="4"/>
  <c r="P2834" i="4"/>
  <c r="L2834" i="4"/>
  <c r="J2834" i="4"/>
  <c r="M2834" i="4" s="1"/>
  <c r="P2833" i="4"/>
  <c r="Q2832" i="4" s="1"/>
  <c r="J2833" i="4"/>
  <c r="P2832" i="4"/>
  <c r="J2832" i="4"/>
  <c r="P2831" i="4"/>
  <c r="J2831" i="4"/>
  <c r="P2830" i="4"/>
  <c r="L2830" i="4"/>
  <c r="J2830" i="4"/>
  <c r="M2830" i="4" s="1"/>
  <c r="P2829" i="4"/>
  <c r="Q2828" i="4" s="1"/>
  <c r="J2829" i="4"/>
  <c r="M2828" i="4" s="1"/>
  <c r="P2828" i="4"/>
  <c r="L2828" i="4"/>
  <c r="J2828" i="4"/>
  <c r="P2827" i="4"/>
  <c r="J2827" i="4"/>
  <c r="P2826" i="4"/>
  <c r="Q2826" i="4" s="1"/>
  <c r="J2826" i="4"/>
  <c r="M2826" i="4" s="1"/>
  <c r="P2825" i="4"/>
  <c r="J2825" i="4"/>
  <c r="P2824" i="4"/>
  <c r="Q2824" i="4" s="1"/>
  <c r="J2824" i="4"/>
  <c r="P2823" i="4"/>
  <c r="J2823" i="4"/>
  <c r="P2822" i="4"/>
  <c r="Q2822" i="4" s="1"/>
  <c r="J2822" i="4"/>
  <c r="P2821" i="4"/>
  <c r="Q2820" i="4" s="1"/>
  <c r="J2821" i="4"/>
  <c r="P2820" i="4"/>
  <c r="J2820" i="4"/>
  <c r="P2819" i="4"/>
  <c r="J2819" i="4"/>
  <c r="Q2818" i="4"/>
  <c r="P2818" i="4"/>
  <c r="J2818" i="4"/>
  <c r="P2817" i="4"/>
  <c r="J2817" i="4"/>
  <c r="Q2816" i="4"/>
  <c r="P2816" i="4"/>
  <c r="J2816" i="4"/>
  <c r="P2815" i="4"/>
  <c r="Q2814" i="4" s="1"/>
  <c r="J2815" i="4"/>
  <c r="L2814" i="4" s="1"/>
  <c r="P2814" i="4"/>
  <c r="M2814" i="4"/>
  <c r="J2814" i="4"/>
  <c r="P2813" i="4"/>
  <c r="J2813" i="4"/>
  <c r="P2812" i="4"/>
  <c r="Q2812" i="4" s="1"/>
  <c r="M2812" i="4"/>
  <c r="L2812" i="4"/>
  <c r="J2812" i="4"/>
  <c r="P2811" i="4"/>
  <c r="J2811" i="4"/>
  <c r="Q2810" i="4"/>
  <c r="P2810" i="4"/>
  <c r="L2810" i="4"/>
  <c r="J2810" i="4"/>
  <c r="M2810" i="4" s="1"/>
  <c r="P2809" i="4"/>
  <c r="J2809" i="4"/>
  <c r="Q2808" i="4"/>
  <c r="P2808" i="4"/>
  <c r="J2808" i="4"/>
  <c r="P2807" i="4"/>
  <c r="J2807" i="4"/>
  <c r="P2806" i="4"/>
  <c r="L2806" i="4"/>
  <c r="J2806" i="4"/>
  <c r="M2806" i="4" s="1"/>
  <c r="P2805" i="4"/>
  <c r="Q2804" i="4" s="1"/>
  <c r="J2805" i="4"/>
  <c r="M2804" i="4" s="1"/>
  <c r="P2804" i="4"/>
  <c r="J2804" i="4"/>
  <c r="P2803" i="4"/>
  <c r="J2803" i="4"/>
  <c r="P2802" i="4"/>
  <c r="Q2802" i="4" s="1"/>
  <c r="M2802" i="4"/>
  <c r="J2802" i="4"/>
  <c r="L2802" i="4" s="1"/>
  <c r="P2801" i="4"/>
  <c r="J2801" i="4"/>
  <c r="P2800" i="4"/>
  <c r="Q2800" i="4" s="1"/>
  <c r="J2800" i="4"/>
  <c r="P2799" i="4"/>
  <c r="J2799" i="4"/>
  <c r="L2798" i="4" s="1"/>
  <c r="P2798" i="4"/>
  <c r="Q2798" i="4" s="1"/>
  <c r="M2798" i="4"/>
  <c r="J2798" i="4"/>
  <c r="P2797" i="4"/>
  <c r="Q2796" i="4" s="1"/>
  <c r="J2797" i="4"/>
  <c r="P2796" i="4"/>
  <c r="M2796" i="4"/>
  <c r="J2796" i="4"/>
  <c r="P2795" i="4"/>
  <c r="J2795" i="4"/>
  <c r="Q2794" i="4"/>
  <c r="P2794" i="4"/>
  <c r="J2794" i="4"/>
  <c r="P2793" i="4"/>
  <c r="J2793" i="4"/>
  <c r="Q2792" i="4"/>
  <c r="P2792" i="4"/>
  <c r="L2792" i="4"/>
  <c r="J2792" i="4"/>
  <c r="M2792" i="4" s="1"/>
  <c r="P2791" i="4"/>
  <c r="Q2790" i="4" s="1"/>
  <c r="J2791" i="4"/>
  <c r="L2790" i="4" s="1"/>
  <c r="P2790" i="4"/>
  <c r="M2790" i="4"/>
  <c r="J2790" i="4"/>
  <c r="P2789" i="4"/>
  <c r="J2789" i="4"/>
  <c r="P2788" i="4"/>
  <c r="Q2788" i="4" s="1"/>
  <c r="M2788" i="4"/>
  <c r="L2788" i="4"/>
  <c r="J2788" i="4"/>
  <c r="P2787" i="4"/>
  <c r="J2787" i="4"/>
  <c r="Q2786" i="4"/>
  <c r="P2786" i="4"/>
  <c r="L2786" i="4"/>
  <c r="J2786" i="4"/>
  <c r="M2786" i="4" s="1"/>
  <c r="P2785" i="4"/>
  <c r="J2785" i="4"/>
  <c r="Q2784" i="4"/>
  <c r="P2784" i="4"/>
  <c r="J2784" i="4"/>
  <c r="P2783" i="4"/>
  <c r="J2783" i="4"/>
  <c r="P2782" i="4"/>
  <c r="L2782" i="4"/>
  <c r="J2782" i="4"/>
  <c r="M2782" i="4" s="1"/>
  <c r="P2781" i="4"/>
  <c r="Q2780" i="4" s="1"/>
  <c r="J2781" i="4"/>
  <c r="P2780" i="4"/>
  <c r="J2780" i="4"/>
  <c r="P2779" i="4"/>
  <c r="J2779" i="4"/>
  <c r="P2778" i="4"/>
  <c r="Q2778" i="4" s="1"/>
  <c r="J2778" i="4"/>
  <c r="P2777" i="4"/>
  <c r="J2777" i="4"/>
  <c r="P2776" i="4"/>
  <c r="Q2776" i="4" s="1"/>
  <c r="J2776" i="4"/>
  <c r="P2775" i="4"/>
  <c r="J2775" i="4"/>
  <c r="P2774" i="4"/>
  <c r="Q2774" i="4" s="1"/>
  <c r="J2774" i="4"/>
  <c r="P2773" i="4"/>
  <c r="Q2772" i="4" s="1"/>
  <c r="J2773" i="4"/>
  <c r="P2772" i="4"/>
  <c r="J2772" i="4"/>
  <c r="P2771" i="4"/>
  <c r="Q2770" i="4" s="1"/>
  <c r="J2771" i="4"/>
  <c r="P2770" i="4"/>
  <c r="J2770" i="4"/>
  <c r="P2769" i="4"/>
  <c r="J2769" i="4"/>
  <c r="Q2768" i="4"/>
  <c r="P2768" i="4"/>
  <c r="J2768" i="4"/>
  <c r="P2767" i="4"/>
  <c r="Q2766" i="4" s="1"/>
  <c r="J2767" i="4"/>
  <c r="L2766" i="4" s="1"/>
  <c r="P2766" i="4"/>
  <c r="M2766" i="4"/>
  <c r="J2766" i="4"/>
  <c r="P2765" i="4"/>
  <c r="J2765" i="4"/>
  <c r="P2764" i="4"/>
  <c r="Q2764" i="4" s="1"/>
  <c r="M2764" i="4"/>
  <c r="L2764" i="4"/>
  <c r="J2764" i="4"/>
  <c r="P2763" i="4"/>
  <c r="J2763" i="4"/>
  <c r="Q2762" i="4"/>
  <c r="P2762" i="4"/>
  <c r="L2762" i="4"/>
  <c r="J2762" i="4"/>
  <c r="M2762" i="4" s="1"/>
  <c r="P2761" i="4"/>
  <c r="J2761" i="4"/>
  <c r="L2760" i="4" s="1"/>
  <c r="Q2760" i="4"/>
  <c r="P2760" i="4"/>
  <c r="J2760" i="4"/>
  <c r="P2759" i="4"/>
  <c r="J2759" i="4"/>
  <c r="M2758" i="4" s="1"/>
  <c r="P2758" i="4"/>
  <c r="Q2758" i="4" s="1"/>
  <c r="L2758" i="4"/>
  <c r="P2757" i="4"/>
  <c r="J2757" i="4"/>
  <c r="P2756" i="4"/>
  <c r="J2756" i="4"/>
  <c r="P2755" i="4"/>
  <c r="J2755" i="4"/>
  <c r="Q2754" i="4"/>
  <c r="P2754" i="4"/>
  <c r="M2754" i="4"/>
  <c r="L2754" i="4"/>
  <c r="J2754" i="4"/>
  <c r="P2753" i="4"/>
  <c r="Q2752" i="4" s="1"/>
  <c r="J2753" i="4"/>
  <c r="L2752" i="4" s="1"/>
  <c r="P2752" i="4"/>
  <c r="J2752" i="4"/>
  <c r="P2751" i="4"/>
  <c r="J2751" i="4"/>
  <c r="Q2750" i="4"/>
  <c r="P2750" i="4"/>
  <c r="M2750" i="4"/>
  <c r="L2750" i="4"/>
  <c r="J2750" i="4"/>
  <c r="P2749" i="4"/>
  <c r="J2749" i="4"/>
  <c r="Q2748" i="4"/>
  <c r="P2748" i="4"/>
  <c r="L2748" i="4"/>
  <c r="J2748" i="4"/>
  <c r="M2748" i="4" s="1"/>
  <c r="P2747" i="4"/>
  <c r="J2747" i="4"/>
  <c r="P2746" i="4"/>
  <c r="Q2746" i="4" s="1"/>
  <c r="J2746" i="4"/>
  <c r="P2745" i="4"/>
  <c r="J2745" i="4"/>
  <c r="P2744" i="4"/>
  <c r="J2744" i="4"/>
  <c r="M2744" i="4" s="1"/>
  <c r="P2743" i="4"/>
  <c r="J2743" i="4"/>
  <c r="M2742" i="4" s="1"/>
  <c r="Q2742" i="4"/>
  <c r="P2742" i="4"/>
  <c r="L2742" i="4"/>
  <c r="J2742" i="4"/>
  <c r="P2741" i="4"/>
  <c r="J2741" i="4"/>
  <c r="P2740" i="4"/>
  <c r="Q2740" i="4" s="1"/>
  <c r="J2740" i="4"/>
  <c r="P2739" i="4"/>
  <c r="J2739" i="4"/>
  <c r="P2738" i="4"/>
  <c r="Q2738" i="4" s="1"/>
  <c r="J2738" i="4"/>
  <c r="P2737" i="4"/>
  <c r="J2737" i="4"/>
  <c r="P2736" i="4"/>
  <c r="Q2736" i="4" s="1"/>
  <c r="J2736" i="4"/>
  <c r="P2735" i="4"/>
  <c r="Q2734" i="4" s="1"/>
  <c r="J2735" i="4"/>
  <c r="P2734" i="4"/>
  <c r="J2734" i="4"/>
  <c r="L2734" i="4" s="1"/>
  <c r="P2733" i="4"/>
  <c r="J2733" i="4"/>
  <c r="P2732" i="4"/>
  <c r="Q2732" i="4" s="1"/>
  <c r="J2732" i="4"/>
  <c r="P2731" i="4"/>
  <c r="J2731" i="4"/>
  <c r="Q2730" i="4"/>
  <c r="P2730" i="4"/>
  <c r="J2730" i="4"/>
  <c r="M2730" i="4" s="1"/>
  <c r="P2729" i="4"/>
  <c r="Q2728" i="4" s="1"/>
  <c r="J2729" i="4"/>
  <c r="L2728" i="4" s="1"/>
  <c r="P2728" i="4"/>
  <c r="J2728" i="4"/>
  <c r="P2727" i="4"/>
  <c r="J2727" i="4"/>
  <c r="Q2726" i="4"/>
  <c r="P2726" i="4"/>
  <c r="J2726" i="4"/>
  <c r="M2726" i="4" s="1"/>
  <c r="P2725" i="4"/>
  <c r="J2725" i="4"/>
  <c r="Q2724" i="4"/>
  <c r="P2724" i="4"/>
  <c r="L2724" i="4"/>
  <c r="J2724" i="4"/>
  <c r="M2724" i="4" s="1"/>
  <c r="P2723" i="4"/>
  <c r="J2723" i="4"/>
  <c r="L2722" i="4" s="1"/>
  <c r="P2722" i="4"/>
  <c r="Q2722" i="4" s="1"/>
  <c r="M2722" i="4"/>
  <c r="J2722" i="4"/>
  <c r="P2721" i="4"/>
  <c r="J2721" i="4"/>
  <c r="P2720" i="4"/>
  <c r="L2720" i="4"/>
  <c r="J2720" i="4"/>
  <c r="M2720" i="4" s="1"/>
  <c r="P2719" i="4"/>
  <c r="J2719" i="4"/>
  <c r="M2718" i="4" s="1"/>
  <c r="Q2718" i="4"/>
  <c r="P2718" i="4"/>
  <c r="J2718" i="4"/>
  <c r="P2717" i="4"/>
  <c r="J2717" i="4"/>
  <c r="P2716" i="4"/>
  <c r="Q2716" i="4" s="1"/>
  <c r="L2716" i="4"/>
  <c r="J2716" i="4"/>
  <c r="M2716" i="4" s="1"/>
  <c r="P2715" i="4"/>
  <c r="J2715" i="4"/>
  <c r="P2714" i="4"/>
  <c r="Q2714" i="4" s="1"/>
  <c r="J2714" i="4"/>
  <c r="P2713" i="4"/>
  <c r="J2713" i="4"/>
  <c r="P2712" i="4"/>
  <c r="Q2712" i="4" s="1"/>
  <c r="J2712" i="4"/>
  <c r="P2711" i="4"/>
  <c r="Q2710" i="4" s="1"/>
  <c r="J2711" i="4"/>
  <c r="P2710" i="4"/>
  <c r="M2710" i="4"/>
  <c r="J2710" i="4"/>
  <c r="P2709" i="4"/>
  <c r="J2709" i="4"/>
  <c r="Q2708" i="4"/>
  <c r="P2708" i="4"/>
  <c r="J2708" i="4"/>
  <c r="P2707" i="4"/>
  <c r="J2707" i="4"/>
  <c r="Q2706" i="4"/>
  <c r="P2706" i="4"/>
  <c r="M2706" i="4"/>
  <c r="L2706" i="4"/>
  <c r="J2706" i="4"/>
  <c r="P2705" i="4"/>
  <c r="Q2704" i="4" s="1"/>
  <c r="J2705" i="4"/>
  <c r="P2704" i="4"/>
  <c r="J2704" i="4"/>
  <c r="P2703" i="4"/>
  <c r="J2703" i="4"/>
  <c r="Q2702" i="4"/>
  <c r="P2702" i="4"/>
  <c r="M2702" i="4"/>
  <c r="L2702" i="4"/>
  <c r="J2702" i="4"/>
  <c r="P2701" i="4"/>
  <c r="J2701" i="4"/>
  <c r="Q2700" i="4"/>
  <c r="P2700" i="4"/>
  <c r="L2700" i="4"/>
  <c r="J2700" i="4"/>
  <c r="M2700" i="4" s="1"/>
  <c r="P2699" i="4"/>
  <c r="J2699" i="4"/>
  <c r="L2698" i="4" s="1"/>
  <c r="P2698" i="4"/>
  <c r="J2698" i="4"/>
  <c r="P2697" i="4"/>
  <c r="J2697" i="4"/>
  <c r="P2696" i="4"/>
  <c r="Q2696" i="4" s="1"/>
  <c r="J2696" i="4"/>
  <c r="P2695" i="4"/>
  <c r="J2695" i="4"/>
  <c r="Q2694" i="4"/>
  <c r="P2694" i="4"/>
  <c r="J2694" i="4"/>
  <c r="P2693" i="4"/>
  <c r="J2693" i="4"/>
  <c r="P2692" i="4"/>
  <c r="Q2692" i="4" s="1"/>
  <c r="J2692" i="4"/>
  <c r="P2691" i="4"/>
  <c r="J2691" i="4"/>
  <c r="P2690" i="4"/>
  <c r="Q2690" i="4" s="1"/>
  <c r="J2690" i="4"/>
  <c r="P2689" i="4"/>
  <c r="J2689" i="4"/>
  <c r="P2688" i="4"/>
  <c r="Q2688" i="4" s="1"/>
  <c r="M2688" i="4"/>
  <c r="L2688" i="4"/>
  <c r="J2688" i="4"/>
  <c r="P2687" i="4"/>
  <c r="Q2686" i="4" s="1"/>
  <c r="J2687" i="4"/>
  <c r="P2686" i="4"/>
  <c r="M2686" i="4"/>
  <c r="J2686" i="4"/>
  <c r="L2686" i="4" s="1"/>
  <c r="P2685" i="4"/>
  <c r="J2685" i="4"/>
  <c r="P2684" i="4"/>
  <c r="Q2684" i="4" s="1"/>
  <c r="J2684" i="4"/>
  <c r="P2683" i="4"/>
  <c r="J2683" i="4"/>
  <c r="Q2682" i="4"/>
  <c r="P2682" i="4"/>
  <c r="M2682" i="4"/>
  <c r="L2682" i="4"/>
  <c r="J2682" i="4"/>
  <c r="P2681" i="4"/>
  <c r="Q2680" i="4" s="1"/>
  <c r="J2681" i="4"/>
  <c r="L2680" i="4" s="1"/>
  <c r="P2680" i="4"/>
  <c r="J2680" i="4"/>
  <c r="P2679" i="4"/>
  <c r="J2679" i="4"/>
  <c r="Q2678" i="4"/>
  <c r="P2678" i="4"/>
  <c r="M2678" i="4"/>
  <c r="L2678" i="4"/>
  <c r="J2678" i="4"/>
  <c r="P2677" i="4"/>
  <c r="J2677" i="4"/>
  <c r="Q2676" i="4"/>
  <c r="P2676" i="4"/>
  <c r="L2676" i="4"/>
  <c r="J2676" i="4"/>
  <c r="M2676" i="4" s="1"/>
  <c r="P2675" i="4"/>
  <c r="J2675" i="4"/>
  <c r="P2674" i="4"/>
  <c r="J2674" i="4"/>
  <c r="P2673" i="4"/>
  <c r="J2673" i="4"/>
  <c r="P2672" i="4"/>
  <c r="J2672" i="4"/>
  <c r="P2671" i="4"/>
  <c r="J2671" i="4"/>
  <c r="M2670" i="4" s="1"/>
  <c r="Q2670" i="4"/>
  <c r="P2670" i="4"/>
  <c r="J2670" i="4"/>
  <c r="P2669" i="4"/>
  <c r="J2669" i="4"/>
  <c r="P2668" i="4"/>
  <c r="Q2668" i="4" s="1"/>
  <c r="J2668" i="4"/>
  <c r="P2667" i="4"/>
  <c r="J2667" i="4"/>
  <c r="P2666" i="4"/>
  <c r="J2666" i="4"/>
  <c r="P2665" i="4"/>
  <c r="J2665" i="4"/>
  <c r="M2664" i="4" s="1"/>
  <c r="P2664" i="4"/>
  <c r="Q2664" i="4" s="1"/>
  <c r="J2664" i="4"/>
  <c r="P2663" i="4"/>
  <c r="Q2662" i="4" s="1"/>
  <c r="J2663" i="4"/>
  <c r="P2662" i="4"/>
  <c r="M2662" i="4"/>
  <c r="J2662" i="4"/>
  <c r="P2661" i="4"/>
  <c r="J2661" i="4"/>
  <c r="P2660" i="4"/>
  <c r="J2660" i="4"/>
  <c r="P2659" i="4"/>
  <c r="J2659" i="4"/>
  <c r="Q2658" i="4"/>
  <c r="P2658" i="4"/>
  <c r="M2658" i="4"/>
  <c r="L2658" i="4"/>
  <c r="J2658" i="4"/>
  <c r="P2657" i="4"/>
  <c r="Q2656" i="4" s="1"/>
  <c r="J2657" i="4"/>
  <c r="L2656" i="4" s="1"/>
  <c r="P2656" i="4"/>
  <c r="J2656" i="4"/>
  <c r="P2655" i="4"/>
  <c r="J2655" i="4"/>
  <c r="P2654" i="4"/>
  <c r="Q2654" i="4" s="1"/>
  <c r="M2654" i="4"/>
  <c r="L2654" i="4"/>
  <c r="J2654" i="4"/>
  <c r="P2653" i="4"/>
  <c r="J2653" i="4"/>
  <c r="Q2652" i="4"/>
  <c r="P2652" i="4"/>
  <c r="L2652" i="4"/>
  <c r="J2652" i="4"/>
  <c r="M2652" i="4" s="1"/>
  <c r="P2651" i="4"/>
  <c r="J2651" i="4"/>
  <c r="L2650" i="4" s="1"/>
  <c r="Q2650" i="4"/>
  <c r="P2650" i="4"/>
  <c r="M2650" i="4"/>
  <c r="J2650" i="4"/>
  <c r="P2649" i="4"/>
  <c r="J2649" i="4"/>
  <c r="P2648" i="4"/>
  <c r="J2648" i="4"/>
  <c r="M2648" i="4" s="1"/>
  <c r="P2647" i="4"/>
  <c r="J2647" i="4"/>
  <c r="M2646" i="4" s="1"/>
  <c r="Q2646" i="4"/>
  <c r="P2646" i="4"/>
  <c r="L2646" i="4"/>
  <c r="J2646" i="4"/>
  <c r="P2645" i="4"/>
  <c r="J2645" i="4"/>
  <c r="P2644" i="4"/>
  <c r="Q2644" i="4" s="1"/>
  <c r="J2644" i="4"/>
  <c r="P2643" i="4"/>
  <c r="J2643" i="4"/>
  <c r="P2642" i="4"/>
  <c r="Q2642" i="4" s="1"/>
  <c r="J2642" i="4"/>
  <c r="P2641" i="4"/>
  <c r="J2641" i="4"/>
  <c r="P2640" i="4"/>
  <c r="Q2640" i="4" s="1"/>
  <c r="J2640" i="4"/>
  <c r="P2639" i="4"/>
  <c r="Q2638" i="4" s="1"/>
  <c r="J2639" i="4"/>
  <c r="P2638" i="4"/>
  <c r="J2638" i="4"/>
  <c r="P2637" i="4"/>
  <c r="J2637" i="4"/>
  <c r="P2636" i="4"/>
  <c r="Q2636" i="4" s="1"/>
  <c r="J2636" i="4"/>
  <c r="P2635" i="4"/>
  <c r="J2635" i="4"/>
  <c r="Q2634" i="4"/>
  <c r="P2634" i="4"/>
  <c r="J2634" i="4"/>
  <c r="M2634" i="4" s="1"/>
  <c r="P2633" i="4"/>
  <c r="Q2632" i="4" s="1"/>
  <c r="J2633" i="4"/>
  <c r="P2632" i="4"/>
  <c r="J2632" i="4"/>
  <c r="P2631" i="4"/>
  <c r="J2631" i="4"/>
  <c r="Q2630" i="4"/>
  <c r="P2630" i="4"/>
  <c r="J2630" i="4"/>
  <c r="P2629" i="4"/>
  <c r="J2629" i="4"/>
  <c r="Q2628" i="4"/>
  <c r="P2628" i="4"/>
  <c r="L2628" i="4"/>
  <c r="J2628" i="4"/>
  <c r="M2628" i="4" s="1"/>
  <c r="P2627" i="4"/>
  <c r="Q2626" i="4" s="1"/>
  <c r="J2627" i="4"/>
  <c r="L2626" i="4" s="1"/>
  <c r="P2626" i="4"/>
  <c r="M2626" i="4"/>
  <c r="J2626" i="4"/>
  <c r="P2625" i="4"/>
  <c r="J2625" i="4"/>
  <c r="P2624" i="4"/>
  <c r="L2624" i="4"/>
  <c r="J2624" i="4"/>
  <c r="M2624" i="4" s="1"/>
  <c r="P2623" i="4"/>
  <c r="J2623" i="4"/>
  <c r="M2622" i="4" s="1"/>
  <c r="Q2622" i="4"/>
  <c r="P2622" i="4"/>
  <c r="J2622" i="4"/>
  <c r="P2621" i="4"/>
  <c r="J2621" i="4"/>
  <c r="P2620" i="4"/>
  <c r="Q2620" i="4" s="1"/>
  <c r="L2620" i="4"/>
  <c r="J2620" i="4"/>
  <c r="P2619" i="4"/>
  <c r="J2619" i="4"/>
  <c r="P2618" i="4"/>
  <c r="Q2618" i="4" s="1"/>
  <c r="J2618" i="4"/>
  <c r="P2617" i="4"/>
  <c r="J2617" i="4"/>
  <c r="L2616" i="4" s="1"/>
  <c r="Q2616" i="4"/>
  <c r="P2616" i="4"/>
  <c r="M2616" i="4"/>
  <c r="J2616" i="4"/>
  <c r="P2615" i="4"/>
  <c r="Q2614" i="4" s="1"/>
  <c r="J2615" i="4"/>
  <c r="P2614" i="4"/>
  <c r="M2614" i="4"/>
  <c r="J2614" i="4"/>
  <c r="P2613" i="4"/>
  <c r="J2613" i="4"/>
  <c r="Q2612" i="4"/>
  <c r="P2612" i="4"/>
  <c r="J2612" i="4"/>
  <c r="P2611" i="4"/>
  <c r="J2611" i="4"/>
  <c r="Q2610" i="4"/>
  <c r="P2610" i="4"/>
  <c r="M2610" i="4"/>
  <c r="L2610" i="4"/>
  <c r="J2610" i="4"/>
  <c r="P2609" i="4"/>
  <c r="Q2608" i="4" s="1"/>
  <c r="J2609" i="4"/>
  <c r="L2608" i="4" s="1"/>
  <c r="P2608" i="4"/>
  <c r="M2608" i="4"/>
  <c r="J2608" i="4"/>
  <c r="P2607" i="4"/>
  <c r="J2607" i="4"/>
  <c r="Q2606" i="4"/>
  <c r="P2606" i="4"/>
  <c r="M2606" i="4"/>
  <c r="L2606" i="4"/>
  <c r="J2606" i="4"/>
  <c r="P2605" i="4"/>
  <c r="J2605" i="4"/>
  <c r="Q2604" i="4"/>
  <c r="P2604" i="4"/>
  <c r="L2604" i="4"/>
  <c r="J2604" i="4"/>
  <c r="M2604" i="4" s="1"/>
  <c r="P2603" i="4"/>
  <c r="J2603" i="4"/>
  <c r="L2602" i="4" s="1"/>
  <c r="P2602" i="4"/>
  <c r="J2602" i="4"/>
  <c r="P2601" i="4"/>
  <c r="J2601" i="4"/>
  <c r="P2600" i="4"/>
  <c r="Q2600" i="4" s="1"/>
  <c r="J2600" i="4"/>
  <c r="M2600" i="4" s="1"/>
  <c r="P2599" i="4"/>
  <c r="J2599" i="4"/>
  <c r="Q2598" i="4"/>
  <c r="P2598" i="4"/>
  <c r="J2598" i="4"/>
  <c r="P2597" i="4"/>
  <c r="J2597" i="4"/>
  <c r="P2596" i="4"/>
  <c r="Q2596" i="4" s="1"/>
  <c r="M2596" i="4"/>
  <c r="L2596" i="4"/>
  <c r="J2596" i="4"/>
  <c r="P2595" i="4"/>
  <c r="J2595" i="4"/>
  <c r="P2594" i="4"/>
  <c r="Q2594" i="4" s="1"/>
  <c r="J2594" i="4"/>
  <c r="P2593" i="4"/>
  <c r="J2593" i="4"/>
  <c r="Q2592" i="4"/>
  <c r="P2592" i="4"/>
  <c r="M2592" i="4"/>
  <c r="L2592" i="4"/>
  <c r="J2592" i="4"/>
  <c r="P2591" i="4"/>
  <c r="Q2590" i="4" s="1"/>
  <c r="J2591" i="4"/>
  <c r="P2590" i="4"/>
  <c r="M2590" i="4"/>
  <c r="J2590" i="4"/>
  <c r="L2590" i="4" s="1"/>
  <c r="P2589" i="4"/>
  <c r="Q2588" i="4" s="1"/>
  <c r="J2589" i="4"/>
  <c r="P2588" i="4"/>
  <c r="J2588" i="4"/>
  <c r="P2587" i="4"/>
  <c r="J2587" i="4"/>
  <c r="Q2586" i="4"/>
  <c r="P2586" i="4"/>
  <c r="M2586" i="4"/>
  <c r="L2586" i="4"/>
  <c r="J2586" i="4"/>
  <c r="P2585" i="4"/>
  <c r="Q2584" i="4" s="1"/>
  <c r="J2585" i="4"/>
  <c r="L2584" i="4" s="1"/>
  <c r="P2584" i="4"/>
  <c r="J2584" i="4"/>
  <c r="P2583" i="4"/>
  <c r="Q2582" i="4" s="1"/>
  <c r="J2583" i="4"/>
  <c r="P2582" i="4"/>
  <c r="M2582" i="4"/>
  <c r="L2582" i="4"/>
  <c r="J2582" i="4"/>
  <c r="P2581" i="4"/>
  <c r="J2581" i="4"/>
  <c r="Q2580" i="4"/>
  <c r="P2580" i="4"/>
  <c r="L2580" i="4"/>
  <c r="J2580" i="4"/>
  <c r="M2580" i="4" s="1"/>
  <c r="P2579" i="4"/>
  <c r="J2579" i="4"/>
  <c r="P2578" i="4"/>
  <c r="Q2578" i="4" s="1"/>
  <c r="J2578" i="4"/>
  <c r="P2577" i="4"/>
  <c r="J2577" i="4"/>
  <c r="P2576" i="4"/>
  <c r="J2576" i="4"/>
  <c r="P2575" i="4"/>
  <c r="Q2574" i="4" s="1"/>
  <c r="J2575" i="4"/>
  <c r="P2574" i="4"/>
  <c r="J2574" i="4"/>
  <c r="P2573" i="4"/>
  <c r="J2573" i="4"/>
  <c r="P2572" i="4"/>
  <c r="Q2572" i="4" s="1"/>
  <c r="J2572" i="4"/>
  <c r="P2571" i="4"/>
  <c r="J2571" i="4"/>
  <c r="P2570" i="4"/>
  <c r="Q2570" i="4" s="1"/>
  <c r="J2570" i="4"/>
  <c r="P2569" i="4"/>
  <c r="J2569" i="4"/>
  <c r="M2568" i="4" s="1"/>
  <c r="P2568" i="4"/>
  <c r="Q2568" i="4" s="1"/>
  <c r="J2568" i="4"/>
  <c r="P2567" i="4"/>
  <c r="Q2566" i="4" s="1"/>
  <c r="J2567" i="4"/>
  <c r="P2566" i="4"/>
  <c r="M2566" i="4"/>
  <c r="J2566" i="4"/>
  <c r="P2565" i="4"/>
  <c r="J2565" i="4"/>
  <c r="P2564" i="4"/>
  <c r="Q2564" i="4" s="1"/>
  <c r="J2564" i="4"/>
  <c r="P2563" i="4"/>
  <c r="J2563" i="4"/>
  <c r="Q2562" i="4"/>
  <c r="P2562" i="4"/>
  <c r="M2562" i="4"/>
  <c r="L2562" i="4"/>
  <c r="J2562" i="4"/>
  <c r="P2561" i="4"/>
  <c r="Q2560" i="4" s="1"/>
  <c r="J2561" i="4"/>
  <c r="P2560" i="4"/>
  <c r="J2560" i="4"/>
  <c r="P2559" i="4"/>
  <c r="J2559" i="4"/>
  <c r="P2558" i="4"/>
  <c r="Q2558" i="4" s="1"/>
  <c r="M2558" i="4"/>
  <c r="L2558" i="4"/>
  <c r="J2558" i="4"/>
  <c r="P2557" i="4"/>
  <c r="J2557" i="4"/>
  <c r="Q2556" i="4"/>
  <c r="P2556" i="4"/>
  <c r="L2556" i="4"/>
  <c r="J2556" i="4"/>
  <c r="M2556" i="4" s="1"/>
  <c r="P2555" i="4"/>
  <c r="J2555" i="4"/>
  <c r="L2554" i="4" s="1"/>
  <c r="P2554" i="4"/>
  <c r="Q2554" i="4" s="1"/>
  <c r="M2554" i="4"/>
  <c r="J2554" i="4"/>
  <c r="P2553" i="4"/>
  <c r="J2553" i="4"/>
  <c r="P2552" i="4"/>
  <c r="J2552" i="4"/>
  <c r="M2552" i="4" s="1"/>
  <c r="P2551" i="4"/>
  <c r="J2551" i="4"/>
  <c r="M2550" i="4" s="1"/>
  <c r="Q2550" i="4"/>
  <c r="P2550" i="4"/>
  <c r="L2550" i="4"/>
  <c r="J2550" i="4"/>
  <c r="P2549" i="4"/>
  <c r="J2549" i="4"/>
  <c r="P2548" i="4"/>
  <c r="Q2548" i="4" s="1"/>
  <c r="J2548" i="4"/>
  <c r="P2547" i="4"/>
  <c r="J2547" i="4"/>
  <c r="P2546" i="4"/>
  <c r="Q2546" i="4" s="1"/>
  <c r="J2546" i="4"/>
  <c r="P2545" i="4"/>
  <c r="J2545" i="4"/>
  <c r="L2544" i="4" s="1"/>
  <c r="P2544" i="4"/>
  <c r="Q2544" i="4" s="1"/>
  <c r="M2544" i="4"/>
  <c r="J2544" i="4"/>
  <c r="P2543" i="4"/>
  <c r="Q2542" i="4" s="1"/>
  <c r="J2543" i="4"/>
  <c r="P2542" i="4"/>
  <c r="J2542" i="4"/>
  <c r="P2541" i="4"/>
  <c r="J2541" i="4"/>
  <c r="P2540" i="4"/>
  <c r="Q2540" i="4" s="1"/>
  <c r="J2540" i="4"/>
  <c r="P2539" i="4"/>
  <c r="J2539" i="4"/>
  <c r="Q2538" i="4"/>
  <c r="P2538" i="4"/>
  <c r="L2538" i="4"/>
  <c r="J2538" i="4"/>
  <c r="M2538" i="4" s="1"/>
  <c r="P2537" i="4"/>
  <c r="Q2536" i="4" s="1"/>
  <c r="J2537" i="4"/>
  <c r="P2536" i="4"/>
  <c r="J2536" i="4"/>
  <c r="P2535" i="4"/>
  <c r="J2535" i="4"/>
  <c r="Q2534" i="4"/>
  <c r="P2534" i="4"/>
  <c r="J2534" i="4"/>
  <c r="M2534" i="4" s="1"/>
  <c r="P2533" i="4"/>
  <c r="J2533" i="4"/>
  <c r="Q2532" i="4"/>
  <c r="P2532" i="4"/>
  <c r="L2532" i="4"/>
  <c r="J2532" i="4"/>
  <c r="M2532" i="4" s="1"/>
  <c r="P2531" i="4"/>
  <c r="Q2530" i="4" s="1"/>
  <c r="J2531" i="4"/>
  <c r="L2530" i="4" s="1"/>
  <c r="P2530" i="4"/>
  <c r="M2530" i="4"/>
  <c r="J2530" i="4"/>
  <c r="P2529" i="4"/>
  <c r="J2529" i="4"/>
  <c r="P2528" i="4"/>
  <c r="J2528" i="4"/>
  <c r="M2528" i="4" s="1"/>
  <c r="P2527" i="4"/>
  <c r="J2527" i="4"/>
  <c r="M2526" i="4" s="1"/>
  <c r="Q2526" i="4"/>
  <c r="P2526" i="4"/>
  <c r="J2526" i="4"/>
  <c r="P2525" i="4"/>
  <c r="J2525" i="4"/>
  <c r="P2524" i="4"/>
  <c r="Q2524" i="4" s="1"/>
  <c r="J2524" i="4"/>
  <c r="M2524" i="4" s="1"/>
  <c r="P2523" i="4"/>
  <c r="J2523" i="4"/>
  <c r="P2522" i="4"/>
  <c r="Q2522" i="4" s="1"/>
  <c r="J2522" i="4"/>
  <c r="P2521" i="4"/>
  <c r="J2521" i="4"/>
  <c r="L2520" i="4" s="1"/>
  <c r="Q2520" i="4"/>
  <c r="P2520" i="4"/>
  <c r="J2520" i="4"/>
  <c r="P2519" i="4"/>
  <c r="Q2518" i="4" s="1"/>
  <c r="J2519" i="4"/>
  <c r="P2518" i="4"/>
  <c r="M2518" i="4"/>
  <c r="J2518" i="4"/>
  <c r="P2517" i="4"/>
  <c r="J2517" i="4"/>
  <c r="P2516" i="4"/>
  <c r="Q2516" i="4" s="1"/>
  <c r="J2516" i="4"/>
  <c r="P2515" i="4"/>
  <c r="J2515" i="4"/>
  <c r="Q2514" i="4"/>
  <c r="P2514" i="4"/>
  <c r="M2514" i="4"/>
  <c r="L2514" i="4"/>
  <c r="J2514" i="4"/>
  <c r="P2513" i="4"/>
  <c r="Q2512" i="4" s="1"/>
  <c r="J2513" i="4"/>
  <c r="L2512" i="4" s="1"/>
  <c r="P2512" i="4"/>
  <c r="M2512" i="4"/>
  <c r="J2512" i="4"/>
  <c r="P2511" i="4"/>
  <c r="J2511" i="4"/>
  <c r="Q2510" i="4"/>
  <c r="P2510" i="4"/>
  <c r="M2510" i="4"/>
  <c r="L2510" i="4"/>
  <c r="J2510" i="4"/>
  <c r="P2509" i="4"/>
  <c r="J2509" i="4"/>
  <c r="Q2508" i="4"/>
  <c r="P2508" i="4"/>
  <c r="L2508" i="4"/>
  <c r="J2508" i="4"/>
  <c r="M2508" i="4" s="1"/>
  <c r="P2507" i="4"/>
  <c r="J2507" i="4"/>
  <c r="P2506" i="4"/>
  <c r="Q2506" i="4" s="1"/>
  <c r="J2506" i="4"/>
  <c r="P2505" i="4"/>
  <c r="J2505" i="4"/>
  <c r="P2504" i="4"/>
  <c r="Q2504" i="4" s="1"/>
  <c r="J2504" i="4"/>
  <c r="M2504" i="4" s="1"/>
  <c r="P2503" i="4"/>
  <c r="J2503" i="4"/>
  <c r="Q2502" i="4"/>
  <c r="P2502" i="4"/>
  <c r="J2502" i="4"/>
  <c r="P2501" i="4"/>
  <c r="J2501" i="4"/>
  <c r="P2500" i="4"/>
  <c r="Q2500" i="4" s="1"/>
  <c r="M2500" i="4"/>
  <c r="L2500" i="4"/>
  <c r="J2500" i="4"/>
  <c r="P2499" i="4"/>
  <c r="J2499" i="4"/>
  <c r="P2498" i="4"/>
  <c r="Q2498" i="4" s="1"/>
  <c r="J2498" i="4"/>
  <c r="P2497" i="4"/>
  <c r="J2497" i="4"/>
  <c r="Q2496" i="4"/>
  <c r="P2496" i="4"/>
  <c r="M2496" i="4"/>
  <c r="L2496" i="4"/>
  <c r="J2496" i="4"/>
  <c r="P2495" i="4"/>
  <c r="Q2494" i="4" s="1"/>
  <c r="J2495" i="4"/>
  <c r="P2494" i="4"/>
  <c r="M2494" i="4"/>
  <c r="J2494" i="4"/>
  <c r="L2494" i="4" s="1"/>
  <c r="P2493" i="4"/>
  <c r="Q2492" i="4" s="1"/>
  <c r="J2493" i="4"/>
  <c r="P2492" i="4"/>
  <c r="J2492" i="4"/>
  <c r="P2491" i="4"/>
  <c r="J2491" i="4"/>
  <c r="Q2490" i="4"/>
  <c r="P2490" i="4"/>
  <c r="M2490" i="4"/>
  <c r="L2490" i="4"/>
  <c r="J2490" i="4"/>
  <c r="P2489" i="4"/>
  <c r="Q2488" i="4" s="1"/>
  <c r="J2489" i="4"/>
  <c r="L2488" i="4" s="1"/>
  <c r="P2488" i="4"/>
  <c r="J2488" i="4"/>
  <c r="P2487" i="4"/>
  <c r="Q2486" i="4" s="1"/>
  <c r="J2487" i="4"/>
  <c r="P2486" i="4"/>
  <c r="M2486" i="4"/>
  <c r="L2486" i="4"/>
  <c r="J2486" i="4"/>
  <c r="P2485" i="4"/>
  <c r="J2485" i="4"/>
  <c r="Q2484" i="4"/>
  <c r="P2484" i="4"/>
  <c r="L2484" i="4"/>
  <c r="J2484" i="4"/>
  <c r="M2484" i="4" s="1"/>
  <c r="P2483" i="4"/>
  <c r="J2483" i="4"/>
  <c r="L2482" i="4" s="1"/>
  <c r="P2482" i="4"/>
  <c r="J2482" i="4"/>
  <c r="P2481" i="4"/>
  <c r="J2481" i="4"/>
  <c r="P2480" i="4"/>
  <c r="J2480" i="4"/>
  <c r="P2479" i="4"/>
  <c r="J2479" i="4"/>
  <c r="M2478" i="4" s="1"/>
  <c r="Q2478" i="4"/>
  <c r="P2478" i="4"/>
  <c r="J2478" i="4"/>
  <c r="P2477" i="4"/>
  <c r="J2477" i="4"/>
  <c r="P2476" i="4"/>
  <c r="Q2476" i="4" s="1"/>
  <c r="J2476" i="4"/>
  <c r="P2475" i="4"/>
  <c r="J2475" i="4"/>
  <c r="P2474" i="4"/>
  <c r="J2474" i="4"/>
  <c r="P2473" i="4"/>
  <c r="J2473" i="4"/>
  <c r="L2472" i="4" s="1"/>
  <c r="P2472" i="4"/>
  <c r="Q2472" i="4" s="1"/>
  <c r="M2472" i="4"/>
  <c r="J2472" i="4"/>
  <c r="P2471" i="4"/>
  <c r="Q2470" i="4" s="1"/>
  <c r="J2471" i="4"/>
  <c r="M2470" i="4" s="1"/>
  <c r="P2470" i="4"/>
  <c r="J2470" i="4"/>
  <c r="P2469" i="4"/>
  <c r="J2469" i="4"/>
  <c r="P2468" i="4"/>
  <c r="Q2468" i="4" s="1"/>
  <c r="J2468" i="4"/>
  <c r="P2467" i="4"/>
  <c r="J2467" i="4"/>
  <c r="Q2466" i="4"/>
  <c r="P2466" i="4"/>
  <c r="M2466" i="4"/>
  <c r="L2466" i="4"/>
  <c r="J2466" i="4"/>
  <c r="P2465" i="4"/>
  <c r="Q2464" i="4" s="1"/>
  <c r="J2465" i="4"/>
  <c r="P2464" i="4"/>
  <c r="J2464" i="4"/>
  <c r="P2463" i="4"/>
  <c r="J2463" i="4"/>
  <c r="Q2462" i="4"/>
  <c r="P2462" i="4"/>
  <c r="M2462" i="4"/>
  <c r="L2462" i="4"/>
  <c r="J2462" i="4"/>
  <c r="P2461" i="4"/>
  <c r="J2461" i="4"/>
  <c r="Q2460" i="4"/>
  <c r="P2460" i="4"/>
  <c r="L2460" i="4"/>
  <c r="J2460" i="4"/>
  <c r="M2460" i="4" s="1"/>
  <c r="P2459" i="4"/>
  <c r="J2459" i="4"/>
  <c r="P2458" i="4"/>
  <c r="Q2458" i="4" s="1"/>
  <c r="J2458" i="4"/>
  <c r="P2457" i="4"/>
  <c r="J2457" i="4"/>
  <c r="P2456" i="4"/>
  <c r="J2456" i="4"/>
  <c r="P2455" i="4"/>
  <c r="J2455" i="4"/>
  <c r="M2454" i="4" s="1"/>
  <c r="Q2454" i="4"/>
  <c r="P2454" i="4"/>
  <c r="L2454" i="4"/>
  <c r="J2454" i="4"/>
  <c r="P2453" i="4"/>
  <c r="J2453" i="4"/>
  <c r="P2452" i="4"/>
  <c r="Q2452" i="4" s="1"/>
  <c r="J2452" i="4"/>
  <c r="M2452" i="4" s="1"/>
  <c r="P2451" i="4"/>
  <c r="J2451" i="4"/>
  <c r="P2450" i="4"/>
  <c r="Q2450" i="4" s="1"/>
  <c r="J2450" i="4"/>
  <c r="P2449" i="4"/>
  <c r="J2449" i="4"/>
  <c r="L2448" i="4" s="1"/>
  <c r="P2448" i="4"/>
  <c r="Q2448" i="4" s="1"/>
  <c r="J2448" i="4"/>
  <c r="P2447" i="4"/>
  <c r="Q2446" i="4" s="1"/>
  <c r="J2447" i="4"/>
  <c r="P2446" i="4"/>
  <c r="J2446" i="4"/>
  <c r="L2446" i="4" s="1"/>
  <c r="P2445" i="4"/>
  <c r="J2445" i="4"/>
  <c r="P2444" i="4"/>
  <c r="J2444" i="4"/>
  <c r="P2443" i="4"/>
  <c r="J2443" i="4"/>
  <c r="Q2442" i="4"/>
  <c r="P2442" i="4"/>
  <c r="J2442" i="4"/>
  <c r="M2442" i="4" s="1"/>
  <c r="P2441" i="4"/>
  <c r="Q2440" i="4" s="1"/>
  <c r="J2441" i="4"/>
  <c r="P2440" i="4"/>
  <c r="M2440" i="4"/>
  <c r="J2440" i="4"/>
  <c r="P2439" i="4"/>
  <c r="J2439" i="4"/>
  <c r="Q2438" i="4"/>
  <c r="P2438" i="4"/>
  <c r="L2438" i="4"/>
  <c r="J2438" i="4"/>
  <c r="M2438" i="4" s="1"/>
  <c r="P2437" i="4"/>
  <c r="J2437" i="4"/>
  <c r="M2436" i="4" s="1"/>
  <c r="Q2436" i="4"/>
  <c r="P2436" i="4"/>
  <c r="L2436" i="4"/>
  <c r="J2436" i="4"/>
  <c r="P2435" i="4"/>
  <c r="Q2434" i="4" s="1"/>
  <c r="J2435" i="4"/>
  <c r="L2434" i="4" s="1"/>
  <c r="P2434" i="4"/>
  <c r="J2434" i="4"/>
  <c r="P2433" i="4"/>
  <c r="J2433" i="4"/>
  <c r="P2432" i="4"/>
  <c r="L2432" i="4"/>
  <c r="J2432" i="4"/>
  <c r="M2432" i="4" s="1"/>
  <c r="P2431" i="4"/>
  <c r="J2431" i="4"/>
  <c r="Q2430" i="4"/>
  <c r="P2430" i="4"/>
  <c r="J2430" i="4"/>
  <c r="P2429" i="4"/>
  <c r="J2429" i="4"/>
  <c r="P2428" i="4"/>
  <c r="Q2428" i="4" s="1"/>
  <c r="J2428" i="4"/>
  <c r="P2427" i="4"/>
  <c r="J2427" i="4"/>
  <c r="P2426" i="4"/>
  <c r="Q2426" i="4" s="1"/>
  <c r="J2426" i="4"/>
  <c r="P2425" i="4"/>
  <c r="J2425" i="4"/>
  <c r="L2424" i="4" s="1"/>
  <c r="P2424" i="4"/>
  <c r="Q2424" i="4" s="1"/>
  <c r="J2424" i="4"/>
  <c r="P2423" i="4"/>
  <c r="J2423" i="4"/>
  <c r="P2422" i="4"/>
  <c r="Q2422" i="4" s="1"/>
  <c r="M2422" i="4"/>
  <c r="J2422" i="4"/>
  <c r="P2421" i="4"/>
  <c r="J2421" i="4"/>
  <c r="Q2420" i="4"/>
  <c r="P2420" i="4"/>
  <c r="J2420" i="4"/>
  <c r="P2419" i="4"/>
  <c r="J2419" i="4"/>
  <c r="Q2418" i="4"/>
  <c r="P2418" i="4"/>
  <c r="M2418" i="4"/>
  <c r="L2418" i="4"/>
  <c r="J2418" i="4"/>
  <c r="P2417" i="4"/>
  <c r="Q2416" i="4" s="1"/>
  <c r="J2417" i="4"/>
  <c r="M2416" i="4" s="1"/>
  <c r="P2416" i="4"/>
  <c r="J2416" i="4"/>
  <c r="P2415" i="4"/>
  <c r="J2415" i="4"/>
  <c r="Q2414" i="4"/>
  <c r="P2414" i="4"/>
  <c r="M2414" i="4"/>
  <c r="L2414" i="4"/>
  <c r="J2414" i="4"/>
  <c r="P2413" i="4"/>
  <c r="J2413" i="4"/>
  <c r="M2412" i="4" s="1"/>
  <c r="Q2412" i="4"/>
  <c r="P2412" i="4"/>
  <c r="L2412" i="4"/>
  <c r="J2412" i="4"/>
  <c r="P2411" i="4"/>
  <c r="J2411" i="4"/>
  <c r="L2410" i="4" s="1"/>
  <c r="P2410" i="4"/>
  <c r="Q2410" i="4" s="1"/>
  <c r="M2410" i="4"/>
  <c r="J2410" i="4"/>
  <c r="P2409" i="4"/>
  <c r="J2409" i="4"/>
  <c r="P2408" i="4"/>
  <c r="Q2408" i="4" s="1"/>
  <c r="L2408" i="4"/>
  <c r="J2408" i="4"/>
  <c r="M2408" i="4" s="1"/>
  <c r="P2407" i="4"/>
  <c r="J2407" i="4"/>
  <c r="M2406" i="4" s="1"/>
  <c r="Q2406" i="4"/>
  <c r="P2406" i="4"/>
  <c r="L2406" i="4"/>
  <c r="J2406" i="4"/>
  <c r="P2405" i="4"/>
  <c r="J2405" i="4"/>
  <c r="P2404" i="4"/>
  <c r="Q2404" i="4" s="1"/>
  <c r="M2404" i="4"/>
  <c r="L2404" i="4"/>
  <c r="J2404" i="4"/>
  <c r="P2403" i="4"/>
  <c r="J2403" i="4"/>
  <c r="P2402" i="4"/>
  <c r="Q2402" i="4" s="1"/>
  <c r="J2402" i="4"/>
  <c r="P2401" i="4"/>
  <c r="J2401" i="4"/>
  <c r="Q2400" i="4"/>
  <c r="P2400" i="4"/>
  <c r="J2400" i="4"/>
  <c r="P2399" i="4"/>
  <c r="J2399" i="4"/>
  <c r="P2398" i="4"/>
  <c r="Q2398" i="4" s="1"/>
  <c r="M2398" i="4"/>
  <c r="J2398" i="4"/>
  <c r="L2398" i="4" s="1"/>
  <c r="P2397" i="4"/>
  <c r="Q2396" i="4" s="1"/>
  <c r="J2397" i="4"/>
  <c r="P2396" i="4"/>
  <c r="J2396" i="4"/>
  <c r="P2395" i="4"/>
  <c r="J2395" i="4"/>
  <c r="Q2394" i="4"/>
  <c r="P2394" i="4"/>
  <c r="M2394" i="4"/>
  <c r="L2394" i="4"/>
  <c r="J2394" i="4"/>
  <c r="P2393" i="4"/>
  <c r="Q2392" i="4" s="1"/>
  <c r="J2393" i="4"/>
  <c r="M2392" i="4" s="1"/>
  <c r="P2392" i="4"/>
  <c r="J2392" i="4"/>
  <c r="P2391" i="4"/>
  <c r="Q2390" i="4" s="1"/>
  <c r="J2391" i="4"/>
  <c r="P2390" i="4"/>
  <c r="M2390" i="4"/>
  <c r="L2390" i="4"/>
  <c r="J2390" i="4"/>
  <c r="P2389" i="4"/>
  <c r="J2389" i="4"/>
  <c r="M2388" i="4" s="1"/>
  <c r="Q2388" i="4"/>
  <c r="P2388" i="4"/>
  <c r="L2388" i="4"/>
  <c r="J2388" i="4"/>
  <c r="P2387" i="4"/>
  <c r="J2387" i="4"/>
  <c r="L2386" i="4" s="1"/>
  <c r="P2386" i="4"/>
  <c r="Q2386" i="4" s="1"/>
  <c r="J2386" i="4"/>
  <c r="P2385" i="4"/>
  <c r="J2385" i="4"/>
  <c r="P2384" i="4"/>
  <c r="J2384" i="4"/>
  <c r="P2383" i="4"/>
  <c r="J2383" i="4"/>
  <c r="M2382" i="4" s="1"/>
  <c r="Q2382" i="4"/>
  <c r="P2382" i="4"/>
  <c r="L2382" i="4"/>
  <c r="J2382" i="4"/>
  <c r="P2381" i="4"/>
  <c r="J2381" i="4"/>
  <c r="P2380" i="4"/>
  <c r="Q2380" i="4" s="1"/>
  <c r="J2380" i="4"/>
  <c r="P2379" i="4"/>
  <c r="J2379" i="4"/>
  <c r="P2378" i="4"/>
  <c r="Q2378" i="4" s="1"/>
  <c r="J2378" i="4"/>
  <c r="P2377" i="4"/>
  <c r="J2377" i="4"/>
  <c r="L2376" i="4" s="1"/>
  <c r="P2376" i="4"/>
  <c r="Q2376" i="4" s="1"/>
  <c r="M2376" i="4"/>
  <c r="J2376" i="4"/>
  <c r="P2375" i="4"/>
  <c r="J2375" i="4"/>
  <c r="P2374" i="4"/>
  <c r="Q2374" i="4" s="1"/>
  <c r="M2374" i="4"/>
  <c r="J2374" i="4"/>
  <c r="P2373" i="4"/>
  <c r="J2373" i="4"/>
  <c r="P2372" i="4"/>
  <c r="Q2372" i="4" s="1"/>
  <c r="J2372" i="4"/>
  <c r="P2371" i="4"/>
  <c r="J2371" i="4"/>
  <c r="Q2370" i="4"/>
  <c r="P2370" i="4"/>
  <c r="M2370" i="4"/>
  <c r="L2370" i="4"/>
  <c r="J2370" i="4"/>
  <c r="P2369" i="4"/>
  <c r="Q2368" i="4" s="1"/>
  <c r="J2369" i="4"/>
  <c r="P2368" i="4"/>
  <c r="M2368" i="4"/>
  <c r="J2368" i="4"/>
  <c r="P2367" i="4"/>
  <c r="J2367" i="4"/>
  <c r="P2366" i="4"/>
  <c r="Q2366" i="4" s="1"/>
  <c r="M2366" i="4"/>
  <c r="L2366" i="4"/>
  <c r="J2366" i="4"/>
  <c r="P2365" i="4"/>
  <c r="J2365" i="4"/>
  <c r="M2364" i="4" s="1"/>
  <c r="Q2364" i="4"/>
  <c r="P2364" i="4"/>
  <c r="L2364" i="4"/>
  <c r="J2364" i="4"/>
  <c r="P2363" i="4"/>
  <c r="J2363" i="4"/>
  <c r="L2362" i="4" s="1"/>
  <c r="P2362" i="4"/>
  <c r="Q2362" i="4" s="1"/>
  <c r="M2362" i="4"/>
  <c r="J2362" i="4"/>
  <c r="P2361" i="4"/>
  <c r="J2361" i="4"/>
  <c r="P2360" i="4"/>
  <c r="L2360" i="4"/>
  <c r="J2360" i="4"/>
  <c r="M2360" i="4" s="1"/>
  <c r="P2359" i="4"/>
  <c r="J2359" i="4"/>
  <c r="M2358" i="4" s="1"/>
  <c r="Q2358" i="4"/>
  <c r="P2358" i="4"/>
  <c r="L2358" i="4"/>
  <c r="J2358" i="4"/>
  <c r="P2357" i="4"/>
  <c r="J2357" i="4"/>
  <c r="P2356" i="4"/>
  <c r="Q2356" i="4" s="1"/>
  <c r="J2356" i="4"/>
  <c r="P2355" i="4"/>
  <c r="J2355" i="4"/>
  <c r="P2354" i="4"/>
  <c r="Q2354" i="4" s="1"/>
  <c r="J2354" i="4"/>
  <c r="P2353" i="4"/>
  <c r="J2353" i="4"/>
  <c r="L2352" i="4" s="1"/>
  <c r="P2352" i="4"/>
  <c r="Q2352" i="4" s="1"/>
  <c r="M2352" i="4"/>
  <c r="J2352" i="4"/>
  <c r="P2351" i="4"/>
  <c r="J2351" i="4"/>
  <c r="P2350" i="4"/>
  <c r="Q2350" i="4" s="1"/>
  <c r="J2350" i="4"/>
  <c r="L2350" i="4" s="1"/>
  <c r="P2349" i="4"/>
  <c r="J2349" i="4"/>
  <c r="P2348" i="4"/>
  <c r="J2348" i="4"/>
  <c r="P2347" i="4"/>
  <c r="J2347" i="4"/>
  <c r="Q2346" i="4"/>
  <c r="P2346" i="4"/>
  <c r="J2346" i="4"/>
  <c r="P2345" i="4"/>
  <c r="Q2344" i="4" s="1"/>
  <c r="J2345" i="4"/>
  <c r="M2344" i="4" s="1"/>
  <c r="P2344" i="4"/>
  <c r="J2344" i="4"/>
  <c r="P2343" i="4"/>
  <c r="J2343" i="4"/>
  <c r="Q2342" i="4"/>
  <c r="P2342" i="4"/>
  <c r="L2342" i="4"/>
  <c r="J2342" i="4"/>
  <c r="M2342" i="4" s="1"/>
  <c r="P2341" i="4"/>
  <c r="J2341" i="4"/>
  <c r="Q2340" i="4"/>
  <c r="P2340" i="4"/>
  <c r="M2340" i="4"/>
  <c r="L2340" i="4"/>
  <c r="J2340" i="4"/>
  <c r="P2339" i="4"/>
  <c r="J2339" i="4"/>
  <c r="L2338" i="4" s="1"/>
  <c r="P2338" i="4"/>
  <c r="Q2338" i="4" s="1"/>
  <c r="M2338" i="4"/>
  <c r="J2338" i="4"/>
  <c r="P2337" i="4"/>
  <c r="J2337" i="4"/>
  <c r="P2336" i="4"/>
  <c r="L2336" i="4"/>
  <c r="J2336" i="4"/>
  <c r="M2336" i="4" s="1"/>
  <c r="P2335" i="4"/>
  <c r="Q2334" i="4" s="1"/>
  <c r="J2335" i="4"/>
  <c r="M2334" i="4" s="1"/>
  <c r="P2334" i="4"/>
  <c r="L2334" i="4"/>
  <c r="J2334" i="4"/>
  <c r="P2333" i="4"/>
  <c r="J2333" i="4"/>
  <c r="M2332" i="4" s="1"/>
  <c r="P2332" i="4"/>
  <c r="Q2332" i="4" s="1"/>
  <c r="L2332" i="4"/>
  <c r="J2332" i="4"/>
  <c r="P2331" i="4"/>
  <c r="J2331" i="4"/>
  <c r="P2330" i="4"/>
  <c r="J2330" i="4"/>
  <c r="P2329" i="4"/>
  <c r="J2329" i="4"/>
  <c r="Q2328" i="4"/>
  <c r="P2328" i="4"/>
  <c r="J2328" i="4"/>
  <c r="P2327" i="4"/>
  <c r="J2327" i="4"/>
  <c r="M2326" i="4" s="1"/>
  <c r="P2326" i="4"/>
  <c r="Q2326" i="4" s="1"/>
  <c r="J2326" i="4"/>
  <c r="P2325" i="4"/>
  <c r="J2325" i="4"/>
  <c r="P2324" i="4"/>
  <c r="Q2324" i="4" s="1"/>
  <c r="J2324" i="4"/>
  <c r="P2323" i="4"/>
  <c r="J2323" i="4"/>
  <c r="Q2322" i="4"/>
  <c r="P2322" i="4"/>
  <c r="M2322" i="4"/>
  <c r="L2322" i="4"/>
  <c r="J2322" i="4"/>
  <c r="P2321" i="4"/>
  <c r="Q2320" i="4" s="1"/>
  <c r="J2321" i="4"/>
  <c r="P2320" i="4"/>
  <c r="M2320" i="4"/>
  <c r="J2320" i="4"/>
  <c r="P2319" i="4"/>
  <c r="J2319" i="4"/>
  <c r="P2318" i="4"/>
  <c r="M2318" i="4"/>
  <c r="L2318" i="4"/>
  <c r="J2318" i="4"/>
  <c r="P2317" i="4"/>
  <c r="J2317" i="4"/>
  <c r="Q2316" i="4"/>
  <c r="P2316" i="4"/>
  <c r="M2316" i="4"/>
  <c r="L2316" i="4"/>
  <c r="J2316" i="4"/>
  <c r="P2315" i="4"/>
  <c r="J2315" i="4"/>
  <c r="Q2314" i="4"/>
  <c r="P2314" i="4"/>
  <c r="J2314" i="4"/>
  <c r="P2313" i="4"/>
  <c r="J2313" i="4"/>
  <c r="P2312" i="4"/>
  <c r="J2312" i="4"/>
  <c r="P2311" i="4"/>
  <c r="Q2310" i="4" s="1"/>
  <c r="J2311" i="4"/>
  <c r="M2310" i="4" s="1"/>
  <c r="P2310" i="4"/>
  <c r="J2310" i="4"/>
  <c r="P2309" i="4"/>
  <c r="J2309" i="4"/>
  <c r="P2308" i="4"/>
  <c r="Q2308" i="4" s="1"/>
  <c r="J2308" i="4"/>
  <c r="P2307" i="4"/>
  <c r="J2307" i="4"/>
  <c r="P2306" i="4"/>
  <c r="Q2306" i="4" s="1"/>
  <c r="J2306" i="4"/>
  <c r="P2305" i="4"/>
  <c r="J2305" i="4"/>
  <c r="P2304" i="4"/>
  <c r="Q2304" i="4" s="1"/>
  <c r="M2304" i="4"/>
  <c r="L2304" i="4"/>
  <c r="J2304" i="4"/>
  <c r="P2303" i="4"/>
  <c r="J2303" i="4"/>
  <c r="P2302" i="4"/>
  <c r="Q2302" i="4" s="1"/>
  <c r="M2302" i="4"/>
  <c r="J2302" i="4"/>
  <c r="L2302" i="4" s="1"/>
  <c r="P2301" i="4"/>
  <c r="J2301" i="4"/>
  <c r="P2300" i="4"/>
  <c r="Q2300" i="4" s="1"/>
  <c r="J2300" i="4"/>
  <c r="P2299" i="4"/>
  <c r="J2299" i="4"/>
  <c r="Q2298" i="4"/>
  <c r="P2298" i="4"/>
  <c r="J2298" i="4"/>
  <c r="P2297" i="4"/>
  <c r="Q2296" i="4" s="1"/>
  <c r="J2297" i="4"/>
  <c r="P2296" i="4"/>
  <c r="M2296" i="4"/>
  <c r="J2296" i="4"/>
  <c r="L2296" i="4" s="1"/>
  <c r="P2295" i="4"/>
  <c r="J2295" i="4"/>
  <c r="P2294" i="4"/>
  <c r="J2294" i="4"/>
  <c r="M2294" i="4" s="1"/>
  <c r="P2293" i="4"/>
  <c r="J2293" i="4"/>
  <c r="Q2292" i="4"/>
  <c r="P2292" i="4"/>
  <c r="M2292" i="4"/>
  <c r="L2292" i="4"/>
  <c r="J2292" i="4"/>
  <c r="P2291" i="4"/>
  <c r="J2291" i="4"/>
  <c r="L2290" i="4" s="1"/>
  <c r="P2290" i="4"/>
  <c r="Q2290" i="4" s="1"/>
  <c r="J2290" i="4"/>
  <c r="P2289" i="4"/>
  <c r="J2289" i="4"/>
  <c r="P2288" i="4"/>
  <c r="Q2288" i="4" s="1"/>
  <c r="L2288" i="4"/>
  <c r="J2288" i="4"/>
  <c r="M2288" i="4" s="1"/>
  <c r="P2287" i="4"/>
  <c r="J2287" i="4"/>
  <c r="Q2286" i="4"/>
  <c r="P2286" i="4"/>
  <c r="J2286" i="4"/>
  <c r="P2285" i="4"/>
  <c r="J2285" i="4"/>
  <c r="P2284" i="4"/>
  <c r="Q2284" i="4" s="1"/>
  <c r="M2284" i="4"/>
  <c r="L2284" i="4"/>
  <c r="J2284" i="4"/>
  <c r="P2283" i="4"/>
  <c r="J2283" i="4"/>
  <c r="P2282" i="4"/>
  <c r="Q2282" i="4" s="1"/>
  <c r="J2282" i="4"/>
  <c r="P2281" i="4"/>
  <c r="J2281" i="4"/>
  <c r="Q2280" i="4"/>
  <c r="P2280" i="4"/>
  <c r="M2280" i="4"/>
  <c r="L2280" i="4"/>
  <c r="J2280" i="4"/>
  <c r="P2279" i="4"/>
  <c r="J2279" i="4"/>
  <c r="P2278" i="4"/>
  <c r="Q2278" i="4" s="1"/>
  <c r="M2278" i="4"/>
  <c r="J2278" i="4"/>
  <c r="L2278" i="4" s="1"/>
  <c r="P2277" i="4"/>
  <c r="Q2276" i="4" s="1"/>
  <c r="J2277" i="4"/>
  <c r="P2276" i="4"/>
  <c r="J2276" i="4"/>
  <c r="P2275" i="4"/>
  <c r="J2275" i="4"/>
  <c r="Q2274" i="4"/>
  <c r="P2274" i="4"/>
  <c r="M2274" i="4"/>
  <c r="L2274" i="4"/>
  <c r="J2274" i="4"/>
  <c r="P2273" i="4"/>
  <c r="Q2272" i="4" s="1"/>
  <c r="J2273" i="4"/>
  <c r="M2272" i="4" s="1"/>
  <c r="P2272" i="4"/>
  <c r="J2272" i="4"/>
  <c r="L2272" i="4" s="1"/>
  <c r="P2271" i="4"/>
  <c r="Q2270" i="4" s="1"/>
  <c r="J2271" i="4"/>
  <c r="P2270" i="4"/>
  <c r="M2270" i="4"/>
  <c r="L2270" i="4"/>
  <c r="J2270" i="4"/>
  <c r="P2269" i="4"/>
  <c r="J2269" i="4"/>
  <c r="Q2268" i="4"/>
  <c r="P2268" i="4"/>
  <c r="M2268" i="4"/>
  <c r="L2268" i="4"/>
  <c r="J2268" i="4"/>
  <c r="P2267" i="4"/>
  <c r="J2267" i="4"/>
  <c r="L2266" i="4" s="1"/>
  <c r="P2266" i="4"/>
  <c r="Q2266" i="4" s="1"/>
  <c r="M2266" i="4"/>
  <c r="J2266" i="4"/>
  <c r="P2265" i="4"/>
  <c r="J2265" i="4"/>
  <c r="P2264" i="4"/>
  <c r="J2264" i="4"/>
  <c r="P2263" i="4"/>
  <c r="Q2262" i="4" s="1"/>
  <c r="J2263" i="4"/>
  <c r="M2262" i="4" s="1"/>
  <c r="P2262" i="4"/>
  <c r="J2262" i="4"/>
  <c r="P2261" i="4"/>
  <c r="J2261" i="4"/>
  <c r="P2260" i="4"/>
  <c r="Q2260" i="4" s="1"/>
  <c r="L2260" i="4"/>
  <c r="J2260" i="4"/>
  <c r="M2260" i="4" s="1"/>
  <c r="P2259" i="4"/>
  <c r="J2259" i="4"/>
  <c r="P2258" i="4"/>
  <c r="J2258" i="4"/>
  <c r="P2257" i="4"/>
  <c r="J2257" i="4"/>
  <c r="M2256" i="4" s="1"/>
  <c r="P2256" i="4"/>
  <c r="Q2256" i="4" s="1"/>
  <c r="J2256" i="4"/>
  <c r="P2255" i="4"/>
  <c r="J2255" i="4"/>
  <c r="P2254" i="4"/>
  <c r="Q2254" i="4" s="1"/>
  <c r="J2254" i="4"/>
  <c r="P2253" i="4"/>
  <c r="J2253" i="4"/>
  <c r="P2252" i="4"/>
  <c r="Q2252" i="4" s="1"/>
  <c r="J2252" i="4"/>
  <c r="P2251" i="4"/>
  <c r="J2251" i="4"/>
  <c r="Q2250" i="4"/>
  <c r="P2250" i="4"/>
  <c r="M2250" i="4"/>
  <c r="J2250" i="4"/>
  <c r="L2250" i="4" s="1"/>
  <c r="P2249" i="4"/>
  <c r="Q2248" i="4" s="1"/>
  <c r="J2249" i="4"/>
  <c r="P2248" i="4"/>
  <c r="M2248" i="4"/>
  <c r="J2248" i="4"/>
  <c r="P2247" i="4"/>
  <c r="J2247" i="4"/>
  <c r="Q2246" i="4"/>
  <c r="P2246" i="4"/>
  <c r="J2246" i="4"/>
  <c r="L2246" i="4" s="1"/>
  <c r="P2245" i="4"/>
  <c r="J2245" i="4"/>
  <c r="Q2244" i="4"/>
  <c r="P2244" i="4"/>
  <c r="M2244" i="4"/>
  <c r="L2244" i="4"/>
  <c r="J2244" i="4"/>
  <c r="P2243" i="4"/>
  <c r="Q2242" i="4" s="1"/>
  <c r="J2243" i="4"/>
  <c r="P2242" i="4"/>
  <c r="J2242" i="4"/>
  <c r="P2241" i="4"/>
  <c r="J2241" i="4"/>
  <c r="P2240" i="4"/>
  <c r="Q2240" i="4" s="1"/>
  <c r="L2240" i="4"/>
  <c r="J2240" i="4"/>
  <c r="M2240" i="4" s="1"/>
  <c r="P2239" i="4"/>
  <c r="J2239" i="4"/>
  <c r="Q2238" i="4"/>
  <c r="P2238" i="4"/>
  <c r="J2238" i="4"/>
  <c r="P2237" i="4"/>
  <c r="J2237" i="4"/>
  <c r="L2236" i="4" s="1"/>
  <c r="P2236" i="4"/>
  <c r="Q2236" i="4" s="1"/>
  <c r="M2236" i="4"/>
  <c r="J2236" i="4"/>
  <c r="P2235" i="4"/>
  <c r="J2235" i="4"/>
  <c r="P2234" i="4"/>
  <c r="J2234" i="4"/>
  <c r="P2233" i="4"/>
  <c r="J2233" i="4"/>
  <c r="Q2232" i="4"/>
  <c r="P2232" i="4"/>
  <c r="M2232" i="4"/>
  <c r="L2232" i="4"/>
  <c r="J2232" i="4"/>
  <c r="P2231" i="4"/>
  <c r="J2231" i="4"/>
  <c r="P2230" i="4"/>
  <c r="Q2230" i="4" s="1"/>
  <c r="J2230" i="4"/>
  <c r="L2230" i="4" s="1"/>
  <c r="P2229" i="4"/>
  <c r="J2229" i="4"/>
  <c r="Q2228" i="4"/>
  <c r="P2228" i="4"/>
  <c r="J2228" i="4"/>
  <c r="P2227" i="4"/>
  <c r="J2227" i="4"/>
  <c r="Q2226" i="4"/>
  <c r="P2226" i="4"/>
  <c r="M2226" i="4"/>
  <c r="J2226" i="4"/>
  <c r="L2226" i="4" s="1"/>
  <c r="P2225" i="4"/>
  <c r="Q2224" i="4" s="1"/>
  <c r="J2225" i="4"/>
  <c r="M2224" i="4" s="1"/>
  <c r="P2224" i="4"/>
  <c r="J2224" i="4"/>
  <c r="L2224" i="4" s="1"/>
  <c r="P2223" i="4"/>
  <c r="J2223" i="4"/>
  <c r="P2222" i="4"/>
  <c r="Q2222" i="4" s="1"/>
  <c r="J2222" i="4"/>
  <c r="L2222" i="4" s="1"/>
  <c r="P2221" i="4"/>
  <c r="J2221" i="4"/>
  <c r="Q2220" i="4"/>
  <c r="P2220" i="4"/>
  <c r="M2220" i="4"/>
  <c r="L2220" i="4"/>
  <c r="J2220" i="4"/>
  <c r="P2219" i="4"/>
  <c r="J2219" i="4"/>
  <c r="Q2218" i="4"/>
  <c r="P2218" i="4"/>
  <c r="J2218" i="4"/>
  <c r="P2217" i="4"/>
  <c r="J2217" i="4"/>
  <c r="P2216" i="4"/>
  <c r="J2216" i="4"/>
  <c r="M2216" i="4" s="1"/>
  <c r="P2215" i="4"/>
  <c r="J2215" i="4"/>
  <c r="Q2214" i="4"/>
  <c r="P2214" i="4"/>
  <c r="L2214" i="4"/>
  <c r="J2214" i="4"/>
  <c r="M2214" i="4" s="1"/>
  <c r="P2213" i="4"/>
  <c r="J2213" i="4"/>
  <c r="P2212" i="4"/>
  <c r="Q2212" i="4" s="1"/>
  <c r="J2212" i="4"/>
  <c r="P2211" i="4"/>
  <c r="J2211" i="4"/>
  <c r="P2210" i="4"/>
  <c r="Q2210" i="4" s="1"/>
  <c r="J2210" i="4"/>
  <c r="P2209" i="4"/>
  <c r="J2209" i="4"/>
  <c r="L2208" i="4" s="1"/>
  <c r="P2208" i="4"/>
  <c r="Q2208" i="4" s="1"/>
  <c r="J2208" i="4"/>
  <c r="P2207" i="4"/>
  <c r="J2207" i="4"/>
  <c r="Q2206" i="4"/>
  <c r="P2206" i="4"/>
  <c r="J2206" i="4"/>
  <c r="L2206" i="4" s="1"/>
  <c r="P2205" i="4"/>
  <c r="J2205" i="4"/>
  <c r="P2204" i="4"/>
  <c r="Q2204" i="4" s="1"/>
  <c r="J2204" i="4"/>
  <c r="P2203" i="4"/>
  <c r="J2203" i="4"/>
  <c r="Q2202" i="4"/>
  <c r="P2202" i="4"/>
  <c r="J2202" i="4"/>
  <c r="M2202" i="4" s="1"/>
  <c r="P2201" i="4"/>
  <c r="Q2200" i="4" s="1"/>
  <c r="J2201" i="4"/>
  <c r="L2200" i="4" s="1"/>
  <c r="P2200" i="4"/>
  <c r="M2200" i="4"/>
  <c r="J2200" i="4"/>
  <c r="P2199" i="4"/>
  <c r="Q2198" i="4" s="1"/>
  <c r="J2199" i="4"/>
  <c r="P2198" i="4"/>
  <c r="M2198" i="4"/>
  <c r="L2198" i="4"/>
  <c r="J2198" i="4"/>
  <c r="P2197" i="4"/>
  <c r="J2197" i="4"/>
  <c r="Q2196" i="4"/>
  <c r="P2196" i="4"/>
  <c r="M2196" i="4"/>
  <c r="L2196" i="4"/>
  <c r="J2196" i="4"/>
  <c r="P2195" i="4"/>
  <c r="J2195" i="4"/>
  <c r="L2194" i="4" s="1"/>
  <c r="P2194" i="4"/>
  <c r="Q2194" i="4" s="1"/>
  <c r="M2194" i="4"/>
  <c r="J2194" i="4"/>
  <c r="P2193" i="4"/>
  <c r="J2193" i="4"/>
  <c r="P2192" i="4"/>
  <c r="Q2192" i="4" s="1"/>
  <c r="J2192" i="4"/>
  <c r="P2191" i="4"/>
  <c r="Q2190" i="4" s="1"/>
  <c r="J2191" i="4"/>
  <c r="P2190" i="4"/>
  <c r="L2190" i="4"/>
  <c r="J2190" i="4"/>
  <c r="M2190" i="4" s="1"/>
  <c r="P2189" i="4"/>
  <c r="J2189" i="4"/>
  <c r="P2188" i="4"/>
  <c r="Q2188" i="4" s="1"/>
  <c r="J2188" i="4"/>
  <c r="L2188" i="4" s="1"/>
  <c r="P2187" i="4"/>
  <c r="J2187" i="4"/>
  <c r="P2186" i="4"/>
  <c r="J2186" i="4"/>
  <c r="P2185" i="4"/>
  <c r="J2185" i="4"/>
  <c r="Q2184" i="4"/>
  <c r="P2184" i="4"/>
  <c r="M2184" i="4"/>
  <c r="L2184" i="4"/>
  <c r="J2184" i="4"/>
  <c r="P2183" i="4"/>
  <c r="J2183" i="4"/>
  <c r="Q2182" i="4"/>
  <c r="P2182" i="4"/>
  <c r="J2182" i="4"/>
  <c r="P2181" i="4"/>
  <c r="J2181" i="4"/>
  <c r="P2180" i="4"/>
  <c r="Q2180" i="4" s="1"/>
  <c r="J2180" i="4"/>
  <c r="P2179" i="4"/>
  <c r="J2179" i="4"/>
  <c r="Q2178" i="4"/>
  <c r="P2178" i="4"/>
  <c r="L2178" i="4"/>
  <c r="J2178" i="4"/>
  <c r="M2178" i="4" s="1"/>
  <c r="P2177" i="4"/>
  <c r="Q2176" i="4" s="1"/>
  <c r="J2177" i="4"/>
  <c r="P2176" i="4"/>
  <c r="J2176" i="4"/>
  <c r="P2175" i="4"/>
  <c r="J2175" i="4"/>
  <c r="Q2174" i="4"/>
  <c r="P2174" i="4"/>
  <c r="J2174" i="4"/>
  <c r="P2173" i="4"/>
  <c r="J2173" i="4"/>
  <c r="Q2172" i="4"/>
  <c r="P2172" i="4"/>
  <c r="M2172" i="4"/>
  <c r="L2172" i="4"/>
  <c r="J2172" i="4"/>
  <c r="P2171" i="4"/>
  <c r="J2171" i="4"/>
  <c r="L2170" i="4" s="1"/>
  <c r="P2170" i="4"/>
  <c r="Q2170" i="4" s="1"/>
  <c r="M2170" i="4"/>
  <c r="J2170" i="4"/>
  <c r="P2169" i="4"/>
  <c r="J2169" i="4"/>
  <c r="P2168" i="4"/>
  <c r="Q2168" i="4" s="1"/>
  <c r="L2168" i="4"/>
  <c r="J2168" i="4"/>
  <c r="M2168" i="4" s="1"/>
  <c r="P2167" i="4"/>
  <c r="Q2166" i="4" s="1"/>
  <c r="J2167" i="4"/>
  <c r="P2166" i="4"/>
  <c r="L2166" i="4"/>
  <c r="J2166" i="4"/>
  <c r="M2166" i="4" s="1"/>
  <c r="P2165" i="4"/>
  <c r="J2165" i="4"/>
  <c r="M2164" i="4" s="1"/>
  <c r="P2164" i="4"/>
  <c r="Q2164" i="4" s="1"/>
  <c r="J2164" i="4"/>
  <c r="P2163" i="4"/>
  <c r="J2163" i="4"/>
  <c r="P2162" i="4"/>
  <c r="J2162" i="4"/>
  <c r="P2161" i="4"/>
  <c r="J2161" i="4"/>
  <c r="P2160" i="4"/>
  <c r="Q2160" i="4" s="1"/>
  <c r="J2160" i="4"/>
  <c r="P2159" i="4"/>
  <c r="J2159" i="4"/>
  <c r="Q2158" i="4"/>
  <c r="P2158" i="4"/>
  <c r="J2158" i="4"/>
  <c r="P2157" i="4"/>
  <c r="J2157" i="4"/>
  <c r="Q2156" i="4"/>
  <c r="P2156" i="4"/>
  <c r="J2156" i="4"/>
  <c r="P2155" i="4"/>
  <c r="J2155" i="4"/>
  <c r="Q2154" i="4"/>
  <c r="P2154" i="4"/>
  <c r="J2154" i="4"/>
  <c r="P2153" i="4"/>
  <c r="Q2152" i="4" s="1"/>
  <c r="P2152" i="4"/>
  <c r="P2151" i="4"/>
  <c r="J2151" i="4"/>
  <c r="Q2150" i="4"/>
  <c r="P2150" i="4"/>
  <c r="J2150" i="4"/>
  <c r="P2149" i="4"/>
  <c r="J2149" i="4"/>
  <c r="P2148" i="4"/>
  <c r="Q2148" i="4" s="1"/>
  <c r="J2148" i="4"/>
  <c r="P2147" i="4"/>
  <c r="J2147" i="4"/>
  <c r="Q2146" i="4"/>
  <c r="P2146" i="4"/>
  <c r="L2146" i="4"/>
  <c r="J2146" i="4"/>
  <c r="M2146" i="4" s="1"/>
  <c r="P2145" i="4"/>
  <c r="Q2144" i="4" s="1"/>
  <c r="J2145" i="4"/>
  <c r="L2144" i="4" s="1"/>
  <c r="P2144" i="4"/>
  <c r="M2144" i="4"/>
  <c r="J2144" i="4"/>
  <c r="P2143" i="4"/>
  <c r="J2143" i="4"/>
  <c r="P2142" i="4"/>
  <c r="Q2142" i="4" s="1"/>
  <c r="J2142" i="4"/>
  <c r="P2141" i="4"/>
  <c r="J2141" i="4"/>
  <c r="Q2140" i="4"/>
  <c r="P2140" i="4"/>
  <c r="M2140" i="4"/>
  <c r="L2140" i="4"/>
  <c r="J2140" i="4"/>
  <c r="P2139" i="4"/>
  <c r="J2139" i="4"/>
  <c r="P2138" i="4"/>
  <c r="Q2138" i="4" s="1"/>
  <c r="J2138" i="4"/>
  <c r="P2137" i="4"/>
  <c r="Q2136" i="4" s="1"/>
  <c r="P2136" i="4"/>
  <c r="P2135" i="4"/>
  <c r="Q2134" i="4" s="1"/>
  <c r="J2135" i="4"/>
  <c r="P2134" i="4"/>
  <c r="M2134" i="4"/>
  <c r="L2134" i="4"/>
  <c r="J2134" i="4"/>
  <c r="P2133" i="4"/>
  <c r="J2133" i="4"/>
  <c r="Q2132" i="4"/>
  <c r="P2132" i="4"/>
  <c r="M2132" i="4"/>
  <c r="L2132" i="4"/>
  <c r="J2132" i="4"/>
  <c r="P2131" i="4"/>
  <c r="J2131" i="4"/>
  <c r="L2130" i="4" s="1"/>
  <c r="P2130" i="4"/>
  <c r="Q2130" i="4" s="1"/>
  <c r="M2130" i="4"/>
  <c r="J2130" i="4"/>
  <c r="P2129" i="4"/>
  <c r="J2129" i="4"/>
  <c r="P2128" i="4"/>
  <c r="J2128" i="4"/>
  <c r="P2127" i="4"/>
  <c r="Q2126" i="4" s="1"/>
  <c r="J2127" i="4"/>
  <c r="L2126" i="4" s="1"/>
  <c r="P2126" i="4"/>
  <c r="J2126" i="4"/>
  <c r="P2125" i="4"/>
  <c r="J2125" i="4"/>
  <c r="P2124" i="4"/>
  <c r="Q2124" i="4" s="1"/>
  <c r="L2124" i="4"/>
  <c r="J2124" i="4"/>
  <c r="P2123" i="4"/>
  <c r="J2123" i="4"/>
  <c r="P2122" i="4"/>
  <c r="J2122" i="4"/>
  <c r="P2121" i="4"/>
  <c r="J2121" i="4"/>
  <c r="M2120" i="4" s="1"/>
  <c r="P2120" i="4"/>
  <c r="Q2120" i="4" s="1"/>
  <c r="J2120" i="4"/>
  <c r="P2119" i="4"/>
  <c r="J2119" i="4"/>
  <c r="Q2118" i="4"/>
  <c r="P2118" i="4"/>
  <c r="M2118" i="4"/>
  <c r="J2118" i="4"/>
  <c r="P2117" i="4"/>
  <c r="J2117" i="4"/>
  <c r="Q2116" i="4"/>
  <c r="P2116" i="4"/>
  <c r="J2116" i="4"/>
  <c r="P2115" i="4"/>
  <c r="J2115" i="4"/>
  <c r="Q2114" i="4"/>
  <c r="P2114" i="4"/>
  <c r="J2114" i="4"/>
  <c r="P2113" i="4"/>
  <c r="Q2112" i="4" s="1"/>
  <c r="J2113" i="4"/>
  <c r="P2112" i="4"/>
  <c r="J2112" i="4"/>
  <c r="P2111" i="4"/>
  <c r="J2111" i="4"/>
  <c r="Q2110" i="4"/>
  <c r="P2110" i="4"/>
  <c r="L2110" i="4"/>
  <c r="J2110" i="4"/>
  <c r="M2110" i="4" s="1"/>
  <c r="P2109" i="4"/>
  <c r="J2109" i="4"/>
  <c r="Q2108" i="4"/>
  <c r="P2108" i="4"/>
  <c r="M2108" i="4"/>
  <c r="L2108" i="4"/>
  <c r="J2108" i="4"/>
  <c r="P2107" i="4"/>
  <c r="J2107" i="4"/>
  <c r="P2106" i="4"/>
  <c r="J2106" i="4"/>
  <c r="P2105" i="4"/>
  <c r="J2105" i="4"/>
  <c r="P2104" i="4"/>
  <c r="J2104" i="4"/>
  <c r="P2103" i="4"/>
  <c r="J2103" i="4"/>
  <c r="Q2102" i="4"/>
  <c r="P2102" i="4"/>
  <c r="L2102" i="4"/>
  <c r="J2102" i="4"/>
  <c r="M2102" i="4" s="1"/>
  <c r="P2101" i="4"/>
  <c r="J2101" i="4"/>
  <c r="P2100" i="4"/>
  <c r="Q2100" i="4" s="1"/>
  <c r="J2100" i="4"/>
  <c r="P2099" i="4"/>
  <c r="J2099" i="4"/>
  <c r="P2098" i="4"/>
  <c r="Q2098" i="4" s="1"/>
  <c r="J2098" i="4"/>
  <c r="P2097" i="4"/>
  <c r="J2097" i="4"/>
  <c r="Q2096" i="4"/>
  <c r="P2096" i="4"/>
  <c r="J2096" i="4"/>
  <c r="P2095" i="4"/>
  <c r="J2095" i="4"/>
  <c r="Q2094" i="4"/>
  <c r="P2094" i="4"/>
  <c r="J2094" i="4"/>
  <c r="P2093" i="4"/>
  <c r="J2093" i="4"/>
  <c r="Q2092" i="4"/>
  <c r="P2092" i="4"/>
  <c r="J2092" i="4"/>
  <c r="P2091" i="4"/>
  <c r="Q2090" i="4" s="1"/>
  <c r="J2091" i="4"/>
  <c r="P2090" i="4"/>
  <c r="M2090" i="4"/>
  <c r="L2090" i="4"/>
  <c r="J2090" i="4"/>
  <c r="P2089" i="4"/>
  <c r="Q2088" i="4" s="1"/>
  <c r="J2089" i="4"/>
  <c r="L2088" i="4" s="1"/>
  <c r="P2088" i="4"/>
  <c r="M2088" i="4"/>
  <c r="J2088" i="4"/>
  <c r="P2087" i="4"/>
  <c r="J2087" i="4"/>
  <c r="Q2086" i="4"/>
  <c r="P2086" i="4"/>
  <c r="J2086" i="4"/>
  <c r="M2086" i="4" s="1"/>
  <c r="P2085" i="4"/>
  <c r="J2085" i="4"/>
  <c r="P2084" i="4"/>
  <c r="Q2084" i="4" s="1"/>
  <c r="M2084" i="4"/>
  <c r="L2084" i="4"/>
  <c r="J2084" i="4"/>
  <c r="P2083" i="4"/>
  <c r="J2083" i="4"/>
  <c r="P2082" i="4"/>
  <c r="J2082" i="4"/>
  <c r="P2081" i="4"/>
  <c r="J2081" i="4"/>
  <c r="P2080" i="4"/>
  <c r="Q2080" i="4" s="1"/>
  <c r="L2080" i="4"/>
  <c r="J2080" i="4"/>
  <c r="P2079" i="4"/>
  <c r="J2079" i="4"/>
  <c r="P2078" i="4"/>
  <c r="L2078" i="4"/>
  <c r="J2078" i="4"/>
  <c r="P2077" i="4"/>
  <c r="J2077" i="4"/>
  <c r="P2076" i="4"/>
  <c r="Q2076" i="4" s="1"/>
  <c r="M2076" i="4"/>
  <c r="L2076" i="4"/>
  <c r="J2076" i="4"/>
  <c r="P2075" i="4"/>
  <c r="J2075" i="4"/>
  <c r="P2074" i="4"/>
  <c r="J2074" i="4"/>
  <c r="P2073" i="4"/>
  <c r="J2073" i="4"/>
  <c r="Q2072" i="4"/>
  <c r="P2072" i="4"/>
  <c r="M2072" i="4"/>
  <c r="L2072" i="4"/>
  <c r="J2072" i="4"/>
  <c r="P2071" i="4"/>
  <c r="J2071" i="4"/>
  <c r="Q2070" i="4"/>
  <c r="P2070" i="4"/>
  <c r="M2070" i="4"/>
  <c r="J2070" i="4"/>
  <c r="P2069" i="4"/>
  <c r="J2069" i="4"/>
  <c r="P2068" i="4"/>
  <c r="Q2068" i="4" s="1"/>
  <c r="M2068" i="4"/>
  <c r="J2068" i="4"/>
  <c r="P2067" i="4"/>
  <c r="P2066" i="4"/>
  <c r="Q2066" i="4" s="1"/>
  <c r="P2065" i="4"/>
  <c r="J2065" i="4"/>
  <c r="Q2064" i="4"/>
  <c r="P2064" i="4"/>
  <c r="J2064" i="4"/>
  <c r="P2063" i="4"/>
  <c r="J2063" i="4"/>
  <c r="M2062" i="4" s="1"/>
  <c r="Q2062" i="4"/>
  <c r="P2062" i="4"/>
  <c r="J2062" i="4"/>
  <c r="P2061" i="4"/>
  <c r="Q2060" i="4" s="1"/>
  <c r="J2061" i="4"/>
  <c r="P2060" i="4"/>
  <c r="J2060" i="4"/>
  <c r="P2059" i="4"/>
  <c r="Q2058" i="4" s="1"/>
  <c r="J2059" i="4"/>
  <c r="P2058" i="4"/>
  <c r="J2058" i="4"/>
  <c r="L2058" i="4" s="1"/>
  <c r="P2057" i="4"/>
  <c r="Q2056" i="4" s="1"/>
  <c r="J2057" i="4"/>
  <c r="P2056" i="4"/>
  <c r="M2056" i="4"/>
  <c r="L2056" i="4"/>
  <c r="J2056" i="4"/>
  <c r="P2055" i="4"/>
  <c r="J2055" i="4"/>
  <c r="Q2054" i="4"/>
  <c r="P2054" i="4"/>
  <c r="M2054" i="4"/>
  <c r="L2054" i="4"/>
  <c r="J2054" i="4"/>
  <c r="P2053" i="4"/>
  <c r="J2053" i="4"/>
  <c r="P2052" i="4"/>
  <c r="Q2052" i="4" s="1"/>
  <c r="M2052" i="4"/>
  <c r="L2052" i="4"/>
  <c r="J2052" i="4"/>
  <c r="P2051" i="4"/>
  <c r="J2051" i="4"/>
  <c r="M2050" i="4" s="1"/>
  <c r="Q2050" i="4"/>
  <c r="P2050" i="4"/>
  <c r="J2050" i="4"/>
  <c r="P2049" i="4"/>
  <c r="J2049" i="4"/>
  <c r="P2048" i="4"/>
  <c r="J2048" i="4"/>
  <c r="P2047" i="4"/>
  <c r="J2047" i="4"/>
  <c r="L2046" i="4" s="1"/>
  <c r="Q2046" i="4"/>
  <c r="P2046" i="4"/>
  <c r="J2046" i="4"/>
  <c r="P2045" i="4"/>
  <c r="J2045" i="4"/>
  <c r="P2044" i="4"/>
  <c r="M2044" i="4"/>
  <c r="J2044" i="4"/>
  <c r="P2043" i="4"/>
  <c r="J2043" i="4"/>
  <c r="L2042" i="4" s="1"/>
  <c r="P2042" i="4"/>
  <c r="M2042" i="4"/>
  <c r="J2042" i="4"/>
  <c r="P2041" i="4"/>
  <c r="J2041" i="4"/>
  <c r="Q2040" i="4"/>
  <c r="P2040" i="4"/>
  <c r="J2040" i="4"/>
  <c r="P2039" i="4"/>
  <c r="J2039" i="4"/>
  <c r="Q2038" i="4"/>
  <c r="P2038" i="4"/>
  <c r="J2038" i="4"/>
  <c r="P2037" i="4"/>
  <c r="J2037" i="4"/>
  <c r="Q2036" i="4"/>
  <c r="P2036" i="4"/>
  <c r="M2036" i="4"/>
  <c r="J2036" i="4"/>
  <c r="L2036" i="4" s="1"/>
  <c r="P2035" i="4"/>
  <c r="J2035" i="4"/>
  <c r="Q2034" i="4"/>
  <c r="P2034" i="4"/>
  <c r="J2034" i="4"/>
  <c r="M2034" i="4" s="1"/>
  <c r="P2033" i="4"/>
  <c r="Q2032" i="4" s="1"/>
  <c r="P2032" i="4"/>
  <c r="J2032" i="4"/>
  <c r="M2032" i="4" s="1"/>
  <c r="P2031" i="4"/>
  <c r="J2031" i="4"/>
  <c r="P2030" i="4"/>
  <c r="Q2030" i="4" s="1"/>
  <c r="J2030" i="4"/>
  <c r="P2029" i="4"/>
  <c r="J2029" i="4"/>
  <c r="P2028" i="4"/>
  <c r="L2028" i="4"/>
  <c r="J2028" i="4"/>
  <c r="M2028" i="4" s="1"/>
  <c r="P2027" i="4"/>
  <c r="J2027" i="4"/>
  <c r="L2026" i="4" s="1"/>
  <c r="Q2026" i="4"/>
  <c r="P2026" i="4"/>
  <c r="J2026" i="4"/>
  <c r="P2025" i="4"/>
  <c r="J2025" i="4"/>
  <c r="M2024" i="4" s="1"/>
  <c r="P2024" i="4"/>
  <c r="Q2024" i="4" s="1"/>
  <c r="J2024" i="4"/>
  <c r="P2023" i="4"/>
  <c r="Q2022" i="4" s="1"/>
  <c r="J2023" i="4"/>
  <c r="P2022" i="4"/>
  <c r="M2022" i="4"/>
  <c r="J2022" i="4"/>
  <c r="P2021" i="4"/>
  <c r="Q2020" i="4" s="1"/>
  <c r="J2021" i="4"/>
  <c r="P2020" i="4"/>
  <c r="M2020" i="4"/>
  <c r="J2020" i="4"/>
  <c r="P2019" i="4"/>
  <c r="Q2018" i="4" s="1"/>
  <c r="J2019" i="4"/>
  <c r="P2018" i="4"/>
  <c r="J2018" i="4"/>
  <c r="M2018" i="4" s="1"/>
  <c r="P2017" i="4"/>
  <c r="J2017" i="4"/>
  <c r="Q2016" i="4"/>
  <c r="P2016" i="4"/>
  <c r="M2016" i="4"/>
  <c r="L2016" i="4"/>
  <c r="J2016" i="4"/>
  <c r="P2015" i="4"/>
  <c r="J2015" i="4"/>
  <c r="P2014" i="4"/>
  <c r="Q2014" i="4" s="1"/>
  <c r="M2014" i="4"/>
  <c r="L2014" i="4"/>
  <c r="J2014" i="4"/>
  <c r="P2013" i="4"/>
  <c r="J2013" i="4"/>
  <c r="M2012" i="4" s="1"/>
  <c r="Q2012" i="4"/>
  <c r="P2012" i="4"/>
  <c r="J2012" i="4"/>
  <c r="P2011" i="4"/>
  <c r="J2011" i="4"/>
  <c r="Q2010" i="4"/>
  <c r="P2010" i="4"/>
  <c r="L2010" i="4"/>
  <c r="J2010" i="4"/>
  <c r="M2010" i="4" s="1"/>
  <c r="P2009" i="4"/>
  <c r="J2009" i="4"/>
  <c r="Q2008" i="4"/>
  <c r="P2008" i="4"/>
  <c r="J2008" i="4"/>
  <c r="P2007" i="4"/>
  <c r="J2007" i="4"/>
  <c r="P2006" i="4"/>
  <c r="J2006" i="4"/>
  <c r="P2005" i="4"/>
  <c r="J2005" i="4"/>
  <c r="P2004" i="4"/>
  <c r="Q2004" i="4" s="1"/>
  <c r="J2004" i="4"/>
  <c r="P2003" i="4"/>
  <c r="J2003" i="4"/>
  <c r="Q2002" i="4"/>
  <c r="P2002" i="4"/>
  <c r="J2002" i="4"/>
  <c r="P2001" i="4"/>
  <c r="J2001" i="4"/>
  <c r="Q2000" i="4"/>
  <c r="P2000" i="4"/>
  <c r="J2000" i="4"/>
  <c r="P1999" i="4"/>
  <c r="J1999" i="4"/>
  <c r="P1998" i="4"/>
  <c r="M1998" i="4"/>
  <c r="J1998" i="4"/>
  <c r="P1997" i="4"/>
  <c r="Q1996" i="4" s="1"/>
  <c r="J1997" i="4"/>
  <c r="M1996" i="4" s="1"/>
  <c r="P1996" i="4"/>
  <c r="L1996" i="4"/>
  <c r="J1996" i="4"/>
  <c r="P1995" i="4"/>
  <c r="Q1994" i="4" s="1"/>
  <c r="J1995" i="4"/>
  <c r="P1994" i="4"/>
  <c r="L1994" i="4"/>
  <c r="J1994" i="4"/>
  <c r="M1994" i="4" s="1"/>
  <c r="P1993" i="4"/>
  <c r="J1993" i="4"/>
  <c r="Q1992" i="4"/>
  <c r="P1992" i="4"/>
  <c r="M1992" i="4"/>
  <c r="L1992" i="4"/>
  <c r="J1992" i="4"/>
  <c r="P1991" i="4"/>
  <c r="J1991" i="4"/>
  <c r="P1990" i="4"/>
  <c r="M1990" i="4"/>
  <c r="L1990" i="4"/>
  <c r="J1990" i="4"/>
  <c r="P1989" i="4"/>
  <c r="J1989" i="4"/>
  <c r="P1988" i="4"/>
  <c r="J1988" i="4"/>
  <c r="P1987" i="4"/>
  <c r="J1987" i="4"/>
  <c r="Q1986" i="4"/>
  <c r="P1986" i="4"/>
  <c r="J1986" i="4"/>
  <c r="P1985" i="4"/>
  <c r="J1985" i="4"/>
  <c r="L1984" i="4" s="1"/>
  <c r="Q1984" i="4"/>
  <c r="P1984" i="4"/>
  <c r="J1984" i="4"/>
  <c r="P1983" i="4"/>
  <c r="J1983" i="4"/>
  <c r="P1982" i="4"/>
  <c r="Q1982" i="4" s="1"/>
  <c r="J1982" i="4"/>
  <c r="P1981" i="4"/>
  <c r="J1981" i="4"/>
  <c r="P1980" i="4"/>
  <c r="Q1980" i="4" s="1"/>
  <c r="L1980" i="4"/>
  <c r="J1980" i="4"/>
  <c r="M1980" i="4" s="1"/>
  <c r="P1979" i="4"/>
  <c r="J1979" i="4"/>
  <c r="Q1978" i="4"/>
  <c r="P1978" i="4"/>
  <c r="L1978" i="4"/>
  <c r="J1978" i="4"/>
  <c r="P1977" i="4"/>
  <c r="J1977" i="4"/>
  <c r="P1976" i="4"/>
  <c r="J1976" i="4"/>
  <c r="P1975" i="4"/>
  <c r="Q1974" i="4" s="1"/>
  <c r="J1975" i="4"/>
  <c r="P1974" i="4"/>
  <c r="J1974" i="4"/>
  <c r="P1973" i="4"/>
  <c r="J1973" i="4"/>
  <c r="Q1972" i="4"/>
  <c r="P1972" i="4"/>
  <c r="L1972" i="4"/>
  <c r="J1972" i="4"/>
  <c r="M1972" i="4" s="1"/>
  <c r="P1971" i="4"/>
  <c r="J1971" i="4"/>
  <c r="P1970" i="4"/>
  <c r="Q1970" i="4" s="1"/>
  <c r="M1970" i="4"/>
  <c r="L1970" i="4"/>
  <c r="J1970" i="4"/>
  <c r="P1969" i="4"/>
  <c r="J1969" i="4"/>
  <c r="L1968" i="4" s="1"/>
  <c r="P1968" i="4"/>
  <c r="Q1968" i="4" s="1"/>
  <c r="M1968" i="4"/>
  <c r="J1968" i="4"/>
  <c r="P1967" i="4"/>
  <c r="J1967" i="4"/>
  <c r="P1966" i="4"/>
  <c r="Q1966" i="4" s="1"/>
  <c r="J1966" i="4"/>
  <c r="M1966" i="4" s="1"/>
  <c r="P1965" i="4"/>
  <c r="J1965" i="4"/>
  <c r="Q1964" i="4"/>
  <c r="P1964" i="4"/>
  <c r="L1964" i="4"/>
  <c r="J1964" i="4"/>
  <c r="M1964" i="4" s="1"/>
  <c r="P1963" i="4"/>
  <c r="J1963" i="4"/>
  <c r="P1962" i="4"/>
  <c r="M1962" i="4"/>
  <c r="J1962" i="4"/>
  <c r="L1962" i="4" s="1"/>
  <c r="P1961" i="4"/>
  <c r="J1961" i="4"/>
  <c r="P1960" i="4"/>
  <c r="Q1960" i="4" s="1"/>
  <c r="M1960" i="4"/>
  <c r="L1960" i="4"/>
  <c r="J1960" i="4"/>
  <c r="P1959" i="4"/>
  <c r="J1959" i="4"/>
  <c r="M1958" i="4" s="1"/>
  <c r="P1958" i="4"/>
  <c r="Q1958" i="4" s="1"/>
  <c r="L1958" i="4"/>
  <c r="J1958" i="4"/>
  <c r="P1957" i="4"/>
  <c r="J1957" i="4"/>
  <c r="P1956" i="4"/>
  <c r="Q1956" i="4" s="1"/>
  <c r="J1956" i="4"/>
  <c r="P1955" i="4"/>
  <c r="J1955" i="4"/>
  <c r="Q1954" i="4"/>
  <c r="P1954" i="4"/>
  <c r="J1954" i="4"/>
  <c r="P1953" i="4"/>
  <c r="J1953" i="4"/>
  <c r="Q1952" i="4"/>
  <c r="P1952" i="4"/>
  <c r="J1952" i="4"/>
  <c r="P1951" i="4"/>
  <c r="Q1950" i="4" s="1"/>
  <c r="J1951" i="4"/>
  <c r="L1950" i="4" s="1"/>
  <c r="P1950" i="4"/>
  <c r="J1950" i="4"/>
  <c r="M1950" i="4" s="1"/>
  <c r="P1949" i="4"/>
  <c r="J1949" i="4"/>
  <c r="P1948" i="4"/>
  <c r="Q1948" i="4" s="1"/>
  <c r="M1948" i="4"/>
  <c r="L1948" i="4"/>
  <c r="J1948" i="4"/>
  <c r="P1947" i="4"/>
  <c r="J1947" i="4"/>
  <c r="P1946" i="4"/>
  <c r="Q1946" i="4" s="1"/>
  <c r="J1946" i="4"/>
  <c r="M1946" i="4" s="1"/>
  <c r="P1945" i="4"/>
  <c r="J1945" i="4"/>
  <c r="P1944" i="4"/>
  <c r="Q1944" i="4" s="1"/>
  <c r="J1944" i="4"/>
  <c r="P1943" i="4"/>
  <c r="Q1942" i="4" s="1"/>
  <c r="J1943" i="4"/>
  <c r="P1942" i="4"/>
  <c r="J1942" i="4"/>
  <c r="P1941" i="4"/>
  <c r="Q1940" i="4" s="1"/>
  <c r="J1941" i="4"/>
  <c r="P1940" i="4"/>
  <c r="J1940" i="4"/>
  <c r="P1939" i="4"/>
  <c r="J1939" i="4"/>
  <c r="Q1938" i="4"/>
  <c r="P1938" i="4"/>
  <c r="L1938" i="4"/>
  <c r="J1938" i="4"/>
  <c r="M1938" i="4" s="1"/>
  <c r="P1937" i="4"/>
  <c r="J1937" i="4"/>
  <c r="P1936" i="4"/>
  <c r="J1936" i="4"/>
  <c r="P1935" i="4"/>
  <c r="J1935" i="4"/>
  <c r="P1934" i="4"/>
  <c r="Q1934" i="4" s="1"/>
  <c r="M1934" i="4"/>
  <c r="L1934" i="4"/>
  <c r="J1934" i="4"/>
  <c r="P1933" i="4"/>
  <c r="J1933" i="4"/>
  <c r="P1932" i="4"/>
  <c r="J1932" i="4"/>
  <c r="M1932" i="4" s="1"/>
  <c r="P1931" i="4"/>
  <c r="J1931" i="4"/>
  <c r="M1930" i="4" s="1"/>
  <c r="Q1930" i="4"/>
  <c r="P1930" i="4"/>
  <c r="L1930" i="4"/>
  <c r="J1930" i="4"/>
  <c r="P1929" i="4"/>
  <c r="J1929" i="4"/>
  <c r="P1928" i="4"/>
  <c r="Q1928" i="4" s="1"/>
  <c r="J1928" i="4"/>
  <c r="P1927" i="4"/>
  <c r="J1927" i="4"/>
  <c r="P1926" i="4"/>
  <c r="J1926" i="4"/>
  <c r="P1925" i="4"/>
  <c r="J1925" i="4"/>
  <c r="Q1924" i="4"/>
  <c r="P1924" i="4"/>
  <c r="J1924" i="4"/>
  <c r="P1923" i="4"/>
  <c r="J1923" i="4"/>
  <c r="M1922" i="4" s="1"/>
  <c r="P1922" i="4"/>
  <c r="Q1922" i="4" s="1"/>
  <c r="J1922" i="4"/>
  <c r="P1921" i="4"/>
  <c r="J1921" i="4"/>
  <c r="P1920" i="4"/>
  <c r="Q1920" i="4" s="1"/>
  <c r="M1920" i="4"/>
  <c r="J1920" i="4"/>
  <c r="L1920" i="4" s="1"/>
  <c r="P1919" i="4"/>
  <c r="J1919" i="4"/>
  <c r="M1918" i="4" s="1"/>
  <c r="Q1918" i="4"/>
  <c r="P1918" i="4"/>
  <c r="J1918" i="4"/>
  <c r="P1917" i="4"/>
  <c r="J1917" i="4"/>
  <c r="Q1916" i="4"/>
  <c r="P1916" i="4"/>
  <c r="M1916" i="4"/>
  <c r="J1916" i="4"/>
  <c r="L1916" i="4" s="1"/>
  <c r="P1915" i="4"/>
  <c r="Q1914" i="4" s="1"/>
  <c r="J1915" i="4"/>
  <c r="P1914" i="4"/>
  <c r="J1914" i="4"/>
  <c r="P1913" i="4"/>
  <c r="Q1912" i="4" s="1"/>
  <c r="J1913" i="4"/>
  <c r="P1912" i="4"/>
  <c r="M1912" i="4"/>
  <c r="L1912" i="4"/>
  <c r="J1912" i="4"/>
  <c r="P1911" i="4"/>
  <c r="J1911" i="4"/>
  <c r="P1910" i="4"/>
  <c r="Q1910" i="4" s="1"/>
  <c r="M1910" i="4"/>
  <c r="L1910" i="4"/>
  <c r="J1910" i="4"/>
  <c r="P1909" i="4"/>
  <c r="J1909" i="4"/>
  <c r="P1908" i="4"/>
  <c r="J1908" i="4"/>
  <c r="M1908" i="4" s="1"/>
  <c r="P1907" i="4"/>
  <c r="J1907" i="4"/>
  <c r="M1906" i="4" s="1"/>
  <c r="Q1906" i="4"/>
  <c r="P1906" i="4"/>
  <c r="L1906" i="4"/>
  <c r="J1906" i="4"/>
  <c r="P1905" i="4"/>
  <c r="J1905" i="4"/>
  <c r="P1904" i="4"/>
  <c r="Q1904" i="4" s="1"/>
  <c r="J1904" i="4"/>
  <c r="P1903" i="4"/>
  <c r="J1903" i="4"/>
  <c r="P1902" i="4"/>
  <c r="Q1902" i="4" s="1"/>
  <c r="J1902" i="4"/>
  <c r="P1901" i="4"/>
  <c r="J1901" i="4"/>
  <c r="Q1900" i="4"/>
  <c r="P1900" i="4"/>
  <c r="L1900" i="4"/>
  <c r="J1900" i="4"/>
  <c r="M1900" i="4" s="1"/>
  <c r="P1899" i="4"/>
  <c r="J1899" i="4"/>
  <c r="P1898" i="4"/>
  <c r="Q1898" i="4" s="1"/>
  <c r="M1898" i="4"/>
  <c r="J1898" i="4"/>
  <c r="L1898" i="4" s="1"/>
  <c r="P1897" i="4"/>
  <c r="J1897" i="4"/>
  <c r="P1896" i="4"/>
  <c r="Q1896" i="4" s="1"/>
  <c r="J1896" i="4"/>
  <c r="P1895" i="4"/>
  <c r="J1895" i="4"/>
  <c r="M1894" i="4" s="1"/>
  <c r="Q1894" i="4"/>
  <c r="P1894" i="4"/>
  <c r="J1894" i="4"/>
  <c r="P1893" i="4"/>
  <c r="J1893" i="4"/>
  <c r="M1892" i="4" s="1"/>
  <c r="Q1892" i="4"/>
  <c r="P1892" i="4"/>
  <c r="J1892" i="4"/>
  <c r="P1891" i="4"/>
  <c r="Q1890" i="4" s="1"/>
  <c r="J1891" i="4"/>
  <c r="P1890" i="4"/>
  <c r="J1890" i="4"/>
  <c r="P1889" i="4"/>
  <c r="J1889" i="4"/>
  <c r="Q1888" i="4"/>
  <c r="P1888" i="4"/>
  <c r="M1888" i="4"/>
  <c r="L1888" i="4"/>
  <c r="J1888" i="4"/>
  <c r="P1887" i="4"/>
  <c r="J1887" i="4"/>
  <c r="P1886" i="4"/>
  <c r="Q1886" i="4" s="1"/>
  <c r="M1886" i="4"/>
  <c r="L1886" i="4"/>
  <c r="J1886" i="4"/>
  <c r="P1885" i="4"/>
  <c r="J1885" i="4"/>
  <c r="P1884" i="4"/>
  <c r="Q1884" i="4" s="1"/>
  <c r="J1884" i="4"/>
  <c r="M1884" i="4" s="1"/>
  <c r="P1883" i="4"/>
  <c r="J1883" i="4"/>
  <c r="M1882" i="4" s="1"/>
  <c r="P1882" i="4"/>
  <c r="Q1882" i="4" s="1"/>
  <c r="L1882" i="4"/>
  <c r="J1882" i="4"/>
  <c r="P1881" i="4"/>
  <c r="J1881" i="4"/>
  <c r="P1880" i="4"/>
  <c r="Q1880" i="4" s="1"/>
  <c r="J1880" i="4"/>
  <c r="M1880" i="4" s="1"/>
  <c r="P1879" i="4"/>
  <c r="J1879" i="4"/>
  <c r="P1878" i="4"/>
  <c r="J1878" i="4"/>
  <c r="P1877" i="4"/>
  <c r="J1877" i="4"/>
  <c r="Q1876" i="4"/>
  <c r="P1876" i="4"/>
  <c r="L1876" i="4"/>
  <c r="J1876" i="4"/>
  <c r="M1876" i="4" s="1"/>
  <c r="P1875" i="4"/>
  <c r="J1875" i="4"/>
  <c r="P1874" i="4"/>
  <c r="Q1874" i="4" s="1"/>
  <c r="M1874" i="4"/>
  <c r="J1874" i="4"/>
  <c r="L1874" i="4" s="1"/>
  <c r="P1873" i="4"/>
  <c r="J1873" i="4"/>
  <c r="P1872" i="4"/>
  <c r="Q1872" i="4" s="1"/>
  <c r="M1872" i="4"/>
  <c r="J1872" i="4"/>
  <c r="L1872" i="4" s="1"/>
  <c r="P1871" i="4"/>
  <c r="J1871" i="4"/>
  <c r="M1870" i="4" s="1"/>
  <c r="Q1870" i="4"/>
  <c r="P1870" i="4"/>
  <c r="J1870" i="4"/>
  <c r="P1869" i="4"/>
  <c r="J1869" i="4"/>
  <c r="Q1868" i="4"/>
  <c r="P1868" i="4"/>
  <c r="M1868" i="4"/>
  <c r="J1868" i="4"/>
  <c r="L1868" i="4" s="1"/>
  <c r="P1867" i="4"/>
  <c r="Q1866" i="4" s="1"/>
  <c r="J1867" i="4"/>
  <c r="P1866" i="4"/>
  <c r="J1866" i="4"/>
  <c r="P1865" i="4"/>
  <c r="J1865" i="4"/>
  <c r="Q1864" i="4"/>
  <c r="P1864" i="4"/>
  <c r="M1864" i="4"/>
  <c r="L1864" i="4"/>
  <c r="J1864" i="4"/>
  <c r="P1863" i="4"/>
  <c r="J1863" i="4"/>
  <c r="P1862" i="4"/>
  <c r="Q1862" i="4" s="1"/>
  <c r="M1862" i="4"/>
  <c r="L1862" i="4"/>
  <c r="J1862" i="4"/>
  <c r="P1861" i="4"/>
  <c r="J1861" i="4"/>
  <c r="P1860" i="4"/>
  <c r="J1860" i="4"/>
  <c r="M1860" i="4" s="1"/>
  <c r="P1859" i="4"/>
  <c r="J1859" i="4"/>
  <c r="M1858" i="4" s="1"/>
  <c r="Q1858" i="4"/>
  <c r="P1858" i="4"/>
  <c r="L1858" i="4"/>
  <c r="J1858" i="4"/>
  <c r="P1857" i="4"/>
  <c r="J1857" i="4"/>
  <c r="P1856" i="4"/>
  <c r="Q1856" i="4" s="1"/>
  <c r="J1856" i="4"/>
  <c r="M1856" i="4" s="1"/>
  <c r="P1855" i="4"/>
  <c r="J1855" i="4"/>
  <c r="P1854" i="4"/>
  <c r="J1854" i="4"/>
  <c r="P1853" i="4"/>
  <c r="J1853" i="4"/>
  <c r="Q1852" i="4"/>
  <c r="P1852" i="4"/>
  <c r="J1852" i="4"/>
  <c r="M1852" i="4" s="1"/>
  <c r="P1851" i="4"/>
  <c r="J1851" i="4"/>
  <c r="M1850" i="4" s="1"/>
  <c r="P1850" i="4"/>
  <c r="Q1850" i="4" s="1"/>
  <c r="J1850" i="4"/>
  <c r="P1849" i="4"/>
  <c r="J1849" i="4"/>
  <c r="P1848" i="4"/>
  <c r="Q1848" i="4" s="1"/>
  <c r="M1848" i="4"/>
  <c r="J1848" i="4"/>
  <c r="L1848" i="4" s="1"/>
  <c r="P1847" i="4"/>
  <c r="J1847" i="4"/>
  <c r="M1846" i="4" s="1"/>
  <c r="Q1846" i="4"/>
  <c r="P1846" i="4"/>
  <c r="J1846" i="4"/>
  <c r="P1845" i="4"/>
  <c r="J1845" i="4"/>
  <c r="Q1844" i="4"/>
  <c r="P1844" i="4"/>
  <c r="M1844" i="4"/>
  <c r="J1844" i="4"/>
  <c r="L1844" i="4" s="1"/>
  <c r="P1843" i="4"/>
  <c r="J1843" i="4"/>
  <c r="P1842" i="4"/>
  <c r="Q1842" i="4" s="1"/>
  <c r="J1842" i="4"/>
  <c r="P1841" i="4"/>
  <c r="Q1840" i="4" s="1"/>
  <c r="J1841" i="4"/>
  <c r="P1840" i="4"/>
  <c r="M1840" i="4"/>
  <c r="L1840" i="4"/>
  <c r="J1840" i="4"/>
  <c r="P1839" i="4"/>
  <c r="J1839" i="4"/>
  <c r="P1838" i="4"/>
  <c r="Q1838" i="4" s="1"/>
  <c r="M1838" i="4"/>
  <c r="L1838" i="4"/>
  <c r="J1838" i="4"/>
  <c r="P1837" i="4"/>
  <c r="J1837" i="4"/>
  <c r="P1836" i="4"/>
  <c r="Q1836" i="4" s="1"/>
  <c r="J1836" i="4"/>
  <c r="M1836" i="4" s="1"/>
  <c r="P1835" i="4"/>
  <c r="J1835" i="4"/>
  <c r="M1834" i="4" s="1"/>
  <c r="Q1834" i="4"/>
  <c r="P1834" i="4"/>
  <c r="L1834" i="4"/>
  <c r="J1834" i="4"/>
  <c r="P1833" i="4"/>
  <c r="J1833" i="4"/>
  <c r="P1832" i="4"/>
  <c r="Q1832" i="4" s="1"/>
  <c r="J1832" i="4"/>
  <c r="P1831" i="4"/>
  <c r="J1831" i="4"/>
  <c r="P1830" i="4"/>
  <c r="Q1830" i="4" s="1"/>
  <c r="J1830" i="4"/>
  <c r="P1829" i="4"/>
  <c r="J1829" i="4"/>
  <c r="Q1828" i="4"/>
  <c r="P1828" i="4"/>
  <c r="J1828" i="4"/>
  <c r="M1828" i="4" s="1"/>
  <c r="P1827" i="4"/>
  <c r="J1827" i="4"/>
  <c r="P1826" i="4"/>
  <c r="Q1826" i="4" s="1"/>
  <c r="M1826" i="4"/>
  <c r="J1826" i="4"/>
  <c r="L1826" i="4" s="1"/>
  <c r="P1825" i="4"/>
  <c r="J1825" i="4"/>
  <c r="P1824" i="4"/>
  <c r="Q1824" i="4" s="1"/>
  <c r="J1824" i="4"/>
  <c r="L1824" i="4" s="1"/>
  <c r="P1823" i="4"/>
  <c r="J1823" i="4"/>
  <c r="M1822" i="4" s="1"/>
  <c r="Q1822" i="4"/>
  <c r="P1822" i="4"/>
  <c r="J1822" i="4"/>
  <c r="P1821" i="4"/>
  <c r="J1821" i="4"/>
  <c r="M1820" i="4" s="1"/>
  <c r="Q1820" i="4"/>
  <c r="P1820" i="4"/>
  <c r="J1820" i="4"/>
  <c r="P1819" i="4"/>
  <c r="J1819" i="4"/>
  <c r="P1818" i="4"/>
  <c r="Q1818" i="4" s="1"/>
  <c r="J1818" i="4"/>
  <c r="P1817" i="4"/>
  <c r="J1817" i="4"/>
  <c r="Q1816" i="4"/>
  <c r="P1816" i="4"/>
  <c r="M1816" i="4"/>
  <c r="L1816" i="4"/>
  <c r="J1816" i="4"/>
  <c r="P1815" i="4"/>
  <c r="J1815" i="4"/>
  <c r="P1814" i="4"/>
  <c r="Q1814" i="4" s="1"/>
  <c r="M1814" i="4"/>
  <c r="L1814" i="4"/>
  <c r="J1814" i="4"/>
  <c r="P1813" i="4"/>
  <c r="J1813" i="4"/>
  <c r="P1812" i="4"/>
  <c r="Q1812" i="4" s="1"/>
  <c r="J1812" i="4"/>
  <c r="M1812" i="4" s="1"/>
  <c r="P1811" i="4"/>
  <c r="J1811" i="4"/>
  <c r="M1810" i="4" s="1"/>
  <c r="P1810" i="4"/>
  <c r="Q1810" i="4" s="1"/>
  <c r="L1810" i="4"/>
  <c r="J1810" i="4"/>
  <c r="P1809" i="4"/>
  <c r="J1809" i="4"/>
  <c r="P1808" i="4"/>
  <c r="Q1808" i="4" s="1"/>
  <c r="J1808" i="4"/>
  <c r="M1808" i="4" s="1"/>
  <c r="P1807" i="4"/>
  <c r="J1807" i="4"/>
  <c r="P1806" i="4"/>
  <c r="Q1806" i="4" s="1"/>
  <c r="J1806" i="4"/>
  <c r="P1805" i="4"/>
  <c r="J1805" i="4"/>
  <c r="Q1804" i="4"/>
  <c r="P1804" i="4"/>
  <c r="L1804" i="4"/>
  <c r="J1804" i="4"/>
  <c r="M1804" i="4" s="1"/>
  <c r="P1803" i="4"/>
  <c r="J1803" i="4"/>
  <c r="M1802" i="4" s="1"/>
  <c r="P1802" i="4"/>
  <c r="Q1802" i="4" s="1"/>
  <c r="J1802" i="4"/>
  <c r="L1802" i="4" s="1"/>
  <c r="P1801" i="4"/>
  <c r="J1801" i="4"/>
  <c r="P1800" i="4"/>
  <c r="Q1800" i="4" s="1"/>
  <c r="J1800" i="4"/>
  <c r="L1800" i="4" s="1"/>
  <c r="P1799" i="4"/>
  <c r="J1799" i="4"/>
  <c r="M1798" i="4" s="1"/>
  <c r="Q1798" i="4"/>
  <c r="P1798" i="4"/>
  <c r="J1798" i="4"/>
  <c r="P1797" i="4"/>
  <c r="J1797" i="4"/>
  <c r="M1796" i="4" s="1"/>
  <c r="Q1796" i="4"/>
  <c r="P1796" i="4"/>
  <c r="J1796" i="4"/>
  <c r="P1795" i="4"/>
  <c r="J1795" i="4"/>
  <c r="P1794" i="4"/>
  <c r="J1794" i="4"/>
  <c r="P1793" i="4"/>
  <c r="Q1792" i="4" s="1"/>
  <c r="J1793" i="4"/>
  <c r="P1792" i="4"/>
  <c r="M1792" i="4"/>
  <c r="L1792" i="4"/>
  <c r="J1792" i="4"/>
  <c r="P1791" i="4"/>
  <c r="J1791" i="4"/>
  <c r="P1790" i="4"/>
  <c r="Q1790" i="4" s="1"/>
  <c r="M1790" i="4"/>
  <c r="L1790" i="4"/>
  <c r="J1790" i="4"/>
  <c r="P1789" i="4"/>
  <c r="J1789" i="4"/>
  <c r="P1788" i="4"/>
  <c r="J1788" i="4"/>
  <c r="M1788" i="4" s="1"/>
  <c r="P1787" i="4"/>
  <c r="J1787" i="4"/>
  <c r="M1786" i="4" s="1"/>
  <c r="P1786" i="4"/>
  <c r="Q1786" i="4" s="1"/>
  <c r="L1786" i="4"/>
  <c r="J1786" i="4"/>
  <c r="P1785" i="4"/>
  <c r="J1785" i="4"/>
  <c r="P1784" i="4"/>
  <c r="Q1784" i="4" s="1"/>
  <c r="J1784" i="4"/>
  <c r="P1783" i="4"/>
  <c r="J1783" i="4"/>
  <c r="P1782" i="4"/>
  <c r="J1782" i="4"/>
  <c r="M1782" i="4" s="1"/>
  <c r="P1781" i="4"/>
  <c r="J1781" i="4"/>
  <c r="Q1780" i="4"/>
  <c r="P1780" i="4"/>
  <c r="L1780" i="4"/>
  <c r="J1780" i="4"/>
  <c r="M1780" i="4" s="1"/>
  <c r="P1779" i="4"/>
  <c r="J1779" i="4"/>
  <c r="M1778" i="4" s="1"/>
  <c r="P1778" i="4"/>
  <c r="Q1778" i="4" s="1"/>
  <c r="J1778" i="4"/>
  <c r="P1777" i="4"/>
  <c r="J1777" i="4"/>
  <c r="P1776" i="4"/>
  <c r="Q1776" i="4" s="1"/>
  <c r="J1776" i="4"/>
  <c r="L1776" i="4" s="1"/>
  <c r="P1775" i="4"/>
  <c r="J1775" i="4"/>
  <c r="Q1774" i="4"/>
  <c r="P1774" i="4"/>
  <c r="J1774" i="4"/>
  <c r="P1773" i="4"/>
  <c r="J1773" i="4"/>
  <c r="Q1772" i="4"/>
  <c r="P1772" i="4"/>
  <c r="M1772" i="4"/>
  <c r="J1772" i="4"/>
  <c r="L1772" i="4" s="1"/>
  <c r="P1771" i="4"/>
  <c r="J1771" i="4"/>
  <c r="P1770" i="4"/>
  <c r="Q1770" i="4" s="1"/>
  <c r="J1770" i="4"/>
  <c r="P1769" i="4"/>
  <c r="Q1768" i="4" s="1"/>
  <c r="J1769" i="4"/>
  <c r="P1768" i="4"/>
  <c r="M1768" i="4"/>
  <c r="L1768" i="4"/>
  <c r="J1768" i="4"/>
  <c r="P1767" i="4"/>
  <c r="J1767" i="4"/>
  <c r="P1766" i="4"/>
  <c r="Q1766" i="4" s="1"/>
  <c r="M1766" i="4"/>
  <c r="L1766" i="4"/>
  <c r="J1766" i="4"/>
  <c r="P1765" i="4"/>
  <c r="J1765" i="4"/>
  <c r="P1764" i="4"/>
  <c r="Q1764" i="4" s="1"/>
  <c r="J1764" i="4"/>
  <c r="M1764" i="4" s="1"/>
  <c r="P1763" i="4"/>
  <c r="J1763" i="4"/>
  <c r="M1762" i="4" s="1"/>
  <c r="P1762" i="4"/>
  <c r="Q1762" i="4" s="1"/>
  <c r="L1762" i="4"/>
  <c r="J1762" i="4"/>
  <c r="P1761" i="4"/>
  <c r="J1761" i="4"/>
  <c r="P1760" i="4"/>
  <c r="J1760" i="4"/>
  <c r="M1760" i="4" s="1"/>
  <c r="P1759" i="4"/>
  <c r="J1759" i="4"/>
  <c r="P1758" i="4"/>
  <c r="J1758" i="4"/>
  <c r="M1758" i="4" s="1"/>
  <c r="P1757" i="4"/>
  <c r="J1757" i="4"/>
  <c r="Q1756" i="4"/>
  <c r="P1756" i="4"/>
  <c r="L1756" i="4"/>
  <c r="J1756" i="4"/>
  <c r="M1756" i="4" s="1"/>
  <c r="P1755" i="4"/>
  <c r="J1755" i="4"/>
  <c r="M1754" i="4" s="1"/>
  <c r="P1754" i="4"/>
  <c r="Q1754" i="4" s="1"/>
  <c r="J1754" i="4"/>
  <c r="P1753" i="4"/>
  <c r="J1753" i="4"/>
  <c r="P1752" i="4"/>
  <c r="Q1752" i="4" s="1"/>
  <c r="J1752" i="4"/>
  <c r="P1751" i="4"/>
  <c r="J1751" i="4"/>
  <c r="Q1750" i="4"/>
  <c r="P1750" i="4"/>
  <c r="J1750" i="4"/>
  <c r="P1749" i="4"/>
  <c r="J1749" i="4"/>
  <c r="Q1748" i="4"/>
  <c r="P1748" i="4"/>
  <c r="M1748" i="4"/>
  <c r="J1748" i="4"/>
  <c r="L1748" i="4" s="1"/>
  <c r="P1747" i="4"/>
  <c r="J1747" i="4"/>
  <c r="P1746" i="4"/>
  <c r="J1746" i="4"/>
  <c r="P1745" i="4"/>
  <c r="Q1744" i="4" s="1"/>
  <c r="J1745" i="4"/>
  <c r="P1744" i="4"/>
  <c r="M1744" i="4"/>
  <c r="L1744" i="4"/>
  <c r="J1744" i="4"/>
  <c r="P1743" i="4"/>
  <c r="J1743" i="4"/>
  <c r="P1742" i="4"/>
  <c r="Q1742" i="4" s="1"/>
  <c r="M1742" i="4"/>
  <c r="L1742" i="4"/>
  <c r="J1742" i="4"/>
  <c r="P1741" i="4"/>
  <c r="J1741" i="4"/>
  <c r="P1740" i="4"/>
  <c r="Q1740" i="4" s="1"/>
  <c r="J1740" i="4"/>
  <c r="M1740" i="4" s="1"/>
  <c r="P1739" i="4"/>
  <c r="J1739" i="4"/>
  <c r="M1738" i="4" s="1"/>
  <c r="Q1738" i="4"/>
  <c r="P1738" i="4"/>
  <c r="L1738" i="4"/>
  <c r="J1738" i="4"/>
  <c r="P1737" i="4"/>
  <c r="J1737" i="4"/>
  <c r="P1736" i="4"/>
  <c r="J1736" i="4"/>
  <c r="P1735" i="4"/>
  <c r="J1735" i="4"/>
  <c r="P1734" i="4"/>
  <c r="Q1734" i="4" s="1"/>
  <c r="J1734" i="4"/>
  <c r="P1733" i="4"/>
  <c r="J1733" i="4"/>
  <c r="Q1732" i="4"/>
  <c r="P1732" i="4"/>
  <c r="J1732" i="4"/>
  <c r="M1732" i="4" s="1"/>
  <c r="P1731" i="4"/>
  <c r="J1731" i="4"/>
  <c r="P1730" i="4"/>
  <c r="Q1730" i="4" s="1"/>
  <c r="M1730" i="4"/>
  <c r="J1730" i="4"/>
  <c r="L1730" i="4" s="1"/>
  <c r="P1729" i="4"/>
  <c r="J1729" i="4"/>
  <c r="P1728" i="4"/>
  <c r="Q1728" i="4" s="1"/>
  <c r="J1728" i="4"/>
  <c r="L1728" i="4" s="1"/>
  <c r="P1727" i="4"/>
  <c r="J1727" i="4"/>
  <c r="Q1726" i="4"/>
  <c r="P1726" i="4"/>
  <c r="J1726" i="4"/>
  <c r="P1725" i="4"/>
  <c r="J1725" i="4"/>
  <c r="Q1724" i="4"/>
  <c r="P1724" i="4"/>
  <c r="J1724" i="4"/>
  <c r="P1723" i="4"/>
  <c r="Q1722" i="4" s="1"/>
  <c r="J1723" i="4"/>
  <c r="P1722" i="4"/>
  <c r="J1722" i="4"/>
  <c r="P1721" i="4"/>
  <c r="J1721" i="4"/>
  <c r="Q1720" i="4"/>
  <c r="P1720" i="4"/>
  <c r="M1720" i="4"/>
  <c r="L1720" i="4"/>
  <c r="J1720" i="4"/>
  <c r="P1719" i="4"/>
  <c r="J1719" i="4"/>
  <c r="P1718" i="4"/>
  <c r="Q1718" i="4" s="1"/>
  <c r="M1718" i="4"/>
  <c r="L1718" i="4"/>
  <c r="J1718" i="4"/>
  <c r="P1717" i="4"/>
  <c r="J1717" i="4"/>
  <c r="P1716" i="4"/>
  <c r="Q1716" i="4" s="1"/>
  <c r="J1716" i="4"/>
  <c r="M1716" i="4" s="1"/>
  <c r="P1715" i="4"/>
  <c r="J1715" i="4"/>
  <c r="M1714" i="4" s="1"/>
  <c r="Q1714" i="4"/>
  <c r="P1714" i="4"/>
  <c r="L1714" i="4"/>
  <c r="J1714" i="4"/>
  <c r="P1713" i="4"/>
  <c r="J1713" i="4"/>
  <c r="P1712" i="4"/>
  <c r="Q1712" i="4" s="1"/>
  <c r="J1712" i="4"/>
  <c r="P1711" i="4"/>
  <c r="J1711" i="4"/>
  <c r="P1710" i="4"/>
  <c r="J1710" i="4"/>
  <c r="M1710" i="4" s="1"/>
  <c r="P1709" i="4"/>
  <c r="J1709" i="4"/>
  <c r="Q1708" i="4"/>
  <c r="P1708" i="4"/>
  <c r="L1708" i="4"/>
  <c r="J1708" i="4"/>
  <c r="M1708" i="4" s="1"/>
  <c r="P1707" i="4"/>
  <c r="J1707" i="4"/>
  <c r="M1706" i="4" s="1"/>
  <c r="P1706" i="4"/>
  <c r="Q1706" i="4" s="1"/>
  <c r="J1706" i="4"/>
  <c r="P1705" i="4"/>
  <c r="J1705" i="4"/>
  <c r="P1704" i="4"/>
  <c r="Q1704" i="4" s="1"/>
  <c r="J1704" i="4"/>
  <c r="L1704" i="4" s="1"/>
  <c r="P1703" i="4"/>
  <c r="J1703" i="4"/>
  <c r="Q1702" i="4"/>
  <c r="P1702" i="4"/>
  <c r="J1702" i="4"/>
  <c r="P1701" i="4"/>
  <c r="J1701" i="4"/>
  <c r="Q1700" i="4"/>
  <c r="P1700" i="4"/>
  <c r="M1700" i="4"/>
  <c r="J1700" i="4"/>
  <c r="L1700" i="4" s="1"/>
  <c r="P1699" i="4"/>
  <c r="Q1698" i="4" s="1"/>
  <c r="J1699" i="4"/>
  <c r="P1698" i="4"/>
  <c r="J1698" i="4"/>
  <c r="P1697" i="4"/>
  <c r="Q1696" i="4" s="1"/>
  <c r="J1697" i="4"/>
  <c r="P1696" i="4"/>
  <c r="M1696" i="4"/>
  <c r="L1696" i="4"/>
  <c r="J1696" i="4"/>
  <c r="P1695" i="4"/>
  <c r="J1695" i="4"/>
  <c r="P1694" i="4"/>
  <c r="Q1694" i="4" s="1"/>
  <c r="M1694" i="4"/>
  <c r="L1694" i="4"/>
  <c r="J1694" i="4"/>
  <c r="P1693" i="4"/>
  <c r="J1693" i="4"/>
  <c r="P1692" i="4"/>
  <c r="Q1692" i="4" s="1"/>
  <c r="J1692" i="4"/>
  <c r="M1692" i="4" s="1"/>
  <c r="P1691" i="4"/>
  <c r="J1691" i="4"/>
  <c r="M1690" i="4" s="1"/>
  <c r="P1690" i="4"/>
  <c r="Q1690" i="4" s="1"/>
  <c r="L1690" i="4"/>
  <c r="J1690" i="4"/>
  <c r="P1689" i="4"/>
  <c r="J1689" i="4"/>
  <c r="P1688" i="4"/>
  <c r="J1688" i="4"/>
  <c r="M1688" i="4" s="1"/>
  <c r="P1687" i="4"/>
  <c r="J1687" i="4"/>
  <c r="P1686" i="4"/>
  <c r="J1686" i="4"/>
  <c r="M1686" i="4" s="1"/>
  <c r="P1685" i="4"/>
  <c r="J1685" i="4"/>
  <c r="Q1684" i="4"/>
  <c r="P1684" i="4"/>
  <c r="L1684" i="4"/>
  <c r="J1684" i="4"/>
  <c r="M1684" i="4" s="1"/>
  <c r="P1683" i="4"/>
  <c r="J1683" i="4"/>
  <c r="M1682" i="4" s="1"/>
  <c r="P1682" i="4"/>
  <c r="Q1682" i="4" s="1"/>
  <c r="J1682" i="4"/>
  <c r="P1681" i="4"/>
  <c r="J1681" i="4"/>
  <c r="P1680" i="4"/>
  <c r="Q1680" i="4" s="1"/>
  <c r="J1680" i="4"/>
  <c r="P1679" i="4"/>
  <c r="J1679" i="4"/>
  <c r="Q1678" i="4"/>
  <c r="P1678" i="4"/>
  <c r="J1678" i="4"/>
  <c r="P1677" i="4"/>
  <c r="J1677" i="4"/>
  <c r="Q1676" i="4"/>
  <c r="P1676" i="4"/>
  <c r="M1676" i="4"/>
  <c r="J1676" i="4"/>
  <c r="L1676" i="4" s="1"/>
  <c r="P1675" i="4"/>
  <c r="J1675" i="4"/>
  <c r="P1674" i="4"/>
  <c r="J1674" i="4"/>
  <c r="P1673" i="4"/>
  <c r="Q1672" i="4" s="1"/>
  <c r="J1673" i="4"/>
  <c r="P1672" i="4"/>
  <c r="M1672" i="4"/>
  <c r="L1672" i="4"/>
  <c r="J1672" i="4"/>
  <c r="P1671" i="4"/>
  <c r="J1671" i="4"/>
  <c r="P1670" i="4"/>
  <c r="Q1670" i="4" s="1"/>
  <c r="M1670" i="4"/>
  <c r="L1670" i="4"/>
  <c r="J1670" i="4"/>
  <c r="P1669" i="4"/>
  <c r="J1669" i="4"/>
  <c r="P1668" i="4"/>
  <c r="Q1668" i="4" s="1"/>
  <c r="J1668" i="4"/>
  <c r="M1668" i="4" s="1"/>
  <c r="P1667" i="4"/>
  <c r="J1667" i="4"/>
  <c r="M1666" i="4" s="1"/>
  <c r="Q1666" i="4"/>
  <c r="P1666" i="4"/>
  <c r="L1666" i="4"/>
  <c r="J1666" i="4"/>
  <c r="P1665" i="4"/>
  <c r="J1665" i="4"/>
  <c r="P1664" i="4"/>
  <c r="J1664" i="4"/>
  <c r="P1663" i="4"/>
  <c r="J1663" i="4"/>
  <c r="P1662" i="4"/>
  <c r="Q1662" i="4" s="1"/>
  <c r="J1662" i="4"/>
  <c r="P1661" i="4"/>
  <c r="J1661" i="4"/>
  <c r="Q1660" i="4"/>
  <c r="P1660" i="4"/>
  <c r="J1660" i="4"/>
  <c r="M1660" i="4" s="1"/>
  <c r="P1659" i="4"/>
  <c r="J1659" i="4"/>
  <c r="P1658" i="4"/>
  <c r="Q1658" i="4" s="1"/>
  <c r="M1658" i="4"/>
  <c r="J1658" i="4"/>
  <c r="L1658" i="4" s="1"/>
  <c r="P1657" i="4"/>
  <c r="J1657" i="4"/>
  <c r="P1656" i="4"/>
  <c r="Q1656" i="4" s="1"/>
  <c r="M1656" i="4"/>
  <c r="J1656" i="4"/>
  <c r="L1656" i="4" s="1"/>
  <c r="P1655" i="4"/>
  <c r="J1655" i="4"/>
  <c r="Q1654" i="4"/>
  <c r="P1654" i="4"/>
  <c r="J1654" i="4"/>
  <c r="P1653" i="4"/>
  <c r="Q1652" i="4" s="1"/>
  <c r="J1653" i="4"/>
  <c r="P1652" i="4"/>
  <c r="J1652" i="4"/>
  <c r="P1651" i="4"/>
  <c r="J1651" i="4"/>
  <c r="P1650" i="4"/>
  <c r="J1650" i="4"/>
  <c r="P1649" i="4"/>
  <c r="J1649" i="4"/>
  <c r="Q1648" i="4"/>
  <c r="P1648" i="4"/>
  <c r="M1648" i="4"/>
  <c r="L1648" i="4"/>
  <c r="J1648" i="4"/>
  <c r="P1647" i="4"/>
  <c r="J1647" i="4"/>
  <c r="P1646" i="4"/>
  <c r="Q1646" i="4" s="1"/>
  <c r="M1646" i="4"/>
  <c r="L1646" i="4"/>
  <c r="J1646" i="4"/>
  <c r="P1645" i="4"/>
  <c r="J1645" i="4"/>
  <c r="P1644" i="4"/>
  <c r="Q1644" i="4" s="1"/>
  <c r="J1644" i="4"/>
  <c r="M1644" i="4" s="1"/>
  <c r="P1643" i="4"/>
  <c r="J1643" i="4"/>
  <c r="M1642" i="4" s="1"/>
  <c r="Q1642" i="4"/>
  <c r="P1642" i="4"/>
  <c r="L1642" i="4"/>
  <c r="J1642" i="4"/>
  <c r="P1641" i="4"/>
  <c r="J1641" i="4"/>
  <c r="P1640" i="4"/>
  <c r="Q1640" i="4" s="1"/>
  <c r="J1640" i="4"/>
  <c r="P1639" i="4"/>
  <c r="J1639" i="4"/>
  <c r="P1638" i="4"/>
  <c r="Q1638" i="4" s="1"/>
  <c r="J1638" i="4"/>
  <c r="M1638" i="4" s="1"/>
  <c r="P1637" i="4"/>
  <c r="J1637" i="4"/>
  <c r="Q1636" i="4"/>
  <c r="P1636" i="4"/>
  <c r="M1636" i="4"/>
  <c r="L1636" i="4"/>
  <c r="J1636" i="4"/>
  <c r="P1635" i="4"/>
  <c r="J1635" i="4"/>
  <c r="P1634" i="4"/>
  <c r="Q1634" i="4" s="1"/>
  <c r="M1634" i="4"/>
  <c r="J1634" i="4"/>
  <c r="L1634" i="4" s="1"/>
  <c r="P1633" i="4"/>
  <c r="J1633" i="4"/>
  <c r="P1632" i="4"/>
  <c r="Q1632" i="4" s="1"/>
  <c r="M1632" i="4"/>
  <c r="L1632" i="4"/>
  <c r="J1632" i="4"/>
  <c r="P1631" i="4"/>
  <c r="J1631" i="4"/>
  <c r="Q1630" i="4"/>
  <c r="P1630" i="4"/>
  <c r="M1630" i="4"/>
  <c r="L1630" i="4"/>
  <c r="J1630" i="4"/>
  <c r="P1629" i="4"/>
  <c r="J1629" i="4"/>
  <c r="M1628" i="4" s="1"/>
  <c r="P1628" i="4"/>
  <c r="J1628" i="4"/>
  <c r="P1627" i="4"/>
  <c r="J1627" i="4"/>
  <c r="P1626" i="4"/>
  <c r="Q1626" i="4" s="1"/>
  <c r="J1626" i="4"/>
  <c r="M1626" i="4" s="1"/>
  <c r="P1625" i="4"/>
  <c r="Q1624" i="4" s="1"/>
  <c r="J1625" i="4"/>
  <c r="P1624" i="4"/>
  <c r="J1624" i="4"/>
  <c r="P1623" i="4"/>
  <c r="J1623" i="4"/>
  <c r="P1622" i="4"/>
  <c r="Q1622" i="4" s="1"/>
  <c r="J1622" i="4"/>
  <c r="P1621" i="4"/>
  <c r="J1621" i="4"/>
  <c r="Q1620" i="4"/>
  <c r="P1620" i="4"/>
  <c r="J1620" i="4"/>
  <c r="M1620" i="4" s="1"/>
  <c r="P1619" i="4"/>
  <c r="J1619" i="4"/>
  <c r="Q1618" i="4"/>
  <c r="P1618" i="4"/>
  <c r="M1618" i="4"/>
  <c r="L1618" i="4"/>
  <c r="J1618" i="4"/>
  <c r="P1617" i="4"/>
  <c r="J1617" i="4"/>
  <c r="P1616" i="4"/>
  <c r="J1616" i="4"/>
  <c r="P1615" i="4"/>
  <c r="J1615" i="4"/>
  <c r="Q1614" i="4"/>
  <c r="P1614" i="4"/>
  <c r="J1614" i="4"/>
  <c r="P1613" i="4"/>
  <c r="J1613" i="4"/>
  <c r="Q1612" i="4"/>
  <c r="P1612" i="4"/>
  <c r="J1612" i="4"/>
  <c r="M1612" i="4" s="1"/>
  <c r="P1611" i="4"/>
  <c r="J1611" i="4"/>
  <c r="P1610" i="4"/>
  <c r="J1610" i="4"/>
  <c r="P1609" i="4"/>
  <c r="Q1608" i="4" s="1"/>
  <c r="J1609" i="4"/>
  <c r="P1608" i="4"/>
  <c r="J1608" i="4"/>
  <c r="M1608" i="4" s="1"/>
  <c r="P1607" i="4"/>
  <c r="J1607" i="4"/>
  <c r="Q1606" i="4"/>
  <c r="P1606" i="4"/>
  <c r="M1606" i="4"/>
  <c r="L1606" i="4"/>
  <c r="J1606" i="4"/>
  <c r="P1605" i="4"/>
  <c r="J1605" i="4"/>
  <c r="P1604" i="4"/>
  <c r="J1604" i="4"/>
  <c r="L1604" i="4" s="1"/>
  <c r="P1603" i="4"/>
  <c r="J1603" i="4"/>
  <c r="P1602" i="4"/>
  <c r="Q1602" i="4" s="1"/>
  <c r="L1602" i="4"/>
  <c r="J1602" i="4"/>
  <c r="M1602" i="4" s="1"/>
  <c r="P1601" i="4"/>
  <c r="Q1600" i="4" s="1"/>
  <c r="J1601" i="4"/>
  <c r="P1600" i="4"/>
  <c r="M1600" i="4"/>
  <c r="L1600" i="4"/>
  <c r="J1600" i="4"/>
  <c r="P1599" i="4"/>
  <c r="J1599" i="4"/>
  <c r="P1598" i="4"/>
  <c r="Q1598" i="4" s="1"/>
  <c r="J1598" i="4"/>
  <c r="L1598" i="4" s="1"/>
  <c r="P1597" i="4"/>
  <c r="J1597" i="4"/>
  <c r="P1596" i="4"/>
  <c r="Q1596" i="4" s="1"/>
  <c r="J1596" i="4"/>
  <c r="M1596" i="4" s="1"/>
  <c r="P1595" i="4"/>
  <c r="J1595" i="4"/>
  <c r="P1594" i="4"/>
  <c r="Q1594" i="4" s="1"/>
  <c r="M1594" i="4"/>
  <c r="L1594" i="4"/>
  <c r="J1594" i="4"/>
  <c r="P1593" i="4"/>
  <c r="J1593" i="4"/>
  <c r="P1592" i="4"/>
  <c r="Q1592" i="4" s="1"/>
  <c r="J1592" i="4"/>
  <c r="L1592" i="4" s="1"/>
  <c r="P1591" i="4"/>
  <c r="J1591" i="4"/>
  <c r="Q1590" i="4"/>
  <c r="P1590" i="4"/>
  <c r="J1590" i="4"/>
  <c r="P1589" i="4"/>
  <c r="J1589" i="4"/>
  <c r="Q1588" i="4"/>
  <c r="P1588" i="4"/>
  <c r="M1588" i="4"/>
  <c r="L1588" i="4"/>
  <c r="J1588" i="4"/>
  <c r="P1587" i="4"/>
  <c r="J1587" i="4"/>
  <c r="P1586" i="4"/>
  <c r="Q1586" i="4" s="1"/>
  <c r="J1586" i="4"/>
  <c r="P1585" i="4"/>
  <c r="J1585" i="4"/>
  <c r="P1584" i="4"/>
  <c r="Q1584" i="4" s="1"/>
  <c r="M1584" i="4"/>
  <c r="L1584" i="4"/>
  <c r="J1584" i="4"/>
  <c r="P1583" i="4"/>
  <c r="J1583" i="4"/>
  <c r="L1582" i="4" s="1"/>
  <c r="Q1582" i="4"/>
  <c r="P1582" i="4"/>
  <c r="J1582" i="4"/>
  <c r="P1581" i="4"/>
  <c r="J1581" i="4"/>
  <c r="P1580" i="4"/>
  <c r="Q1580" i="4" s="1"/>
  <c r="J1580" i="4"/>
  <c r="L1580" i="4" s="1"/>
  <c r="P1579" i="4"/>
  <c r="J1579" i="4"/>
  <c r="P1578" i="4"/>
  <c r="L1578" i="4"/>
  <c r="J1578" i="4"/>
  <c r="M1578" i="4" s="1"/>
  <c r="P1577" i="4"/>
  <c r="J1577" i="4"/>
  <c r="M1576" i="4" s="1"/>
  <c r="Q1576" i="4"/>
  <c r="P1576" i="4"/>
  <c r="L1576" i="4"/>
  <c r="J1576" i="4"/>
  <c r="P1575" i="4"/>
  <c r="J1575" i="4"/>
  <c r="P1574" i="4"/>
  <c r="Q1574" i="4" s="1"/>
  <c r="J1574" i="4"/>
  <c r="M1574" i="4" s="1"/>
  <c r="P1573" i="4"/>
  <c r="Q1572" i="4" s="1"/>
  <c r="J1573" i="4"/>
  <c r="P1572" i="4"/>
  <c r="J1572" i="4"/>
  <c r="P1571" i="4"/>
  <c r="J1571" i="4"/>
  <c r="M1570" i="4" s="1"/>
  <c r="Q1570" i="4"/>
  <c r="P1570" i="4"/>
  <c r="J1570" i="4"/>
  <c r="P1569" i="4"/>
  <c r="J1569" i="4"/>
  <c r="P1568" i="4"/>
  <c r="J1568" i="4"/>
  <c r="P1567" i="4"/>
  <c r="Q1566" i="4" s="1"/>
  <c r="J1567" i="4"/>
  <c r="P1566" i="4"/>
  <c r="J1566" i="4"/>
  <c r="P1565" i="4"/>
  <c r="J1565" i="4"/>
  <c r="Q1564" i="4"/>
  <c r="P1564" i="4"/>
  <c r="L1564" i="4"/>
  <c r="J1564" i="4"/>
  <c r="M1564" i="4" s="1"/>
  <c r="P1563" i="4"/>
  <c r="J1563" i="4"/>
  <c r="P1562" i="4"/>
  <c r="J1562" i="4"/>
  <c r="P1561" i="4"/>
  <c r="J1561" i="4"/>
  <c r="Q1560" i="4"/>
  <c r="P1560" i="4"/>
  <c r="J1560" i="4"/>
  <c r="M1560" i="4" s="1"/>
  <c r="P1559" i="4"/>
  <c r="J1559" i="4"/>
  <c r="Q1558" i="4"/>
  <c r="P1558" i="4"/>
  <c r="J1558" i="4"/>
  <c r="P1557" i="4"/>
  <c r="J1557" i="4"/>
  <c r="P1556" i="4"/>
  <c r="Q1556" i="4" s="1"/>
  <c r="M1556" i="4"/>
  <c r="J1556" i="4"/>
  <c r="L1556" i="4" s="1"/>
  <c r="P1555" i="4"/>
  <c r="J1555" i="4"/>
  <c r="P1554" i="4"/>
  <c r="Q1554" i="4" s="1"/>
  <c r="L1554" i="4"/>
  <c r="J1554" i="4"/>
  <c r="M1554" i="4" s="1"/>
  <c r="P1553" i="4"/>
  <c r="J1553" i="4"/>
  <c r="Q1552" i="4"/>
  <c r="P1552" i="4"/>
  <c r="M1552" i="4"/>
  <c r="L1552" i="4"/>
  <c r="J1552" i="4"/>
  <c r="P1551" i="4"/>
  <c r="J1551" i="4"/>
  <c r="P1550" i="4"/>
  <c r="Q1550" i="4" s="1"/>
  <c r="J1550" i="4"/>
  <c r="M1550" i="4" s="1"/>
  <c r="P1549" i="4"/>
  <c r="J1549" i="4"/>
  <c r="Q1548" i="4"/>
  <c r="P1548" i="4"/>
  <c r="J1548" i="4"/>
  <c r="P1547" i="4"/>
  <c r="J1547" i="4"/>
  <c r="P1546" i="4"/>
  <c r="Q1546" i="4" s="1"/>
  <c r="M1546" i="4"/>
  <c r="L1546" i="4"/>
  <c r="J1546" i="4"/>
  <c r="P1545" i="4"/>
  <c r="J1545" i="4"/>
  <c r="P1544" i="4"/>
  <c r="Q1544" i="4" s="1"/>
  <c r="J1544" i="4"/>
  <c r="P1543" i="4"/>
  <c r="J1543" i="4"/>
  <c r="P1542" i="4"/>
  <c r="Q1542" i="4" s="1"/>
  <c r="J1542" i="4"/>
  <c r="M1542" i="4" s="1"/>
  <c r="P1541" i="4"/>
  <c r="J1541" i="4"/>
  <c r="Q1540" i="4"/>
  <c r="P1540" i="4"/>
  <c r="M1540" i="4"/>
  <c r="L1540" i="4"/>
  <c r="J1540" i="4"/>
  <c r="P1539" i="4"/>
  <c r="J1539" i="4"/>
  <c r="P1538" i="4"/>
  <c r="Q1538" i="4" s="1"/>
  <c r="J1538" i="4"/>
  <c r="L1538" i="4" s="1"/>
  <c r="P1537" i="4"/>
  <c r="J1537" i="4"/>
  <c r="P1536" i="4"/>
  <c r="Q1536" i="4" s="1"/>
  <c r="M1536" i="4"/>
  <c r="L1536" i="4"/>
  <c r="J1536" i="4"/>
  <c r="P1535" i="4"/>
  <c r="J1535" i="4"/>
  <c r="Q1534" i="4"/>
  <c r="P1534" i="4"/>
  <c r="M1534" i="4"/>
  <c r="L1534" i="4"/>
  <c r="J1534" i="4"/>
  <c r="P1533" i="4"/>
  <c r="J1533" i="4"/>
  <c r="P1532" i="4"/>
  <c r="Q1532" i="4" s="1"/>
  <c r="J1532" i="4"/>
  <c r="P1531" i="4"/>
  <c r="J1531" i="4"/>
  <c r="P1530" i="4"/>
  <c r="Q1530" i="4" s="1"/>
  <c r="J1530" i="4"/>
  <c r="M1530" i="4" s="1"/>
  <c r="P1529" i="4"/>
  <c r="Q1528" i="4" s="1"/>
  <c r="J1529" i="4"/>
  <c r="P1528" i="4"/>
  <c r="J1528" i="4"/>
  <c r="P1527" i="4"/>
  <c r="J1527" i="4"/>
  <c r="P1526" i="4"/>
  <c r="Q1526" i="4" s="1"/>
  <c r="J1526" i="4"/>
  <c r="P1525" i="4"/>
  <c r="J1525" i="4"/>
  <c r="Q1524" i="4"/>
  <c r="P1524" i="4"/>
  <c r="J1524" i="4"/>
  <c r="M1524" i="4" s="1"/>
  <c r="P1523" i="4"/>
  <c r="J1523" i="4"/>
  <c r="Q1522" i="4"/>
  <c r="P1522" i="4"/>
  <c r="M1522" i="4"/>
  <c r="L1522" i="4"/>
  <c r="J1522" i="4"/>
  <c r="P1521" i="4"/>
  <c r="J1521" i="4"/>
  <c r="P1520" i="4"/>
  <c r="J1520" i="4"/>
  <c r="P1519" i="4"/>
  <c r="J1519" i="4"/>
  <c r="Q1518" i="4"/>
  <c r="P1518" i="4"/>
  <c r="J1518" i="4"/>
  <c r="P1517" i="4"/>
  <c r="J1517" i="4"/>
  <c r="Q1516" i="4"/>
  <c r="P1516" i="4"/>
  <c r="J1516" i="4"/>
  <c r="M1516" i="4" s="1"/>
  <c r="P1515" i="4"/>
  <c r="J1515" i="4"/>
  <c r="P1514" i="4"/>
  <c r="J1514" i="4"/>
  <c r="P1513" i="4"/>
  <c r="J1513" i="4"/>
  <c r="Q1512" i="4"/>
  <c r="P1512" i="4"/>
  <c r="J1512" i="4"/>
  <c r="M1512" i="4" s="1"/>
  <c r="P1511" i="4"/>
  <c r="J1511" i="4"/>
  <c r="Q1510" i="4"/>
  <c r="P1510" i="4"/>
  <c r="M1510" i="4"/>
  <c r="L1510" i="4"/>
  <c r="J1510" i="4"/>
  <c r="P1509" i="4"/>
  <c r="J1509" i="4"/>
  <c r="P1508" i="4"/>
  <c r="Q1508" i="4" s="1"/>
  <c r="J1508" i="4"/>
  <c r="L1508" i="4" s="1"/>
  <c r="P1507" i="4"/>
  <c r="J1507" i="4"/>
  <c r="P1506" i="4"/>
  <c r="Q1506" i="4" s="1"/>
  <c r="L1506" i="4"/>
  <c r="J1506" i="4"/>
  <c r="M1506" i="4" s="1"/>
  <c r="P1505" i="4"/>
  <c r="Q1504" i="4" s="1"/>
  <c r="J1505" i="4"/>
  <c r="P1504" i="4"/>
  <c r="M1504" i="4"/>
  <c r="L1504" i="4"/>
  <c r="J1504" i="4"/>
  <c r="P1503" i="4"/>
  <c r="J1503" i="4"/>
  <c r="P1502" i="4"/>
  <c r="Q1502" i="4" s="1"/>
  <c r="M1502" i="4"/>
  <c r="L1502" i="4"/>
  <c r="J1502" i="4"/>
  <c r="P1501" i="4"/>
  <c r="J1501" i="4"/>
  <c r="P1500" i="4"/>
  <c r="Q1500" i="4" s="1"/>
  <c r="L1500" i="4"/>
  <c r="J1500" i="4"/>
  <c r="M1500" i="4" s="1"/>
  <c r="P1499" i="4"/>
  <c r="J1499" i="4"/>
  <c r="L1498" i="4" s="1"/>
  <c r="Q1498" i="4"/>
  <c r="P1498" i="4"/>
  <c r="M1498" i="4"/>
  <c r="J1498" i="4"/>
  <c r="P1497" i="4"/>
  <c r="J1497" i="4"/>
  <c r="P1496" i="4"/>
  <c r="Q1496" i="4" s="1"/>
  <c r="J1496" i="4"/>
  <c r="P1495" i="4"/>
  <c r="J1495" i="4"/>
  <c r="Q1494" i="4"/>
  <c r="P1494" i="4"/>
  <c r="J1494" i="4"/>
  <c r="M1494" i="4" s="1"/>
  <c r="P1493" i="4"/>
  <c r="J1493" i="4"/>
  <c r="P1492" i="4"/>
  <c r="Q1492" i="4" s="1"/>
  <c r="M1492" i="4"/>
  <c r="L1492" i="4"/>
  <c r="J1492" i="4"/>
  <c r="P1491" i="4"/>
  <c r="J1491" i="4"/>
  <c r="P1490" i="4"/>
  <c r="Q1490" i="4" s="1"/>
  <c r="J1490" i="4"/>
  <c r="M1490" i="4" s="1"/>
  <c r="P1489" i="4"/>
  <c r="J1489" i="4"/>
  <c r="P1488" i="4"/>
  <c r="Q1488" i="4" s="1"/>
  <c r="M1488" i="4"/>
  <c r="L1488" i="4"/>
  <c r="J1488" i="4"/>
  <c r="P1487" i="4"/>
  <c r="J1487" i="4"/>
  <c r="P1486" i="4"/>
  <c r="Q1486" i="4" s="1"/>
  <c r="M1486" i="4"/>
  <c r="J1486" i="4"/>
  <c r="L1486" i="4" s="1"/>
  <c r="P1485" i="4"/>
  <c r="J1485" i="4"/>
  <c r="P1484" i="4"/>
  <c r="J1484" i="4"/>
  <c r="M1484" i="4" s="1"/>
  <c r="P1483" i="4"/>
  <c r="J1483" i="4"/>
  <c r="Q1482" i="4"/>
  <c r="P1482" i="4"/>
  <c r="J1482" i="4"/>
  <c r="M1482" i="4" s="1"/>
  <c r="P1481" i="4"/>
  <c r="Q1480" i="4" s="1"/>
  <c r="J1481" i="4"/>
  <c r="P1480" i="4"/>
  <c r="J1480" i="4"/>
  <c r="M1480" i="4" s="1"/>
  <c r="P1479" i="4"/>
  <c r="J1479" i="4"/>
  <c r="P1478" i="4"/>
  <c r="Q1478" i="4" s="1"/>
  <c r="M1478" i="4"/>
  <c r="J1478" i="4"/>
  <c r="L1478" i="4" s="1"/>
  <c r="P1477" i="4"/>
  <c r="J1477" i="4"/>
  <c r="P1476" i="4"/>
  <c r="Q1476" i="4" s="1"/>
  <c r="M1476" i="4"/>
  <c r="L1476" i="4"/>
  <c r="J1476" i="4"/>
  <c r="P1475" i="4"/>
  <c r="J1475" i="4"/>
  <c r="L1474" i="4" s="1"/>
  <c r="Q1474" i="4"/>
  <c r="P1474" i="4"/>
  <c r="J1474" i="4"/>
  <c r="P1473" i="4"/>
  <c r="J1473" i="4"/>
  <c r="P1472" i="4"/>
  <c r="Q1472" i="4" s="1"/>
  <c r="J1472" i="4"/>
  <c r="P1471" i="4"/>
  <c r="J1471" i="4"/>
  <c r="Q1470" i="4"/>
  <c r="P1470" i="4"/>
  <c r="J1470" i="4"/>
  <c r="M1470" i="4" s="1"/>
  <c r="P1469" i="4"/>
  <c r="J1469" i="4"/>
  <c r="P1468" i="4"/>
  <c r="Q1468" i="4" s="1"/>
  <c r="M1468" i="4"/>
  <c r="L1468" i="4"/>
  <c r="J1468" i="4"/>
  <c r="P1467" i="4"/>
  <c r="J1467" i="4"/>
  <c r="P1466" i="4"/>
  <c r="Q1466" i="4" s="1"/>
  <c r="J1466" i="4"/>
  <c r="M1466" i="4" s="1"/>
  <c r="P1465" i="4"/>
  <c r="J1465" i="4"/>
  <c r="Q1464" i="4"/>
  <c r="P1464" i="4"/>
  <c r="M1464" i="4"/>
  <c r="L1464" i="4"/>
  <c r="J1464" i="4"/>
  <c r="P1463" i="4"/>
  <c r="J1463" i="4"/>
  <c r="Q1462" i="4"/>
  <c r="P1462" i="4"/>
  <c r="M1462" i="4"/>
  <c r="J1462" i="4"/>
  <c r="L1462" i="4" s="1"/>
  <c r="P1461" i="4"/>
  <c r="J1461" i="4"/>
  <c r="P1460" i="4"/>
  <c r="J1460" i="4"/>
  <c r="P1459" i="4"/>
  <c r="J1459" i="4"/>
  <c r="Q1458" i="4"/>
  <c r="P1458" i="4"/>
  <c r="J1458" i="4"/>
  <c r="P1457" i="4"/>
  <c r="Q1456" i="4" s="1"/>
  <c r="J1457" i="4"/>
  <c r="P1456" i="4"/>
  <c r="J1456" i="4"/>
  <c r="M1456" i="4" s="1"/>
  <c r="P1455" i="4"/>
  <c r="J1455" i="4"/>
  <c r="P1454" i="4"/>
  <c r="Q1454" i="4" s="1"/>
  <c r="J1454" i="4"/>
  <c r="L1454" i="4" s="1"/>
  <c r="P1453" i="4"/>
  <c r="J1453" i="4"/>
  <c r="P1452" i="4"/>
  <c r="Q1452" i="4" s="1"/>
  <c r="M1452" i="4"/>
  <c r="L1452" i="4"/>
  <c r="J1452" i="4"/>
  <c r="P1451" i="4"/>
  <c r="J1451" i="4"/>
  <c r="M1450" i="4" s="1"/>
  <c r="Q1450" i="4"/>
  <c r="P1450" i="4"/>
  <c r="J1450" i="4"/>
  <c r="P1449" i="4"/>
  <c r="J1449" i="4"/>
  <c r="Q1448" i="4"/>
  <c r="P1448" i="4"/>
  <c r="J1448" i="4"/>
  <c r="P1447" i="4"/>
  <c r="Q1446" i="4" s="1"/>
  <c r="J1447" i="4"/>
  <c r="P1446" i="4"/>
  <c r="J1446" i="4"/>
  <c r="M1446" i="4" s="1"/>
  <c r="P1445" i="4"/>
  <c r="J1445" i="4"/>
  <c r="P1444" i="4"/>
  <c r="Q1444" i="4" s="1"/>
  <c r="M1444" i="4"/>
  <c r="L1444" i="4"/>
  <c r="J1444" i="4"/>
  <c r="P1443" i="4"/>
  <c r="J1443" i="4"/>
  <c r="P1442" i="4"/>
  <c r="Q1442" i="4" s="1"/>
  <c r="J1442" i="4"/>
  <c r="M1442" i="4" s="1"/>
  <c r="P1441" i="4"/>
  <c r="J1441" i="4"/>
  <c r="P1440" i="4"/>
  <c r="Q1440" i="4" s="1"/>
  <c r="M1440" i="4"/>
  <c r="L1440" i="4"/>
  <c r="J1440" i="4"/>
  <c r="P1439" i="4"/>
  <c r="J1439" i="4"/>
  <c r="Q1438" i="4"/>
  <c r="P1438" i="4"/>
  <c r="M1438" i="4"/>
  <c r="J1438" i="4"/>
  <c r="L1438" i="4" s="1"/>
  <c r="P1437" i="4"/>
  <c r="J1437" i="4"/>
  <c r="P1436" i="4"/>
  <c r="J1436" i="4"/>
  <c r="M1436" i="4" s="1"/>
  <c r="P1435" i="4"/>
  <c r="J1435" i="4"/>
  <c r="Q1434" i="4"/>
  <c r="P1434" i="4"/>
  <c r="J1434" i="4"/>
  <c r="M1434" i="4" s="1"/>
  <c r="P1433" i="4"/>
  <c r="Q1432" i="4" s="1"/>
  <c r="J1433" i="4"/>
  <c r="P1432" i="4"/>
  <c r="J1432" i="4"/>
  <c r="P1431" i="4"/>
  <c r="J1431" i="4"/>
  <c r="P1430" i="4"/>
  <c r="Q1430" i="4" s="1"/>
  <c r="M1430" i="4"/>
  <c r="J1430" i="4"/>
  <c r="L1430" i="4" s="1"/>
  <c r="P1429" i="4"/>
  <c r="J1429" i="4"/>
  <c r="P1428" i="4"/>
  <c r="Q1428" i="4" s="1"/>
  <c r="M1428" i="4"/>
  <c r="L1428" i="4"/>
  <c r="J1428" i="4"/>
  <c r="P1427" i="4"/>
  <c r="J1427" i="4"/>
  <c r="Q1426" i="4"/>
  <c r="P1426" i="4"/>
  <c r="M1426" i="4"/>
  <c r="J1426" i="4"/>
  <c r="L1426" i="4" s="1"/>
  <c r="P1425" i="4"/>
  <c r="J1425" i="4"/>
  <c r="Q1424" i="4"/>
  <c r="P1424" i="4"/>
  <c r="J1424" i="4"/>
  <c r="P1423" i="4"/>
  <c r="Q1422" i="4" s="1"/>
  <c r="J1423" i="4"/>
  <c r="P1422" i="4"/>
  <c r="J1422" i="4"/>
  <c r="M1422" i="4" s="1"/>
  <c r="P1421" i="4"/>
  <c r="J1421" i="4"/>
  <c r="P1420" i="4"/>
  <c r="Q1420" i="4" s="1"/>
  <c r="M1420" i="4"/>
  <c r="L1420" i="4"/>
  <c r="J1420" i="4"/>
  <c r="P1419" i="4"/>
  <c r="J1419" i="4"/>
  <c r="P1418" i="4"/>
  <c r="J1418" i="4"/>
  <c r="M1418" i="4" s="1"/>
  <c r="P1417" i="4"/>
  <c r="J1417" i="4"/>
  <c r="Q1416" i="4"/>
  <c r="P1416" i="4"/>
  <c r="M1416" i="4"/>
  <c r="L1416" i="4"/>
  <c r="J1416" i="4"/>
  <c r="P1415" i="4"/>
  <c r="J1415" i="4"/>
  <c r="P1414" i="4"/>
  <c r="Q1414" i="4" s="1"/>
  <c r="J1414" i="4"/>
  <c r="M1414" i="4" s="1"/>
  <c r="P1413" i="4"/>
  <c r="J1413" i="4"/>
  <c r="P1412" i="4"/>
  <c r="Q1412" i="4" s="1"/>
  <c r="J1412" i="4"/>
  <c r="M1412" i="4" s="1"/>
  <c r="P1411" i="4"/>
  <c r="J1411" i="4"/>
  <c r="Q1410" i="4"/>
  <c r="P1410" i="4"/>
  <c r="L1410" i="4"/>
  <c r="J1410" i="4"/>
  <c r="M1410" i="4" s="1"/>
  <c r="P1409" i="4"/>
  <c r="Q1408" i="4" s="1"/>
  <c r="J1409" i="4"/>
  <c r="P1408" i="4"/>
  <c r="J1408" i="4"/>
  <c r="M1408" i="4" s="1"/>
  <c r="P1407" i="4"/>
  <c r="J1407" i="4"/>
  <c r="P1406" i="4"/>
  <c r="Q1406" i="4" s="1"/>
  <c r="J1406" i="4"/>
  <c r="P1405" i="4"/>
  <c r="J1405" i="4"/>
  <c r="P1404" i="4"/>
  <c r="Q1404" i="4" s="1"/>
  <c r="M1404" i="4"/>
  <c r="L1404" i="4"/>
  <c r="J1404" i="4"/>
  <c r="P1403" i="4"/>
  <c r="J1403" i="4"/>
  <c r="M1402" i="4" s="1"/>
  <c r="Q1402" i="4"/>
  <c r="P1402" i="4"/>
  <c r="J1402" i="4"/>
  <c r="L1402" i="4" s="1"/>
  <c r="P1401" i="4"/>
  <c r="J1401" i="4"/>
  <c r="Q1400" i="4"/>
  <c r="P1400" i="4"/>
  <c r="J1400" i="4"/>
  <c r="P1399" i="4"/>
  <c r="J1399" i="4"/>
  <c r="Q1398" i="4"/>
  <c r="P1398" i="4"/>
  <c r="J1398" i="4"/>
  <c r="M1398" i="4" s="1"/>
  <c r="P1397" i="4"/>
  <c r="J1397" i="4"/>
  <c r="P1396" i="4"/>
  <c r="Q1396" i="4" s="1"/>
  <c r="M1396" i="4"/>
  <c r="L1396" i="4"/>
  <c r="J1396" i="4"/>
  <c r="P1395" i="4"/>
  <c r="J1395" i="4"/>
  <c r="P1394" i="4"/>
  <c r="Q1394" i="4" s="1"/>
  <c r="J1394" i="4"/>
  <c r="M1394" i="4" s="1"/>
  <c r="P1393" i="4"/>
  <c r="J1393" i="4"/>
  <c r="P1392" i="4"/>
  <c r="Q1392" i="4" s="1"/>
  <c r="M1392" i="4"/>
  <c r="L1392" i="4"/>
  <c r="J1392" i="4"/>
  <c r="P1391" i="4"/>
  <c r="J1391" i="4"/>
  <c r="P1390" i="4"/>
  <c r="Q1390" i="4" s="1"/>
  <c r="M1390" i="4"/>
  <c r="J1390" i="4"/>
  <c r="L1390" i="4" s="1"/>
  <c r="P1389" i="4"/>
  <c r="J1389" i="4"/>
  <c r="P1388" i="4"/>
  <c r="J1388" i="4"/>
  <c r="M1388" i="4" s="1"/>
  <c r="P1387" i="4"/>
  <c r="J1387" i="4"/>
  <c r="Q1386" i="4"/>
  <c r="P1386" i="4"/>
  <c r="J1386" i="4"/>
  <c r="M1386" i="4" s="1"/>
  <c r="P1385" i="4"/>
  <c r="Q1384" i="4" s="1"/>
  <c r="J1385" i="4"/>
  <c r="P1384" i="4"/>
  <c r="J1384" i="4"/>
  <c r="P1383" i="4"/>
  <c r="J1383" i="4"/>
  <c r="P1382" i="4"/>
  <c r="Q1382" i="4" s="1"/>
  <c r="M1382" i="4"/>
  <c r="J1382" i="4"/>
  <c r="L1382" i="4" s="1"/>
  <c r="P1381" i="4"/>
  <c r="J1381" i="4"/>
  <c r="P1380" i="4"/>
  <c r="Q1380" i="4" s="1"/>
  <c r="M1380" i="4"/>
  <c r="L1380" i="4"/>
  <c r="J1380" i="4"/>
  <c r="P1379" i="4"/>
  <c r="J1379" i="4"/>
  <c r="M1378" i="4" s="1"/>
  <c r="Q1378" i="4"/>
  <c r="P1378" i="4"/>
  <c r="J1378" i="4"/>
  <c r="P1377" i="4"/>
  <c r="J1377" i="4"/>
  <c r="Q1376" i="4"/>
  <c r="P1376" i="4"/>
  <c r="J1376" i="4"/>
  <c r="P1375" i="4"/>
  <c r="Q1374" i="4" s="1"/>
  <c r="J1375" i="4"/>
  <c r="P1374" i="4"/>
  <c r="J1374" i="4"/>
  <c r="M1374" i="4" s="1"/>
  <c r="P1373" i="4"/>
  <c r="J1373" i="4"/>
  <c r="P1372" i="4"/>
  <c r="Q1372" i="4" s="1"/>
  <c r="M1372" i="4"/>
  <c r="L1372" i="4"/>
  <c r="J1372" i="4"/>
  <c r="P1371" i="4"/>
  <c r="J1371" i="4"/>
  <c r="P1370" i="4"/>
  <c r="J1370" i="4"/>
  <c r="M1370" i="4" s="1"/>
  <c r="P1369" i="4"/>
  <c r="J1369" i="4"/>
  <c r="Q1368" i="4"/>
  <c r="P1368" i="4"/>
  <c r="M1368" i="4"/>
  <c r="L1368" i="4"/>
  <c r="J1368" i="4"/>
  <c r="P1367" i="4"/>
  <c r="J1367" i="4"/>
  <c r="P1366" i="4"/>
  <c r="Q1366" i="4" s="1"/>
  <c r="J1366" i="4"/>
  <c r="M1366" i="4" s="1"/>
  <c r="P1365" i="4"/>
  <c r="J1365" i="4"/>
  <c r="P1364" i="4"/>
  <c r="Q1364" i="4" s="1"/>
  <c r="J1364" i="4"/>
  <c r="P1363" i="4"/>
  <c r="Q1362" i="4" s="1"/>
  <c r="J1363" i="4"/>
  <c r="P1362" i="4"/>
  <c r="J1362" i="4"/>
  <c r="M1362" i="4" s="1"/>
  <c r="P1361" i="4"/>
  <c r="J1361" i="4"/>
  <c r="P1360" i="4"/>
  <c r="Q1360" i="4" s="1"/>
  <c r="J1360" i="4"/>
  <c r="P1359" i="4"/>
  <c r="J1359" i="4"/>
  <c r="P1358" i="4"/>
  <c r="Q1358" i="4" s="1"/>
  <c r="M1358" i="4"/>
  <c r="J1358" i="4"/>
  <c r="L1358" i="4" s="1"/>
  <c r="P1357" i="4"/>
  <c r="J1357" i="4"/>
  <c r="P1356" i="4"/>
  <c r="Q1356" i="4" s="1"/>
  <c r="M1356" i="4"/>
  <c r="L1356" i="4"/>
  <c r="J1356" i="4"/>
  <c r="P1355" i="4"/>
  <c r="J1355" i="4"/>
  <c r="M1354" i="4" s="1"/>
  <c r="Q1354" i="4"/>
  <c r="P1354" i="4"/>
  <c r="J1354" i="4"/>
  <c r="P1353" i="4"/>
  <c r="J1353" i="4"/>
  <c r="Q1352" i="4"/>
  <c r="P1352" i="4"/>
  <c r="J1352" i="4"/>
  <c r="P1351" i="4"/>
  <c r="J1351" i="4"/>
  <c r="Q1350" i="4"/>
  <c r="P1350" i="4"/>
  <c r="J1350" i="4"/>
  <c r="M1350" i="4" s="1"/>
  <c r="P1349" i="4"/>
  <c r="J1349" i="4"/>
  <c r="P1348" i="4"/>
  <c r="Q1348" i="4" s="1"/>
  <c r="M1348" i="4"/>
  <c r="L1348" i="4"/>
  <c r="J1348" i="4"/>
  <c r="P1347" i="4"/>
  <c r="J1347" i="4"/>
  <c r="P1346" i="4"/>
  <c r="J1346" i="4"/>
  <c r="M1346" i="4" s="1"/>
  <c r="P1345" i="4"/>
  <c r="J1345" i="4"/>
  <c r="Q1344" i="4"/>
  <c r="P1344" i="4"/>
  <c r="M1344" i="4"/>
  <c r="L1344" i="4"/>
  <c r="J1344" i="4"/>
  <c r="P1343" i="4"/>
  <c r="J1343" i="4"/>
  <c r="P1342" i="4"/>
  <c r="Q1342" i="4" s="1"/>
  <c r="J1342" i="4"/>
  <c r="M1342" i="4" s="1"/>
  <c r="P1341" i="4"/>
  <c r="J1341" i="4"/>
  <c r="P1340" i="4"/>
  <c r="J1340" i="4"/>
  <c r="P1339" i="4"/>
  <c r="Q1338" i="4" s="1"/>
  <c r="J1339" i="4"/>
  <c r="P1338" i="4"/>
  <c r="J1338" i="4"/>
  <c r="M1338" i="4" s="1"/>
  <c r="P1337" i="4"/>
  <c r="J1337" i="4"/>
  <c r="P1336" i="4"/>
  <c r="Q1336" i="4" s="1"/>
  <c r="J1336" i="4"/>
  <c r="M1336" i="4" s="1"/>
  <c r="P1335" i="4"/>
  <c r="J1335" i="4"/>
  <c r="P1334" i="4"/>
  <c r="Q1334" i="4" s="1"/>
  <c r="M1334" i="4"/>
  <c r="J1334" i="4"/>
  <c r="L1334" i="4" s="1"/>
  <c r="P1333" i="4"/>
  <c r="J1333" i="4"/>
  <c r="P1332" i="4"/>
  <c r="Q1332" i="4" s="1"/>
  <c r="M1332" i="4"/>
  <c r="L1332" i="4"/>
  <c r="J1332" i="4"/>
  <c r="P1331" i="4"/>
  <c r="J1331" i="4"/>
  <c r="M1330" i="4" s="1"/>
  <c r="Q1330" i="4"/>
  <c r="P1330" i="4"/>
  <c r="J1330" i="4"/>
  <c r="P1329" i="4"/>
  <c r="J1329" i="4"/>
  <c r="Q1328" i="4"/>
  <c r="P1328" i="4"/>
  <c r="J1328" i="4"/>
  <c r="P1327" i="4"/>
  <c r="J1327" i="4"/>
  <c r="Q1326" i="4"/>
  <c r="P1326" i="4"/>
  <c r="J1326" i="4"/>
  <c r="M1326" i="4" s="1"/>
  <c r="P1325" i="4"/>
  <c r="J1325" i="4"/>
  <c r="P1324" i="4"/>
  <c r="Q1324" i="4" s="1"/>
  <c r="M1324" i="4"/>
  <c r="L1324" i="4"/>
  <c r="J1324" i="4"/>
  <c r="P1323" i="4"/>
  <c r="J1323" i="4"/>
  <c r="P1322" i="4"/>
  <c r="Q1322" i="4" s="1"/>
  <c r="J1322" i="4"/>
  <c r="M1322" i="4" s="1"/>
  <c r="P1321" i="4"/>
  <c r="J1321" i="4"/>
  <c r="Q1320" i="4"/>
  <c r="P1320" i="4"/>
  <c r="M1320" i="4"/>
  <c r="L1320" i="4"/>
  <c r="J1320" i="4"/>
  <c r="P1319" i="4"/>
  <c r="J1319" i="4"/>
  <c r="Q1318" i="4"/>
  <c r="P1318" i="4"/>
  <c r="J1318" i="4"/>
  <c r="M1318" i="4" s="1"/>
  <c r="P1317" i="4"/>
  <c r="J1317" i="4"/>
  <c r="P1316" i="4"/>
  <c r="J1316" i="4"/>
  <c r="P1315" i="4"/>
  <c r="J1315" i="4"/>
  <c r="Q1314" i="4"/>
  <c r="P1314" i="4"/>
  <c r="L1314" i="4"/>
  <c r="J1314" i="4"/>
  <c r="M1314" i="4" s="1"/>
  <c r="P1313" i="4"/>
  <c r="J1313" i="4"/>
  <c r="P1312" i="4"/>
  <c r="Q1312" i="4" s="1"/>
  <c r="J1312" i="4"/>
  <c r="P1311" i="4"/>
  <c r="J1311" i="4"/>
  <c r="P1310" i="4"/>
  <c r="Q1310" i="4" s="1"/>
  <c r="J1310" i="4"/>
  <c r="L1310" i="4" s="1"/>
  <c r="P1309" i="4"/>
  <c r="J1309" i="4"/>
  <c r="P1308" i="4"/>
  <c r="Q1308" i="4" s="1"/>
  <c r="M1308" i="4"/>
  <c r="L1308" i="4"/>
  <c r="J1308" i="4"/>
  <c r="P1307" i="4"/>
  <c r="J1307" i="4"/>
  <c r="M1306" i="4" s="1"/>
  <c r="Q1306" i="4"/>
  <c r="P1306" i="4"/>
  <c r="J1306" i="4"/>
  <c r="L1306" i="4" s="1"/>
  <c r="P1305" i="4"/>
  <c r="J1305" i="4"/>
  <c r="Q1304" i="4"/>
  <c r="P1304" i="4"/>
  <c r="J1304" i="4"/>
  <c r="P1303" i="4"/>
  <c r="Q1302" i="4" s="1"/>
  <c r="J1303" i="4"/>
  <c r="P1302" i="4"/>
  <c r="J1302" i="4"/>
  <c r="M1302" i="4" s="1"/>
  <c r="P1301" i="4"/>
  <c r="J1301" i="4"/>
  <c r="P1300" i="4"/>
  <c r="Q1300" i="4" s="1"/>
  <c r="M1300" i="4"/>
  <c r="L1300" i="4"/>
  <c r="J1300" i="4"/>
  <c r="P1299" i="4"/>
  <c r="J1299" i="4"/>
  <c r="P1298" i="4"/>
  <c r="J1298" i="4"/>
  <c r="M1298" i="4" s="1"/>
  <c r="P1297" i="4"/>
  <c r="J1297" i="4"/>
  <c r="P1296" i="4"/>
  <c r="Q1296" i="4" s="1"/>
  <c r="M1296" i="4"/>
  <c r="L1296" i="4"/>
  <c r="J1296" i="4"/>
  <c r="P1295" i="4"/>
  <c r="J1295" i="4"/>
  <c r="Q1294" i="4"/>
  <c r="P1294" i="4"/>
  <c r="M1294" i="4"/>
  <c r="J1294" i="4"/>
  <c r="L1294" i="4" s="1"/>
  <c r="P1293" i="4"/>
  <c r="J1293" i="4"/>
  <c r="P1292" i="4"/>
  <c r="Q1292" i="4" s="1"/>
  <c r="J1292" i="4"/>
  <c r="M1292" i="4" s="1"/>
  <c r="P1291" i="4"/>
  <c r="J1291" i="4"/>
  <c r="Q1290" i="4"/>
  <c r="P1290" i="4"/>
  <c r="L1290" i="4"/>
  <c r="J1290" i="4"/>
  <c r="M1290" i="4" s="1"/>
  <c r="P1289" i="4"/>
  <c r="Q1288" i="4" s="1"/>
  <c r="J1289" i="4"/>
  <c r="P1288" i="4"/>
  <c r="J1288" i="4"/>
  <c r="M1288" i="4" s="1"/>
  <c r="P1287" i="4"/>
  <c r="J1287" i="4"/>
  <c r="P1286" i="4"/>
  <c r="Q1286" i="4" s="1"/>
  <c r="J1286" i="4"/>
  <c r="P1285" i="4"/>
  <c r="J1285" i="4"/>
  <c r="P1284" i="4"/>
  <c r="Q1284" i="4" s="1"/>
  <c r="M1284" i="4"/>
  <c r="L1284" i="4"/>
  <c r="J1284" i="4"/>
  <c r="P1283" i="4"/>
  <c r="J1283" i="4"/>
  <c r="M1282" i="4" s="1"/>
  <c r="Q1282" i="4"/>
  <c r="P1282" i="4"/>
  <c r="J1282" i="4"/>
  <c r="L1282" i="4" s="1"/>
  <c r="P1281" i="4"/>
  <c r="J1281" i="4"/>
  <c r="Q1280" i="4"/>
  <c r="P1280" i="4"/>
  <c r="J1280" i="4"/>
  <c r="P1279" i="4"/>
  <c r="J1279" i="4"/>
  <c r="Q1278" i="4"/>
  <c r="P1278" i="4"/>
  <c r="J1278" i="4"/>
  <c r="M1278" i="4" s="1"/>
  <c r="P1277" i="4"/>
  <c r="J1277" i="4"/>
  <c r="P1276" i="4"/>
  <c r="Q1276" i="4" s="1"/>
  <c r="M1276" i="4"/>
  <c r="L1276" i="4"/>
  <c r="J1276" i="4"/>
  <c r="P1275" i="4"/>
  <c r="J1275" i="4"/>
  <c r="P1274" i="4"/>
  <c r="Q1274" i="4" s="1"/>
  <c r="J1274" i="4"/>
  <c r="M1274" i="4" s="1"/>
  <c r="P1273" i="4"/>
  <c r="J1273" i="4"/>
  <c r="P1272" i="4"/>
  <c r="Q1272" i="4" s="1"/>
  <c r="M1272" i="4"/>
  <c r="L1272" i="4"/>
  <c r="J1272" i="4"/>
  <c r="P1271" i="4"/>
  <c r="J1271" i="4"/>
  <c r="P1270" i="4"/>
  <c r="Q1270" i="4" s="1"/>
  <c r="J1270" i="4"/>
  <c r="M1270" i="4" s="1"/>
  <c r="P1269" i="4"/>
  <c r="J1269" i="4"/>
  <c r="P1268" i="4"/>
  <c r="J1268" i="4"/>
  <c r="P1267" i="4"/>
  <c r="J1267" i="4"/>
  <c r="Q1266" i="4"/>
  <c r="P1266" i="4"/>
  <c r="L1266" i="4"/>
  <c r="J1266" i="4"/>
  <c r="M1266" i="4" s="1"/>
  <c r="P1265" i="4"/>
  <c r="Q1264" i="4" s="1"/>
  <c r="J1265" i="4"/>
  <c r="P1264" i="4"/>
  <c r="J1264" i="4"/>
  <c r="M1264" i="4" s="1"/>
  <c r="P1263" i="4"/>
  <c r="J1263" i="4"/>
  <c r="P1262" i="4"/>
  <c r="Q1262" i="4" s="1"/>
  <c r="M1262" i="4"/>
  <c r="J1262" i="4"/>
  <c r="L1262" i="4" s="1"/>
  <c r="P1261" i="4"/>
  <c r="J1261" i="4"/>
  <c r="P1260" i="4"/>
  <c r="Q1260" i="4" s="1"/>
  <c r="M1260" i="4"/>
  <c r="L1260" i="4"/>
  <c r="J1260" i="4"/>
  <c r="P1259" i="4"/>
  <c r="J1259" i="4"/>
  <c r="Q1258" i="4"/>
  <c r="P1258" i="4"/>
  <c r="M1258" i="4"/>
  <c r="J1258" i="4"/>
  <c r="P1257" i="4"/>
  <c r="J1257" i="4"/>
  <c r="Q1256" i="4"/>
  <c r="P1256" i="4"/>
  <c r="J1256" i="4"/>
  <c r="P1255" i="4"/>
  <c r="J1255" i="4"/>
  <c r="Q1254" i="4"/>
  <c r="P1254" i="4"/>
  <c r="J1254" i="4"/>
  <c r="M1254" i="4" s="1"/>
  <c r="P1253" i="4"/>
  <c r="J1253" i="4"/>
  <c r="P1252" i="4"/>
  <c r="Q1252" i="4" s="1"/>
  <c r="M1252" i="4"/>
  <c r="L1252" i="4"/>
  <c r="J1252" i="4"/>
  <c r="P1251" i="4"/>
  <c r="J1251" i="4"/>
  <c r="P1250" i="4"/>
  <c r="Q1250" i="4" s="1"/>
  <c r="J1250" i="4"/>
  <c r="M1250" i="4" s="1"/>
  <c r="P1249" i="4"/>
  <c r="J1249" i="4"/>
  <c r="Q1248" i="4"/>
  <c r="P1248" i="4"/>
  <c r="M1248" i="4"/>
  <c r="L1248" i="4"/>
  <c r="J1248" i="4"/>
  <c r="P1247" i="4"/>
  <c r="J1247" i="4"/>
  <c r="P1246" i="4"/>
  <c r="Q1246" i="4" s="1"/>
  <c r="J1246" i="4"/>
  <c r="M1246" i="4" s="1"/>
  <c r="P1245" i="4"/>
  <c r="J1245" i="4"/>
  <c r="P1244" i="4"/>
  <c r="Q1244" i="4" s="1"/>
  <c r="J1244" i="4"/>
  <c r="M1244" i="4" s="1"/>
  <c r="P1243" i="4"/>
  <c r="Q1242" i="4" s="1"/>
  <c r="J1243" i="4"/>
  <c r="P1242" i="4"/>
  <c r="L1242" i="4"/>
  <c r="J1242" i="4"/>
  <c r="M1242" i="4" s="1"/>
  <c r="P1241" i="4"/>
  <c r="J1241" i="4"/>
  <c r="P1240" i="4"/>
  <c r="Q1240" i="4" s="1"/>
  <c r="J1240" i="4"/>
  <c r="M1240" i="4" s="1"/>
  <c r="P1239" i="4"/>
  <c r="J1239" i="4"/>
  <c r="P1238" i="4"/>
  <c r="Q1238" i="4" s="1"/>
  <c r="M1238" i="4"/>
  <c r="J1238" i="4"/>
  <c r="L1238" i="4" s="1"/>
  <c r="P1237" i="4"/>
  <c r="J1237" i="4"/>
  <c r="P1236" i="4"/>
  <c r="Q1236" i="4" s="1"/>
  <c r="M1236" i="4"/>
  <c r="L1236" i="4"/>
  <c r="J1236" i="4"/>
  <c r="P1235" i="4"/>
  <c r="J1235" i="4"/>
  <c r="M1234" i="4" s="1"/>
  <c r="Q1234" i="4"/>
  <c r="P1234" i="4"/>
  <c r="J1234" i="4"/>
  <c r="P1233" i="4"/>
  <c r="J1233" i="4"/>
  <c r="Q1232" i="4"/>
  <c r="P1232" i="4"/>
  <c r="J1232" i="4"/>
  <c r="P1231" i="4"/>
  <c r="Q1230" i="4" s="1"/>
  <c r="J1231" i="4"/>
  <c r="P1230" i="4"/>
  <c r="J1230" i="4"/>
  <c r="M1230" i="4" s="1"/>
  <c r="P1229" i="4"/>
  <c r="J1229" i="4"/>
  <c r="P1228" i="4"/>
  <c r="Q1228" i="4" s="1"/>
  <c r="M1228" i="4"/>
  <c r="L1228" i="4"/>
  <c r="J1228" i="4"/>
  <c r="P1227" i="4"/>
  <c r="J1227" i="4"/>
  <c r="P1226" i="4"/>
  <c r="J1226" i="4"/>
  <c r="M1226" i="4" s="1"/>
  <c r="P1225" i="4"/>
  <c r="J1225" i="4"/>
  <c r="Q1224" i="4"/>
  <c r="P1224" i="4"/>
  <c r="M1224" i="4"/>
  <c r="L1224" i="4"/>
  <c r="J1224" i="4"/>
  <c r="P1223" i="4"/>
  <c r="J1223" i="4"/>
  <c r="P1222" i="4"/>
  <c r="Q1222" i="4" s="1"/>
  <c r="J1222" i="4"/>
  <c r="M1222" i="4" s="1"/>
  <c r="P1221" i="4"/>
  <c r="J1221" i="4"/>
  <c r="P1220" i="4"/>
  <c r="Q1220" i="4" s="1"/>
  <c r="J1220" i="4"/>
  <c r="P1219" i="4"/>
  <c r="Q1218" i="4" s="1"/>
  <c r="J1219" i="4"/>
  <c r="P1218" i="4"/>
  <c r="J1218" i="4"/>
  <c r="M1218" i="4" s="1"/>
  <c r="P1217" i="4"/>
  <c r="J1217" i="4"/>
  <c r="P1216" i="4"/>
  <c r="Q1216" i="4" s="1"/>
  <c r="J1216" i="4"/>
  <c r="P1215" i="4"/>
  <c r="J1215" i="4"/>
  <c r="P1214" i="4"/>
  <c r="Q1214" i="4" s="1"/>
  <c r="M1214" i="4"/>
  <c r="J1214" i="4"/>
  <c r="L1214" i="4" s="1"/>
  <c r="P1213" i="4"/>
  <c r="J1213" i="4"/>
  <c r="P1212" i="4"/>
  <c r="Q1212" i="4" s="1"/>
  <c r="M1212" i="4"/>
  <c r="L1212" i="4"/>
  <c r="J1212" i="4"/>
  <c r="P1211" i="4"/>
  <c r="J1211" i="4"/>
  <c r="M1210" i="4" s="1"/>
  <c r="Q1210" i="4"/>
  <c r="P1210" i="4"/>
  <c r="J1210" i="4"/>
  <c r="P1209" i="4"/>
  <c r="J1209" i="4"/>
  <c r="Q1208" i="4"/>
  <c r="P1208" i="4"/>
  <c r="J1208" i="4"/>
  <c r="P1207" i="4"/>
  <c r="J1207" i="4"/>
  <c r="Q1206" i="4"/>
  <c r="P1206" i="4"/>
  <c r="J1206" i="4"/>
  <c r="M1206" i="4" s="1"/>
  <c r="P1205" i="4"/>
  <c r="J1205" i="4"/>
  <c r="P1204" i="4"/>
  <c r="Q1204" i="4" s="1"/>
  <c r="M1204" i="4"/>
  <c r="L1204" i="4"/>
  <c r="J1204" i="4"/>
  <c r="P1203" i="4"/>
  <c r="J1203" i="4"/>
  <c r="P1202" i="4"/>
  <c r="J1202" i="4"/>
  <c r="M1202" i="4" s="1"/>
  <c r="P1201" i="4"/>
  <c r="J1201" i="4"/>
  <c r="Q1200" i="4"/>
  <c r="P1200" i="4"/>
  <c r="M1200" i="4"/>
  <c r="L1200" i="4"/>
  <c r="J1200" i="4"/>
  <c r="P1199" i="4"/>
  <c r="J1199" i="4"/>
  <c r="P1198" i="4"/>
  <c r="Q1198" i="4" s="1"/>
  <c r="J1198" i="4"/>
  <c r="M1198" i="4" s="1"/>
  <c r="P1197" i="4"/>
  <c r="J1197" i="4"/>
  <c r="P1196" i="4"/>
  <c r="J1196" i="4"/>
  <c r="P1195" i="4"/>
  <c r="J1195" i="4"/>
  <c r="Q1194" i="4"/>
  <c r="P1194" i="4"/>
  <c r="J1194" i="4"/>
  <c r="P1193" i="4"/>
  <c r="J1193" i="4"/>
  <c r="P1192" i="4"/>
  <c r="Q1192" i="4" s="1"/>
  <c r="J1192" i="4"/>
  <c r="M1192" i="4" s="1"/>
  <c r="P1191" i="4"/>
  <c r="J1191" i="4"/>
  <c r="P1190" i="4"/>
  <c r="Q1190" i="4" s="1"/>
  <c r="J1190" i="4"/>
  <c r="L1190" i="4" s="1"/>
  <c r="P1189" i="4"/>
  <c r="J1189" i="4"/>
  <c r="P1188" i="4"/>
  <c r="Q1188" i="4" s="1"/>
  <c r="M1188" i="4"/>
  <c r="L1188" i="4"/>
  <c r="J1188" i="4"/>
  <c r="P1187" i="4"/>
  <c r="J1187" i="4"/>
  <c r="M1186" i="4" s="1"/>
  <c r="Q1186" i="4"/>
  <c r="P1186" i="4"/>
  <c r="J1186" i="4"/>
  <c r="P1185" i="4"/>
  <c r="J1185" i="4"/>
  <c r="Q1184" i="4"/>
  <c r="P1184" i="4"/>
  <c r="J1184" i="4"/>
  <c r="P1183" i="4"/>
  <c r="Q1182" i="4" s="1"/>
  <c r="J1183" i="4"/>
  <c r="P1182" i="4"/>
  <c r="J1182" i="4"/>
  <c r="M1182" i="4" s="1"/>
  <c r="P1181" i="4"/>
  <c r="J1181" i="4"/>
  <c r="P1180" i="4"/>
  <c r="Q1180" i="4" s="1"/>
  <c r="M1180" i="4"/>
  <c r="L1180" i="4"/>
  <c r="J1180" i="4"/>
  <c r="P1179" i="4"/>
  <c r="J1179" i="4"/>
  <c r="P1178" i="4"/>
  <c r="Q1178" i="4" s="1"/>
  <c r="J1178" i="4"/>
  <c r="M1178" i="4" s="1"/>
  <c r="P1177" i="4"/>
  <c r="J1177" i="4"/>
  <c r="P1176" i="4"/>
  <c r="Q1176" i="4" s="1"/>
  <c r="M1176" i="4"/>
  <c r="L1176" i="4"/>
  <c r="J1176" i="4"/>
  <c r="P1175" i="4"/>
  <c r="J1175" i="4"/>
  <c r="P1174" i="4"/>
  <c r="Q1174" i="4" s="1"/>
  <c r="J1174" i="4"/>
  <c r="M1174" i="4" s="1"/>
  <c r="P1173" i="4"/>
  <c r="J1173" i="4"/>
  <c r="P1172" i="4"/>
  <c r="J1172" i="4"/>
  <c r="P1171" i="4"/>
  <c r="Q1170" i="4" s="1"/>
  <c r="J1171" i="4"/>
  <c r="P1170" i="4"/>
  <c r="L1170" i="4"/>
  <c r="J1170" i="4"/>
  <c r="M1170" i="4" s="1"/>
  <c r="P1169" i="4"/>
  <c r="J1169" i="4"/>
  <c r="P1168" i="4"/>
  <c r="Q1168" i="4" s="1"/>
  <c r="J1168" i="4"/>
  <c r="P1167" i="4"/>
  <c r="J1167" i="4"/>
  <c r="P1166" i="4"/>
  <c r="Q1166" i="4" s="1"/>
  <c r="J1166" i="4"/>
  <c r="L1166" i="4" s="1"/>
  <c r="P1165" i="4"/>
  <c r="J1165" i="4"/>
  <c r="P1164" i="4"/>
  <c r="Q1164" i="4" s="1"/>
  <c r="M1164" i="4"/>
  <c r="L1164" i="4"/>
  <c r="J1164" i="4"/>
  <c r="P1163" i="4"/>
  <c r="J1163" i="4"/>
  <c r="M1162" i="4" s="1"/>
  <c r="P1162" i="4"/>
  <c r="Q1162" i="4" s="1"/>
  <c r="J1162" i="4"/>
  <c r="P1161" i="4"/>
  <c r="J1161" i="4"/>
  <c r="Q1160" i="4"/>
  <c r="P1160" i="4"/>
  <c r="J1160" i="4"/>
  <c r="P1159" i="4"/>
  <c r="Q1158" i="4" s="1"/>
  <c r="J1159" i="4"/>
  <c r="P1158" i="4"/>
  <c r="J1158" i="4"/>
  <c r="P1157" i="4"/>
  <c r="J1157" i="4"/>
  <c r="P1156" i="4"/>
  <c r="Q1156" i="4" s="1"/>
  <c r="M1156" i="4"/>
  <c r="L1156" i="4"/>
  <c r="J1156" i="4"/>
  <c r="P1155" i="4"/>
  <c r="Q1154" i="4" s="1"/>
  <c r="J1155" i="4"/>
  <c r="P1154" i="4"/>
  <c r="M1154" i="4"/>
  <c r="L1154" i="4"/>
  <c r="J1154" i="4"/>
  <c r="P1153" i="4"/>
  <c r="J1153" i="4"/>
  <c r="P1152" i="4"/>
  <c r="Q1152" i="4" s="1"/>
  <c r="M1152" i="4"/>
  <c r="L1152" i="4"/>
  <c r="J1152" i="4"/>
  <c r="P1151" i="4"/>
  <c r="J1151" i="4"/>
  <c r="P1150" i="4"/>
  <c r="Q1150" i="4" s="1"/>
  <c r="J1150" i="4"/>
  <c r="M1150" i="4" s="1"/>
  <c r="P1149" i="4"/>
  <c r="J1149" i="4"/>
  <c r="P1148" i="4"/>
  <c r="Q1148" i="4" s="1"/>
  <c r="J1148" i="4"/>
  <c r="M1148" i="4" s="1"/>
  <c r="P1147" i="4"/>
  <c r="Q1146" i="4" s="1"/>
  <c r="J1147" i="4"/>
  <c r="P1146" i="4"/>
  <c r="L1146" i="4"/>
  <c r="J1146" i="4"/>
  <c r="M1146" i="4" s="1"/>
  <c r="P1145" i="4"/>
  <c r="Q1144" i="4" s="1"/>
  <c r="J1145" i="4"/>
  <c r="P1144" i="4"/>
  <c r="J1144" i="4"/>
  <c r="P1143" i="4"/>
  <c r="J1143" i="4"/>
  <c r="P1142" i="4"/>
  <c r="Q1142" i="4" s="1"/>
  <c r="J1142" i="4"/>
  <c r="P1141" i="4"/>
  <c r="J1141" i="4"/>
  <c r="P1140" i="4"/>
  <c r="Q1140" i="4" s="1"/>
  <c r="M1140" i="4"/>
  <c r="L1140" i="4"/>
  <c r="J1140" i="4"/>
  <c r="P1139" i="4"/>
  <c r="J1139" i="4"/>
  <c r="M1138" i="4" s="1"/>
  <c r="Q1138" i="4"/>
  <c r="P1138" i="4"/>
  <c r="J1138" i="4"/>
  <c r="L1138" i="4" s="1"/>
  <c r="P1137" i="4"/>
  <c r="J1137" i="4"/>
  <c r="Q1136" i="4"/>
  <c r="P1136" i="4"/>
  <c r="J1136" i="4"/>
  <c r="P1135" i="4"/>
  <c r="J1135" i="4"/>
  <c r="Q1134" i="4"/>
  <c r="P1134" i="4"/>
  <c r="J1134" i="4"/>
  <c r="M1134" i="4" s="1"/>
  <c r="P1133" i="4"/>
  <c r="J1133" i="4"/>
  <c r="P1132" i="4"/>
  <c r="Q1132" i="4" s="1"/>
  <c r="M1132" i="4"/>
  <c r="L1132" i="4"/>
  <c r="J1132" i="4"/>
  <c r="P1131" i="4"/>
  <c r="Q1130" i="4" s="1"/>
  <c r="J1131" i="4"/>
  <c r="P1130" i="4"/>
  <c r="M1130" i="4"/>
  <c r="J1130" i="4"/>
  <c r="L1130" i="4" s="1"/>
  <c r="P1129" i="4"/>
  <c r="J1129" i="4"/>
  <c r="P1128" i="4"/>
  <c r="Q1128" i="4" s="1"/>
  <c r="M1128" i="4"/>
  <c r="L1128" i="4"/>
  <c r="J1128" i="4"/>
  <c r="P1127" i="4"/>
  <c r="J1127" i="4"/>
  <c r="Q1126" i="4"/>
  <c r="P1126" i="4"/>
  <c r="J1126" i="4"/>
  <c r="M1126" i="4" s="1"/>
  <c r="P1125" i="4"/>
  <c r="J1125" i="4"/>
  <c r="P1124" i="4"/>
  <c r="Q1124" i="4" s="1"/>
  <c r="J1124" i="4"/>
  <c r="M1124" i="4" s="1"/>
  <c r="P1123" i="4"/>
  <c r="Q1122" i="4" s="1"/>
  <c r="J1123" i="4"/>
  <c r="P1122" i="4"/>
  <c r="J1122" i="4"/>
  <c r="M1122" i="4" s="1"/>
  <c r="P1121" i="4"/>
  <c r="Q1120" i="4" s="1"/>
  <c r="J1121" i="4"/>
  <c r="P1120" i="4"/>
  <c r="J1120" i="4"/>
  <c r="P1119" i="4"/>
  <c r="J1119" i="4"/>
  <c r="P1118" i="4"/>
  <c r="Q1118" i="4" s="1"/>
  <c r="M1118" i="4"/>
  <c r="J1118" i="4"/>
  <c r="L1118" i="4" s="1"/>
  <c r="P1117" i="4"/>
  <c r="J1117" i="4"/>
  <c r="P1116" i="4"/>
  <c r="Q1116" i="4" s="1"/>
  <c r="M1116" i="4"/>
  <c r="L1116" i="4"/>
  <c r="J1116" i="4"/>
  <c r="P1115" i="4"/>
  <c r="J1115" i="4"/>
  <c r="M1114" i="4" s="1"/>
  <c r="Q1114" i="4"/>
  <c r="P1114" i="4"/>
  <c r="J1114" i="4"/>
  <c r="P1113" i="4"/>
  <c r="J1113" i="4"/>
  <c r="Q1112" i="4"/>
  <c r="P1112" i="4"/>
  <c r="J1112" i="4"/>
  <c r="P1111" i="4"/>
  <c r="J1111" i="4"/>
  <c r="Q1110" i="4"/>
  <c r="P1110" i="4"/>
  <c r="J1110" i="4"/>
  <c r="P1109" i="4"/>
  <c r="J1109" i="4"/>
  <c r="P1108" i="4"/>
  <c r="Q1108" i="4" s="1"/>
  <c r="J1108" i="4"/>
  <c r="P1107" i="4"/>
  <c r="J1107" i="4"/>
  <c r="P1106" i="4"/>
  <c r="Q1106" i="4" s="1"/>
  <c r="M1106" i="4"/>
  <c r="J1106" i="4"/>
  <c r="L1106" i="4" s="1"/>
  <c r="P1105" i="4"/>
  <c r="J1105" i="4"/>
  <c r="Q1104" i="4"/>
  <c r="P1104" i="4"/>
  <c r="M1104" i="4"/>
  <c r="L1104" i="4"/>
  <c r="J1104" i="4"/>
  <c r="P1103" i="4"/>
  <c r="J1103" i="4"/>
  <c r="Q1102" i="4"/>
  <c r="P1102" i="4"/>
  <c r="J1102" i="4"/>
  <c r="M1102" i="4" s="1"/>
  <c r="P1101" i="4"/>
  <c r="Q1100" i="4" s="1"/>
  <c r="J1101" i="4"/>
  <c r="P1100" i="4"/>
  <c r="J1100" i="4"/>
  <c r="M1100" i="4" s="1"/>
  <c r="P1099" i="4"/>
  <c r="Q1098" i="4" s="1"/>
  <c r="J1099" i="4"/>
  <c r="P1098" i="4"/>
  <c r="J1098" i="4"/>
  <c r="P1097" i="4"/>
  <c r="Q1096" i="4" s="1"/>
  <c r="J1097" i="4"/>
  <c r="P1096" i="4"/>
  <c r="J1096" i="4"/>
  <c r="P1095" i="4"/>
  <c r="J1095" i="4"/>
  <c r="P1094" i="4"/>
  <c r="Q1094" i="4" s="1"/>
  <c r="L1094" i="4"/>
  <c r="J1094" i="4"/>
  <c r="M1094" i="4" s="1"/>
  <c r="P1093" i="4"/>
  <c r="J1093" i="4"/>
  <c r="P1092" i="4"/>
  <c r="Q1092" i="4" s="1"/>
  <c r="M1092" i="4"/>
  <c r="L1092" i="4"/>
  <c r="J1092" i="4"/>
  <c r="P1091" i="4"/>
  <c r="J1091" i="4"/>
  <c r="P1090" i="4"/>
  <c r="Q1090" i="4" s="1"/>
  <c r="M1090" i="4"/>
  <c r="J1090" i="4"/>
  <c r="L1090" i="4" s="1"/>
  <c r="P1089" i="4"/>
  <c r="J1089" i="4"/>
  <c r="Q1088" i="4"/>
  <c r="P1088" i="4"/>
  <c r="J1088" i="4"/>
  <c r="P1087" i="4"/>
  <c r="Q1086" i="4" s="1"/>
  <c r="J1087" i="4"/>
  <c r="P1086" i="4"/>
  <c r="J1086" i="4"/>
  <c r="M1086" i="4" s="1"/>
  <c r="P1085" i="4"/>
  <c r="J1085" i="4"/>
  <c r="P1084" i="4"/>
  <c r="Q1084" i="4" s="1"/>
  <c r="M1084" i="4"/>
  <c r="L1084" i="4"/>
  <c r="J1084" i="4"/>
  <c r="P1083" i="4"/>
  <c r="J1083" i="4"/>
  <c r="P1082" i="4"/>
  <c r="M1082" i="4"/>
  <c r="L1082" i="4"/>
  <c r="J1082" i="4"/>
  <c r="P1081" i="4"/>
  <c r="J1081" i="4"/>
  <c r="P1080" i="4"/>
  <c r="Q1080" i="4" s="1"/>
  <c r="M1080" i="4"/>
  <c r="L1080" i="4"/>
  <c r="J1080" i="4"/>
  <c r="P1079" i="4"/>
  <c r="J1079" i="4"/>
  <c r="Q1078" i="4"/>
  <c r="P1078" i="4"/>
  <c r="J1078" i="4"/>
  <c r="M1078" i="4" s="1"/>
  <c r="P1077" i="4"/>
  <c r="J1077" i="4"/>
  <c r="M1076" i="4" s="1"/>
  <c r="P1076" i="4"/>
  <c r="J1076" i="4"/>
  <c r="L1076" i="4" s="1"/>
  <c r="P1075" i="4"/>
  <c r="Q1074" i="4" s="1"/>
  <c r="J1075" i="4"/>
  <c r="P1074" i="4"/>
  <c r="J1074" i="4"/>
  <c r="M1074" i="4" s="1"/>
  <c r="P1073" i="4"/>
  <c r="J1073" i="4"/>
  <c r="P1072" i="4"/>
  <c r="Q1072" i="4" s="1"/>
  <c r="J1072" i="4"/>
  <c r="M1072" i="4" s="1"/>
  <c r="P1071" i="4"/>
  <c r="J1071" i="4"/>
  <c r="P1070" i="4"/>
  <c r="Q1070" i="4" s="1"/>
  <c r="M1070" i="4"/>
  <c r="L1070" i="4"/>
  <c r="J1070" i="4"/>
  <c r="P1069" i="4"/>
  <c r="J1069" i="4"/>
  <c r="P1068" i="4"/>
  <c r="Q1068" i="4" s="1"/>
  <c r="M1068" i="4"/>
  <c r="L1068" i="4"/>
  <c r="J1068" i="4"/>
  <c r="P1067" i="4"/>
  <c r="J1067" i="4"/>
  <c r="M1066" i="4" s="1"/>
  <c r="Q1066" i="4"/>
  <c r="P1066" i="4"/>
  <c r="J1066" i="4"/>
  <c r="P1065" i="4"/>
  <c r="J1065" i="4"/>
  <c r="Q1064" i="4"/>
  <c r="P1064" i="4"/>
  <c r="J1064" i="4"/>
  <c r="P1063" i="4"/>
  <c r="J1063" i="4"/>
  <c r="Q1062" i="4"/>
  <c r="P1062" i="4"/>
  <c r="J1062" i="4"/>
  <c r="M1062" i="4" s="1"/>
  <c r="P1061" i="4"/>
  <c r="J1061" i="4"/>
  <c r="P1060" i="4"/>
  <c r="Q1060" i="4" s="1"/>
  <c r="J1060" i="4"/>
  <c r="M1060" i="4" s="1"/>
  <c r="P1059" i="4"/>
  <c r="Q1058" i="4" s="1"/>
  <c r="J1059" i="4"/>
  <c r="P1058" i="4"/>
  <c r="M1058" i="4"/>
  <c r="J1058" i="4"/>
  <c r="L1058" i="4" s="1"/>
  <c r="P1057" i="4"/>
  <c r="J1057" i="4"/>
  <c r="P1056" i="4"/>
  <c r="Q1056" i="4" s="1"/>
  <c r="M1056" i="4"/>
  <c r="L1056" i="4"/>
  <c r="J1056" i="4"/>
  <c r="P1055" i="4"/>
  <c r="J1055" i="4"/>
  <c r="Q1054" i="4"/>
  <c r="P1054" i="4"/>
  <c r="J1054" i="4"/>
  <c r="M1054" i="4" s="1"/>
  <c r="P1053" i="4"/>
  <c r="J1053" i="4"/>
  <c r="P1052" i="4"/>
  <c r="Q1052" i="4" s="1"/>
  <c r="J1052" i="4"/>
  <c r="P1051" i="4"/>
  <c r="Q1050" i="4" s="1"/>
  <c r="J1051" i="4"/>
  <c r="P1050" i="4"/>
  <c r="L1050" i="4"/>
  <c r="J1050" i="4"/>
  <c r="M1050" i="4" s="1"/>
  <c r="P1049" i="4"/>
  <c r="J1049" i="4"/>
  <c r="P1048" i="4"/>
  <c r="J1048" i="4"/>
  <c r="P1047" i="4"/>
  <c r="J1047" i="4"/>
  <c r="P1046" i="4"/>
  <c r="Q1046" i="4" s="1"/>
  <c r="J1046" i="4"/>
  <c r="P1045" i="4"/>
  <c r="J1045" i="4"/>
  <c r="P1044" i="4"/>
  <c r="Q1044" i="4" s="1"/>
  <c r="M1044" i="4"/>
  <c r="L1044" i="4"/>
  <c r="J1044" i="4"/>
  <c r="P1043" i="4"/>
  <c r="J1043" i="4"/>
  <c r="P1042" i="4"/>
  <c r="Q1042" i="4" s="1"/>
  <c r="M1042" i="4"/>
  <c r="J1042" i="4"/>
  <c r="L1042" i="4" s="1"/>
  <c r="P1041" i="4"/>
  <c r="J1041" i="4"/>
  <c r="Q1040" i="4"/>
  <c r="P1040" i="4"/>
  <c r="J1040" i="4"/>
  <c r="P1039" i="4"/>
  <c r="Q1038" i="4" s="1"/>
  <c r="J1039" i="4"/>
  <c r="P1038" i="4"/>
  <c r="J1038" i="4"/>
  <c r="M1038" i="4" s="1"/>
  <c r="P1037" i="4"/>
  <c r="J1037" i="4"/>
  <c r="P1036" i="4"/>
  <c r="Q1036" i="4" s="1"/>
  <c r="J1036" i="4"/>
  <c r="M1036" i="4" s="1"/>
  <c r="P1035" i="4"/>
  <c r="Q1034" i="4" s="1"/>
  <c r="J1035" i="4"/>
  <c r="P1034" i="4"/>
  <c r="J1034" i="4"/>
  <c r="M1034" i="4" s="1"/>
  <c r="P1033" i="4"/>
  <c r="J1033" i="4"/>
  <c r="P1032" i="4"/>
  <c r="Q1032" i="4" s="1"/>
  <c r="M1032" i="4"/>
  <c r="L1032" i="4"/>
  <c r="J1032" i="4"/>
  <c r="P1031" i="4"/>
  <c r="J1031" i="4"/>
  <c r="Q1030" i="4"/>
  <c r="P1030" i="4"/>
  <c r="J1030" i="4"/>
  <c r="M1030" i="4" s="1"/>
  <c r="P1029" i="4"/>
  <c r="J1029" i="4"/>
  <c r="P1028" i="4"/>
  <c r="Q1028" i="4" s="1"/>
  <c r="J1028" i="4"/>
  <c r="M1028" i="4" s="1"/>
  <c r="P1027" i="4"/>
  <c r="J1027" i="4"/>
  <c r="Q1026" i="4"/>
  <c r="P1026" i="4"/>
  <c r="J1026" i="4"/>
  <c r="M1026" i="4" s="1"/>
  <c r="P1025" i="4"/>
  <c r="Q1024" i="4" s="1"/>
  <c r="J1025" i="4"/>
  <c r="P1024" i="4"/>
  <c r="J1024" i="4"/>
  <c r="M1024" i="4" s="1"/>
  <c r="P1023" i="4"/>
  <c r="J1023" i="4"/>
  <c r="P1022" i="4"/>
  <c r="Q1022" i="4" s="1"/>
  <c r="M1022" i="4"/>
  <c r="L1022" i="4"/>
  <c r="J1022" i="4"/>
  <c r="P1021" i="4"/>
  <c r="J1021" i="4"/>
  <c r="P1020" i="4"/>
  <c r="Q1020" i="4" s="1"/>
  <c r="M1020" i="4"/>
  <c r="L1020" i="4"/>
  <c r="J1020" i="4"/>
  <c r="P1019" i="4"/>
  <c r="J1019" i="4"/>
  <c r="P1018" i="4"/>
  <c r="Q1018" i="4" s="1"/>
  <c r="M1018" i="4"/>
  <c r="J1018" i="4"/>
  <c r="P1017" i="4"/>
  <c r="J1017" i="4"/>
  <c r="Q1016" i="4"/>
  <c r="P1016" i="4"/>
  <c r="J1016" i="4"/>
  <c r="P1015" i="4"/>
  <c r="J1015" i="4"/>
  <c r="Q1014" i="4"/>
  <c r="P1014" i="4"/>
  <c r="J1014" i="4"/>
  <c r="M1014" i="4" s="1"/>
  <c r="P1013" i="4"/>
  <c r="J1013" i="4"/>
  <c r="P1012" i="4"/>
  <c r="Q1012" i="4" s="1"/>
  <c r="J1012" i="4"/>
  <c r="M1012" i="4" s="1"/>
  <c r="P1011" i="4"/>
  <c r="Q1010" i="4" s="1"/>
  <c r="J1011" i="4"/>
  <c r="P1010" i="4"/>
  <c r="J1010" i="4"/>
  <c r="M1010" i="4" s="1"/>
  <c r="P1009" i="4"/>
  <c r="J1009" i="4"/>
  <c r="Q1008" i="4"/>
  <c r="P1008" i="4"/>
  <c r="M1008" i="4"/>
  <c r="L1008" i="4"/>
  <c r="J1008" i="4"/>
  <c r="P1007" i="4"/>
  <c r="J1007" i="4"/>
  <c r="P1006" i="4"/>
  <c r="Q1006" i="4" s="1"/>
  <c r="J1006" i="4"/>
  <c r="M1006" i="4" s="1"/>
  <c r="P1005" i="4"/>
  <c r="J1005" i="4"/>
  <c r="P1004" i="4"/>
  <c r="Q1004" i="4" s="1"/>
  <c r="J1004" i="4"/>
  <c r="M1004" i="4" s="1"/>
  <c r="P1003" i="4"/>
  <c r="J1003" i="4"/>
  <c r="Q1002" i="4"/>
  <c r="P1002" i="4"/>
  <c r="J1002" i="4"/>
  <c r="M1002" i="4" s="1"/>
  <c r="P1001" i="4"/>
  <c r="Q1000" i="4" s="1"/>
  <c r="J1001" i="4"/>
  <c r="P1000" i="4"/>
  <c r="J1000" i="4"/>
  <c r="M1000" i="4" s="1"/>
  <c r="P999" i="4"/>
  <c r="J999" i="4"/>
  <c r="P998" i="4"/>
  <c r="Q998" i="4" s="1"/>
  <c r="J998" i="4"/>
  <c r="M998" i="4" s="1"/>
  <c r="P997" i="4"/>
  <c r="J997" i="4"/>
  <c r="P996" i="4"/>
  <c r="Q996" i="4" s="1"/>
  <c r="M996" i="4"/>
  <c r="L996" i="4"/>
  <c r="J996" i="4"/>
  <c r="P995" i="4"/>
  <c r="J995" i="4"/>
  <c r="M994" i="4" s="1"/>
  <c r="P994" i="4"/>
  <c r="Q994" i="4" s="1"/>
  <c r="J994" i="4"/>
  <c r="P993" i="4"/>
  <c r="J993" i="4"/>
  <c r="Q992" i="4"/>
  <c r="P992" i="4"/>
  <c r="J992" i="4"/>
  <c r="P991" i="4"/>
  <c r="Q990" i="4" s="1"/>
  <c r="J991" i="4"/>
  <c r="P990" i="4"/>
  <c r="J990" i="4"/>
  <c r="P989" i="4"/>
  <c r="J989" i="4"/>
  <c r="P988" i="4"/>
  <c r="Q988" i="4" s="1"/>
  <c r="L988" i="4"/>
  <c r="J988" i="4"/>
  <c r="M988" i="4" s="1"/>
  <c r="P987" i="4"/>
  <c r="J987" i="4"/>
  <c r="P986" i="4"/>
  <c r="Q986" i="4" s="1"/>
  <c r="J986" i="4"/>
  <c r="M986" i="4" s="1"/>
  <c r="P985" i="4"/>
  <c r="J985" i="4"/>
  <c r="P984" i="4"/>
  <c r="Q984" i="4" s="1"/>
  <c r="M984" i="4"/>
  <c r="L984" i="4"/>
  <c r="J984" i="4"/>
  <c r="P983" i="4"/>
  <c r="J983" i="4"/>
  <c r="P982" i="4"/>
  <c r="Q982" i="4" s="1"/>
  <c r="J982" i="4"/>
  <c r="M982" i="4" s="1"/>
  <c r="P981" i="4"/>
  <c r="J981" i="4"/>
  <c r="P980" i="4"/>
  <c r="Q980" i="4" s="1"/>
  <c r="J980" i="4"/>
  <c r="M980" i="4" s="1"/>
  <c r="P979" i="4"/>
  <c r="Q978" i="4" s="1"/>
  <c r="J979" i="4"/>
  <c r="P978" i="4"/>
  <c r="L978" i="4"/>
  <c r="J978" i="4"/>
  <c r="M978" i="4" s="1"/>
  <c r="P977" i="4"/>
  <c r="J977" i="4"/>
  <c r="P976" i="4"/>
  <c r="J976" i="4"/>
  <c r="P975" i="4"/>
  <c r="J975" i="4"/>
  <c r="P974" i="4"/>
  <c r="Q974" i="4" s="1"/>
  <c r="J974" i="4"/>
  <c r="P973" i="4"/>
  <c r="J973" i="4"/>
  <c r="P972" i="4"/>
  <c r="Q972" i="4" s="1"/>
  <c r="M972" i="4"/>
  <c r="L972" i="4"/>
  <c r="J972" i="4"/>
  <c r="P971" i="4"/>
  <c r="J971" i="4"/>
  <c r="Q970" i="4"/>
  <c r="P970" i="4"/>
  <c r="M970" i="4"/>
  <c r="J970" i="4"/>
  <c r="L970" i="4" s="1"/>
  <c r="P969" i="4"/>
  <c r="J969" i="4"/>
  <c r="Q968" i="4"/>
  <c r="P968" i="4"/>
  <c r="J968" i="4"/>
  <c r="P967" i="4"/>
  <c r="J967" i="4"/>
  <c r="Q966" i="4"/>
  <c r="P966" i="4"/>
  <c r="J966" i="4"/>
  <c r="M966" i="4" s="1"/>
  <c r="P965" i="4"/>
  <c r="J965" i="4"/>
  <c r="P964" i="4"/>
  <c r="Q964" i="4" s="1"/>
  <c r="J964" i="4"/>
  <c r="M964" i="4" s="1"/>
  <c r="P963" i="4"/>
  <c r="J963" i="4"/>
  <c r="P962" i="4"/>
  <c r="J962" i="4"/>
  <c r="M962" i="4" s="1"/>
  <c r="P961" i="4"/>
  <c r="J961" i="4"/>
  <c r="P960" i="4"/>
  <c r="Q960" i="4" s="1"/>
  <c r="M960" i="4"/>
  <c r="L960" i="4"/>
  <c r="J960" i="4"/>
  <c r="P959" i="4"/>
  <c r="J959" i="4"/>
  <c r="P958" i="4"/>
  <c r="Q958" i="4" s="1"/>
  <c r="J958" i="4"/>
  <c r="M958" i="4" s="1"/>
  <c r="P957" i="4"/>
  <c r="J957" i="4"/>
  <c r="P956" i="4"/>
  <c r="Q956" i="4" s="1"/>
  <c r="J956" i="4"/>
  <c r="M956" i="4" s="1"/>
  <c r="P955" i="4"/>
  <c r="Q954" i="4" s="1"/>
  <c r="J955" i="4"/>
  <c r="P954" i="4"/>
  <c r="L954" i="4"/>
  <c r="J954" i="4"/>
  <c r="M954" i="4" s="1"/>
  <c r="P953" i="4"/>
  <c r="Q952" i="4" s="1"/>
  <c r="J953" i="4"/>
  <c r="P952" i="4"/>
  <c r="J952" i="4"/>
  <c r="M952" i="4" s="1"/>
  <c r="P951" i="4"/>
  <c r="J951" i="4"/>
  <c r="P950" i="4"/>
  <c r="Q950" i="4" s="1"/>
  <c r="J950" i="4"/>
  <c r="P949" i="4"/>
  <c r="J949" i="4"/>
  <c r="P948" i="4"/>
  <c r="Q948" i="4" s="1"/>
  <c r="M948" i="4"/>
  <c r="L948" i="4"/>
  <c r="J948" i="4"/>
  <c r="P947" i="4"/>
  <c r="J947" i="4"/>
  <c r="M946" i="4" s="1"/>
  <c r="Q946" i="4"/>
  <c r="P946" i="4"/>
  <c r="J946" i="4"/>
  <c r="L946" i="4" s="1"/>
  <c r="P945" i="4"/>
  <c r="J945" i="4"/>
  <c r="Q944" i="4"/>
  <c r="P944" i="4"/>
  <c r="J944" i="4"/>
  <c r="P943" i="4"/>
  <c r="J943" i="4"/>
  <c r="Q942" i="4"/>
  <c r="P942" i="4"/>
  <c r="J942" i="4"/>
  <c r="M942" i="4" s="1"/>
  <c r="P941" i="4"/>
  <c r="J941" i="4"/>
  <c r="P940" i="4"/>
  <c r="Q940" i="4" s="1"/>
  <c r="M940" i="4"/>
  <c r="J940" i="4"/>
  <c r="L940" i="4" s="1"/>
  <c r="P939" i="4"/>
  <c r="J939" i="4"/>
  <c r="P938" i="4"/>
  <c r="Q938" i="4" s="1"/>
  <c r="J938" i="4"/>
  <c r="M938" i="4" s="1"/>
  <c r="P937" i="4"/>
  <c r="J937" i="4"/>
  <c r="P936" i="4"/>
  <c r="Q936" i="4" s="1"/>
  <c r="M936" i="4"/>
  <c r="L936" i="4"/>
  <c r="J936" i="4"/>
  <c r="P935" i="4"/>
  <c r="J935" i="4"/>
  <c r="P934" i="4"/>
  <c r="Q934" i="4" s="1"/>
  <c r="J934" i="4"/>
  <c r="M934" i="4" s="1"/>
  <c r="P933" i="4"/>
  <c r="J933" i="4"/>
  <c r="Q932" i="4"/>
  <c r="P932" i="4"/>
  <c r="J932" i="4"/>
  <c r="P931" i="4"/>
  <c r="Q930" i="4" s="1"/>
  <c r="J931" i="4"/>
  <c r="P930" i="4"/>
  <c r="J930" i="4"/>
  <c r="M930" i="4" s="1"/>
  <c r="P929" i="4"/>
  <c r="Q928" i="4" s="1"/>
  <c r="J929" i="4"/>
  <c r="P928" i="4"/>
  <c r="J928" i="4"/>
  <c r="M928" i="4" s="1"/>
  <c r="P927" i="4"/>
  <c r="J927" i="4"/>
  <c r="P926" i="4"/>
  <c r="Q926" i="4" s="1"/>
  <c r="M926" i="4"/>
  <c r="L926" i="4"/>
  <c r="J926" i="4"/>
  <c r="P925" i="4"/>
  <c r="J925" i="4"/>
  <c r="P924" i="4"/>
  <c r="Q924" i="4" s="1"/>
  <c r="M924" i="4"/>
  <c r="L924" i="4"/>
  <c r="J924" i="4"/>
  <c r="P923" i="4"/>
  <c r="J923" i="4"/>
  <c r="Q922" i="4"/>
  <c r="P922" i="4"/>
  <c r="M922" i="4"/>
  <c r="J922" i="4"/>
  <c r="P921" i="4"/>
  <c r="J921" i="4"/>
  <c r="Q920" i="4"/>
  <c r="P920" i="4"/>
  <c r="J920" i="4"/>
  <c r="P919" i="4"/>
  <c r="Q918" i="4" s="1"/>
  <c r="J919" i="4"/>
  <c r="L918" i="4" s="1"/>
  <c r="P918" i="4"/>
  <c r="P917" i="4"/>
  <c r="J917" i="4"/>
  <c r="Q916" i="4"/>
  <c r="P916" i="4"/>
  <c r="J916" i="4"/>
  <c r="P915" i="4"/>
  <c r="J915" i="4"/>
  <c r="Q914" i="4"/>
  <c r="P914" i="4"/>
  <c r="J914" i="4"/>
  <c r="M914" i="4" s="1"/>
  <c r="P913" i="4"/>
  <c r="J913" i="4"/>
  <c r="P912" i="4"/>
  <c r="Q912" i="4" s="1"/>
  <c r="M912" i="4"/>
  <c r="J912" i="4"/>
  <c r="L912" i="4" s="1"/>
  <c r="P911" i="4"/>
  <c r="J911" i="4"/>
  <c r="P910" i="4"/>
  <c r="J910" i="4"/>
  <c r="M910" i="4" s="1"/>
  <c r="P909" i="4"/>
  <c r="J909" i="4"/>
  <c r="P908" i="4"/>
  <c r="Q908" i="4" s="1"/>
  <c r="M908" i="4"/>
  <c r="L908" i="4"/>
  <c r="J908" i="4"/>
  <c r="P907" i="4"/>
  <c r="J907" i="4"/>
  <c r="Q906" i="4"/>
  <c r="P906" i="4"/>
  <c r="J906" i="4"/>
  <c r="M906" i="4" s="1"/>
  <c r="P905" i="4"/>
  <c r="J905" i="4"/>
  <c r="P904" i="4"/>
  <c r="J904" i="4"/>
  <c r="M904" i="4" s="1"/>
  <c r="P903" i="4"/>
  <c r="Q902" i="4" s="1"/>
  <c r="J903" i="4"/>
  <c r="P902" i="4"/>
  <c r="L902" i="4"/>
  <c r="J902" i="4"/>
  <c r="M902" i="4" s="1"/>
  <c r="P901" i="4"/>
  <c r="J901" i="4"/>
  <c r="P900" i="4"/>
  <c r="Q900" i="4" s="1"/>
  <c r="J900" i="4"/>
  <c r="P899" i="4"/>
  <c r="J899" i="4"/>
  <c r="P898" i="4"/>
  <c r="Q898" i="4" s="1"/>
  <c r="M898" i="4"/>
  <c r="J898" i="4"/>
  <c r="L898" i="4" s="1"/>
  <c r="P897" i="4"/>
  <c r="J897" i="4"/>
  <c r="P896" i="4"/>
  <c r="Q896" i="4" s="1"/>
  <c r="M896" i="4"/>
  <c r="L896" i="4"/>
  <c r="J896" i="4"/>
  <c r="P895" i="4"/>
  <c r="J895" i="4"/>
  <c r="L894" i="4" s="1"/>
  <c r="Q894" i="4"/>
  <c r="P894" i="4"/>
  <c r="P893" i="4"/>
  <c r="J893" i="4"/>
  <c r="P892" i="4"/>
  <c r="Q892" i="4" s="1"/>
  <c r="M892" i="4"/>
  <c r="L892" i="4"/>
  <c r="J892" i="4"/>
  <c r="P891" i="4"/>
  <c r="J891" i="4"/>
  <c r="Q890" i="4"/>
  <c r="P890" i="4"/>
  <c r="M890" i="4"/>
  <c r="J890" i="4"/>
  <c r="P889" i="4"/>
  <c r="J889" i="4"/>
  <c r="P888" i="4"/>
  <c r="Q888" i="4" s="1"/>
  <c r="J888" i="4"/>
  <c r="P887" i="4"/>
  <c r="Q886" i="4" s="1"/>
  <c r="J887" i="4"/>
  <c r="P886" i="4"/>
  <c r="J886" i="4"/>
  <c r="P885" i="4"/>
  <c r="J885" i="4"/>
  <c r="P884" i="4"/>
  <c r="Q884" i="4" s="1"/>
  <c r="J884" i="4"/>
  <c r="M884" i="4" s="1"/>
  <c r="P883" i="4"/>
  <c r="Q882" i="4" s="1"/>
  <c r="J883" i="4"/>
  <c r="P882" i="4"/>
  <c r="J882" i="4"/>
  <c r="M882" i="4" s="1"/>
  <c r="P881" i="4"/>
  <c r="J881" i="4"/>
  <c r="Q880" i="4"/>
  <c r="P880" i="4"/>
  <c r="M880" i="4"/>
  <c r="L880" i="4"/>
  <c r="J880" i="4"/>
  <c r="P879" i="4"/>
  <c r="J879" i="4"/>
  <c r="Q878" i="4"/>
  <c r="P878" i="4"/>
  <c r="J878" i="4"/>
  <c r="M878" i="4" s="1"/>
  <c r="P877" i="4"/>
  <c r="J877" i="4"/>
  <c r="Q876" i="4"/>
  <c r="P876" i="4"/>
  <c r="J876" i="4"/>
  <c r="P875" i="4"/>
  <c r="Q874" i="4" s="1"/>
  <c r="J875" i="4"/>
  <c r="P874" i="4"/>
  <c r="J874" i="4"/>
  <c r="P873" i="4"/>
  <c r="J873" i="4"/>
  <c r="P872" i="4"/>
  <c r="J872" i="4"/>
  <c r="P871" i="4"/>
  <c r="J871" i="4"/>
  <c r="P870" i="4"/>
  <c r="Q870" i="4" s="1"/>
  <c r="J870" i="4"/>
  <c r="M870" i="4" s="1"/>
  <c r="P869" i="4"/>
  <c r="J869" i="4"/>
  <c r="P868" i="4"/>
  <c r="Q868" i="4" s="1"/>
  <c r="M868" i="4"/>
  <c r="L868" i="4"/>
  <c r="J868" i="4"/>
  <c r="P867" i="4"/>
  <c r="J867" i="4"/>
  <c r="P866" i="4"/>
  <c r="Q866" i="4" s="1"/>
  <c r="M866" i="4"/>
  <c r="J866" i="4"/>
  <c r="L866" i="4" s="1"/>
  <c r="P865" i="4"/>
  <c r="J865" i="4"/>
  <c r="Q864" i="4"/>
  <c r="P864" i="4"/>
  <c r="L864" i="4"/>
  <c r="J864" i="4"/>
  <c r="P863" i="4"/>
  <c r="Q862" i="4" s="1"/>
  <c r="J863" i="4"/>
  <c r="P862" i="4"/>
  <c r="J862" i="4"/>
  <c r="P861" i="4"/>
  <c r="J861" i="4"/>
  <c r="P860" i="4"/>
  <c r="Q860" i="4" s="1"/>
  <c r="J860" i="4"/>
  <c r="P859" i="4"/>
  <c r="Q858" i="4" s="1"/>
  <c r="J859" i="4"/>
  <c r="P858" i="4"/>
  <c r="J858" i="4"/>
  <c r="M858" i="4" s="1"/>
  <c r="P857" i="4"/>
  <c r="J857" i="4"/>
  <c r="M856" i="4" s="1"/>
  <c r="Q856" i="4"/>
  <c r="P856" i="4"/>
  <c r="L856" i="4"/>
  <c r="J856" i="4"/>
  <c r="P855" i="4"/>
  <c r="J855" i="4"/>
  <c r="P854" i="4"/>
  <c r="Q854" i="4" s="1"/>
  <c r="M854" i="4"/>
  <c r="J854" i="4"/>
  <c r="L854" i="4" s="1"/>
  <c r="P853" i="4"/>
  <c r="Q852" i="4" s="1"/>
  <c r="J853" i="4"/>
  <c r="M852" i="4" s="1"/>
  <c r="P852" i="4"/>
  <c r="J852" i="4"/>
  <c r="P851" i="4"/>
  <c r="Q850" i="4" s="1"/>
  <c r="J851" i="4"/>
  <c r="P850" i="4"/>
  <c r="L850" i="4"/>
  <c r="J850" i="4"/>
  <c r="M850" i="4" s="1"/>
  <c r="P849" i="4"/>
  <c r="Q848" i="4" s="1"/>
  <c r="J849" i="4"/>
  <c r="P848" i="4"/>
  <c r="J848" i="4"/>
  <c r="P847" i="4"/>
  <c r="Q846" i="4" s="1"/>
  <c r="J847" i="4"/>
  <c r="P846" i="4"/>
  <c r="L846" i="4"/>
  <c r="J846" i="4"/>
  <c r="M846" i="4" s="1"/>
  <c r="P845" i="4"/>
  <c r="J845" i="4"/>
  <c r="P844" i="4"/>
  <c r="Q844" i="4" s="1"/>
  <c r="M844" i="4"/>
  <c r="L844" i="4"/>
  <c r="J844" i="4"/>
  <c r="P843" i="4"/>
  <c r="J843" i="4"/>
  <c r="P842" i="4"/>
  <c r="Q842" i="4" s="1"/>
  <c r="M842" i="4"/>
  <c r="J842" i="4"/>
  <c r="L842" i="4" s="1"/>
  <c r="P841" i="4"/>
  <c r="J841" i="4"/>
  <c r="Q840" i="4"/>
  <c r="P840" i="4"/>
  <c r="J840" i="4"/>
  <c r="M840" i="4" s="1"/>
  <c r="P839" i="4"/>
  <c r="Q838" i="4" s="1"/>
  <c r="J839" i="4"/>
  <c r="P838" i="4"/>
  <c r="J838" i="4"/>
  <c r="P837" i="4"/>
  <c r="J837" i="4"/>
  <c r="P836" i="4"/>
  <c r="Q836" i="4" s="1"/>
  <c r="J836" i="4"/>
  <c r="P835" i="4"/>
  <c r="Q834" i="4" s="1"/>
  <c r="J835" i="4"/>
  <c r="P834" i="4"/>
  <c r="J834" i="4"/>
  <c r="M834" i="4" s="1"/>
  <c r="P833" i="4"/>
  <c r="J833" i="4"/>
  <c r="M832" i="4" s="1"/>
  <c r="Q832" i="4"/>
  <c r="P832" i="4"/>
  <c r="J832" i="4"/>
  <c r="P831" i="4"/>
  <c r="J831" i="4"/>
  <c r="Q830" i="4"/>
  <c r="P830" i="4"/>
  <c r="M830" i="4"/>
  <c r="J830" i="4"/>
  <c r="L830" i="4" s="1"/>
  <c r="P829" i="4"/>
  <c r="Q828" i="4" s="1"/>
  <c r="J829" i="4"/>
  <c r="P828" i="4"/>
  <c r="J828" i="4"/>
  <c r="P827" i="4"/>
  <c r="Q826" i="4" s="1"/>
  <c r="J827" i="4"/>
  <c r="P826" i="4"/>
  <c r="L826" i="4"/>
  <c r="J826" i="4"/>
  <c r="M826" i="4" s="1"/>
  <c r="P825" i="4"/>
  <c r="Q824" i="4" s="1"/>
  <c r="J825" i="4"/>
  <c r="P824" i="4"/>
  <c r="J824" i="4"/>
  <c r="P823" i="4"/>
  <c r="Q822" i="4" s="1"/>
  <c r="J823" i="4"/>
  <c r="P822" i="4"/>
  <c r="L822" i="4"/>
  <c r="J822" i="4"/>
  <c r="M822" i="4" s="1"/>
  <c r="P821" i="4"/>
  <c r="J821" i="4"/>
  <c r="P820" i="4"/>
  <c r="Q820" i="4" s="1"/>
  <c r="M820" i="4"/>
  <c r="L820" i="4"/>
  <c r="J820" i="4"/>
  <c r="P819" i="4"/>
  <c r="J819" i="4"/>
  <c r="P818" i="4"/>
  <c r="Q818" i="4" s="1"/>
  <c r="M818" i="4"/>
  <c r="J818" i="4"/>
  <c r="L818" i="4" s="1"/>
  <c r="P817" i="4"/>
  <c r="J817" i="4"/>
  <c r="Q816" i="4"/>
  <c r="P816" i="4"/>
  <c r="J816" i="4"/>
  <c r="M816" i="4" s="1"/>
  <c r="P815" i="4"/>
  <c r="Q814" i="4" s="1"/>
  <c r="J815" i="4"/>
  <c r="P814" i="4"/>
  <c r="J814" i="4"/>
  <c r="P813" i="4"/>
  <c r="J813" i="4"/>
  <c r="P812" i="4"/>
  <c r="Q812" i="4" s="1"/>
  <c r="J812" i="4"/>
  <c r="P811" i="4"/>
  <c r="Q810" i="4" s="1"/>
  <c r="J811" i="4"/>
  <c r="P810" i="4"/>
  <c r="J810" i="4"/>
  <c r="M810" i="4" s="1"/>
  <c r="P809" i="4"/>
  <c r="J809" i="4"/>
  <c r="M808" i="4" s="1"/>
  <c r="Q808" i="4"/>
  <c r="P808" i="4"/>
  <c r="J808" i="4"/>
  <c r="P807" i="4"/>
  <c r="J807" i="4"/>
  <c r="Q806" i="4"/>
  <c r="P806" i="4"/>
  <c r="M806" i="4"/>
  <c r="J806" i="4"/>
  <c r="L806" i="4" s="1"/>
  <c r="P805" i="4"/>
  <c r="Q804" i="4" s="1"/>
  <c r="J805" i="4"/>
  <c r="P804" i="4"/>
  <c r="J804" i="4"/>
  <c r="P803" i="4"/>
  <c r="Q802" i="4" s="1"/>
  <c r="J803" i="4"/>
  <c r="P802" i="4"/>
  <c r="L802" i="4"/>
  <c r="J802" i="4"/>
  <c r="M802" i="4" s="1"/>
  <c r="P801" i="4"/>
  <c r="J801" i="4"/>
  <c r="P800" i="4"/>
  <c r="J800" i="4"/>
  <c r="P799" i="4"/>
  <c r="Q798" i="4" s="1"/>
  <c r="J799" i="4"/>
  <c r="P798" i="4"/>
  <c r="L798" i="4"/>
  <c r="J798" i="4"/>
  <c r="M798" i="4" s="1"/>
  <c r="P797" i="4"/>
  <c r="J797" i="4"/>
  <c r="P796" i="4"/>
  <c r="Q796" i="4" s="1"/>
  <c r="M796" i="4"/>
  <c r="L796" i="4"/>
  <c r="J796" i="4"/>
  <c r="P795" i="4"/>
  <c r="P794" i="4"/>
  <c r="Q794" i="4" s="1"/>
  <c r="J794" i="4"/>
  <c r="L794" i="4" s="1"/>
  <c r="P793" i="4"/>
  <c r="J793" i="4"/>
  <c r="P792" i="4"/>
  <c r="Q792" i="4" s="1"/>
  <c r="M792" i="4"/>
  <c r="L792" i="4"/>
  <c r="J792" i="4"/>
  <c r="P791" i="4"/>
  <c r="J791" i="4"/>
  <c r="M790" i="4" s="1"/>
  <c r="P790" i="4"/>
  <c r="J790" i="4"/>
  <c r="L790" i="4" s="1"/>
  <c r="P789" i="4"/>
  <c r="J789" i="4"/>
  <c r="Q788" i="4"/>
  <c r="P788" i="4"/>
  <c r="J788" i="4"/>
  <c r="P787" i="4"/>
  <c r="Q786" i="4" s="1"/>
  <c r="J787" i="4"/>
  <c r="P786" i="4"/>
  <c r="J786" i="4"/>
  <c r="P785" i="4"/>
  <c r="J785" i="4"/>
  <c r="P784" i="4"/>
  <c r="Q784" i="4" s="1"/>
  <c r="M784" i="4"/>
  <c r="L784" i="4"/>
  <c r="J784" i="4"/>
  <c r="P783" i="4"/>
  <c r="Q782" i="4" s="1"/>
  <c r="J783" i="4"/>
  <c r="P782" i="4"/>
  <c r="J782" i="4"/>
  <c r="M782" i="4" s="1"/>
  <c r="P781" i="4"/>
  <c r="J781" i="4"/>
  <c r="P780" i="4"/>
  <c r="Q780" i="4" s="1"/>
  <c r="M780" i="4"/>
  <c r="L780" i="4"/>
  <c r="J780" i="4"/>
  <c r="P779" i="4"/>
  <c r="J779" i="4"/>
  <c r="P778" i="4"/>
  <c r="Q778" i="4" s="1"/>
  <c r="J778" i="4"/>
  <c r="L778" i="4" s="1"/>
  <c r="P777" i="4"/>
  <c r="J777" i="4"/>
  <c r="Q776" i="4"/>
  <c r="P776" i="4"/>
  <c r="J776" i="4"/>
  <c r="P775" i="4"/>
  <c r="Q774" i="4" s="1"/>
  <c r="J775" i="4"/>
  <c r="P774" i="4"/>
  <c r="J774" i="4"/>
  <c r="P773" i="4"/>
  <c r="Q772" i="4" s="1"/>
  <c r="J773" i="4"/>
  <c r="L772" i="4" s="1"/>
  <c r="P772" i="4"/>
  <c r="J772" i="4"/>
  <c r="P771" i="4"/>
  <c r="Q770" i="4" s="1"/>
  <c r="J771" i="4"/>
  <c r="P770" i="4"/>
  <c r="J770" i="4"/>
  <c r="M770" i="4" s="1"/>
  <c r="P769" i="4"/>
  <c r="J769" i="4"/>
  <c r="P768" i="4"/>
  <c r="Q768" i="4" s="1"/>
  <c r="M768" i="4"/>
  <c r="L768" i="4"/>
  <c r="J768" i="4"/>
  <c r="P767" i="4"/>
  <c r="J767" i="4"/>
  <c r="M766" i="4" s="1"/>
  <c r="P766" i="4"/>
  <c r="J766" i="4"/>
  <c r="L766" i="4" s="1"/>
  <c r="P765" i="4"/>
  <c r="J765" i="4"/>
  <c r="Q764" i="4"/>
  <c r="P764" i="4"/>
  <c r="J764" i="4"/>
  <c r="P763" i="4"/>
  <c r="Q762" i="4" s="1"/>
  <c r="J763" i="4"/>
  <c r="P762" i="4"/>
  <c r="J762" i="4"/>
  <c r="P761" i="4"/>
  <c r="J761" i="4"/>
  <c r="P760" i="4"/>
  <c r="Q760" i="4" s="1"/>
  <c r="M760" i="4"/>
  <c r="L760" i="4"/>
  <c r="J760" i="4"/>
  <c r="P759" i="4"/>
  <c r="J759" i="4"/>
  <c r="P758" i="4"/>
  <c r="J758" i="4"/>
  <c r="M758" i="4" s="1"/>
  <c r="P757" i="4"/>
  <c r="J757" i="4"/>
  <c r="P756" i="4"/>
  <c r="Q756" i="4" s="1"/>
  <c r="M756" i="4"/>
  <c r="L756" i="4"/>
  <c r="J756" i="4"/>
  <c r="P755" i="4"/>
  <c r="P754" i="4"/>
  <c r="Q754" i="4" s="1"/>
  <c r="J754" i="4"/>
  <c r="L754" i="4" s="1"/>
  <c r="P753" i="4"/>
  <c r="J753" i="4"/>
  <c r="L752" i="4" s="1"/>
  <c r="P752" i="4"/>
  <c r="Q752" i="4" s="1"/>
  <c r="M752" i="4"/>
  <c r="J752" i="4"/>
  <c r="P751" i="4"/>
  <c r="J751" i="4"/>
  <c r="Q750" i="4"/>
  <c r="P750" i="4"/>
  <c r="J750" i="4"/>
  <c r="L750" i="4" s="1"/>
  <c r="P749" i="4"/>
  <c r="J749" i="4"/>
  <c r="Q748" i="4"/>
  <c r="P748" i="4"/>
  <c r="J748" i="4"/>
  <c r="M748" i="4" s="1"/>
  <c r="P747" i="4"/>
  <c r="J747" i="4"/>
  <c r="Q746" i="4"/>
  <c r="P746" i="4"/>
  <c r="J746" i="4"/>
  <c r="M746" i="4" s="1"/>
  <c r="P745" i="4"/>
  <c r="Q744" i="4" s="1"/>
  <c r="J745" i="4"/>
  <c r="P744" i="4"/>
  <c r="L744" i="4"/>
  <c r="J744" i="4"/>
  <c r="M744" i="4" s="1"/>
  <c r="P743" i="4"/>
  <c r="J743" i="4"/>
  <c r="Q742" i="4"/>
  <c r="P742" i="4"/>
  <c r="J742" i="4"/>
  <c r="M742" i="4" s="1"/>
  <c r="P741" i="4"/>
  <c r="J741" i="4"/>
  <c r="P740" i="4"/>
  <c r="Q740" i="4" s="1"/>
  <c r="M740" i="4"/>
  <c r="L740" i="4"/>
  <c r="J740" i="4"/>
  <c r="P739" i="4"/>
  <c r="Q738" i="4" s="1"/>
  <c r="J739" i="4"/>
  <c r="M738" i="4" s="1"/>
  <c r="P738" i="4"/>
  <c r="J738" i="4"/>
  <c r="P737" i="4"/>
  <c r="J737" i="4"/>
  <c r="Q736" i="4"/>
  <c r="P736" i="4"/>
  <c r="L736" i="4"/>
  <c r="J736" i="4"/>
  <c r="M736" i="4" s="1"/>
  <c r="P735" i="4"/>
  <c r="Q734" i="4" s="1"/>
  <c r="J735" i="4"/>
  <c r="P734" i="4"/>
  <c r="J734" i="4"/>
  <c r="P733" i="4"/>
  <c r="J733" i="4"/>
  <c r="P732" i="4"/>
  <c r="Q732" i="4" s="1"/>
  <c r="M732" i="4"/>
  <c r="L732" i="4"/>
  <c r="J732" i="4"/>
  <c r="P731" i="4"/>
  <c r="J731" i="4"/>
  <c r="P730" i="4"/>
  <c r="Q730" i="4" s="1"/>
  <c r="M730" i="4"/>
  <c r="J730" i="4"/>
  <c r="L730" i="4" s="1"/>
  <c r="P729" i="4"/>
  <c r="J729" i="4"/>
  <c r="L728" i="4" s="1"/>
  <c r="P728" i="4"/>
  <c r="Q728" i="4" s="1"/>
  <c r="M728" i="4"/>
  <c r="J728" i="4"/>
  <c r="P727" i="4"/>
  <c r="J727" i="4"/>
  <c r="Q726" i="4"/>
  <c r="P726" i="4"/>
  <c r="J726" i="4"/>
  <c r="L726" i="4" s="1"/>
  <c r="P725" i="4"/>
  <c r="J725" i="4"/>
  <c r="P724" i="4"/>
  <c r="Q724" i="4" s="1"/>
  <c r="J724" i="4"/>
  <c r="M724" i="4" s="1"/>
  <c r="P723" i="4"/>
  <c r="J723" i="4"/>
  <c r="Q722" i="4"/>
  <c r="P722" i="4"/>
  <c r="J722" i="4"/>
  <c r="M722" i="4" s="1"/>
  <c r="P721" i="4"/>
  <c r="J721" i="4"/>
  <c r="P720" i="4"/>
  <c r="Q720" i="4" s="1"/>
  <c r="L720" i="4"/>
  <c r="J720" i="4"/>
  <c r="M720" i="4" s="1"/>
  <c r="P719" i="4"/>
  <c r="J719" i="4"/>
  <c r="Q718" i="4"/>
  <c r="P718" i="4"/>
  <c r="J718" i="4"/>
  <c r="M718" i="4" s="1"/>
  <c r="P717" i="4"/>
  <c r="J717" i="4"/>
  <c r="P716" i="4"/>
  <c r="Q716" i="4" s="1"/>
  <c r="M716" i="4"/>
  <c r="L716" i="4"/>
  <c r="J716" i="4"/>
  <c r="P715" i="4"/>
  <c r="Q714" i="4" s="1"/>
  <c r="J715" i="4"/>
  <c r="M714" i="4" s="1"/>
  <c r="P714" i="4"/>
  <c r="J714" i="4"/>
  <c r="P713" i="4"/>
  <c r="J713" i="4"/>
  <c r="P712" i="4"/>
  <c r="Q712" i="4" s="1"/>
  <c r="L712" i="4"/>
  <c r="J712" i="4"/>
  <c r="M712" i="4" s="1"/>
  <c r="P711" i="4"/>
  <c r="Q710" i="4" s="1"/>
  <c r="J711" i="4"/>
  <c r="P710" i="4"/>
  <c r="J710" i="4"/>
  <c r="P709" i="4"/>
  <c r="J709" i="4"/>
  <c r="P708" i="4"/>
  <c r="Q708" i="4" s="1"/>
  <c r="M708" i="4"/>
  <c r="L708" i="4"/>
  <c r="J708" i="4"/>
  <c r="P707" i="4"/>
  <c r="Q706" i="4" s="1"/>
  <c r="J707" i="4"/>
  <c r="P706" i="4"/>
  <c r="M706" i="4"/>
  <c r="J706" i="4"/>
  <c r="L706" i="4" s="1"/>
  <c r="P705" i="4"/>
  <c r="J705" i="4"/>
  <c r="L704" i="4" s="1"/>
  <c r="P704" i="4"/>
  <c r="Q704" i="4" s="1"/>
  <c r="M704" i="4"/>
  <c r="J704" i="4"/>
  <c r="P703" i="4"/>
  <c r="J703" i="4"/>
  <c r="Q702" i="4"/>
  <c r="P702" i="4"/>
  <c r="J702" i="4"/>
  <c r="L702" i="4" s="1"/>
  <c r="P701" i="4"/>
  <c r="J701" i="4"/>
  <c r="P700" i="4"/>
  <c r="Q700" i="4" s="1"/>
  <c r="J700" i="4"/>
  <c r="M700" i="4" s="1"/>
  <c r="P699" i="4"/>
  <c r="J699" i="4"/>
  <c r="Q698" i="4"/>
  <c r="P698" i="4"/>
  <c r="J698" i="4"/>
  <c r="M698" i="4" s="1"/>
  <c r="P697" i="4"/>
  <c r="Q696" i="4" s="1"/>
  <c r="J697" i="4"/>
  <c r="P696" i="4"/>
  <c r="L696" i="4"/>
  <c r="J696" i="4"/>
  <c r="M696" i="4" s="1"/>
  <c r="P695" i="4"/>
  <c r="J695" i="4"/>
  <c r="Q694" i="4"/>
  <c r="P694" i="4"/>
  <c r="J694" i="4"/>
  <c r="M694" i="4" s="1"/>
  <c r="P693" i="4"/>
  <c r="J693" i="4"/>
  <c r="P692" i="4"/>
  <c r="Q692" i="4" s="1"/>
  <c r="M692" i="4"/>
  <c r="L692" i="4"/>
  <c r="J692" i="4"/>
  <c r="P691" i="4"/>
  <c r="Q690" i="4" s="1"/>
  <c r="J691" i="4"/>
  <c r="M690" i="4" s="1"/>
  <c r="P690" i="4"/>
  <c r="J690" i="4"/>
  <c r="P689" i="4"/>
  <c r="J689" i="4"/>
  <c r="P688" i="4"/>
  <c r="Q688" i="4" s="1"/>
  <c r="L688" i="4"/>
  <c r="J688" i="4"/>
  <c r="M688" i="4" s="1"/>
  <c r="P687" i="4"/>
  <c r="Q686" i="4" s="1"/>
  <c r="J687" i="4"/>
  <c r="P686" i="4"/>
  <c r="J686" i="4"/>
  <c r="P685" i="4"/>
  <c r="J685" i="4"/>
  <c r="P684" i="4"/>
  <c r="Q684" i="4" s="1"/>
  <c r="M684" i="4"/>
  <c r="L684" i="4"/>
  <c r="J684" i="4"/>
  <c r="P683" i="4"/>
  <c r="Q682" i="4" s="1"/>
  <c r="J683" i="4"/>
  <c r="P682" i="4"/>
  <c r="M682" i="4"/>
  <c r="J682" i="4"/>
  <c r="L682" i="4" s="1"/>
  <c r="P681" i="4"/>
  <c r="J681" i="4"/>
  <c r="L680" i="4" s="1"/>
  <c r="P680" i="4"/>
  <c r="Q680" i="4" s="1"/>
  <c r="M680" i="4"/>
  <c r="J680" i="4"/>
  <c r="P679" i="4"/>
  <c r="J679" i="4"/>
  <c r="Q678" i="4"/>
  <c r="P678" i="4"/>
  <c r="J678" i="4"/>
  <c r="L678" i="4" s="1"/>
  <c r="P677" i="4"/>
  <c r="J677" i="4"/>
  <c r="Q676" i="4"/>
  <c r="P676" i="4"/>
  <c r="J676" i="4"/>
  <c r="M676" i="4" s="1"/>
  <c r="P675" i="4"/>
  <c r="J675" i="4"/>
  <c r="Q674" i="4"/>
  <c r="P674" i="4"/>
  <c r="J674" i="4"/>
  <c r="M674" i="4" s="1"/>
  <c r="P673" i="4"/>
  <c r="Q672" i="4" s="1"/>
  <c r="J673" i="4"/>
  <c r="P672" i="4"/>
  <c r="L672" i="4"/>
  <c r="J672" i="4"/>
  <c r="M672" i="4" s="1"/>
  <c r="P671" i="4"/>
  <c r="J671" i="4"/>
  <c r="Q670" i="4"/>
  <c r="P670" i="4"/>
  <c r="J670" i="4"/>
  <c r="M670" i="4" s="1"/>
  <c r="P669" i="4"/>
  <c r="J669" i="4"/>
  <c r="P668" i="4"/>
  <c r="Q668" i="4" s="1"/>
  <c r="M668" i="4"/>
  <c r="L668" i="4"/>
  <c r="J668" i="4"/>
  <c r="P667" i="4"/>
  <c r="Q666" i="4" s="1"/>
  <c r="J667" i="4"/>
  <c r="M666" i="4" s="1"/>
  <c r="P666" i="4"/>
  <c r="J666" i="4"/>
  <c r="P665" i="4"/>
  <c r="J665" i="4"/>
  <c r="Q664" i="4"/>
  <c r="P664" i="4"/>
  <c r="L664" i="4"/>
  <c r="J664" i="4"/>
  <c r="M664" i="4" s="1"/>
  <c r="P663" i="4"/>
  <c r="Q662" i="4" s="1"/>
  <c r="J663" i="4"/>
  <c r="P662" i="4"/>
  <c r="J662" i="4"/>
  <c r="P661" i="4"/>
  <c r="J661" i="4"/>
  <c r="P660" i="4"/>
  <c r="Q660" i="4" s="1"/>
  <c r="M660" i="4"/>
  <c r="L660" i="4"/>
  <c r="J660" i="4"/>
  <c r="P659" i="4"/>
  <c r="Q658" i="4" s="1"/>
  <c r="J659" i="4"/>
  <c r="P658" i="4"/>
  <c r="M658" i="4"/>
  <c r="J658" i="4"/>
  <c r="L658" i="4" s="1"/>
  <c r="P657" i="4"/>
  <c r="J657" i="4"/>
  <c r="L656" i="4" s="1"/>
  <c r="P656" i="4"/>
  <c r="Q656" i="4" s="1"/>
  <c r="M656" i="4"/>
  <c r="J656" i="4"/>
  <c r="P655" i="4"/>
  <c r="J655" i="4"/>
  <c r="Q654" i="4"/>
  <c r="P654" i="4"/>
  <c r="J654" i="4"/>
  <c r="L654" i="4" s="1"/>
  <c r="P653" i="4"/>
  <c r="J653" i="4"/>
  <c r="P652" i="4"/>
  <c r="Q652" i="4" s="1"/>
  <c r="J652" i="4"/>
  <c r="M652" i="4" s="1"/>
  <c r="P651" i="4"/>
  <c r="J651" i="4"/>
  <c r="Q650" i="4"/>
  <c r="P650" i="4"/>
  <c r="J650" i="4"/>
  <c r="P649" i="4"/>
  <c r="Q648" i="4" s="1"/>
  <c r="J649" i="4"/>
  <c r="P648" i="4"/>
  <c r="L648" i="4"/>
  <c r="J648" i="4"/>
  <c r="M648" i="4" s="1"/>
  <c r="P647" i="4"/>
  <c r="J647" i="4"/>
  <c r="Q646" i="4"/>
  <c r="P646" i="4"/>
  <c r="J646" i="4"/>
  <c r="M646" i="4" s="1"/>
  <c r="P645" i="4"/>
  <c r="J645" i="4"/>
  <c r="P644" i="4"/>
  <c r="Q644" i="4" s="1"/>
  <c r="M644" i="4"/>
  <c r="L644" i="4"/>
  <c r="J644" i="4"/>
  <c r="P643" i="4"/>
  <c r="Q642" i="4" s="1"/>
  <c r="J643" i="4"/>
  <c r="M642" i="4" s="1"/>
  <c r="P642" i="4"/>
  <c r="J642" i="4"/>
  <c r="P641" i="4"/>
  <c r="J641" i="4"/>
  <c r="Q640" i="4"/>
  <c r="P640" i="4"/>
  <c r="L640" i="4"/>
  <c r="J640" i="4"/>
  <c r="M640" i="4" s="1"/>
  <c r="P639" i="4"/>
  <c r="Q638" i="4" s="1"/>
  <c r="J639" i="4"/>
  <c r="P638" i="4"/>
  <c r="J638" i="4"/>
  <c r="P637" i="4"/>
  <c r="J637" i="4"/>
  <c r="P636" i="4"/>
  <c r="Q636" i="4" s="1"/>
  <c r="M636" i="4"/>
  <c r="L636" i="4"/>
  <c r="J636" i="4"/>
  <c r="P635" i="4"/>
  <c r="Q634" i="4" s="1"/>
  <c r="J635" i="4"/>
  <c r="P634" i="4"/>
  <c r="M634" i="4"/>
  <c r="J634" i="4"/>
  <c r="L634" i="4" s="1"/>
  <c r="P633" i="4"/>
  <c r="J633" i="4"/>
  <c r="L632" i="4" s="1"/>
  <c r="P632" i="4"/>
  <c r="Q632" i="4" s="1"/>
  <c r="M632" i="4"/>
  <c r="J632" i="4"/>
  <c r="P631" i="4"/>
  <c r="J631" i="4"/>
  <c r="Q630" i="4"/>
  <c r="P630" i="4"/>
  <c r="J630" i="4"/>
  <c r="L630" i="4" s="1"/>
  <c r="P629" i="4"/>
  <c r="J629" i="4"/>
  <c r="P628" i="4"/>
  <c r="Q628" i="4" s="1"/>
  <c r="J628" i="4"/>
  <c r="M628" i="4" s="1"/>
  <c r="P627" i="4"/>
  <c r="J627" i="4"/>
  <c r="Q626" i="4"/>
  <c r="P626" i="4"/>
  <c r="J626" i="4"/>
  <c r="P625" i="4"/>
  <c r="J625" i="4"/>
  <c r="P624" i="4"/>
  <c r="Q624" i="4" s="1"/>
  <c r="L624" i="4"/>
  <c r="J624" i="4"/>
  <c r="M624" i="4" s="1"/>
  <c r="P623" i="4"/>
  <c r="J623" i="4"/>
  <c r="Q622" i="4"/>
  <c r="P622" i="4"/>
  <c r="J622" i="4"/>
  <c r="M622" i="4" s="1"/>
  <c r="P621" i="4"/>
  <c r="J621" i="4"/>
  <c r="P620" i="4"/>
  <c r="Q620" i="4" s="1"/>
  <c r="M620" i="4"/>
  <c r="L620" i="4"/>
  <c r="J620" i="4"/>
  <c r="P619" i="4"/>
  <c r="Q618" i="4" s="1"/>
  <c r="J619" i="4"/>
  <c r="M618" i="4" s="1"/>
  <c r="P618" i="4"/>
  <c r="J618" i="4"/>
  <c r="P617" i="4"/>
  <c r="J617" i="4"/>
  <c r="Q616" i="4"/>
  <c r="P616" i="4"/>
  <c r="L616" i="4"/>
  <c r="J616" i="4"/>
  <c r="M616" i="4" s="1"/>
  <c r="P615" i="4"/>
  <c r="Q614" i="4" s="1"/>
  <c r="J615" i="4"/>
  <c r="P614" i="4"/>
  <c r="J614" i="4"/>
  <c r="P613" i="4"/>
  <c r="J613" i="4"/>
  <c r="L612" i="4" s="1"/>
  <c r="P612" i="4"/>
  <c r="Q612" i="4" s="1"/>
  <c r="J612" i="4"/>
  <c r="P611" i="4"/>
  <c r="J611" i="4"/>
  <c r="P610" i="4"/>
  <c r="Q610" i="4" s="1"/>
  <c r="M610" i="4"/>
  <c r="J610" i="4"/>
  <c r="L610" i="4" s="1"/>
  <c r="P609" i="4"/>
  <c r="J609" i="4"/>
  <c r="L608" i="4" s="1"/>
  <c r="P608" i="4"/>
  <c r="Q608" i="4" s="1"/>
  <c r="M608" i="4"/>
  <c r="J608" i="4"/>
  <c r="P607" i="4"/>
  <c r="J607" i="4"/>
  <c r="Q606" i="4"/>
  <c r="P606" i="4"/>
  <c r="J606" i="4"/>
  <c r="L606" i="4" s="1"/>
  <c r="P605" i="4"/>
  <c r="J605" i="4"/>
  <c r="Q604" i="4"/>
  <c r="P604" i="4"/>
  <c r="J604" i="4"/>
  <c r="M604" i="4" s="1"/>
  <c r="P603" i="4"/>
  <c r="J603" i="4"/>
  <c r="Q602" i="4"/>
  <c r="P602" i="4"/>
  <c r="J602" i="4"/>
  <c r="P601" i="4"/>
  <c r="J601" i="4"/>
  <c r="P600" i="4"/>
  <c r="Q600" i="4" s="1"/>
  <c r="L600" i="4"/>
  <c r="J600" i="4"/>
  <c r="M600" i="4" s="1"/>
  <c r="P599" i="4"/>
  <c r="J599" i="4"/>
  <c r="Q598" i="4"/>
  <c r="P598" i="4"/>
  <c r="J598" i="4"/>
  <c r="M598" i="4" s="1"/>
  <c r="P597" i="4"/>
  <c r="J597" i="4"/>
  <c r="P596" i="4"/>
  <c r="Q596" i="4" s="1"/>
  <c r="M596" i="4"/>
  <c r="L596" i="4"/>
  <c r="J596" i="4"/>
  <c r="P595" i="4"/>
  <c r="Q594" i="4" s="1"/>
  <c r="J595" i="4"/>
  <c r="L594" i="4" s="1"/>
  <c r="P594" i="4"/>
  <c r="P593" i="4"/>
  <c r="J593" i="4"/>
  <c r="P592" i="4"/>
  <c r="Q592" i="4" s="1"/>
  <c r="M592" i="4"/>
  <c r="L592" i="4"/>
  <c r="J592" i="4"/>
  <c r="P591" i="4"/>
  <c r="J591" i="4"/>
  <c r="M590" i="4" s="1"/>
  <c r="Q590" i="4"/>
  <c r="P590" i="4"/>
  <c r="J590" i="4"/>
  <c r="P589" i="4"/>
  <c r="J589" i="4"/>
  <c r="L588" i="4" s="1"/>
  <c r="P588" i="4"/>
  <c r="Q588" i="4" s="1"/>
  <c r="J588" i="4"/>
  <c r="P587" i="4"/>
  <c r="J587" i="4"/>
  <c r="Q586" i="4"/>
  <c r="P586" i="4"/>
  <c r="J586" i="4"/>
  <c r="P585" i="4"/>
  <c r="J585" i="4"/>
  <c r="P584" i="4"/>
  <c r="Q584" i="4" s="1"/>
  <c r="L584" i="4"/>
  <c r="J584" i="4"/>
  <c r="M584" i="4" s="1"/>
  <c r="P583" i="4"/>
  <c r="Q582" i="4" s="1"/>
  <c r="J583" i="4"/>
  <c r="P582" i="4"/>
  <c r="M582" i="4"/>
  <c r="L582" i="4"/>
  <c r="J582" i="4"/>
  <c r="P581" i="4"/>
  <c r="J581" i="4"/>
  <c r="Q580" i="4"/>
  <c r="P580" i="4"/>
  <c r="M580" i="4"/>
  <c r="L580" i="4"/>
  <c r="J580" i="4"/>
  <c r="P579" i="4"/>
  <c r="J579" i="4"/>
  <c r="Q578" i="4"/>
  <c r="P578" i="4"/>
  <c r="J578" i="4"/>
  <c r="L578" i="4" s="1"/>
  <c r="P577" i="4"/>
  <c r="J577" i="4"/>
  <c r="P576" i="4"/>
  <c r="Q576" i="4" s="1"/>
  <c r="J576" i="4"/>
  <c r="P575" i="4"/>
  <c r="J575" i="4"/>
  <c r="M574" i="4" s="1"/>
  <c r="Q574" i="4"/>
  <c r="P574" i="4"/>
  <c r="J574" i="4"/>
  <c r="L574" i="4" s="1"/>
  <c r="P573" i="4"/>
  <c r="J573" i="4"/>
  <c r="P572" i="4"/>
  <c r="Q572" i="4" s="1"/>
  <c r="J572" i="4"/>
  <c r="M572" i="4" s="1"/>
  <c r="P571" i="4"/>
  <c r="J571" i="4"/>
  <c r="Q570" i="4"/>
  <c r="P570" i="4"/>
  <c r="M570" i="4"/>
  <c r="J570" i="4"/>
  <c r="L570" i="4" s="1"/>
  <c r="P569" i="4"/>
  <c r="J569" i="4"/>
  <c r="P568" i="4"/>
  <c r="Q568" i="4" s="1"/>
  <c r="M568" i="4"/>
  <c r="L568" i="4"/>
  <c r="J568" i="4"/>
  <c r="P567" i="4"/>
  <c r="J567" i="4"/>
  <c r="M566" i="4" s="1"/>
  <c r="Q566" i="4"/>
  <c r="P566" i="4"/>
  <c r="J566" i="4"/>
  <c r="P565" i="4"/>
  <c r="J565" i="4"/>
  <c r="P564" i="4"/>
  <c r="Q564" i="4" s="1"/>
  <c r="L564" i="4"/>
  <c r="J564" i="4"/>
  <c r="P563" i="4"/>
  <c r="J563" i="4"/>
  <c r="Q562" i="4"/>
  <c r="P562" i="4"/>
  <c r="J562" i="4"/>
  <c r="P561" i="4"/>
  <c r="J561" i="4"/>
  <c r="P560" i="4"/>
  <c r="Q560" i="4" s="1"/>
  <c r="J560" i="4"/>
  <c r="M560" i="4" s="1"/>
  <c r="P559" i="4"/>
  <c r="J559" i="4"/>
  <c r="P558" i="4"/>
  <c r="Q558" i="4" s="1"/>
  <c r="M558" i="4"/>
  <c r="L558" i="4"/>
  <c r="J558" i="4"/>
  <c r="P557" i="4"/>
  <c r="J557" i="4"/>
  <c r="Q556" i="4"/>
  <c r="P556" i="4"/>
  <c r="M556" i="4"/>
  <c r="L556" i="4"/>
  <c r="J556" i="4"/>
  <c r="P555" i="4"/>
  <c r="J555" i="4"/>
  <c r="Q554" i="4"/>
  <c r="P554" i="4"/>
  <c r="J554" i="4"/>
  <c r="L554" i="4" s="1"/>
  <c r="P553" i="4"/>
  <c r="J553" i="4"/>
  <c r="P552" i="4"/>
  <c r="Q552" i="4" s="1"/>
  <c r="J552" i="4"/>
  <c r="P551" i="4"/>
  <c r="J551" i="4"/>
  <c r="M550" i="4" s="1"/>
  <c r="Q550" i="4"/>
  <c r="P550" i="4"/>
  <c r="J550" i="4"/>
  <c r="L550" i="4" s="1"/>
  <c r="P549" i="4"/>
  <c r="Q548" i="4" s="1"/>
  <c r="J549" i="4"/>
  <c r="P548" i="4"/>
  <c r="L548" i="4"/>
  <c r="J548" i="4"/>
  <c r="M548" i="4" s="1"/>
  <c r="P547" i="4"/>
  <c r="J547" i="4"/>
  <c r="P546" i="4"/>
  <c r="Q546" i="4" s="1"/>
  <c r="M546" i="4"/>
  <c r="J546" i="4"/>
  <c r="L546" i="4" s="1"/>
  <c r="P545" i="4"/>
  <c r="J545" i="4"/>
  <c r="P544" i="4"/>
  <c r="Q544" i="4" s="1"/>
  <c r="M544" i="4"/>
  <c r="L544" i="4"/>
  <c r="J544" i="4"/>
  <c r="P543" i="4"/>
  <c r="J543" i="4"/>
  <c r="M542" i="4" s="1"/>
  <c r="Q542" i="4"/>
  <c r="P542" i="4"/>
  <c r="J542" i="4"/>
  <c r="P541" i="4"/>
  <c r="J541" i="4"/>
  <c r="L540" i="4" s="1"/>
  <c r="P540" i="4"/>
  <c r="Q540" i="4" s="1"/>
  <c r="M540" i="4"/>
  <c r="J540" i="4"/>
  <c r="P539" i="4"/>
  <c r="Q538" i="4" s="1"/>
  <c r="J539" i="4"/>
  <c r="P538" i="4"/>
  <c r="J538" i="4"/>
  <c r="P537" i="4"/>
  <c r="J537" i="4"/>
  <c r="L536" i="4" s="1"/>
  <c r="P536" i="4"/>
  <c r="Q536" i="4" s="1"/>
  <c r="M536" i="4"/>
  <c r="J536" i="4"/>
  <c r="P535" i="4"/>
  <c r="Q534" i="4" s="1"/>
  <c r="J535" i="4"/>
  <c r="P534" i="4"/>
  <c r="L534" i="4"/>
  <c r="J534" i="4"/>
  <c r="M534" i="4" s="1"/>
  <c r="P533" i="4"/>
  <c r="J533" i="4"/>
  <c r="P532" i="4"/>
  <c r="Q532" i="4" s="1"/>
  <c r="M532" i="4"/>
  <c r="L532" i="4"/>
  <c r="J532" i="4"/>
  <c r="P531" i="4"/>
  <c r="J531" i="4"/>
  <c r="P530" i="4"/>
  <c r="Q530" i="4" s="1"/>
  <c r="L530" i="4"/>
  <c r="J530" i="4"/>
  <c r="M530" i="4" s="1"/>
  <c r="P529" i="4"/>
  <c r="Q528" i="4" s="1"/>
  <c r="J529" i="4"/>
  <c r="P528" i="4"/>
  <c r="J528" i="4"/>
  <c r="P527" i="4"/>
  <c r="J527" i="4"/>
  <c r="P526" i="4"/>
  <c r="L526" i="4"/>
  <c r="J526" i="4"/>
  <c r="M526" i="4" s="1"/>
  <c r="P525" i="4"/>
  <c r="Q524" i="4" s="1"/>
  <c r="J525" i="4"/>
  <c r="M524" i="4" s="1"/>
  <c r="P524" i="4"/>
  <c r="J524" i="4"/>
  <c r="P523" i="4"/>
  <c r="J523" i="4"/>
  <c r="P522" i="4"/>
  <c r="Q522" i="4" s="1"/>
  <c r="J522" i="4"/>
  <c r="M522" i="4" s="1"/>
  <c r="P521" i="4"/>
  <c r="J521" i="4"/>
  <c r="M520" i="4" s="1"/>
  <c r="Q520" i="4"/>
  <c r="P520" i="4"/>
  <c r="J520" i="4"/>
  <c r="L520" i="4" s="1"/>
  <c r="P519" i="4"/>
  <c r="Q518" i="4"/>
  <c r="P518" i="4"/>
  <c r="P517" i="4"/>
  <c r="Q516" i="4" s="1"/>
  <c r="J517" i="4"/>
  <c r="P516" i="4"/>
  <c r="M516" i="4"/>
  <c r="L516" i="4"/>
  <c r="J516" i="4"/>
  <c r="P515" i="4"/>
  <c r="J515" i="4"/>
  <c r="P514" i="4"/>
  <c r="Q514" i="4" s="1"/>
  <c r="L514" i="4"/>
  <c r="J514" i="4"/>
  <c r="M514" i="4" s="1"/>
  <c r="P513" i="4"/>
  <c r="J513" i="4"/>
  <c r="M512" i="4" s="1"/>
  <c r="P512" i="4"/>
  <c r="Q512" i="4" s="1"/>
  <c r="J512" i="4"/>
  <c r="L512" i="4" s="1"/>
  <c r="P511" i="4"/>
  <c r="J511" i="4"/>
  <c r="L510" i="4" s="1"/>
  <c r="P510" i="4"/>
  <c r="Q510" i="4" s="1"/>
  <c r="M510" i="4"/>
  <c r="J510" i="4"/>
  <c r="P509" i="4"/>
  <c r="Q508" i="4" s="1"/>
  <c r="J509" i="4"/>
  <c r="P508" i="4"/>
  <c r="J508" i="4"/>
  <c r="P507" i="4"/>
  <c r="J507" i="4"/>
  <c r="Q506" i="4"/>
  <c r="P506" i="4"/>
  <c r="J506" i="4"/>
  <c r="M506" i="4" s="1"/>
  <c r="P505" i="4"/>
  <c r="Q504" i="4" s="1"/>
  <c r="J505" i="4"/>
  <c r="P504" i="4"/>
  <c r="J504" i="4"/>
  <c r="L504" i="4" s="1"/>
  <c r="P503" i="4"/>
  <c r="J503" i="4"/>
  <c r="L502" i="4" s="1"/>
  <c r="P502" i="4"/>
  <c r="M502" i="4"/>
  <c r="J502" i="4"/>
  <c r="P501" i="4"/>
  <c r="J501" i="4"/>
  <c r="Q500" i="4"/>
  <c r="P500" i="4"/>
  <c r="M500" i="4"/>
  <c r="L500" i="4"/>
  <c r="J500" i="4"/>
  <c r="P499" i="4"/>
  <c r="J499" i="4"/>
  <c r="L498" i="4" s="1"/>
  <c r="Q498" i="4"/>
  <c r="P498" i="4"/>
  <c r="J498" i="4"/>
  <c r="M498" i="4" s="1"/>
  <c r="P497" i="4"/>
  <c r="J497" i="4"/>
  <c r="Q496" i="4"/>
  <c r="P496" i="4"/>
  <c r="J496" i="4"/>
  <c r="P495" i="4"/>
  <c r="J495" i="4"/>
  <c r="P494" i="4"/>
  <c r="Q494" i="4" s="1"/>
  <c r="L494" i="4"/>
  <c r="J494" i="4"/>
  <c r="M494" i="4" s="1"/>
  <c r="P493" i="4"/>
  <c r="Q492" i="4" s="1"/>
  <c r="J493" i="4"/>
  <c r="P492" i="4"/>
  <c r="M492" i="4"/>
  <c r="L492" i="4"/>
  <c r="J492" i="4"/>
  <c r="P491" i="4"/>
  <c r="J491" i="4"/>
  <c r="P490" i="4"/>
  <c r="Q490" i="4" s="1"/>
  <c r="L490" i="4"/>
  <c r="J490" i="4"/>
  <c r="M490" i="4" s="1"/>
  <c r="P489" i="4"/>
  <c r="J489" i="4"/>
  <c r="M488" i="4" s="1"/>
  <c r="P488" i="4"/>
  <c r="Q488" i="4" s="1"/>
  <c r="J488" i="4"/>
  <c r="L488" i="4" s="1"/>
  <c r="P487" i="4"/>
  <c r="J487" i="4"/>
  <c r="L486" i="4" s="1"/>
  <c r="P486" i="4"/>
  <c r="Q486" i="4" s="1"/>
  <c r="J486" i="4"/>
  <c r="P485" i="4"/>
  <c r="Q484" i="4" s="1"/>
  <c r="J485" i="4"/>
  <c r="P484" i="4"/>
  <c r="J484" i="4"/>
  <c r="P483" i="4"/>
  <c r="J483" i="4"/>
  <c r="Q482" i="4"/>
  <c r="P482" i="4"/>
  <c r="J482" i="4"/>
  <c r="P481" i="4"/>
  <c r="Q480" i="4" s="1"/>
  <c r="J481" i="4"/>
  <c r="P480" i="4"/>
  <c r="J480" i="4"/>
  <c r="L480" i="4" s="1"/>
  <c r="P479" i="4"/>
  <c r="J479" i="4"/>
  <c r="L478" i="4" s="1"/>
  <c r="P478" i="4"/>
  <c r="M478" i="4"/>
  <c r="J478" i="4"/>
  <c r="P477" i="4"/>
  <c r="J477" i="4"/>
  <c r="Q476" i="4"/>
  <c r="P476" i="4"/>
  <c r="M476" i="4"/>
  <c r="L476" i="4"/>
  <c r="J476" i="4"/>
  <c r="P475" i="4"/>
  <c r="J475" i="4"/>
  <c r="Q474" i="4"/>
  <c r="P474" i="4"/>
  <c r="J474" i="4"/>
  <c r="M474" i="4" s="1"/>
  <c r="P473" i="4"/>
  <c r="J473" i="4"/>
  <c r="P472" i="4"/>
  <c r="Q472" i="4" s="1"/>
  <c r="J472" i="4"/>
  <c r="P471" i="4"/>
  <c r="J471" i="4"/>
  <c r="P470" i="4"/>
  <c r="Q470" i="4" s="1"/>
  <c r="L470" i="4"/>
  <c r="J470" i="4"/>
  <c r="M470" i="4" s="1"/>
  <c r="P469" i="4"/>
  <c r="Q468" i="4" s="1"/>
  <c r="J469" i="4"/>
  <c r="M468" i="4" s="1"/>
  <c r="P468" i="4"/>
  <c r="J468" i="4"/>
  <c r="P467" i="4"/>
  <c r="J467" i="4"/>
  <c r="P466" i="4"/>
  <c r="Q466" i="4" s="1"/>
  <c r="L466" i="4"/>
  <c r="J466" i="4"/>
  <c r="M466" i="4" s="1"/>
  <c r="P465" i="4"/>
  <c r="J465" i="4"/>
  <c r="M464" i="4" s="1"/>
  <c r="Q464" i="4"/>
  <c r="P464" i="4"/>
  <c r="J464" i="4"/>
  <c r="L464" i="4" s="1"/>
  <c r="P463" i="4"/>
  <c r="J463" i="4"/>
  <c r="L462" i="4" s="1"/>
  <c r="P462" i="4"/>
  <c r="Q462" i="4" s="1"/>
  <c r="M462" i="4"/>
  <c r="J462" i="4"/>
  <c r="P461" i="4"/>
  <c r="Q460" i="4" s="1"/>
  <c r="J461" i="4"/>
  <c r="P460" i="4"/>
  <c r="J460" i="4"/>
  <c r="P459" i="4"/>
  <c r="J459" i="4"/>
  <c r="Q458" i="4"/>
  <c r="P458" i="4"/>
  <c r="J458" i="4"/>
  <c r="M458" i="4" s="1"/>
  <c r="P457" i="4"/>
  <c r="Q456" i="4" s="1"/>
  <c r="J457" i="4"/>
  <c r="P456" i="4"/>
  <c r="J456" i="4"/>
  <c r="L456" i="4" s="1"/>
  <c r="P455" i="4"/>
  <c r="J455" i="4"/>
  <c r="L454" i="4" s="1"/>
  <c r="P454" i="4"/>
  <c r="M454" i="4"/>
  <c r="J454" i="4"/>
  <c r="P453" i="4"/>
  <c r="J453" i="4"/>
  <c r="Q452" i="4"/>
  <c r="P452" i="4"/>
  <c r="M452" i="4"/>
  <c r="L452" i="4"/>
  <c r="J452" i="4"/>
  <c r="P451" i="4"/>
  <c r="J451" i="4"/>
  <c r="Q450" i="4"/>
  <c r="P450" i="4"/>
  <c r="J450" i="4"/>
  <c r="P449" i="4"/>
  <c r="J449" i="4"/>
  <c r="P448" i="4"/>
  <c r="Q448" i="4" s="1"/>
  <c r="J448" i="4"/>
  <c r="P447" i="4"/>
  <c r="J447" i="4"/>
  <c r="P446" i="4"/>
  <c r="Q446" i="4" s="1"/>
  <c r="L446" i="4"/>
  <c r="J446" i="4"/>
  <c r="M446" i="4" s="1"/>
  <c r="P445" i="4"/>
  <c r="Q444" i="4" s="1"/>
  <c r="J445" i="4"/>
  <c r="P444" i="4"/>
  <c r="M444" i="4"/>
  <c r="L444" i="4"/>
  <c r="J444" i="4"/>
  <c r="P443" i="4"/>
  <c r="J443" i="4"/>
  <c r="P442" i="4"/>
  <c r="Q442" i="4" s="1"/>
  <c r="L442" i="4"/>
  <c r="J442" i="4"/>
  <c r="M442" i="4" s="1"/>
  <c r="P441" i="4"/>
  <c r="J441" i="4"/>
  <c r="M440" i="4" s="1"/>
  <c r="P440" i="4"/>
  <c r="Q440" i="4" s="1"/>
  <c r="J440" i="4"/>
  <c r="L440" i="4" s="1"/>
  <c r="P439" i="4"/>
  <c r="J439" i="4"/>
  <c r="L438" i="4" s="1"/>
  <c r="P438" i="4"/>
  <c r="Q438" i="4" s="1"/>
  <c r="M438" i="4"/>
  <c r="J438" i="4"/>
  <c r="P437" i="4"/>
  <c r="Q436" i="4" s="1"/>
  <c r="J437" i="4"/>
  <c r="P436" i="4"/>
  <c r="J436" i="4"/>
  <c r="P435" i="4"/>
  <c r="J435" i="4"/>
  <c r="Q434" i="4"/>
  <c r="P434" i="4"/>
  <c r="J434" i="4"/>
  <c r="M434" i="4" s="1"/>
  <c r="P433" i="4"/>
  <c r="J433" i="4"/>
  <c r="P432" i="4"/>
  <c r="Q432" i="4" s="1"/>
  <c r="M432" i="4"/>
  <c r="J432" i="4"/>
  <c r="L432" i="4" s="1"/>
  <c r="P431" i="4"/>
  <c r="J431" i="4"/>
  <c r="L430" i="4" s="1"/>
  <c r="P430" i="4"/>
  <c r="M430" i="4"/>
  <c r="J430" i="4"/>
  <c r="P429" i="4"/>
  <c r="J429" i="4"/>
  <c r="Q428" i="4"/>
  <c r="P428" i="4"/>
  <c r="M428" i="4"/>
  <c r="L428" i="4"/>
  <c r="J428" i="4"/>
  <c r="P427" i="4"/>
  <c r="J427" i="4"/>
  <c r="Q426" i="4"/>
  <c r="P426" i="4"/>
  <c r="J426" i="4"/>
  <c r="M426" i="4" s="1"/>
  <c r="P425" i="4"/>
  <c r="J425" i="4"/>
  <c r="P424" i="4"/>
  <c r="Q424" i="4" s="1"/>
  <c r="J424" i="4"/>
  <c r="P423" i="4"/>
  <c r="Q422" i="4" s="1"/>
  <c r="J423" i="4"/>
  <c r="P422" i="4"/>
  <c r="L422" i="4"/>
  <c r="J422" i="4"/>
  <c r="M422" i="4" s="1"/>
  <c r="P421" i="4"/>
  <c r="Q420" i="4" s="1"/>
  <c r="J421" i="4"/>
  <c r="P420" i="4"/>
  <c r="M420" i="4"/>
  <c r="L420" i="4"/>
  <c r="J420" i="4"/>
  <c r="P419" i="4"/>
  <c r="J419" i="4"/>
  <c r="P418" i="4"/>
  <c r="Q418" i="4" s="1"/>
  <c r="L418" i="4"/>
  <c r="J418" i="4"/>
  <c r="M418" i="4" s="1"/>
  <c r="P417" i="4"/>
  <c r="J417" i="4"/>
  <c r="M416" i="4" s="1"/>
  <c r="P416" i="4"/>
  <c r="Q416" i="4" s="1"/>
  <c r="J416" i="4"/>
  <c r="L416" i="4" s="1"/>
  <c r="P415" i="4"/>
  <c r="J415" i="4"/>
  <c r="L414" i="4" s="1"/>
  <c r="P414" i="4"/>
  <c r="Q414" i="4" s="1"/>
  <c r="M414" i="4"/>
  <c r="J414" i="4"/>
  <c r="P413" i="4"/>
  <c r="Q412" i="4" s="1"/>
  <c r="J413" i="4"/>
  <c r="P412" i="4"/>
  <c r="J412" i="4"/>
  <c r="P411" i="4"/>
  <c r="J411" i="4"/>
  <c r="Q410" i="4"/>
  <c r="P410" i="4"/>
  <c r="J410" i="4"/>
  <c r="M410" i="4" s="1"/>
  <c r="P409" i="4"/>
  <c r="J409" i="4"/>
  <c r="P408" i="4"/>
  <c r="Q408" i="4" s="1"/>
  <c r="J408" i="4"/>
  <c r="L408" i="4" s="1"/>
  <c r="P407" i="4"/>
  <c r="J407" i="4"/>
  <c r="L406" i="4" s="1"/>
  <c r="P406" i="4"/>
  <c r="M406" i="4"/>
  <c r="J406" i="4"/>
  <c r="P405" i="4"/>
  <c r="J405" i="4"/>
  <c r="Q404" i="4"/>
  <c r="P404" i="4"/>
  <c r="M404" i="4"/>
  <c r="L404" i="4"/>
  <c r="J404" i="4"/>
  <c r="P403" i="4"/>
  <c r="J403" i="4"/>
  <c r="Q402" i="4"/>
  <c r="P402" i="4"/>
  <c r="J402" i="4"/>
  <c r="M402" i="4" s="1"/>
  <c r="P401" i="4"/>
  <c r="J401" i="4"/>
  <c r="Q400" i="4"/>
  <c r="P400" i="4"/>
  <c r="J400" i="4"/>
  <c r="P399" i="4"/>
  <c r="J399" i="4"/>
  <c r="P398" i="4"/>
  <c r="Q398" i="4" s="1"/>
  <c r="L398" i="4"/>
  <c r="J398" i="4"/>
  <c r="M398" i="4" s="1"/>
  <c r="P397" i="4"/>
  <c r="Q396" i="4" s="1"/>
  <c r="J397" i="4"/>
  <c r="P396" i="4"/>
  <c r="M396" i="4"/>
  <c r="L396" i="4"/>
  <c r="J396" i="4"/>
  <c r="P395" i="4"/>
  <c r="J395" i="4"/>
  <c r="P394" i="4"/>
  <c r="Q394" i="4" s="1"/>
  <c r="L394" i="4"/>
  <c r="J394" i="4"/>
  <c r="M394" i="4" s="1"/>
  <c r="P393" i="4"/>
  <c r="J393" i="4"/>
  <c r="M392" i="4" s="1"/>
  <c r="P392" i="4"/>
  <c r="Q392" i="4" s="1"/>
  <c r="J392" i="4"/>
  <c r="L392" i="4" s="1"/>
  <c r="P391" i="4"/>
  <c r="J391" i="4"/>
  <c r="L390" i="4" s="1"/>
  <c r="P390" i="4"/>
  <c r="Q390" i="4" s="1"/>
  <c r="J390" i="4"/>
  <c r="P389" i="4"/>
  <c r="Q388" i="4" s="1"/>
  <c r="J389" i="4"/>
  <c r="P388" i="4"/>
  <c r="J388" i="4"/>
  <c r="P387" i="4"/>
  <c r="J387" i="4"/>
  <c r="Q386" i="4"/>
  <c r="P386" i="4"/>
  <c r="J386" i="4"/>
  <c r="P385" i="4"/>
  <c r="J385" i="4"/>
  <c r="P384" i="4"/>
  <c r="Q384" i="4" s="1"/>
  <c r="J384" i="4"/>
  <c r="L384" i="4" s="1"/>
  <c r="P383" i="4"/>
  <c r="J383" i="4"/>
  <c r="L382" i="4" s="1"/>
  <c r="P382" i="4"/>
  <c r="M382" i="4"/>
  <c r="J382" i="4"/>
  <c r="P381" i="4"/>
  <c r="J381" i="4"/>
  <c r="Q380" i="4"/>
  <c r="P380" i="4"/>
  <c r="M380" i="4"/>
  <c r="L380" i="4"/>
  <c r="J380" i="4"/>
  <c r="P379" i="4"/>
  <c r="J379" i="4"/>
  <c r="Q378" i="4"/>
  <c r="P378" i="4"/>
  <c r="J378" i="4"/>
  <c r="M378" i="4" s="1"/>
  <c r="P377" i="4"/>
  <c r="J377" i="4"/>
  <c r="P376" i="4"/>
  <c r="Q376" i="4" s="1"/>
  <c r="J376" i="4"/>
  <c r="P375" i="4"/>
  <c r="J375" i="4"/>
  <c r="P374" i="4"/>
  <c r="Q374" i="4" s="1"/>
  <c r="L374" i="4"/>
  <c r="J374" i="4"/>
  <c r="M374" i="4" s="1"/>
  <c r="P373" i="4"/>
  <c r="Q372" i="4" s="1"/>
  <c r="J373" i="4"/>
  <c r="M372" i="4" s="1"/>
  <c r="P372" i="4"/>
  <c r="J372" i="4"/>
  <c r="P371" i="4"/>
  <c r="J371" i="4"/>
  <c r="P370" i="4"/>
  <c r="Q370" i="4" s="1"/>
  <c r="L370" i="4"/>
  <c r="J370" i="4"/>
  <c r="M370" i="4" s="1"/>
  <c r="P369" i="4"/>
  <c r="J369" i="4"/>
  <c r="M368" i="4" s="1"/>
  <c r="Q368" i="4"/>
  <c r="P368" i="4"/>
  <c r="J368" i="4"/>
  <c r="L368" i="4" s="1"/>
  <c r="P367" i="4"/>
  <c r="J367" i="4"/>
  <c r="L366" i="4" s="1"/>
  <c r="P366" i="4"/>
  <c r="Q366" i="4" s="1"/>
  <c r="M366" i="4"/>
  <c r="J366" i="4"/>
  <c r="P365" i="4"/>
  <c r="Q364" i="4" s="1"/>
  <c r="J365" i="4"/>
  <c r="P364" i="4"/>
  <c r="J364" i="4"/>
  <c r="P363" i="4"/>
  <c r="J363" i="4"/>
  <c r="Q362" i="4"/>
  <c r="P362" i="4"/>
  <c r="J362" i="4"/>
  <c r="M362" i="4" s="1"/>
  <c r="P361" i="4"/>
  <c r="J361" i="4"/>
  <c r="P360" i="4"/>
  <c r="Q360" i="4" s="1"/>
  <c r="J360" i="4"/>
  <c r="L360" i="4" s="1"/>
  <c r="P359" i="4"/>
  <c r="J359" i="4"/>
  <c r="L358" i="4" s="1"/>
  <c r="P358" i="4"/>
  <c r="M358" i="4"/>
  <c r="J358" i="4"/>
  <c r="P357" i="4"/>
  <c r="J357" i="4"/>
  <c r="Q356" i="4"/>
  <c r="P356" i="4"/>
  <c r="M356" i="4"/>
  <c r="L356" i="4"/>
  <c r="J356" i="4"/>
  <c r="P355" i="4"/>
  <c r="J355" i="4"/>
  <c r="Q354" i="4"/>
  <c r="P354" i="4"/>
  <c r="J354" i="4"/>
  <c r="P353" i="4"/>
  <c r="J353" i="4"/>
  <c r="P352" i="4"/>
  <c r="Q352" i="4" s="1"/>
  <c r="J352" i="4"/>
  <c r="P351" i="4"/>
  <c r="Q350" i="4" s="1"/>
  <c r="J351" i="4"/>
  <c r="P350" i="4"/>
  <c r="L350" i="4"/>
  <c r="J350" i="4"/>
  <c r="M350" i="4" s="1"/>
  <c r="P349" i="4"/>
  <c r="Q348" i="4" s="1"/>
  <c r="J349" i="4"/>
  <c r="P348" i="4"/>
  <c r="M348" i="4"/>
  <c r="L348" i="4"/>
  <c r="J348" i="4"/>
  <c r="P347" i="4"/>
  <c r="J347" i="4"/>
  <c r="P346" i="4"/>
  <c r="Q346" i="4" s="1"/>
  <c r="L346" i="4"/>
  <c r="J346" i="4"/>
  <c r="M346" i="4" s="1"/>
  <c r="P345" i="4"/>
  <c r="J345" i="4"/>
  <c r="P344" i="4"/>
  <c r="Q344" i="4" s="1"/>
  <c r="M344" i="4"/>
  <c r="J344" i="4"/>
  <c r="L344" i="4" s="1"/>
  <c r="P343" i="4"/>
  <c r="J343" i="4"/>
  <c r="L342" i="4" s="1"/>
  <c r="P342" i="4"/>
  <c r="Q342" i="4" s="1"/>
  <c r="J342" i="4"/>
  <c r="P341" i="4"/>
  <c r="Q340" i="4" s="1"/>
  <c r="J341" i="4"/>
  <c r="P340" i="4"/>
  <c r="J340" i="4"/>
  <c r="P339" i="4"/>
  <c r="J339" i="4"/>
  <c r="Q338" i="4"/>
  <c r="P338" i="4"/>
  <c r="L338" i="4"/>
  <c r="J338" i="4"/>
  <c r="M338" i="4" s="1"/>
  <c r="P337" i="4"/>
  <c r="Q336" i="4" s="1"/>
  <c r="J337" i="4"/>
  <c r="P336" i="4"/>
  <c r="J336" i="4"/>
  <c r="L336" i="4" s="1"/>
  <c r="P335" i="4"/>
  <c r="J335" i="4"/>
  <c r="L334" i="4" s="1"/>
  <c r="P334" i="4"/>
  <c r="Q334" i="4" s="1"/>
  <c r="M334" i="4"/>
  <c r="J334" i="4"/>
  <c r="P333" i="4"/>
  <c r="J333" i="4"/>
  <c r="Q332" i="4"/>
  <c r="P332" i="4"/>
  <c r="M332" i="4"/>
  <c r="L332" i="4"/>
  <c r="J332" i="4"/>
  <c r="P331" i="4"/>
  <c r="J331" i="4"/>
  <c r="Q330" i="4"/>
  <c r="P330" i="4"/>
  <c r="J330" i="4"/>
  <c r="M330" i="4" s="1"/>
  <c r="P329" i="4"/>
  <c r="J329" i="4"/>
  <c r="P328" i="4"/>
  <c r="Q328" i="4" s="1"/>
  <c r="J328" i="4"/>
  <c r="P327" i="4"/>
  <c r="Q326" i="4" s="1"/>
  <c r="J327" i="4"/>
  <c r="M326" i="4" s="1"/>
  <c r="P326" i="4"/>
  <c r="L326" i="4"/>
  <c r="J326" i="4"/>
  <c r="P325" i="4"/>
  <c r="J325" i="4"/>
  <c r="P324" i="4"/>
  <c r="Q324" i="4" s="1"/>
  <c r="M324" i="4"/>
  <c r="L324" i="4"/>
  <c r="J324" i="4"/>
  <c r="P323" i="4"/>
  <c r="J323" i="4"/>
  <c r="P322" i="4"/>
  <c r="Q322" i="4" s="1"/>
  <c r="J322" i="4"/>
  <c r="M322" i="4" s="1"/>
  <c r="P321" i="4"/>
  <c r="J321" i="4"/>
  <c r="M320" i="4" s="1"/>
  <c r="P320" i="4"/>
  <c r="Q320" i="4" s="1"/>
  <c r="J320" i="4"/>
  <c r="P319" i="4"/>
  <c r="J319" i="4"/>
  <c r="M318" i="4" s="1"/>
  <c r="P318" i="4"/>
  <c r="Q318" i="4" s="1"/>
  <c r="J318" i="4"/>
  <c r="P317" i="4"/>
  <c r="Q316" i="4" s="1"/>
  <c r="J317" i="4"/>
  <c r="P316" i="4"/>
  <c r="J316" i="4"/>
  <c r="P315" i="4"/>
  <c r="J315" i="4"/>
  <c r="Q314" i="4"/>
  <c r="P314" i="4"/>
  <c r="L314" i="4"/>
  <c r="J314" i="4"/>
  <c r="P313" i="4"/>
  <c r="Q312" i="4" s="1"/>
  <c r="P312" i="4"/>
  <c r="J312" i="4"/>
  <c r="L312" i="4" s="1"/>
  <c r="P311" i="4"/>
  <c r="J311" i="4"/>
  <c r="Q310" i="4"/>
  <c r="P310" i="4"/>
  <c r="L310" i="4"/>
  <c r="J310" i="4"/>
  <c r="P309" i="4"/>
  <c r="J309" i="4"/>
  <c r="P308" i="4"/>
  <c r="Q308" i="4" s="1"/>
  <c r="J308" i="4"/>
  <c r="L308" i="4" s="1"/>
  <c r="P307" i="4"/>
  <c r="J307" i="4"/>
  <c r="L306" i="4" s="1"/>
  <c r="P306" i="4"/>
  <c r="Q306" i="4" s="1"/>
  <c r="M306" i="4"/>
  <c r="J306" i="4"/>
  <c r="P305" i="4"/>
  <c r="J305" i="4"/>
  <c r="Q304" i="4"/>
  <c r="P304" i="4"/>
  <c r="M304" i="4"/>
  <c r="L304" i="4"/>
  <c r="J304" i="4"/>
  <c r="P303" i="4"/>
  <c r="J303" i="4"/>
  <c r="Q302" i="4"/>
  <c r="P302" i="4"/>
  <c r="J302" i="4"/>
  <c r="M302" i="4" s="1"/>
  <c r="P301" i="4"/>
  <c r="J301" i="4"/>
  <c r="P300" i="4"/>
  <c r="Q300" i="4" s="1"/>
  <c r="J300" i="4"/>
  <c r="P299" i="4"/>
  <c r="Q298" i="4" s="1"/>
  <c r="J299" i="4"/>
  <c r="M298" i="4" s="1"/>
  <c r="P298" i="4"/>
  <c r="L298" i="4"/>
  <c r="J298" i="4"/>
  <c r="P297" i="4"/>
  <c r="J297" i="4"/>
  <c r="P296" i="4"/>
  <c r="Q296" i="4" s="1"/>
  <c r="M296" i="4"/>
  <c r="L296" i="4"/>
  <c r="J296" i="4"/>
  <c r="P295" i="4"/>
  <c r="J295" i="4"/>
  <c r="P294" i="4"/>
  <c r="Q294" i="4" s="1"/>
  <c r="J294" i="4"/>
  <c r="M294" i="4" s="1"/>
  <c r="P293" i="4"/>
  <c r="J293" i="4"/>
  <c r="M292" i="4" s="1"/>
  <c r="P292" i="4"/>
  <c r="Q292" i="4" s="1"/>
  <c r="J292" i="4"/>
  <c r="L292" i="4" s="1"/>
  <c r="P291" i="4"/>
  <c r="J291" i="4"/>
  <c r="M290" i="4" s="1"/>
  <c r="P290" i="4"/>
  <c r="Q290" i="4" s="1"/>
  <c r="J290" i="4"/>
  <c r="P289" i="4"/>
  <c r="Q288" i="4" s="1"/>
  <c r="J289" i="4"/>
  <c r="P288" i="4"/>
  <c r="J288" i="4"/>
  <c r="P287" i="4"/>
  <c r="J287" i="4"/>
  <c r="L286" i="4" s="1"/>
  <c r="Q286" i="4"/>
  <c r="P286" i="4"/>
  <c r="M286" i="4"/>
  <c r="J286" i="4"/>
  <c r="P285" i="4"/>
  <c r="Q284" i="4" s="1"/>
  <c r="J285" i="4"/>
  <c r="P284" i="4"/>
  <c r="M284" i="4"/>
  <c r="J284" i="4"/>
  <c r="L284" i="4" s="1"/>
  <c r="P283" i="4"/>
  <c r="J283" i="4"/>
  <c r="L282" i="4" s="1"/>
  <c r="P282" i="4"/>
  <c r="Q282" i="4" s="1"/>
  <c r="M282" i="4"/>
  <c r="J282" i="4"/>
  <c r="P281" i="4"/>
  <c r="J281" i="4"/>
  <c r="Q280" i="4"/>
  <c r="P280" i="4"/>
  <c r="M280" i="4"/>
  <c r="L280" i="4"/>
  <c r="J280" i="4"/>
  <c r="P279" i="4"/>
  <c r="Q278" i="4" s="1"/>
  <c r="J279" i="4"/>
  <c r="P278" i="4"/>
  <c r="J278" i="4"/>
  <c r="M278" i="4" s="1"/>
  <c r="P277" i="4"/>
  <c r="J277" i="4"/>
  <c r="P276" i="4"/>
  <c r="Q276" i="4" s="1"/>
  <c r="L276" i="4"/>
  <c r="J276" i="4"/>
  <c r="M276" i="4" s="1"/>
  <c r="P275" i="4"/>
  <c r="Q274" i="4" s="1"/>
  <c r="J275" i="4"/>
  <c r="M274" i="4" s="1"/>
  <c r="P274" i="4"/>
  <c r="L274" i="4"/>
  <c r="J274" i="4"/>
  <c r="P273" i="4"/>
  <c r="J273" i="4"/>
  <c r="M272" i="4" s="1"/>
  <c r="P272" i="4"/>
  <c r="J272" i="4"/>
  <c r="P271" i="4"/>
  <c r="J271" i="4"/>
  <c r="P270" i="4"/>
  <c r="Q270" i="4" s="1"/>
  <c r="J270" i="4"/>
  <c r="M270" i="4" s="1"/>
  <c r="P269" i="4"/>
  <c r="J269" i="4"/>
  <c r="M268" i="4" s="1"/>
  <c r="P268" i="4"/>
  <c r="Q268" i="4" s="1"/>
  <c r="J268" i="4"/>
  <c r="P267" i="4"/>
  <c r="J267" i="4"/>
  <c r="P266" i="4"/>
  <c r="Q266" i="4" s="1"/>
  <c r="J266" i="4"/>
  <c r="L266" i="4" s="1"/>
  <c r="P265" i="4"/>
  <c r="Q264" i="4" s="1"/>
  <c r="J265" i="4"/>
  <c r="P264" i="4"/>
  <c r="J264" i="4"/>
  <c r="P263" i="4"/>
  <c r="J263" i="4"/>
  <c r="Q262" i="4"/>
  <c r="P262" i="4"/>
  <c r="M262" i="4"/>
  <c r="J262" i="4"/>
  <c r="L262" i="4" s="1"/>
  <c r="P261" i="4"/>
  <c r="Q260" i="4" s="1"/>
  <c r="J261" i="4"/>
  <c r="P260" i="4"/>
  <c r="M260" i="4"/>
  <c r="J260" i="4"/>
  <c r="L260" i="4" s="1"/>
  <c r="P259" i="4"/>
  <c r="J259" i="4"/>
  <c r="L258" i="4" s="1"/>
  <c r="P258" i="4"/>
  <c r="Q258" i="4" s="1"/>
  <c r="M258" i="4"/>
  <c r="J258" i="4"/>
  <c r="P257" i="4"/>
  <c r="J257" i="4"/>
  <c r="Q256" i="4"/>
  <c r="P256" i="4"/>
  <c r="M256" i="4"/>
  <c r="L256" i="4"/>
  <c r="J256" i="4"/>
  <c r="P255" i="4"/>
  <c r="Q254" i="4" s="1"/>
  <c r="J255" i="4"/>
  <c r="P254" i="4"/>
  <c r="J254" i="4"/>
  <c r="M254" i="4" s="1"/>
  <c r="P253" i="4"/>
  <c r="J253" i="4"/>
  <c r="P252" i="4"/>
  <c r="Q252" i="4" s="1"/>
  <c r="L252" i="4"/>
  <c r="J252" i="4"/>
  <c r="M252" i="4" s="1"/>
  <c r="P251" i="4"/>
  <c r="J251" i="4"/>
  <c r="P250" i="4"/>
  <c r="L250" i="4"/>
  <c r="J250" i="4"/>
  <c r="M250" i="4" s="1"/>
  <c r="P249" i="4"/>
  <c r="J249" i="4"/>
  <c r="P248" i="4"/>
  <c r="Q248" i="4" s="1"/>
  <c r="M248" i="4"/>
  <c r="L248" i="4"/>
  <c r="J248" i="4"/>
  <c r="P247" i="4"/>
  <c r="J247" i="4"/>
  <c r="P246" i="4"/>
  <c r="Q246" i="4" s="1"/>
  <c r="J246" i="4"/>
  <c r="M246" i="4" s="1"/>
  <c r="P245" i="4"/>
  <c r="J245" i="4"/>
  <c r="M244" i="4" s="1"/>
  <c r="P244" i="4"/>
  <c r="Q244" i="4" s="1"/>
  <c r="J244" i="4"/>
  <c r="L244" i="4" s="1"/>
  <c r="P243" i="4"/>
  <c r="J243" i="4"/>
  <c r="P242" i="4"/>
  <c r="Q242" i="4" s="1"/>
  <c r="J242" i="4"/>
  <c r="P241" i="4"/>
  <c r="Q240" i="4" s="1"/>
  <c r="J241" i="4"/>
  <c r="P240" i="4"/>
  <c r="J240" i="4"/>
  <c r="P239" i="4"/>
  <c r="J239" i="4"/>
  <c r="Q238" i="4"/>
  <c r="P238" i="4"/>
  <c r="M238" i="4"/>
  <c r="L238" i="4"/>
  <c r="J238" i="4"/>
  <c r="P237" i="4"/>
  <c r="Q236" i="4" s="1"/>
  <c r="J237" i="4"/>
  <c r="P236" i="4"/>
  <c r="M236" i="4"/>
  <c r="J236" i="4"/>
  <c r="L236" i="4" s="1"/>
  <c r="P235" i="4"/>
  <c r="J235" i="4"/>
  <c r="L234" i="4" s="1"/>
  <c r="P234" i="4"/>
  <c r="Q234" i="4" s="1"/>
  <c r="M234" i="4"/>
  <c r="J234" i="4"/>
  <c r="P233" i="4"/>
  <c r="J233" i="4"/>
  <c r="Q232" i="4"/>
  <c r="P232" i="4"/>
  <c r="M232" i="4"/>
  <c r="L232" i="4"/>
  <c r="J232" i="4"/>
  <c r="P231" i="4"/>
  <c r="Q230" i="4" s="1"/>
  <c r="J231" i="4"/>
  <c r="P230" i="4"/>
  <c r="J230" i="4"/>
  <c r="M230" i="4" s="1"/>
  <c r="P229" i="4"/>
  <c r="J229" i="4"/>
  <c r="P228" i="4"/>
  <c r="Q228" i="4" s="1"/>
  <c r="L228" i="4"/>
  <c r="J228" i="4"/>
  <c r="M228" i="4" s="1"/>
  <c r="P227" i="4"/>
  <c r="Q226" i="4" s="1"/>
  <c r="J227" i="4"/>
  <c r="M226" i="4" s="1"/>
  <c r="P226" i="4"/>
  <c r="L226" i="4"/>
  <c r="J226" i="4"/>
  <c r="P225" i="4"/>
  <c r="J225" i="4"/>
  <c r="M224" i="4" s="1"/>
  <c r="P224" i="4"/>
  <c r="J224" i="4"/>
  <c r="P223" i="4"/>
  <c r="J223" i="4"/>
  <c r="P222" i="4"/>
  <c r="Q222" i="4" s="1"/>
  <c r="J222" i="4"/>
  <c r="M222" i="4" s="1"/>
  <c r="P221" i="4"/>
  <c r="J221" i="4"/>
  <c r="M220" i="4" s="1"/>
  <c r="P220" i="4"/>
  <c r="Q220" i="4" s="1"/>
  <c r="J220" i="4"/>
  <c r="P219" i="4"/>
  <c r="J219" i="4"/>
  <c r="P218" i="4"/>
  <c r="Q218" i="4" s="1"/>
  <c r="J218" i="4"/>
  <c r="L218" i="4" s="1"/>
  <c r="P217" i="4"/>
  <c r="Q216" i="4" s="1"/>
  <c r="J217" i="4"/>
  <c r="P216" i="4"/>
  <c r="J216" i="4"/>
  <c r="P215" i="4"/>
  <c r="J215" i="4"/>
  <c r="Q214" i="4"/>
  <c r="P214" i="4"/>
  <c r="M214" i="4"/>
  <c r="J214" i="4"/>
  <c r="L214" i="4" s="1"/>
  <c r="P213" i="4"/>
  <c r="J213" i="4"/>
  <c r="P212" i="4"/>
  <c r="Q212" i="4" s="1"/>
  <c r="M212" i="4"/>
  <c r="J212" i="4"/>
  <c r="L212" i="4" s="1"/>
  <c r="P211" i="4"/>
  <c r="J211" i="4"/>
  <c r="L210" i="4" s="1"/>
  <c r="P210" i="4"/>
  <c r="Q210" i="4" s="1"/>
  <c r="M210" i="4"/>
  <c r="J210" i="4"/>
  <c r="P209" i="4"/>
  <c r="J209" i="4"/>
  <c r="Q208" i="4"/>
  <c r="P208" i="4"/>
  <c r="M208" i="4"/>
  <c r="L208" i="4"/>
  <c r="J208" i="4"/>
  <c r="P207" i="4"/>
  <c r="Q206" i="4" s="1"/>
  <c r="J207" i="4"/>
  <c r="P206" i="4"/>
  <c r="J206" i="4"/>
  <c r="M206" i="4" s="1"/>
  <c r="P205" i="4"/>
  <c r="J205" i="4"/>
  <c r="P204" i="4"/>
  <c r="Q204" i="4" s="1"/>
  <c r="L204" i="4"/>
  <c r="J204" i="4"/>
  <c r="M204" i="4" s="1"/>
  <c r="P203" i="4"/>
  <c r="Q202" i="4" s="1"/>
  <c r="J203" i="4"/>
  <c r="P202" i="4"/>
  <c r="L202" i="4"/>
  <c r="J202" i="4"/>
  <c r="M202" i="4" s="1"/>
  <c r="P201" i="4"/>
  <c r="J201" i="4"/>
  <c r="P200" i="4"/>
  <c r="Q200" i="4" s="1"/>
  <c r="M200" i="4"/>
  <c r="L200" i="4"/>
  <c r="J200" i="4"/>
  <c r="P199" i="4"/>
  <c r="J199" i="4"/>
  <c r="P198" i="4"/>
  <c r="Q198" i="4" s="1"/>
  <c r="J198" i="4"/>
  <c r="M198" i="4" s="1"/>
  <c r="P197" i="4"/>
  <c r="J197" i="4"/>
  <c r="M196" i="4" s="1"/>
  <c r="P196" i="4"/>
  <c r="Q196" i="4" s="1"/>
  <c r="J196" i="4"/>
  <c r="L196" i="4" s="1"/>
  <c r="P195" i="4"/>
  <c r="J195" i="4"/>
  <c r="P194" i="4"/>
  <c r="Q194" i="4" s="1"/>
  <c r="J194" i="4"/>
  <c r="P193" i="4"/>
  <c r="Q192" i="4" s="1"/>
  <c r="J193" i="4"/>
  <c r="P192" i="4"/>
  <c r="J192" i="4"/>
  <c r="P191" i="4"/>
  <c r="J191" i="4"/>
  <c r="Q190" i="4"/>
  <c r="P190" i="4"/>
  <c r="M190" i="4"/>
  <c r="L190" i="4"/>
  <c r="J190" i="4"/>
  <c r="P189" i="4"/>
  <c r="Q188" i="4" s="1"/>
  <c r="J189" i="4"/>
  <c r="P188" i="4"/>
  <c r="M188" i="4"/>
  <c r="J188" i="4"/>
  <c r="L188" i="4" s="1"/>
  <c r="P187" i="4"/>
  <c r="J187" i="4"/>
  <c r="L186" i="4" s="1"/>
  <c r="P186" i="4"/>
  <c r="Q186" i="4" s="1"/>
  <c r="M186" i="4"/>
  <c r="J186" i="4"/>
  <c r="P185" i="4"/>
  <c r="J185" i="4"/>
  <c r="Q184" i="4"/>
  <c r="P184" i="4"/>
  <c r="M184" i="4"/>
  <c r="L184" i="4"/>
  <c r="J184" i="4"/>
  <c r="P183" i="4"/>
  <c r="Q182" i="4" s="1"/>
  <c r="J183" i="4"/>
  <c r="P182" i="4"/>
  <c r="J182" i="4"/>
  <c r="M182" i="4" s="1"/>
  <c r="P181" i="4"/>
  <c r="J181" i="4"/>
  <c r="P180" i="4"/>
  <c r="Q180" i="4" s="1"/>
  <c r="L180" i="4"/>
  <c r="J180" i="4"/>
  <c r="M180" i="4" s="1"/>
  <c r="P179" i="4"/>
  <c r="Q178" i="4" s="1"/>
  <c r="J179" i="4"/>
  <c r="P178" i="4"/>
  <c r="L178" i="4"/>
  <c r="J178" i="4"/>
  <c r="M178" i="4" s="1"/>
  <c r="P177" i="4"/>
  <c r="J177" i="4"/>
  <c r="M176" i="4" s="1"/>
  <c r="P176" i="4"/>
  <c r="J176" i="4"/>
  <c r="P175" i="4"/>
  <c r="J175" i="4"/>
  <c r="P174" i="4"/>
  <c r="Q174" i="4" s="1"/>
  <c r="J174" i="4"/>
  <c r="M174" i="4" s="1"/>
  <c r="P173" i="4"/>
  <c r="J173" i="4"/>
  <c r="M172" i="4" s="1"/>
  <c r="P172" i="4"/>
  <c r="Q172" i="4" s="1"/>
  <c r="J172" i="4"/>
  <c r="P171" i="4"/>
  <c r="J171" i="4"/>
  <c r="P170" i="4"/>
  <c r="Q170" i="4" s="1"/>
  <c r="J170" i="4"/>
  <c r="L170" i="4" s="1"/>
  <c r="P169" i="4"/>
  <c r="Q168" i="4" s="1"/>
  <c r="J169" i="4"/>
  <c r="P168" i="4"/>
  <c r="J168" i="4"/>
  <c r="P167" i="4"/>
  <c r="J167" i="4"/>
  <c r="Q166" i="4"/>
  <c r="P166" i="4"/>
  <c r="M166" i="4"/>
  <c r="J166" i="4"/>
  <c r="L166" i="4" s="1"/>
  <c r="P165" i="4"/>
  <c r="J165" i="4"/>
  <c r="P164" i="4"/>
  <c r="Q164" i="4" s="1"/>
  <c r="M164" i="4"/>
  <c r="J164" i="4"/>
  <c r="L164" i="4" s="1"/>
  <c r="P163" i="4"/>
  <c r="J163" i="4"/>
  <c r="L162" i="4" s="1"/>
  <c r="P162" i="4"/>
  <c r="Q162" i="4" s="1"/>
  <c r="M162" i="4"/>
  <c r="J162" i="4"/>
  <c r="P161" i="4"/>
  <c r="J161" i="4"/>
  <c r="Q160" i="4"/>
  <c r="P160" i="4"/>
  <c r="M160" i="4"/>
  <c r="L160" i="4"/>
  <c r="J160" i="4"/>
  <c r="P159" i="4"/>
  <c r="Q158" i="4" s="1"/>
  <c r="J159" i="4"/>
  <c r="P158" i="4"/>
  <c r="J158" i="4"/>
  <c r="M158" i="4" s="1"/>
  <c r="P157" i="4"/>
  <c r="J157" i="4"/>
  <c r="P156" i="4"/>
  <c r="Q156" i="4" s="1"/>
  <c r="L156" i="4"/>
  <c r="J156" i="4"/>
  <c r="M156" i="4" s="1"/>
  <c r="P155" i="4"/>
  <c r="Q154" i="4" s="1"/>
  <c r="J155" i="4"/>
  <c r="P154" i="4"/>
  <c r="L154" i="4"/>
  <c r="J154" i="4"/>
  <c r="M154" i="4" s="1"/>
  <c r="P153" i="4"/>
  <c r="J153" i="4"/>
  <c r="P152" i="4"/>
  <c r="Q152" i="4" s="1"/>
  <c r="M152" i="4"/>
  <c r="L152" i="4"/>
  <c r="J152" i="4"/>
  <c r="P151" i="4"/>
  <c r="J151" i="4"/>
  <c r="P150" i="4"/>
  <c r="Q150" i="4" s="1"/>
  <c r="J150" i="4"/>
  <c r="M150" i="4" s="1"/>
  <c r="P149" i="4"/>
  <c r="J149" i="4"/>
  <c r="M148" i="4" s="1"/>
  <c r="P148" i="4"/>
  <c r="Q148" i="4" s="1"/>
  <c r="J148" i="4"/>
  <c r="L148" i="4" s="1"/>
  <c r="P147" i="4"/>
  <c r="J147" i="4"/>
  <c r="P146" i="4"/>
  <c r="Q146" i="4" s="1"/>
  <c r="J146" i="4"/>
  <c r="P145" i="4"/>
  <c r="Q144" i="4" s="1"/>
  <c r="J145" i="4"/>
  <c r="P144" i="4"/>
  <c r="J144" i="4"/>
  <c r="P143" i="4"/>
  <c r="J143" i="4"/>
  <c r="Q142" i="4"/>
  <c r="P142" i="4"/>
  <c r="M142" i="4"/>
  <c r="L142" i="4"/>
  <c r="J142" i="4"/>
  <c r="P141" i="4"/>
  <c r="J141" i="4"/>
  <c r="P140" i="4"/>
  <c r="Q140" i="4" s="1"/>
  <c r="M140" i="4"/>
  <c r="J140" i="4"/>
  <c r="L140" i="4" s="1"/>
  <c r="P139" i="4"/>
  <c r="J139" i="4"/>
  <c r="L138" i="4" s="1"/>
  <c r="P138" i="4"/>
  <c r="Q138" i="4" s="1"/>
  <c r="M138" i="4"/>
  <c r="J138" i="4"/>
  <c r="P137" i="4"/>
  <c r="J137" i="4"/>
  <c r="Q136" i="4"/>
  <c r="P136" i="4"/>
  <c r="M136" i="4"/>
  <c r="L136" i="4"/>
  <c r="J136" i="4"/>
  <c r="P135" i="4"/>
  <c r="Q134" i="4" s="1"/>
  <c r="J135" i="4"/>
  <c r="P134" i="4"/>
  <c r="J134" i="4"/>
  <c r="M134" i="4" s="1"/>
  <c r="P133" i="4"/>
  <c r="J133" i="4"/>
  <c r="P132" i="4"/>
  <c r="Q132" i="4" s="1"/>
  <c r="L132" i="4"/>
  <c r="J132" i="4"/>
  <c r="M132" i="4" s="1"/>
  <c r="P131" i="4"/>
  <c r="Q130" i="4" s="1"/>
  <c r="J131" i="4"/>
  <c r="M130" i="4" s="1"/>
  <c r="P130" i="4"/>
  <c r="L130" i="4"/>
  <c r="J130" i="4"/>
  <c r="P129" i="4"/>
  <c r="J129" i="4"/>
  <c r="M128" i="4" s="1"/>
  <c r="P128" i="4"/>
  <c r="J128" i="4"/>
  <c r="P127" i="4"/>
  <c r="J127" i="4"/>
  <c r="P126" i="4"/>
  <c r="Q126" i="4" s="1"/>
  <c r="J126" i="4"/>
  <c r="M126" i="4" s="1"/>
  <c r="P125" i="4"/>
  <c r="J125" i="4"/>
  <c r="M124" i="4" s="1"/>
  <c r="P124" i="4"/>
  <c r="Q124" i="4" s="1"/>
  <c r="J124" i="4"/>
  <c r="P123" i="4"/>
  <c r="J123" i="4"/>
  <c r="P122" i="4"/>
  <c r="Q122" i="4" s="1"/>
  <c r="M122" i="4"/>
  <c r="J122" i="4"/>
  <c r="L122" i="4" s="1"/>
  <c r="P121" i="4"/>
  <c r="J121" i="4"/>
  <c r="P120" i="4"/>
  <c r="Q120" i="4" s="1"/>
  <c r="M120" i="4"/>
  <c r="J120" i="4"/>
  <c r="L120" i="4" s="1"/>
  <c r="P119" i="4"/>
  <c r="J119" i="4"/>
  <c r="L118" i="4" s="1"/>
  <c r="P118" i="4"/>
  <c r="Q118" i="4" s="1"/>
  <c r="M118" i="4"/>
  <c r="J118" i="4"/>
  <c r="P117" i="4"/>
  <c r="J117" i="4"/>
  <c r="Q116" i="4"/>
  <c r="P116" i="4"/>
  <c r="M116" i="4"/>
  <c r="L116" i="4"/>
  <c r="J116" i="4"/>
  <c r="P115" i="4"/>
  <c r="Q114" i="4" s="1"/>
  <c r="J115" i="4"/>
  <c r="P114" i="4"/>
  <c r="J114" i="4"/>
  <c r="M114" i="4" s="1"/>
  <c r="P113" i="4"/>
  <c r="J113" i="4"/>
  <c r="Q112" i="4"/>
  <c r="P112" i="4"/>
  <c r="L112" i="4"/>
  <c r="J112" i="4"/>
  <c r="M112" i="4" s="1"/>
  <c r="P111" i="4"/>
  <c r="J111" i="4"/>
  <c r="P110" i="4"/>
  <c r="Q110" i="4" s="1"/>
  <c r="L110" i="4"/>
  <c r="J110" i="4"/>
  <c r="M110" i="4" s="1"/>
  <c r="P109" i="4"/>
  <c r="J109" i="4"/>
  <c r="M108" i="4" s="1"/>
  <c r="P108" i="4"/>
  <c r="Q108" i="4" s="1"/>
  <c r="J108" i="4"/>
  <c r="P107" i="4"/>
  <c r="J107" i="4"/>
  <c r="P106" i="4"/>
  <c r="Q106" i="4" s="1"/>
  <c r="J106" i="4"/>
  <c r="M106" i="4" s="1"/>
  <c r="P105" i="4"/>
  <c r="J105" i="4"/>
  <c r="M104" i="4" s="1"/>
  <c r="P104" i="4"/>
  <c r="Q104" i="4" s="1"/>
  <c r="J104" i="4"/>
  <c r="P103" i="4"/>
  <c r="J103" i="4"/>
  <c r="P102" i="4"/>
  <c r="Q102" i="4" s="1"/>
  <c r="J102" i="4"/>
  <c r="M102" i="4" s="1"/>
  <c r="P101" i="4"/>
  <c r="J101" i="4"/>
  <c r="Q100" i="4"/>
  <c r="P100" i="4"/>
  <c r="J100" i="4"/>
  <c r="P99" i="4"/>
  <c r="J99" i="4"/>
  <c r="P98" i="4"/>
  <c r="Q98" i="4" s="1"/>
  <c r="J98" i="4"/>
  <c r="M98" i="4" s="1"/>
  <c r="P97" i="4"/>
  <c r="Q96" i="4" s="1"/>
  <c r="J97" i="4"/>
  <c r="P96" i="4"/>
  <c r="M96" i="4"/>
  <c r="J96" i="4"/>
  <c r="L96" i="4" s="1"/>
  <c r="P95" i="4"/>
  <c r="J95" i="4"/>
  <c r="P94" i="4"/>
  <c r="Q94" i="4" s="1"/>
  <c r="M94" i="4"/>
  <c r="L94" i="4"/>
  <c r="J94" i="4"/>
  <c r="P93" i="4"/>
  <c r="J93" i="4"/>
  <c r="Q92" i="4"/>
  <c r="P92" i="4"/>
  <c r="M92" i="4"/>
  <c r="L92" i="4"/>
  <c r="J92" i="4"/>
  <c r="P91" i="4"/>
  <c r="J91" i="4"/>
  <c r="P90" i="4"/>
  <c r="Q90" i="4" s="1"/>
  <c r="J90" i="4"/>
  <c r="M90" i="4" s="1"/>
  <c r="P89" i="4"/>
  <c r="J89" i="4"/>
  <c r="P88" i="4"/>
  <c r="Q88" i="4" s="1"/>
  <c r="M88" i="4"/>
  <c r="L88" i="4"/>
  <c r="J88" i="4"/>
  <c r="P87" i="4"/>
  <c r="J87" i="4"/>
  <c r="L86" i="4" s="1"/>
  <c r="P86" i="4"/>
  <c r="Q86" i="4" s="1"/>
  <c r="J86" i="4"/>
  <c r="M86" i="4" s="1"/>
  <c r="P85" i="4"/>
  <c r="J85" i="4"/>
  <c r="M84" i="4" s="1"/>
  <c r="P84" i="4"/>
  <c r="Q84" i="4" s="1"/>
  <c r="J84" i="4"/>
  <c r="P83" i="4"/>
  <c r="J83" i="4"/>
  <c r="P82" i="4"/>
  <c r="Q82" i="4" s="1"/>
  <c r="M82" i="4"/>
  <c r="J82" i="4"/>
  <c r="L82" i="4" s="1"/>
  <c r="P81" i="4"/>
  <c r="Q80" i="4" s="1"/>
  <c r="J81" i="4"/>
  <c r="P80" i="4"/>
  <c r="J80" i="4"/>
  <c r="P79" i="4"/>
  <c r="J79" i="4"/>
  <c r="P78" i="4"/>
  <c r="Q78" i="4" s="1"/>
  <c r="M78" i="4"/>
  <c r="J78" i="4"/>
  <c r="L78" i="4" s="1"/>
  <c r="P77" i="4"/>
  <c r="Q76" i="4" s="1"/>
  <c r="J77" i="4"/>
  <c r="P76" i="4"/>
  <c r="M76" i="4"/>
  <c r="J76" i="4"/>
  <c r="L76" i="4" s="1"/>
  <c r="P75" i="4"/>
  <c r="J75" i="4"/>
  <c r="L74" i="4" s="1"/>
  <c r="P74" i="4"/>
  <c r="Q74" i="4" s="1"/>
  <c r="O74" i="4"/>
  <c r="J74" i="4"/>
  <c r="P73" i="4"/>
  <c r="J73" i="4"/>
  <c r="M72" i="4" s="1"/>
  <c r="P72" i="4"/>
  <c r="Q72" i="4" s="1"/>
  <c r="J72" i="4"/>
  <c r="P71" i="4"/>
  <c r="Q70" i="4" s="1"/>
  <c r="J71" i="4"/>
  <c r="P70" i="4"/>
  <c r="J70" i="4"/>
  <c r="P69" i="4"/>
  <c r="J69" i="4"/>
  <c r="M68" i="4" s="1"/>
  <c r="Q68" i="4"/>
  <c r="P68" i="4"/>
  <c r="J68" i="4"/>
  <c r="P67" i="4"/>
  <c r="Q66" i="4" s="1"/>
  <c r="J67" i="4"/>
  <c r="P66" i="4"/>
  <c r="M66" i="4"/>
  <c r="J66" i="4"/>
  <c r="L66" i="4" s="1"/>
  <c r="P65" i="4"/>
  <c r="J65" i="4"/>
  <c r="M64" i="4" s="1"/>
  <c r="Q64" i="4"/>
  <c r="P64" i="4"/>
  <c r="J64" i="4"/>
  <c r="P63" i="4"/>
  <c r="J63" i="4"/>
  <c r="Q62" i="4"/>
  <c r="P62" i="4"/>
  <c r="M62" i="4"/>
  <c r="L62" i="4"/>
  <c r="J62" i="4"/>
  <c r="P61" i="4"/>
  <c r="Q60" i="4" s="1"/>
  <c r="J61" i="4"/>
  <c r="P60" i="4"/>
  <c r="J60" i="4"/>
  <c r="M60" i="4" s="1"/>
  <c r="P59" i="4"/>
  <c r="J59" i="4"/>
  <c r="L58" i="4" s="1"/>
  <c r="P58" i="4"/>
  <c r="Q58" i="4" s="1"/>
  <c r="M58" i="4"/>
  <c r="J58" i="4"/>
  <c r="P57" i="4"/>
  <c r="J57" i="4"/>
  <c r="Q56" i="4"/>
  <c r="P56" i="4"/>
  <c r="L56" i="4"/>
  <c r="J56" i="4"/>
  <c r="M56" i="4" s="1"/>
  <c r="P55" i="4"/>
  <c r="J55" i="4"/>
  <c r="Q54" i="4"/>
  <c r="P54" i="4"/>
  <c r="J54" i="4"/>
  <c r="M54" i="4" s="1"/>
  <c r="P53" i="4"/>
  <c r="J53" i="4"/>
  <c r="Q52" i="4"/>
  <c r="P52" i="4"/>
  <c r="J52" i="4"/>
  <c r="M52" i="4" s="1"/>
  <c r="P51" i="4"/>
  <c r="Q50" i="4" s="1"/>
  <c r="J51" i="4"/>
  <c r="P50" i="4"/>
  <c r="L50" i="4"/>
  <c r="J50" i="4"/>
  <c r="M50" i="4" s="1"/>
  <c r="P49" i="4"/>
  <c r="J49" i="4"/>
  <c r="M48" i="4" s="1"/>
  <c r="Q48" i="4"/>
  <c r="P48" i="4"/>
  <c r="J48" i="4"/>
  <c r="P47" i="4"/>
  <c r="J47" i="4"/>
  <c r="P46" i="4"/>
  <c r="Q46" i="4" s="1"/>
  <c r="J46" i="4"/>
  <c r="M46" i="4" s="1"/>
  <c r="P45" i="4"/>
  <c r="Q44" i="4" s="1"/>
  <c r="J45" i="4"/>
  <c r="P44" i="4"/>
  <c r="L44" i="4"/>
  <c r="O50" i="4" s="1"/>
  <c r="J44" i="4"/>
  <c r="M44" i="4" s="1"/>
  <c r="P43" i="4"/>
  <c r="J43" i="4"/>
  <c r="M42" i="4" s="1"/>
  <c r="P42" i="4"/>
  <c r="Q42" i="4" s="1"/>
  <c r="J42" i="4"/>
  <c r="P41" i="4"/>
  <c r="J41" i="4"/>
  <c r="P40" i="4"/>
  <c r="Q40" i="4" s="1"/>
  <c r="M40" i="4"/>
  <c r="J40" i="4"/>
  <c r="L40" i="4" s="1"/>
  <c r="P39" i="4"/>
  <c r="J39" i="4"/>
  <c r="P38" i="4"/>
  <c r="Q38" i="4" s="1"/>
  <c r="J38" i="4"/>
  <c r="M38" i="4" s="1"/>
  <c r="P37" i="4"/>
  <c r="J37" i="4"/>
  <c r="Q36" i="4"/>
  <c r="P36" i="4"/>
  <c r="J36" i="4"/>
  <c r="M36" i="4" s="1"/>
  <c r="P35" i="4"/>
  <c r="Q34" i="4" s="1"/>
  <c r="J35" i="4"/>
  <c r="P34" i="4"/>
  <c r="M34" i="4"/>
  <c r="J34" i="4"/>
  <c r="L34" i="4" s="1"/>
  <c r="P33" i="4"/>
  <c r="J33" i="4"/>
  <c r="P32" i="4"/>
  <c r="Q32" i="4" s="1"/>
  <c r="M32" i="4"/>
  <c r="J32" i="4"/>
  <c r="L32" i="4" s="1"/>
  <c r="P31" i="4"/>
  <c r="J31" i="4"/>
  <c r="Q30" i="4"/>
  <c r="P30" i="4"/>
  <c r="L30" i="4"/>
  <c r="J30" i="4"/>
  <c r="M30" i="4" s="1"/>
  <c r="P29" i="4"/>
  <c r="J29" i="4"/>
  <c r="M28" i="4" s="1"/>
  <c r="Q28" i="4"/>
  <c r="P28" i="4"/>
  <c r="J28" i="4"/>
  <c r="L28" i="4" s="1"/>
  <c r="P27" i="4"/>
  <c r="J27" i="4"/>
  <c r="P26" i="4"/>
  <c r="Q26" i="4" s="1"/>
  <c r="J26" i="4"/>
  <c r="M26" i="4" s="1"/>
  <c r="P25" i="4"/>
  <c r="Q24" i="4" s="1"/>
  <c r="J25" i="4"/>
  <c r="P24" i="4"/>
  <c r="L24" i="4"/>
  <c r="J24" i="4"/>
  <c r="M24" i="4" s="1"/>
  <c r="P23" i="4"/>
  <c r="J23" i="4"/>
  <c r="M22" i="4" s="1"/>
  <c r="P22" i="4"/>
  <c r="Q22" i="4" s="1"/>
  <c r="J22" i="4"/>
  <c r="P21" i="4"/>
  <c r="J21" i="4"/>
  <c r="P20" i="4"/>
  <c r="Q20" i="4" s="1"/>
  <c r="M20" i="4"/>
  <c r="J20" i="4"/>
  <c r="L20" i="4" s="1"/>
  <c r="P19" i="4"/>
  <c r="J19" i="4"/>
  <c r="P18" i="4"/>
  <c r="Q18" i="4" s="1"/>
  <c r="J18" i="4"/>
  <c r="M18" i="4" s="1"/>
  <c r="P17" i="4"/>
  <c r="J17" i="4"/>
  <c r="Q16" i="4"/>
  <c r="P16" i="4"/>
  <c r="J16" i="4"/>
  <c r="M16" i="4" s="1"/>
  <c r="P15" i="4"/>
  <c r="Q14" i="4" s="1"/>
  <c r="J15" i="4"/>
  <c r="P14" i="4"/>
  <c r="M14" i="4"/>
  <c r="J14" i="4"/>
  <c r="L14" i="4" s="1"/>
  <c r="P13" i="4"/>
  <c r="J13" i="4"/>
  <c r="M12" i="4" s="1"/>
  <c r="P12" i="4"/>
  <c r="Q12" i="4" s="1"/>
  <c r="J12" i="4"/>
  <c r="L12" i="4" s="1"/>
  <c r="O12" i="4" s="1"/>
  <c r="P11" i="4"/>
  <c r="J11" i="4"/>
  <c r="P10" i="4"/>
  <c r="Q10" i="4" s="1"/>
  <c r="J10" i="4"/>
  <c r="M10" i="4" s="1"/>
  <c r="P9" i="4"/>
  <c r="Q8" i="4" s="1"/>
  <c r="J9" i="4"/>
  <c r="P8" i="4"/>
  <c r="L8" i="4"/>
  <c r="J8" i="4"/>
  <c r="M8" i="4" s="1"/>
  <c r="P7" i="4"/>
  <c r="J7" i="4"/>
  <c r="P6" i="4"/>
  <c r="Q6" i="4" s="1"/>
  <c r="M6" i="4"/>
  <c r="L6" i="4"/>
  <c r="J6" i="4"/>
  <c r="P5" i="4"/>
  <c r="J5" i="4"/>
  <c r="P4" i="4"/>
  <c r="Q4" i="4" s="1"/>
  <c r="J4" i="4"/>
  <c r="M4" i="4" s="1"/>
  <c r="P3" i="4"/>
  <c r="J3" i="4"/>
  <c r="M2" i="4" s="1"/>
  <c r="Q2" i="4"/>
  <c r="P2" i="4"/>
  <c r="J2" i="4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3039" i="2"/>
  <c r="J3039" i="2"/>
  <c r="O3038" i="2"/>
  <c r="J3038" i="2"/>
  <c r="L3038" i="2" s="1"/>
  <c r="O3037" i="2"/>
  <c r="J3037" i="2"/>
  <c r="O3036" i="2"/>
  <c r="J3036" i="2"/>
  <c r="L3036" i="2" s="1"/>
  <c r="O3035" i="2"/>
  <c r="J3035" i="2"/>
  <c r="O3034" i="2"/>
  <c r="J3034" i="2"/>
  <c r="L3034" i="2" s="1"/>
  <c r="O3033" i="2"/>
  <c r="J3033" i="2"/>
  <c r="O3032" i="2"/>
  <c r="J3032" i="2"/>
  <c r="L3032" i="2" s="1"/>
  <c r="O3031" i="2"/>
  <c r="J3031" i="2"/>
  <c r="O3030" i="2"/>
  <c r="K3030" i="2"/>
  <c r="J3030" i="2"/>
  <c r="L3030" i="2" s="1"/>
  <c r="O3029" i="2"/>
  <c r="J3029" i="2"/>
  <c r="O3028" i="2"/>
  <c r="J3028" i="2"/>
  <c r="O3027" i="2"/>
  <c r="J3027" i="2"/>
  <c r="O3026" i="2"/>
  <c r="J3026" i="2"/>
  <c r="L3026" i="2" s="1"/>
  <c r="O3025" i="2"/>
  <c r="J3025" i="2"/>
  <c r="O3024" i="2"/>
  <c r="J3024" i="2"/>
  <c r="O3023" i="2"/>
  <c r="J3023" i="2"/>
  <c r="O3022" i="2"/>
  <c r="J3022" i="2"/>
  <c r="O3021" i="2"/>
  <c r="J3021" i="2"/>
  <c r="O3020" i="2"/>
  <c r="L3020" i="2"/>
  <c r="J3020" i="2"/>
  <c r="K3020" i="2" s="1"/>
  <c r="O3019" i="2"/>
  <c r="J3019" i="2"/>
  <c r="O3018" i="2"/>
  <c r="J3018" i="2"/>
  <c r="O3017" i="2"/>
  <c r="J3017" i="2"/>
  <c r="O3016" i="2"/>
  <c r="L3016" i="2"/>
  <c r="J3016" i="2"/>
  <c r="K3016" i="2" s="1"/>
  <c r="O3015" i="2"/>
  <c r="J3015" i="2"/>
  <c r="O3014" i="2"/>
  <c r="J3014" i="2"/>
  <c r="O3013" i="2"/>
  <c r="J3013" i="2"/>
  <c r="O3012" i="2"/>
  <c r="L3012" i="2"/>
  <c r="J3012" i="2"/>
  <c r="K3012" i="2" s="1"/>
  <c r="O3011" i="2"/>
  <c r="J3011" i="2"/>
  <c r="O3010" i="2"/>
  <c r="L3010" i="2"/>
  <c r="J3010" i="2"/>
  <c r="K3010" i="2" s="1"/>
  <c r="M3012" i="2" s="1"/>
  <c r="O3009" i="2"/>
  <c r="J3009" i="2"/>
  <c r="L3008" i="2" s="1"/>
  <c r="O3008" i="2"/>
  <c r="J3008" i="2"/>
  <c r="K3008" i="2" s="1"/>
  <c r="O3007" i="2"/>
  <c r="J3007" i="2"/>
  <c r="O3006" i="2"/>
  <c r="L3006" i="2"/>
  <c r="J3006" i="2"/>
  <c r="K3006" i="2" s="1"/>
  <c r="N3012" i="2" s="1"/>
  <c r="O3005" i="2"/>
  <c r="J3005" i="2"/>
  <c r="O3004" i="2"/>
  <c r="J3004" i="2"/>
  <c r="O3003" i="2"/>
  <c r="J3003" i="2"/>
  <c r="O3002" i="2"/>
  <c r="J3002" i="2"/>
  <c r="O3001" i="2"/>
  <c r="J3001" i="2"/>
  <c r="O3000" i="2"/>
  <c r="J3000" i="2"/>
  <c r="L3000" i="2" s="1"/>
  <c r="O2999" i="2"/>
  <c r="J2999" i="2"/>
  <c r="O2998" i="2"/>
  <c r="J2998" i="2"/>
  <c r="O2997" i="2"/>
  <c r="J2997" i="2"/>
  <c r="O2996" i="2"/>
  <c r="J2996" i="2"/>
  <c r="O2995" i="2"/>
  <c r="J2995" i="2"/>
  <c r="O2994" i="2"/>
  <c r="L2994" i="2"/>
  <c r="J2994" i="2"/>
  <c r="K2994" i="2" s="1"/>
  <c r="O2993" i="2"/>
  <c r="J2993" i="2"/>
  <c r="O2992" i="2"/>
  <c r="J2992" i="2"/>
  <c r="O2991" i="2"/>
  <c r="J2991" i="2"/>
  <c r="O2990" i="2"/>
  <c r="L2990" i="2"/>
  <c r="J2990" i="2"/>
  <c r="K2990" i="2" s="1"/>
  <c r="O2989" i="2"/>
  <c r="J2989" i="2"/>
  <c r="O2988" i="2"/>
  <c r="J2988" i="2"/>
  <c r="O2987" i="2"/>
  <c r="J2987" i="2"/>
  <c r="O2986" i="2"/>
  <c r="L2986" i="2"/>
  <c r="J2986" i="2"/>
  <c r="K2986" i="2" s="1"/>
  <c r="O2985" i="2"/>
  <c r="J2985" i="2"/>
  <c r="O2984" i="2"/>
  <c r="L2984" i="2"/>
  <c r="J2984" i="2"/>
  <c r="K2984" i="2" s="1"/>
  <c r="M2986" i="2" s="1"/>
  <c r="O2983" i="2"/>
  <c r="J2983" i="2"/>
  <c r="L2982" i="2" s="1"/>
  <c r="O2982" i="2"/>
  <c r="J2982" i="2"/>
  <c r="O2981" i="2"/>
  <c r="J2981" i="2"/>
  <c r="O2980" i="2"/>
  <c r="L2980" i="2"/>
  <c r="J2980" i="2"/>
  <c r="K2980" i="2" s="1"/>
  <c r="O2979" i="2"/>
  <c r="J2979" i="2"/>
  <c r="L2978" i="2" s="1"/>
  <c r="O2978" i="2"/>
  <c r="J2978" i="2"/>
  <c r="O2977" i="2"/>
  <c r="J2977" i="2"/>
  <c r="O2976" i="2"/>
  <c r="J2976" i="2"/>
  <c r="O2975" i="2"/>
  <c r="J2975" i="2"/>
  <c r="O2974" i="2"/>
  <c r="J2974" i="2"/>
  <c r="L2974" i="2" s="1"/>
  <c r="O2973" i="2"/>
  <c r="J2973" i="2"/>
  <c r="O2972" i="2"/>
  <c r="J2972" i="2"/>
  <c r="O2971" i="2"/>
  <c r="J2971" i="2"/>
  <c r="O2970" i="2"/>
  <c r="J2970" i="2"/>
  <c r="L2970" i="2" s="1"/>
  <c r="O2969" i="2"/>
  <c r="J2969" i="2"/>
  <c r="O2968" i="2"/>
  <c r="J2968" i="2"/>
  <c r="O2967" i="2"/>
  <c r="J2967" i="2"/>
  <c r="O2966" i="2"/>
  <c r="J2966" i="2"/>
  <c r="O2965" i="2"/>
  <c r="J2965" i="2"/>
  <c r="O2964" i="2"/>
  <c r="L2964" i="2"/>
  <c r="J2964" i="2"/>
  <c r="K2964" i="2" s="1"/>
  <c r="O2963" i="2"/>
  <c r="J2963" i="2"/>
  <c r="O2962" i="2"/>
  <c r="J2962" i="2"/>
  <c r="O2961" i="2"/>
  <c r="J2961" i="2"/>
  <c r="O2960" i="2"/>
  <c r="L2960" i="2"/>
  <c r="J2960" i="2"/>
  <c r="K2960" i="2" s="1"/>
  <c r="O2959" i="2"/>
  <c r="J2959" i="2"/>
  <c r="O2958" i="2"/>
  <c r="J2958" i="2"/>
  <c r="O2957" i="2"/>
  <c r="J2957" i="2"/>
  <c r="O2956" i="2"/>
  <c r="N2956" i="2"/>
  <c r="L2956" i="2"/>
  <c r="J2956" i="2"/>
  <c r="K2956" i="2" s="1"/>
  <c r="O2955" i="2"/>
  <c r="J2955" i="2"/>
  <c r="O2954" i="2"/>
  <c r="L2954" i="2"/>
  <c r="J2954" i="2"/>
  <c r="K2954" i="2" s="1"/>
  <c r="O2953" i="2"/>
  <c r="J2953" i="2"/>
  <c r="L2952" i="2" s="1"/>
  <c r="O2952" i="2"/>
  <c r="J2952" i="2"/>
  <c r="K2952" i="2" s="1"/>
  <c r="O2951" i="2"/>
  <c r="J2951" i="2"/>
  <c r="O2950" i="2"/>
  <c r="L2950" i="2"/>
  <c r="J2950" i="2"/>
  <c r="K2950" i="2" s="1"/>
  <c r="O2949" i="2"/>
  <c r="J2949" i="2"/>
  <c r="L2948" i="2" s="1"/>
  <c r="O2948" i="2"/>
  <c r="J2948" i="2"/>
  <c r="O2947" i="2"/>
  <c r="J2947" i="2"/>
  <c r="O2946" i="2"/>
  <c r="J2946" i="2"/>
  <c r="L2946" i="2" s="1"/>
  <c r="O2945" i="2"/>
  <c r="J2945" i="2"/>
  <c r="O2944" i="2"/>
  <c r="J2944" i="2"/>
  <c r="L2944" i="2" s="1"/>
  <c r="O2943" i="2"/>
  <c r="J2943" i="2"/>
  <c r="O2942" i="2"/>
  <c r="J2942" i="2"/>
  <c r="O2941" i="2"/>
  <c r="J2941" i="2"/>
  <c r="O2940" i="2"/>
  <c r="J2940" i="2"/>
  <c r="L2940" i="2" s="1"/>
  <c r="O2939" i="2"/>
  <c r="J2939" i="2"/>
  <c r="O2938" i="2"/>
  <c r="K2938" i="2"/>
  <c r="J2938" i="2"/>
  <c r="O2937" i="2"/>
  <c r="J2937" i="2"/>
  <c r="O2936" i="2"/>
  <c r="J2936" i="2"/>
  <c r="O2935" i="2"/>
  <c r="J2935" i="2"/>
  <c r="O2934" i="2"/>
  <c r="L2934" i="2"/>
  <c r="J2934" i="2"/>
  <c r="K2934" i="2" s="1"/>
  <c r="O2933" i="2"/>
  <c r="J2933" i="2"/>
  <c r="O2932" i="2"/>
  <c r="J2932" i="2"/>
  <c r="O2931" i="2"/>
  <c r="J2931" i="2"/>
  <c r="O2930" i="2"/>
  <c r="L2930" i="2"/>
  <c r="J2930" i="2"/>
  <c r="K2930" i="2" s="1"/>
  <c r="O2929" i="2"/>
  <c r="J2929" i="2"/>
  <c r="O2928" i="2"/>
  <c r="J2928" i="2"/>
  <c r="O2927" i="2"/>
  <c r="J2927" i="2"/>
  <c r="O2926" i="2"/>
  <c r="L2926" i="2"/>
  <c r="J2926" i="2"/>
  <c r="K2926" i="2" s="1"/>
  <c r="O2925" i="2"/>
  <c r="J2925" i="2"/>
  <c r="O2924" i="2"/>
  <c r="L2924" i="2"/>
  <c r="J2924" i="2"/>
  <c r="K2924" i="2" s="1"/>
  <c r="O2923" i="2"/>
  <c r="J2923" i="2"/>
  <c r="L2922" i="2" s="1"/>
  <c r="O2922" i="2"/>
  <c r="J2922" i="2"/>
  <c r="O2921" i="2"/>
  <c r="J2921" i="2"/>
  <c r="O2920" i="2"/>
  <c r="L2920" i="2"/>
  <c r="J2920" i="2"/>
  <c r="K2920" i="2" s="1"/>
  <c r="O2919" i="2"/>
  <c r="J2919" i="2"/>
  <c r="L2918" i="2" s="1"/>
  <c r="O2918" i="2"/>
  <c r="J2918" i="2"/>
  <c r="K2918" i="2" s="1"/>
  <c r="O2917" i="2"/>
  <c r="J2917" i="2"/>
  <c r="O2916" i="2"/>
  <c r="J2916" i="2"/>
  <c r="L2916" i="2" s="1"/>
  <c r="O2915" i="2"/>
  <c r="J2915" i="2"/>
  <c r="O2914" i="2"/>
  <c r="J2914" i="2"/>
  <c r="L2914" i="2" s="1"/>
  <c r="O2913" i="2"/>
  <c r="J2913" i="2"/>
  <c r="O2912" i="2"/>
  <c r="J2912" i="2"/>
  <c r="O2911" i="2"/>
  <c r="J2911" i="2"/>
  <c r="O2910" i="2"/>
  <c r="J2910" i="2"/>
  <c r="L2910" i="2" s="1"/>
  <c r="O2909" i="2"/>
  <c r="J2909" i="2"/>
  <c r="O2908" i="2"/>
  <c r="J2908" i="2"/>
  <c r="O2907" i="2"/>
  <c r="J2907" i="2"/>
  <c r="O2906" i="2"/>
  <c r="J2906" i="2"/>
  <c r="O2905" i="2"/>
  <c r="J2905" i="2"/>
  <c r="O2904" i="2"/>
  <c r="L2904" i="2"/>
  <c r="J2904" i="2"/>
  <c r="K2904" i="2" s="1"/>
  <c r="O2903" i="2"/>
  <c r="J2903" i="2"/>
  <c r="O2902" i="2"/>
  <c r="J2902" i="2"/>
  <c r="O2901" i="2"/>
  <c r="J2901" i="2"/>
  <c r="O2900" i="2"/>
  <c r="J2900" i="2"/>
  <c r="K2900" i="2" s="1"/>
  <c r="O2899" i="2"/>
  <c r="J2899" i="2"/>
  <c r="O2898" i="2"/>
  <c r="J2898" i="2"/>
  <c r="O2897" i="2"/>
  <c r="J2897" i="2"/>
  <c r="O2896" i="2"/>
  <c r="L2896" i="2"/>
  <c r="J2896" i="2"/>
  <c r="K2896" i="2" s="1"/>
  <c r="O2895" i="2"/>
  <c r="J2895" i="2"/>
  <c r="O2894" i="2"/>
  <c r="L2894" i="2"/>
  <c r="J2894" i="2"/>
  <c r="K2894" i="2" s="1"/>
  <c r="O2893" i="2"/>
  <c r="J2893" i="2"/>
  <c r="O2892" i="2"/>
  <c r="L2892" i="2"/>
  <c r="J2892" i="2"/>
  <c r="O2891" i="2"/>
  <c r="J2891" i="2"/>
  <c r="O2890" i="2"/>
  <c r="L2890" i="2"/>
  <c r="J2890" i="2"/>
  <c r="K2890" i="2" s="1"/>
  <c r="N2896" i="2" s="1"/>
  <c r="O2889" i="2"/>
  <c r="J2889" i="2"/>
  <c r="O2888" i="2"/>
  <c r="J2888" i="2"/>
  <c r="L2888" i="2" s="1"/>
  <c r="O2887" i="2"/>
  <c r="J2887" i="2"/>
  <c r="O2886" i="2"/>
  <c r="J2886" i="2"/>
  <c r="O2885" i="2"/>
  <c r="J2885" i="2"/>
  <c r="O2884" i="2"/>
  <c r="J2884" i="2"/>
  <c r="L2884" i="2" s="1"/>
  <c r="O2883" i="2"/>
  <c r="J2883" i="2"/>
  <c r="O2882" i="2"/>
  <c r="J2882" i="2"/>
  <c r="O2881" i="2"/>
  <c r="J2881" i="2"/>
  <c r="O2880" i="2"/>
  <c r="L2880" i="2"/>
  <c r="K2880" i="2"/>
  <c r="J2880" i="2"/>
  <c r="O2879" i="2"/>
  <c r="J2879" i="2"/>
  <c r="O2878" i="2"/>
  <c r="L2878" i="2"/>
  <c r="K2878" i="2"/>
  <c r="J2878" i="2"/>
  <c r="O2877" i="2"/>
  <c r="J2877" i="2"/>
  <c r="O2876" i="2"/>
  <c r="L2876" i="2"/>
  <c r="K2876" i="2"/>
  <c r="J2876" i="2"/>
  <c r="O2875" i="2"/>
  <c r="J2875" i="2"/>
  <c r="O2874" i="2"/>
  <c r="L2874" i="2"/>
  <c r="K2874" i="2"/>
  <c r="J2874" i="2"/>
  <c r="O2873" i="2"/>
  <c r="J2873" i="2"/>
  <c r="O2872" i="2"/>
  <c r="L2872" i="2"/>
  <c r="K2872" i="2"/>
  <c r="N2880" i="2" s="1"/>
  <c r="J2872" i="2"/>
  <c r="O2871" i="2"/>
  <c r="J2871" i="2"/>
  <c r="O2870" i="2"/>
  <c r="K2870" i="2"/>
  <c r="J2870" i="2"/>
  <c r="L2870" i="2" s="1"/>
  <c r="O2869" i="2"/>
  <c r="J2869" i="2"/>
  <c r="L2868" i="2" s="1"/>
  <c r="O2868" i="2"/>
  <c r="K2868" i="2"/>
  <c r="M2870" i="2" s="1"/>
  <c r="J2868" i="2"/>
  <c r="O2867" i="2"/>
  <c r="J2867" i="2"/>
  <c r="K2866" i="2" s="1"/>
  <c r="O2866" i="2"/>
  <c r="J2866" i="2"/>
  <c r="O2865" i="2"/>
  <c r="J2865" i="2"/>
  <c r="L2864" i="2" s="1"/>
  <c r="O2864" i="2"/>
  <c r="K2864" i="2"/>
  <c r="J2864" i="2"/>
  <c r="O2863" i="2"/>
  <c r="J2863" i="2"/>
  <c r="O2862" i="2"/>
  <c r="J2862" i="2"/>
  <c r="O2861" i="2"/>
  <c r="J2861" i="2"/>
  <c r="O2860" i="2"/>
  <c r="J2860" i="2"/>
  <c r="O2859" i="2"/>
  <c r="J2859" i="2"/>
  <c r="O2858" i="2"/>
  <c r="J2858" i="2"/>
  <c r="O2857" i="2"/>
  <c r="J2857" i="2"/>
  <c r="O2856" i="2"/>
  <c r="J2856" i="2"/>
  <c r="O2855" i="2"/>
  <c r="J2855" i="2"/>
  <c r="O2854" i="2"/>
  <c r="J2854" i="2"/>
  <c r="O2853" i="2"/>
  <c r="J2853" i="2"/>
  <c r="O2852" i="2"/>
  <c r="L2852" i="2"/>
  <c r="K2852" i="2"/>
  <c r="J2852" i="2"/>
  <c r="O2851" i="2"/>
  <c r="J2851" i="2"/>
  <c r="O2850" i="2"/>
  <c r="L2850" i="2"/>
  <c r="K2850" i="2"/>
  <c r="J2850" i="2"/>
  <c r="O2849" i="2"/>
  <c r="J2849" i="2"/>
  <c r="O2848" i="2"/>
  <c r="L2848" i="2"/>
  <c r="K2848" i="2"/>
  <c r="J2848" i="2"/>
  <c r="O2847" i="2"/>
  <c r="J2847" i="2"/>
  <c r="O2846" i="2"/>
  <c r="L2846" i="2"/>
  <c r="K2846" i="2"/>
  <c r="J2846" i="2"/>
  <c r="O2845" i="2"/>
  <c r="J2845" i="2"/>
  <c r="O2844" i="2"/>
  <c r="M2844" i="2"/>
  <c r="K2844" i="2"/>
  <c r="J2844" i="2"/>
  <c r="L2844" i="2" s="1"/>
  <c r="O2843" i="2"/>
  <c r="J2843" i="2"/>
  <c r="L2842" i="2" s="1"/>
  <c r="O2842" i="2"/>
  <c r="K2842" i="2"/>
  <c r="J2842" i="2"/>
  <c r="O2841" i="2"/>
  <c r="J2841" i="2"/>
  <c r="O2840" i="2"/>
  <c r="K2840" i="2"/>
  <c r="N2844" i="2" s="1"/>
  <c r="J2840" i="2"/>
  <c r="L2840" i="2" s="1"/>
  <c r="O2839" i="2"/>
  <c r="J2839" i="2"/>
  <c r="L2838" i="2" s="1"/>
  <c r="O2838" i="2"/>
  <c r="J2838" i="2"/>
  <c r="O2837" i="2"/>
  <c r="J2837" i="2"/>
  <c r="O2836" i="2"/>
  <c r="J2836" i="2"/>
  <c r="O2835" i="2"/>
  <c r="J2835" i="2"/>
  <c r="O2834" i="2"/>
  <c r="J2834" i="2"/>
  <c r="O2833" i="2"/>
  <c r="J2833" i="2"/>
  <c r="O2832" i="2"/>
  <c r="J2832" i="2"/>
  <c r="O2831" i="2"/>
  <c r="J2831" i="2"/>
  <c r="O2830" i="2"/>
  <c r="J2830" i="2"/>
  <c r="O2829" i="2"/>
  <c r="J2829" i="2"/>
  <c r="O2828" i="2"/>
  <c r="J2828" i="2"/>
  <c r="O2827" i="2"/>
  <c r="J2827" i="2"/>
  <c r="O2826" i="2"/>
  <c r="L2826" i="2"/>
  <c r="K2826" i="2"/>
  <c r="J2826" i="2"/>
  <c r="O2825" i="2"/>
  <c r="J2825" i="2"/>
  <c r="O2824" i="2"/>
  <c r="L2824" i="2"/>
  <c r="K2824" i="2"/>
  <c r="J2824" i="2"/>
  <c r="O2823" i="2"/>
  <c r="J2823" i="2"/>
  <c r="O2822" i="2"/>
  <c r="L2822" i="2"/>
  <c r="K2822" i="2"/>
  <c r="J2822" i="2"/>
  <c r="O2821" i="2"/>
  <c r="J2821" i="2"/>
  <c r="O2820" i="2"/>
  <c r="L2820" i="2"/>
  <c r="K2820" i="2"/>
  <c r="J2820" i="2"/>
  <c r="O2819" i="2"/>
  <c r="J2819" i="2"/>
  <c r="O2818" i="2"/>
  <c r="L2818" i="2"/>
  <c r="K2818" i="2"/>
  <c r="J2818" i="2"/>
  <c r="O2817" i="2"/>
  <c r="J2817" i="2"/>
  <c r="L2816" i="2" s="1"/>
  <c r="O2816" i="2"/>
  <c r="N2816" i="2"/>
  <c r="K2816" i="2"/>
  <c r="J2816" i="2"/>
  <c r="O2815" i="2"/>
  <c r="J2815" i="2"/>
  <c r="O2814" i="2"/>
  <c r="K2814" i="2"/>
  <c r="M2816" i="2" s="1"/>
  <c r="J2814" i="2"/>
  <c r="O2813" i="2"/>
  <c r="J2813" i="2"/>
  <c r="L2812" i="2" s="1"/>
  <c r="O2812" i="2"/>
  <c r="K2812" i="2"/>
  <c r="J2812" i="2"/>
  <c r="O2811" i="2"/>
  <c r="J2811" i="2"/>
  <c r="O2810" i="2"/>
  <c r="K2810" i="2"/>
  <c r="J2810" i="2"/>
  <c r="L2810" i="2" s="1"/>
  <c r="O2809" i="2"/>
  <c r="J2809" i="2"/>
  <c r="L2808" i="2" s="1"/>
  <c r="O2808" i="2"/>
  <c r="K2808" i="2"/>
  <c r="J2808" i="2"/>
  <c r="O2807" i="2"/>
  <c r="J2807" i="2"/>
  <c r="O2806" i="2"/>
  <c r="J2806" i="2"/>
  <c r="O2805" i="2"/>
  <c r="J2805" i="2"/>
  <c r="O2804" i="2"/>
  <c r="J2804" i="2"/>
  <c r="O2803" i="2"/>
  <c r="J2803" i="2"/>
  <c r="O2802" i="2"/>
  <c r="J2802" i="2"/>
  <c r="O2801" i="2"/>
  <c r="J2801" i="2"/>
  <c r="O2800" i="2"/>
  <c r="J2800" i="2"/>
  <c r="O2799" i="2"/>
  <c r="J2799" i="2"/>
  <c r="O2798" i="2"/>
  <c r="L2798" i="2"/>
  <c r="K2798" i="2"/>
  <c r="J2798" i="2"/>
  <c r="O2797" i="2"/>
  <c r="J2797" i="2"/>
  <c r="O2796" i="2"/>
  <c r="L2796" i="2"/>
  <c r="K2796" i="2"/>
  <c r="J2796" i="2"/>
  <c r="O2795" i="2"/>
  <c r="J2795" i="2"/>
  <c r="O2794" i="2"/>
  <c r="L2794" i="2"/>
  <c r="K2794" i="2"/>
  <c r="J2794" i="2"/>
  <c r="O2793" i="2"/>
  <c r="J2793" i="2"/>
  <c r="O2792" i="2"/>
  <c r="L2792" i="2"/>
  <c r="K2792" i="2"/>
  <c r="J2792" i="2"/>
  <c r="O2791" i="2"/>
  <c r="J2791" i="2"/>
  <c r="L2790" i="2" s="1"/>
  <c r="O2790" i="2"/>
  <c r="K2790" i="2"/>
  <c r="J2790" i="2"/>
  <c r="O2789" i="2"/>
  <c r="J2789" i="2"/>
  <c r="K2788" i="2" s="1"/>
  <c r="M2790" i="2" s="1"/>
  <c r="O2788" i="2"/>
  <c r="J2788" i="2"/>
  <c r="O2787" i="2"/>
  <c r="J2787" i="2"/>
  <c r="O2786" i="2"/>
  <c r="J2786" i="2"/>
  <c r="O2785" i="2"/>
  <c r="J2785" i="2"/>
  <c r="K2784" i="2" s="1"/>
  <c r="N2790" i="2" s="1"/>
  <c r="O2784" i="2"/>
  <c r="J2784" i="2"/>
  <c r="O2783" i="2"/>
  <c r="J2783" i="2"/>
  <c r="O2782" i="2"/>
  <c r="J2782" i="2"/>
  <c r="O2781" i="2"/>
  <c r="J2781" i="2"/>
  <c r="O2780" i="2"/>
  <c r="J2780" i="2"/>
  <c r="O2779" i="2"/>
  <c r="J2779" i="2"/>
  <c r="O2778" i="2"/>
  <c r="J2778" i="2"/>
  <c r="O2777" i="2"/>
  <c r="J2777" i="2"/>
  <c r="O2776" i="2"/>
  <c r="J2776" i="2"/>
  <c r="O2775" i="2"/>
  <c r="J2775" i="2"/>
  <c r="O2774" i="2"/>
  <c r="J2774" i="2"/>
  <c r="O2773" i="2"/>
  <c r="J2773" i="2"/>
  <c r="O2772" i="2"/>
  <c r="L2772" i="2"/>
  <c r="K2772" i="2"/>
  <c r="J2772" i="2"/>
  <c r="O2771" i="2"/>
  <c r="J2771" i="2"/>
  <c r="O2770" i="2"/>
  <c r="L2770" i="2"/>
  <c r="K2770" i="2"/>
  <c r="M2772" i="2" s="1"/>
  <c r="J2770" i="2"/>
  <c r="O2769" i="2"/>
  <c r="J2769" i="2"/>
  <c r="O2768" i="2"/>
  <c r="L2768" i="2"/>
  <c r="K2768" i="2"/>
  <c r="J2768" i="2"/>
  <c r="O2767" i="2"/>
  <c r="J2767" i="2"/>
  <c r="O2766" i="2"/>
  <c r="L2766" i="2"/>
  <c r="K2766" i="2"/>
  <c r="N2772" i="2" s="1"/>
  <c r="J2766" i="2"/>
  <c r="O2765" i="2"/>
  <c r="J2765" i="2"/>
  <c r="L2764" i="2" s="1"/>
  <c r="O2764" i="2"/>
  <c r="K2764" i="2"/>
  <c r="J2764" i="2"/>
  <c r="O2763" i="2"/>
  <c r="J2763" i="2"/>
  <c r="O2762" i="2"/>
  <c r="K2762" i="2"/>
  <c r="M2764" i="2" s="1"/>
  <c r="J2762" i="2"/>
  <c r="L2762" i="2" s="1"/>
  <c r="O2761" i="2"/>
  <c r="J2761" i="2"/>
  <c r="L2760" i="2" s="1"/>
  <c r="O2760" i="2"/>
  <c r="J2760" i="2"/>
  <c r="O2759" i="2"/>
  <c r="J2759" i="2"/>
  <c r="K2758" i="2" s="1"/>
  <c r="O2758" i="2"/>
  <c r="J2758" i="2"/>
  <c r="O2757" i="2"/>
  <c r="J2757" i="2"/>
  <c r="O2756" i="2"/>
  <c r="J2756" i="2"/>
  <c r="O2755" i="2"/>
  <c r="J2755" i="2"/>
  <c r="O2754" i="2"/>
  <c r="J2754" i="2"/>
  <c r="O2753" i="2"/>
  <c r="J2753" i="2"/>
  <c r="O2752" i="2"/>
  <c r="J2752" i="2"/>
  <c r="O2751" i="2"/>
  <c r="J2751" i="2"/>
  <c r="O2750" i="2"/>
  <c r="J2750" i="2"/>
  <c r="O2749" i="2"/>
  <c r="J2749" i="2"/>
  <c r="O2748" i="2"/>
  <c r="J2748" i="2"/>
  <c r="O2747" i="2"/>
  <c r="J2747" i="2"/>
  <c r="O2746" i="2"/>
  <c r="L2746" i="2"/>
  <c r="K2746" i="2"/>
  <c r="J2746" i="2"/>
  <c r="O2745" i="2"/>
  <c r="J2745" i="2"/>
  <c r="O2744" i="2"/>
  <c r="L2744" i="2"/>
  <c r="K2744" i="2"/>
  <c r="J2744" i="2"/>
  <c r="O2743" i="2"/>
  <c r="J2743" i="2"/>
  <c r="O2742" i="2"/>
  <c r="L2742" i="2"/>
  <c r="K2742" i="2"/>
  <c r="J2742" i="2"/>
  <c r="O2741" i="2"/>
  <c r="J2741" i="2"/>
  <c r="O2740" i="2"/>
  <c r="L2740" i="2"/>
  <c r="K2740" i="2"/>
  <c r="J2740" i="2"/>
  <c r="O2739" i="2"/>
  <c r="J2739" i="2"/>
  <c r="O2738" i="2"/>
  <c r="L2738" i="2"/>
  <c r="K2738" i="2"/>
  <c r="J2738" i="2"/>
  <c r="O2737" i="2"/>
  <c r="J2737" i="2"/>
  <c r="O2736" i="2"/>
  <c r="K2736" i="2"/>
  <c r="J2736" i="2"/>
  <c r="L2736" i="2" s="1"/>
  <c r="O2735" i="2"/>
  <c r="J2735" i="2"/>
  <c r="L2734" i="2" s="1"/>
  <c r="O2734" i="2"/>
  <c r="K2734" i="2"/>
  <c r="J2734" i="2"/>
  <c r="O2733" i="2"/>
  <c r="J2733" i="2"/>
  <c r="K2732" i="2" s="1"/>
  <c r="O2732" i="2"/>
  <c r="J2732" i="2"/>
  <c r="O2731" i="2"/>
  <c r="J2731" i="2"/>
  <c r="L2730" i="2" s="1"/>
  <c r="O2730" i="2"/>
  <c r="J2730" i="2"/>
  <c r="O2729" i="2"/>
  <c r="J2729" i="2"/>
  <c r="K2728" i="2" s="1"/>
  <c r="O2728" i="2"/>
  <c r="J2728" i="2"/>
  <c r="O2727" i="2"/>
  <c r="J2727" i="2"/>
  <c r="O2726" i="2"/>
  <c r="J2726" i="2"/>
  <c r="O2725" i="2"/>
  <c r="J2725" i="2"/>
  <c r="O2724" i="2"/>
  <c r="K2724" i="2"/>
  <c r="J2724" i="2"/>
  <c r="L2724" i="2" s="1"/>
  <c r="O2723" i="2"/>
  <c r="J2723" i="2"/>
  <c r="O2722" i="2"/>
  <c r="J2722" i="2"/>
  <c r="O2721" i="2"/>
  <c r="J2721" i="2"/>
  <c r="O2720" i="2"/>
  <c r="J2720" i="2"/>
  <c r="L2720" i="2" s="1"/>
  <c r="O2719" i="2"/>
  <c r="J2719" i="2"/>
  <c r="O2718" i="2"/>
  <c r="L2718" i="2"/>
  <c r="K2718" i="2"/>
  <c r="J2718" i="2"/>
  <c r="O2717" i="2"/>
  <c r="J2717" i="2"/>
  <c r="O2716" i="2"/>
  <c r="L2716" i="2"/>
  <c r="K2716" i="2"/>
  <c r="M2718" i="2" s="1"/>
  <c r="J2716" i="2"/>
  <c r="O2715" i="2"/>
  <c r="J2715" i="2"/>
  <c r="O2714" i="2"/>
  <c r="L2714" i="2"/>
  <c r="K2714" i="2"/>
  <c r="N2718" i="2" s="1"/>
  <c r="J2714" i="2"/>
  <c r="O2713" i="2"/>
  <c r="J2713" i="2"/>
  <c r="O2712" i="2"/>
  <c r="L2712" i="2"/>
  <c r="K2712" i="2"/>
  <c r="J2712" i="2"/>
  <c r="O2711" i="2"/>
  <c r="J2711" i="2"/>
  <c r="O2710" i="2"/>
  <c r="L2710" i="2"/>
  <c r="K2710" i="2"/>
  <c r="J2710" i="2"/>
  <c r="O2709" i="2"/>
  <c r="J2709" i="2"/>
  <c r="L2708" i="2" s="1"/>
  <c r="O2708" i="2"/>
  <c r="K2708" i="2"/>
  <c r="J2708" i="2"/>
  <c r="O2707" i="2"/>
  <c r="J2707" i="2"/>
  <c r="K2706" i="2" s="1"/>
  <c r="M2708" i="2" s="1"/>
  <c r="O2706" i="2"/>
  <c r="J2706" i="2"/>
  <c r="O2705" i="2"/>
  <c r="J2705" i="2"/>
  <c r="O2704" i="2"/>
  <c r="J2704" i="2"/>
  <c r="O2703" i="2"/>
  <c r="J2703" i="2"/>
  <c r="K2702" i="2" s="1"/>
  <c r="N2708" i="2" s="1"/>
  <c r="O2702" i="2"/>
  <c r="J2702" i="2"/>
  <c r="O2701" i="2"/>
  <c r="J2701" i="2"/>
  <c r="O2700" i="2"/>
  <c r="J2700" i="2"/>
  <c r="O2699" i="2"/>
  <c r="J2699" i="2"/>
  <c r="O2698" i="2"/>
  <c r="K2698" i="2"/>
  <c r="J2698" i="2"/>
  <c r="L2698" i="2" s="1"/>
  <c r="O2697" i="2"/>
  <c r="J2697" i="2"/>
  <c r="O2696" i="2"/>
  <c r="J2696" i="2"/>
  <c r="O2695" i="2"/>
  <c r="J2695" i="2"/>
  <c r="O2694" i="2"/>
  <c r="J2694" i="2"/>
  <c r="L2694" i="2" s="1"/>
  <c r="O2693" i="2"/>
  <c r="J2693" i="2"/>
  <c r="O2692" i="2"/>
  <c r="L2692" i="2"/>
  <c r="K2692" i="2"/>
  <c r="J2692" i="2"/>
  <c r="O2691" i="2"/>
  <c r="J2691" i="2"/>
  <c r="O2690" i="2"/>
  <c r="L2690" i="2"/>
  <c r="K2690" i="2"/>
  <c r="J2690" i="2"/>
  <c r="O2689" i="2"/>
  <c r="J2689" i="2"/>
  <c r="O2688" i="2"/>
  <c r="L2688" i="2"/>
  <c r="K2688" i="2"/>
  <c r="N2692" i="2" s="1"/>
  <c r="J2688" i="2"/>
  <c r="O2687" i="2"/>
  <c r="J2687" i="2"/>
  <c r="O2686" i="2"/>
  <c r="L2686" i="2"/>
  <c r="K2686" i="2"/>
  <c r="J2686" i="2"/>
  <c r="O2685" i="2"/>
  <c r="J2685" i="2"/>
  <c r="O2684" i="2"/>
  <c r="L2684" i="2"/>
  <c r="K2684" i="2"/>
  <c r="J2684" i="2"/>
  <c r="O2683" i="2"/>
  <c r="J2683" i="2"/>
  <c r="L2682" i="2" s="1"/>
  <c r="O2682" i="2"/>
  <c r="K2682" i="2"/>
  <c r="J2682" i="2"/>
  <c r="O2681" i="2"/>
  <c r="J2681" i="2"/>
  <c r="K2680" i="2" s="1"/>
  <c r="M2682" i="2" s="1"/>
  <c r="O2680" i="2"/>
  <c r="J2680" i="2"/>
  <c r="O2679" i="2"/>
  <c r="J2679" i="2"/>
  <c r="L2678" i="2" s="1"/>
  <c r="O2678" i="2"/>
  <c r="K2678" i="2"/>
  <c r="J2678" i="2"/>
  <c r="O2677" i="2"/>
  <c r="J2677" i="2"/>
  <c r="O2676" i="2"/>
  <c r="K2676" i="2"/>
  <c r="N2682" i="2" s="1"/>
  <c r="J2676" i="2"/>
  <c r="L2676" i="2" s="1"/>
  <c r="O2675" i="2"/>
  <c r="J2675" i="2"/>
  <c r="L2674" i="2" s="1"/>
  <c r="O2674" i="2"/>
  <c r="K2674" i="2"/>
  <c r="J2674" i="2"/>
  <c r="O2673" i="2"/>
  <c r="J2673" i="2"/>
  <c r="O2672" i="2"/>
  <c r="L2672" i="2"/>
  <c r="K2672" i="2"/>
  <c r="J2672" i="2"/>
  <c r="O2671" i="2"/>
  <c r="J2671" i="2"/>
  <c r="O2670" i="2"/>
  <c r="J2670" i="2"/>
  <c r="O2669" i="2"/>
  <c r="J2669" i="2"/>
  <c r="O2668" i="2"/>
  <c r="J2668" i="2"/>
  <c r="O2667" i="2"/>
  <c r="J2667" i="2"/>
  <c r="O2666" i="2"/>
  <c r="J2666" i="2"/>
  <c r="O2665" i="2"/>
  <c r="J2665" i="2"/>
  <c r="O2664" i="2"/>
  <c r="L2664" i="2"/>
  <c r="J2664" i="2"/>
  <c r="K2664" i="2" s="1"/>
  <c r="O2663" i="2"/>
  <c r="J2663" i="2"/>
  <c r="O2662" i="2"/>
  <c r="L2662" i="2"/>
  <c r="K2662" i="2"/>
  <c r="J2662" i="2"/>
  <c r="O2661" i="2"/>
  <c r="J2661" i="2"/>
  <c r="K2660" i="2" s="1"/>
  <c r="M2662" i="2" s="1"/>
  <c r="O2660" i="2"/>
  <c r="L2660" i="2"/>
  <c r="J2660" i="2"/>
  <c r="O2659" i="2"/>
  <c r="J2659" i="2"/>
  <c r="O2658" i="2"/>
  <c r="L2658" i="2"/>
  <c r="K2658" i="2"/>
  <c r="N2662" i="2" s="1"/>
  <c r="J2658" i="2"/>
  <c r="O2657" i="2"/>
  <c r="J2657" i="2"/>
  <c r="K2656" i="2" s="1"/>
  <c r="O2656" i="2"/>
  <c r="L2656" i="2"/>
  <c r="J2656" i="2"/>
  <c r="O2655" i="2"/>
  <c r="J2655" i="2"/>
  <c r="O2654" i="2"/>
  <c r="L2654" i="2"/>
  <c r="K2654" i="2"/>
  <c r="J2654" i="2"/>
  <c r="O2653" i="2"/>
  <c r="J2653" i="2"/>
  <c r="L2652" i="2" s="1"/>
  <c r="O2652" i="2"/>
  <c r="J2652" i="2"/>
  <c r="O2651" i="2"/>
  <c r="J2651" i="2"/>
  <c r="O2650" i="2"/>
  <c r="O2649" i="2"/>
  <c r="J2649" i="2"/>
  <c r="O2648" i="2"/>
  <c r="L2648" i="2"/>
  <c r="J2648" i="2"/>
  <c r="K2648" i="2" s="1"/>
  <c r="O2647" i="2"/>
  <c r="J2647" i="2"/>
  <c r="O2646" i="2"/>
  <c r="J2646" i="2"/>
  <c r="K2646" i="2" s="1"/>
  <c r="O2645" i="2"/>
  <c r="J2645" i="2"/>
  <c r="O2644" i="2"/>
  <c r="J2644" i="2"/>
  <c r="O2643" i="2"/>
  <c r="J2643" i="2"/>
  <c r="O2642" i="2"/>
  <c r="K2642" i="2"/>
  <c r="J2642" i="2"/>
  <c r="L2642" i="2" s="1"/>
  <c r="O2641" i="2"/>
  <c r="J2641" i="2"/>
  <c r="K2640" i="2" s="1"/>
  <c r="O2640" i="2"/>
  <c r="J2640" i="2"/>
  <c r="O2639" i="2"/>
  <c r="J2639" i="2"/>
  <c r="O2638" i="2"/>
  <c r="J2638" i="2"/>
  <c r="O2637" i="2"/>
  <c r="J2637" i="2"/>
  <c r="K2636" i="2" s="1"/>
  <c r="N2642" i="2" s="1"/>
  <c r="O2636" i="2"/>
  <c r="J2636" i="2"/>
  <c r="O2635" i="2"/>
  <c r="J2635" i="2"/>
  <c r="O2634" i="2"/>
  <c r="J2634" i="2"/>
  <c r="L2634" i="2" s="1"/>
  <c r="O2633" i="2"/>
  <c r="J2633" i="2"/>
  <c r="O2632" i="2"/>
  <c r="J2632" i="2"/>
  <c r="O2631" i="2"/>
  <c r="J2631" i="2"/>
  <c r="O2630" i="2"/>
  <c r="J2630" i="2"/>
  <c r="O2629" i="2"/>
  <c r="J2629" i="2"/>
  <c r="K2628" i="2" s="1"/>
  <c r="O2628" i="2"/>
  <c r="J2628" i="2"/>
  <c r="O2627" i="2"/>
  <c r="J2627" i="2"/>
  <c r="O2626" i="2"/>
  <c r="L2626" i="2"/>
  <c r="J2626" i="2"/>
  <c r="K2626" i="2" s="1"/>
  <c r="O2625" i="2"/>
  <c r="J2625" i="2"/>
  <c r="L2624" i="2" s="1"/>
  <c r="O2624" i="2"/>
  <c r="J2624" i="2"/>
  <c r="O2623" i="2"/>
  <c r="J2623" i="2"/>
  <c r="O2622" i="2"/>
  <c r="L2622" i="2"/>
  <c r="J2622" i="2"/>
  <c r="O2621" i="2"/>
  <c r="J2621" i="2"/>
  <c r="O2620" i="2"/>
  <c r="L2620" i="2"/>
  <c r="J2620" i="2"/>
  <c r="K2620" i="2" s="1"/>
  <c r="O2619" i="2"/>
  <c r="J2619" i="2"/>
  <c r="O2618" i="2"/>
  <c r="J2618" i="2"/>
  <c r="O2617" i="2"/>
  <c r="J2617" i="2"/>
  <c r="O2616" i="2"/>
  <c r="J2616" i="2"/>
  <c r="O2615" i="2"/>
  <c r="J2615" i="2"/>
  <c r="K2614" i="2" s="1"/>
  <c r="O2614" i="2"/>
  <c r="J2614" i="2"/>
  <c r="O2613" i="2"/>
  <c r="J2613" i="2"/>
  <c r="O2612" i="2"/>
  <c r="J2612" i="2"/>
  <c r="O2611" i="2"/>
  <c r="J2611" i="2"/>
  <c r="K2610" i="2" s="1"/>
  <c r="O2610" i="2"/>
  <c r="J2610" i="2"/>
  <c r="O2609" i="2"/>
  <c r="J2609" i="2"/>
  <c r="O2608" i="2"/>
  <c r="J2608" i="2"/>
  <c r="O2607" i="2"/>
  <c r="J2607" i="2"/>
  <c r="O2606" i="2"/>
  <c r="J2606" i="2"/>
  <c r="O2605" i="2"/>
  <c r="J2605" i="2"/>
  <c r="O2604" i="2"/>
  <c r="J2604" i="2"/>
  <c r="O2603" i="2"/>
  <c r="J2603" i="2"/>
  <c r="K2602" i="2" s="1"/>
  <c r="O2602" i="2"/>
  <c r="J2602" i="2"/>
  <c r="O2601" i="2"/>
  <c r="J2601" i="2"/>
  <c r="O2600" i="2"/>
  <c r="J2600" i="2"/>
  <c r="L2600" i="2" s="1"/>
  <c r="O2599" i="2"/>
  <c r="J2599" i="2"/>
  <c r="K2598" i="2" s="1"/>
  <c r="O2598" i="2"/>
  <c r="J2598" i="2"/>
  <c r="O2597" i="2"/>
  <c r="J2597" i="2"/>
  <c r="O2596" i="2"/>
  <c r="L2596" i="2"/>
  <c r="J2596" i="2"/>
  <c r="K2596" i="2" s="1"/>
  <c r="O2595" i="2"/>
  <c r="J2595" i="2"/>
  <c r="L2594" i="2" s="1"/>
  <c r="O2594" i="2"/>
  <c r="J2594" i="2"/>
  <c r="O2593" i="2"/>
  <c r="J2593" i="2"/>
  <c r="O2592" i="2"/>
  <c r="L2592" i="2"/>
  <c r="J2592" i="2"/>
  <c r="O2591" i="2"/>
  <c r="J2591" i="2"/>
  <c r="O2590" i="2"/>
  <c r="L2590" i="2"/>
  <c r="J2590" i="2"/>
  <c r="K2590" i="2" s="1"/>
  <c r="O2589" i="2"/>
  <c r="J2589" i="2"/>
  <c r="O2588" i="2"/>
  <c r="J2588" i="2"/>
  <c r="O2587" i="2"/>
  <c r="J2587" i="2"/>
  <c r="O2586" i="2"/>
  <c r="L2586" i="2"/>
  <c r="K2586" i="2"/>
  <c r="J2586" i="2"/>
  <c r="O2585" i="2"/>
  <c r="J2585" i="2"/>
  <c r="O2584" i="2"/>
  <c r="L2584" i="2"/>
  <c r="J2584" i="2"/>
  <c r="K2584" i="2" s="1"/>
  <c r="M2586" i="2" s="1"/>
  <c r="O2583" i="2"/>
  <c r="J2583" i="2"/>
  <c r="O2582" i="2"/>
  <c r="K2582" i="2"/>
  <c r="J2582" i="2"/>
  <c r="L2582" i="2" s="1"/>
  <c r="O2581" i="2"/>
  <c r="J2581" i="2"/>
  <c r="L2580" i="2" s="1"/>
  <c r="O2580" i="2"/>
  <c r="J2580" i="2"/>
  <c r="O2579" i="2"/>
  <c r="J2579" i="2"/>
  <c r="O2578" i="2"/>
  <c r="J2578" i="2"/>
  <c r="O2577" i="2"/>
  <c r="J2577" i="2"/>
  <c r="O2576" i="2"/>
  <c r="J2576" i="2"/>
  <c r="L2576" i="2" s="1"/>
  <c r="O2575" i="2"/>
  <c r="J2575" i="2"/>
  <c r="O2574" i="2"/>
  <c r="J2574" i="2"/>
  <c r="O2573" i="2"/>
  <c r="J2573" i="2"/>
  <c r="K2572" i="2" s="1"/>
  <c r="O2572" i="2"/>
  <c r="J2572" i="2"/>
  <c r="O2571" i="2"/>
  <c r="J2571" i="2"/>
  <c r="O2570" i="2"/>
  <c r="J2570" i="2"/>
  <c r="L2570" i="2" s="1"/>
  <c r="O2569" i="2"/>
  <c r="J2569" i="2"/>
  <c r="K2568" i="2" s="1"/>
  <c r="O2568" i="2"/>
  <c r="J2568" i="2"/>
  <c r="O2567" i="2"/>
  <c r="J2567" i="2"/>
  <c r="O2566" i="2"/>
  <c r="J2566" i="2"/>
  <c r="O2565" i="2"/>
  <c r="J2565" i="2"/>
  <c r="O2564" i="2"/>
  <c r="L2564" i="2"/>
  <c r="J2564" i="2"/>
  <c r="K2564" i="2" s="1"/>
  <c r="O2563" i="2"/>
  <c r="J2563" i="2"/>
  <c r="O2562" i="2"/>
  <c r="L2562" i="2"/>
  <c r="J2562" i="2"/>
  <c r="O2561" i="2"/>
  <c r="J2561" i="2"/>
  <c r="O2560" i="2"/>
  <c r="L2560" i="2"/>
  <c r="J2560" i="2"/>
  <c r="K2560" i="2" s="1"/>
  <c r="O2559" i="2"/>
  <c r="J2559" i="2"/>
  <c r="O2558" i="2"/>
  <c r="L2558" i="2"/>
  <c r="J2558" i="2"/>
  <c r="K2558" i="2" s="1"/>
  <c r="O2557" i="2"/>
  <c r="J2557" i="2"/>
  <c r="O2556" i="2"/>
  <c r="L2556" i="2"/>
  <c r="K2556" i="2"/>
  <c r="M2558" i="2" s="1"/>
  <c r="J2556" i="2"/>
  <c r="O2555" i="2"/>
  <c r="J2555" i="2"/>
  <c r="O2554" i="2"/>
  <c r="L2554" i="2"/>
  <c r="J2554" i="2"/>
  <c r="K2554" i="2" s="1"/>
  <c r="O2553" i="2"/>
  <c r="J2553" i="2"/>
  <c r="O2552" i="2"/>
  <c r="K2552" i="2"/>
  <c r="N2558" i="2" s="1"/>
  <c r="J2552" i="2"/>
  <c r="L2552" i="2" s="1"/>
  <c r="O2551" i="2"/>
  <c r="J2551" i="2"/>
  <c r="L2550" i="2" s="1"/>
  <c r="O2550" i="2"/>
  <c r="J2550" i="2"/>
  <c r="O2549" i="2"/>
  <c r="J2549" i="2"/>
  <c r="O2548" i="2"/>
  <c r="L2548" i="2"/>
  <c r="K2548" i="2"/>
  <c r="J2548" i="2"/>
  <c r="O2547" i="2"/>
  <c r="O2546" i="2"/>
  <c r="J2546" i="2"/>
  <c r="O2545" i="2"/>
  <c r="J2545" i="2"/>
  <c r="O2544" i="2"/>
  <c r="J2544" i="2"/>
  <c r="L2544" i="2" s="1"/>
  <c r="O2543" i="2"/>
  <c r="J2543" i="2"/>
  <c r="O2542" i="2"/>
  <c r="J2542" i="2"/>
  <c r="O2541" i="2"/>
  <c r="J2541" i="2"/>
  <c r="O2540" i="2"/>
  <c r="L2540" i="2"/>
  <c r="K2540" i="2"/>
  <c r="J2540" i="2"/>
  <c r="O2539" i="2"/>
  <c r="J2539" i="2"/>
  <c r="O2538" i="2"/>
  <c r="J2538" i="2"/>
  <c r="O2537" i="2"/>
  <c r="J2537" i="2"/>
  <c r="O2536" i="2"/>
  <c r="L2536" i="2"/>
  <c r="K2536" i="2"/>
  <c r="M2536" i="2" s="1"/>
  <c r="J2536" i="2"/>
  <c r="O2535" i="2"/>
  <c r="J2535" i="2"/>
  <c r="O2534" i="2"/>
  <c r="L2534" i="2"/>
  <c r="K2534" i="2"/>
  <c r="J2534" i="2"/>
  <c r="O2533" i="2"/>
  <c r="J2533" i="2"/>
  <c r="O2532" i="2"/>
  <c r="L2532" i="2"/>
  <c r="K2532" i="2"/>
  <c r="N2536" i="2" s="1"/>
  <c r="J2532" i="2"/>
  <c r="O2531" i="2"/>
  <c r="J2531" i="2"/>
  <c r="O2530" i="2"/>
  <c r="L2530" i="2"/>
  <c r="K2530" i="2"/>
  <c r="J2530" i="2"/>
  <c r="O2529" i="2"/>
  <c r="J2529" i="2"/>
  <c r="O2528" i="2"/>
  <c r="L2528" i="2"/>
  <c r="K2528" i="2"/>
  <c r="J2528" i="2"/>
  <c r="O2527" i="2"/>
  <c r="J2527" i="2"/>
  <c r="O2526" i="2"/>
  <c r="L2526" i="2"/>
  <c r="K2526" i="2"/>
  <c r="J2526" i="2"/>
  <c r="O2525" i="2"/>
  <c r="J2525" i="2"/>
  <c r="L2524" i="2" s="1"/>
  <c r="O2524" i="2"/>
  <c r="J2524" i="2"/>
  <c r="O2523" i="2"/>
  <c r="J2523" i="2"/>
  <c r="O2522" i="2"/>
  <c r="J2522" i="2"/>
  <c r="O2521" i="2"/>
  <c r="J2521" i="2"/>
  <c r="L2520" i="2" s="1"/>
  <c r="O2520" i="2"/>
  <c r="K2520" i="2"/>
  <c r="J2520" i="2"/>
  <c r="O2519" i="2"/>
  <c r="J2519" i="2"/>
  <c r="O2518" i="2"/>
  <c r="J2518" i="2"/>
  <c r="L2518" i="2" s="1"/>
  <c r="O2517" i="2"/>
  <c r="J2517" i="2"/>
  <c r="L2516" i="2" s="1"/>
  <c r="O2516" i="2"/>
  <c r="J2516" i="2"/>
  <c r="O2515" i="2"/>
  <c r="J2515" i="2"/>
  <c r="O2514" i="2"/>
  <c r="J2514" i="2"/>
  <c r="O2513" i="2"/>
  <c r="J2513" i="2"/>
  <c r="K2512" i="2" s="1"/>
  <c r="O2512" i="2"/>
  <c r="J2512" i="2"/>
  <c r="O2511" i="2"/>
  <c r="J2511" i="2"/>
  <c r="K2510" i="2" s="1"/>
  <c r="O2510" i="2"/>
  <c r="J2510" i="2"/>
  <c r="O2509" i="2"/>
  <c r="J2509" i="2"/>
  <c r="O2508" i="2"/>
  <c r="J2508" i="2"/>
  <c r="O2507" i="2"/>
  <c r="J2507" i="2"/>
  <c r="K2506" i="2" s="1"/>
  <c r="O2506" i="2"/>
  <c r="J2506" i="2"/>
  <c r="L2506" i="2" s="1"/>
  <c r="O2505" i="2"/>
  <c r="J2505" i="2"/>
  <c r="O2504" i="2"/>
  <c r="J2504" i="2"/>
  <c r="O2503" i="2"/>
  <c r="J2503" i="2"/>
  <c r="O2502" i="2"/>
  <c r="L2502" i="2"/>
  <c r="K2502" i="2"/>
  <c r="J2502" i="2"/>
  <c r="O2501" i="2"/>
  <c r="J2501" i="2"/>
  <c r="O2500" i="2"/>
  <c r="J2500" i="2"/>
  <c r="O2499" i="2"/>
  <c r="J2499" i="2"/>
  <c r="O2498" i="2"/>
  <c r="J2498" i="2"/>
  <c r="O2497" i="2"/>
  <c r="J2497" i="2"/>
  <c r="O2496" i="2"/>
  <c r="L2496" i="2"/>
  <c r="K2496" i="2"/>
  <c r="J2496" i="2"/>
  <c r="O2495" i="2"/>
  <c r="J2495" i="2"/>
  <c r="L2494" i="2" s="1"/>
  <c r="O2494" i="2"/>
  <c r="J2494" i="2"/>
  <c r="O2493" i="2"/>
  <c r="J2493" i="2"/>
  <c r="O2492" i="2"/>
  <c r="L2492" i="2"/>
  <c r="K2492" i="2"/>
  <c r="N2496" i="2" s="1"/>
  <c r="J2492" i="2"/>
  <c r="O2491" i="2"/>
  <c r="J2491" i="2"/>
  <c r="L2490" i="2" s="1"/>
  <c r="O2490" i="2"/>
  <c r="J2490" i="2"/>
  <c r="O2489" i="2"/>
  <c r="J2489" i="2"/>
  <c r="O2488" i="2"/>
  <c r="K2488" i="2"/>
  <c r="M2488" i="2" s="1"/>
  <c r="J2488" i="2"/>
  <c r="L2488" i="2" s="1"/>
  <c r="O2487" i="2"/>
  <c r="J2487" i="2"/>
  <c r="L2486" i="2" s="1"/>
  <c r="O2486" i="2"/>
  <c r="K2486" i="2"/>
  <c r="J2486" i="2"/>
  <c r="O2485" i="2"/>
  <c r="J2485" i="2"/>
  <c r="O2484" i="2"/>
  <c r="J2484" i="2"/>
  <c r="O2483" i="2"/>
  <c r="J2483" i="2"/>
  <c r="L2482" i="2" s="1"/>
  <c r="O2482" i="2"/>
  <c r="J2482" i="2"/>
  <c r="O2481" i="2"/>
  <c r="J2481" i="2"/>
  <c r="O2480" i="2"/>
  <c r="J2480" i="2"/>
  <c r="O2479" i="2"/>
  <c r="J2479" i="2"/>
  <c r="O2478" i="2"/>
  <c r="J2478" i="2"/>
  <c r="O2477" i="2"/>
  <c r="J2477" i="2"/>
  <c r="O2476" i="2"/>
  <c r="L2476" i="2"/>
  <c r="J2476" i="2"/>
  <c r="K2476" i="2" s="1"/>
  <c r="O2475" i="2"/>
  <c r="J2475" i="2"/>
  <c r="O2474" i="2"/>
  <c r="J2474" i="2"/>
  <c r="O2473" i="2"/>
  <c r="J2473" i="2"/>
  <c r="O2472" i="2"/>
  <c r="K2472" i="2"/>
  <c r="J2472" i="2"/>
  <c r="L2472" i="2" s="1"/>
  <c r="O2471" i="2"/>
  <c r="J2471" i="2"/>
  <c r="O2470" i="2"/>
  <c r="L2470" i="2"/>
  <c r="K2470" i="2"/>
  <c r="J2470" i="2"/>
  <c r="O2469" i="2"/>
  <c r="J2469" i="2"/>
  <c r="O2468" i="2"/>
  <c r="L2468" i="2"/>
  <c r="K2468" i="2"/>
  <c r="J2468" i="2"/>
  <c r="O2467" i="2"/>
  <c r="J2467" i="2"/>
  <c r="O2466" i="2"/>
  <c r="L2466" i="2"/>
  <c r="K2466" i="2"/>
  <c r="N2470" i="2" s="1"/>
  <c r="J2466" i="2"/>
  <c r="O2465" i="2"/>
  <c r="J2465" i="2"/>
  <c r="O2464" i="2"/>
  <c r="L2464" i="2"/>
  <c r="K2464" i="2"/>
  <c r="J2464" i="2"/>
  <c r="O2463" i="2"/>
  <c r="J2463" i="2"/>
  <c r="O2462" i="2"/>
  <c r="L2462" i="2"/>
  <c r="K2462" i="2"/>
  <c r="J2462" i="2"/>
  <c r="O2461" i="2"/>
  <c r="J2461" i="2"/>
  <c r="L2460" i="2" s="1"/>
  <c r="O2460" i="2"/>
  <c r="K2460" i="2"/>
  <c r="J2460" i="2"/>
  <c r="O2459" i="2"/>
  <c r="J2459" i="2"/>
  <c r="O2458" i="2"/>
  <c r="K2458" i="2"/>
  <c r="M2460" i="2" s="1"/>
  <c r="J2458" i="2"/>
  <c r="L2458" i="2" s="1"/>
  <c r="O2457" i="2"/>
  <c r="J2457" i="2"/>
  <c r="L2456" i="2" s="1"/>
  <c r="O2456" i="2"/>
  <c r="K2456" i="2"/>
  <c r="J2456" i="2"/>
  <c r="O2455" i="2"/>
  <c r="J2455" i="2"/>
  <c r="O2454" i="2"/>
  <c r="J2454" i="2"/>
  <c r="O2453" i="2"/>
  <c r="J2453" i="2"/>
  <c r="O2452" i="2"/>
  <c r="J2452" i="2"/>
  <c r="O2451" i="2"/>
  <c r="J2451" i="2"/>
  <c r="O2450" i="2"/>
  <c r="J2450" i="2"/>
  <c r="L2450" i="2" s="1"/>
  <c r="O2449" i="2"/>
  <c r="J2449" i="2"/>
  <c r="O2448" i="2"/>
  <c r="J2448" i="2"/>
  <c r="O2447" i="2"/>
  <c r="J2447" i="2"/>
  <c r="O2446" i="2"/>
  <c r="L2446" i="2"/>
  <c r="K2446" i="2"/>
  <c r="J2446" i="2"/>
  <c r="O2445" i="2"/>
  <c r="J2445" i="2"/>
  <c r="O2444" i="2"/>
  <c r="L2444" i="2"/>
  <c r="K2444" i="2"/>
  <c r="J2444" i="2"/>
  <c r="O2443" i="2"/>
  <c r="J2443" i="2"/>
  <c r="O2442" i="2"/>
  <c r="L2442" i="2"/>
  <c r="K2442" i="2"/>
  <c r="M2444" i="2" s="1"/>
  <c r="J2442" i="2"/>
  <c r="O2441" i="2"/>
  <c r="J2441" i="2"/>
  <c r="O2440" i="2"/>
  <c r="L2440" i="2"/>
  <c r="K2440" i="2"/>
  <c r="J2440" i="2"/>
  <c r="O2439" i="2"/>
  <c r="J2439" i="2"/>
  <c r="O2438" i="2"/>
  <c r="L2438" i="2"/>
  <c r="K2438" i="2"/>
  <c r="N2444" i="2" s="1"/>
  <c r="J2438" i="2"/>
  <c r="O2437" i="2"/>
  <c r="J2437" i="2"/>
  <c r="O2436" i="2"/>
  <c r="N2436" i="2"/>
  <c r="K2436" i="2"/>
  <c r="J2436" i="2"/>
  <c r="L2436" i="2" s="1"/>
  <c r="O2435" i="2"/>
  <c r="J2435" i="2"/>
  <c r="L2434" i="2" s="1"/>
  <c r="O2434" i="2"/>
  <c r="K2434" i="2"/>
  <c r="M2436" i="2" s="1"/>
  <c r="J2434" i="2"/>
  <c r="O2433" i="2"/>
  <c r="J2433" i="2"/>
  <c r="O2432" i="2"/>
  <c r="K2432" i="2"/>
  <c r="J2432" i="2"/>
  <c r="L2432" i="2" s="1"/>
  <c r="O2431" i="2"/>
  <c r="J2431" i="2"/>
  <c r="L2430" i="2" s="1"/>
  <c r="O2430" i="2"/>
  <c r="K2430" i="2"/>
  <c r="J2430" i="2"/>
  <c r="O2429" i="2"/>
  <c r="J2429" i="2"/>
  <c r="O2428" i="2"/>
  <c r="J2428" i="2"/>
  <c r="O2427" i="2"/>
  <c r="J2427" i="2"/>
  <c r="L2426" i="2" s="1"/>
  <c r="O2426" i="2"/>
  <c r="J2426" i="2"/>
  <c r="O2425" i="2"/>
  <c r="J2425" i="2"/>
  <c r="O2424" i="2"/>
  <c r="J2424" i="2"/>
  <c r="O2423" i="2"/>
  <c r="J2423" i="2"/>
  <c r="O2422" i="2"/>
  <c r="J2422" i="2"/>
  <c r="O2421" i="2"/>
  <c r="J2421" i="2"/>
  <c r="O2420" i="2"/>
  <c r="L2420" i="2"/>
  <c r="J2420" i="2"/>
  <c r="K2420" i="2" s="1"/>
  <c r="O2419" i="2"/>
  <c r="J2419" i="2"/>
  <c r="O2418" i="2"/>
  <c r="J2418" i="2"/>
  <c r="O2417" i="2"/>
  <c r="J2417" i="2"/>
  <c r="O2416" i="2"/>
  <c r="K2416" i="2"/>
  <c r="J2416" i="2"/>
  <c r="L2416" i="2" s="1"/>
  <c r="O2415" i="2"/>
  <c r="J2415" i="2"/>
  <c r="O2414" i="2"/>
  <c r="L2414" i="2"/>
  <c r="K2414" i="2"/>
  <c r="J2414" i="2"/>
  <c r="O2413" i="2"/>
  <c r="J2413" i="2"/>
  <c r="O2412" i="2"/>
  <c r="L2412" i="2"/>
  <c r="K2412" i="2"/>
  <c r="J2412" i="2"/>
  <c r="O2411" i="2"/>
  <c r="J2411" i="2"/>
  <c r="O2410" i="2"/>
  <c r="L2410" i="2"/>
  <c r="K2410" i="2"/>
  <c r="J2410" i="2"/>
  <c r="O2409" i="2"/>
  <c r="J2409" i="2"/>
  <c r="O2408" i="2"/>
  <c r="L2408" i="2"/>
  <c r="K2408" i="2"/>
  <c r="J2408" i="2"/>
  <c r="O2407" i="2"/>
  <c r="J2407" i="2"/>
  <c r="O2406" i="2"/>
  <c r="J2406" i="2"/>
  <c r="L2406" i="2" s="1"/>
  <c r="O2405" i="2"/>
  <c r="J2405" i="2"/>
  <c r="L2404" i="2" s="1"/>
  <c r="O2404" i="2"/>
  <c r="K2404" i="2"/>
  <c r="J2404" i="2"/>
  <c r="O2403" i="2"/>
  <c r="J2403" i="2"/>
  <c r="O2402" i="2"/>
  <c r="K2402" i="2"/>
  <c r="J2402" i="2"/>
  <c r="L2402" i="2" s="1"/>
  <c r="O2401" i="2"/>
  <c r="J2401" i="2"/>
  <c r="L2400" i="2" s="1"/>
  <c r="O2400" i="2"/>
  <c r="J2400" i="2"/>
  <c r="O2399" i="2"/>
  <c r="J2399" i="2"/>
  <c r="O2398" i="2"/>
  <c r="J2398" i="2"/>
  <c r="L2398" i="2" s="1"/>
  <c r="O2397" i="2"/>
  <c r="J2397" i="2"/>
  <c r="O2396" i="2"/>
  <c r="J2396" i="2"/>
  <c r="O2395" i="2"/>
  <c r="J2395" i="2"/>
  <c r="O2394" i="2"/>
  <c r="J2394" i="2"/>
  <c r="L2394" i="2" s="1"/>
  <c r="O2393" i="2"/>
  <c r="J2393" i="2"/>
  <c r="O2392" i="2"/>
  <c r="J2392" i="2"/>
  <c r="O2391" i="2"/>
  <c r="J2391" i="2"/>
  <c r="O2390" i="2"/>
  <c r="L2390" i="2"/>
  <c r="K2390" i="2"/>
  <c r="J2390" i="2"/>
  <c r="O2389" i="2"/>
  <c r="J2389" i="2"/>
  <c r="O2388" i="2"/>
  <c r="L2388" i="2"/>
  <c r="K2388" i="2"/>
  <c r="J2388" i="2"/>
  <c r="O2387" i="2"/>
  <c r="J2387" i="2"/>
  <c r="O2386" i="2"/>
  <c r="L2386" i="2"/>
  <c r="K2386" i="2"/>
  <c r="M2388" i="2" s="1"/>
  <c r="J2386" i="2"/>
  <c r="O2385" i="2"/>
  <c r="J2385" i="2"/>
  <c r="O2384" i="2"/>
  <c r="L2384" i="2"/>
  <c r="K2384" i="2"/>
  <c r="J2384" i="2"/>
  <c r="O2383" i="2"/>
  <c r="J2383" i="2"/>
  <c r="O2382" i="2"/>
  <c r="L2382" i="2"/>
  <c r="K2382" i="2"/>
  <c r="N2388" i="2" s="1"/>
  <c r="J2382" i="2"/>
  <c r="O2381" i="2"/>
  <c r="J2381" i="2"/>
  <c r="O2380" i="2"/>
  <c r="L2380" i="2"/>
  <c r="K2380" i="2"/>
  <c r="J2380" i="2"/>
  <c r="O2379" i="2"/>
  <c r="J2379" i="2"/>
  <c r="L2378" i="2" s="1"/>
  <c r="O2378" i="2"/>
  <c r="J2378" i="2"/>
  <c r="O2377" i="2"/>
  <c r="J2377" i="2"/>
  <c r="O2376" i="2"/>
  <c r="J2376" i="2"/>
  <c r="O2375" i="2"/>
  <c r="J2375" i="2"/>
  <c r="L2374" i="2" s="1"/>
  <c r="O2374" i="2"/>
  <c r="K2374" i="2"/>
  <c r="J2374" i="2"/>
  <c r="O2373" i="2"/>
  <c r="J2373" i="2"/>
  <c r="O2372" i="2"/>
  <c r="J2372" i="2"/>
  <c r="L2372" i="2" s="1"/>
  <c r="O2371" i="2"/>
  <c r="J2371" i="2"/>
  <c r="O2370" i="2"/>
  <c r="J2370" i="2"/>
  <c r="O2369" i="2"/>
  <c r="J2369" i="2"/>
  <c r="O2368" i="2"/>
  <c r="J2368" i="2"/>
  <c r="O2367" i="2"/>
  <c r="J2367" i="2"/>
  <c r="O2366" i="2"/>
  <c r="J2366" i="2"/>
  <c r="O2365" i="2"/>
  <c r="J2365" i="2"/>
  <c r="O2364" i="2"/>
  <c r="L2364" i="2"/>
  <c r="J2364" i="2"/>
  <c r="K2364" i="2" s="1"/>
  <c r="O2363" i="2"/>
  <c r="J2363" i="2"/>
  <c r="O2362" i="2"/>
  <c r="J2362" i="2"/>
  <c r="O2361" i="2"/>
  <c r="J2361" i="2"/>
  <c r="O2360" i="2"/>
  <c r="M2360" i="2"/>
  <c r="L2360" i="2"/>
  <c r="K2360" i="2"/>
  <c r="J2360" i="2"/>
  <c r="O2359" i="2"/>
  <c r="J2359" i="2"/>
  <c r="O2358" i="2"/>
  <c r="L2358" i="2"/>
  <c r="K2358" i="2"/>
  <c r="J2358" i="2"/>
  <c r="O2357" i="2"/>
  <c r="J2357" i="2"/>
  <c r="K2356" i="2" s="1"/>
  <c r="O2356" i="2"/>
  <c r="L2356" i="2"/>
  <c r="J2356" i="2"/>
  <c r="O2355" i="2"/>
  <c r="J2355" i="2"/>
  <c r="O2354" i="2"/>
  <c r="L2354" i="2"/>
  <c r="K2354" i="2"/>
  <c r="N2360" i="2" s="1"/>
  <c r="J2354" i="2"/>
  <c r="O2353" i="2"/>
  <c r="J2353" i="2"/>
  <c r="K2352" i="2" s="1"/>
  <c r="O2352" i="2"/>
  <c r="L2352" i="2"/>
  <c r="J2352" i="2"/>
  <c r="O2351" i="2"/>
  <c r="J2351" i="2"/>
  <c r="O2350" i="2"/>
  <c r="K2350" i="2"/>
  <c r="J2350" i="2"/>
  <c r="L2350" i="2" s="1"/>
  <c r="O2349" i="2"/>
  <c r="J2349" i="2"/>
  <c r="O2348" i="2"/>
  <c r="J2348" i="2"/>
  <c r="O2347" i="2"/>
  <c r="J2347" i="2"/>
  <c r="O2346" i="2"/>
  <c r="J2346" i="2"/>
  <c r="O2345" i="2"/>
  <c r="J2345" i="2"/>
  <c r="L2344" i="2" s="1"/>
  <c r="O2344" i="2"/>
  <c r="K2344" i="2"/>
  <c r="N2350" i="2" s="1"/>
  <c r="J2344" i="2"/>
  <c r="O2343" i="2"/>
  <c r="J2343" i="2"/>
  <c r="O2342" i="2"/>
  <c r="L2342" i="2"/>
  <c r="J2342" i="2"/>
  <c r="K2342" i="2" s="1"/>
  <c r="O2341" i="2"/>
  <c r="J2341" i="2"/>
  <c r="O2340" i="2"/>
  <c r="J2340" i="2"/>
  <c r="O2339" i="2"/>
  <c r="J2339" i="2"/>
  <c r="O2338" i="2"/>
  <c r="J2338" i="2"/>
  <c r="O2337" i="2"/>
  <c r="J2337" i="2"/>
  <c r="O2336" i="2"/>
  <c r="J2336" i="2"/>
  <c r="O2335" i="2"/>
  <c r="J2335" i="2"/>
  <c r="O2334" i="2"/>
  <c r="J2334" i="2"/>
  <c r="L2334" i="2" s="1"/>
  <c r="O2333" i="2"/>
  <c r="J2333" i="2"/>
  <c r="O2332" i="2"/>
  <c r="L2332" i="2"/>
  <c r="K2332" i="2"/>
  <c r="J2332" i="2"/>
  <c r="O2331" i="2"/>
  <c r="J2331" i="2"/>
  <c r="O2330" i="2"/>
  <c r="J2330" i="2"/>
  <c r="O2329" i="2"/>
  <c r="J2329" i="2"/>
  <c r="O2328" i="2"/>
  <c r="L2328" i="2"/>
  <c r="K2328" i="2"/>
  <c r="J2328" i="2"/>
  <c r="O2327" i="2"/>
  <c r="J2327" i="2"/>
  <c r="O2326" i="2"/>
  <c r="J2326" i="2"/>
  <c r="O2325" i="2"/>
  <c r="J2325" i="2"/>
  <c r="O2324" i="2"/>
  <c r="J2324" i="2"/>
  <c r="L2324" i="2" s="1"/>
  <c r="O2323" i="2"/>
  <c r="J2323" i="2"/>
  <c r="L2322" i="2" s="1"/>
  <c r="O2322" i="2"/>
  <c r="J2322" i="2"/>
  <c r="O2321" i="2"/>
  <c r="J2321" i="2"/>
  <c r="K2320" i="2" s="1"/>
  <c r="O2320" i="2"/>
  <c r="J2320" i="2"/>
  <c r="O2319" i="2"/>
  <c r="J2319" i="2"/>
  <c r="L2318" i="2" s="1"/>
  <c r="O2318" i="2"/>
  <c r="K2318" i="2"/>
  <c r="J2318" i="2"/>
  <c r="O2317" i="2"/>
  <c r="J2317" i="2"/>
  <c r="O2316" i="2"/>
  <c r="K2316" i="2"/>
  <c r="J2316" i="2"/>
  <c r="L2316" i="2" s="1"/>
  <c r="O2315" i="2"/>
  <c r="J2315" i="2"/>
  <c r="O2314" i="2"/>
  <c r="J2314" i="2"/>
  <c r="O2313" i="2"/>
  <c r="J2313" i="2"/>
  <c r="O2312" i="2"/>
  <c r="J2312" i="2"/>
  <c r="L2312" i="2" s="1"/>
  <c r="O2311" i="2"/>
  <c r="J2311" i="2"/>
  <c r="O2310" i="2"/>
  <c r="J2310" i="2"/>
  <c r="O2309" i="2"/>
  <c r="J2309" i="2"/>
  <c r="O2308" i="2"/>
  <c r="J2308" i="2"/>
  <c r="L2308" i="2" s="1"/>
  <c r="O2307" i="2"/>
  <c r="J2307" i="2"/>
  <c r="O2306" i="2"/>
  <c r="L2306" i="2"/>
  <c r="K2306" i="2"/>
  <c r="J2306" i="2"/>
  <c r="O2305" i="2"/>
  <c r="J2305" i="2"/>
  <c r="O2304" i="2"/>
  <c r="J2304" i="2"/>
  <c r="O2303" i="2"/>
  <c r="J2303" i="2"/>
  <c r="O2302" i="2"/>
  <c r="L2302" i="2"/>
  <c r="K2302" i="2"/>
  <c r="J2302" i="2"/>
  <c r="O2301" i="2"/>
  <c r="J2301" i="2"/>
  <c r="O2300" i="2"/>
  <c r="J2300" i="2"/>
  <c r="O2299" i="2"/>
  <c r="J2299" i="2"/>
  <c r="O2298" i="2"/>
  <c r="J2298" i="2"/>
  <c r="L2298" i="2" s="1"/>
  <c r="O2297" i="2"/>
  <c r="J2297" i="2"/>
  <c r="L2296" i="2" s="1"/>
  <c r="O2296" i="2"/>
  <c r="J2296" i="2"/>
  <c r="O2295" i="2"/>
  <c r="J2295" i="2"/>
  <c r="K2294" i="2" s="1"/>
  <c r="O2294" i="2"/>
  <c r="J2294" i="2"/>
  <c r="O2293" i="2"/>
  <c r="J2293" i="2"/>
  <c r="L2292" i="2" s="1"/>
  <c r="O2292" i="2"/>
  <c r="K2292" i="2"/>
  <c r="J2292" i="2"/>
  <c r="O2291" i="2"/>
  <c r="J2291" i="2"/>
  <c r="O2290" i="2"/>
  <c r="K2290" i="2"/>
  <c r="J2290" i="2"/>
  <c r="L2290" i="2" s="1"/>
  <c r="O2289" i="2"/>
  <c r="J2289" i="2"/>
  <c r="O2288" i="2"/>
  <c r="J2288" i="2"/>
  <c r="O2287" i="2"/>
  <c r="J2287" i="2"/>
  <c r="O2286" i="2"/>
  <c r="J2286" i="2"/>
  <c r="L2286" i="2" s="1"/>
  <c r="O2285" i="2"/>
  <c r="J2285" i="2"/>
  <c r="O2284" i="2"/>
  <c r="J2284" i="2"/>
  <c r="O2283" i="2"/>
  <c r="J2283" i="2"/>
  <c r="O2282" i="2"/>
  <c r="J2282" i="2"/>
  <c r="L2282" i="2" s="1"/>
  <c r="O2281" i="2"/>
  <c r="J2281" i="2"/>
  <c r="O2280" i="2"/>
  <c r="J2280" i="2"/>
  <c r="O2279" i="2"/>
  <c r="J2279" i="2"/>
  <c r="O2278" i="2"/>
  <c r="J2278" i="2"/>
  <c r="L2278" i="2" s="1"/>
  <c r="O2277" i="2"/>
  <c r="J2277" i="2"/>
  <c r="O2276" i="2"/>
  <c r="L2276" i="2"/>
  <c r="K2276" i="2"/>
  <c r="J2276" i="2"/>
  <c r="O2275" i="2"/>
  <c r="J2275" i="2"/>
  <c r="O2274" i="2"/>
  <c r="J2274" i="2"/>
  <c r="L2274" i="2" s="1"/>
  <c r="O2273" i="2"/>
  <c r="J2273" i="2"/>
  <c r="O2272" i="2"/>
  <c r="L2272" i="2"/>
  <c r="K2272" i="2"/>
  <c r="J2272" i="2"/>
  <c r="O2271" i="2"/>
  <c r="J2271" i="2"/>
  <c r="L2270" i="2" s="1"/>
  <c r="O2270" i="2"/>
  <c r="K2270" i="2"/>
  <c r="J2270" i="2"/>
  <c r="O2269" i="2"/>
  <c r="J2269" i="2"/>
  <c r="O2268" i="2"/>
  <c r="J2268" i="2"/>
  <c r="O2267" i="2"/>
  <c r="J2267" i="2"/>
  <c r="L2266" i="2" s="1"/>
  <c r="O2266" i="2"/>
  <c r="J2266" i="2"/>
  <c r="O2265" i="2"/>
  <c r="J2265" i="2"/>
  <c r="K2264" i="2" s="1"/>
  <c r="O2264" i="2"/>
  <c r="J2264" i="2"/>
  <c r="O2263" i="2"/>
  <c r="J2263" i="2"/>
  <c r="O2262" i="2"/>
  <c r="J2262" i="2"/>
  <c r="O2261" i="2"/>
  <c r="J2261" i="2"/>
  <c r="O2260" i="2"/>
  <c r="J2260" i="2"/>
  <c r="O2259" i="2"/>
  <c r="J2259" i="2"/>
  <c r="O2258" i="2"/>
  <c r="J2258" i="2"/>
  <c r="O2257" i="2"/>
  <c r="J2257" i="2"/>
  <c r="O2256" i="2"/>
  <c r="L2256" i="2"/>
  <c r="K2256" i="2"/>
  <c r="J2256" i="2"/>
  <c r="O2255" i="2"/>
  <c r="J2255" i="2"/>
  <c r="O2254" i="2"/>
  <c r="J2254" i="2"/>
  <c r="O2253" i="2"/>
  <c r="J2253" i="2"/>
  <c r="O2252" i="2"/>
  <c r="N2252" i="2"/>
  <c r="M2252" i="2"/>
  <c r="L2252" i="2"/>
  <c r="K2252" i="2"/>
  <c r="J2252" i="2"/>
  <c r="O2251" i="2"/>
  <c r="J2251" i="2"/>
  <c r="O2250" i="2"/>
  <c r="L2250" i="2"/>
  <c r="K2250" i="2"/>
  <c r="J2250" i="2"/>
  <c r="O2249" i="2"/>
  <c r="J2249" i="2"/>
  <c r="O2248" i="2"/>
  <c r="J2248" i="2"/>
  <c r="O2247" i="2"/>
  <c r="J2247" i="2"/>
  <c r="O2246" i="2"/>
  <c r="L2246" i="2"/>
  <c r="K2246" i="2"/>
  <c r="J2246" i="2"/>
  <c r="O2245" i="2"/>
  <c r="J2245" i="2"/>
  <c r="O2244" i="2"/>
  <c r="J2244" i="2"/>
  <c r="O2243" i="2"/>
  <c r="J2243" i="2"/>
  <c r="O2242" i="2"/>
  <c r="J2242" i="2"/>
  <c r="O2241" i="2"/>
  <c r="J2241" i="2"/>
  <c r="O2240" i="2"/>
  <c r="J2240" i="2"/>
  <c r="O2239" i="2"/>
  <c r="J2239" i="2"/>
  <c r="O2238" i="2"/>
  <c r="J2238" i="2"/>
  <c r="O2237" i="2"/>
  <c r="J2237" i="2"/>
  <c r="O2236" i="2"/>
  <c r="J2236" i="2"/>
  <c r="O2235" i="2"/>
  <c r="J2235" i="2"/>
  <c r="O2234" i="2"/>
  <c r="J2234" i="2"/>
  <c r="L2234" i="2" s="1"/>
  <c r="O2233" i="2"/>
  <c r="O2232" i="2"/>
  <c r="L2232" i="2"/>
  <c r="K2232" i="2"/>
  <c r="J2232" i="2"/>
  <c r="O2231" i="2"/>
  <c r="J2231" i="2"/>
  <c r="O2230" i="2"/>
  <c r="L2230" i="2"/>
  <c r="J2230" i="2"/>
  <c r="K2230" i="2" s="1"/>
  <c r="O2229" i="2"/>
  <c r="J2229" i="2"/>
  <c r="O2228" i="2"/>
  <c r="J2228" i="2"/>
  <c r="O2227" i="2"/>
  <c r="J2227" i="2"/>
  <c r="O2226" i="2"/>
  <c r="L2226" i="2"/>
  <c r="K2226" i="2"/>
  <c r="J2226" i="2"/>
  <c r="O2225" i="2"/>
  <c r="J2225" i="2"/>
  <c r="O2224" i="2"/>
  <c r="J2224" i="2"/>
  <c r="L2224" i="2" s="1"/>
  <c r="O2223" i="2"/>
  <c r="J2223" i="2"/>
  <c r="O2222" i="2"/>
  <c r="L2222" i="2"/>
  <c r="K2222" i="2"/>
  <c r="J2222" i="2"/>
  <c r="O2221" i="2"/>
  <c r="J2221" i="2"/>
  <c r="O2220" i="2"/>
  <c r="K2220" i="2"/>
  <c r="J2220" i="2"/>
  <c r="L2220" i="2" s="1"/>
  <c r="O2219" i="2"/>
  <c r="J2219" i="2"/>
  <c r="O2218" i="2"/>
  <c r="K2218" i="2"/>
  <c r="J2218" i="2"/>
  <c r="L2218" i="2" s="1"/>
  <c r="O2217" i="2"/>
  <c r="J2217" i="2"/>
  <c r="O2216" i="2"/>
  <c r="K2216" i="2"/>
  <c r="J2216" i="2"/>
  <c r="L2216" i="2" s="1"/>
  <c r="O2215" i="2"/>
  <c r="J2215" i="2"/>
  <c r="K2214" i="2" s="1"/>
  <c r="O2214" i="2"/>
  <c r="L2214" i="2"/>
  <c r="J2214" i="2"/>
  <c r="O2213" i="2"/>
  <c r="J2213" i="2"/>
  <c r="O2212" i="2"/>
  <c r="L2212" i="2"/>
  <c r="J2212" i="2"/>
  <c r="K2212" i="2" s="1"/>
  <c r="O2211" i="2"/>
  <c r="J2211" i="2"/>
  <c r="O2210" i="2"/>
  <c r="K2210" i="2"/>
  <c r="N2214" i="2" s="1"/>
  <c r="J2210" i="2"/>
  <c r="L2210" i="2" s="1"/>
  <c r="O2209" i="2"/>
  <c r="J2209" i="2"/>
  <c r="O2208" i="2"/>
  <c r="J2208" i="2"/>
  <c r="K2208" i="2" s="1"/>
  <c r="O2207" i="2"/>
  <c r="J2207" i="2"/>
  <c r="O2206" i="2"/>
  <c r="J2206" i="2"/>
  <c r="O2205" i="2"/>
  <c r="J2205" i="2"/>
  <c r="O2204" i="2"/>
  <c r="L2204" i="2"/>
  <c r="K2204" i="2"/>
  <c r="J2204" i="2"/>
  <c r="O2203" i="2"/>
  <c r="J2203" i="2"/>
  <c r="K2202" i="2" s="1"/>
  <c r="O2202" i="2"/>
  <c r="L2202" i="2"/>
  <c r="J2202" i="2"/>
  <c r="O2201" i="2"/>
  <c r="J2201" i="2"/>
  <c r="O2200" i="2"/>
  <c r="J2200" i="2"/>
  <c r="O2199" i="2"/>
  <c r="J2199" i="2"/>
  <c r="K2198" i="2" s="1"/>
  <c r="O2198" i="2"/>
  <c r="J2198" i="2"/>
  <c r="O2197" i="2"/>
  <c r="J2197" i="2"/>
  <c r="O2196" i="2"/>
  <c r="L2196" i="2"/>
  <c r="K2196" i="2"/>
  <c r="J2196" i="2"/>
  <c r="O2195" i="2"/>
  <c r="J2195" i="2"/>
  <c r="O2194" i="2"/>
  <c r="J2194" i="2"/>
  <c r="O2193" i="2"/>
  <c r="J2193" i="2"/>
  <c r="O2192" i="2"/>
  <c r="J2192" i="2"/>
  <c r="L2192" i="2" s="1"/>
  <c r="O2191" i="2"/>
  <c r="J2191" i="2"/>
  <c r="O2190" i="2"/>
  <c r="J2190" i="2"/>
  <c r="O2189" i="2"/>
  <c r="J2189" i="2"/>
  <c r="O2188" i="2"/>
  <c r="J2188" i="2"/>
  <c r="O2187" i="2"/>
  <c r="J2187" i="2"/>
  <c r="O2186" i="2"/>
  <c r="J2186" i="2"/>
  <c r="O2185" i="2"/>
  <c r="J2185" i="2"/>
  <c r="O2184" i="2"/>
  <c r="J2184" i="2"/>
  <c r="O2183" i="2"/>
  <c r="J2183" i="2"/>
  <c r="O2182" i="2"/>
  <c r="L2182" i="2"/>
  <c r="J2182" i="2"/>
  <c r="K2182" i="2" s="1"/>
  <c r="O2181" i="2"/>
  <c r="J2181" i="2"/>
  <c r="O2180" i="2"/>
  <c r="J2180" i="2"/>
  <c r="O2179" i="2"/>
  <c r="J2179" i="2"/>
  <c r="O2178" i="2"/>
  <c r="J2178" i="2"/>
  <c r="L2178" i="2" s="1"/>
  <c r="O2177" i="2"/>
  <c r="J2177" i="2"/>
  <c r="K2176" i="2" s="1"/>
  <c r="O2176" i="2"/>
  <c r="J2176" i="2"/>
  <c r="O2175" i="2"/>
  <c r="J2175" i="2"/>
  <c r="O2174" i="2"/>
  <c r="J2174" i="2"/>
  <c r="O2173" i="2"/>
  <c r="J2173" i="2"/>
  <c r="O2172" i="2"/>
  <c r="J2172" i="2"/>
  <c r="O2171" i="2"/>
  <c r="J2171" i="2"/>
  <c r="O2170" i="2"/>
  <c r="J2170" i="2"/>
  <c r="O2169" i="2"/>
  <c r="J2169" i="2"/>
  <c r="O2168" i="2"/>
  <c r="J2168" i="2"/>
  <c r="O2167" i="2"/>
  <c r="J2167" i="2"/>
  <c r="O2166" i="2"/>
  <c r="L2166" i="2"/>
  <c r="J2166" i="2"/>
  <c r="K2166" i="2" s="1"/>
  <c r="O2165" i="2"/>
  <c r="J2165" i="2"/>
  <c r="O2164" i="2"/>
  <c r="J2164" i="2"/>
  <c r="O2163" i="2"/>
  <c r="J2163" i="2"/>
  <c r="O2162" i="2"/>
  <c r="L2162" i="2"/>
  <c r="J2162" i="2"/>
  <c r="K2162" i="2" s="1"/>
  <c r="M2162" i="2" s="1"/>
  <c r="O2161" i="2"/>
  <c r="J2161" i="2"/>
  <c r="O2160" i="2"/>
  <c r="L2160" i="2"/>
  <c r="K2160" i="2"/>
  <c r="J2160" i="2"/>
  <c r="O2159" i="2"/>
  <c r="J2159" i="2"/>
  <c r="O2158" i="2"/>
  <c r="L2158" i="2"/>
  <c r="J2158" i="2"/>
  <c r="K2158" i="2" s="1"/>
  <c r="O2157" i="2"/>
  <c r="J2157" i="2"/>
  <c r="O2156" i="2"/>
  <c r="L2156" i="2"/>
  <c r="K2156" i="2"/>
  <c r="J2156" i="2"/>
  <c r="O2155" i="2"/>
  <c r="J2155" i="2"/>
  <c r="O2154" i="2"/>
  <c r="L2154" i="2"/>
  <c r="K2154" i="2"/>
  <c r="J2154" i="2"/>
  <c r="O2153" i="2"/>
  <c r="J2153" i="2"/>
  <c r="O2152" i="2"/>
  <c r="J2152" i="2"/>
  <c r="O2151" i="2"/>
  <c r="J2151" i="2"/>
  <c r="O2150" i="2"/>
  <c r="J2150" i="2"/>
  <c r="O2149" i="2"/>
  <c r="J2149" i="2"/>
  <c r="O2148" i="2"/>
  <c r="K2148" i="2"/>
  <c r="J2148" i="2"/>
  <c r="O2147" i="2"/>
  <c r="J2147" i="2"/>
  <c r="O2146" i="2"/>
  <c r="J2146" i="2"/>
  <c r="O2145" i="2"/>
  <c r="J2145" i="2"/>
  <c r="O2144" i="2"/>
  <c r="L2144" i="2"/>
  <c r="K2144" i="2"/>
  <c r="J2144" i="2"/>
  <c r="O2143" i="2"/>
  <c r="J2143" i="2"/>
  <c r="O2142" i="2"/>
  <c r="J2142" i="2"/>
  <c r="O2141" i="2"/>
  <c r="J2141" i="2"/>
  <c r="O2140" i="2"/>
  <c r="J2140" i="2"/>
  <c r="O2139" i="2"/>
  <c r="J2139" i="2"/>
  <c r="O2138" i="2"/>
  <c r="J2138" i="2"/>
  <c r="O2137" i="2"/>
  <c r="J2137" i="2"/>
  <c r="O2136" i="2"/>
  <c r="J2136" i="2"/>
  <c r="O2135" i="2"/>
  <c r="J2135" i="2"/>
  <c r="O2134" i="2"/>
  <c r="L2134" i="2"/>
  <c r="K2134" i="2"/>
  <c r="J2134" i="2"/>
  <c r="O2133" i="2"/>
  <c r="J2133" i="2"/>
  <c r="O2132" i="2"/>
  <c r="J2132" i="2"/>
  <c r="O2131" i="2"/>
  <c r="J2131" i="2"/>
  <c r="O2130" i="2"/>
  <c r="L2130" i="2"/>
  <c r="K2130" i="2"/>
  <c r="J2130" i="2"/>
  <c r="O2129" i="2"/>
  <c r="J2129" i="2"/>
  <c r="K2128" i="2" s="1"/>
  <c r="O2128" i="2"/>
  <c r="L2128" i="2"/>
  <c r="J2128" i="2"/>
  <c r="O2127" i="2"/>
  <c r="J2127" i="2"/>
  <c r="O2126" i="2"/>
  <c r="K2126" i="2"/>
  <c r="J2126" i="2"/>
  <c r="L2126" i="2" s="1"/>
  <c r="O2125" i="2"/>
  <c r="J2125" i="2"/>
  <c r="O2124" i="2"/>
  <c r="L2124" i="2"/>
  <c r="K2124" i="2"/>
  <c r="J2124" i="2"/>
  <c r="O2123" i="2"/>
  <c r="J2123" i="2"/>
  <c r="O2122" i="2"/>
  <c r="J2122" i="2"/>
  <c r="L2122" i="2" s="1"/>
  <c r="O2121" i="2"/>
  <c r="J2121" i="2"/>
  <c r="O2120" i="2"/>
  <c r="J2120" i="2"/>
  <c r="O2119" i="2"/>
  <c r="J2119" i="2"/>
  <c r="O2118" i="2"/>
  <c r="K2118" i="2"/>
  <c r="J2118" i="2"/>
  <c r="L2118" i="2" s="1"/>
  <c r="O2117" i="2"/>
  <c r="J2117" i="2"/>
  <c r="O2116" i="2"/>
  <c r="J2116" i="2"/>
  <c r="O2115" i="2"/>
  <c r="J2115" i="2"/>
  <c r="O2114" i="2"/>
  <c r="J2114" i="2"/>
  <c r="L2114" i="2" s="1"/>
  <c r="O2113" i="2"/>
  <c r="J2113" i="2"/>
  <c r="O2112" i="2"/>
  <c r="J2112" i="2"/>
  <c r="O2111" i="2"/>
  <c r="J2111" i="2"/>
  <c r="O2110" i="2"/>
  <c r="J2110" i="2"/>
  <c r="L2110" i="2" s="1"/>
  <c r="O2109" i="2"/>
  <c r="J2109" i="2"/>
  <c r="O2108" i="2"/>
  <c r="L2108" i="2"/>
  <c r="K2108" i="2"/>
  <c r="J2108" i="2"/>
  <c r="O2107" i="2"/>
  <c r="J2107" i="2"/>
  <c r="O2106" i="2"/>
  <c r="J2106" i="2"/>
  <c r="L2106" i="2" s="1"/>
  <c r="O2105" i="2"/>
  <c r="J2105" i="2"/>
  <c r="O2104" i="2"/>
  <c r="L2104" i="2"/>
  <c r="K2104" i="2"/>
  <c r="J2104" i="2"/>
  <c r="O2103" i="2"/>
  <c r="J2103" i="2"/>
  <c r="O2102" i="2"/>
  <c r="J2102" i="2"/>
  <c r="O2101" i="2"/>
  <c r="J2101" i="2"/>
  <c r="O2100" i="2"/>
  <c r="J2100" i="2"/>
  <c r="O2099" i="2"/>
  <c r="J2099" i="2"/>
  <c r="L2098" i="2" s="1"/>
  <c r="O2098" i="2"/>
  <c r="J2098" i="2"/>
  <c r="O2097" i="2"/>
  <c r="J2097" i="2"/>
  <c r="K2096" i="2" s="1"/>
  <c r="O2096" i="2"/>
  <c r="J2096" i="2"/>
  <c r="O2095" i="2"/>
  <c r="J2095" i="2"/>
  <c r="O2094" i="2"/>
  <c r="J2094" i="2"/>
  <c r="O2093" i="2"/>
  <c r="J2093" i="2"/>
  <c r="O2092" i="2"/>
  <c r="J2092" i="2"/>
  <c r="L2092" i="2" s="1"/>
  <c r="O2091" i="2"/>
  <c r="J2091" i="2"/>
  <c r="O2090" i="2"/>
  <c r="J2090" i="2"/>
  <c r="O2089" i="2"/>
  <c r="J2089" i="2"/>
  <c r="O2088" i="2"/>
  <c r="L2088" i="2"/>
  <c r="K2088" i="2"/>
  <c r="J2088" i="2"/>
  <c r="O2087" i="2"/>
  <c r="J2087" i="2"/>
  <c r="O2086" i="2"/>
  <c r="J2086" i="2"/>
  <c r="O2085" i="2"/>
  <c r="J2085" i="2"/>
  <c r="O2084" i="2"/>
  <c r="N2084" i="2"/>
  <c r="L2084" i="2"/>
  <c r="K2084" i="2"/>
  <c r="M2084" i="2" s="1"/>
  <c r="J2084" i="2"/>
  <c r="O2083" i="2"/>
  <c r="J2083" i="2"/>
  <c r="O2082" i="2"/>
  <c r="L2082" i="2"/>
  <c r="K2082" i="2"/>
  <c r="J2082" i="2"/>
  <c r="O2081" i="2"/>
  <c r="J2081" i="2"/>
  <c r="L2080" i="2" s="1"/>
  <c r="O2080" i="2"/>
  <c r="J2080" i="2"/>
  <c r="O2079" i="2"/>
  <c r="J2079" i="2"/>
  <c r="O2078" i="2"/>
  <c r="L2078" i="2"/>
  <c r="K2078" i="2"/>
  <c r="J2078" i="2"/>
  <c r="O2077" i="2"/>
  <c r="J2077" i="2"/>
  <c r="L2076" i="2" s="1"/>
  <c r="O2076" i="2"/>
  <c r="J2076" i="2"/>
  <c r="O2075" i="2"/>
  <c r="J2075" i="2"/>
  <c r="O2074" i="2"/>
  <c r="J2074" i="2"/>
  <c r="L2074" i="2" s="1"/>
  <c r="O2073" i="2"/>
  <c r="J2073" i="2"/>
  <c r="K2072" i="2" s="1"/>
  <c r="O2072" i="2"/>
  <c r="L2072" i="2"/>
  <c r="J2072" i="2"/>
  <c r="O2071" i="2"/>
  <c r="J2071" i="2"/>
  <c r="O2070" i="2"/>
  <c r="J2070" i="2"/>
  <c r="O2069" i="2"/>
  <c r="J2069" i="2"/>
  <c r="O2068" i="2"/>
  <c r="J2068" i="2"/>
  <c r="O2067" i="2"/>
  <c r="J2067" i="2"/>
  <c r="O2066" i="2"/>
  <c r="J2066" i="2"/>
  <c r="L2066" i="2" s="1"/>
  <c r="O2065" i="2"/>
  <c r="J2065" i="2"/>
  <c r="O2064" i="2"/>
  <c r="J2064" i="2"/>
  <c r="O2063" i="2"/>
  <c r="J2063" i="2"/>
  <c r="O2062" i="2"/>
  <c r="L2062" i="2"/>
  <c r="K2062" i="2"/>
  <c r="J2062" i="2"/>
  <c r="O2061" i="2"/>
  <c r="J2061" i="2"/>
  <c r="O2060" i="2"/>
  <c r="J2060" i="2"/>
  <c r="O2059" i="2"/>
  <c r="J2059" i="2"/>
  <c r="O2058" i="2"/>
  <c r="J2058" i="2"/>
  <c r="O2057" i="2"/>
  <c r="J2057" i="2"/>
  <c r="O2056" i="2"/>
  <c r="L2056" i="2"/>
  <c r="K2056" i="2"/>
  <c r="J2056" i="2"/>
  <c r="O2055" i="2"/>
  <c r="J2055" i="2"/>
  <c r="O2054" i="2"/>
  <c r="J2054" i="2"/>
  <c r="O2053" i="2"/>
  <c r="J2053" i="2"/>
  <c r="O2052" i="2"/>
  <c r="L2052" i="2"/>
  <c r="K2052" i="2"/>
  <c r="J2052" i="2"/>
  <c r="O2051" i="2"/>
  <c r="J2051" i="2"/>
  <c r="O2050" i="2"/>
  <c r="J2050" i="2"/>
  <c r="O2049" i="2"/>
  <c r="J2049" i="2"/>
  <c r="O2048" i="2"/>
  <c r="M2048" i="2"/>
  <c r="K2048" i="2"/>
  <c r="J2048" i="2"/>
  <c r="L2048" i="2" s="1"/>
  <c r="O2047" i="2"/>
  <c r="J2047" i="2"/>
  <c r="O2046" i="2"/>
  <c r="L2046" i="2"/>
  <c r="K2046" i="2"/>
  <c r="J2046" i="2"/>
  <c r="O2045" i="2"/>
  <c r="J2045" i="2"/>
  <c r="O2044" i="2"/>
  <c r="K2044" i="2"/>
  <c r="J2044" i="2"/>
  <c r="L2044" i="2" s="1"/>
  <c r="O2043" i="2"/>
  <c r="J2043" i="2"/>
  <c r="O2042" i="2"/>
  <c r="J2042" i="2"/>
  <c r="O2041" i="2"/>
  <c r="J2041" i="2"/>
  <c r="O2040" i="2"/>
  <c r="J2040" i="2"/>
  <c r="O2039" i="2"/>
  <c r="J2039" i="2"/>
  <c r="O2038" i="2"/>
  <c r="J2038" i="2"/>
  <c r="O2037" i="2"/>
  <c r="J2037" i="2"/>
  <c r="O2036" i="2"/>
  <c r="J2036" i="2"/>
  <c r="O2035" i="2"/>
  <c r="J2035" i="2"/>
  <c r="O2034" i="2"/>
  <c r="J2034" i="2"/>
  <c r="O2033" i="2"/>
  <c r="J2033" i="2"/>
  <c r="O2032" i="2"/>
  <c r="L2032" i="2"/>
  <c r="J2032" i="2"/>
  <c r="K2032" i="2" s="1"/>
  <c r="O2031" i="2"/>
  <c r="J2031" i="2"/>
  <c r="O2030" i="2"/>
  <c r="J2030" i="2"/>
  <c r="O2029" i="2"/>
  <c r="J2029" i="2"/>
  <c r="O2028" i="2"/>
  <c r="L2028" i="2"/>
  <c r="J2028" i="2"/>
  <c r="K2028" i="2" s="1"/>
  <c r="M2028" i="2" s="1"/>
  <c r="O2027" i="2"/>
  <c r="J2027" i="2"/>
  <c r="O2026" i="2"/>
  <c r="L2026" i="2"/>
  <c r="K2026" i="2"/>
  <c r="J2026" i="2"/>
  <c r="O2025" i="2"/>
  <c r="J2025" i="2"/>
  <c r="K2024" i="2" s="1"/>
  <c r="O2024" i="2"/>
  <c r="L2024" i="2"/>
  <c r="O2023" i="2"/>
  <c r="J2023" i="2"/>
  <c r="O2022" i="2"/>
  <c r="K2022" i="2"/>
  <c r="J2022" i="2"/>
  <c r="L2022" i="2" s="1"/>
  <c r="O2021" i="2"/>
  <c r="J2021" i="2"/>
  <c r="O2020" i="2"/>
  <c r="L2020" i="2"/>
  <c r="K2020" i="2"/>
  <c r="J2020" i="2"/>
  <c r="O2019" i="2"/>
  <c r="J2019" i="2"/>
  <c r="O2018" i="2"/>
  <c r="J2018" i="2"/>
  <c r="K2018" i="2" s="1"/>
  <c r="M2020" i="2" s="1"/>
  <c r="O2017" i="2"/>
  <c r="J2017" i="2"/>
  <c r="O2016" i="2"/>
  <c r="L2016" i="2"/>
  <c r="K2016" i="2"/>
  <c r="J2016" i="2"/>
  <c r="O2015" i="2"/>
  <c r="J2015" i="2"/>
  <c r="O2014" i="2"/>
  <c r="L2014" i="2"/>
  <c r="J2014" i="2"/>
  <c r="K2014" i="2" s="1"/>
  <c r="O2013" i="2"/>
  <c r="J2013" i="2"/>
  <c r="O2012" i="2"/>
  <c r="N2012" i="2"/>
  <c r="L2012" i="2"/>
  <c r="K2012" i="2"/>
  <c r="J2012" i="2"/>
  <c r="O2011" i="2"/>
  <c r="J2011" i="2"/>
  <c r="K2010" i="2" s="1"/>
  <c r="M2012" i="2" s="1"/>
  <c r="O2010" i="2"/>
  <c r="L2010" i="2"/>
  <c r="J2010" i="2"/>
  <c r="O2009" i="2"/>
  <c r="J2009" i="2"/>
  <c r="O2008" i="2"/>
  <c r="J2008" i="2"/>
  <c r="O2007" i="2"/>
  <c r="J2007" i="2"/>
  <c r="K2006" i="2" s="1"/>
  <c r="O2006" i="2"/>
  <c r="L2006" i="2"/>
  <c r="J2006" i="2"/>
  <c r="O2005" i="2"/>
  <c r="J2005" i="2"/>
  <c r="O2004" i="2"/>
  <c r="J2004" i="2"/>
  <c r="O2003" i="2"/>
  <c r="J2003" i="2"/>
  <c r="O2002" i="2"/>
  <c r="J2002" i="2"/>
  <c r="O2001" i="2"/>
  <c r="J2001" i="2"/>
  <c r="O2000" i="2"/>
  <c r="J2000" i="2"/>
  <c r="O1999" i="2"/>
  <c r="J1999" i="2"/>
  <c r="K1998" i="2" s="1"/>
  <c r="O1998" i="2"/>
  <c r="J1998" i="2"/>
  <c r="O1997" i="2"/>
  <c r="J1997" i="2"/>
  <c r="O1996" i="2"/>
  <c r="J1996" i="2"/>
  <c r="O1995" i="2"/>
  <c r="J1995" i="2"/>
  <c r="O1994" i="2"/>
  <c r="L1994" i="2"/>
  <c r="J1994" i="2"/>
  <c r="K1994" i="2" s="1"/>
  <c r="O1993" i="2"/>
  <c r="J1993" i="2"/>
  <c r="O1992" i="2"/>
  <c r="L1992" i="2"/>
  <c r="K1992" i="2"/>
  <c r="J1992" i="2"/>
  <c r="O1991" i="2"/>
  <c r="J1991" i="2"/>
  <c r="O1990" i="2"/>
  <c r="L1990" i="2"/>
  <c r="J1990" i="2"/>
  <c r="K1990" i="2" s="1"/>
  <c r="M1992" i="2" s="1"/>
  <c r="O1989" i="2"/>
  <c r="J1989" i="2"/>
  <c r="O1988" i="2"/>
  <c r="L1988" i="2"/>
  <c r="K1988" i="2"/>
  <c r="J1988" i="2"/>
  <c r="O1987" i="2"/>
  <c r="J1987" i="2"/>
  <c r="O1986" i="2"/>
  <c r="J1986" i="2"/>
  <c r="O1985" i="2"/>
  <c r="J1985" i="2"/>
  <c r="O1984" i="2"/>
  <c r="L1984" i="2"/>
  <c r="K1984" i="2"/>
  <c r="J1984" i="2"/>
  <c r="O1983" i="2"/>
  <c r="J1983" i="2"/>
  <c r="O1982" i="2"/>
  <c r="N1982" i="2"/>
  <c r="L1982" i="2"/>
  <c r="K1982" i="2"/>
  <c r="J1982" i="2"/>
  <c r="O1981" i="2"/>
  <c r="O1980" i="2"/>
  <c r="L1980" i="2"/>
  <c r="K1980" i="2"/>
  <c r="O1979" i="2"/>
  <c r="J1979" i="2"/>
  <c r="O1978" i="2"/>
  <c r="J1978" i="2"/>
  <c r="K1978" i="2" s="1"/>
  <c r="M1982" i="2" s="1"/>
  <c r="O1977" i="2"/>
  <c r="J1977" i="2"/>
  <c r="O1976" i="2"/>
  <c r="L1976" i="2"/>
  <c r="K1976" i="2"/>
  <c r="J1976" i="2"/>
  <c r="O1975" i="2"/>
  <c r="J1975" i="2"/>
  <c r="O1974" i="2"/>
  <c r="J1974" i="2"/>
  <c r="K1974" i="2" s="1"/>
  <c r="O1973" i="2"/>
  <c r="J1973" i="2"/>
  <c r="O1972" i="2"/>
  <c r="J1972" i="2"/>
  <c r="L1972" i="2" s="1"/>
  <c r="O1971" i="2"/>
  <c r="J1971" i="2"/>
  <c r="K1970" i="2" s="1"/>
  <c r="O1970" i="2"/>
  <c r="L1970" i="2"/>
  <c r="J1970" i="2"/>
  <c r="O1969" i="2"/>
  <c r="J1969" i="2"/>
  <c r="O1968" i="2"/>
  <c r="J1968" i="2"/>
  <c r="L1968" i="2" s="1"/>
  <c r="O1967" i="2"/>
  <c r="J1967" i="2"/>
  <c r="O1966" i="2"/>
  <c r="J1966" i="2"/>
  <c r="O1965" i="2"/>
  <c r="J1965" i="2"/>
  <c r="O1964" i="2"/>
  <c r="J1964" i="2"/>
  <c r="L1964" i="2" s="1"/>
  <c r="O1963" i="2"/>
  <c r="J1963" i="2"/>
  <c r="O1962" i="2"/>
  <c r="J1962" i="2"/>
  <c r="O1961" i="2"/>
  <c r="J1961" i="2"/>
  <c r="O1960" i="2"/>
  <c r="J1960" i="2"/>
  <c r="L1960" i="2" s="1"/>
  <c r="O1959" i="2"/>
  <c r="J1959" i="2"/>
  <c r="O1958" i="2"/>
  <c r="J1958" i="2"/>
  <c r="O1957" i="2"/>
  <c r="J1957" i="2"/>
  <c r="O1956" i="2"/>
  <c r="L1956" i="2"/>
  <c r="K1956" i="2"/>
  <c r="J1956" i="2"/>
  <c r="O1955" i="2"/>
  <c r="J1955" i="2"/>
  <c r="O1954" i="2"/>
  <c r="K1954" i="2"/>
  <c r="M1956" i="2" s="1"/>
  <c r="J1954" i="2"/>
  <c r="L1954" i="2" s="1"/>
  <c r="O1953" i="2"/>
  <c r="J1953" i="2"/>
  <c r="O1952" i="2"/>
  <c r="L1952" i="2"/>
  <c r="K1952" i="2"/>
  <c r="J1952" i="2"/>
  <c r="O1951" i="2"/>
  <c r="J1951" i="2"/>
  <c r="O1950" i="2"/>
  <c r="K1950" i="2"/>
  <c r="J1950" i="2"/>
  <c r="L1950" i="2" s="1"/>
  <c r="O1949" i="2"/>
  <c r="J1949" i="2"/>
  <c r="O1948" i="2"/>
  <c r="M1948" i="2"/>
  <c r="L1948" i="2"/>
  <c r="K1948" i="2"/>
  <c r="J1948" i="2"/>
  <c r="O1947" i="2"/>
  <c r="J1947" i="2"/>
  <c r="K1946" i="2" s="1"/>
  <c r="O1946" i="2"/>
  <c r="L1946" i="2"/>
  <c r="J1946" i="2"/>
  <c r="O1945" i="2"/>
  <c r="J1945" i="2"/>
  <c r="K1944" i="2" s="1"/>
  <c r="O1944" i="2"/>
  <c r="L1944" i="2"/>
  <c r="J1944" i="2"/>
  <c r="O1943" i="2"/>
  <c r="J1943" i="2"/>
  <c r="O1942" i="2"/>
  <c r="J1942" i="2"/>
  <c r="L1942" i="2" s="1"/>
  <c r="O1941" i="2"/>
  <c r="J1941" i="2"/>
  <c r="O1940" i="2"/>
  <c r="J1940" i="2"/>
  <c r="O1939" i="2"/>
  <c r="J1939" i="2"/>
  <c r="O1938" i="2"/>
  <c r="J1938" i="2"/>
  <c r="L1938" i="2" s="1"/>
  <c r="O1937" i="2"/>
  <c r="J1937" i="2"/>
  <c r="O1936" i="2"/>
  <c r="J1936" i="2"/>
  <c r="O1935" i="2"/>
  <c r="J1935" i="2"/>
  <c r="O1934" i="2"/>
  <c r="K1934" i="2"/>
  <c r="J1934" i="2"/>
  <c r="L1934" i="2" s="1"/>
  <c r="O1933" i="2"/>
  <c r="J1933" i="2"/>
  <c r="O1932" i="2"/>
  <c r="J1932" i="2"/>
  <c r="O1931" i="2"/>
  <c r="J1931" i="2"/>
  <c r="O1930" i="2"/>
  <c r="J1930" i="2"/>
  <c r="K1930" i="2" s="1"/>
  <c r="M1930" i="2" s="1"/>
  <c r="O1929" i="2"/>
  <c r="J1929" i="2"/>
  <c r="O1928" i="2"/>
  <c r="L1928" i="2"/>
  <c r="K1928" i="2"/>
  <c r="J1928" i="2"/>
  <c r="O1927" i="2"/>
  <c r="J1927" i="2"/>
  <c r="O1926" i="2"/>
  <c r="J1926" i="2"/>
  <c r="L1926" i="2" s="1"/>
  <c r="O1925" i="2"/>
  <c r="J1925" i="2"/>
  <c r="O1924" i="2"/>
  <c r="L1924" i="2"/>
  <c r="K1924" i="2"/>
  <c r="J1924" i="2"/>
  <c r="O1923" i="2"/>
  <c r="J1923" i="2"/>
  <c r="O1922" i="2"/>
  <c r="J1922" i="2"/>
  <c r="L1922" i="2" s="1"/>
  <c r="O1921" i="2"/>
  <c r="J1921" i="2"/>
  <c r="O1920" i="2"/>
  <c r="J1920" i="2"/>
  <c r="L1920" i="2" s="1"/>
  <c r="O1919" i="2"/>
  <c r="J1919" i="2"/>
  <c r="K1918" i="2" s="1"/>
  <c r="O1918" i="2"/>
  <c r="J1918" i="2"/>
  <c r="O1917" i="2"/>
  <c r="J1917" i="2"/>
  <c r="O1916" i="2"/>
  <c r="J1916" i="2"/>
  <c r="L1916" i="2" s="1"/>
  <c r="O1915" i="2"/>
  <c r="J1915" i="2"/>
  <c r="K1914" i="2" s="1"/>
  <c r="O1914" i="2"/>
  <c r="L1914" i="2"/>
  <c r="J1914" i="2"/>
  <c r="O1913" i="2"/>
  <c r="J1913" i="2"/>
  <c r="O1912" i="2"/>
  <c r="J1912" i="2"/>
  <c r="O1911" i="2"/>
  <c r="J1911" i="2"/>
  <c r="O1910" i="2"/>
  <c r="J1910" i="2"/>
  <c r="O1909" i="2"/>
  <c r="J1909" i="2"/>
  <c r="O1908" i="2"/>
  <c r="K1908" i="2"/>
  <c r="J1908" i="2"/>
  <c r="L1908" i="2" s="1"/>
  <c r="O1907" i="2"/>
  <c r="J1907" i="2"/>
  <c r="O1906" i="2"/>
  <c r="J1906" i="2"/>
  <c r="O1905" i="2"/>
  <c r="J1905" i="2"/>
  <c r="O1904" i="2"/>
  <c r="J1904" i="2"/>
  <c r="L1904" i="2" s="1"/>
  <c r="O1903" i="2"/>
  <c r="J1903" i="2"/>
  <c r="K1902" i="2" s="1"/>
  <c r="O1902" i="2"/>
  <c r="J1902" i="2"/>
  <c r="O1901" i="2"/>
  <c r="J1901" i="2"/>
  <c r="O1900" i="2"/>
  <c r="K1900" i="2"/>
  <c r="J1900" i="2"/>
  <c r="L1900" i="2" s="1"/>
  <c r="O1899" i="2"/>
  <c r="J1899" i="2"/>
  <c r="O1898" i="2"/>
  <c r="L1898" i="2"/>
  <c r="K1898" i="2"/>
  <c r="J1898" i="2"/>
  <c r="O1897" i="2"/>
  <c r="J1897" i="2"/>
  <c r="O1896" i="2"/>
  <c r="K1896" i="2"/>
  <c r="J1896" i="2"/>
  <c r="L1896" i="2" s="1"/>
  <c r="O1895" i="2"/>
  <c r="J1895" i="2"/>
  <c r="O1894" i="2"/>
  <c r="L1894" i="2"/>
  <c r="K1894" i="2"/>
  <c r="J1894" i="2"/>
  <c r="O1893" i="2"/>
  <c r="J1893" i="2"/>
  <c r="O1892" i="2"/>
  <c r="L1892" i="2"/>
  <c r="K1892" i="2"/>
  <c r="J1892" i="2"/>
  <c r="O1891" i="2"/>
  <c r="J1891" i="2"/>
  <c r="O1890" i="2"/>
  <c r="J1890" i="2"/>
  <c r="O1889" i="2"/>
  <c r="J1889" i="2"/>
  <c r="O1888" i="2"/>
  <c r="J1888" i="2"/>
  <c r="O1887" i="2"/>
  <c r="J1887" i="2"/>
  <c r="O1886" i="2"/>
  <c r="J1886" i="2"/>
  <c r="L1886" i="2" s="1"/>
  <c r="O1885" i="2"/>
  <c r="J1885" i="2"/>
  <c r="K1884" i="2" s="1"/>
  <c r="O1884" i="2"/>
  <c r="L1884" i="2"/>
  <c r="J1884" i="2"/>
  <c r="O1883" i="2"/>
  <c r="J1883" i="2"/>
  <c r="O1882" i="2"/>
  <c r="J1882" i="2"/>
  <c r="L1882" i="2" s="1"/>
  <c r="O1881" i="2"/>
  <c r="J1881" i="2"/>
  <c r="O1880" i="2"/>
  <c r="J1880" i="2"/>
  <c r="O1879" i="2"/>
  <c r="J1879" i="2"/>
  <c r="O1878" i="2"/>
  <c r="K1878" i="2"/>
  <c r="J1878" i="2"/>
  <c r="L1878" i="2" s="1"/>
  <c r="O1877" i="2"/>
  <c r="J1877" i="2"/>
  <c r="O1876" i="2"/>
  <c r="J1876" i="2"/>
  <c r="O1875" i="2"/>
  <c r="J1875" i="2"/>
  <c r="O1874" i="2"/>
  <c r="J1874" i="2"/>
  <c r="L1874" i="2" s="1"/>
  <c r="O1873" i="2"/>
  <c r="J1873" i="2"/>
  <c r="O1872" i="2"/>
  <c r="L1872" i="2"/>
  <c r="K1872" i="2"/>
  <c r="J1872" i="2"/>
  <c r="O1871" i="2"/>
  <c r="J1871" i="2"/>
  <c r="O1870" i="2"/>
  <c r="J1870" i="2"/>
  <c r="L1870" i="2" s="1"/>
  <c r="O1869" i="2"/>
  <c r="J1869" i="2"/>
  <c r="O1868" i="2"/>
  <c r="L1868" i="2"/>
  <c r="K1868" i="2"/>
  <c r="J1868" i="2"/>
  <c r="O1867" i="2"/>
  <c r="J1867" i="2"/>
  <c r="O1866" i="2"/>
  <c r="K1866" i="2"/>
  <c r="J1866" i="2"/>
  <c r="L1866" i="2" s="1"/>
  <c r="O1865" i="2"/>
  <c r="J1865" i="2"/>
  <c r="O1864" i="2"/>
  <c r="J1864" i="2"/>
  <c r="L1864" i="2" s="1"/>
  <c r="O1863" i="2"/>
  <c r="J1863" i="2"/>
  <c r="K1862" i="2" s="1"/>
  <c r="O1862" i="2"/>
  <c r="J1862" i="2"/>
  <c r="O1861" i="2"/>
  <c r="J1861" i="2"/>
  <c r="O1860" i="2"/>
  <c r="J1860" i="2"/>
  <c r="O1859" i="2"/>
  <c r="J1859" i="2"/>
  <c r="K1858" i="2" s="1"/>
  <c r="O1858" i="2"/>
  <c r="L1858" i="2"/>
  <c r="J1858" i="2"/>
  <c r="O1857" i="2"/>
  <c r="J1857" i="2"/>
  <c r="O1856" i="2"/>
  <c r="J1856" i="2"/>
  <c r="L1856" i="2" s="1"/>
  <c r="O1855" i="2"/>
  <c r="J1855" i="2"/>
  <c r="O1854" i="2"/>
  <c r="O1853" i="2"/>
  <c r="J1853" i="2"/>
  <c r="O1852" i="2"/>
  <c r="L1852" i="2"/>
  <c r="J1852" i="2"/>
  <c r="K1852" i="2" s="1"/>
  <c r="O1851" i="2"/>
  <c r="J1851" i="2"/>
  <c r="O1850" i="2"/>
  <c r="L1850" i="2"/>
  <c r="K1850" i="2"/>
  <c r="J1850" i="2"/>
  <c r="O1849" i="2"/>
  <c r="J1849" i="2"/>
  <c r="O1848" i="2"/>
  <c r="L1848" i="2"/>
  <c r="K1848" i="2"/>
  <c r="M1850" i="2" s="1"/>
  <c r="J1848" i="2"/>
  <c r="O1847" i="2"/>
  <c r="J1847" i="2"/>
  <c r="K1846" i="2" s="1"/>
  <c r="O1846" i="2"/>
  <c r="L1846" i="2"/>
  <c r="J1846" i="2"/>
  <c r="O1845" i="2"/>
  <c r="J1845" i="2"/>
  <c r="O1844" i="2"/>
  <c r="J1844" i="2"/>
  <c r="L1844" i="2" s="1"/>
  <c r="O1843" i="2"/>
  <c r="J1843" i="2"/>
  <c r="O1842" i="2"/>
  <c r="J1842" i="2"/>
  <c r="O1841" i="2"/>
  <c r="J1841" i="2"/>
  <c r="O1840" i="2"/>
  <c r="J1840" i="2"/>
  <c r="L1840" i="2" s="1"/>
  <c r="O1839" i="2"/>
  <c r="J1839" i="2"/>
  <c r="O1838" i="2"/>
  <c r="J1838" i="2"/>
  <c r="O1837" i="2"/>
  <c r="J1837" i="2"/>
  <c r="K1836" i="2" s="1"/>
  <c r="O1836" i="2"/>
  <c r="J1836" i="2"/>
  <c r="O1835" i="2"/>
  <c r="J1835" i="2"/>
  <c r="O1834" i="2"/>
  <c r="L1834" i="2"/>
  <c r="K1834" i="2"/>
  <c r="J1834" i="2"/>
  <c r="O1833" i="2"/>
  <c r="J1833" i="2"/>
  <c r="O1832" i="2"/>
  <c r="K1832" i="2"/>
  <c r="N1836" i="2" s="1"/>
  <c r="J1832" i="2"/>
  <c r="L1832" i="2" s="1"/>
  <c r="O1831" i="2"/>
  <c r="J1831" i="2"/>
  <c r="O1830" i="2"/>
  <c r="K1830" i="2"/>
  <c r="J1830" i="2"/>
  <c r="L1830" i="2" s="1"/>
  <c r="O1829" i="2"/>
  <c r="J1829" i="2"/>
  <c r="K1828" i="2" s="1"/>
  <c r="O1828" i="2"/>
  <c r="M1828" i="2"/>
  <c r="L1828" i="2"/>
  <c r="J1828" i="2"/>
  <c r="O1827" i="2"/>
  <c r="J1827" i="2"/>
  <c r="O1826" i="2"/>
  <c r="L1826" i="2"/>
  <c r="K1826" i="2"/>
  <c r="J1826" i="2"/>
  <c r="O1825" i="2"/>
  <c r="J1825" i="2"/>
  <c r="K1824" i="2" s="1"/>
  <c r="O1824" i="2"/>
  <c r="L1824" i="2"/>
  <c r="J1824" i="2"/>
  <c r="O1823" i="2"/>
  <c r="J1823" i="2"/>
  <c r="O1822" i="2"/>
  <c r="L1822" i="2"/>
  <c r="K1822" i="2"/>
  <c r="J1822" i="2"/>
  <c r="O1821" i="2"/>
  <c r="J1821" i="2"/>
  <c r="O1820" i="2"/>
  <c r="J1820" i="2"/>
  <c r="O1819" i="2"/>
  <c r="J1819" i="2"/>
  <c r="O1818" i="2"/>
  <c r="J1818" i="2"/>
  <c r="O1817" i="2"/>
  <c r="J1817" i="2"/>
  <c r="O1816" i="2"/>
  <c r="J1816" i="2"/>
  <c r="O1815" i="2"/>
  <c r="J1815" i="2"/>
  <c r="O1814" i="2"/>
  <c r="J1814" i="2"/>
  <c r="L1814" i="2" s="1"/>
  <c r="O1813" i="2"/>
  <c r="J1813" i="2"/>
  <c r="O1812" i="2"/>
  <c r="J1812" i="2"/>
  <c r="O1811" i="2"/>
  <c r="J1811" i="2"/>
  <c r="O1810" i="2"/>
  <c r="K1810" i="2"/>
  <c r="J1810" i="2"/>
  <c r="O1809" i="2"/>
  <c r="J1809" i="2"/>
  <c r="O1808" i="2"/>
  <c r="L1808" i="2"/>
  <c r="K1808" i="2"/>
  <c r="J1808" i="2"/>
  <c r="O1807" i="2"/>
  <c r="J1807" i="2"/>
  <c r="O1806" i="2"/>
  <c r="K1806" i="2"/>
  <c r="J1806" i="2"/>
  <c r="L1806" i="2" s="1"/>
  <c r="O1805" i="2"/>
  <c r="J1805" i="2"/>
  <c r="O1804" i="2"/>
  <c r="L1804" i="2"/>
  <c r="K1804" i="2"/>
  <c r="J1804" i="2"/>
  <c r="O1803" i="2"/>
  <c r="J1803" i="2"/>
  <c r="O1802" i="2"/>
  <c r="J1802" i="2"/>
  <c r="L1802" i="2" s="1"/>
  <c r="O1801" i="2"/>
  <c r="J1801" i="2"/>
  <c r="O1800" i="2"/>
  <c r="M1800" i="2"/>
  <c r="L1800" i="2"/>
  <c r="K1800" i="2"/>
  <c r="J1800" i="2"/>
  <c r="O1799" i="2"/>
  <c r="J1799" i="2"/>
  <c r="O1798" i="2"/>
  <c r="L1798" i="2"/>
  <c r="J1798" i="2"/>
  <c r="K1798" i="2" s="1"/>
  <c r="O1797" i="2"/>
  <c r="J1797" i="2"/>
  <c r="O1796" i="2"/>
  <c r="L1796" i="2"/>
  <c r="K1796" i="2"/>
  <c r="J1796" i="2"/>
  <c r="O1795" i="2"/>
  <c r="J1795" i="2"/>
  <c r="O1794" i="2"/>
  <c r="L1794" i="2"/>
  <c r="J1794" i="2"/>
  <c r="K1794" i="2" s="1"/>
  <c r="O1793" i="2"/>
  <c r="J1793" i="2"/>
  <c r="O1792" i="2"/>
  <c r="L1792" i="2"/>
  <c r="K1792" i="2"/>
  <c r="N1800" i="2" s="1"/>
  <c r="J1792" i="2"/>
  <c r="O1791" i="2"/>
  <c r="J1791" i="2"/>
  <c r="O1790" i="2"/>
  <c r="J1790" i="2"/>
  <c r="O1789" i="2"/>
  <c r="J1789" i="2"/>
  <c r="O1788" i="2"/>
  <c r="J1788" i="2"/>
  <c r="O1787" i="2"/>
  <c r="J1787" i="2"/>
  <c r="O1786" i="2"/>
  <c r="J1786" i="2"/>
  <c r="O1785" i="2"/>
  <c r="J1785" i="2"/>
  <c r="O1784" i="2"/>
  <c r="J1784" i="2"/>
  <c r="L1784" i="2" s="1"/>
  <c r="O1783" i="2"/>
  <c r="J1783" i="2"/>
  <c r="O1782" i="2"/>
  <c r="J1782" i="2"/>
  <c r="O1781" i="2"/>
  <c r="J1781" i="2"/>
  <c r="O1780" i="2"/>
  <c r="J1780" i="2"/>
  <c r="L1780" i="2" s="1"/>
  <c r="O1779" i="2"/>
  <c r="J1779" i="2"/>
  <c r="O1778" i="2"/>
  <c r="J1778" i="2"/>
  <c r="L1778" i="2" s="1"/>
  <c r="O1777" i="2"/>
  <c r="J1777" i="2"/>
  <c r="O1776" i="2"/>
  <c r="J1776" i="2"/>
  <c r="L1776" i="2" s="1"/>
  <c r="O1775" i="2"/>
  <c r="J1775" i="2"/>
  <c r="O1774" i="2"/>
  <c r="L1774" i="2"/>
  <c r="K1774" i="2"/>
  <c r="N1774" i="2" s="1"/>
  <c r="J1774" i="2"/>
  <c r="O1773" i="2"/>
  <c r="J1773" i="2"/>
  <c r="O1772" i="2"/>
  <c r="L1772" i="2"/>
  <c r="J1772" i="2"/>
  <c r="K1772" i="2" s="1"/>
  <c r="O1771" i="2"/>
  <c r="J1771" i="2"/>
  <c r="L1770" i="2" s="1"/>
  <c r="O1770" i="2"/>
  <c r="J1770" i="2"/>
  <c r="O1769" i="2"/>
  <c r="J1769" i="2"/>
  <c r="O1768" i="2"/>
  <c r="L1768" i="2"/>
  <c r="J1768" i="2"/>
  <c r="K1768" i="2" s="1"/>
  <c r="O1767" i="2"/>
  <c r="J1767" i="2"/>
  <c r="O1766" i="2"/>
  <c r="J1766" i="2"/>
  <c r="L1766" i="2" s="1"/>
  <c r="O1765" i="2"/>
  <c r="J1765" i="2"/>
  <c r="O1764" i="2"/>
  <c r="J1764" i="2"/>
  <c r="O1763" i="2"/>
  <c r="J1763" i="2"/>
  <c r="O1762" i="2"/>
  <c r="J1762" i="2"/>
  <c r="L1762" i="2" s="1"/>
  <c r="O1761" i="2"/>
  <c r="J1761" i="2"/>
  <c r="O1760" i="2"/>
  <c r="J1760" i="2"/>
  <c r="O1759" i="2"/>
  <c r="J1759" i="2"/>
  <c r="K1758" i="2" s="1"/>
  <c r="O1758" i="2"/>
  <c r="J1758" i="2"/>
  <c r="O1757" i="2"/>
  <c r="J1757" i="2"/>
  <c r="O1756" i="2"/>
  <c r="L1756" i="2"/>
  <c r="K1756" i="2"/>
  <c r="J1756" i="2"/>
  <c r="O1755" i="2"/>
  <c r="J1755" i="2"/>
  <c r="O1754" i="2"/>
  <c r="K1754" i="2"/>
  <c r="N1758" i="2" s="1"/>
  <c r="J1754" i="2"/>
  <c r="L1754" i="2" s="1"/>
  <c r="O1753" i="2"/>
  <c r="J1753" i="2"/>
  <c r="O1752" i="2"/>
  <c r="K1752" i="2"/>
  <c r="J1752" i="2"/>
  <c r="L1752" i="2" s="1"/>
  <c r="O1751" i="2"/>
  <c r="J1751" i="2"/>
  <c r="O1750" i="2"/>
  <c r="K1750" i="2"/>
  <c r="J1750" i="2"/>
  <c r="L1750" i="2" s="1"/>
  <c r="O1749" i="2"/>
  <c r="J1749" i="2"/>
  <c r="O1748" i="2"/>
  <c r="L1748" i="2"/>
  <c r="K1748" i="2"/>
  <c r="M1748" i="2" s="1"/>
  <c r="J1748" i="2"/>
  <c r="O1747" i="2"/>
  <c r="J1747" i="2"/>
  <c r="O1746" i="2"/>
  <c r="L1746" i="2"/>
  <c r="J1746" i="2"/>
  <c r="K1746" i="2" s="1"/>
  <c r="O1745" i="2"/>
  <c r="J1745" i="2"/>
  <c r="O1744" i="2"/>
  <c r="L1744" i="2"/>
  <c r="K1744" i="2"/>
  <c r="J1744" i="2"/>
  <c r="O1743" i="2"/>
  <c r="J1743" i="2"/>
  <c r="O1742" i="2"/>
  <c r="L1742" i="2"/>
  <c r="J1742" i="2"/>
  <c r="K1742" i="2" s="1"/>
  <c r="O1741" i="2"/>
  <c r="J1741" i="2"/>
  <c r="O1740" i="2"/>
  <c r="L1740" i="2"/>
  <c r="K1740" i="2"/>
  <c r="N1748" i="2" s="1"/>
  <c r="J1740" i="2"/>
  <c r="O1739" i="2"/>
  <c r="J1739" i="2"/>
  <c r="O1738" i="2"/>
  <c r="J1738" i="2"/>
  <c r="O1737" i="2"/>
  <c r="J1737" i="2"/>
  <c r="O1736" i="2"/>
  <c r="J1736" i="2"/>
  <c r="O1735" i="2"/>
  <c r="J1735" i="2"/>
  <c r="O1734" i="2"/>
  <c r="J1734" i="2"/>
  <c r="O1733" i="2"/>
  <c r="J1733" i="2"/>
  <c r="O1732" i="2"/>
  <c r="J1732" i="2"/>
  <c r="L1732" i="2" s="1"/>
  <c r="O1731" i="2"/>
  <c r="J1731" i="2"/>
  <c r="O1730" i="2"/>
  <c r="J1730" i="2"/>
  <c r="O1729" i="2"/>
  <c r="J1729" i="2"/>
  <c r="O1728" i="2"/>
  <c r="K1728" i="2"/>
  <c r="J1728" i="2"/>
  <c r="O1727" i="2"/>
  <c r="J1727" i="2"/>
  <c r="O1726" i="2"/>
  <c r="L1726" i="2"/>
  <c r="K1726" i="2"/>
  <c r="J1726" i="2"/>
  <c r="O1725" i="2"/>
  <c r="J1725" i="2"/>
  <c r="O1724" i="2"/>
  <c r="K1724" i="2"/>
  <c r="J1724" i="2"/>
  <c r="L1724" i="2" s="1"/>
  <c r="O1723" i="2"/>
  <c r="J1723" i="2"/>
  <c r="O1722" i="2"/>
  <c r="L1722" i="2"/>
  <c r="K1722" i="2"/>
  <c r="N1728" i="2" s="1"/>
  <c r="J1722" i="2"/>
  <c r="O1721" i="2"/>
  <c r="J1721" i="2"/>
  <c r="O1720" i="2"/>
  <c r="L1720" i="2"/>
  <c r="J1720" i="2"/>
  <c r="K1720" i="2" s="1"/>
  <c r="O1719" i="2"/>
  <c r="J1719" i="2"/>
  <c r="O1718" i="2"/>
  <c r="L1718" i="2"/>
  <c r="K1718" i="2"/>
  <c r="M1720" i="2" s="1"/>
  <c r="J1718" i="2"/>
  <c r="O1717" i="2"/>
  <c r="J1717" i="2"/>
  <c r="O1716" i="2"/>
  <c r="L1716" i="2"/>
  <c r="J1716" i="2"/>
  <c r="K1716" i="2" s="1"/>
  <c r="N1720" i="2" s="1"/>
  <c r="O1715" i="2"/>
  <c r="J1715" i="2"/>
  <c r="O1714" i="2"/>
  <c r="L1714" i="2"/>
  <c r="K1714" i="2"/>
  <c r="J1714" i="2"/>
  <c r="O1713" i="2"/>
  <c r="J1713" i="2"/>
  <c r="O1712" i="2"/>
  <c r="L1712" i="2"/>
  <c r="J1712" i="2"/>
  <c r="K1712" i="2" s="1"/>
  <c r="O1711" i="2"/>
  <c r="J1711" i="2"/>
  <c r="O1710" i="2"/>
  <c r="J1710" i="2"/>
  <c r="L1710" i="2" s="1"/>
  <c r="O1709" i="2"/>
  <c r="J1709" i="2"/>
  <c r="O1708" i="2"/>
  <c r="J1708" i="2"/>
  <c r="O1707" i="2"/>
  <c r="J1707" i="2"/>
  <c r="O1706" i="2"/>
  <c r="J1706" i="2"/>
  <c r="L1706" i="2" s="1"/>
  <c r="O1705" i="2"/>
  <c r="J1705" i="2"/>
  <c r="O1704" i="2"/>
  <c r="J1704" i="2"/>
  <c r="O1703" i="2"/>
  <c r="J1703" i="2"/>
  <c r="O1702" i="2"/>
  <c r="J1702" i="2"/>
  <c r="O1701" i="2"/>
  <c r="J1701" i="2"/>
  <c r="O1700" i="2"/>
  <c r="L1700" i="2"/>
  <c r="J1700" i="2"/>
  <c r="K1700" i="2" s="1"/>
  <c r="O1699" i="2"/>
  <c r="J1699" i="2"/>
  <c r="O1698" i="2"/>
  <c r="K1698" i="2"/>
  <c r="J1698" i="2"/>
  <c r="L1698" i="2" s="1"/>
  <c r="O1697" i="2"/>
  <c r="J1697" i="2"/>
  <c r="O1696" i="2"/>
  <c r="L1696" i="2"/>
  <c r="K1696" i="2"/>
  <c r="J1696" i="2"/>
  <c r="O1695" i="2"/>
  <c r="J1695" i="2"/>
  <c r="O1694" i="2"/>
  <c r="K1694" i="2"/>
  <c r="J1694" i="2"/>
  <c r="L1694" i="2" s="1"/>
  <c r="O1693" i="2"/>
  <c r="J1693" i="2"/>
  <c r="O1692" i="2"/>
  <c r="M1692" i="2"/>
  <c r="L1692" i="2"/>
  <c r="K1692" i="2"/>
  <c r="J1692" i="2"/>
  <c r="O1691" i="2"/>
  <c r="J1691" i="2"/>
  <c r="O1690" i="2"/>
  <c r="L1690" i="2"/>
  <c r="J1690" i="2"/>
  <c r="K1690" i="2" s="1"/>
  <c r="O1689" i="2"/>
  <c r="J1689" i="2"/>
  <c r="O1688" i="2"/>
  <c r="L1688" i="2"/>
  <c r="K1688" i="2"/>
  <c r="J1688" i="2"/>
  <c r="O1687" i="2"/>
  <c r="J1687" i="2"/>
  <c r="O1686" i="2"/>
  <c r="L1686" i="2"/>
  <c r="J1686" i="2"/>
  <c r="K1686" i="2" s="1"/>
  <c r="O1685" i="2"/>
  <c r="J1685" i="2"/>
  <c r="O1684" i="2"/>
  <c r="L1684" i="2"/>
  <c r="K1684" i="2"/>
  <c r="N1692" i="2" s="1"/>
  <c r="J1684" i="2"/>
  <c r="O1683" i="2"/>
  <c r="J1683" i="2"/>
  <c r="O1682" i="2"/>
  <c r="J1682" i="2"/>
  <c r="O1681" i="2"/>
  <c r="J1681" i="2"/>
  <c r="O1680" i="2"/>
  <c r="J1680" i="2"/>
  <c r="L1680" i="2" s="1"/>
  <c r="O1679" i="2"/>
  <c r="J1679" i="2"/>
  <c r="O1678" i="2"/>
  <c r="J1678" i="2"/>
  <c r="O1677" i="2"/>
  <c r="J1677" i="2"/>
  <c r="O1676" i="2"/>
  <c r="J1676" i="2"/>
  <c r="L1676" i="2" s="1"/>
  <c r="O1675" i="2"/>
  <c r="J1675" i="2"/>
  <c r="O1674" i="2"/>
  <c r="J1674" i="2"/>
  <c r="O1673" i="2"/>
  <c r="J1673" i="2"/>
  <c r="O1672" i="2"/>
  <c r="J1672" i="2"/>
  <c r="O1671" i="2"/>
  <c r="J1671" i="2"/>
  <c r="O1670" i="2"/>
  <c r="J1670" i="2"/>
  <c r="L1670" i="2" s="1"/>
  <c r="O1669" i="2"/>
  <c r="J1669" i="2"/>
  <c r="O1668" i="2"/>
  <c r="J1668" i="2"/>
  <c r="L1668" i="2" s="1"/>
  <c r="O1667" i="2"/>
  <c r="J1667" i="2"/>
  <c r="O1666" i="2"/>
  <c r="J1666" i="2"/>
  <c r="L1666" i="2" s="1"/>
  <c r="O1665" i="2"/>
  <c r="J1665" i="2"/>
  <c r="O1664" i="2"/>
  <c r="L1664" i="2"/>
  <c r="K1664" i="2"/>
  <c r="J1664" i="2"/>
  <c r="O1663" i="2"/>
  <c r="J1663" i="2"/>
  <c r="O1662" i="2"/>
  <c r="J1662" i="2"/>
  <c r="L1662" i="2" s="1"/>
  <c r="O1661" i="2"/>
  <c r="J1661" i="2"/>
  <c r="O1660" i="2"/>
  <c r="L1660" i="2"/>
  <c r="K1660" i="2"/>
  <c r="J1660" i="2"/>
  <c r="O1659" i="2"/>
  <c r="J1659" i="2"/>
  <c r="O1658" i="2"/>
  <c r="L1658" i="2"/>
  <c r="K1658" i="2"/>
  <c r="J1658" i="2"/>
  <c r="O1657" i="2"/>
  <c r="J1657" i="2"/>
  <c r="K1656" i="2" s="1"/>
  <c r="M1658" i="2" s="1"/>
  <c r="O1656" i="2"/>
  <c r="J1656" i="2"/>
  <c r="L1656" i="2" s="1"/>
  <c r="O1655" i="2"/>
  <c r="J1655" i="2"/>
  <c r="K1654" i="2" s="1"/>
  <c r="O1654" i="2"/>
  <c r="J1654" i="2"/>
  <c r="O1653" i="2"/>
  <c r="J1653" i="2"/>
  <c r="K1652" i="2" s="1"/>
  <c r="N1658" i="2" s="1"/>
  <c r="O1652" i="2"/>
  <c r="J1652" i="2"/>
  <c r="O1651" i="2"/>
  <c r="J1651" i="2"/>
  <c r="K1650" i="2" s="1"/>
  <c r="O1650" i="2"/>
  <c r="L1650" i="2"/>
  <c r="J1650" i="2"/>
  <c r="O1649" i="2"/>
  <c r="J1649" i="2"/>
  <c r="O1648" i="2"/>
  <c r="J1648" i="2"/>
  <c r="O1647" i="2"/>
  <c r="J1647" i="2"/>
  <c r="O1646" i="2"/>
  <c r="J1646" i="2"/>
  <c r="O1645" i="2"/>
  <c r="J1645" i="2"/>
  <c r="O1644" i="2"/>
  <c r="J1644" i="2"/>
  <c r="L1644" i="2" s="1"/>
  <c r="O1643" i="2"/>
  <c r="J1643" i="2"/>
  <c r="O1642" i="2"/>
  <c r="K1642" i="2"/>
  <c r="J1642" i="2"/>
  <c r="O1641" i="2"/>
  <c r="J1641" i="2"/>
  <c r="O1640" i="2"/>
  <c r="K1640" i="2"/>
  <c r="J1640" i="2"/>
  <c r="L1640" i="2" s="1"/>
  <c r="O1639" i="2"/>
  <c r="J1639" i="2"/>
  <c r="O1638" i="2"/>
  <c r="J1638" i="2"/>
  <c r="O1637" i="2"/>
  <c r="J1637" i="2"/>
  <c r="O1636" i="2"/>
  <c r="J1636" i="2"/>
  <c r="O1635" i="2"/>
  <c r="J1635" i="2"/>
  <c r="O1634" i="2"/>
  <c r="J1634" i="2"/>
  <c r="L1634" i="2" s="1"/>
  <c r="O1633" i="2"/>
  <c r="J1633" i="2"/>
  <c r="O1632" i="2"/>
  <c r="J1632" i="2"/>
  <c r="O1631" i="2"/>
  <c r="J1631" i="2"/>
  <c r="O1630" i="2"/>
  <c r="L1630" i="2"/>
  <c r="K1630" i="2"/>
  <c r="J1630" i="2"/>
  <c r="O1629" i="2"/>
  <c r="J1629" i="2"/>
  <c r="O1628" i="2"/>
  <c r="J1628" i="2"/>
  <c r="O1627" i="2"/>
  <c r="J1627" i="2"/>
  <c r="O1626" i="2"/>
  <c r="L1626" i="2"/>
  <c r="K1626" i="2"/>
  <c r="J1626" i="2"/>
  <c r="O1625" i="2"/>
  <c r="J1625" i="2"/>
  <c r="O1624" i="2"/>
  <c r="N1624" i="2"/>
  <c r="L1624" i="2"/>
  <c r="K1624" i="2"/>
  <c r="J1624" i="2"/>
  <c r="O1623" i="2"/>
  <c r="J1623" i="2"/>
  <c r="O1622" i="2"/>
  <c r="J1622" i="2"/>
  <c r="L1622" i="2" s="1"/>
  <c r="O1621" i="2"/>
  <c r="J1621" i="2"/>
  <c r="K1620" i="2" s="1"/>
  <c r="O1620" i="2"/>
  <c r="L1620" i="2"/>
  <c r="J1620" i="2"/>
  <c r="O1619" i="2"/>
  <c r="J1619" i="2"/>
  <c r="O1618" i="2"/>
  <c r="J1618" i="2"/>
  <c r="O1617" i="2"/>
  <c r="J1617" i="2"/>
  <c r="K1616" i="2" s="1"/>
  <c r="O1616" i="2"/>
  <c r="L1616" i="2"/>
  <c r="J1616" i="2"/>
  <c r="O1615" i="2"/>
  <c r="J1615" i="2"/>
  <c r="O1614" i="2"/>
  <c r="J1614" i="2"/>
  <c r="O1613" i="2"/>
  <c r="J1613" i="2"/>
  <c r="O1612" i="2"/>
  <c r="J1612" i="2"/>
  <c r="O1611" i="2"/>
  <c r="J1611" i="2"/>
  <c r="O1610" i="2"/>
  <c r="J1610" i="2"/>
  <c r="O1609" i="2"/>
  <c r="J1609" i="2"/>
  <c r="O1608" i="2"/>
  <c r="J1608" i="2"/>
  <c r="O1607" i="2"/>
  <c r="J1607" i="2"/>
  <c r="O1606" i="2"/>
  <c r="J1606" i="2"/>
  <c r="L1606" i="2" s="1"/>
  <c r="O1605" i="2"/>
  <c r="J1605" i="2"/>
  <c r="O1604" i="2"/>
  <c r="J1604" i="2"/>
  <c r="O1603" i="2"/>
  <c r="J1603" i="2"/>
  <c r="O1602" i="2"/>
  <c r="J1602" i="2"/>
  <c r="L1602" i="2" s="1"/>
  <c r="O1601" i="2"/>
  <c r="J1601" i="2"/>
  <c r="O1600" i="2"/>
  <c r="J1600" i="2"/>
  <c r="O1599" i="2"/>
  <c r="J1599" i="2"/>
  <c r="O1598" i="2"/>
  <c r="K1598" i="2"/>
  <c r="J1598" i="2"/>
  <c r="L1598" i="2" s="1"/>
  <c r="O1597" i="2"/>
  <c r="J1597" i="2"/>
  <c r="O1596" i="2"/>
  <c r="J1596" i="2"/>
  <c r="K1596" i="2" s="1"/>
  <c r="O1595" i="2"/>
  <c r="J1595" i="2"/>
  <c r="O1594" i="2"/>
  <c r="J1594" i="2"/>
  <c r="O1593" i="2"/>
  <c r="J1593" i="2"/>
  <c r="O1592" i="2"/>
  <c r="J1592" i="2"/>
  <c r="O1591" i="2"/>
  <c r="J1591" i="2"/>
  <c r="O1590" i="2"/>
  <c r="J1590" i="2"/>
  <c r="O1589" i="2"/>
  <c r="J1589" i="2"/>
  <c r="O1588" i="2"/>
  <c r="J1588" i="2"/>
  <c r="L1588" i="2" s="1"/>
  <c r="O1587" i="2"/>
  <c r="J1587" i="2"/>
  <c r="O1586" i="2"/>
  <c r="J1586" i="2"/>
  <c r="K1586" i="2" s="1"/>
  <c r="O1585" i="2"/>
  <c r="J1585" i="2"/>
  <c r="O1584" i="2"/>
  <c r="J1584" i="2"/>
  <c r="O1583" i="2"/>
  <c r="J1583" i="2"/>
  <c r="O1582" i="2"/>
  <c r="J1582" i="2"/>
  <c r="K1582" i="2" s="1"/>
  <c r="O1581" i="2"/>
  <c r="J1581" i="2"/>
  <c r="O1580" i="2"/>
  <c r="J1580" i="2"/>
  <c r="L1580" i="2" s="1"/>
  <c r="O1579" i="2"/>
  <c r="J1579" i="2"/>
  <c r="O1578" i="2"/>
  <c r="J1578" i="2"/>
  <c r="O1577" i="2"/>
  <c r="J1577" i="2"/>
  <c r="O1576" i="2"/>
  <c r="K1576" i="2"/>
  <c r="J1576" i="2"/>
  <c r="L1576" i="2" s="1"/>
  <c r="O1575" i="2"/>
  <c r="J1575" i="2"/>
  <c r="O1574" i="2"/>
  <c r="J1574" i="2"/>
  <c r="O1573" i="2"/>
  <c r="J1573" i="2"/>
  <c r="K1572" i="2" s="1"/>
  <c r="O1572" i="2"/>
  <c r="M1572" i="2"/>
  <c r="L1572" i="2"/>
  <c r="J1572" i="2"/>
  <c r="O1571" i="2"/>
  <c r="J1571" i="2"/>
  <c r="O1570" i="2"/>
  <c r="L1570" i="2"/>
  <c r="J1570" i="2"/>
  <c r="K1570" i="2" s="1"/>
  <c r="O1569" i="2"/>
  <c r="J1569" i="2"/>
  <c r="O1568" i="2"/>
  <c r="L1568" i="2"/>
  <c r="K1568" i="2"/>
  <c r="J1568" i="2"/>
  <c r="O1567" i="2"/>
  <c r="J1567" i="2"/>
  <c r="O1566" i="2"/>
  <c r="J1566" i="2"/>
  <c r="O1565" i="2"/>
  <c r="J1565" i="2"/>
  <c r="O1564" i="2"/>
  <c r="J1564" i="2"/>
  <c r="L1564" i="2" s="1"/>
  <c r="O1563" i="2"/>
  <c r="J1563" i="2"/>
  <c r="O1562" i="2"/>
  <c r="J1562" i="2"/>
  <c r="O1561" i="2"/>
  <c r="J1561" i="2"/>
  <c r="O1560" i="2"/>
  <c r="L1560" i="2"/>
  <c r="K1560" i="2"/>
  <c r="J1560" i="2"/>
  <c r="O1559" i="2"/>
  <c r="J1559" i="2"/>
  <c r="O1558" i="2"/>
  <c r="J1558" i="2"/>
  <c r="L1558" i="2" s="1"/>
  <c r="O1557" i="2"/>
  <c r="J1557" i="2"/>
  <c r="L1556" i="2" s="1"/>
  <c r="O1556" i="2"/>
  <c r="K1556" i="2"/>
  <c r="J1556" i="2"/>
  <c r="O1555" i="2"/>
  <c r="J1555" i="2"/>
  <c r="O1554" i="2"/>
  <c r="J1554" i="2"/>
  <c r="L1554" i="2" s="1"/>
  <c r="O1553" i="2"/>
  <c r="J1553" i="2"/>
  <c r="O1552" i="2"/>
  <c r="J1552" i="2"/>
  <c r="O1551" i="2"/>
  <c r="J1551" i="2"/>
  <c r="O1550" i="2"/>
  <c r="J1550" i="2"/>
  <c r="L1550" i="2" s="1"/>
  <c r="O1549" i="2"/>
  <c r="J1549" i="2"/>
  <c r="O1548" i="2"/>
  <c r="J1548" i="2"/>
  <c r="L1548" i="2" s="1"/>
  <c r="O1547" i="2"/>
  <c r="J1547" i="2"/>
  <c r="O1546" i="2"/>
  <c r="J1546" i="2"/>
  <c r="L1546" i="2" s="1"/>
  <c r="O1545" i="2"/>
  <c r="J1545" i="2"/>
  <c r="O1544" i="2"/>
  <c r="J1544" i="2"/>
  <c r="O1543" i="2"/>
  <c r="J1543" i="2"/>
  <c r="O1542" i="2"/>
  <c r="J1542" i="2"/>
  <c r="O1541" i="2"/>
  <c r="J1541" i="2"/>
  <c r="O1540" i="2"/>
  <c r="J1540" i="2"/>
  <c r="L1540" i="2" s="1"/>
  <c r="O1539" i="2"/>
  <c r="J1539" i="2"/>
  <c r="O1538" i="2"/>
  <c r="J1538" i="2"/>
  <c r="O1537" i="2"/>
  <c r="J1537" i="2"/>
  <c r="O1536" i="2"/>
  <c r="K1536" i="2"/>
  <c r="J1536" i="2"/>
  <c r="L1536" i="2" s="1"/>
  <c r="O1535" i="2"/>
  <c r="J1535" i="2"/>
  <c r="O1534" i="2"/>
  <c r="J1534" i="2"/>
  <c r="O1533" i="2"/>
  <c r="J1533" i="2"/>
  <c r="K1532" i="2" s="1"/>
  <c r="N1532" i="2" s="1"/>
  <c r="O1532" i="2"/>
  <c r="M1532" i="2"/>
  <c r="L1532" i="2"/>
  <c r="J1532" i="2"/>
  <c r="O1531" i="2"/>
  <c r="J1531" i="2"/>
  <c r="O1530" i="2"/>
  <c r="L1530" i="2"/>
  <c r="K1530" i="2"/>
  <c r="J1530" i="2"/>
  <c r="O1529" i="2"/>
  <c r="J1529" i="2"/>
  <c r="O1528" i="2"/>
  <c r="L1528" i="2"/>
  <c r="J1528" i="2"/>
  <c r="K1528" i="2" s="1"/>
  <c r="O1527" i="2"/>
  <c r="J1527" i="2"/>
  <c r="O1526" i="2"/>
  <c r="L1526" i="2"/>
  <c r="K1526" i="2"/>
  <c r="J1526" i="2"/>
  <c r="O1525" i="2"/>
  <c r="J1525" i="2"/>
  <c r="O1524" i="2"/>
  <c r="L1524" i="2"/>
  <c r="J1524" i="2"/>
  <c r="K1524" i="2" s="1"/>
  <c r="O1523" i="2"/>
  <c r="J1523" i="2"/>
  <c r="O1522" i="2"/>
  <c r="J1522" i="2"/>
  <c r="L1522" i="2" s="1"/>
  <c r="O1521" i="2"/>
  <c r="J1521" i="2"/>
  <c r="O1520" i="2"/>
  <c r="J1520" i="2"/>
  <c r="O1519" i="2"/>
  <c r="J1519" i="2"/>
  <c r="O1518" i="2"/>
  <c r="J1518" i="2"/>
  <c r="O1517" i="2"/>
  <c r="J1517" i="2"/>
  <c r="O1516" i="2"/>
  <c r="J1516" i="2"/>
  <c r="L1516" i="2" s="1"/>
  <c r="O1515" i="2"/>
  <c r="J1515" i="2"/>
  <c r="K1514" i="2" s="1"/>
  <c r="O1514" i="2"/>
  <c r="J1514" i="2"/>
  <c r="O1513" i="2"/>
  <c r="J1513" i="2"/>
  <c r="O1512" i="2"/>
  <c r="J1512" i="2"/>
  <c r="O1511" i="2"/>
  <c r="J1511" i="2"/>
  <c r="O1510" i="2"/>
  <c r="J1510" i="2"/>
  <c r="L1510" i="2" s="1"/>
  <c r="O1509" i="2"/>
  <c r="J1509" i="2"/>
  <c r="O1508" i="2"/>
  <c r="J1508" i="2"/>
  <c r="O1507" i="2"/>
  <c r="J1507" i="2"/>
  <c r="O1506" i="2"/>
  <c r="L1506" i="2"/>
  <c r="J1506" i="2"/>
  <c r="K1506" i="2" s="1"/>
  <c r="N1506" i="2" s="1"/>
  <c r="O1505" i="2"/>
  <c r="J1505" i="2"/>
  <c r="O1504" i="2"/>
  <c r="L1504" i="2"/>
  <c r="K1504" i="2"/>
  <c r="J1504" i="2"/>
  <c r="O1503" i="2"/>
  <c r="J1503" i="2"/>
  <c r="O1502" i="2"/>
  <c r="L1502" i="2"/>
  <c r="J1502" i="2"/>
  <c r="K1502" i="2" s="1"/>
  <c r="O1501" i="2"/>
  <c r="J1501" i="2"/>
  <c r="O1500" i="2"/>
  <c r="L1500" i="2"/>
  <c r="K1500" i="2"/>
  <c r="J1500" i="2"/>
  <c r="O1499" i="2"/>
  <c r="J1499" i="2"/>
  <c r="O1498" i="2"/>
  <c r="L1498" i="2"/>
  <c r="J1498" i="2"/>
  <c r="K1498" i="2" s="1"/>
  <c r="O1497" i="2"/>
  <c r="J1497" i="2"/>
  <c r="O1496" i="2"/>
  <c r="J1496" i="2"/>
  <c r="L1496" i="2" s="1"/>
  <c r="O1495" i="2"/>
  <c r="J1495" i="2"/>
  <c r="O1494" i="2"/>
  <c r="J1494" i="2"/>
  <c r="L1494" i="2" s="1"/>
  <c r="O1493" i="2"/>
  <c r="J1493" i="2"/>
  <c r="O1492" i="2"/>
  <c r="J1492" i="2"/>
  <c r="O1491" i="2"/>
  <c r="J1491" i="2"/>
  <c r="O1490" i="2"/>
  <c r="J1490" i="2"/>
  <c r="L1490" i="2" s="1"/>
  <c r="O1489" i="2"/>
  <c r="J1489" i="2"/>
  <c r="O1488" i="2"/>
  <c r="J1488" i="2"/>
  <c r="L1488" i="2" s="1"/>
  <c r="O1487" i="2"/>
  <c r="J1487" i="2"/>
  <c r="O1486" i="2"/>
  <c r="J1486" i="2"/>
  <c r="O1485" i="2"/>
  <c r="J1485" i="2"/>
  <c r="O1484" i="2"/>
  <c r="K1484" i="2"/>
  <c r="J1484" i="2"/>
  <c r="L1484" i="2" s="1"/>
  <c r="O1483" i="2"/>
  <c r="J1483" i="2"/>
  <c r="O1482" i="2"/>
  <c r="J1482" i="2"/>
  <c r="O1481" i="2"/>
  <c r="J1481" i="2"/>
  <c r="O1480" i="2"/>
  <c r="K1480" i="2"/>
  <c r="J1480" i="2"/>
  <c r="L1480" i="2" s="1"/>
  <c r="O1479" i="2"/>
  <c r="J1479" i="2"/>
  <c r="O1478" i="2"/>
  <c r="J1478" i="2"/>
  <c r="O1477" i="2"/>
  <c r="J1477" i="2"/>
  <c r="O1476" i="2"/>
  <c r="L1476" i="2"/>
  <c r="J1476" i="2"/>
  <c r="K1476" i="2" s="1"/>
  <c r="O1475" i="2"/>
  <c r="J1475" i="2"/>
  <c r="K1474" i="2" s="1"/>
  <c r="M1476" i="2" s="1"/>
  <c r="O1474" i="2"/>
  <c r="L1474" i="2"/>
  <c r="J1474" i="2"/>
  <c r="O1473" i="2"/>
  <c r="J1473" i="2"/>
  <c r="O1472" i="2"/>
  <c r="L1472" i="2"/>
  <c r="J1472" i="2"/>
  <c r="K1472" i="2" s="1"/>
  <c r="O1471" i="2"/>
  <c r="J1471" i="2"/>
  <c r="K1470" i="2" s="1"/>
  <c r="N1476" i="2" s="1"/>
  <c r="O1470" i="2"/>
  <c r="L1470" i="2"/>
  <c r="J1470" i="2"/>
  <c r="O1469" i="2"/>
  <c r="J1469" i="2"/>
  <c r="O1468" i="2"/>
  <c r="J1468" i="2"/>
  <c r="L1468" i="2" s="1"/>
  <c r="O1467" i="2"/>
  <c r="J1467" i="2"/>
  <c r="O1466" i="2"/>
  <c r="J1466" i="2"/>
  <c r="O1465" i="2"/>
  <c r="J1465" i="2"/>
  <c r="O1464" i="2"/>
  <c r="J1464" i="2"/>
  <c r="L1464" i="2" s="1"/>
  <c r="O1463" i="2"/>
  <c r="J1463" i="2"/>
  <c r="O1462" i="2"/>
  <c r="J1462" i="2"/>
  <c r="L1462" i="2" s="1"/>
  <c r="O1461" i="2"/>
  <c r="J1461" i="2"/>
  <c r="O1460" i="2"/>
  <c r="J1460" i="2"/>
  <c r="O1459" i="2"/>
  <c r="J1459" i="2"/>
  <c r="O1458" i="2"/>
  <c r="K1458" i="2"/>
  <c r="J1458" i="2"/>
  <c r="O1457" i="2"/>
  <c r="J1457" i="2"/>
  <c r="O1456" i="2"/>
  <c r="J1456" i="2"/>
  <c r="O1455" i="2"/>
  <c r="J1455" i="2"/>
  <c r="O1454" i="2"/>
  <c r="K1454" i="2"/>
  <c r="J1454" i="2"/>
  <c r="L1454" i="2" s="1"/>
  <c r="O1453" i="2"/>
  <c r="J1453" i="2"/>
  <c r="O1452" i="2"/>
  <c r="J1452" i="2"/>
  <c r="O1451" i="2"/>
  <c r="J1451" i="2"/>
  <c r="O1450" i="2"/>
  <c r="J1450" i="2"/>
  <c r="L1450" i="2" s="1"/>
  <c r="O1449" i="2"/>
  <c r="J1449" i="2"/>
  <c r="O1448" i="2"/>
  <c r="L1448" i="2"/>
  <c r="K1448" i="2"/>
  <c r="J1448" i="2"/>
  <c r="O1447" i="2"/>
  <c r="J1447" i="2"/>
  <c r="O1446" i="2"/>
  <c r="L1446" i="2"/>
  <c r="J1446" i="2"/>
  <c r="K1446" i="2" s="1"/>
  <c r="M1448" i="2" s="1"/>
  <c r="O1445" i="2"/>
  <c r="J1445" i="2"/>
  <c r="K1444" i="2" s="1"/>
  <c r="O1444" i="2"/>
  <c r="L1444" i="2"/>
  <c r="J1444" i="2"/>
  <c r="O1443" i="2"/>
  <c r="J1443" i="2"/>
  <c r="O1442" i="2"/>
  <c r="L1442" i="2"/>
  <c r="J1442" i="2"/>
  <c r="K1442" i="2" s="1"/>
  <c r="O1441" i="2"/>
  <c r="J1441" i="2"/>
  <c r="K1440" i="2" s="1"/>
  <c r="N1448" i="2" s="1"/>
  <c r="O1440" i="2"/>
  <c r="L1440" i="2"/>
  <c r="J1440" i="2"/>
  <c r="O1439" i="2"/>
  <c r="J1439" i="2"/>
  <c r="O1438" i="2"/>
  <c r="J1438" i="2"/>
  <c r="L1438" i="2" s="1"/>
  <c r="O1437" i="2"/>
  <c r="J1437" i="2"/>
  <c r="O1436" i="2"/>
  <c r="J1436" i="2"/>
  <c r="O1435" i="2"/>
  <c r="J1435" i="2"/>
  <c r="O1434" i="2"/>
  <c r="J1434" i="2"/>
  <c r="L1434" i="2" s="1"/>
  <c r="O1433" i="2"/>
  <c r="J1433" i="2"/>
  <c r="O1432" i="2"/>
  <c r="J1432" i="2"/>
  <c r="O1431" i="2"/>
  <c r="J1431" i="2"/>
  <c r="O1430" i="2"/>
  <c r="J1430" i="2"/>
  <c r="O1429" i="2"/>
  <c r="J1429" i="2"/>
  <c r="O1428" i="2"/>
  <c r="J1428" i="2"/>
  <c r="L1428" i="2" s="1"/>
  <c r="O1427" i="2"/>
  <c r="J1427" i="2"/>
  <c r="O1426" i="2"/>
  <c r="J1426" i="2"/>
  <c r="O1425" i="2"/>
  <c r="J1425" i="2"/>
  <c r="O1424" i="2"/>
  <c r="K1424" i="2"/>
  <c r="J1424" i="2"/>
  <c r="L1424" i="2" s="1"/>
  <c r="O1423" i="2"/>
  <c r="J1423" i="2"/>
  <c r="O1422" i="2"/>
  <c r="J1422" i="2"/>
  <c r="O1421" i="2"/>
  <c r="J1421" i="2"/>
  <c r="O1420" i="2"/>
  <c r="M1420" i="2"/>
  <c r="L1420" i="2"/>
  <c r="J1420" i="2"/>
  <c r="K1420" i="2" s="1"/>
  <c r="O1419" i="2"/>
  <c r="J1419" i="2"/>
  <c r="K1418" i="2" s="1"/>
  <c r="O1418" i="2"/>
  <c r="L1418" i="2"/>
  <c r="J1418" i="2"/>
  <c r="O1417" i="2"/>
  <c r="J1417" i="2"/>
  <c r="O1416" i="2"/>
  <c r="L1416" i="2"/>
  <c r="J1416" i="2"/>
  <c r="K1416" i="2" s="1"/>
  <c r="O1415" i="2"/>
  <c r="J1415" i="2"/>
  <c r="K1414" i="2" s="1"/>
  <c r="N1420" i="2" s="1"/>
  <c r="O1414" i="2"/>
  <c r="L1414" i="2"/>
  <c r="J1414" i="2"/>
  <c r="O1413" i="2"/>
  <c r="J1413" i="2"/>
  <c r="O1412" i="2"/>
  <c r="J1412" i="2"/>
  <c r="L1412" i="2" s="1"/>
  <c r="O1411" i="2"/>
  <c r="J1411" i="2"/>
  <c r="O1410" i="2"/>
  <c r="J1410" i="2"/>
  <c r="O1409" i="2"/>
  <c r="J1409" i="2"/>
  <c r="O1408" i="2"/>
  <c r="J1408" i="2"/>
  <c r="L1408" i="2" s="1"/>
  <c r="O1407" i="2"/>
  <c r="J1407" i="2"/>
  <c r="O1406" i="2"/>
  <c r="J1406" i="2"/>
  <c r="O1405" i="2"/>
  <c r="J1405" i="2"/>
  <c r="O1404" i="2"/>
  <c r="J1404" i="2"/>
  <c r="O1403" i="2"/>
  <c r="J1403" i="2"/>
  <c r="O1402" i="2"/>
  <c r="J1402" i="2"/>
  <c r="L1402" i="2" s="1"/>
  <c r="O1401" i="2"/>
  <c r="J1401" i="2"/>
  <c r="O1400" i="2"/>
  <c r="J1400" i="2"/>
  <c r="O1399" i="2"/>
  <c r="J1399" i="2"/>
  <c r="O1398" i="2"/>
  <c r="K1398" i="2"/>
  <c r="J1398" i="2"/>
  <c r="L1398" i="2" s="1"/>
  <c r="O1397" i="2"/>
  <c r="J1397" i="2"/>
  <c r="O1396" i="2"/>
  <c r="J1396" i="2"/>
  <c r="O1395" i="2"/>
  <c r="J1395" i="2"/>
  <c r="O1394" i="2"/>
  <c r="M1394" i="2"/>
  <c r="L1394" i="2"/>
  <c r="J1394" i="2"/>
  <c r="K1394" i="2" s="1"/>
  <c r="O1393" i="2"/>
  <c r="J1393" i="2"/>
  <c r="K1392" i="2" s="1"/>
  <c r="O1392" i="2"/>
  <c r="L1392" i="2"/>
  <c r="J1392" i="2"/>
  <c r="O1391" i="2"/>
  <c r="J1391" i="2"/>
  <c r="O1390" i="2"/>
  <c r="L1390" i="2"/>
  <c r="J1390" i="2"/>
  <c r="K1390" i="2" s="1"/>
  <c r="O1389" i="2"/>
  <c r="J1389" i="2"/>
  <c r="K1388" i="2" s="1"/>
  <c r="N1394" i="2" s="1"/>
  <c r="O1388" i="2"/>
  <c r="L1388" i="2"/>
  <c r="J1388" i="2"/>
  <c r="O1387" i="2"/>
  <c r="J1387" i="2"/>
  <c r="O1386" i="2"/>
  <c r="J1386" i="2"/>
  <c r="L1386" i="2" s="1"/>
  <c r="O1385" i="2"/>
  <c r="J1385" i="2"/>
  <c r="O1384" i="2"/>
  <c r="J1384" i="2"/>
  <c r="O1383" i="2"/>
  <c r="J1383" i="2"/>
  <c r="O1382" i="2"/>
  <c r="J1382" i="2"/>
  <c r="L1382" i="2" s="1"/>
  <c r="O1381" i="2"/>
  <c r="J1381" i="2"/>
  <c r="O1380" i="2"/>
  <c r="J1380" i="2"/>
  <c r="O1379" i="2"/>
  <c r="J1379" i="2"/>
  <c r="O1378" i="2"/>
  <c r="J1378" i="2"/>
  <c r="O1377" i="2"/>
  <c r="J1377" i="2"/>
  <c r="O1376" i="2"/>
  <c r="J1376" i="2"/>
  <c r="L1376" i="2" s="1"/>
  <c r="O1375" i="2"/>
  <c r="J1375" i="2"/>
  <c r="O1374" i="2"/>
  <c r="J1374" i="2"/>
  <c r="O1373" i="2"/>
  <c r="J1373" i="2"/>
  <c r="O1372" i="2"/>
  <c r="K1372" i="2"/>
  <c r="J1372" i="2"/>
  <c r="L1372" i="2" s="1"/>
  <c r="O1371" i="2"/>
  <c r="J1371" i="2"/>
  <c r="O1370" i="2"/>
  <c r="J1370" i="2"/>
  <c r="O1369" i="2"/>
  <c r="J1369" i="2"/>
  <c r="O1368" i="2"/>
  <c r="M1368" i="2"/>
  <c r="L1368" i="2"/>
  <c r="J1368" i="2"/>
  <c r="K1368" i="2" s="1"/>
  <c r="O1367" i="2"/>
  <c r="J1367" i="2"/>
  <c r="K1366" i="2" s="1"/>
  <c r="O1366" i="2"/>
  <c r="L1366" i="2"/>
  <c r="J1366" i="2"/>
  <c r="O1365" i="2"/>
  <c r="J1365" i="2"/>
  <c r="O1364" i="2"/>
  <c r="L1364" i="2"/>
  <c r="J1364" i="2"/>
  <c r="K1364" i="2" s="1"/>
  <c r="O1363" i="2"/>
  <c r="J1363" i="2"/>
  <c r="K1362" i="2" s="1"/>
  <c r="O1362" i="2"/>
  <c r="L1362" i="2"/>
  <c r="J1362" i="2"/>
  <c r="O1361" i="2"/>
  <c r="J1361" i="2"/>
  <c r="O1360" i="2"/>
  <c r="L1360" i="2"/>
  <c r="J1360" i="2"/>
  <c r="K1360" i="2" s="1"/>
  <c r="O1359" i="2"/>
  <c r="J1359" i="2"/>
  <c r="O1358" i="2"/>
  <c r="J1358" i="2"/>
  <c r="L1358" i="2" s="1"/>
  <c r="O1357" i="2"/>
  <c r="J1357" i="2"/>
  <c r="O1356" i="2"/>
  <c r="J1356" i="2"/>
  <c r="L1356" i="2" s="1"/>
  <c r="O1355" i="2"/>
  <c r="J1355" i="2"/>
  <c r="O1354" i="2"/>
  <c r="J1354" i="2"/>
  <c r="O1353" i="2"/>
  <c r="J1353" i="2"/>
  <c r="O1352" i="2"/>
  <c r="J1352" i="2"/>
  <c r="L1352" i="2" s="1"/>
  <c r="O1351" i="2"/>
  <c r="J1351" i="2"/>
  <c r="O1350" i="2"/>
  <c r="J1350" i="2"/>
  <c r="L1350" i="2" s="1"/>
  <c r="O1349" i="2"/>
  <c r="J1349" i="2"/>
  <c r="K1348" i="2" s="1"/>
  <c r="O1348" i="2"/>
  <c r="J1348" i="2"/>
  <c r="O1347" i="2"/>
  <c r="J1347" i="2"/>
  <c r="O1346" i="2"/>
  <c r="J1346" i="2"/>
  <c r="O1345" i="2"/>
  <c r="J1345" i="2"/>
  <c r="O1344" i="2"/>
  <c r="K1344" i="2"/>
  <c r="J1344" i="2"/>
  <c r="L1344" i="2" s="1"/>
  <c r="O1343" i="2"/>
  <c r="J1343" i="2"/>
  <c r="O1342" i="2"/>
  <c r="J1342" i="2"/>
  <c r="O1341" i="2"/>
  <c r="J1341" i="2"/>
  <c r="O1340" i="2"/>
  <c r="K1340" i="2"/>
  <c r="J1340" i="2"/>
  <c r="L1340" i="2" s="1"/>
  <c r="O1339" i="2"/>
  <c r="J1339" i="2"/>
  <c r="O1338" i="2"/>
  <c r="L1338" i="2"/>
  <c r="K1338" i="2"/>
  <c r="J1338" i="2"/>
  <c r="O1337" i="2"/>
  <c r="J1337" i="2"/>
  <c r="O1336" i="2"/>
  <c r="K1336" i="2"/>
  <c r="M1338" i="2" s="1"/>
  <c r="J1336" i="2"/>
  <c r="L1336" i="2" s="1"/>
  <c r="O1335" i="2"/>
  <c r="J1335" i="2"/>
  <c r="O1334" i="2"/>
  <c r="L1334" i="2"/>
  <c r="K1334" i="2"/>
  <c r="J1334" i="2"/>
  <c r="O1333" i="2"/>
  <c r="J1333" i="2"/>
  <c r="O1332" i="2"/>
  <c r="K1332" i="2"/>
  <c r="J1332" i="2"/>
  <c r="L1332" i="2" s="1"/>
  <c r="O1331" i="2"/>
  <c r="J1331" i="2"/>
  <c r="O1330" i="2"/>
  <c r="L1330" i="2"/>
  <c r="K1330" i="2"/>
  <c r="N1338" i="2" s="1"/>
  <c r="J1330" i="2"/>
  <c r="O1329" i="2"/>
  <c r="J1329" i="2"/>
  <c r="O1328" i="2"/>
  <c r="L1328" i="2"/>
  <c r="J1328" i="2"/>
  <c r="K1328" i="2" s="1"/>
  <c r="O1327" i="2"/>
  <c r="J1327" i="2"/>
  <c r="O1326" i="2"/>
  <c r="J1326" i="2"/>
  <c r="O1325" i="2"/>
  <c r="J1325" i="2"/>
  <c r="O1324" i="2"/>
  <c r="L1324" i="2"/>
  <c r="J1324" i="2"/>
  <c r="K1324" i="2" s="1"/>
  <c r="O1323" i="2"/>
  <c r="J1323" i="2"/>
  <c r="O1322" i="2"/>
  <c r="J1322" i="2"/>
  <c r="O1321" i="2"/>
  <c r="J1321" i="2"/>
  <c r="O1320" i="2"/>
  <c r="J1320" i="2"/>
  <c r="O1319" i="2"/>
  <c r="J1319" i="2"/>
  <c r="O1318" i="2"/>
  <c r="K1318" i="2"/>
  <c r="J1318" i="2"/>
  <c r="L1318" i="2" s="1"/>
  <c r="O1317" i="2"/>
  <c r="J1317" i="2"/>
  <c r="O1316" i="2"/>
  <c r="J1316" i="2"/>
  <c r="O1315" i="2"/>
  <c r="J1315" i="2"/>
  <c r="O1314" i="2"/>
  <c r="K1314" i="2"/>
  <c r="J1314" i="2"/>
  <c r="L1314" i="2" s="1"/>
  <c r="O1313" i="2"/>
  <c r="J1313" i="2"/>
  <c r="O1312" i="2"/>
  <c r="J1312" i="2"/>
  <c r="O1311" i="2"/>
  <c r="J1311" i="2"/>
  <c r="O1310" i="2"/>
  <c r="K1310" i="2"/>
  <c r="J1310" i="2"/>
  <c r="L1310" i="2" s="1"/>
  <c r="O1309" i="2"/>
  <c r="J1309" i="2"/>
  <c r="O1308" i="2"/>
  <c r="L1308" i="2"/>
  <c r="K1308" i="2"/>
  <c r="M1310" i="2" s="1"/>
  <c r="J1308" i="2"/>
  <c r="O1307" i="2"/>
  <c r="J1307" i="2"/>
  <c r="O1306" i="2"/>
  <c r="K1306" i="2"/>
  <c r="N1310" i="2" s="1"/>
  <c r="J1306" i="2"/>
  <c r="L1306" i="2" s="1"/>
  <c r="O1305" i="2"/>
  <c r="J1305" i="2"/>
  <c r="O1304" i="2"/>
  <c r="L1304" i="2"/>
  <c r="K1304" i="2"/>
  <c r="J1304" i="2"/>
  <c r="O1303" i="2"/>
  <c r="J1303" i="2"/>
  <c r="O1302" i="2"/>
  <c r="K1302" i="2"/>
  <c r="J1302" i="2"/>
  <c r="L1302" i="2" s="1"/>
  <c r="O1301" i="2"/>
  <c r="J1301" i="2"/>
  <c r="L1300" i="2" s="1"/>
  <c r="O1300" i="2"/>
  <c r="J1300" i="2"/>
  <c r="O1299" i="2"/>
  <c r="J1299" i="2"/>
  <c r="O1298" i="2"/>
  <c r="L1298" i="2"/>
  <c r="J1298" i="2"/>
  <c r="K1298" i="2" s="1"/>
  <c r="O1297" i="2"/>
  <c r="J1297" i="2"/>
  <c r="O1296" i="2"/>
  <c r="J1296" i="2"/>
  <c r="O1295" i="2"/>
  <c r="J1295" i="2"/>
  <c r="O1294" i="2"/>
  <c r="L1294" i="2"/>
  <c r="J1294" i="2"/>
  <c r="K1294" i="2" s="1"/>
  <c r="O1293" i="2"/>
  <c r="J1293" i="2"/>
  <c r="L1292" i="2" s="1"/>
  <c r="O1292" i="2"/>
  <c r="J1292" i="2"/>
  <c r="K1292" i="2" s="1"/>
  <c r="O1291" i="2"/>
  <c r="J1291" i="2"/>
  <c r="O1290" i="2"/>
  <c r="J1290" i="2"/>
  <c r="O1289" i="2"/>
  <c r="J1289" i="2"/>
  <c r="O1288" i="2"/>
  <c r="K1288" i="2"/>
  <c r="J1288" i="2"/>
  <c r="L1288" i="2" s="1"/>
  <c r="O1287" i="2"/>
  <c r="J1287" i="2"/>
  <c r="O1286" i="2"/>
  <c r="J1286" i="2"/>
  <c r="O1285" i="2"/>
  <c r="J1285" i="2"/>
  <c r="O1284" i="2"/>
  <c r="K1284" i="2"/>
  <c r="J1284" i="2"/>
  <c r="L1284" i="2" s="1"/>
  <c r="O1283" i="2"/>
  <c r="J1283" i="2"/>
  <c r="O1282" i="2"/>
  <c r="J1282" i="2"/>
  <c r="O1281" i="2"/>
  <c r="J1281" i="2"/>
  <c r="O1280" i="2"/>
  <c r="K1280" i="2"/>
  <c r="J1280" i="2"/>
  <c r="L1280" i="2" s="1"/>
  <c r="O1279" i="2"/>
  <c r="J1279" i="2"/>
  <c r="O1278" i="2"/>
  <c r="L1278" i="2"/>
  <c r="K1278" i="2"/>
  <c r="J1278" i="2"/>
  <c r="O1277" i="2"/>
  <c r="J1277" i="2"/>
  <c r="O1276" i="2"/>
  <c r="K1276" i="2"/>
  <c r="J1276" i="2"/>
  <c r="L1276" i="2" s="1"/>
  <c r="O1275" i="2"/>
  <c r="J1275" i="2"/>
  <c r="O1274" i="2"/>
  <c r="L1274" i="2"/>
  <c r="K1274" i="2"/>
  <c r="J1274" i="2"/>
  <c r="O1273" i="2"/>
  <c r="J1273" i="2"/>
  <c r="O1272" i="2"/>
  <c r="K1272" i="2"/>
  <c r="J1272" i="2"/>
  <c r="L1272" i="2" s="1"/>
  <c r="O1271" i="2"/>
  <c r="J1271" i="2"/>
  <c r="L1270" i="2" s="1"/>
  <c r="O1270" i="2"/>
  <c r="J1270" i="2"/>
  <c r="K1270" i="2" s="1"/>
  <c r="O1269" i="2"/>
  <c r="J1269" i="2"/>
  <c r="O1268" i="2"/>
  <c r="L1268" i="2"/>
  <c r="J1268" i="2"/>
  <c r="K1268" i="2" s="1"/>
  <c r="M1270" i="2" s="1"/>
  <c r="O1267" i="2"/>
  <c r="J1267" i="2"/>
  <c r="L1266" i="2" s="1"/>
  <c r="O1266" i="2"/>
  <c r="J1266" i="2"/>
  <c r="O1265" i="2"/>
  <c r="J1265" i="2"/>
  <c r="O1264" i="2"/>
  <c r="L1264" i="2"/>
  <c r="J1264" i="2"/>
  <c r="K1264" i="2" s="1"/>
  <c r="N1270" i="2" s="1"/>
  <c r="O1263" i="2"/>
  <c r="J1263" i="2"/>
  <c r="L1262" i="2" s="1"/>
  <c r="O1262" i="2"/>
  <c r="J1262" i="2"/>
  <c r="K1262" i="2" s="1"/>
  <c r="O1261" i="2"/>
  <c r="J1261" i="2"/>
  <c r="O1260" i="2"/>
  <c r="J1260" i="2"/>
  <c r="O1259" i="2"/>
  <c r="J1259" i="2"/>
  <c r="O1258" i="2"/>
  <c r="K1258" i="2"/>
  <c r="J1258" i="2"/>
  <c r="L1258" i="2" s="1"/>
  <c r="O1257" i="2"/>
  <c r="J1257" i="2"/>
  <c r="O1256" i="2"/>
  <c r="J1256" i="2"/>
  <c r="O1255" i="2"/>
  <c r="J1255" i="2"/>
  <c r="O1254" i="2"/>
  <c r="K1254" i="2"/>
  <c r="J1254" i="2"/>
  <c r="L1254" i="2" s="1"/>
  <c r="O1253" i="2"/>
  <c r="J1253" i="2"/>
  <c r="O1252" i="2"/>
  <c r="L1252" i="2"/>
  <c r="K1252" i="2"/>
  <c r="J1252" i="2"/>
  <c r="O1251" i="2"/>
  <c r="J1251" i="2"/>
  <c r="O1250" i="2"/>
  <c r="K1250" i="2"/>
  <c r="J1250" i="2"/>
  <c r="L1250" i="2" s="1"/>
  <c r="O1249" i="2"/>
  <c r="J1249" i="2"/>
  <c r="O1248" i="2"/>
  <c r="L1248" i="2"/>
  <c r="K1248" i="2"/>
  <c r="J1248" i="2"/>
  <c r="O1247" i="2"/>
  <c r="J1247" i="2"/>
  <c r="O1246" i="2"/>
  <c r="K1246" i="2"/>
  <c r="J1246" i="2"/>
  <c r="L1246" i="2" s="1"/>
  <c r="O1245" i="2"/>
  <c r="J1245" i="2"/>
  <c r="O1244" i="2"/>
  <c r="L1244" i="2"/>
  <c r="K1244" i="2"/>
  <c r="J1244" i="2"/>
  <c r="O1243" i="2"/>
  <c r="J1243" i="2"/>
  <c r="O1242" i="2"/>
  <c r="M1242" i="2"/>
  <c r="L1242" i="2"/>
  <c r="K1242" i="2"/>
  <c r="O1241" i="2"/>
  <c r="J1241" i="2"/>
  <c r="K1240" i="2" s="1"/>
  <c r="O1240" i="2"/>
  <c r="L1240" i="2"/>
  <c r="J1240" i="2"/>
  <c r="O1239" i="2"/>
  <c r="J1239" i="2"/>
  <c r="O1238" i="2"/>
  <c r="L1238" i="2"/>
  <c r="K1238" i="2"/>
  <c r="J1238" i="2"/>
  <c r="O1237" i="2"/>
  <c r="J1237" i="2"/>
  <c r="K1236" i="2" s="1"/>
  <c r="N1242" i="2" s="1"/>
  <c r="O1236" i="2"/>
  <c r="L1236" i="2"/>
  <c r="J1236" i="2"/>
  <c r="O1235" i="2"/>
  <c r="J1235" i="2"/>
  <c r="O1234" i="2"/>
  <c r="L1234" i="2"/>
  <c r="K1234" i="2"/>
  <c r="J1234" i="2"/>
  <c r="O1233" i="2"/>
  <c r="J1233" i="2"/>
  <c r="O1232" i="2"/>
  <c r="J1232" i="2"/>
  <c r="L1232" i="2" s="1"/>
  <c r="O1231" i="2"/>
  <c r="J1231" i="2"/>
  <c r="O1230" i="2"/>
  <c r="J1230" i="2"/>
  <c r="L1230" i="2" s="1"/>
  <c r="O1229" i="2"/>
  <c r="J1229" i="2"/>
  <c r="O1228" i="2"/>
  <c r="J1228" i="2"/>
  <c r="O1227" i="2"/>
  <c r="J1227" i="2"/>
  <c r="O1226" i="2"/>
  <c r="J1226" i="2"/>
  <c r="O1225" i="2"/>
  <c r="J1225" i="2"/>
  <c r="O1224" i="2"/>
  <c r="J1224" i="2"/>
  <c r="L1224" i="2" s="1"/>
  <c r="O1223" i="2"/>
  <c r="J1223" i="2"/>
  <c r="K1222" i="2" s="1"/>
  <c r="O1222" i="2"/>
  <c r="J1222" i="2"/>
  <c r="O1221" i="2"/>
  <c r="J1221" i="2"/>
  <c r="O1220" i="2"/>
  <c r="J1220" i="2"/>
  <c r="O1219" i="2"/>
  <c r="J1219" i="2"/>
  <c r="O1218" i="2"/>
  <c r="J1218" i="2"/>
  <c r="L1218" i="2" s="1"/>
  <c r="O1217" i="2"/>
  <c r="J1217" i="2"/>
  <c r="O1216" i="2"/>
  <c r="J1216" i="2"/>
  <c r="O1215" i="2"/>
  <c r="J1215" i="2"/>
  <c r="K1214" i="2" s="1"/>
  <c r="O1214" i="2"/>
  <c r="M1214" i="2"/>
  <c r="L1214" i="2"/>
  <c r="J1214" i="2"/>
  <c r="O1213" i="2"/>
  <c r="J1213" i="2"/>
  <c r="O1212" i="2"/>
  <c r="L1212" i="2"/>
  <c r="K1212" i="2"/>
  <c r="J1212" i="2"/>
  <c r="O1211" i="2"/>
  <c r="J1211" i="2"/>
  <c r="K1210" i="2" s="1"/>
  <c r="N1214" i="2" s="1"/>
  <c r="O1210" i="2"/>
  <c r="L1210" i="2"/>
  <c r="J1210" i="2"/>
  <c r="O1209" i="2"/>
  <c r="J1209" i="2"/>
  <c r="K1208" i="2" s="1"/>
  <c r="O1208" i="2"/>
  <c r="L1208" i="2"/>
  <c r="J1208" i="2"/>
  <c r="O1207" i="2"/>
  <c r="J1207" i="2"/>
  <c r="K1206" i="2" s="1"/>
  <c r="O1206" i="2"/>
  <c r="L1206" i="2"/>
  <c r="J1206" i="2"/>
  <c r="O1205" i="2"/>
  <c r="J1205" i="2"/>
  <c r="O1204" i="2"/>
  <c r="J1204" i="2"/>
  <c r="L1204" i="2" s="1"/>
  <c r="O1203" i="2"/>
  <c r="J1203" i="2"/>
  <c r="O1202" i="2"/>
  <c r="J1202" i="2"/>
  <c r="O1201" i="2"/>
  <c r="J1201" i="2"/>
  <c r="O1200" i="2"/>
  <c r="J1200" i="2"/>
  <c r="L1200" i="2" s="1"/>
  <c r="O1199" i="2"/>
  <c r="J1199" i="2"/>
  <c r="O1198" i="2"/>
  <c r="J1198" i="2"/>
  <c r="L1198" i="2" s="1"/>
  <c r="O1197" i="2"/>
  <c r="J1197" i="2"/>
  <c r="O1196" i="2"/>
  <c r="J1196" i="2"/>
  <c r="L1196" i="2" s="1"/>
  <c r="O1195" i="2"/>
  <c r="J1195" i="2"/>
  <c r="O1194" i="2"/>
  <c r="J1194" i="2"/>
  <c r="O1193" i="2"/>
  <c r="J1193" i="2"/>
  <c r="O1192" i="2"/>
  <c r="K1192" i="2"/>
  <c r="J1192" i="2"/>
  <c r="L1192" i="2" s="1"/>
  <c r="O1191" i="2"/>
  <c r="J1191" i="2"/>
  <c r="O1190" i="2"/>
  <c r="J1190" i="2"/>
  <c r="O1189" i="2"/>
  <c r="J1189" i="2"/>
  <c r="O1188" i="2"/>
  <c r="L1188" i="2"/>
  <c r="J1188" i="2"/>
  <c r="K1188" i="2" s="1"/>
  <c r="M1188" i="2" s="1"/>
  <c r="O1187" i="2"/>
  <c r="J1187" i="2"/>
  <c r="K1186" i="2" s="1"/>
  <c r="O1186" i="2"/>
  <c r="L1186" i="2"/>
  <c r="J1186" i="2"/>
  <c r="O1185" i="2"/>
  <c r="J1185" i="2"/>
  <c r="O1184" i="2"/>
  <c r="L1184" i="2"/>
  <c r="J1184" i="2"/>
  <c r="K1184" i="2" s="1"/>
  <c r="O1183" i="2"/>
  <c r="J1183" i="2"/>
  <c r="K1182" i="2" s="1"/>
  <c r="O1182" i="2"/>
  <c r="L1182" i="2"/>
  <c r="J1182" i="2"/>
  <c r="O1181" i="2"/>
  <c r="J1181" i="2"/>
  <c r="O1180" i="2"/>
  <c r="J1180" i="2"/>
  <c r="L1180" i="2" s="1"/>
  <c r="O1179" i="2"/>
  <c r="J1179" i="2"/>
  <c r="O1178" i="2"/>
  <c r="J1178" i="2"/>
  <c r="L1178" i="2" s="1"/>
  <c r="O1177" i="2"/>
  <c r="J1177" i="2"/>
  <c r="O1176" i="2"/>
  <c r="J1176" i="2"/>
  <c r="O1175" i="2"/>
  <c r="J1175" i="2"/>
  <c r="O1174" i="2"/>
  <c r="J1174" i="2"/>
  <c r="L1174" i="2" s="1"/>
  <c r="O1173" i="2"/>
  <c r="J1173" i="2"/>
  <c r="O1172" i="2"/>
  <c r="J1172" i="2"/>
  <c r="L1172" i="2" s="1"/>
  <c r="O1171" i="2"/>
  <c r="J1171" i="2"/>
  <c r="O1170" i="2"/>
  <c r="J1170" i="2"/>
  <c r="L1170" i="2" s="1"/>
  <c r="O1169" i="2"/>
  <c r="J1169" i="2"/>
  <c r="O1168" i="2"/>
  <c r="J1168" i="2"/>
  <c r="O1167" i="2"/>
  <c r="J1167" i="2"/>
  <c r="O1166" i="2"/>
  <c r="K1166" i="2"/>
  <c r="J1166" i="2"/>
  <c r="L1166" i="2" s="1"/>
  <c r="O1165" i="2"/>
  <c r="J1165" i="2"/>
  <c r="O1164" i="2"/>
  <c r="J1164" i="2"/>
  <c r="O1163" i="2"/>
  <c r="J1163" i="2"/>
  <c r="O1162" i="2"/>
  <c r="K1162" i="2"/>
  <c r="J1162" i="2"/>
  <c r="L1162" i="2" s="1"/>
  <c r="O1161" i="2"/>
  <c r="J1161" i="2"/>
  <c r="O1160" i="2"/>
  <c r="L1160" i="2"/>
  <c r="K1160" i="2"/>
  <c r="J1160" i="2"/>
  <c r="O1159" i="2"/>
  <c r="J1159" i="2"/>
  <c r="O1158" i="2"/>
  <c r="L1158" i="2"/>
  <c r="J1158" i="2"/>
  <c r="K1158" i="2" s="1"/>
  <c r="M1160" i="2" s="1"/>
  <c r="O1157" i="2"/>
  <c r="J1157" i="2"/>
  <c r="K1156" i="2" s="1"/>
  <c r="O1156" i="2"/>
  <c r="L1156" i="2"/>
  <c r="J1156" i="2"/>
  <c r="O1155" i="2"/>
  <c r="J1155" i="2"/>
  <c r="O1154" i="2"/>
  <c r="L1154" i="2"/>
  <c r="J1154" i="2"/>
  <c r="K1154" i="2" s="1"/>
  <c r="N1160" i="2" s="1"/>
  <c r="O1153" i="2"/>
  <c r="J1153" i="2"/>
  <c r="O1152" i="2"/>
  <c r="J1152" i="2"/>
  <c r="L1152" i="2" s="1"/>
  <c r="O1151" i="2"/>
  <c r="J1151" i="2"/>
  <c r="O1150" i="2"/>
  <c r="J1150" i="2"/>
  <c r="L1150" i="2" s="1"/>
  <c r="O1149" i="2"/>
  <c r="J1149" i="2"/>
  <c r="O1148" i="2"/>
  <c r="J1148" i="2"/>
  <c r="L1148" i="2" s="1"/>
  <c r="O1147" i="2"/>
  <c r="J1147" i="2"/>
  <c r="O1146" i="2"/>
  <c r="J1146" i="2"/>
  <c r="L1146" i="2" s="1"/>
  <c r="O1145" i="2"/>
  <c r="J1145" i="2"/>
  <c r="O1144" i="2"/>
  <c r="K1144" i="2"/>
  <c r="J1144" i="2"/>
  <c r="L1144" i="2" s="1"/>
  <c r="O1143" i="2"/>
  <c r="J1143" i="2"/>
  <c r="O1142" i="2"/>
  <c r="J1142" i="2"/>
  <c r="O1141" i="2"/>
  <c r="J1141" i="2"/>
  <c r="O1140" i="2"/>
  <c r="K1140" i="2"/>
  <c r="N1144" i="2" s="1"/>
  <c r="J1140" i="2"/>
  <c r="L1140" i="2" s="1"/>
  <c r="O1139" i="2"/>
  <c r="J1139" i="2"/>
  <c r="O1138" i="2"/>
  <c r="J1138" i="2"/>
  <c r="O1137" i="2"/>
  <c r="J1137" i="2"/>
  <c r="O1136" i="2"/>
  <c r="J1136" i="2"/>
  <c r="L1136" i="2" s="1"/>
  <c r="O1135" i="2"/>
  <c r="J1135" i="2"/>
  <c r="O1134" i="2"/>
  <c r="L1134" i="2"/>
  <c r="K1134" i="2"/>
  <c r="J1134" i="2"/>
  <c r="O1133" i="2"/>
  <c r="J1133" i="2"/>
  <c r="O1132" i="2"/>
  <c r="L1132" i="2"/>
  <c r="J1132" i="2"/>
  <c r="K1132" i="2" s="1"/>
  <c r="M1134" i="2" s="1"/>
  <c r="O1131" i="2"/>
  <c r="J1131" i="2"/>
  <c r="K1130" i="2" s="1"/>
  <c r="N1134" i="2" s="1"/>
  <c r="O1130" i="2"/>
  <c r="L1130" i="2"/>
  <c r="J1130" i="2"/>
  <c r="O1129" i="2"/>
  <c r="J1129" i="2"/>
  <c r="O1128" i="2"/>
  <c r="L1128" i="2"/>
  <c r="J1128" i="2"/>
  <c r="K1128" i="2" s="1"/>
  <c r="O1127" i="2"/>
  <c r="J1127" i="2"/>
  <c r="K1126" i="2" s="1"/>
  <c r="O1126" i="2"/>
  <c r="L1126" i="2"/>
  <c r="J1126" i="2"/>
  <c r="O1125" i="2"/>
  <c r="J1125" i="2"/>
  <c r="O1124" i="2"/>
  <c r="J1124" i="2"/>
  <c r="L1124" i="2" s="1"/>
  <c r="O1123" i="2"/>
  <c r="J1123" i="2"/>
  <c r="O1122" i="2"/>
  <c r="J1122" i="2"/>
  <c r="L1122" i="2" s="1"/>
  <c r="O1121" i="2"/>
  <c r="J1121" i="2"/>
  <c r="O1120" i="2"/>
  <c r="J1120" i="2"/>
  <c r="O1119" i="2"/>
  <c r="J1119" i="2"/>
  <c r="O1118" i="2"/>
  <c r="J1118" i="2"/>
  <c r="O1117" i="2"/>
  <c r="J1117" i="2"/>
  <c r="O1116" i="2"/>
  <c r="J1116" i="2"/>
  <c r="L1116" i="2" s="1"/>
  <c r="O1115" i="2"/>
  <c r="J1115" i="2"/>
  <c r="O1114" i="2"/>
  <c r="J1114" i="2"/>
  <c r="O1113" i="2"/>
  <c r="J1113" i="2"/>
  <c r="O1112" i="2"/>
  <c r="J1112" i="2"/>
  <c r="O1111" i="2"/>
  <c r="J1111" i="2"/>
  <c r="O1110" i="2"/>
  <c r="J1110" i="2"/>
  <c r="L1110" i="2" s="1"/>
  <c r="O1109" i="2"/>
  <c r="J1109" i="2"/>
  <c r="O1108" i="2"/>
  <c r="J1108" i="2"/>
  <c r="O1107" i="2"/>
  <c r="J1107" i="2"/>
  <c r="O1106" i="2"/>
  <c r="L1106" i="2"/>
  <c r="J1106" i="2"/>
  <c r="K1106" i="2" s="1"/>
  <c r="O1105" i="2"/>
  <c r="J1105" i="2"/>
  <c r="K1104" i="2" s="1"/>
  <c r="M1106" i="2" s="1"/>
  <c r="O1104" i="2"/>
  <c r="L1104" i="2"/>
  <c r="J1104" i="2"/>
  <c r="O1103" i="2"/>
  <c r="J1103" i="2"/>
  <c r="O1102" i="2"/>
  <c r="L1102" i="2"/>
  <c r="J1102" i="2"/>
  <c r="K1102" i="2" s="1"/>
  <c r="O1101" i="2"/>
  <c r="J1101" i="2"/>
  <c r="K1100" i="2" s="1"/>
  <c r="O1100" i="2"/>
  <c r="L1100" i="2"/>
  <c r="J1100" i="2"/>
  <c r="O1099" i="2"/>
  <c r="J1099" i="2"/>
  <c r="O1098" i="2"/>
  <c r="L1098" i="2"/>
  <c r="J1098" i="2"/>
  <c r="K1098" i="2" s="1"/>
  <c r="O1097" i="2"/>
  <c r="J1097" i="2"/>
  <c r="O1096" i="2"/>
  <c r="J1096" i="2"/>
  <c r="L1096" i="2" s="1"/>
  <c r="O1095" i="2"/>
  <c r="J1095" i="2"/>
  <c r="O1094" i="2"/>
  <c r="J1094" i="2"/>
  <c r="O1093" i="2"/>
  <c r="J1093" i="2"/>
  <c r="O1092" i="2"/>
  <c r="J1092" i="2"/>
  <c r="L1092" i="2" s="1"/>
  <c r="O1091" i="2"/>
  <c r="J1091" i="2"/>
  <c r="O1090" i="2"/>
  <c r="J1090" i="2"/>
  <c r="L1090" i="2" s="1"/>
  <c r="O1089" i="2"/>
  <c r="J1089" i="2"/>
  <c r="O1088" i="2"/>
  <c r="J1088" i="2"/>
  <c r="O1087" i="2"/>
  <c r="J1087" i="2"/>
  <c r="O1086" i="2"/>
  <c r="J1086" i="2"/>
  <c r="O1085" i="2"/>
  <c r="J1085" i="2"/>
  <c r="O1084" i="2"/>
  <c r="K1084" i="2"/>
  <c r="J1084" i="2"/>
  <c r="L1084" i="2" s="1"/>
  <c r="O1083" i="2"/>
  <c r="J1083" i="2"/>
  <c r="O1082" i="2"/>
  <c r="J1082" i="2"/>
  <c r="O1081" i="2"/>
  <c r="J1081" i="2"/>
  <c r="O1080" i="2"/>
  <c r="L1080" i="2"/>
  <c r="J1080" i="2"/>
  <c r="K1080" i="2" s="1"/>
  <c r="M1080" i="2" s="1"/>
  <c r="O1079" i="2"/>
  <c r="J1079" i="2"/>
  <c r="K1078" i="2" s="1"/>
  <c r="O1078" i="2"/>
  <c r="L1078" i="2"/>
  <c r="J1078" i="2"/>
  <c r="O1077" i="2"/>
  <c r="J1077" i="2"/>
  <c r="O1076" i="2"/>
  <c r="L1076" i="2"/>
  <c r="J1076" i="2"/>
  <c r="K1076" i="2" s="1"/>
  <c r="O1075" i="2"/>
  <c r="J1075" i="2"/>
  <c r="K1074" i="2" s="1"/>
  <c r="O1074" i="2"/>
  <c r="L1074" i="2"/>
  <c r="J1074" i="2"/>
  <c r="O1073" i="2"/>
  <c r="J1073" i="2"/>
  <c r="O1072" i="2"/>
  <c r="J1072" i="2"/>
  <c r="L1072" i="2" s="1"/>
  <c r="O1071" i="2"/>
  <c r="J1071" i="2"/>
  <c r="O1070" i="2"/>
  <c r="J1070" i="2"/>
  <c r="L1070" i="2" s="1"/>
  <c r="O1069" i="2"/>
  <c r="J1069" i="2"/>
  <c r="O1068" i="2"/>
  <c r="J1068" i="2"/>
  <c r="O1067" i="2"/>
  <c r="J1067" i="2"/>
  <c r="O1066" i="2"/>
  <c r="J1066" i="2"/>
  <c r="L1066" i="2" s="1"/>
  <c r="O1065" i="2"/>
  <c r="J1065" i="2"/>
  <c r="O1064" i="2"/>
  <c r="J1064" i="2"/>
  <c r="O1063" i="2"/>
  <c r="J1063" i="2"/>
  <c r="O1062" i="2"/>
  <c r="J1062" i="2"/>
  <c r="L1062" i="2" s="1"/>
  <c r="O1061" i="2"/>
  <c r="J1061" i="2"/>
  <c r="O1060" i="2"/>
  <c r="J1060" i="2"/>
  <c r="O1059" i="2"/>
  <c r="J1059" i="2"/>
  <c r="O1058" i="2"/>
  <c r="K1058" i="2"/>
  <c r="J1058" i="2"/>
  <c r="L1058" i="2" s="1"/>
  <c r="O1057" i="2"/>
  <c r="J1057" i="2"/>
  <c r="O1056" i="2"/>
  <c r="J1056" i="2"/>
  <c r="O1055" i="2"/>
  <c r="J1055" i="2"/>
  <c r="O1054" i="2"/>
  <c r="L1054" i="2"/>
  <c r="J1054" i="2"/>
  <c r="K1054" i="2" s="1"/>
  <c r="M1054" i="2" s="1"/>
  <c r="O1053" i="2"/>
  <c r="J1053" i="2"/>
  <c r="K1052" i="2" s="1"/>
  <c r="O1052" i="2"/>
  <c r="L1052" i="2"/>
  <c r="J1052" i="2"/>
  <c r="O1051" i="2"/>
  <c r="J1051" i="2"/>
  <c r="O1050" i="2"/>
  <c r="L1050" i="2"/>
  <c r="J1050" i="2"/>
  <c r="K1050" i="2" s="1"/>
  <c r="O1049" i="2"/>
  <c r="J1049" i="2"/>
  <c r="K1048" i="2" s="1"/>
  <c r="N1054" i="2" s="1"/>
  <c r="O1048" i="2"/>
  <c r="L1048" i="2"/>
  <c r="J1048" i="2"/>
  <c r="O1047" i="2"/>
  <c r="J1047" i="2"/>
  <c r="O1046" i="2"/>
  <c r="L1046" i="2"/>
  <c r="J1046" i="2"/>
  <c r="K1046" i="2" s="1"/>
  <c r="O1045" i="2"/>
  <c r="J1045" i="2"/>
  <c r="O1044" i="2"/>
  <c r="J1044" i="2"/>
  <c r="L1044" i="2" s="1"/>
  <c r="O1043" i="2"/>
  <c r="J1043" i="2"/>
  <c r="O1042" i="2"/>
  <c r="J1042" i="2"/>
  <c r="L1042" i="2" s="1"/>
  <c r="O1041" i="2"/>
  <c r="J1041" i="2"/>
  <c r="O1040" i="2"/>
  <c r="J1040" i="2"/>
  <c r="L1040" i="2" s="1"/>
  <c r="O1039" i="2"/>
  <c r="J1039" i="2"/>
  <c r="O1038" i="2"/>
  <c r="J1038" i="2"/>
  <c r="L1038" i="2" s="1"/>
  <c r="O1037" i="2"/>
  <c r="J1037" i="2"/>
  <c r="O1036" i="2"/>
  <c r="J1036" i="2"/>
  <c r="L1036" i="2" s="1"/>
  <c r="O1035" i="2"/>
  <c r="J1035" i="2"/>
  <c r="O1034" i="2"/>
  <c r="J1034" i="2"/>
  <c r="O1033" i="2"/>
  <c r="J1033" i="2"/>
  <c r="O1032" i="2"/>
  <c r="K1032" i="2"/>
  <c r="J1032" i="2"/>
  <c r="L1032" i="2" s="1"/>
  <c r="O1031" i="2"/>
  <c r="J1031" i="2"/>
  <c r="O1030" i="2"/>
  <c r="J1030" i="2"/>
  <c r="O1029" i="2"/>
  <c r="J1029" i="2"/>
  <c r="O1028" i="2"/>
  <c r="K1028" i="2"/>
  <c r="J1028" i="2"/>
  <c r="L1028" i="2" s="1"/>
  <c r="O1027" i="2"/>
  <c r="J1027" i="2"/>
  <c r="O1026" i="2"/>
  <c r="J1026" i="2"/>
  <c r="O1025" i="2"/>
  <c r="J1025" i="2"/>
  <c r="O1024" i="2"/>
  <c r="L1024" i="2"/>
  <c r="J1024" i="2"/>
  <c r="K1024" i="2" s="1"/>
  <c r="O1023" i="2"/>
  <c r="J1023" i="2"/>
  <c r="K1022" i="2" s="1"/>
  <c r="M1024" i="2" s="1"/>
  <c r="O1022" i="2"/>
  <c r="L1022" i="2"/>
  <c r="J1022" i="2"/>
  <c r="O1021" i="2"/>
  <c r="J1021" i="2"/>
  <c r="O1020" i="2"/>
  <c r="L1020" i="2"/>
  <c r="J1020" i="2"/>
  <c r="K1020" i="2" s="1"/>
  <c r="O1019" i="2"/>
  <c r="J1019" i="2"/>
  <c r="K1018" i="2" s="1"/>
  <c r="O1018" i="2"/>
  <c r="L1018" i="2"/>
  <c r="J1018" i="2"/>
  <c r="O1017" i="2"/>
  <c r="J1017" i="2"/>
  <c r="O1016" i="2"/>
  <c r="L1016" i="2"/>
  <c r="J1016" i="2"/>
  <c r="K1016" i="2" s="1"/>
  <c r="O1015" i="2"/>
  <c r="J1015" i="2"/>
  <c r="O1014" i="2"/>
  <c r="J1014" i="2"/>
  <c r="L1014" i="2" s="1"/>
  <c r="O1013" i="2"/>
  <c r="J1013" i="2"/>
  <c r="O1012" i="2"/>
  <c r="J1012" i="2"/>
  <c r="O1011" i="2"/>
  <c r="J1011" i="2"/>
  <c r="O1010" i="2"/>
  <c r="J1010" i="2"/>
  <c r="O1009" i="2"/>
  <c r="J1009" i="2"/>
  <c r="O1008" i="2"/>
  <c r="J1008" i="2"/>
  <c r="L1008" i="2" s="1"/>
  <c r="O1007" i="2"/>
  <c r="J1007" i="2"/>
  <c r="K1006" i="2" s="1"/>
  <c r="O1006" i="2"/>
  <c r="J1006" i="2"/>
  <c r="O1005" i="2"/>
  <c r="J1005" i="2"/>
  <c r="O1004" i="2"/>
  <c r="J1004" i="2"/>
  <c r="O1003" i="2"/>
  <c r="J1003" i="2"/>
  <c r="O1002" i="2"/>
  <c r="J1002" i="2"/>
  <c r="L1002" i="2" s="1"/>
  <c r="O1001" i="2"/>
  <c r="J1001" i="2"/>
  <c r="O1000" i="2"/>
  <c r="J1000" i="2"/>
  <c r="O999" i="2"/>
  <c r="J999" i="2"/>
  <c r="O998" i="2"/>
  <c r="L998" i="2"/>
  <c r="J998" i="2"/>
  <c r="K998" i="2" s="1"/>
  <c r="O997" i="2"/>
  <c r="J997" i="2"/>
  <c r="K996" i="2" s="1"/>
  <c r="M998" i="2" s="1"/>
  <c r="O996" i="2"/>
  <c r="L996" i="2"/>
  <c r="J996" i="2"/>
  <c r="O995" i="2"/>
  <c r="J995" i="2"/>
  <c r="O994" i="2"/>
  <c r="L994" i="2"/>
  <c r="J994" i="2"/>
  <c r="K994" i="2" s="1"/>
  <c r="O993" i="2"/>
  <c r="J993" i="2"/>
  <c r="K992" i="2" s="1"/>
  <c r="O992" i="2"/>
  <c r="L992" i="2"/>
  <c r="J992" i="2"/>
  <c r="O991" i="2"/>
  <c r="J991" i="2"/>
  <c r="O990" i="2"/>
  <c r="L990" i="2"/>
  <c r="J990" i="2"/>
  <c r="K990" i="2" s="1"/>
  <c r="O989" i="2"/>
  <c r="J989" i="2"/>
  <c r="O988" i="2"/>
  <c r="J988" i="2"/>
  <c r="L988" i="2" s="1"/>
  <c r="O987" i="2"/>
  <c r="J987" i="2"/>
  <c r="O986" i="2"/>
  <c r="J986" i="2"/>
  <c r="O985" i="2"/>
  <c r="J985" i="2"/>
  <c r="O984" i="2"/>
  <c r="J984" i="2"/>
  <c r="O983" i="2"/>
  <c r="J983" i="2"/>
  <c r="O982" i="2"/>
  <c r="J982" i="2"/>
  <c r="L982" i="2" s="1"/>
  <c r="O981" i="2"/>
  <c r="J981" i="2"/>
  <c r="O980" i="2"/>
  <c r="J980" i="2"/>
  <c r="O979" i="2"/>
  <c r="J979" i="2"/>
  <c r="O978" i="2"/>
  <c r="J978" i="2"/>
  <c r="O977" i="2"/>
  <c r="J977" i="2"/>
  <c r="O976" i="2"/>
  <c r="J976" i="2"/>
  <c r="L976" i="2" s="1"/>
  <c r="O975" i="2"/>
  <c r="J975" i="2"/>
  <c r="O974" i="2"/>
  <c r="J974" i="2"/>
  <c r="O973" i="2"/>
  <c r="J973" i="2"/>
  <c r="O972" i="2"/>
  <c r="L972" i="2"/>
  <c r="J972" i="2"/>
  <c r="K972" i="2" s="1"/>
  <c r="O971" i="2"/>
  <c r="J971" i="2"/>
  <c r="K970" i="2" s="1"/>
  <c r="M972" i="2" s="1"/>
  <c r="O970" i="2"/>
  <c r="L970" i="2"/>
  <c r="J970" i="2"/>
  <c r="O969" i="2"/>
  <c r="J969" i="2"/>
  <c r="O968" i="2"/>
  <c r="L968" i="2"/>
  <c r="J968" i="2"/>
  <c r="K968" i="2" s="1"/>
  <c r="O967" i="2"/>
  <c r="J967" i="2"/>
  <c r="K966" i="2" s="1"/>
  <c r="N972" i="2" s="1"/>
  <c r="O966" i="2"/>
  <c r="L966" i="2"/>
  <c r="J966" i="2"/>
  <c r="O965" i="2"/>
  <c r="J965" i="2"/>
  <c r="O964" i="2"/>
  <c r="L964" i="2"/>
  <c r="J964" i="2"/>
  <c r="K964" i="2" s="1"/>
  <c r="O963" i="2"/>
  <c r="J963" i="2"/>
  <c r="O962" i="2"/>
  <c r="J962" i="2"/>
  <c r="L962" i="2" s="1"/>
  <c r="O961" i="2"/>
  <c r="J961" i="2"/>
  <c r="O960" i="2"/>
  <c r="J960" i="2"/>
  <c r="O959" i="2"/>
  <c r="J959" i="2"/>
  <c r="O958" i="2"/>
  <c r="J958" i="2"/>
  <c r="L958" i="2" s="1"/>
  <c r="O957" i="2"/>
  <c r="J957" i="2"/>
  <c r="O956" i="2"/>
  <c r="J956" i="2"/>
  <c r="L956" i="2" s="1"/>
  <c r="O955" i="2"/>
  <c r="J955" i="2"/>
  <c r="O954" i="2"/>
  <c r="J954" i="2"/>
  <c r="O953" i="2"/>
  <c r="J953" i="2"/>
  <c r="O952" i="2"/>
  <c r="J952" i="2"/>
  <c r="O951" i="2"/>
  <c r="J951" i="2"/>
  <c r="O950" i="2"/>
  <c r="K950" i="2"/>
  <c r="J950" i="2"/>
  <c r="L950" i="2" s="1"/>
  <c r="O949" i="2"/>
  <c r="J949" i="2"/>
  <c r="O948" i="2"/>
  <c r="J948" i="2"/>
  <c r="O947" i="2"/>
  <c r="J947" i="2"/>
  <c r="O946" i="2"/>
  <c r="K946" i="2"/>
  <c r="J946" i="2"/>
  <c r="L946" i="2" s="1"/>
  <c r="O945" i="2"/>
  <c r="J945" i="2"/>
  <c r="O944" i="2"/>
  <c r="L944" i="2"/>
  <c r="K944" i="2"/>
  <c r="J944" i="2"/>
  <c r="O943" i="2"/>
  <c r="J943" i="2"/>
  <c r="O942" i="2"/>
  <c r="L942" i="2"/>
  <c r="J942" i="2"/>
  <c r="K942" i="2" s="1"/>
  <c r="M944" i="2" s="1"/>
  <c r="O941" i="2"/>
  <c r="J941" i="2"/>
  <c r="K940" i="2" s="1"/>
  <c r="O940" i="2"/>
  <c r="L940" i="2"/>
  <c r="J940" i="2"/>
  <c r="O939" i="2"/>
  <c r="J939" i="2"/>
  <c r="O938" i="2"/>
  <c r="L938" i="2"/>
  <c r="J938" i="2"/>
  <c r="K938" i="2" s="1"/>
  <c r="O937" i="2"/>
  <c r="J937" i="2"/>
  <c r="K936" i="2" s="1"/>
  <c r="N944" i="2" s="1"/>
  <c r="O936" i="2"/>
  <c r="L936" i="2"/>
  <c r="J936" i="2"/>
  <c r="O935" i="2"/>
  <c r="J935" i="2"/>
  <c r="O934" i="2"/>
  <c r="J934" i="2"/>
  <c r="L934" i="2" s="1"/>
  <c r="O933" i="2"/>
  <c r="J933" i="2"/>
  <c r="O932" i="2"/>
  <c r="J932" i="2"/>
  <c r="L932" i="2" s="1"/>
  <c r="O931" i="2"/>
  <c r="J931" i="2"/>
  <c r="O930" i="2"/>
  <c r="J930" i="2"/>
  <c r="O929" i="2"/>
  <c r="J929" i="2"/>
  <c r="O928" i="2"/>
  <c r="J928" i="2"/>
  <c r="O927" i="2"/>
  <c r="J927" i="2"/>
  <c r="O926" i="2"/>
  <c r="J926" i="2"/>
  <c r="O925" i="2"/>
  <c r="J925" i="2"/>
  <c r="O924" i="2"/>
  <c r="K924" i="2"/>
  <c r="J924" i="2"/>
  <c r="L924" i="2" s="1"/>
  <c r="O923" i="2"/>
  <c r="J923" i="2"/>
  <c r="O922" i="2"/>
  <c r="J922" i="2"/>
  <c r="O921" i="2"/>
  <c r="J921" i="2"/>
  <c r="O920" i="2"/>
  <c r="J920" i="2"/>
  <c r="L920" i="2" s="1"/>
  <c r="O919" i="2"/>
  <c r="J919" i="2"/>
  <c r="O918" i="2"/>
  <c r="J918" i="2"/>
  <c r="O917" i="2"/>
  <c r="J917" i="2"/>
  <c r="O916" i="2"/>
  <c r="L916" i="2"/>
  <c r="J916" i="2"/>
  <c r="K916" i="2" s="1"/>
  <c r="O915" i="2"/>
  <c r="J915" i="2"/>
  <c r="K914" i="2" s="1"/>
  <c r="M916" i="2" s="1"/>
  <c r="O914" i="2"/>
  <c r="L914" i="2"/>
  <c r="J914" i="2"/>
  <c r="O913" i="2"/>
  <c r="J913" i="2"/>
  <c r="O912" i="2"/>
  <c r="L912" i="2"/>
  <c r="J912" i="2"/>
  <c r="K912" i="2" s="1"/>
  <c r="O911" i="2"/>
  <c r="J911" i="2"/>
  <c r="K910" i="2" s="1"/>
  <c r="O910" i="2"/>
  <c r="L910" i="2"/>
  <c r="J910" i="2"/>
  <c r="O909" i="2"/>
  <c r="J909" i="2"/>
  <c r="O908" i="2"/>
  <c r="L908" i="2"/>
  <c r="J908" i="2"/>
  <c r="K908" i="2" s="1"/>
  <c r="O907" i="2"/>
  <c r="J907" i="2"/>
  <c r="O906" i="2"/>
  <c r="J906" i="2"/>
  <c r="L906" i="2" s="1"/>
  <c r="O905" i="2"/>
  <c r="J905" i="2"/>
  <c r="O904" i="2"/>
  <c r="J904" i="2"/>
  <c r="O903" i="2"/>
  <c r="J903" i="2"/>
  <c r="O902" i="2"/>
  <c r="J902" i="2"/>
  <c r="O901" i="2"/>
  <c r="J901" i="2"/>
  <c r="O900" i="2"/>
  <c r="J900" i="2"/>
  <c r="L900" i="2" s="1"/>
  <c r="O899" i="2"/>
  <c r="J899" i="2"/>
  <c r="O898" i="2"/>
  <c r="J898" i="2"/>
  <c r="O897" i="2"/>
  <c r="J897" i="2"/>
  <c r="O896" i="2"/>
  <c r="J896" i="2"/>
  <c r="O895" i="2"/>
  <c r="J895" i="2"/>
  <c r="O894" i="2"/>
  <c r="J894" i="2"/>
  <c r="L894" i="2" s="1"/>
  <c r="O893" i="2"/>
  <c r="J893" i="2"/>
  <c r="O892" i="2"/>
  <c r="J892" i="2"/>
  <c r="O891" i="2"/>
  <c r="J891" i="2"/>
  <c r="O890" i="2"/>
  <c r="J890" i="2"/>
  <c r="L890" i="2" s="1"/>
  <c r="O889" i="2"/>
  <c r="J889" i="2"/>
  <c r="O888" i="2"/>
  <c r="L888" i="2"/>
  <c r="K888" i="2"/>
  <c r="J888" i="2"/>
  <c r="O887" i="2"/>
  <c r="J887" i="2"/>
  <c r="O886" i="2"/>
  <c r="L886" i="2"/>
  <c r="J886" i="2"/>
  <c r="K886" i="2" s="1"/>
  <c r="M888" i="2" s="1"/>
  <c r="O885" i="2"/>
  <c r="J885" i="2"/>
  <c r="K884" i="2" s="1"/>
  <c r="N888" i="2" s="1"/>
  <c r="O884" i="2"/>
  <c r="L884" i="2"/>
  <c r="J884" i="2"/>
  <c r="O883" i="2"/>
  <c r="J883" i="2"/>
  <c r="O882" i="2"/>
  <c r="L882" i="2"/>
  <c r="J882" i="2"/>
  <c r="K882" i="2" s="1"/>
  <c r="O881" i="2"/>
  <c r="J881" i="2"/>
  <c r="K880" i="2" s="1"/>
  <c r="O880" i="2"/>
  <c r="L880" i="2"/>
  <c r="J880" i="2"/>
  <c r="O879" i="2"/>
  <c r="J879" i="2"/>
  <c r="O878" i="2"/>
  <c r="J878" i="2"/>
  <c r="L878" i="2" s="1"/>
  <c r="O877" i="2"/>
  <c r="J877" i="2"/>
  <c r="O876" i="2"/>
  <c r="J876" i="2"/>
  <c r="L876" i="2" s="1"/>
  <c r="O875" i="2"/>
  <c r="J875" i="2"/>
  <c r="O874" i="2"/>
  <c r="J874" i="2"/>
  <c r="L874" i="2" s="1"/>
  <c r="O873" i="2"/>
  <c r="J873" i="2"/>
  <c r="O872" i="2"/>
  <c r="J872" i="2"/>
  <c r="L872" i="2" s="1"/>
  <c r="O871" i="2"/>
  <c r="J871" i="2"/>
  <c r="O870" i="2"/>
  <c r="J870" i="2"/>
  <c r="L870" i="2" s="1"/>
  <c r="O869" i="2"/>
  <c r="J869" i="2"/>
  <c r="O868" i="2"/>
  <c r="K868" i="2"/>
  <c r="J868" i="2"/>
  <c r="L868" i="2" s="1"/>
  <c r="O867" i="2"/>
  <c r="J867" i="2"/>
  <c r="O866" i="2"/>
  <c r="J866" i="2"/>
  <c r="O865" i="2"/>
  <c r="J865" i="2"/>
  <c r="O864" i="2"/>
  <c r="K864" i="2"/>
  <c r="J864" i="2"/>
  <c r="L864" i="2" s="1"/>
  <c r="O863" i="2"/>
  <c r="J863" i="2"/>
  <c r="O862" i="2"/>
  <c r="J862" i="2"/>
  <c r="O861" i="2"/>
  <c r="J861" i="2"/>
  <c r="O860" i="2"/>
  <c r="J860" i="2"/>
  <c r="L860" i="2" s="1"/>
  <c r="O859" i="2"/>
  <c r="J859" i="2"/>
  <c r="O858" i="2"/>
  <c r="L858" i="2"/>
  <c r="K858" i="2"/>
  <c r="J858" i="2"/>
  <c r="O857" i="2"/>
  <c r="J857" i="2"/>
  <c r="O856" i="2"/>
  <c r="L856" i="2"/>
  <c r="J856" i="2"/>
  <c r="K856" i="2" s="1"/>
  <c r="M858" i="2" s="1"/>
  <c r="O855" i="2"/>
  <c r="J855" i="2"/>
  <c r="K854" i="2" s="1"/>
  <c r="O854" i="2"/>
  <c r="L854" i="2"/>
  <c r="J854" i="2"/>
  <c r="O853" i="2"/>
  <c r="J853" i="2"/>
  <c r="O852" i="2"/>
  <c r="L852" i="2"/>
  <c r="J852" i="2"/>
  <c r="K852" i="2" s="1"/>
  <c r="N858" i="2" s="1"/>
  <c r="O851" i="2"/>
  <c r="J851" i="2"/>
  <c r="K850" i="2" s="1"/>
  <c r="O850" i="2"/>
  <c r="L850" i="2"/>
  <c r="J850" i="2"/>
  <c r="O849" i="2"/>
  <c r="J849" i="2"/>
  <c r="O848" i="2"/>
  <c r="L848" i="2"/>
  <c r="J848" i="2"/>
  <c r="K848" i="2" s="1"/>
  <c r="O847" i="2"/>
  <c r="J847" i="2"/>
  <c r="O846" i="2"/>
  <c r="J846" i="2"/>
  <c r="L846" i="2" s="1"/>
  <c r="O845" i="2"/>
  <c r="J845" i="2"/>
  <c r="O844" i="2"/>
  <c r="J844" i="2"/>
  <c r="L844" i="2" s="1"/>
  <c r="O843" i="2"/>
  <c r="J843" i="2"/>
  <c r="O842" i="2"/>
  <c r="J842" i="2"/>
  <c r="O841" i="2"/>
  <c r="J841" i="2"/>
  <c r="O840" i="2"/>
  <c r="J840" i="2"/>
  <c r="L840" i="2" s="1"/>
  <c r="O839" i="2"/>
  <c r="J839" i="2"/>
  <c r="O838" i="2"/>
  <c r="J838" i="2"/>
  <c r="L838" i="2" s="1"/>
  <c r="O837" i="2"/>
  <c r="J837" i="2"/>
  <c r="O836" i="2"/>
  <c r="J836" i="2"/>
  <c r="O835" i="2"/>
  <c r="J835" i="2"/>
  <c r="O834" i="2"/>
  <c r="J834" i="2"/>
  <c r="L834" i="2" s="1"/>
  <c r="O833" i="2"/>
  <c r="J833" i="2"/>
  <c r="O832" i="2"/>
  <c r="J832" i="2"/>
  <c r="O831" i="2"/>
  <c r="J831" i="2"/>
  <c r="O830" i="2"/>
  <c r="J830" i="2"/>
  <c r="L830" i="2" s="1"/>
  <c r="O829" i="2"/>
  <c r="J829" i="2"/>
  <c r="O828" i="2"/>
  <c r="K828" i="2"/>
  <c r="J828" i="2"/>
  <c r="L828" i="2" s="1"/>
  <c r="O827" i="2"/>
  <c r="J827" i="2"/>
  <c r="O826" i="2"/>
  <c r="L826" i="2"/>
  <c r="K826" i="2"/>
  <c r="J826" i="2"/>
  <c r="O825" i="2"/>
  <c r="J825" i="2"/>
  <c r="O824" i="2"/>
  <c r="K824" i="2"/>
  <c r="N828" i="2" s="1"/>
  <c r="J824" i="2"/>
  <c r="L824" i="2" s="1"/>
  <c r="O823" i="2"/>
  <c r="J823" i="2"/>
  <c r="K822" i="2" s="1"/>
  <c r="O822" i="2"/>
  <c r="J822" i="2"/>
  <c r="L822" i="2" s="1"/>
  <c r="O821" i="2"/>
  <c r="J821" i="2"/>
  <c r="O820" i="2"/>
  <c r="J820" i="2"/>
  <c r="L820" i="2" s="1"/>
  <c r="O819" i="2"/>
  <c r="J819" i="2"/>
  <c r="K818" i="2" s="1"/>
  <c r="O818" i="2"/>
  <c r="J818" i="2"/>
  <c r="L818" i="2" s="1"/>
  <c r="O817" i="2"/>
  <c r="J817" i="2"/>
  <c r="O816" i="2"/>
  <c r="J816" i="2"/>
  <c r="L816" i="2" s="1"/>
  <c r="O815" i="2"/>
  <c r="J815" i="2"/>
  <c r="K814" i="2" s="1"/>
  <c r="O814" i="2"/>
  <c r="J814" i="2"/>
  <c r="L814" i="2" s="1"/>
  <c r="O813" i="2"/>
  <c r="J813" i="2"/>
  <c r="O812" i="2"/>
  <c r="J812" i="2"/>
  <c r="L812" i="2" s="1"/>
  <c r="O811" i="2"/>
  <c r="J811" i="2"/>
  <c r="O810" i="2"/>
  <c r="J810" i="2"/>
  <c r="L810" i="2" s="1"/>
  <c r="O809" i="2"/>
  <c r="J809" i="2"/>
  <c r="O808" i="2"/>
  <c r="J808" i="2"/>
  <c r="L808" i="2" s="1"/>
  <c r="O807" i="2"/>
  <c r="J807" i="2"/>
  <c r="O806" i="2"/>
  <c r="J806" i="2"/>
  <c r="L806" i="2" s="1"/>
  <c r="O805" i="2"/>
  <c r="J805" i="2"/>
  <c r="O804" i="2"/>
  <c r="J804" i="2"/>
  <c r="L804" i="2" s="1"/>
  <c r="O803" i="2"/>
  <c r="J803" i="2"/>
  <c r="O802" i="2"/>
  <c r="J802" i="2"/>
  <c r="O801" i="2"/>
  <c r="J801" i="2"/>
  <c r="O800" i="2"/>
  <c r="K800" i="2"/>
  <c r="J800" i="2"/>
  <c r="L800" i="2" s="1"/>
  <c r="O799" i="2"/>
  <c r="J799" i="2"/>
  <c r="O798" i="2"/>
  <c r="J798" i="2"/>
  <c r="O797" i="2"/>
  <c r="J797" i="2"/>
  <c r="O796" i="2"/>
  <c r="K796" i="2"/>
  <c r="J796" i="2"/>
  <c r="L796" i="2" s="1"/>
  <c r="O795" i="2"/>
  <c r="J795" i="2"/>
  <c r="O794" i="2"/>
  <c r="J794" i="2"/>
  <c r="O793" i="2"/>
  <c r="J793" i="2"/>
  <c r="O792" i="2"/>
  <c r="L792" i="2"/>
  <c r="J792" i="2"/>
  <c r="K792" i="2" s="1"/>
  <c r="O791" i="2"/>
  <c r="J791" i="2"/>
  <c r="K790" i="2" s="1"/>
  <c r="M792" i="2" s="1"/>
  <c r="O790" i="2"/>
  <c r="L790" i="2"/>
  <c r="J790" i="2"/>
  <c r="O789" i="2"/>
  <c r="J789" i="2"/>
  <c r="O788" i="2"/>
  <c r="L788" i="2"/>
  <c r="J788" i="2"/>
  <c r="K788" i="2" s="1"/>
  <c r="O787" i="2"/>
  <c r="J787" i="2"/>
  <c r="K786" i="2" s="1"/>
  <c r="O786" i="2"/>
  <c r="L786" i="2"/>
  <c r="J786" i="2"/>
  <c r="O785" i="2"/>
  <c r="J785" i="2"/>
  <c r="O784" i="2"/>
  <c r="L784" i="2"/>
  <c r="J784" i="2"/>
  <c r="K784" i="2" s="1"/>
  <c r="O783" i="2"/>
  <c r="J783" i="2"/>
  <c r="O782" i="2"/>
  <c r="J782" i="2"/>
  <c r="L782" i="2" s="1"/>
  <c r="O781" i="2"/>
  <c r="J781" i="2"/>
  <c r="O780" i="2"/>
  <c r="J780" i="2"/>
  <c r="O779" i="2"/>
  <c r="J779" i="2"/>
  <c r="O778" i="2"/>
  <c r="J778" i="2"/>
  <c r="O777" i="2"/>
  <c r="J777" i="2"/>
  <c r="O776" i="2"/>
  <c r="J776" i="2"/>
  <c r="L776" i="2" s="1"/>
  <c r="O775" i="2"/>
  <c r="J775" i="2"/>
  <c r="O774" i="2"/>
  <c r="J774" i="2"/>
  <c r="O773" i="2"/>
  <c r="J773" i="2"/>
  <c r="O772" i="2"/>
  <c r="J772" i="2"/>
  <c r="O771" i="2"/>
  <c r="J771" i="2"/>
  <c r="O770" i="2"/>
  <c r="K770" i="2"/>
  <c r="J770" i="2"/>
  <c r="L770" i="2" s="1"/>
  <c r="O769" i="2"/>
  <c r="J769" i="2"/>
  <c r="O768" i="2"/>
  <c r="J768" i="2"/>
  <c r="O767" i="2"/>
  <c r="J767" i="2"/>
  <c r="O766" i="2"/>
  <c r="J766" i="2"/>
  <c r="L766" i="2" s="1"/>
  <c r="O765" i="2"/>
  <c r="J765" i="2"/>
  <c r="O764" i="2"/>
  <c r="J764" i="2"/>
  <c r="O763" i="2"/>
  <c r="J763" i="2"/>
  <c r="O762" i="2"/>
  <c r="J762" i="2"/>
  <c r="L762" i="2" s="1"/>
  <c r="O761" i="2"/>
  <c r="J761" i="2"/>
  <c r="O760" i="2"/>
  <c r="L760" i="2"/>
  <c r="K760" i="2"/>
  <c r="J760" i="2"/>
  <c r="O759" i="2"/>
  <c r="J759" i="2"/>
  <c r="O758" i="2"/>
  <c r="L758" i="2"/>
  <c r="J758" i="2"/>
  <c r="K758" i="2" s="1"/>
  <c r="M760" i="2" s="1"/>
  <c r="O757" i="2"/>
  <c r="J757" i="2"/>
  <c r="K756" i="2" s="1"/>
  <c r="N760" i="2" s="1"/>
  <c r="O756" i="2"/>
  <c r="L756" i="2"/>
  <c r="J756" i="2"/>
  <c r="O755" i="2"/>
  <c r="J755" i="2"/>
  <c r="O754" i="2"/>
  <c r="L754" i="2"/>
  <c r="J754" i="2"/>
  <c r="K754" i="2" s="1"/>
  <c r="O753" i="2"/>
  <c r="J753" i="2"/>
  <c r="K752" i="2" s="1"/>
  <c r="O752" i="2"/>
  <c r="L752" i="2"/>
  <c r="J752" i="2"/>
  <c r="O751" i="2"/>
  <c r="J751" i="2"/>
  <c r="O750" i="2"/>
  <c r="J750" i="2"/>
  <c r="L750" i="2" s="1"/>
  <c r="O749" i="2"/>
  <c r="J749" i="2"/>
  <c r="O748" i="2"/>
  <c r="J748" i="2"/>
  <c r="O747" i="2"/>
  <c r="J747" i="2"/>
  <c r="O746" i="2"/>
  <c r="J746" i="2"/>
  <c r="L746" i="2" s="1"/>
  <c r="O745" i="2"/>
  <c r="J745" i="2"/>
  <c r="O744" i="2"/>
  <c r="J744" i="2"/>
  <c r="L744" i="2" s="1"/>
  <c r="O743" i="2"/>
  <c r="J743" i="2"/>
  <c r="O742" i="2"/>
  <c r="J742" i="2"/>
  <c r="O741" i="2"/>
  <c r="J741" i="2"/>
  <c r="O740" i="2"/>
  <c r="K740" i="2"/>
  <c r="J740" i="2"/>
  <c r="L740" i="2" s="1"/>
  <c r="O739" i="2"/>
  <c r="J739" i="2"/>
  <c r="O738" i="2"/>
  <c r="J738" i="2"/>
  <c r="O737" i="2"/>
  <c r="J737" i="2"/>
  <c r="O736" i="2"/>
  <c r="K736" i="2"/>
  <c r="N740" i="2" s="1"/>
  <c r="J736" i="2"/>
  <c r="L736" i="2" s="1"/>
  <c r="O735" i="2"/>
  <c r="J735" i="2"/>
  <c r="O734" i="2"/>
  <c r="J734" i="2"/>
  <c r="O733" i="2"/>
  <c r="J733" i="2"/>
  <c r="O732" i="2"/>
  <c r="K732" i="2"/>
  <c r="J732" i="2"/>
  <c r="L732" i="2" s="1"/>
  <c r="O731" i="2"/>
  <c r="J731" i="2"/>
  <c r="O730" i="2"/>
  <c r="L730" i="2"/>
  <c r="K730" i="2"/>
  <c r="J730" i="2"/>
  <c r="O729" i="2"/>
  <c r="J729" i="2"/>
  <c r="O728" i="2"/>
  <c r="L728" i="2"/>
  <c r="J728" i="2"/>
  <c r="K728" i="2" s="1"/>
  <c r="M730" i="2" s="1"/>
  <c r="O727" i="2"/>
  <c r="J727" i="2"/>
  <c r="K726" i="2" s="1"/>
  <c r="N730" i="2" s="1"/>
  <c r="O726" i="2"/>
  <c r="L726" i="2"/>
  <c r="J726" i="2"/>
  <c r="O725" i="2"/>
  <c r="J725" i="2"/>
  <c r="O724" i="2"/>
  <c r="L724" i="2"/>
  <c r="J724" i="2"/>
  <c r="K724" i="2" s="1"/>
  <c r="O723" i="2"/>
  <c r="J723" i="2"/>
  <c r="K722" i="2" s="1"/>
  <c r="O722" i="2"/>
  <c r="L722" i="2"/>
  <c r="J722" i="2"/>
  <c r="O721" i="2"/>
  <c r="J721" i="2"/>
  <c r="O720" i="2"/>
  <c r="J720" i="2"/>
  <c r="L720" i="2" s="1"/>
  <c r="O719" i="2"/>
  <c r="J719" i="2"/>
  <c r="O718" i="2"/>
  <c r="J718" i="2"/>
  <c r="O717" i="2"/>
  <c r="J717" i="2"/>
  <c r="O716" i="2"/>
  <c r="J716" i="2"/>
  <c r="O715" i="2"/>
  <c r="J715" i="2"/>
  <c r="O714" i="2"/>
  <c r="J714" i="2"/>
  <c r="L714" i="2" s="1"/>
  <c r="O713" i="2"/>
  <c r="J713" i="2"/>
  <c r="O712" i="2"/>
  <c r="J712" i="2"/>
  <c r="O711" i="2"/>
  <c r="J711" i="2"/>
  <c r="O710" i="2"/>
  <c r="J710" i="2"/>
  <c r="O709" i="2"/>
  <c r="J709" i="2"/>
  <c r="O708" i="2"/>
  <c r="J708" i="2"/>
  <c r="O707" i="2"/>
  <c r="J707" i="2"/>
  <c r="O706" i="2"/>
  <c r="J706" i="2"/>
  <c r="L706" i="2" s="1"/>
  <c r="O705" i="2"/>
  <c r="J705" i="2"/>
  <c r="O704" i="2"/>
  <c r="J704" i="2"/>
  <c r="O703" i="2"/>
  <c r="J703" i="2"/>
  <c r="O702" i="2"/>
  <c r="J702" i="2"/>
  <c r="L702" i="2" s="1"/>
  <c r="O701" i="2"/>
  <c r="J701" i="2"/>
  <c r="O700" i="2"/>
  <c r="J700" i="2"/>
  <c r="O699" i="2"/>
  <c r="J699" i="2"/>
  <c r="O698" i="2"/>
  <c r="L698" i="2"/>
  <c r="K698" i="2"/>
  <c r="J698" i="2"/>
  <c r="O697" i="2"/>
  <c r="O696" i="2"/>
  <c r="L696" i="2"/>
  <c r="K696" i="2"/>
  <c r="O695" i="2"/>
  <c r="J695" i="2"/>
  <c r="O694" i="2"/>
  <c r="J694" i="2"/>
  <c r="O693" i="2"/>
  <c r="J693" i="2"/>
  <c r="O692" i="2"/>
  <c r="K692" i="2"/>
  <c r="J692" i="2"/>
  <c r="L692" i="2" s="1"/>
  <c r="O691" i="2"/>
  <c r="J691" i="2"/>
  <c r="O690" i="2"/>
  <c r="J690" i="2"/>
  <c r="O689" i="2"/>
  <c r="J689" i="2"/>
  <c r="O688" i="2"/>
  <c r="J688" i="2"/>
  <c r="O687" i="2"/>
  <c r="J687" i="2"/>
  <c r="O686" i="2"/>
  <c r="J686" i="2"/>
  <c r="L686" i="2" s="1"/>
  <c r="O685" i="2"/>
  <c r="J685" i="2"/>
  <c r="O684" i="2"/>
  <c r="J684" i="2"/>
  <c r="O683" i="2"/>
  <c r="J683" i="2"/>
  <c r="O682" i="2"/>
  <c r="L682" i="2"/>
  <c r="J682" i="2"/>
  <c r="K682" i="2" s="1"/>
  <c r="O681" i="2"/>
  <c r="J681" i="2"/>
  <c r="K680" i="2" s="1"/>
  <c r="M682" i="2" s="1"/>
  <c r="O680" i="2"/>
  <c r="L680" i="2"/>
  <c r="J680" i="2"/>
  <c r="O679" i="2"/>
  <c r="J679" i="2"/>
  <c r="O678" i="2"/>
  <c r="L678" i="2"/>
  <c r="J678" i="2"/>
  <c r="K678" i="2" s="1"/>
  <c r="O677" i="2"/>
  <c r="J677" i="2"/>
  <c r="K676" i="2" s="1"/>
  <c r="N682" i="2" s="1"/>
  <c r="O676" i="2"/>
  <c r="L676" i="2"/>
  <c r="J676" i="2"/>
  <c r="O675" i="2"/>
  <c r="J675" i="2"/>
  <c r="O674" i="2"/>
  <c r="L674" i="2"/>
  <c r="J674" i="2"/>
  <c r="K674" i="2" s="1"/>
  <c r="O673" i="2"/>
  <c r="J673" i="2"/>
  <c r="O672" i="2"/>
  <c r="J672" i="2"/>
  <c r="L672" i="2" s="1"/>
  <c r="O671" i="2"/>
  <c r="J671" i="2"/>
  <c r="O670" i="2"/>
  <c r="J670" i="2"/>
  <c r="O669" i="2"/>
  <c r="J669" i="2"/>
  <c r="O668" i="2"/>
  <c r="J668" i="2"/>
  <c r="L668" i="2" s="1"/>
  <c r="O667" i="2"/>
  <c r="J667" i="2"/>
  <c r="O666" i="2"/>
  <c r="J666" i="2"/>
  <c r="L666" i="2" s="1"/>
  <c r="O665" i="2"/>
  <c r="J665" i="2"/>
  <c r="O664" i="2"/>
  <c r="J664" i="2"/>
  <c r="O663" i="2"/>
  <c r="J663" i="2"/>
  <c r="O662" i="2"/>
  <c r="J662" i="2"/>
  <c r="O661" i="2"/>
  <c r="J661" i="2"/>
  <c r="O660" i="2"/>
  <c r="K660" i="2"/>
  <c r="J660" i="2"/>
  <c r="L660" i="2" s="1"/>
  <c r="O659" i="2"/>
  <c r="J659" i="2"/>
  <c r="O658" i="2"/>
  <c r="J658" i="2"/>
  <c r="O657" i="2"/>
  <c r="J657" i="2"/>
  <c r="O656" i="2"/>
  <c r="K656" i="2"/>
  <c r="J656" i="2"/>
  <c r="L656" i="2" s="1"/>
  <c r="O655" i="2"/>
  <c r="J655" i="2"/>
  <c r="O654" i="2"/>
  <c r="L654" i="2"/>
  <c r="K654" i="2"/>
  <c r="J654" i="2"/>
  <c r="O653" i="2"/>
  <c r="J653" i="2"/>
  <c r="O652" i="2"/>
  <c r="L652" i="2"/>
  <c r="J652" i="2"/>
  <c r="K652" i="2" s="1"/>
  <c r="M654" i="2" s="1"/>
  <c r="O651" i="2"/>
  <c r="J651" i="2"/>
  <c r="K650" i="2" s="1"/>
  <c r="N654" i="2" s="1"/>
  <c r="O650" i="2"/>
  <c r="L650" i="2"/>
  <c r="J650" i="2"/>
  <c r="O649" i="2"/>
  <c r="J649" i="2"/>
  <c r="O648" i="2"/>
  <c r="L648" i="2"/>
  <c r="J648" i="2"/>
  <c r="K648" i="2" s="1"/>
  <c r="O647" i="2"/>
  <c r="J647" i="2"/>
  <c r="O646" i="2"/>
  <c r="J646" i="2"/>
  <c r="L646" i="2" s="1"/>
  <c r="O645" i="2"/>
  <c r="J645" i="2"/>
  <c r="O644" i="2"/>
  <c r="J644" i="2"/>
  <c r="L644" i="2" s="1"/>
  <c r="O643" i="2"/>
  <c r="J643" i="2"/>
  <c r="O642" i="2"/>
  <c r="J642" i="2"/>
  <c r="O641" i="2"/>
  <c r="J641" i="2"/>
  <c r="O640" i="2"/>
  <c r="J640" i="2"/>
  <c r="L640" i="2" s="1"/>
  <c r="O639" i="2"/>
  <c r="J639" i="2"/>
  <c r="O638" i="2"/>
  <c r="J638" i="2"/>
  <c r="L638" i="2" s="1"/>
  <c r="O637" i="2"/>
  <c r="J637" i="2"/>
  <c r="O636" i="2"/>
  <c r="J636" i="2"/>
  <c r="O635" i="2"/>
  <c r="J635" i="2"/>
  <c r="O634" i="2"/>
  <c r="J634" i="2"/>
  <c r="L634" i="2" s="1"/>
  <c r="O633" i="2"/>
  <c r="J633" i="2"/>
  <c r="O632" i="2"/>
  <c r="J632" i="2"/>
  <c r="L632" i="2" s="1"/>
  <c r="O631" i="2"/>
  <c r="J631" i="2"/>
  <c r="O630" i="2"/>
  <c r="J630" i="2"/>
  <c r="O629" i="2"/>
  <c r="J629" i="2"/>
  <c r="O628" i="2"/>
  <c r="J628" i="2"/>
  <c r="O627" i="2"/>
  <c r="J627" i="2"/>
  <c r="O626" i="2"/>
  <c r="K626" i="2"/>
  <c r="J626" i="2"/>
  <c r="L626" i="2" s="1"/>
  <c r="O625" i="2"/>
  <c r="J625" i="2"/>
  <c r="O624" i="2"/>
  <c r="J624" i="2"/>
  <c r="O623" i="2"/>
  <c r="J623" i="2"/>
  <c r="O622" i="2"/>
  <c r="K622" i="2"/>
  <c r="J622" i="2"/>
  <c r="L622" i="2" s="1"/>
  <c r="O621" i="2"/>
  <c r="J621" i="2"/>
  <c r="O620" i="2"/>
  <c r="K620" i="2"/>
  <c r="J620" i="2"/>
  <c r="L620" i="2" s="1"/>
  <c r="O619" i="2"/>
  <c r="J619" i="2"/>
  <c r="O618" i="2"/>
  <c r="L618" i="2"/>
  <c r="K618" i="2"/>
  <c r="J618" i="2"/>
  <c r="O617" i="2"/>
  <c r="J617" i="2"/>
  <c r="O616" i="2"/>
  <c r="K616" i="2"/>
  <c r="J616" i="2"/>
  <c r="L616" i="2" s="1"/>
  <c r="O615" i="2"/>
  <c r="J615" i="2"/>
  <c r="O614" i="2"/>
  <c r="L614" i="2"/>
  <c r="K614" i="2"/>
  <c r="J614" i="2"/>
  <c r="O613" i="2"/>
  <c r="J613" i="2"/>
  <c r="O612" i="2"/>
  <c r="K612" i="2"/>
  <c r="N620" i="2" s="1"/>
  <c r="J612" i="2"/>
  <c r="L612" i="2" s="1"/>
  <c r="O611" i="2"/>
  <c r="J611" i="2"/>
  <c r="K610" i="2" s="1"/>
  <c r="O610" i="2"/>
  <c r="N610" i="2"/>
  <c r="J610" i="2"/>
  <c r="L610" i="2" s="1"/>
  <c r="O609" i="2"/>
  <c r="J609" i="2"/>
  <c r="O608" i="2"/>
  <c r="J608" i="2"/>
  <c r="L608" i="2" s="1"/>
  <c r="O607" i="2"/>
  <c r="J607" i="2"/>
  <c r="K606" i="2" s="1"/>
  <c r="O606" i="2"/>
  <c r="J606" i="2"/>
  <c r="L606" i="2" s="1"/>
  <c r="O605" i="2"/>
  <c r="J605" i="2"/>
  <c r="O604" i="2"/>
  <c r="J604" i="2"/>
  <c r="L604" i="2" s="1"/>
  <c r="O603" i="2"/>
  <c r="J603" i="2"/>
  <c r="K602" i="2" s="1"/>
  <c r="O602" i="2"/>
  <c r="J602" i="2"/>
  <c r="O601" i="2"/>
  <c r="J601" i="2"/>
  <c r="O600" i="2"/>
  <c r="J600" i="2"/>
  <c r="L600" i="2" s="1"/>
  <c r="O599" i="2"/>
  <c r="J599" i="2"/>
  <c r="O598" i="2"/>
  <c r="J598" i="2"/>
  <c r="O597" i="2"/>
  <c r="J597" i="2"/>
  <c r="O596" i="2"/>
  <c r="J596" i="2"/>
  <c r="O595" i="2"/>
  <c r="J595" i="2"/>
  <c r="O594" i="2"/>
  <c r="K594" i="2"/>
  <c r="J594" i="2"/>
  <c r="L594" i="2" s="1"/>
  <c r="O593" i="2"/>
  <c r="J593" i="2"/>
  <c r="O592" i="2"/>
  <c r="J592" i="2"/>
  <c r="O591" i="2"/>
  <c r="J591" i="2"/>
  <c r="O590" i="2"/>
  <c r="K590" i="2"/>
  <c r="J590" i="2"/>
  <c r="L590" i="2" s="1"/>
  <c r="O589" i="2"/>
  <c r="J589" i="2"/>
  <c r="O588" i="2"/>
  <c r="K588" i="2"/>
  <c r="J588" i="2"/>
  <c r="L588" i="2" s="1"/>
  <c r="O587" i="2"/>
  <c r="J587" i="2"/>
  <c r="O586" i="2"/>
  <c r="J586" i="2"/>
  <c r="O585" i="2"/>
  <c r="J585" i="2"/>
  <c r="O584" i="2"/>
  <c r="J584" i="2"/>
  <c r="L584" i="2" s="1"/>
  <c r="O583" i="2"/>
  <c r="J583" i="2"/>
  <c r="O582" i="2"/>
  <c r="J582" i="2"/>
  <c r="O581" i="2"/>
  <c r="J581" i="2"/>
  <c r="O580" i="2"/>
  <c r="K580" i="2"/>
  <c r="J580" i="2"/>
  <c r="L580" i="2" s="1"/>
  <c r="O579" i="2"/>
  <c r="J579" i="2"/>
  <c r="O578" i="2"/>
  <c r="L578" i="2"/>
  <c r="K578" i="2"/>
  <c r="J578" i="2"/>
  <c r="O577" i="2"/>
  <c r="J577" i="2"/>
  <c r="O576" i="2"/>
  <c r="L576" i="2"/>
  <c r="J576" i="2"/>
  <c r="K576" i="2" s="1"/>
  <c r="M578" i="2" s="1"/>
  <c r="O575" i="2"/>
  <c r="J575" i="2"/>
  <c r="K574" i="2" s="1"/>
  <c r="N578" i="2" s="1"/>
  <c r="O574" i="2"/>
  <c r="L574" i="2"/>
  <c r="J574" i="2"/>
  <c r="O573" i="2"/>
  <c r="J573" i="2"/>
  <c r="O572" i="2"/>
  <c r="L572" i="2"/>
  <c r="J572" i="2"/>
  <c r="K572" i="2" s="1"/>
  <c r="O571" i="2"/>
  <c r="J571" i="2"/>
  <c r="K570" i="2" s="1"/>
  <c r="O570" i="2"/>
  <c r="L570" i="2"/>
  <c r="J570" i="2"/>
  <c r="O569" i="2"/>
  <c r="J569" i="2"/>
  <c r="O568" i="2"/>
  <c r="J568" i="2"/>
  <c r="L568" i="2" s="1"/>
  <c r="O567" i="2"/>
  <c r="J567" i="2"/>
  <c r="O566" i="2"/>
  <c r="J566" i="2"/>
  <c r="O565" i="2"/>
  <c r="J565" i="2"/>
  <c r="O564" i="2"/>
  <c r="J564" i="2"/>
  <c r="L564" i="2" s="1"/>
  <c r="O563" i="2"/>
  <c r="J563" i="2"/>
  <c r="O562" i="2"/>
  <c r="J562" i="2"/>
  <c r="L562" i="2" s="1"/>
  <c r="O561" i="2"/>
  <c r="J561" i="2"/>
  <c r="O560" i="2"/>
  <c r="J560" i="2"/>
  <c r="O559" i="2"/>
  <c r="J559" i="2"/>
  <c r="O558" i="2"/>
  <c r="J558" i="2"/>
  <c r="L558" i="2" s="1"/>
  <c r="O557" i="2"/>
  <c r="J557" i="2"/>
  <c r="O556" i="2"/>
  <c r="J556" i="2"/>
  <c r="L556" i="2" s="1"/>
  <c r="O555" i="2"/>
  <c r="J555" i="2"/>
  <c r="O554" i="2"/>
  <c r="J554" i="2"/>
  <c r="O553" i="2"/>
  <c r="J553" i="2"/>
  <c r="O552" i="2"/>
  <c r="J552" i="2"/>
  <c r="L552" i="2" s="1"/>
  <c r="O551" i="2"/>
  <c r="J551" i="2"/>
  <c r="O550" i="2"/>
  <c r="J550" i="2"/>
  <c r="L550" i="2" s="1"/>
  <c r="O549" i="2"/>
  <c r="J549" i="2"/>
  <c r="O548" i="2"/>
  <c r="J548" i="2"/>
  <c r="O547" i="2"/>
  <c r="J547" i="2"/>
  <c r="O546" i="2"/>
  <c r="J546" i="2"/>
  <c r="L546" i="2" s="1"/>
  <c r="O545" i="2"/>
  <c r="J545" i="2"/>
  <c r="O544" i="2"/>
  <c r="J544" i="2"/>
  <c r="O543" i="2"/>
  <c r="J543" i="2"/>
  <c r="O542" i="2"/>
  <c r="K542" i="2"/>
  <c r="J542" i="2"/>
  <c r="L542" i="2" s="1"/>
  <c r="O541" i="2"/>
  <c r="J541" i="2"/>
  <c r="O540" i="2"/>
  <c r="L540" i="2"/>
  <c r="K540" i="2"/>
  <c r="J540" i="2"/>
  <c r="O539" i="2"/>
  <c r="J539" i="2"/>
  <c r="O538" i="2"/>
  <c r="L538" i="2"/>
  <c r="J538" i="2"/>
  <c r="K538" i="2" s="1"/>
  <c r="M540" i="2" s="1"/>
  <c r="O537" i="2"/>
  <c r="J537" i="2"/>
  <c r="K536" i="2" s="1"/>
  <c r="O536" i="2"/>
  <c r="L536" i="2"/>
  <c r="J536" i="2"/>
  <c r="O535" i="2"/>
  <c r="J535" i="2"/>
  <c r="O534" i="2"/>
  <c r="L534" i="2"/>
  <c r="J534" i="2"/>
  <c r="K534" i="2" s="1"/>
  <c r="N540" i="2" s="1"/>
  <c r="O533" i="2"/>
  <c r="J533" i="2"/>
  <c r="O532" i="2"/>
  <c r="J532" i="2"/>
  <c r="L532" i="2" s="1"/>
  <c r="O531" i="2"/>
  <c r="J531" i="2"/>
  <c r="O530" i="2"/>
  <c r="J530" i="2"/>
  <c r="L530" i="2" s="1"/>
  <c r="O529" i="2"/>
  <c r="J529" i="2"/>
  <c r="O528" i="2"/>
  <c r="J528" i="2"/>
  <c r="L528" i="2" s="1"/>
  <c r="O527" i="2"/>
  <c r="J527" i="2"/>
  <c r="O526" i="2"/>
  <c r="J526" i="2"/>
  <c r="O525" i="2"/>
  <c r="J525" i="2"/>
  <c r="O524" i="2"/>
  <c r="J524" i="2"/>
  <c r="L524" i="2" s="1"/>
  <c r="O523" i="2"/>
  <c r="J523" i="2"/>
  <c r="O522" i="2"/>
  <c r="J522" i="2"/>
  <c r="L522" i="2" s="1"/>
  <c r="O521" i="2"/>
  <c r="J521" i="2"/>
  <c r="O520" i="2"/>
  <c r="J520" i="2"/>
  <c r="O519" i="2"/>
  <c r="J519" i="2"/>
  <c r="O518" i="2"/>
  <c r="J518" i="2"/>
  <c r="L518" i="2" s="1"/>
  <c r="O517" i="2"/>
  <c r="J517" i="2"/>
  <c r="O516" i="2"/>
  <c r="K516" i="2"/>
  <c r="J516" i="2"/>
  <c r="L516" i="2" s="1"/>
  <c r="O515" i="2"/>
  <c r="J515" i="2"/>
  <c r="O514" i="2"/>
  <c r="L514" i="2"/>
  <c r="J514" i="2"/>
  <c r="K514" i="2" s="1"/>
  <c r="M516" i="2" s="1"/>
  <c r="O513" i="2"/>
  <c r="J513" i="2"/>
  <c r="O512" i="2"/>
  <c r="J512" i="2"/>
  <c r="L512" i="2" s="1"/>
  <c r="O511" i="2"/>
  <c r="J511" i="2"/>
  <c r="O510" i="2"/>
  <c r="L510" i="2"/>
  <c r="J510" i="2"/>
  <c r="K510" i="2" s="1"/>
  <c r="O509" i="2"/>
  <c r="J509" i="2"/>
  <c r="O508" i="2"/>
  <c r="K508" i="2"/>
  <c r="J508" i="2"/>
  <c r="L508" i="2" s="1"/>
  <c r="O507" i="2"/>
  <c r="J507" i="2"/>
  <c r="O506" i="2"/>
  <c r="L506" i="2"/>
  <c r="K506" i="2"/>
  <c r="J506" i="2"/>
  <c r="O505" i="2"/>
  <c r="J505" i="2"/>
  <c r="O504" i="2"/>
  <c r="L504" i="2"/>
  <c r="J504" i="2"/>
  <c r="K504" i="2" s="1"/>
  <c r="M506" i="2" s="1"/>
  <c r="O503" i="2"/>
  <c r="J503" i="2"/>
  <c r="K502" i="2" s="1"/>
  <c r="O502" i="2"/>
  <c r="J502" i="2"/>
  <c r="O501" i="2"/>
  <c r="J501" i="2"/>
  <c r="O500" i="2"/>
  <c r="L500" i="2"/>
  <c r="J500" i="2"/>
  <c r="K500" i="2" s="1"/>
  <c r="N506" i="2" s="1"/>
  <c r="O499" i="2"/>
  <c r="J499" i="2"/>
  <c r="O498" i="2"/>
  <c r="J498" i="2"/>
  <c r="O497" i="2"/>
  <c r="J497" i="2"/>
  <c r="O496" i="2"/>
  <c r="J496" i="2"/>
  <c r="O495" i="2"/>
  <c r="J495" i="2"/>
  <c r="O494" i="2"/>
  <c r="J494" i="2"/>
  <c r="L494" i="2" s="1"/>
  <c r="O493" i="2"/>
  <c r="J493" i="2"/>
  <c r="O492" i="2"/>
  <c r="J492" i="2"/>
  <c r="O491" i="2"/>
  <c r="J491" i="2"/>
  <c r="O490" i="2"/>
  <c r="J490" i="2"/>
  <c r="O489" i="2"/>
  <c r="J489" i="2"/>
  <c r="O488" i="2"/>
  <c r="J488" i="2"/>
  <c r="O487" i="2"/>
  <c r="J487" i="2"/>
  <c r="O486" i="2"/>
  <c r="K486" i="2"/>
  <c r="J486" i="2"/>
  <c r="L486" i="2" s="1"/>
  <c r="O485" i="2"/>
  <c r="J485" i="2"/>
  <c r="O484" i="2"/>
  <c r="L484" i="2"/>
  <c r="J484" i="2"/>
  <c r="K484" i="2" s="1"/>
  <c r="M486" i="2" s="1"/>
  <c r="O483" i="2"/>
  <c r="J483" i="2"/>
  <c r="O482" i="2"/>
  <c r="J482" i="2"/>
  <c r="L482" i="2" s="1"/>
  <c r="O481" i="2"/>
  <c r="J481" i="2"/>
  <c r="O480" i="2"/>
  <c r="L480" i="2"/>
  <c r="J480" i="2"/>
  <c r="K480" i="2" s="1"/>
  <c r="O479" i="2"/>
  <c r="J479" i="2"/>
  <c r="O478" i="2"/>
  <c r="K478" i="2"/>
  <c r="J478" i="2"/>
  <c r="L478" i="2" s="1"/>
  <c r="O477" i="2"/>
  <c r="J477" i="2"/>
  <c r="O476" i="2"/>
  <c r="K476" i="2"/>
  <c r="J476" i="2"/>
  <c r="L476" i="2" s="1"/>
  <c r="O475" i="2"/>
  <c r="J475" i="2"/>
  <c r="O474" i="2"/>
  <c r="L474" i="2"/>
  <c r="K474" i="2"/>
  <c r="M476" i="2" s="1"/>
  <c r="J474" i="2"/>
  <c r="O473" i="2"/>
  <c r="J473" i="2"/>
  <c r="O472" i="2"/>
  <c r="K472" i="2"/>
  <c r="J472" i="2"/>
  <c r="L472" i="2" s="1"/>
  <c r="O471" i="2"/>
  <c r="J471" i="2"/>
  <c r="O470" i="2"/>
  <c r="L470" i="2"/>
  <c r="K470" i="2"/>
  <c r="J470" i="2"/>
  <c r="O469" i="2"/>
  <c r="J469" i="2"/>
  <c r="O468" i="2"/>
  <c r="K468" i="2"/>
  <c r="J468" i="2"/>
  <c r="L468" i="2" s="1"/>
  <c r="O467" i="2"/>
  <c r="J467" i="2"/>
  <c r="O466" i="2"/>
  <c r="L466" i="2"/>
  <c r="K466" i="2"/>
  <c r="J466" i="2"/>
  <c r="O465" i="2"/>
  <c r="J465" i="2"/>
  <c r="O464" i="2"/>
  <c r="J464" i="2"/>
  <c r="L464" i="2" s="1"/>
  <c r="O463" i="2"/>
  <c r="J463" i="2"/>
  <c r="K462" i="2" s="1"/>
  <c r="O462" i="2"/>
  <c r="J462" i="2"/>
  <c r="O461" i="2"/>
  <c r="J461" i="2"/>
  <c r="O460" i="2"/>
  <c r="J460" i="2"/>
  <c r="L460" i="2" s="1"/>
  <c r="O459" i="2"/>
  <c r="J459" i="2"/>
  <c r="K458" i="2" s="1"/>
  <c r="O458" i="2"/>
  <c r="J458" i="2"/>
  <c r="L458" i="2" s="1"/>
  <c r="O457" i="2"/>
  <c r="J457" i="2"/>
  <c r="O456" i="2"/>
  <c r="J456" i="2"/>
  <c r="L456" i="2" s="1"/>
  <c r="O455" i="2"/>
  <c r="J455" i="2"/>
  <c r="K454" i="2" s="1"/>
  <c r="O454" i="2"/>
  <c r="J454" i="2"/>
  <c r="L454" i="2" s="1"/>
  <c r="O453" i="2"/>
  <c r="J453" i="2"/>
  <c r="O452" i="2"/>
  <c r="J452" i="2"/>
  <c r="O451" i="2"/>
  <c r="J451" i="2"/>
  <c r="O450" i="2"/>
  <c r="L450" i="2"/>
  <c r="K450" i="2"/>
  <c r="J450" i="2"/>
  <c r="O449" i="2"/>
  <c r="J449" i="2"/>
  <c r="O448" i="2"/>
  <c r="J448" i="2"/>
  <c r="L448" i="2" s="1"/>
  <c r="O447" i="2"/>
  <c r="J447" i="2"/>
  <c r="O446" i="2"/>
  <c r="L446" i="2"/>
  <c r="K446" i="2"/>
  <c r="J446" i="2"/>
  <c r="O445" i="2"/>
  <c r="J445" i="2"/>
  <c r="O444" i="2"/>
  <c r="K444" i="2"/>
  <c r="J444" i="2"/>
  <c r="L444" i="2" s="1"/>
  <c r="O443" i="2"/>
  <c r="J443" i="2"/>
  <c r="L442" i="2" s="1"/>
  <c r="O442" i="2"/>
  <c r="K442" i="2"/>
  <c r="J442" i="2"/>
  <c r="O441" i="2"/>
  <c r="J441" i="2"/>
  <c r="O440" i="2"/>
  <c r="M440" i="2"/>
  <c r="L440" i="2"/>
  <c r="K440" i="2"/>
  <c r="J440" i="2"/>
  <c r="O439" i="2"/>
  <c r="J439" i="2"/>
  <c r="O438" i="2"/>
  <c r="K438" i="2"/>
  <c r="J438" i="2"/>
  <c r="L438" i="2" s="1"/>
  <c r="O437" i="2"/>
  <c r="J437" i="2"/>
  <c r="O436" i="2"/>
  <c r="L436" i="2"/>
  <c r="K436" i="2"/>
  <c r="N440" i="2" s="1"/>
  <c r="J436" i="2"/>
  <c r="O435" i="2"/>
  <c r="J435" i="2"/>
  <c r="O434" i="2"/>
  <c r="K434" i="2"/>
  <c r="J434" i="2"/>
  <c r="L434" i="2" s="1"/>
  <c r="O433" i="2"/>
  <c r="J433" i="2"/>
  <c r="O432" i="2"/>
  <c r="L432" i="2"/>
  <c r="K432" i="2"/>
  <c r="J432" i="2"/>
  <c r="O431" i="2"/>
  <c r="J431" i="2"/>
  <c r="O430" i="2"/>
  <c r="M430" i="2"/>
  <c r="L430" i="2"/>
  <c r="J430" i="2"/>
  <c r="K430" i="2" s="1"/>
  <c r="O429" i="2"/>
  <c r="J429" i="2"/>
  <c r="K428" i="2" s="1"/>
  <c r="O428" i="2"/>
  <c r="J428" i="2"/>
  <c r="L428" i="2" s="1"/>
  <c r="O427" i="2"/>
  <c r="J427" i="2"/>
  <c r="O426" i="2"/>
  <c r="L426" i="2"/>
  <c r="J426" i="2"/>
  <c r="K426" i="2" s="1"/>
  <c r="O425" i="2"/>
  <c r="J425" i="2"/>
  <c r="K424" i="2" s="1"/>
  <c r="O424" i="2"/>
  <c r="J424" i="2"/>
  <c r="L424" i="2" s="1"/>
  <c r="O423" i="2"/>
  <c r="J423" i="2"/>
  <c r="O422" i="2"/>
  <c r="J422" i="2"/>
  <c r="L422" i="2" s="1"/>
  <c r="O421" i="2"/>
  <c r="J421" i="2"/>
  <c r="L420" i="2" s="1"/>
  <c r="O420" i="2"/>
  <c r="J420" i="2"/>
  <c r="O419" i="2"/>
  <c r="J419" i="2"/>
  <c r="O418" i="2"/>
  <c r="J418" i="2"/>
  <c r="L418" i="2" s="1"/>
  <c r="O417" i="2"/>
  <c r="J417" i="2"/>
  <c r="O416" i="2"/>
  <c r="L416" i="2"/>
  <c r="K416" i="2"/>
  <c r="J416" i="2"/>
  <c r="O415" i="2"/>
  <c r="J415" i="2"/>
  <c r="O414" i="2"/>
  <c r="K414" i="2"/>
  <c r="J414" i="2"/>
  <c r="L414" i="2" s="1"/>
  <c r="O413" i="2"/>
  <c r="J413" i="2"/>
  <c r="O412" i="2"/>
  <c r="K412" i="2"/>
  <c r="J412" i="2"/>
  <c r="L412" i="2" s="1"/>
  <c r="O411" i="2"/>
  <c r="J411" i="2"/>
  <c r="O410" i="2"/>
  <c r="L410" i="2"/>
  <c r="K410" i="2"/>
  <c r="J410" i="2"/>
  <c r="O409" i="2"/>
  <c r="J409" i="2"/>
  <c r="O408" i="2"/>
  <c r="K408" i="2"/>
  <c r="M410" i="2" s="1"/>
  <c r="J408" i="2"/>
  <c r="L408" i="2" s="1"/>
  <c r="O407" i="2"/>
  <c r="J407" i="2"/>
  <c r="O406" i="2"/>
  <c r="L406" i="2"/>
  <c r="K406" i="2"/>
  <c r="J406" i="2"/>
  <c r="O405" i="2"/>
  <c r="J405" i="2"/>
  <c r="O404" i="2"/>
  <c r="K404" i="2"/>
  <c r="N410" i="2" s="1"/>
  <c r="J404" i="2"/>
  <c r="L404" i="2" s="1"/>
  <c r="O403" i="2"/>
  <c r="J403" i="2"/>
  <c r="O402" i="2"/>
  <c r="L402" i="2"/>
  <c r="K402" i="2"/>
  <c r="J402" i="2"/>
  <c r="O401" i="2"/>
  <c r="J401" i="2"/>
  <c r="O400" i="2"/>
  <c r="K400" i="2"/>
  <c r="J400" i="2"/>
  <c r="L400" i="2" s="1"/>
  <c r="O399" i="2"/>
  <c r="J399" i="2"/>
  <c r="K398" i="2" s="1"/>
  <c r="N398" i="2" s="1"/>
  <c r="O398" i="2"/>
  <c r="J398" i="2"/>
  <c r="L398" i="2" s="1"/>
  <c r="O397" i="2"/>
  <c r="J397" i="2"/>
  <c r="O396" i="2"/>
  <c r="L396" i="2"/>
  <c r="J396" i="2"/>
  <c r="K396" i="2" s="1"/>
  <c r="M398" i="2" s="1"/>
  <c r="O395" i="2"/>
  <c r="J395" i="2"/>
  <c r="K394" i="2" s="1"/>
  <c r="O394" i="2"/>
  <c r="J394" i="2"/>
  <c r="O393" i="2"/>
  <c r="J393" i="2"/>
  <c r="O392" i="2"/>
  <c r="L392" i="2"/>
  <c r="J392" i="2"/>
  <c r="K392" i="2" s="1"/>
  <c r="O391" i="2"/>
  <c r="J391" i="2"/>
  <c r="K390" i="2" s="1"/>
  <c r="O390" i="2"/>
  <c r="J390" i="2"/>
  <c r="L390" i="2" s="1"/>
  <c r="O389" i="2"/>
  <c r="J389" i="2"/>
  <c r="O388" i="2"/>
  <c r="L388" i="2"/>
  <c r="J388" i="2"/>
  <c r="K388" i="2" s="1"/>
  <c r="O387" i="2"/>
  <c r="J387" i="2"/>
  <c r="L386" i="2" s="1"/>
  <c r="O386" i="2"/>
  <c r="J386" i="2"/>
  <c r="O385" i="2"/>
  <c r="J385" i="2"/>
  <c r="L384" i="2" s="1"/>
  <c r="O384" i="2"/>
  <c r="J384" i="2"/>
  <c r="K384" i="2" s="1"/>
  <c r="O383" i="2"/>
  <c r="J383" i="2"/>
  <c r="O382" i="2"/>
  <c r="L382" i="2"/>
  <c r="K382" i="2"/>
  <c r="J382" i="2"/>
  <c r="O381" i="2"/>
  <c r="J381" i="2"/>
  <c r="L380" i="2" s="1"/>
  <c r="O380" i="2"/>
  <c r="J380" i="2"/>
  <c r="K380" i="2" s="1"/>
  <c r="O379" i="2"/>
  <c r="J379" i="2"/>
  <c r="O378" i="2"/>
  <c r="K378" i="2"/>
  <c r="J378" i="2"/>
  <c r="L378" i="2" s="1"/>
  <c r="O377" i="2"/>
  <c r="J377" i="2"/>
  <c r="L376" i="2" s="1"/>
  <c r="O376" i="2"/>
  <c r="J376" i="2"/>
  <c r="O375" i="2"/>
  <c r="J375" i="2"/>
  <c r="O374" i="2"/>
  <c r="J374" i="2"/>
  <c r="L374" i="2" s="1"/>
  <c r="O373" i="2"/>
  <c r="J373" i="2"/>
  <c r="L372" i="2" s="1"/>
  <c r="O372" i="2"/>
  <c r="J372" i="2"/>
  <c r="O371" i="2"/>
  <c r="J371" i="2"/>
  <c r="O370" i="2"/>
  <c r="K370" i="2"/>
  <c r="J370" i="2"/>
  <c r="L370" i="2" s="1"/>
  <c r="O369" i="2"/>
  <c r="J369" i="2"/>
  <c r="K368" i="2" s="1"/>
  <c r="O368" i="2"/>
  <c r="L368" i="2"/>
  <c r="J368" i="2"/>
  <c r="O367" i="2"/>
  <c r="J367" i="2"/>
  <c r="O366" i="2"/>
  <c r="L366" i="2"/>
  <c r="J366" i="2"/>
  <c r="K366" i="2" s="1"/>
  <c r="O365" i="2"/>
  <c r="J365" i="2"/>
  <c r="K364" i="2" s="1"/>
  <c r="M366" i="2" s="1"/>
  <c r="O364" i="2"/>
  <c r="J364" i="2"/>
  <c r="L364" i="2" s="1"/>
  <c r="O363" i="2"/>
  <c r="J363" i="2"/>
  <c r="O362" i="2"/>
  <c r="L362" i="2"/>
  <c r="J362" i="2"/>
  <c r="K362" i="2" s="1"/>
  <c r="O361" i="2"/>
  <c r="J361" i="2"/>
  <c r="K360" i="2" s="1"/>
  <c r="N366" i="2" s="1"/>
  <c r="O360" i="2"/>
  <c r="J360" i="2"/>
  <c r="L360" i="2" s="1"/>
  <c r="O359" i="2"/>
  <c r="J359" i="2"/>
  <c r="O358" i="2"/>
  <c r="L358" i="2"/>
  <c r="J358" i="2"/>
  <c r="K358" i="2" s="1"/>
  <c r="O357" i="2"/>
  <c r="J357" i="2"/>
  <c r="K356" i="2" s="1"/>
  <c r="O356" i="2"/>
  <c r="J356" i="2"/>
  <c r="O355" i="2"/>
  <c r="J355" i="2"/>
  <c r="O354" i="2"/>
  <c r="L354" i="2"/>
  <c r="K354" i="2"/>
  <c r="N354" i="2" s="1"/>
  <c r="J354" i="2"/>
  <c r="O353" i="2"/>
  <c r="J353" i="2"/>
  <c r="O352" i="2"/>
  <c r="K352" i="2"/>
  <c r="J352" i="2"/>
  <c r="L352" i="2" s="1"/>
  <c r="O351" i="2"/>
  <c r="J351" i="2"/>
  <c r="O350" i="2"/>
  <c r="J350" i="2"/>
  <c r="K350" i="2" s="1"/>
  <c r="O349" i="2"/>
  <c r="J349" i="2"/>
  <c r="O348" i="2"/>
  <c r="K348" i="2"/>
  <c r="J348" i="2"/>
  <c r="L348" i="2" s="1"/>
  <c r="O347" i="2"/>
  <c r="J347" i="2"/>
  <c r="O346" i="2"/>
  <c r="J346" i="2"/>
  <c r="L346" i="2" s="1"/>
  <c r="O345" i="2"/>
  <c r="J345" i="2"/>
  <c r="O344" i="2"/>
  <c r="K344" i="2"/>
  <c r="J344" i="2"/>
  <c r="L344" i="2" s="1"/>
  <c r="O343" i="2"/>
  <c r="J343" i="2"/>
  <c r="O342" i="2"/>
  <c r="L342" i="2"/>
  <c r="K342" i="2"/>
  <c r="M342" i="2" s="1"/>
  <c r="J342" i="2"/>
  <c r="O341" i="2"/>
  <c r="J341" i="2"/>
  <c r="O340" i="2"/>
  <c r="K340" i="2"/>
  <c r="J340" i="2"/>
  <c r="L340" i="2" s="1"/>
  <c r="O339" i="2"/>
  <c r="J339" i="2"/>
  <c r="O338" i="2"/>
  <c r="L338" i="2"/>
  <c r="K338" i="2"/>
  <c r="J338" i="2"/>
  <c r="O337" i="2"/>
  <c r="J337" i="2"/>
  <c r="O336" i="2"/>
  <c r="K336" i="2"/>
  <c r="N342" i="2" s="1"/>
  <c r="J336" i="2"/>
  <c r="L336" i="2" s="1"/>
  <c r="O335" i="2"/>
  <c r="J335" i="2"/>
  <c r="L334" i="2" s="1"/>
  <c r="O334" i="2"/>
  <c r="K334" i="2"/>
  <c r="J334" i="2"/>
  <c r="O333" i="2"/>
  <c r="J333" i="2"/>
  <c r="O332" i="2"/>
  <c r="J332" i="2"/>
  <c r="L332" i="2" s="1"/>
  <c r="O331" i="2"/>
  <c r="J331" i="2"/>
  <c r="O330" i="2"/>
  <c r="J330" i="2"/>
  <c r="O329" i="2"/>
  <c r="J329" i="2"/>
  <c r="O328" i="2"/>
  <c r="L328" i="2"/>
  <c r="J328" i="2"/>
  <c r="K328" i="2" s="1"/>
  <c r="O327" i="2"/>
  <c r="J327" i="2"/>
  <c r="K326" i="2" s="1"/>
  <c r="O326" i="2"/>
  <c r="J326" i="2"/>
  <c r="O325" i="2"/>
  <c r="J325" i="2"/>
  <c r="O324" i="2"/>
  <c r="J324" i="2"/>
  <c r="K324" i="2" s="1"/>
  <c r="O323" i="2"/>
  <c r="J323" i="2"/>
  <c r="L322" i="2" s="1"/>
  <c r="O322" i="2"/>
  <c r="J322" i="2"/>
  <c r="O321" i="2"/>
  <c r="J321" i="2"/>
  <c r="O320" i="2"/>
  <c r="K320" i="2"/>
  <c r="J320" i="2"/>
  <c r="L320" i="2" s="1"/>
  <c r="O319" i="2"/>
  <c r="J319" i="2"/>
  <c r="O318" i="2"/>
  <c r="K318" i="2"/>
  <c r="J318" i="2"/>
  <c r="L318" i="2" s="1"/>
  <c r="O317" i="2"/>
  <c r="J317" i="2"/>
  <c r="O316" i="2"/>
  <c r="J316" i="2"/>
  <c r="L316" i="2" s="1"/>
  <c r="O315" i="2"/>
  <c r="J315" i="2"/>
  <c r="O314" i="2"/>
  <c r="J314" i="2"/>
  <c r="L314" i="2" s="1"/>
  <c r="O313" i="2"/>
  <c r="J313" i="2"/>
  <c r="K312" i="2" s="1"/>
  <c r="O312" i="2"/>
  <c r="L312" i="2"/>
  <c r="J312" i="2"/>
  <c r="O311" i="2"/>
  <c r="J311" i="2"/>
  <c r="O310" i="2"/>
  <c r="K310" i="2"/>
  <c r="J310" i="2"/>
  <c r="L310" i="2" s="1"/>
  <c r="O309" i="2"/>
  <c r="J309" i="2"/>
  <c r="L308" i="2" s="1"/>
  <c r="O308" i="2"/>
  <c r="J308" i="2"/>
  <c r="O307" i="2"/>
  <c r="J307" i="2"/>
  <c r="O306" i="2"/>
  <c r="K306" i="2"/>
  <c r="J306" i="2"/>
  <c r="L306" i="2" s="1"/>
  <c r="O305" i="2"/>
  <c r="J305" i="2"/>
  <c r="L304" i="2" s="1"/>
  <c r="O304" i="2"/>
  <c r="J304" i="2"/>
  <c r="O303" i="2"/>
  <c r="J303" i="2"/>
  <c r="O302" i="2"/>
  <c r="L302" i="2"/>
  <c r="J302" i="2"/>
  <c r="K302" i="2" s="1"/>
  <c r="O301" i="2"/>
  <c r="J301" i="2"/>
  <c r="L300" i="2" s="1"/>
  <c r="O300" i="2"/>
  <c r="J300" i="2"/>
  <c r="O299" i="2"/>
  <c r="J299" i="2"/>
  <c r="O298" i="2"/>
  <c r="L298" i="2"/>
  <c r="J298" i="2"/>
  <c r="K298" i="2" s="1"/>
  <c r="O297" i="2"/>
  <c r="J297" i="2"/>
  <c r="O296" i="2"/>
  <c r="J296" i="2"/>
  <c r="O295" i="2"/>
  <c r="J295" i="2"/>
  <c r="O294" i="2"/>
  <c r="J294" i="2"/>
  <c r="K294" i="2" s="1"/>
  <c r="O293" i="2"/>
  <c r="J293" i="2"/>
  <c r="L292" i="2" s="1"/>
  <c r="O292" i="2"/>
  <c r="K292" i="2"/>
  <c r="J292" i="2"/>
  <c r="O291" i="2"/>
  <c r="J291" i="2"/>
  <c r="O290" i="2"/>
  <c r="L290" i="2"/>
  <c r="K290" i="2"/>
  <c r="J290" i="2"/>
  <c r="O289" i="2"/>
  <c r="J289" i="2"/>
  <c r="O288" i="2"/>
  <c r="L288" i="2"/>
  <c r="K288" i="2"/>
  <c r="N292" i="2" s="1"/>
  <c r="J288" i="2"/>
  <c r="O287" i="2"/>
  <c r="J287" i="2"/>
  <c r="O286" i="2"/>
  <c r="L286" i="2"/>
  <c r="K286" i="2"/>
  <c r="J286" i="2"/>
  <c r="O285" i="2"/>
  <c r="J285" i="2"/>
  <c r="O284" i="2"/>
  <c r="J284" i="2"/>
  <c r="L284" i="2" s="1"/>
  <c r="O283" i="2"/>
  <c r="J283" i="2"/>
  <c r="O282" i="2"/>
  <c r="L282" i="2"/>
  <c r="K282" i="2"/>
  <c r="J282" i="2"/>
  <c r="O281" i="2"/>
  <c r="J281" i="2"/>
  <c r="O280" i="2"/>
  <c r="J280" i="2"/>
  <c r="L280" i="2" s="1"/>
  <c r="O279" i="2"/>
  <c r="O278" i="2"/>
  <c r="K278" i="2"/>
  <c r="J278" i="2"/>
  <c r="L278" i="2" s="1"/>
  <c r="O277" i="2"/>
  <c r="J277" i="2"/>
  <c r="O276" i="2"/>
  <c r="L276" i="2"/>
  <c r="K276" i="2"/>
  <c r="J276" i="2"/>
  <c r="O275" i="2"/>
  <c r="J275" i="2"/>
  <c r="K274" i="2" s="1"/>
  <c r="M276" i="2" s="1"/>
  <c r="O274" i="2"/>
  <c r="J274" i="2"/>
  <c r="O273" i="2"/>
  <c r="J273" i="2"/>
  <c r="L272" i="2" s="1"/>
  <c r="O272" i="2"/>
  <c r="K272" i="2"/>
  <c r="J272" i="2"/>
  <c r="O271" i="2"/>
  <c r="J271" i="2"/>
  <c r="K270" i="2" s="1"/>
  <c r="N276" i="2" s="1"/>
  <c r="O270" i="2"/>
  <c r="J270" i="2"/>
  <c r="O269" i="2"/>
  <c r="J269" i="2"/>
  <c r="K268" i="2" s="1"/>
  <c r="O268" i="2"/>
  <c r="L268" i="2"/>
  <c r="J268" i="2"/>
  <c r="O267" i="2"/>
  <c r="J267" i="2"/>
  <c r="O266" i="2"/>
  <c r="J266" i="2"/>
  <c r="O265" i="2"/>
  <c r="J265" i="2"/>
  <c r="O264" i="2"/>
  <c r="J264" i="2"/>
  <c r="O263" i="2"/>
  <c r="J263" i="2"/>
  <c r="O262" i="2"/>
  <c r="J262" i="2"/>
  <c r="O261" i="2"/>
  <c r="J261" i="2"/>
  <c r="K260" i="2" s="1"/>
  <c r="O260" i="2"/>
  <c r="J260" i="2"/>
  <c r="O259" i="2"/>
  <c r="J259" i="2"/>
  <c r="O258" i="2"/>
  <c r="J258" i="2"/>
  <c r="O257" i="2"/>
  <c r="J257" i="2"/>
  <c r="O256" i="2"/>
  <c r="L256" i="2"/>
  <c r="J256" i="2"/>
  <c r="K256" i="2" s="1"/>
  <c r="M256" i="2" s="1"/>
  <c r="O255" i="2"/>
  <c r="J255" i="2"/>
  <c r="O254" i="2"/>
  <c r="L254" i="2"/>
  <c r="J254" i="2"/>
  <c r="K254" i="2" s="1"/>
  <c r="O253" i="2"/>
  <c r="J253" i="2"/>
  <c r="O252" i="2"/>
  <c r="L252" i="2"/>
  <c r="K252" i="2"/>
  <c r="J252" i="2"/>
  <c r="O251" i="2"/>
  <c r="J251" i="2"/>
  <c r="O250" i="2"/>
  <c r="J250" i="2"/>
  <c r="K250" i="2" s="1"/>
  <c r="O249" i="2"/>
  <c r="J249" i="2"/>
  <c r="O248" i="2"/>
  <c r="L248" i="2"/>
  <c r="K248" i="2"/>
  <c r="J248" i="2"/>
  <c r="O247" i="2"/>
  <c r="J247" i="2"/>
  <c r="O246" i="2"/>
  <c r="J246" i="2"/>
  <c r="K246" i="2" s="1"/>
  <c r="O245" i="2"/>
  <c r="J245" i="2"/>
  <c r="O244" i="2"/>
  <c r="J244" i="2"/>
  <c r="K244" i="2" s="1"/>
  <c r="O243" i="2"/>
  <c r="J243" i="2"/>
  <c r="O242" i="2"/>
  <c r="L242" i="2"/>
  <c r="J242" i="2"/>
  <c r="K242" i="2" s="1"/>
  <c r="O241" i="2"/>
  <c r="J241" i="2"/>
  <c r="O240" i="2"/>
  <c r="L240" i="2"/>
  <c r="J240" i="2"/>
  <c r="K240" i="2" s="1"/>
  <c r="M240" i="2" s="1"/>
  <c r="O239" i="2"/>
  <c r="J239" i="2"/>
  <c r="O238" i="2"/>
  <c r="L238" i="2"/>
  <c r="K238" i="2"/>
  <c r="J238" i="2"/>
  <c r="O237" i="2"/>
  <c r="J237" i="2"/>
  <c r="O236" i="2"/>
  <c r="L236" i="2"/>
  <c r="J236" i="2"/>
  <c r="K236" i="2" s="1"/>
  <c r="O235" i="2"/>
  <c r="J235" i="2"/>
  <c r="L234" i="2" s="1"/>
  <c r="O234" i="2"/>
  <c r="J234" i="2"/>
  <c r="O233" i="2"/>
  <c r="J233" i="2"/>
  <c r="O232" i="2"/>
  <c r="J232" i="2"/>
  <c r="O231" i="2"/>
  <c r="J231" i="2"/>
  <c r="O230" i="2"/>
  <c r="J230" i="2"/>
  <c r="O229" i="2"/>
  <c r="J229" i="2"/>
  <c r="O228" i="2"/>
  <c r="J228" i="2"/>
  <c r="O227" i="2"/>
  <c r="J227" i="2"/>
  <c r="O226" i="2"/>
  <c r="J226" i="2"/>
  <c r="L226" i="2" s="1"/>
  <c r="O225" i="2"/>
  <c r="J225" i="2"/>
  <c r="O224" i="2"/>
  <c r="J224" i="2"/>
  <c r="O223" i="2"/>
  <c r="J223" i="2"/>
  <c r="O222" i="2"/>
  <c r="J222" i="2"/>
  <c r="L222" i="2" s="1"/>
  <c r="O221" i="2"/>
  <c r="J221" i="2"/>
  <c r="L220" i="2" s="1"/>
  <c r="O220" i="2"/>
  <c r="J220" i="2"/>
  <c r="O219" i="2"/>
  <c r="J219" i="2"/>
  <c r="O218" i="2"/>
  <c r="L218" i="2"/>
  <c r="K218" i="2"/>
  <c r="J218" i="2"/>
  <c r="O217" i="2"/>
  <c r="J217" i="2"/>
  <c r="O216" i="2"/>
  <c r="L216" i="2"/>
  <c r="J216" i="2"/>
  <c r="K216" i="2" s="1"/>
  <c r="O215" i="2"/>
  <c r="J215" i="2"/>
  <c r="O214" i="2"/>
  <c r="J214" i="2"/>
  <c r="L214" i="2" s="1"/>
  <c r="O213" i="2"/>
  <c r="J213" i="2"/>
  <c r="O212" i="2"/>
  <c r="L212" i="2"/>
  <c r="K212" i="2"/>
  <c r="J212" i="2"/>
  <c r="O211" i="2"/>
  <c r="J211" i="2"/>
  <c r="L210" i="2" s="1"/>
  <c r="O210" i="2"/>
  <c r="J210" i="2"/>
  <c r="K210" i="2" s="1"/>
  <c r="O209" i="2"/>
  <c r="J209" i="2"/>
  <c r="O208" i="2"/>
  <c r="L208" i="2"/>
  <c r="K208" i="2"/>
  <c r="N212" i="2" s="1"/>
  <c r="J208" i="2"/>
  <c r="O207" i="2"/>
  <c r="J207" i="2"/>
  <c r="L206" i="2" s="1"/>
  <c r="O206" i="2"/>
  <c r="J206" i="2"/>
  <c r="O205" i="2"/>
  <c r="J205" i="2"/>
  <c r="O204" i="2"/>
  <c r="K204" i="2"/>
  <c r="J204" i="2"/>
  <c r="L204" i="2" s="1"/>
  <c r="O203" i="2"/>
  <c r="J203" i="2"/>
  <c r="O202" i="2"/>
  <c r="J202" i="2"/>
  <c r="O201" i="2"/>
  <c r="J201" i="2"/>
  <c r="O200" i="2"/>
  <c r="K200" i="2"/>
  <c r="J200" i="2"/>
  <c r="O199" i="2"/>
  <c r="J199" i="2"/>
  <c r="O198" i="2"/>
  <c r="J198" i="2"/>
  <c r="O197" i="2"/>
  <c r="J197" i="2"/>
  <c r="O196" i="2"/>
  <c r="J196" i="2"/>
  <c r="L196" i="2" s="1"/>
  <c r="O195" i="2"/>
  <c r="J195" i="2"/>
  <c r="O194" i="2"/>
  <c r="J194" i="2"/>
  <c r="O193" i="2"/>
  <c r="J193" i="2"/>
  <c r="L192" i="2" s="1"/>
  <c r="O192" i="2"/>
  <c r="J192" i="2"/>
  <c r="O191" i="2"/>
  <c r="J191" i="2"/>
  <c r="O190" i="2"/>
  <c r="K190" i="2"/>
  <c r="J190" i="2"/>
  <c r="L190" i="2" s="1"/>
  <c r="O189" i="2"/>
  <c r="J189" i="2"/>
  <c r="O188" i="2"/>
  <c r="J188" i="2"/>
  <c r="L188" i="2" s="1"/>
  <c r="O187" i="2"/>
  <c r="J187" i="2"/>
  <c r="O186" i="2"/>
  <c r="K186" i="2"/>
  <c r="J186" i="2"/>
  <c r="L186" i="2" s="1"/>
  <c r="O185" i="2"/>
  <c r="J185" i="2"/>
  <c r="L184" i="2" s="1"/>
  <c r="O184" i="2"/>
  <c r="J184" i="2"/>
  <c r="K184" i="2" s="1"/>
  <c r="O183" i="2"/>
  <c r="J183" i="2"/>
  <c r="O182" i="2"/>
  <c r="J182" i="2"/>
  <c r="L182" i="2" s="1"/>
  <c r="O181" i="2"/>
  <c r="J181" i="2"/>
  <c r="L180" i="2" s="1"/>
  <c r="O180" i="2"/>
  <c r="J180" i="2"/>
  <c r="O179" i="2"/>
  <c r="J179" i="2"/>
  <c r="O178" i="2"/>
  <c r="K178" i="2"/>
  <c r="J178" i="2"/>
  <c r="L178" i="2" s="1"/>
  <c r="O177" i="2"/>
  <c r="J177" i="2"/>
  <c r="O176" i="2"/>
  <c r="L176" i="2"/>
  <c r="K176" i="2"/>
  <c r="J176" i="2"/>
  <c r="O175" i="2"/>
  <c r="J175" i="2"/>
  <c r="O174" i="2"/>
  <c r="J174" i="2"/>
  <c r="L174" i="2" s="1"/>
  <c r="O173" i="2"/>
  <c r="J173" i="2"/>
  <c r="L172" i="2" s="1"/>
  <c r="O172" i="2"/>
  <c r="J172" i="2"/>
  <c r="O171" i="2"/>
  <c r="J171" i="2"/>
  <c r="O170" i="2"/>
  <c r="J170" i="2"/>
  <c r="L170" i="2" s="1"/>
  <c r="O169" i="2"/>
  <c r="J169" i="2"/>
  <c r="O168" i="2"/>
  <c r="J168" i="2"/>
  <c r="L168" i="2" s="1"/>
  <c r="O167" i="2"/>
  <c r="J167" i="2"/>
  <c r="O166" i="2"/>
  <c r="L166" i="2"/>
  <c r="K166" i="2"/>
  <c r="J166" i="2"/>
  <c r="O165" i="2"/>
  <c r="J165" i="2"/>
  <c r="O164" i="2"/>
  <c r="J164" i="2"/>
  <c r="L164" i="2" s="1"/>
  <c r="O163" i="2"/>
  <c r="J163" i="2"/>
  <c r="O162" i="2"/>
  <c r="L162" i="2"/>
  <c r="J162" i="2"/>
  <c r="K162" i="2" s="1"/>
  <c r="O161" i="2"/>
  <c r="J161" i="2"/>
  <c r="O160" i="2"/>
  <c r="K160" i="2"/>
  <c r="J160" i="2"/>
  <c r="L160" i="2" s="1"/>
  <c r="O159" i="2"/>
  <c r="J159" i="2"/>
  <c r="O158" i="2"/>
  <c r="J158" i="2"/>
  <c r="L158" i="2" s="1"/>
  <c r="O157" i="2"/>
  <c r="J157" i="2"/>
  <c r="O156" i="2"/>
  <c r="K156" i="2"/>
  <c r="N160" i="2" s="1"/>
  <c r="J156" i="2"/>
  <c r="L156" i="2" s="1"/>
  <c r="O155" i="2"/>
  <c r="J155" i="2"/>
  <c r="O154" i="2"/>
  <c r="J154" i="2"/>
  <c r="L154" i="2" s="1"/>
  <c r="O153" i="2"/>
  <c r="J153" i="2"/>
  <c r="O152" i="2"/>
  <c r="K152" i="2"/>
  <c r="J152" i="2"/>
  <c r="L152" i="2" s="1"/>
  <c r="O151" i="2"/>
  <c r="J151" i="2"/>
  <c r="L150" i="2" s="1"/>
  <c r="O150" i="2"/>
  <c r="J150" i="2"/>
  <c r="O149" i="2"/>
  <c r="J149" i="2"/>
  <c r="O148" i="2"/>
  <c r="J148" i="2"/>
  <c r="K148" i="2" s="1"/>
  <c r="O147" i="2"/>
  <c r="J147" i="2"/>
  <c r="O146" i="2"/>
  <c r="L146" i="2"/>
  <c r="K146" i="2"/>
  <c r="J146" i="2"/>
  <c r="O145" i="2"/>
  <c r="J145" i="2"/>
  <c r="O144" i="2"/>
  <c r="J144" i="2"/>
  <c r="K144" i="2" s="1"/>
  <c r="O143" i="2"/>
  <c r="J143" i="2"/>
  <c r="O142" i="2"/>
  <c r="L142" i="2"/>
  <c r="J142" i="2"/>
  <c r="K142" i="2" s="1"/>
  <c r="O141" i="2"/>
  <c r="J141" i="2"/>
  <c r="O140" i="2"/>
  <c r="M140" i="2"/>
  <c r="L140" i="2"/>
  <c r="K140" i="2"/>
  <c r="N140" i="2" s="1"/>
  <c r="J140" i="2"/>
  <c r="O139" i="2"/>
  <c r="J139" i="2"/>
  <c r="L138" i="2" s="1"/>
  <c r="O138" i="2"/>
  <c r="K138" i="2"/>
  <c r="J138" i="2"/>
  <c r="O137" i="2"/>
  <c r="J137" i="2"/>
  <c r="O136" i="2"/>
  <c r="L136" i="2"/>
  <c r="K136" i="2"/>
  <c r="J136" i="2"/>
  <c r="O135" i="2"/>
  <c r="J135" i="2"/>
  <c r="L134" i="2" s="1"/>
  <c r="O134" i="2"/>
  <c r="K134" i="2"/>
  <c r="J134" i="2"/>
  <c r="O133" i="2"/>
  <c r="J133" i="2"/>
  <c r="O132" i="2"/>
  <c r="J132" i="2"/>
  <c r="L132" i="2" s="1"/>
  <c r="O131" i="2"/>
  <c r="J131" i="2"/>
  <c r="O130" i="2"/>
  <c r="K130" i="2"/>
  <c r="J130" i="2"/>
  <c r="L130" i="2" s="1"/>
  <c r="O129" i="2"/>
  <c r="J129" i="2"/>
  <c r="O128" i="2"/>
  <c r="J128" i="2"/>
  <c r="L128" i="2" s="1"/>
  <c r="O127" i="2"/>
  <c r="J127" i="2"/>
  <c r="O126" i="2"/>
  <c r="K126" i="2"/>
  <c r="J126" i="2"/>
  <c r="L126" i="2" s="1"/>
  <c r="O125" i="2"/>
  <c r="J125" i="2"/>
  <c r="O124" i="2"/>
  <c r="J124" i="2"/>
  <c r="L124" i="2" s="1"/>
  <c r="O123" i="2"/>
  <c r="J123" i="2"/>
  <c r="O122" i="2"/>
  <c r="K122" i="2"/>
  <c r="J122" i="2"/>
  <c r="L122" i="2" s="1"/>
  <c r="O121" i="2"/>
  <c r="J121" i="2"/>
  <c r="L120" i="2" s="1"/>
  <c r="O120" i="2"/>
  <c r="J120" i="2"/>
  <c r="K120" i="2" s="1"/>
  <c r="O119" i="2"/>
  <c r="J119" i="2"/>
  <c r="O118" i="2"/>
  <c r="J118" i="2"/>
  <c r="L118" i="2" s="1"/>
  <c r="O117" i="2"/>
  <c r="J117" i="2"/>
  <c r="O116" i="2"/>
  <c r="L116" i="2"/>
  <c r="J116" i="2"/>
  <c r="K116" i="2" s="1"/>
  <c r="O115" i="2"/>
  <c r="J115" i="2"/>
  <c r="O114" i="2"/>
  <c r="J114" i="2"/>
  <c r="L114" i="2" s="1"/>
  <c r="O113" i="2"/>
  <c r="J113" i="2"/>
  <c r="O112" i="2"/>
  <c r="L112" i="2"/>
  <c r="J112" i="2"/>
  <c r="K112" i="2" s="1"/>
  <c r="O111" i="2"/>
  <c r="J111" i="2"/>
  <c r="O110" i="2"/>
  <c r="J110" i="2"/>
  <c r="K110" i="2" s="1"/>
  <c r="O109" i="2"/>
  <c r="J109" i="2"/>
  <c r="O108" i="2"/>
  <c r="L108" i="2"/>
  <c r="K108" i="2"/>
  <c r="J108" i="2"/>
  <c r="O107" i="2"/>
  <c r="J107" i="2"/>
  <c r="O106" i="2"/>
  <c r="L106" i="2"/>
  <c r="K106" i="2"/>
  <c r="J106" i="2"/>
  <c r="O105" i="2"/>
  <c r="J105" i="2"/>
  <c r="L104" i="2" s="1"/>
  <c r="O104" i="2"/>
  <c r="K104" i="2"/>
  <c r="M108" i="2" s="1"/>
  <c r="J104" i="2"/>
  <c r="O103" i="2"/>
  <c r="J103" i="2"/>
  <c r="O102" i="2"/>
  <c r="L102" i="2"/>
  <c r="K102" i="2"/>
  <c r="N108" i="2" s="1"/>
  <c r="J102" i="2"/>
  <c r="O101" i="2"/>
  <c r="J101" i="2"/>
  <c r="L100" i="2" s="1"/>
  <c r="O100" i="2"/>
  <c r="K100" i="2"/>
  <c r="J100" i="2"/>
  <c r="O99" i="2"/>
  <c r="J99" i="2"/>
  <c r="O98" i="2"/>
  <c r="J98" i="2"/>
  <c r="L98" i="2" s="1"/>
  <c r="O97" i="2"/>
  <c r="J97" i="2"/>
  <c r="O96" i="2"/>
  <c r="K96" i="2"/>
  <c r="J96" i="2"/>
  <c r="L96" i="2" s="1"/>
  <c r="O95" i="2"/>
  <c r="J95" i="2"/>
  <c r="O94" i="2"/>
  <c r="J94" i="2"/>
  <c r="L94" i="2" s="1"/>
  <c r="O93" i="2"/>
  <c r="J93" i="2"/>
  <c r="O92" i="2"/>
  <c r="K92" i="2"/>
  <c r="J92" i="2"/>
  <c r="L92" i="2" s="1"/>
  <c r="O91" i="2"/>
  <c r="J91" i="2"/>
  <c r="O90" i="2"/>
  <c r="J90" i="2"/>
  <c r="L90" i="2" s="1"/>
  <c r="O89" i="2"/>
  <c r="J89" i="2"/>
  <c r="O88" i="2"/>
  <c r="K88" i="2"/>
  <c r="J88" i="2"/>
  <c r="L88" i="2" s="1"/>
  <c r="O87" i="2"/>
  <c r="O86" i="2"/>
  <c r="L86" i="2"/>
  <c r="K86" i="2"/>
  <c r="J86" i="2"/>
  <c r="O85" i="2"/>
  <c r="J85" i="2"/>
  <c r="O84" i="2"/>
  <c r="J84" i="2"/>
  <c r="L84" i="2" s="1"/>
  <c r="O83" i="2"/>
  <c r="J83" i="2"/>
  <c r="L82" i="2" s="1"/>
  <c r="O82" i="2"/>
  <c r="J82" i="2"/>
  <c r="O81" i="2"/>
  <c r="J81" i="2"/>
  <c r="O80" i="2"/>
  <c r="J80" i="2"/>
  <c r="L80" i="2" s="1"/>
  <c r="O79" i="2"/>
  <c r="J79" i="2"/>
  <c r="L78" i="2" s="1"/>
  <c r="O78" i="2"/>
  <c r="J78" i="2"/>
  <c r="O77" i="2"/>
  <c r="J77" i="2"/>
  <c r="O76" i="2"/>
  <c r="L76" i="2"/>
  <c r="K76" i="2"/>
  <c r="J76" i="2"/>
  <c r="O75" i="2"/>
  <c r="J75" i="2"/>
  <c r="O74" i="2"/>
  <c r="J74" i="2"/>
  <c r="L74" i="2" s="1"/>
  <c r="O73" i="2"/>
  <c r="J73" i="2"/>
  <c r="O72" i="2"/>
  <c r="L72" i="2"/>
  <c r="K72" i="2"/>
  <c r="J72" i="2"/>
  <c r="O71" i="2"/>
  <c r="J71" i="2"/>
  <c r="O70" i="2"/>
  <c r="J70" i="2"/>
  <c r="L70" i="2" s="1"/>
  <c r="O69" i="2"/>
  <c r="J69" i="2"/>
  <c r="O68" i="2"/>
  <c r="L68" i="2"/>
  <c r="K68" i="2"/>
  <c r="J68" i="2"/>
  <c r="O67" i="2"/>
  <c r="J67" i="2"/>
  <c r="O66" i="2"/>
  <c r="J66" i="2"/>
  <c r="L66" i="2" s="1"/>
  <c r="O65" i="2"/>
  <c r="J65" i="2"/>
  <c r="L64" i="2" s="1"/>
  <c r="O64" i="2"/>
  <c r="J64" i="2"/>
  <c r="K64" i="2" s="1"/>
  <c r="O63" i="2"/>
  <c r="J63" i="2"/>
  <c r="O62" i="2"/>
  <c r="J62" i="2"/>
  <c r="L62" i="2" s="1"/>
  <c r="O61" i="2"/>
  <c r="J61" i="2"/>
  <c r="L60" i="2" s="1"/>
  <c r="O60" i="2"/>
  <c r="J60" i="2"/>
  <c r="K60" i="2" s="1"/>
  <c r="O59" i="2"/>
  <c r="J59" i="2"/>
  <c r="O58" i="2"/>
  <c r="J58" i="2"/>
  <c r="L58" i="2" s="1"/>
  <c r="O57" i="2"/>
  <c r="J57" i="2"/>
  <c r="L56" i="2" s="1"/>
  <c r="O56" i="2"/>
  <c r="J56" i="2"/>
  <c r="O55" i="2"/>
  <c r="J55" i="2"/>
  <c r="O54" i="2"/>
  <c r="J54" i="2"/>
  <c r="L54" i="2" s="1"/>
  <c r="O53" i="2"/>
  <c r="J53" i="2"/>
  <c r="O52" i="2"/>
  <c r="J52" i="2"/>
  <c r="L52" i="2" s="1"/>
  <c r="O51" i="2"/>
  <c r="J51" i="2"/>
  <c r="O50" i="2"/>
  <c r="L50" i="2"/>
  <c r="K50" i="2"/>
  <c r="J50" i="2"/>
  <c r="O49" i="2"/>
  <c r="J49" i="2"/>
  <c r="O48" i="2"/>
  <c r="J48" i="2"/>
  <c r="L48" i="2" s="1"/>
  <c r="O47" i="2"/>
  <c r="J47" i="2"/>
  <c r="O46" i="2"/>
  <c r="L46" i="2"/>
  <c r="J46" i="2"/>
  <c r="K46" i="2" s="1"/>
  <c r="O45" i="2"/>
  <c r="J45" i="2"/>
  <c r="O44" i="2"/>
  <c r="J44" i="2"/>
  <c r="L44" i="2" s="1"/>
  <c r="O43" i="2"/>
  <c r="J43" i="2"/>
  <c r="L42" i="2" s="1"/>
  <c r="O42" i="2"/>
  <c r="J42" i="2"/>
  <c r="K42" i="2" s="1"/>
  <c r="O41" i="2"/>
  <c r="J41" i="2"/>
  <c r="O40" i="2"/>
  <c r="J40" i="2"/>
  <c r="L40" i="2" s="1"/>
  <c r="O39" i="2"/>
  <c r="J39" i="2"/>
  <c r="L38" i="2" s="1"/>
  <c r="O38" i="2"/>
  <c r="J38" i="2"/>
  <c r="O37" i="2"/>
  <c r="J37" i="2"/>
  <c r="O36" i="2"/>
  <c r="J36" i="2"/>
  <c r="L36" i="2" s="1"/>
  <c r="O35" i="2"/>
  <c r="J35" i="2"/>
  <c r="L34" i="2" s="1"/>
  <c r="O34" i="2"/>
  <c r="J34" i="2"/>
  <c r="O33" i="2"/>
  <c r="J33" i="2"/>
  <c r="O32" i="2"/>
  <c r="J32" i="2"/>
  <c r="L32" i="2" s="1"/>
  <c r="O31" i="2"/>
  <c r="J31" i="2"/>
  <c r="L30" i="2" s="1"/>
  <c r="O30" i="2"/>
  <c r="J30" i="2"/>
  <c r="O29" i="2"/>
  <c r="J29" i="2"/>
  <c r="O28" i="2"/>
  <c r="L28" i="2"/>
  <c r="K28" i="2"/>
  <c r="J28" i="2"/>
  <c r="O27" i="2"/>
  <c r="J27" i="2"/>
  <c r="O26" i="2"/>
  <c r="J26" i="2"/>
  <c r="L26" i="2" s="1"/>
  <c r="O25" i="2"/>
  <c r="J25" i="2"/>
  <c r="O24" i="2"/>
  <c r="L24" i="2"/>
  <c r="K24" i="2"/>
  <c r="N28" i="2" s="1"/>
  <c r="J24" i="2"/>
  <c r="O23" i="2"/>
  <c r="J23" i="2"/>
  <c r="O22" i="2"/>
  <c r="J22" i="2"/>
  <c r="L22" i="2" s="1"/>
  <c r="O21" i="2"/>
  <c r="O20" i="2"/>
  <c r="J20" i="2"/>
  <c r="K20" i="2" s="1"/>
  <c r="O19" i="2"/>
  <c r="J19" i="2"/>
  <c r="O18" i="2"/>
  <c r="J18" i="2"/>
  <c r="L18" i="2" s="1"/>
  <c r="O17" i="2"/>
  <c r="J17" i="2"/>
  <c r="O16" i="2"/>
  <c r="L16" i="2"/>
  <c r="K16" i="2"/>
  <c r="J16" i="2"/>
  <c r="O15" i="2"/>
  <c r="J15" i="2"/>
  <c r="O14" i="2"/>
  <c r="J14" i="2"/>
  <c r="L14" i="2" s="1"/>
  <c r="O13" i="2"/>
  <c r="J13" i="2"/>
  <c r="O12" i="2"/>
  <c r="L12" i="2"/>
  <c r="K12" i="2"/>
  <c r="J12" i="2"/>
  <c r="O11" i="2"/>
  <c r="J11" i="2"/>
  <c r="O10" i="2"/>
  <c r="J10" i="2"/>
  <c r="L10" i="2" s="1"/>
  <c r="O9" i="2"/>
  <c r="J9" i="2"/>
  <c r="L8" i="2" s="1"/>
  <c r="O8" i="2"/>
  <c r="J8" i="2"/>
  <c r="K8" i="2" s="1"/>
  <c r="O7" i="2"/>
  <c r="J7" i="2"/>
  <c r="O6" i="2"/>
  <c r="J6" i="2"/>
  <c r="L6" i="2" s="1"/>
  <c r="O5" i="2"/>
  <c r="J5" i="2"/>
  <c r="L4" i="2" s="1"/>
  <c r="O4" i="2"/>
  <c r="J4" i="2"/>
  <c r="K4" i="2" s="1"/>
  <c r="O3" i="2"/>
  <c r="J3" i="2"/>
  <c r="O2" i="2"/>
  <c r="J2" i="2"/>
  <c r="L2" i="2" s="1"/>
  <c r="N1922" i="7" l="1"/>
  <c r="M1922" i="7"/>
  <c r="R26" i="7"/>
  <c r="R40" i="7"/>
  <c r="R64" i="7"/>
  <c r="M122" i="7"/>
  <c r="M126" i="7"/>
  <c r="M150" i="7"/>
  <c r="M188" i="7"/>
  <c r="M206" i="7"/>
  <c r="R210" i="7"/>
  <c r="M256" i="7"/>
  <c r="M314" i="7"/>
  <c r="R328" i="7"/>
  <c r="M344" i="7"/>
  <c r="N348" i="7"/>
  <c r="R358" i="7"/>
  <c r="M416" i="7"/>
  <c r="R420" i="7"/>
  <c r="R430" i="7"/>
  <c r="R444" i="7"/>
  <c r="R454" i="7"/>
  <c r="M468" i="7"/>
  <c r="R492" i="7"/>
  <c r="N522" i="7"/>
  <c r="N546" i="7"/>
  <c r="M566" i="7"/>
  <c r="M570" i="7"/>
  <c r="M580" i="7"/>
  <c r="N626" i="7"/>
  <c r="R630" i="7"/>
  <c r="M646" i="7"/>
  <c r="N670" i="7"/>
  <c r="N676" i="7"/>
  <c r="N686" i="7"/>
  <c r="N726" i="7"/>
  <c r="N768" i="7"/>
  <c r="N822" i="7"/>
  <c r="R836" i="7"/>
  <c r="M958" i="7"/>
  <c r="N958" i="7"/>
  <c r="R1162" i="7"/>
  <c r="N1358" i="7"/>
  <c r="M1358" i="7"/>
  <c r="R6" i="7"/>
  <c r="N12" i="7"/>
  <c r="N22" i="7"/>
  <c r="N46" i="7"/>
  <c r="R68" i="7"/>
  <c r="M74" i="7"/>
  <c r="M84" i="7"/>
  <c r="M108" i="7"/>
  <c r="N146" i="7"/>
  <c r="N216" i="7"/>
  <c r="R226" i="7"/>
  <c r="N246" i="7"/>
  <c r="R334" i="7"/>
  <c r="R338" i="7"/>
  <c r="R348" i="7"/>
  <c r="R362" i="7"/>
  <c r="M378" i="7"/>
  <c r="N382" i="7"/>
  <c r="R396" i="7"/>
  <c r="M402" i="7"/>
  <c r="N406" i="7"/>
  <c r="R410" i="7"/>
  <c r="R450" i="7"/>
  <c r="R458" i="7"/>
  <c r="R468" i="7"/>
  <c r="R498" i="7"/>
  <c r="R522" i="7"/>
  <c r="R536" i="7"/>
  <c r="R546" i="7"/>
  <c r="N570" i="7"/>
  <c r="M598" i="7"/>
  <c r="M626" i="7"/>
  <c r="N646" i="7"/>
  <c r="M716" i="7"/>
  <c r="R742" i="7"/>
  <c r="M778" i="7"/>
  <c r="R816" i="7"/>
  <c r="M1118" i="7"/>
  <c r="N1118" i="7"/>
  <c r="N1458" i="7"/>
  <c r="M1458" i="7"/>
  <c r="N78" i="7"/>
  <c r="N260" i="7"/>
  <c r="N542" i="7"/>
  <c r="N584" i="7"/>
  <c r="N666" i="7"/>
  <c r="N1044" i="7"/>
  <c r="M1044" i="7"/>
  <c r="N8" i="7"/>
  <c r="N32" i="7"/>
  <c r="N70" i="7"/>
  <c r="N170" i="7"/>
  <c r="M238" i="7"/>
  <c r="N242" i="7"/>
  <c r="N270" i="7"/>
  <c r="N294" i="7"/>
  <c r="M320" i="7"/>
  <c r="M480" i="7"/>
  <c r="M532" i="7"/>
  <c r="M538" i="7"/>
  <c r="M562" i="7"/>
  <c r="M712" i="7"/>
  <c r="R794" i="7"/>
  <c r="N876" i="7"/>
  <c r="M948" i="7"/>
  <c r="N1468" i="7"/>
  <c r="M1468" i="7"/>
  <c r="R22" i="7"/>
  <c r="R126" i="7"/>
  <c r="R150" i="7"/>
  <c r="N304" i="7"/>
  <c r="R484" i="7"/>
  <c r="R636" i="7"/>
  <c r="N744" i="7"/>
  <c r="M744" i="7"/>
  <c r="N812" i="7"/>
  <c r="M824" i="7"/>
  <c r="N824" i="7"/>
  <c r="N954" i="7"/>
  <c r="M954" i="7"/>
  <c r="N48" i="7"/>
  <c r="N80" i="7"/>
  <c r="N100" i="7"/>
  <c r="M128" i="7"/>
  <c r="M152" i="7"/>
  <c r="R174" i="7"/>
  <c r="M218" i="7"/>
  <c r="R252" i="7"/>
  <c r="N266" i="7"/>
  <c r="N282" i="7"/>
  <c r="N290" i="7"/>
  <c r="R324" i="7"/>
  <c r="M442" i="7"/>
  <c r="M452" i="7"/>
  <c r="M490" i="7"/>
  <c r="M504" i="7"/>
  <c r="N514" i="7"/>
  <c r="M520" i="7"/>
  <c r="N524" i="7"/>
  <c r="M544" i="7"/>
  <c r="N548" i="7"/>
  <c r="R552" i="7"/>
  <c r="N590" i="7"/>
  <c r="M668" i="7"/>
  <c r="M678" i="7"/>
  <c r="N770" i="7"/>
  <c r="R812" i="7"/>
  <c r="M878" i="7"/>
  <c r="N878" i="7"/>
  <c r="N1634" i="7"/>
  <c r="M1634" i="7"/>
  <c r="N24" i="7"/>
  <c r="M28" i="7"/>
  <c r="R38" i="7"/>
  <c r="R42" i="7"/>
  <c r="M76" i="7"/>
  <c r="N124" i="7"/>
  <c r="N128" i="7"/>
  <c r="N138" i="7"/>
  <c r="N142" i="7"/>
  <c r="N148" i="7"/>
  <c r="N152" i="7"/>
  <c r="N162" i="7"/>
  <c r="M176" i="7"/>
  <c r="N194" i="7"/>
  <c r="R198" i="7"/>
  <c r="N218" i="7"/>
  <c r="R238" i="7"/>
  <c r="M244" i="7"/>
  <c r="R248" i="7"/>
  <c r="N258" i="7"/>
  <c r="M282" i="7"/>
  <c r="R300" i="7"/>
  <c r="M346" i="7"/>
  <c r="M356" i="7"/>
  <c r="M414" i="7"/>
  <c r="M418" i="7"/>
  <c r="M428" i="7"/>
  <c r="M432" i="7"/>
  <c r="N442" i="7"/>
  <c r="N490" i="7"/>
  <c r="R504" i="7"/>
  <c r="R514" i="7"/>
  <c r="R524" i="7"/>
  <c r="R528" i="7"/>
  <c r="R534" i="7"/>
  <c r="R538" i="7"/>
  <c r="R558" i="7"/>
  <c r="R562" i="7"/>
  <c r="M568" i="7"/>
  <c r="R572" i="7"/>
  <c r="M578" i="7"/>
  <c r="N582" i="7"/>
  <c r="N614" i="7"/>
  <c r="N618" i="7"/>
  <c r="R632" i="7"/>
  <c r="R648" i="7"/>
  <c r="R662" i="7"/>
  <c r="N760" i="7"/>
  <c r="N784" i="7"/>
  <c r="R802" i="7"/>
  <c r="M834" i="7"/>
  <c r="N850" i="7"/>
  <c r="M866" i="7"/>
  <c r="N896" i="7"/>
  <c r="M896" i="7"/>
  <c r="N928" i="7"/>
  <c r="R938" i="7"/>
  <c r="M10" i="7"/>
  <c r="R142" i="7"/>
  <c r="N166" i="7"/>
  <c r="N262" i="7"/>
  <c r="R276" i="7"/>
  <c r="N286" i="7"/>
  <c r="R306" i="7"/>
  <c r="R310" i="7"/>
  <c r="M336" i="7"/>
  <c r="M380" i="7"/>
  <c r="M404" i="7"/>
  <c r="R480" i="7"/>
  <c r="R490" i="7"/>
  <c r="N510" i="7"/>
  <c r="N586" i="7"/>
  <c r="M596" i="7"/>
  <c r="R600" i="7"/>
  <c r="R682" i="7"/>
  <c r="M694" i="7"/>
  <c r="N694" i="7"/>
  <c r="R708" i="7"/>
  <c r="N734" i="7"/>
  <c r="R780" i="7"/>
  <c r="N820" i="7"/>
  <c r="R932" i="7"/>
  <c r="N1228" i="7"/>
  <c r="M1228" i="7"/>
  <c r="M144" i="7"/>
  <c r="M278" i="7"/>
  <c r="M292" i="7"/>
  <c r="N434" i="7"/>
  <c r="N500" i="7"/>
  <c r="M606" i="7"/>
  <c r="N786" i="7"/>
  <c r="M786" i="7"/>
  <c r="N868" i="7"/>
  <c r="M868" i="7"/>
  <c r="N902" i="7"/>
  <c r="M974" i="7"/>
  <c r="N974" i="7"/>
  <c r="M30" i="7"/>
  <c r="M58" i="7"/>
  <c r="N82" i="7"/>
  <c r="M92" i="7"/>
  <c r="N102" i="7"/>
  <c r="M116" i="7"/>
  <c r="R134" i="7"/>
  <c r="N144" i="7"/>
  <c r="R158" i="7"/>
  <c r="M168" i="7"/>
  <c r="R190" i="7"/>
  <c r="M196" i="7"/>
  <c r="R230" i="7"/>
  <c r="M236" i="7"/>
  <c r="N278" i="7"/>
  <c r="M322" i="7"/>
  <c r="R332" i="7"/>
  <c r="N362" i="7"/>
  <c r="R370" i="7"/>
  <c r="N410" i="7"/>
  <c r="M434" i="7"/>
  <c r="N458" i="7"/>
  <c r="R466" i="7"/>
  <c r="M516" i="7"/>
  <c r="N606" i="7"/>
  <c r="R610" i="7"/>
  <c r="M620" i="7"/>
  <c r="R624" i="7"/>
  <c r="R644" i="7"/>
  <c r="N650" i="7"/>
  <c r="R654" i="7"/>
  <c r="R674" i="7"/>
  <c r="M714" i="7"/>
  <c r="N730" i="7"/>
  <c r="R740" i="7"/>
  <c r="R840" i="7"/>
  <c r="M846" i="7"/>
  <c r="M902" i="7"/>
  <c r="M924" i="7"/>
  <c r="R1018" i="7"/>
  <c r="R20" i="7"/>
  <c r="M26" i="7"/>
  <c r="N58" i="7"/>
  <c r="N140" i="7"/>
  <c r="R144" i="7"/>
  <c r="N164" i="7"/>
  <c r="N168" i="7"/>
  <c r="R182" i="7"/>
  <c r="M192" i="7"/>
  <c r="N210" i="7"/>
  <c r="M220" i="7"/>
  <c r="R278" i="7"/>
  <c r="R312" i="7"/>
  <c r="N322" i="7"/>
  <c r="N332" i="7"/>
  <c r="M362" i="7"/>
  <c r="N366" i="7"/>
  <c r="R376" i="7"/>
  <c r="N386" i="7"/>
  <c r="N390" i="7"/>
  <c r="R400" i="7"/>
  <c r="M410" i="7"/>
  <c r="M444" i="7"/>
  <c r="M458" i="7"/>
  <c r="N462" i="7"/>
  <c r="R472" i="7"/>
  <c r="N478" i="7"/>
  <c r="M492" i="7"/>
  <c r="N502" i="7"/>
  <c r="N506" i="7"/>
  <c r="N516" i="7"/>
  <c r="M526" i="7"/>
  <c r="N602" i="7"/>
  <c r="R606" i="7"/>
  <c r="M630" i="7"/>
  <c r="R640" i="7"/>
  <c r="M650" i="7"/>
  <c r="M720" i="7"/>
  <c r="N772" i="7"/>
  <c r="M782" i="7"/>
  <c r="R792" i="7"/>
  <c r="R874" i="7"/>
  <c r="N892" i="7"/>
  <c r="N1324" i="7"/>
  <c r="M1324" i="7"/>
  <c r="R1426" i="7"/>
  <c r="R1004" i="7"/>
  <c r="R1058" i="7"/>
  <c r="N1128" i="7"/>
  <c r="M1132" i="7"/>
  <c r="R1158" i="7"/>
  <c r="R1184" i="7"/>
  <c r="R1198" i="7"/>
  <c r="R1224" i="7"/>
  <c r="R1260" i="7"/>
  <c r="R1280" i="7"/>
  <c r="R1310" i="7"/>
  <c r="R1330" i="7"/>
  <c r="R1380" i="7"/>
  <c r="N1408" i="7"/>
  <c r="N1428" i="7"/>
  <c r="R1438" i="7"/>
  <c r="M1500" i="7"/>
  <c r="N1500" i="7"/>
  <c r="M1962" i="7"/>
  <c r="N1962" i="7"/>
  <c r="R826" i="7"/>
  <c r="R844" i="7"/>
  <c r="M860" i="7"/>
  <c r="M898" i="7"/>
  <c r="N932" i="7"/>
  <c r="N970" i="7"/>
  <c r="N1000" i="7"/>
  <c r="N1004" i="7"/>
  <c r="M1020" i="7"/>
  <c r="R1064" i="7"/>
  <c r="R1068" i="7"/>
  <c r="M1074" i="7"/>
  <c r="R1078" i="7"/>
  <c r="N1094" i="7"/>
  <c r="R1118" i="7"/>
  <c r="R1128" i="7"/>
  <c r="N1144" i="7"/>
  <c r="N1148" i="7"/>
  <c r="M1164" i="7"/>
  <c r="N1230" i="7"/>
  <c r="R1244" i="7"/>
  <c r="R1250" i="7"/>
  <c r="N1256" i="7"/>
  <c r="M1286" i="7"/>
  <c r="N1306" i="7"/>
  <c r="N1316" i="7"/>
  <c r="R1364" i="7"/>
  <c r="R1384" i="7"/>
  <c r="R1398" i="7"/>
  <c r="R1412" i="7"/>
  <c r="R1422" i="7"/>
  <c r="M1448" i="7"/>
  <c r="N1516" i="7"/>
  <c r="M1572" i="7"/>
  <c r="N1572" i="7"/>
  <c r="M1602" i="7"/>
  <c r="M2064" i="7"/>
  <c r="N2064" i="7"/>
  <c r="N2116" i="7"/>
  <c r="M2116" i="7"/>
  <c r="M2408" i="7"/>
  <c r="N2408" i="7"/>
  <c r="N2430" i="7"/>
  <c r="M2430" i="7"/>
  <c r="N1204" i="7"/>
  <c r="M1478" i="7"/>
  <c r="N1536" i="7"/>
  <c r="N1660" i="7"/>
  <c r="N1818" i="7"/>
  <c r="M1818" i="7"/>
  <c r="N1030" i="7"/>
  <c r="M1050" i="7"/>
  <c r="N1070" i="7"/>
  <c r="M1108" i="7"/>
  <c r="N1190" i="7"/>
  <c r="M1210" i="7"/>
  <c r="M1236" i="7"/>
  <c r="M1246" i="7"/>
  <c r="R1350" i="7"/>
  <c r="M1386" i="7"/>
  <c r="M1400" i="7"/>
  <c r="R1408" i="7"/>
  <c r="M1434" i="7"/>
  <c r="M1444" i="7"/>
  <c r="N1464" i="7"/>
  <c r="R1484" i="7"/>
  <c r="N1598" i="7"/>
  <c r="M1620" i="7"/>
  <c r="N1620" i="7"/>
  <c r="N1026" i="7"/>
  <c r="M1140" i="7"/>
  <c r="M1150" i="7"/>
  <c r="N1262" i="7"/>
  <c r="M1342" i="7"/>
  <c r="R1360" i="7"/>
  <c r="M1382" i="7"/>
  <c r="M1496" i="7"/>
  <c r="N1538" i="7"/>
  <c r="R1546" i="7"/>
  <c r="M1578" i="7"/>
  <c r="M1636" i="7"/>
  <c r="N2112" i="7"/>
  <c r="M2112" i="7"/>
  <c r="M2392" i="7"/>
  <c r="N2392" i="7"/>
  <c r="N2480" i="7"/>
  <c r="M2480" i="7"/>
  <c r="M718" i="7"/>
  <c r="N732" i="7"/>
  <c r="R758" i="7"/>
  <c r="R790" i="7"/>
  <c r="N814" i="7"/>
  <c r="M818" i="7"/>
  <c r="M852" i="7"/>
  <c r="N930" i="7"/>
  <c r="R934" i="7"/>
  <c r="N950" i="7"/>
  <c r="N960" i="7"/>
  <c r="N966" i="7"/>
  <c r="N980" i="7"/>
  <c r="M1022" i="7"/>
  <c r="M1026" i="7"/>
  <c r="N1046" i="7"/>
  <c r="M1090" i="7"/>
  <c r="N1096" i="7"/>
  <c r="N1110" i="7"/>
  <c r="R1124" i="7"/>
  <c r="R1130" i="7"/>
  <c r="M1166" i="7"/>
  <c r="N1196" i="7"/>
  <c r="N1212" i="7"/>
  <c r="N1232" i="7"/>
  <c r="R1246" i="7"/>
  <c r="N1258" i="7"/>
  <c r="N1272" i="7"/>
  <c r="N1276" i="7"/>
  <c r="R1292" i="7"/>
  <c r="M1308" i="7"/>
  <c r="M1328" i="7"/>
  <c r="R1342" i="7"/>
  <c r="M1362" i="7"/>
  <c r="M1372" i="7"/>
  <c r="R1386" i="7"/>
  <c r="M1396" i="7"/>
  <c r="M1410" i="7"/>
  <c r="M1420" i="7"/>
  <c r="M1430" i="7"/>
  <c r="R1444" i="7"/>
  <c r="M1454" i="7"/>
  <c r="R1486" i="7"/>
  <c r="R1496" i="7"/>
  <c r="N1502" i="7"/>
  <c r="N1512" i="7"/>
  <c r="N1518" i="7"/>
  <c r="R1532" i="7"/>
  <c r="N1568" i="7"/>
  <c r="N1578" i="7"/>
  <c r="R1588" i="7"/>
  <c r="M1626" i="7"/>
  <c r="N1636" i="7"/>
  <c r="N1656" i="7"/>
  <c r="N1992" i="7"/>
  <c r="M1992" i="7"/>
  <c r="N2148" i="7"/>
  <c r="M2148" i="7"/>
  <c r="R2160" i="7"/>
  <c r="R694" i="7"/>
  <c r="R718" i="7"/>
  <c r="M738" i="7"/>
  <c r="M758" i="7"/>
  <c r="N764" i="7"/>
  <c r="R768" i="7"/>
  <c r="N792" i="7"/>
  <c r="R808" i="7"/>
  <c r="M814" i="7"/>
  <c r="R838" i="7"/>
  <c r="R858" i="7"/>
  <c r="R868" i="7"/>
  <c r="N890" i="7"/>
  <c r="N900" i="7"/>
  <c r="N914" i="7"/>
  <c r="R920" i="7"/>
  <c r="M930" i="7"/>
  <c r="N946" i="7"/>
  <c r="R950" i="7"/>
  <c r="R960" i="7"/>
  <c r="N972" i="7"/>
  <c r="R986" i="7"/>
  <c r="N1002" i="7"/>
  <c r="N1022" i="7"/>
  <c r="N1042" i="7"/>
  <c r="N1056" i="7"/>
  <c r="N1076" i="7"/>
  <c r="N1086" i="7"/>
  <c r="R1110" i="7"/>
  <c r="N1116" i="7"/>
  <c r="N1146" i="7"/>
  <c r="R1150" i="7"/>
  <c r="N1166" i="7"/>
  <c r="N1176" i="7"/>
  <c r="M1186" i="7"/>
  <c r="R1196" i="7"/>
  <c r="M1212" i="7"/>
  <c r="R1232" i="7"/>
  <c r="R1272" i="7"/>
  <c r="M1282" i="7"/>
  <c r="N1288" i="7"/>
  <c r="R1308" i="7"/>
  <c r="R1312" i="7"/>
  <c r="N1328" i="7"/>
  <c r="N1338" i="7"/>
  <c r="N1348" i="7"/>
  <c r="N1362" i="7"/>
  <c r="M1368" i="7"/>
  <c r="M1416" i="7"/>
  <c r="N1440" i="7"/>
  <c r="R1474" i="7"/>
  <c r="M1492" i="7"/>
  <c r="R1528" i="7"/>
  <c r="R1568" i="7"/>
  <c r="R1578" i="7"/>
  <c r="R1594" i="7"/>
  <c r="N1610" i="7"/>
  <c r="R1642" i="7"/>
  <c r="N1728" i="7"/>
  <c r="R1860" i="7"/>
  <c r="R884" i="7"/>
  <c r="R914" i="7"/>
  <c r="R992" i="7"/>
  <c r="M1066" i="7"/>
  <c r="R1212" i="7"/>
  <c r="N1436" i="7"/>
  <c r="N1456" i="7"/>
  <c r="M1524" i="7"/>
  <c r="N1524" i="7"/>
  <c r="N1544" i="7"/>
  <c r="N2228" i="7"/>
  <c r="M2228" i="7"/>
  <c r="M998" i="7"/>
  <c r="N1032" i="7"/>
  <c r="M1142" i="7"/>
  <c r="N1264" i="7"/>
  <c r="N1284" i="7"/>
  <c r="N1304" i="7"/>
  <c r="N1402" i="7"/>
  <c r="N1482" i="7"/>
  <c r="M1482" i="7"/>
  <c r="M1554" i="7"/>
  <c r="M1564" i="7"/>
  <c r="M1622" i="7"/>
  <c r="M1658" i="7"/>
  <c r="M2006" i="7"/>
  <c r="N2006" i="7"/>
  <c r="N2144" i="7"/>
  <c r="M2144" i="7"/>
  <c r="M844" i="7"/>
  <c r="N854" i="7"/>
  <c r="M870" i="7"/>
  <c r="R910" i="7"/>
  <c r="N952" i="7"/>
  <c r="N978" i="7"/>
  <c r="R982" i="7"/>
  <c r="N998" i="7"/>
  <c r="N1008" i="7"/>
  <c r="N1048" i="7"/>
  <c r="N1068" i="7"/>
  <c r="R1092" i="7"/>
  <c r="M1102" i="7"/>
  <c r="N1122" i="7"/>
  <c r="R1126" i="7"/>
  <c r="N1142" i="7"/>
  <c r="N1152" i="7"/>
  <c r="M1188" i="7"/>
  <c r="R1208" i="7"/>
  <c r="N1234" i="7"/>
  <c r="R1238" i="7"/>
  <c r="R1248" i="7"/>
  <c r="N1254" i="7"/>
  <c r="M1284" i="7"/>
  <c r="M1294" i="7"/>
  <c r="N1354" i="7"/>
  <c r="R1406" i="7"/>
  <c r="M1442" i="7"/>
  <c r="R1462" i="7"/>
  <c r="R1482" i="7"/>
  <c r="R1514" i="7"/>
  <c r="N1530" i="7"/>
  <c r="N1554" i="7"/>
  <c r="M1560" i="7"/>
  <c r="N1564" i="7"/>
  <c r="N1580" i="7"/>
  <c r="R1622" i="7"/>
  <c r="N1638" i="7"/>
  <c r="R1712" i="7"/>
  <c r="N2068" i="7"/>
  <c r="M2068" i="7"/>
  <c r="R680" i="7"/>
  <c r="R700" i="7"/>
  <c r="R730" i="7"/>
  <c r="M774" i="7"/>
  <c r="R788" i="7"/>
  <c r="N800" i="7"/>
  <c r="R810" i="7"/>
  <c r="N816" i="7"/>
  <c r="R834" i="7"/>
  <c r="N844" i="7"/>
  <c r="R854" i="7"/>
  <c r="N870" i="7"/>
  <c r="N880" i="7"/>
  <c r="N886" i="7"/>
  <c r="R896" i="7"/>
  <c r="N906" i="7"/>
  <c r="N942" i="7"/>
  <c r="N956" i="7"/>
  <c r="R962" i="7"/>
  <c r="R968" i="7"/>
  <c r="M978" i="7"/>
  <c r="M1018" i="7"/>
  <c r="N1024" i="7"/>
  <c r="M1028" i="7"/>
  <c r="N1038" i="7"/>
  <c r="M1068" i="7"/>
  <c r="R1082" i="7"/>
  <c r="N1098" i="7"/>
  <c r="R1112" i="7"/>
  <c r="R1142" i="7"/>
  <c r="R1152" i="7"/>
  <c r="M1162" i="7"/>
  <c r="N1168" i="7"/>
  <c r="M1214" i="7"/>
  <c r="N1260" i="7"/>
  <c r="R1274" i="7"/>
  <c r="R1284" i="7"/>
  <c r="R1334" i="7"/>
  <c r="N1344" i="7"/>
  <c r="N1364" i="7"/>
  <c r="N1374" i="7"/>
  <c r="R1378" i="7"/>
  <c r="N1384" i="7"/>
  <c r="N1398" i="7"/>
  <c r="N1412" i="7"/>
  <c r="N1422" i="7"/>
  <c r="N1426" i="7"/>
  <c r="N1432" i="7"/>
  <c r="R1436" i="7"/>
  <c r="N1452" i="7"/>
  <c r="R1456" i="7"/>
  <c r="M1530" i="7"/>
  <c r="M1540" i="7"/>
  <c r="R1554" i="7"/>
  <c r="R1564" i="7"/>
  <c r="N1586" i="7"/>
  <c r="M1612" i="7"/>
  <c r="N1612" i="7"/>
  <c r="N1628" i="7"/>
  <c r="N1644" i="7"/>
  <c r="M1758" i="7"/>
  <c r="N1758" i="7"/>
  <c r="N1828" i="7"/>
  <c r="M1828" i="7"/>
  <c r="M2218" i="7"/>
  <c r="N2286" i="7"/>
  <c r="M2286" i="7"/>
  <c r="N1784" i="7"/>
  <c r="R2172" i="7"/>
  <c r="R2190" i="7"/>
  <c r="M2210" i="7"/>
  <c r="R2320" i="7"/>
  <c r="N1472" i="7"/>
  <c r="M1488" i="7"/>
  <c r="M1588" i="7"/>
  <c r="R1626" i="7"/>
  <c r="R1636" i="7"/>
  <c r="R1660" i="7"/>
  <c r="N1666" i="7"/>
  <c r="R1670" i="7"/>
  <c r="N1680" i="7"/>
  <c r="R1694" i="7"/>
  <c r="N1704" i="7"/>
  <c r="R1714" i="7"/>
  <c r="R1724" i="7"/>
  <c r="M1734" i="7"/>
  <c r="M1764" i="7"/>
  <c r="R1774" i="7"/>
  <c r="M1784" i="7"/>
  <c r="R1838" i="7"/>
  <c r="N1850" i="7"/>
  <c r="M1858" i="7"/>
  <c r="N1886" i="7"/>
  <c r="N1898" i="7"/>
  <c r="M1902" i="7"/>
  <c r="R1922" i="7"/>
  <c r="N1936" i="7"/>
  <c r="M1948" i="7"/>
  <c r="N1952" i="7"/>
  <c r="R1962" i="7"/>
  <c r="R1972" i="7"/>
  <c r="R1976" i="7"/>
  <c r="N2012" i="7"/>
  <c r="M2026" i="7"/>
  <c r="M2040" i="7"/>
  <c r="M2056" i="7"/>
  <c r="M2060" i="7"/>
  <c r="R2080" i="7"/>
  <c r="M2090" i="7"/>
  <c r="N2104" i="7"/>
  <c r="N2118" i="7"/>
  <c r="N2166" i="7"/>
  <c r="N2186" i="7"/>
  <c r="N2190" i="7"/>
  <c r="M2248" i="7"/>
  <c r="N2278" i="7"/>
  <c r="N2310" i="7"/>
  <c r="M2310" i="7"/>
  <c r="N2326" i="7"/>
  <c r="M2356" i="7"/>
  <c r="M2382" i="7"/>
  <c r="N1676" i="7"/>
  <c r="R1690" i="7"/>
  <c r="N1700" i="7"/>
  <c r="M1814" i="7"/>
  <c r="R1818" i="7"/>
  <c r="M1824" i="7"/>
  <c r="R1828" i="7"/>
  <c r="R1832" i="7"/>
  <c r="R1868" i="7"/>
  <c r="N1874" i="7"/>
  <c r="N1906" i="7"/>
  <c r="R1912" i="7"/>
  <c r="N1932" i="7"/>
  <c r="R1968" i="7"/>
  <c r="M1978" i="7"/>
  <c r="M1994" i="7"/>
  <c r="M1998" i="7"/>
  <c r="R2012" i="7"/>
  <c r="M2076" i="7"/>
  <c r="R2104" i="7"/>
  <c r="M2110" i="7"/>
  <c r="R2144" i="7"/>
  <c r="N2158" i="7"/>
  <c r="N2182" i="7"/>
  <c r="R2196" i="7"/>
  <c r="R2228" i="7"/>
  <c r="N2248" i="7"/>
  <c r="M2332" i="7"/>
  <c r="R1618" i="7"/>
  <c r="N1632" i="7"/>
  <c r="N1652" i="7"/>
  <c r="N1686" i="7"/>
  <c r="N1710" i="7"/>
  <c r="M1720" i="7"/>
  <c r="N1756" i="7"/>
  <c r="N1770" i="7"/>
  <c r="M1780" i="7"/>
  <c r="R1814" i="7"/>
  <c r="R1824" i="7"/>
  <c r="M1874" i="7"/>
  <c r="N1882" i="7"/>
  <c r="R1918" i="7"/>
  <c r="N1938" i="7"/>
  <c r="R1948" i="7"/>
  <c r="N1968" i="7"/>
  <c r="R2056" i="7"/>
  <c r="R2076" i="7"/>
  <c r="R2090" i="7"/>
  <c r="M2100" i="7"/>
  <c r="R2128" i="7"/>
  <c r="R2140" i="7"/>
  <c r="N2168" i="7"/>
  <c r="M2182" i="7"/>
  <c r="R2204" i="7"/>
  <c r="N2224" i="7"/>
  <c r="R2248" i="7"/>
  <c r="N2332" i="7"/>
  <c r="M2336" i="7"/>
  <c r="M2346" i="7"/>
  <c r="M2368" i="7"/>
  <c r="N2368" i="7"/>
  <c r="M2394" i="7"/>
  <c r="N2442" i="7"/>
  <c r="M2442" i="7"/>
  <c r="N2478" i="7"/>
  <c r="M2478" i="7"/>
  <c r="N2514" i="7"/>
  <c r="R2114" i="7"/>
  <c r="R2134" i="7"/>
  <c r="R2154" i="7"/>
  <c r="R2168" i="7"/>
  <c r="N2206" i="7"/>
  <c r="M2216" i="7"/>
  <c r="N2244" i="7"/>
  <c r="N2274" i="7"/>
  <c r="M2274" i="7"/>
  <c r="R2284" i="7"/>
  <c r="N2300" i="7"/>
  <c r="N2306" i="7"/>
  <c r="M2322" i="7"/>
  <c r="R2326" i="7"/>
  <c r="R2350" i="7"/>
  <c r="R2410" i="7"/>
  <c r="M2514" i="7"/>
  <c r="M2566" i="7"/>
  <c r="N1716" i="7"/>
  <c r="N1840" i="7"/>
  <c r="M1924" i="7"/>
  <c r="M1974" i="7"/>
  <c r="R2066" i="7"/>
  <c r="N2096" i="7"/>
  <c r="N2134" i="7"/>
  <c r="R2316" i="7"/>
  <c r="N2432" i="7"/>
  <c r="M2432" i="7"/>
  <c r="M2504" i="7"/>
  <c r="N2504" i="7"/>
  <c r="R2518" i="7"/>
  <c r="R1652" i="7"/>
  <c r="N1668" i="7"/>
  <c r="R1686" i="7"/>
  <c r="N1692" i="7"/>
  <c r="M1726" i="7"/>
  <c r="R1834" i="7"/>
  <c r="N1914" i="7"/>
  <c r="M1970" i="7"/>
  <c r="N2032" i="7"/>
  <c r="N2358" i="7"/>
  <c r="M2358" i="7"/>
  <c r="M2428" i="7"/>
  <c r="N2428" i="7"/>
  <c r="M2464" i="7"/>
  <c r="N2464" i="7"/>
  <c r="N2590" i="7"/>
  <c r="M2590" i="7"/>
  <c r="R1498" i="7"/>
  <c r="M1532" i="7"/>
  <c r="N1542" i="7"/>
  <c r="R1570" i="7"/>
  <c r="M1596" i="7"/>
  <c r="N1600" i="7"/>
  <c r="R1628" i="7"/>
  <c r="N1688" i="7"/>
  <c r="M1736" i="7"/>
  <c r="N1752" i="7"/>
  <c r="N1772" i="7"/>
  <c r="N1776" i="7"/>
  <c r="M1802" i="7"/>
  <c r="N1816" i="7"/>
  <c r="M1826" i="7"/>
  <c r="M1852" i="7"/>
  <c r="N1864" i="7"/>
  <c r="N1890" i="7"/>
  <c r="M1900" i="7"/>
  <c r="M1904" i="7"/>
  <c r="N1946" i="7"/>
  <c r="M1950" i="7"/>
  <c r="M1960" i="7"/>
  <c r="N2008" i="7"/>
  <c r="N2028" i="7"/>
  <c r="N2048" i="7"/>
  <c r="M2058" i="7"/>
  <c r="N2062" i="7"/>
  <c r="N2072" i="7"/>
  <c r="R2078" i="7"/>
  <c r="M2088" i="7"/>
  <c r="M2092" i="7"/>
  <c r="N2120" i="7"/>
  <c r="R2124" i="7"/>
  <c r="M2150" i="7"/>
  <c r="M2184" i="7"/>
  <c r="R2206" i="7"/>
  <c r="R2244" i="7"/>
  <c r="M2250" i="7"/>
  <c r="R2254" i="7"/>
  <c r="R2270" i="7"/>
  <c r="R2296" i="7"/>
  <c r="R2318" i="7"/>
  <c r="R2384" i="7"/>
  <c r="N1640" i="7"/>
  <c r="R1648" i="7"/>
  <c r="N1664" i="7"/>
  <c r="R1752" i="7"/>
  <c r="M1762" i="7"/>
  <c r="M1812" i="7"/>
  <c r="N1830" i="7"/>
  <c r="M1856" i="7"/>
  <c r="R1928" i="7"/>
  <c r="N1954" i="7"/>
  <c r="N2024" i="7"/>
  <c r="R2036" i="7"/>
  <c r="R2072" i="7"/>
  <c r="N2078" i="7"/>
  <c r="N2198" i="7"/>
  <c r="R2230" i="7"/>
  <c r="M2236" i="7"/>
  <c r="N2246" i="7"/>
  <c r="N2256" i="7"/>
  <c r="M2276" i="7"/>
  <c r="M2308" i="7"/>
  <c r="R2352" i="7"/>
  <c r="N2396" i="7"/>
  <c r="R2400" i="7"/>
  <c r="M2490" i="7"/>
  <c r="N2608" i="7"/>
  <c r="M2608" i="7"/>
  <c r="N1470" i="7"/>
  <c r="R1480" i="7"/>
  <c r="R1490" i="7"/>
  <c r="R1518" i="7"/>
  <c r="M1548" i="7"/>
  <c r="R1552" i="7"/>
  <c r="R1556" i="7"/>
  <c r="R1590" i="7"/>
  <c r="R1596" i="7"/>
  <c r="R1610" i="7"/>
  <c r="N1616" i="7"/>
  <c r="R1630" i="7"/>
  <c r="M1674" i="7"/>
  <c r="M1698" i="7"/>
  <c r="R1732" i="7"/>
  <c r="N1754" i="7"/>
  <c r="N1778" i="7"/>
  <c r="N1812" i="7"/>
  <c r="R1830" i="7"/>
  <c r="N1842" i="7"/>
  <c r="N1856" i="7"/>
  <c r="N1866" i="7"/>
  <c r="R1890" i="7"/>
  <c r="R1900" i="7"/>
  <c r="M1910" i="7"/>
  <c r="N1920" i="7"/>
  <c r="R1946" i="7"/>
  <c r="R1966" i="7"/>
  <c r="R1974" i="7"/>
  <c r="N2010" i="7"/>
  <c r="M2020" i="7"/>
  <c r="M2024" i="7"/>
  <c r="R2054" i="7"/>
  <c r="R2058" i="7"/>
  <c r="N2074" i="7"/>
  <c r="R2084" i="7"/>
  <c r="R2102" i="7"/>
  <c r="M2176" i="7"/>
  <c r="N2194" i="7"/>
  <c r="N2236" i="7"/>
  <c r="R2250" i="7"/>
  <c r="R2266" i="7"/>
  <c r="N2276" i="7"/>
  <c r="N2280" i="7"/>
  <c r="N2292" i="7"/>
  <c r="N2308" i="7"/>
  <c r="M2334" i="7"/>
  <c r="N2348" i="7"/>
  <c r="M2370" i="7"/>
  <c r="M2396" i="7"/>
  <c r="N2418" i="7"/>
  <c r="M2418" i="7"/>
  <c r="N2434" i="7"/>
  <c r="M2454" i="7"/>
  <c r="N2470" i="7"/>
  <c r="M2470" i="7"/>
  <c r="R2490" i="7"/>
  <c r="R2494" i="7"/>
  <c r="R1586" i="7"/>
  <c r="R1606" i="7"/>
  <c r="R1728" i="7"/>
  <c r="R1736" i="7"/>
  <c r="R1742" i="7"/>
  <c r="N1782" i="7"/>
  <c r="R1802" i="7"/>
  <c r="R1822" i="7"/>
  <c r="R1842" i="7"/>
  <c r="R1866" i="7"/>
  <c r="M1872" i="7"/>
  <c r="R1876" i="7"/>
  <c r="R1896" i="7"/>
  <c r="R1910" i="7"/>
  <c r="R1996" i="7"/>
  <c r="R2010" i="7"/>
  <c r="R2062" i="7"/>
  <c r="N2098" i="7"/>
  <c r="N2102" i="7"/>
  <c r="R2108" i="7"/>
  <c r="N2138" i="7"/>
  <c r="R2150" i="7"/>
  <c r="R2194" i="7"/>
  <c r="N2208" i="7"/>
  <c r="R2218" i="7"/>
  <c r="R2236" i="7"/>
  <c r="N2266" i="7"/>
  <c r="R2276" i="7"/>
  <c r="R2280" i="7"/>
  <c r="R2286" i="7"/>
  <c r="R2308" i="7"/>
  <c r="M2320" i="7"/>
  <c r="N2344" i="7"/>
  <c r="N2602" i="7"/>
  <c r="M2662" i="7"/>
  <c r="M2696" i="7"/>
  <c r="M2714" i="7"/>
  <c r="M2830" i="7"/>
  <c r="M2924" i="7"/>
  <c r="N3000" i="7"/>
  <c r="N3048" i="7"/>
  <c r="M3058" i="7"/>
  <c r="M3116" i="7"/>
  <c r="N2552" i="7"/>
  <c r="R2562" i="7"/>
  <c r="R2666" i="7"/>
  <c r="R2670" i="7"/>
  <c r="R2680" i="7"/>
  <c r="N2696" i="7"/>
  <c r="M2710" i="7"/>
  <c r="N2714" i="7"/>
  <c r="M2718" i="7"/>
  <c r="M2728" i="7"/>
  <c r="M2788" i="7"/>
  <c r="N2830" i="7"/>
  <c r="R2862" i="7"/>
  <c r="R2872" i="7"/>
  <c r="M2878" i="7"/>
  <c r="M2910" i="7"/>
  <c r="N2954" i="7"/>
  <c r="N2968" i="7"/>
  <c r="M2972" i="7"/>
  <c r="M3010" i="7"/>
  <c r="M3024" i="7"/>
  <c r="R3028" i="7"/>
  <c r="M3068" i="7"/>
  <c r="M3092" i="7"/>
  <c r="M3112" i="7"/>
  <c r="M3180" i="7"/>
  <c r="M3198" i="7"/>
  <c r="R3212" i="7"/>
  <c r="R2462" i="7"/>
  <c r="R2466" i="7"/>
  <c r="R2480" i="7"/>
  <c r="N2486" i="7"/>
  <c r="M2500" i="7"/>
  <c r="M2524" i="7"/>
  <c r="N2528" i="7"/>
  <c r="N2534" i="7"/>
  <c r="M2548" i="7"/>
  <c r="R2552" i="7"/>
  <c r="R2658" i="7"/>
  <c r="R2738" i="7"/>
  <c r="M2744" i="7"/>
  <c r="R2772" i="7"/>
  <c r="N2816" i="7"/>
  <c r="M2854" i="7"/>
  <c r="N2878" i="7"/>
  <c r="R2924" i="7"/>
  <c r="M2954" i="7"/>
  <c r="R2986" i="7"/>
  <c r="R3034" i="7"/>
  <c r="R3058" i="7"/>
  <c r="R3130" i="7"/>
  <c r="M2750" i="7"/>
  <c r="N2774" i="7"/>
  <c r="M2836" i="7"/>
  <c r="N2902" i="7"/>
  <c r="N3156" i="7"/>
  <c r="R3170" i="7"/>
  <c r="R3208" i="7"/>
  <c r="N2576" i="7"/>
  <c r="N2624" i="7"/>
  <c r="M2770" i="7"/>
  <c r="R2788" i="7"/>
  <c r="N2798" i="7"/>
  <c r="M2860" i="7"/>
  <c r="M2884" i="7"/>
  <c r="N2950" i="7"/>
  <c r="N2964" i="7"/>
  <c r="N3132" i="7"/>
  <c r="M3146" i="7"/>
  <c r="M3194" i="7"/>
  <c r="M3218" i="7"/>
  <c r="M2362" i="7"/>
  <c r="N2378" i="7"/>
  <c r="N2402" i="7"/>
  <c r="R2406" i="7"/>
  <c r="R2426" i="7"/>
  <c r="R2430" i="7"/>
  <c r="R2440" i="7"/>
  <c r="N2450" i="7"/>
  <c r="R2482" i="7"/>
  <c r="N2568" i="7"/>
  <c r="R2586" i="7"/>
  <c r="R2616" i="7"/>
  <c r="N2640" i="7"/>
  <c r="M2664" i="7"/>
  <c r="N2672" i="7"/>
  <c r="N2688" i="7"/>
  <c r="R2698" i="7"/>
  <c r="R2750" i="7"/>
  <c r="M2766" i="7"/>
  <c r="M2794" i="7"/>
  <c r="R2798" i="7"/>
  <c r="N2822" i="7"/>
  <c r="R2832" i="7"/>
  <c r="N2846" i="7"/>
  <c r="R2868" i="7"/>
  <c r="M2892" i="7"/>
  <c r="N2912" i="7"/>
  <c r="N2926" i="7"/>
  <c r="R2964" i="7"/>
  <c r="N2974" i="7"/>
  <c r="N2988" i="7"/>
  <c r="M3012" i="7"/>
  <c r="M3016" i="7"/>
  <c r="N3036" i="7"/>
  <c r="N3060" i="7"/>
  <c r="N3070" i="7"/>
  <c r="N3094" i="7"/>
  <c r="N3108" i="7"/>
  <c r="R3146" i="7"/>
  <c r="N3172" i="7"/>
  <c r="N3186" i="7"/>
  <c r="N3210" i="7"/>
  <c r="R2378" i="7"/>
  <c r="R2382" i="7"/>
  <c r="R2392" i="7"/>
  <c r="R2402" i="7"/>
  <c r="R2454" i="7"/>
  <c r="N2474" i="7"/>
  <c r="R2506" i="7"/>
  <c r="R2530" i="7"/>
  <c r="M2554" i="7"/>
  <c r="R2568" i="7"/>
  <c r="M2612" i="7"/>
  <c r="N2664" i="7"/>
  <c r="R2702" i="7"/>
  <c r="R2720" i="7"/>
  <c r="R2730" i="7"/>
  <c r="R2780" i="7"/>
  <c r="N2804" i="7"/>
  <c r="R2812" i="7"/>
  <c r="R2822" i="7"/>
  <c r="R2846" i="7"/>
  <c r="R2880" i="7"/>
  <c r="R2892" i="7"/>
  <c r="R2916" i="7"/>
  <c r="R2926" i="7"/>
  <c r="N3012" i="7"/>
  <c r="R3060" i="7"/>
  <c r="N3084" i="7"/>
  <c r="R3098" i="7"/>
  <c r="R3122" i="7"/>
  <c r="N3138" i="7"/>
  <c r="N3162" i="7"/>
  <c r="R3200" i="7"/>
  <c r="N3224" i="7"/>
  <c r="M2582" i="7"/>
  <c r="M2604" i="7"/>
  <c r="N2810" i="7"/>
  <c r="M2940" i="7"/>
  <c r="M2978" i="7"/>
  <c r="M3074" i="7"/>
  <c r="N3144" i="7"/>
  <c r="N3148" i="7"/>
  <c r="M3178" i="7"/>
  <c r="M3192" i="7"/>
  <c r="P3194" i="7" s="1"/>
  <c r="M3220" i="7"/>
  <c r="N2498" i="7"/>
  <c r="N2522" i="7"/>
  <c r="M2588" i="7"/>
  <c r="M2618" i="7"/>
  <c r="N2700" i="7"/>
  <c r="N2890" i="7"/>
  <c r="M3004" i="7"/>
  <c r="M3052" i="7"/>
  <c r="N3100" i="7"/>
  <c r="N3114" i="7"/>
  <c r="N3124" i="7"/>
  <c r="M3144" i="7"/>
  <c r="N3184" i="7"/>
  <c r="M3188" i="7"/>
  <c r="R2294" i="7"/>
  <c r="M2314" i="7"/>
  <c r="R2330" i="7"/>
  <c r="R2334" i="7"/>
  <c r="R2344" i="7"/>
  <c r="M2380" i="7"/>
  <c r="M2404" i="7"/>
  <c r="R2436" i="7"/>
  <c r="M2456" i="7"/>
  <c r="R2502" i="7"/>
  <c r="R2526" i="7"/>
  <c r="R2550" i="7"/>
  <c r="M2574" i="7"/>
  <c r="N2588" i="7"/>
  <c r="M2592" i="7"/>
  <c r="N2600" i="7"/>
  <c r="M2614" i="7"/>
  <c r="N2618" i="7"/>
  <c r="M2622" i="7"/>
  <c r="M2632" i="7"/>
  <c r="R2652" i="7"/>
  <c r="R2656" i="7"/>
  <c r="M2700" i="7"/>
  <c r="M2752" i="7"/>
  <c r="M2782" i="7"/>
  <c r="M2786" i="7"/>
  <c r="R2800" i="7"/>
  <c r="N2828" i="7"/>
  <c r="M2838" i="7"/>
  <c r="R2876" i="7"/>
  <c r="N2882" i="7"/>
  <c r="M2890" i="7"/>
  <c r="R2894" i="7"/>
  <c r="R2918" i="7"/>
  <c r="M2942" i="7"/>
  <c r="R2952" i="7"/>
  <c r="R2966" i="7"/>
  <c r="M2980" i="7"/>
  <c r="R2994" i="7"/>
  <c r="N3004" i="7"/>
  <c r="R3026" i="7"/>
  <c r="R3042" i="7"/>
  <c r="N3052" i="7"/>
  <c r="N3066" i="7"/>
  <c r="M3076" i="7"/>
  <c r="R3086" i="7"/>
  <c r="N3090" i="7"/>
  <c r="R3100" i="7"/>
  <c r="N3120" i="7"/>
  <c r="R3124" i="7"/>
  <c r="M3140" i="7"/>
  <c r="M3164" i="7"/>
  <c r="M3184" i="7"/>
  <c r="N3196" i="7"/>
  <c r="R2304" i="7"/>
  <c r="M2360" i="7"/>
  <c r="N2380" i="7"/>
  <c r="R2388" i="7"/>
  <c r="N2404" i="7"/>
  <c r="R2422" i="7"/>
  <c r="N2438" i="7"/>
  <c r="M2452" i="7"/>
  <c r="N2456" i="7"/>
  <c r="M2476" i="7"/>
  <c r="R2492" i="7"/>
  <c r="R2540" i="7"/>
  <c r="N2592" i="7"/>
  <c r="R2642" i="7"/>
  <c r="M2648" i="7"/>
  <c r="M2666" i="7"/>
  <c r="R2700" i="7"/>
  <c r="R2704" i="7"/>
  <c r="R2726" i="7"/>
  <c r="N2748" i="7"/>
  <c r="N2782" i="7"/>
  <c r="M2806" i="7"/>
  <c r="R2852" i="7"/>
  <c r="M2876" i="7"/>
  <c r="M2882" i="7"/>
  <c r="R2908" i="7"/>
  <c r="N2914" i="7"/>
  <c r="R2928" i="7"/>
  <c r="N2942" i="7"/>
  <c r="N2976" i="7"/>
  <c r="N2980" i="7"/>
  <c r="R2990" i="7"/>
  <c r="N2994" i="7"/>
  <c r="R3004" i="7"/>
  <c r="N3018" i="7"/>
  <c r="M3028" i="7"/>
  <c r="R3038" i="7"/>
  <c r="N3042" i="7"/>
  <c r="R3052" i="7"/>
  <c r="R3062" i="7"/>
  <c r="N3072" i="7"/>
  <c r="N3076" i="7"/>
  <c r="N3096" i="7"/>
  <c r="M3120" i="7"/>
  <c r="R3174" i="7"/>
  <c r="R3188" i="7"/>
  <c r="R3202" i="7"/>
  <c r="M386" i="2"/>
  <c r="N330" i="2"/>
  <c r="M18" i="2"/>
  <c r="L592" i="2"/>
  <c r="K592" i="2"/>
  <c r="L1396" i="2"/>
  <c r="K1396" i="2"/>
  <c r="N1402" i="2" s="1"/>
  <c r="K54" i="2"/>
  <c r="K114" i="2"/>
  <c r="N120" i="2" s="1"/>
  <c r="K550" i="2"/>
  <c r="L582" i="2"/>
  <c r="K582" i="2"/>
  <c r="K686" i="2"/>
  <c r="K702" i="2"/>
  <c r="L764" i="2"/>
  <c r="K764" i="2"/>
  <c r="K838" i="2"/>
  <c r="K894" i="2"/>
  <c r="K976" i="2"/>
  <c r="L1064" i="2"/>
  <c r="K1064" i="2"/>
  <c r="K1110" i="2"/>
  <c r="L1256" i="2"/>
  <c r="K1256" i="2"/>
  <c r="L1562" i="2"/>
  <c r="K1562" i="2"/>
  <c r="L1636" i="2"/>
  <c r="K1636" i="2"/>
  <c r="L738" i="2"/>
  <c r="K738" i="2"/>
  <c r="M740" i="2" s="1"/>
  <c r="K118" i="2"/>
  <c r="M120" i="2" s="1"/>
  <c r="L262" i="2"/>
  <c r="K262" i="2"/>
  <c r="L20" i="2"/>
  <c r="K32" i="2"/>
  <c r="K36" i="2"/>
  <c r="K80" i="2"/>
  <c r="N86" i="2" s="1"/>
  <c r="K84" i="2"/>
  <c r="M86" i="2" s="1"/>
  <c r="L110" i="2"/>
  <c r="L144" i="2"/>
  <c r="L148" i="2"/>
  <c r="L200" i="2"/>
  <c r="L232" i="2"/>
  <c r="K232" i="2"/>
  <c r="L244" i="2"/>
  <c r="K280" i="2"/>
  <c r="L324" i="2"/>
  <c r="K346" i="2"/>
  <c r="L350" i="2"/>
  <c r="L708" i="2"/>
  <c r="K708" i="2"/>
  <c r="K920" i="2"/>
  <c r="N926" i="2" s="1"/>
  <c r="K1002" i="2"/>
  <c r="K1136" i="2"/>
  <c r="K1218" i="2"/>
  <c r="L1286" i="2"/>
  <c r="K1286" i="2"/>
  <c r="N1290" i="2" s="1"/>
  <c r="L1296" i="2"/>
  <c r="K1296" i="2"/>
  <c r="K1376" i="2"/>
  <c r="K1402" i="2"/>
  <c r="K1428" i="2"/>
  <c r="K1510" i="2"/>
  <c r="N1514" i="2" s="1"/>
  <c r="K1540" i="2"/>
  <c r="L1552" i="2"/>
  <c r="K1552" i="2"/>
  <c r="K1588" i="2"/>
  <c r="L1594" i="2"/>
  <c r="K1594" i="2"/>
  <c r="L1674" i="2"/>
  <c r="K1674" i="2"/>
  <c r="L1738" i="2"/>
  <c r="K1738" i="2"/>
  <c r="K1888" i="2"/>
  <c r="L1888" i="2"/>
  <c r="L488" i="2"/>
  <c r="K488" i="2"/>
  <c r="M1034" i="2"/>
  <c r="L1370" i="2"/>
  <c r="K1370" i="2"/>
  <c r="N1376" i="2" s="1"/>
  <c r="M1632" i="2"/>
  <c r="L598" i="2"/>
  <c r="K598" i="2"/>
  <c r="L624" i="2"/>
  <c r="K624" i="2"/>
  <c r="L734" i="2"/>
  <c r="K734" i="2"/>
  <c r="L926" i="2"/>
  <c r="K926" i="2"/>
  <c r="N1034" i="2"/>
  <c r="N1080" i="2"/>
  <c r="L1142" i="2"/>
  <c r="K1142" i="2"/>
  <c r="M1144" i="2" s="1"/>
  <c r="N1188" i="2"/>
  <c r="L1316" i="2"/>
  <c r="K1316" i="2"/>
  <c r="L1326" i="2"/>
  <c r="K1326" i="2"/>
  <c r="M1328" i="2" s="1"/>
  <c r="N1458" i="2"/>
  <c r="N1486" i="2"/>
  <c r="L1648" i="2"/>
  <c r="K1648" i="2"/>
  <c r="L1534" i="2"/>
  <c r="K1534" i="2"/>
  <c r="K2" i="2"/>
  <c r="K6" i="2"/>
  <c r="K10" i="2"/>
  <c r="M10" i="2" s="1"/>
  <c r="K40" i="2"/>
  <c r="N46" i="2" s="1"/>
  <c r="K44" i="2"/>
  <c r="M46" i="2" s="1"/>
  <c r="K58" i="2"/>
  <c r="K62" i="2"/>
  <c r="K66" i="2"/>
  <c r="M66" i="2" s="1"/>
  <c r="K182" i="2"/>
  <c r="K222" i="2"/>
  <c r="L258" i="2"/>
  <c r="K258" i="2"/>
  <c r="K316" i="2"/>
  <c r="K374" i="2"/>
  <c r="K386" i="2"/>
  <c r="N386" i="2" s="1"/>
  <c r="K418" i="2"/>
  <c r="M420" i="2" s="1"/>
  <c r="N452" i="2"/>
  <c r="L462" i="2"/>
  <c r="L490" i="2"/>
  <c r="L496" i="2"/>
  <c r="K496" i="2"/>
  <c r="L520" i="2"/>
  <c r="L526" i="2"/>
  <c r="K546" i="2"/>
  <c r="L630" i="2"/>
  <c r="L636" i="2"/>
  <c r="L642" i="2"/>
  <c r="L662" i="2"/>
  <c r="K662" i="2"/>
  <c r="L802" i="2"/>
  <c r="K802" i="2"/>
  <c r="M802" i="2" s="1"/>
  <c r="K834" i="2"/>
  <c r="K890" i="2"/>
  <c r="L952" i="2"/>
  <c r="K952" i="2"/>
  <c r="L1034" i="2"/>
  <c r="K1034" i="2"/>
  <c r="L1060" i="2"/>
  <c r="K1060" i="2"/>
  <c r="L1086" i="2"/>
  <c r="K1086" i="2"/>
  <c r="L1168" i="2"/>
  <c r="K1168" i="2"/>
  <c r="L1194" i="2"/>
  <c r="K1194" i="2"/>
  <c r="M1196" i="2" s="1"/>
  <c r="N1252" i="2"/>
  <c r="L1460" i="2"/>
  <c r="L1466" i="2"/>
  <c r="L1486" i="2"/>
  <c r="K1486" i="2"/>
  <c r="L1492" i="2"/>
  <c r="L1578" i="2"/>
  <c r="K1578" i="2"/>
  <c r="L1600" i="2"/>
  <c r="K1600" i="2"/>
  <c r="K1986" i="2"/>
  <c r="N1992" i="2" s="1"/>
  <c r="L1986" i="2"/>
  <c r="K2372" i="2"/>
  <c r="L194" i="2"/>
  <c r="K194" i="2"/>
  <c r="M212" i="2"/>
  <c r="M220" i="2"/>
  <c r="L228" i="2"/>
  <c r="K228" i="2"/>
  <c r="L264" i="2"/>
  <c r="K308" i="2"/>
  <c r="N598" i="2"/>
  <c r="L688" i="2"/>
  <c r="K688" i="2"/>
  <c r="L704" i="2"/>
  <c r="K704" i="2"/>
  <c r="L896" i="2"/>
  <c r="K896" i="2"/>
  <c r="L978" i="2"/>
  <c r="K978" i="2"/>
  <c r="N998" i="2"/>
  <c r="L1112" i="2"/>
  <c r="K1112" i="2"/>
  <c r="L1282" i="2"/>
  <c r="K1282" i="2"/>
  <c r="L1346" i="2"/>
  <c r="K1346" i="2"/>
  <c r="M1506" i="2"/>
  <c r="L1584" i="2"/>
  <c r="K1584" i="2"/>
  <c r="L1632" i="2"/>
  <c r="K1632" i="2"/>
  <c r="L1638" i="2"/>
  <c r="K1638" i="2"/>
  <c r="N1700" i="2"/>
  <c r="L1704" i="2"/>
  <c r="K1704" i="2"/>
  <c r="K1966" i="2"/>
  <c r="L1966" i="2"/>
  <c r="L2102" i="2"/>
  <c r="K2102" i="2"/>
  <c r="L2300" i="2"/>
  <c r="K2300" i="2"/>
  <c r="N2306" i="2" s="1"/>
  <c r="L2338" i="2"/>
  <c r="K2338" i="2"/>
  <c r="N2342" i="2" s="1"/>
  <c r="M1486" i="2"/>
  <c r="K14" i="2"/>
  <c r="K18" i="2"/>
  <c r="K22" i="2"/>
  <c r="K26" i="2"/>
  <c r="M28" i="2" s="1"/>
  <c r="K48" i="2"/>
  <c r="K52" i="2"/>
  <c r="M54" i="2" s="1"/>
  <c r="K70" i="2"/>
  <c r="N76" i="2" s="1"/>
  <c r="K74" i="2"/>
  <c r="M76" i="2" s="1"/>
  <c r="K170" i="2"/>
  <c r="M172" i="2" s="1"/>
  <c r="K174" i="2"/>
  <c r="K196" i="2"/>
  <c r="K206" i="2"/>
  <c r="K214" i="2"/>
  <c r="N256" i="2"/>
  <c r="L250" i="2"/>
  <c r="K264" i="2"/>
  <c r="L294" i="2"/>
  <c r="K304" i="2"/>
  <c r="L326" i="2"/>
  <c r="L356" i="2"/>
  <c r="K584" i="2"/>
  <c r="L694" i="2"/>
  <c r="K694" i="2"/>
  <c r="L710" i="2"/>
  <c r="K766" i="2"/>
  <c r="N792" i="2"/>
  <c r="K860" i="2"/>
  <c r="N868" i="2" s="1"/>
  <c r="L902" i="2"/>
  <c r="L922" i="2"/>
  <c r="K922" i="2"/>
  <c r="L984" i="2"/>
  <c r="L1004" i="2"/>
  <c r="K1004" i="2"/>
  <c r="M1006" i="2" s="1"/>
  <c r="N1024" i="2"/>
  <c r="N1106" i="2"/>
  <c r="L1118" i="2"/>
  <c r="L1138" i="2"/>
  <c r="K1138" i="2"/>
  <c r="L1220" i="2"/>
  <c r="K1220" i="2"/>
  <c r="M1222" i="2" s="1"/>
  <c r="L1312" i="2"/>
  <c r="K1312" i="2"/>
  <c r="L1322" i="2"/>
  <c r="K1322" i="2"/>
  <c r="N1328" i="2" s="1"/>
  <c r="L1378" i="2"/>
  <c r="L1384" i="2"/>
  <c r="L1404" i="2"/>
  <c r="L1410" i="2"/>
  <c r="L1430" i="2"/>
  <c r="K1430" i="2"/>
  <c r="L1436" i="2"/>
  <c r="K1450" i="2"/>
  <c r="L1512" i="2"/>
  <c r="K1512" i="2"/>
  <c r="M1514" i="2" s="1"/>
  <c r="L1542" i="2"/>
  <c r="K1542" i="2"/>
  <c r="K1564" i="2"/>
  <c r="K1590" i="2"/>
  <c r="N1590" i="2" s="1"/>
  <c r="L1590" i="2"/>
  <c r="M1598" i="2"/>
  <c r="L1682" i="2"/>
  <c r="K1682" i="2"/>
  <c r="L1820" i="2"/>
  <c r="K1820" i="2"/>
  <c r="K1874" i="2"/>
  <c r="M1874" i="2" s="1"/>
  <c r="L2774" i="2"/>
  <c r="K2774" i="2"/>
  <c r="L2780" i="2"/>
  <c r="K2780" i="2"/>
  <c r="L1320" i="2"/>
  <c r="K1320" i="2"/>
  <c r="N182" i="2"/>
  <c r="K150" i="2"/>
  <c r="M150" i="2" s="1"/>
  <c r="L202" i="2"/>
  <c r="K202" i="2"/>
  <c r="M204" i="2" s="1"/>
  <c r="L246" i="2"/>
  <c r="M292" i="2"/>
  <c r="K300" i="2"/>
  <c r="M302" i="2" s="1"/>
  <c r="L330" i="2"/>
  <c r="K330" i="2"/>
  <c r="M330" i="2" s="1"/>
  <c r="M354" i="2"/>
  <c r="L502" i="2"/>
  <c r="L658" i="2"/>
  <c r="K658" i="2"/>
  <c r="K710" i="2"/>
  <c r="L716" i="2"/>
  <c r="L772" i="2"/>
  <c r="K772" i="2"/>
  <c r="M772" i="2" s="1"/>
  <c r="L778" i="2"/>
  <c r="L798" i="2"/>
  <c r="K798" i="2"/>
  <c r="K830" i="2"/>
  <c r="L866" i="2"/>
  <c r="K866" i="2"/>
  <c r="M868" i="2" s="1"/>
  <c r="N916" i="2"/>
  <c r="L928" i="2"/>
  <c r="L948" i="2"/>
  <c r="K948" i="2"/>
  <c r="L1010" i="2"/>
  <c r="L1030" i="2"/>
  <c r="K1030" i="2"/>
  <c r="L1056" i="2"/>
  <c r="K1056" i="2"/>
  <c r="N1064" i="2" s="1"/>
  <c r="L1082" i="2"/>
  <c r="K1082" i="2"/>
  <c r="L1164" i="2"/>
  <c r="K1164" i="2"/>
  <c r="L1190" i="2"/>
  <c r="K1190" i="2"/>
  <c r="N1196" i="2" s="1"/>
  <c r="L1226" i="2"/>
  <c r="M1280" i="2"/>
  <c r="L1456" i="2"/>
  <c r="K1456" i="2"/>
  <c r="M1458" i="2" s="1"/>
  <c r="L1482" i="2"/>
  <c r="K1482" i="2"/>
  <c r="L1518" i="2"/>
  <c r="L1574" i="2"/>
  <c r="K1574" i="2"/>
  <c r="N1580" i="2" s="1"/>
  <c r="L1596" i="2"/>
  <c r="L1628" i="2"/>
  <c r="K1628" i="2"/>
  <c r="K1870" i="2"/>
  <c r="N1874" i="2" s="1"/>
  <c r="L1962" i="2"/>
  <c r="K1962" i="2"/>
  <c r="M1964" i="2" s="1"/>
  <c r="L2668" i="2"/>
  <c r="K2668" i="2"/>
  <c r="N2672" i="2" s="1"/>
  <c r="L1422" i="2"/>
  <c r="K1422" i="2"/>
  <c r="L2004" i="2"/>
  <c r="K2004" i="2"/>
  <c r="K226" i="2"/>
  <c r="K30" i="2"/>
  <c r="K38" i="2"/>
  <c r="M52" i="2"/>
  <c r="K56" i="2"/>
  <c r="N56" i="2" s="1"/>
  <c r="K78" i="2"/>
  <c r="K82" i="2"/>
  <c r="K192" i="2"/>
  <c r="L224" i="2"/>
  <c r="K224" i="2"/>
  <c r="N232" i="2" s="1"/>
  <c r="K234" i="2"/>
  <c r="N240" i="2" s="1"/>
  <c r="L260" i="2"/>
  <c r="L452" i="2"/>
  <c r="K452" i="2"/>
  <c r="M452" i="2" s="1"/>
  <c r="L492" i="2"/>
  <c r="K492" i="2"/>
  <c r="L498" i="2"/>
  <c r="L548" i="2"/>
  <c r="K548" i="2"/>
  <c r="L664" i="2"/>
  <c r="L684" i="2"/>
  <c r="K684" i="2"/>
  <c r="N688" i="2" s="1"/>
  <c r="L700" i="2"/>
  <c r="K700" i="2"/>
  <c r="L836" i="2"/>
  <c r="K836" i="2"/>
  <c r="L892" i="2"/>
  <c r="K892" i="2"/>
  <c r="L954" i="2"/>
  <c r="L974" i="2"/>
  <c r="K974" i="2"/>
  <c r="L1088" i="2"/>
  <c r="L1108" i="2"/>
  <c r="K1108" i="2"/>
  <c r="N1280" i="2"/>
  <c r="M1320" i="2"/>
  <c r="L1342" i="2"/>
  <c r="K1342" i="2"/>
  <c r="N1348" i="2" s="1"/>
  <c r="M1562" i="2"/>
  <c r="L1608" i="2"/>
  <c r="K1608" i="2"/>
  <c r="N1614" i="2" s="1"/>
  <c r="L1614" i="2"/>
  <c r="K1614" i="2"/>
  <c r="L1906" i="2"/>
  <c r="K1906" i="2"/>
  <c r="L2244" i="2"/>
  <c r="K2244" i="2"/>
  <c r="M2604" i="2"/>
  <c r="K284" i="2"/>
  <c r="M284" i="2" s="1"/>
  <c r="M322" i="2"/>
  <c r="K34" i="2"/>
  <c r="K98" i="2"/>
  <c r="N98" i="2" s="1"/>
  <c r="K128" i="2"/>
  <c r="K132" i="2"/>
  <c r="N132" i="2" s="1"/>
  <c r="K154" i="2"/>
  <c r="K158" i="2"/>
  <c r="M160" i="2" s="1"/>
  <c r="K188" i="2"/>
  <c r="N192" i="2" s="1"/>
  <c r="L230" i="2"/>
  <c r="L274" i="2"/>
  <c r="N284" i="2"/>
  <c r="K322" i="2"/>
  <c r="K376" i="2"/>
  <c r="K420" i="2"/>
  <c r="L554" i="2"/>
  <c r="L560" i="2"/>
  <c r="L566" i="2"/>
  <c r="N588" i="2"/>
  <c r="L596" i="2"/>
  <c r="K596" i="2"/>
  <c r="M598" i="2" s="1"/>
  <c r="L602" i="2"/>
  <c r="K664" i="2"/>
  <c r="L670" i="2"/>
  <c r="L690" i="2"/>
  <c r="K690" i="2"/>
  <c r="N698" i="2" s="1"/>
  <c r="L742" i="2"/>
  <c r="L748" i="2"/>
  <c r="K762" i="2"/>
  <c r="N772" i="2" s="1"/>
  <c r="L842" i="2"/>
  <c r="L898" i="2"/>
  <c r="L918" i="2"/>
  <c r="K918" i="2"/>
  <c r="K954" i="2"/>
  <c r="L960" i="2"/>
  <c r="L980" i="2"/>
  <c r="L1000" i="2"/>
  <c r="K1000" i="2"/>
  <c r="N1006" i="2" s="1"/>
  <c r="K1062" i="2"/>
  <c r="M1064" i="2" s="1"/>
  <c r="L1068" i="2"/>
  <c r="K1088" i="2"/>
  <c r="L1094" i="2"/>
  <c r="L1114" i="2"/>
  <c r="K1170" i="2"/>
  <c r="N1170" i="2" s="1"/>
  <c r="L1176" i="2"/>
  <c r="K1196" i="2"/>
  <c r="L1202" i="2"/>
  <c r="L1216" i="2"/>
  <c r="K1216" i="2"/>
  <c r="N1222" i="2" s="1"/>
  <c r="L1348" i="2"/>
  <c r="L1354" i="2"/>
  <c r="L1374" i="2"/>
  <c r="K1374" i="2"/>
  <c r="M1376" i="2" s="1"/>
  <c r="L1400" i="2"/>
  <c r="K1400" i="2"/>
  <c r="M1402" i="2" s="1"/>
  <c r="L1426" i="2"/>
  <c r="K1426" i="2"/>
  <c r="L1508" i="2"/>
  <c r="K1508" i="2"/>
  <c r="L1538" i="2"/>
  <c r="K1538" i="2"/>
  <c r="K1580" i="2"/>
  <c r="L2500" i="2"/>
  <c r="K2500" i="2"/>
  <c r="N2506" i="2" s="1"/>
  <c r="L628" i="2"/>
  <c r="K628" i="2"/>
  <c r="M628" i="2" s="1"/>
  <c r="N954" i="2"/>
  <c r="L1604" i="2"/>
  <c r="K1604" i="2"/>
  <c r="M1606" i="2" s="1"/>
  <c r="N1852" i="2"/>
  <c r="M1848" i="2"/>
  <c r="K90" i="2"/>
  <c r="K94" i="2"/>
  <c r="K124" i="2"/>
  <c r="K180" i="2"/>
  <c r="L198" i="2"/>
  <c r="K198" i="2"/>
  <c r="N204" i="2" s="1"/>
  <c r="K220" i="2"/>
  <c r="K230" i="2"/>
  <c r="M232" i="2" s="1"/>
  <c r="L266" i="2"/>
  <c r="K266" i="2"/>
  <c r="L270" i="2"/>
  <c r="L296" i="2"/>
  <c r="K314" i="2"/>
  <c r="M314" i="2" s="1"/>
  <c r="N322" i="2"/>
  <c r="K332" i="2"/>
  <c r="K372" i="2"/>
  <c r="N376" i="2" s="1"/>
  <c r="L394" i="2"/>
  <c r="N420" i="2"/>
  <c r="K448" i="2"/>
  <c r="N464" i="2"/>
  <c r="K482" i="2"/>
  <c r="N486" i="2" s="1"/>
  <c r="K512" i="2"/>
  <c r="N516" i="2" s="1"/>
  <c r="L586" i="2"/>
  <c r="K586" i="2"/>
  <c r="K706" i="2"/>
  <c r="L768" i="2"/>
  <c r="K768" i="2"/>
  <c r="L794" i="2"/>
  <c r="K794" i="2"/>
  <c r="N802" i="2" s="1"/>
  <c r="L862" i="2"/>
  <c r="K862" i="2"/>
  <c r="K898" i="2"/>
  <c r="L904" i="2"/>
  <c r="K980" i="2"/>
  <c r="L986" i="2"/>
  <c r="L1006" i="2"/>
  <c r="L1026" i="2"/>
  <c r="K1026" i="2"/>
  <c r="K1114" i="2"/>
  <c r="L1120" i="2"/>
  <c r="L1222" i="2"/>
  <c r="M1252" i="2"/>
  <c r="L1260" i="2"/>
  <c r="K1260" i="2"/>
  <c r="M1260" i="2" s="1"/>
  <c r="N1368" i="2"/>
  <c r="L1380" i="2"/>
  <c r="L1406" i="2"/>
  <c r="L1432" i="2"/>
  <c r="L1452" i="2"/>
  <c r="K1452" i="2"/>
  <c r="L1478" i="2"/>
  <c r="K1478" i="2"/>
  <c r="L1514" i="2"/>
  <c r="L1544" i="2"/>
  <c r="K1566" i="2"/>
  <c r="N1572" i="2" s="1"/>
  <c r="L1566" i="2"/>
  <c r="K1592" i="2"/>
  <c r="N1598" i="2" s="1"/>
  <c r="L1592" i="2"/>
  <c r="L1672" i="2"/>
  <c r="K1672" i="2"/>
  <c r="M1674" i="2" s="1"/>
  <c r="L2058" i="2"/>
  <c r="K2058" i="2"/>
  <c r="L2068" i="2"/>
  <c r="K2068" i="2"/>
  <c r="N2074" i="2" s="1"/>
  <c r="K172" i="2"/>
  <c r="N172" i="2" s="1"/>
  <c r="N314" i="2"/>
  <c r="L544" i="2"/>
  <c r="K544" i="2"/>
  <c r="L712" i="2"/>
  <c r="L718" i="2"/>
  <c r="L774" i="2"/>
  <c r="L780" i="2"/>
  <c r="L832" i="2"/>
  <c r="K832" i="2"/>
  <c r="M926" i="2"/>
  <c r="L930" i="2"/>
  <c r="L1012" i="2"/>
  <c r="L1228" i="2"/>
  <c r="K1266" i="2"/>
  <c r="L1290" i="2"/>
  <c r="K1290" i="2"/>
  <c r="M1290" i="2" s="1"/>
  <c r="L1458" i="2"/>
  <c r="L1520" i="2"/>
  <c r="L1782" i="2"/>
  <c r="K1782" i="2"/>
  <c r="L2200" i="2"/>
  <c r="K2200" i="2"/>
  <c r="N2204" i="2" s="1"/>
  <c r="L2480" i="2"/>
  <c r="K2480" i="2"/>
  <c r="L1646" i="2"/>
  <c r="K1646" i="2"/>
  <c r="L1940" i="2"/>
  <c r="K1940" i="2"/>
  <c r="L2054" i="2"/>
  <c r="K2054" i="2"/>
  <c r="M2056" i="2" s="1"/>
  <c r="L2064" i="2"/>
  <c r="K2064" i="2"/>
  <c r="L2184" i="2"/>
  <c r="K2184" i="2"/>
  <c r="M2186" i="2" s="1"/>
  <c r="L2424" i="2"/>
  <c r="K2424" i="2"/>
  <c r="L2638" i="2"/>
  <c r="K2638" i="2"/>
  <c r="K490" i="2"/>
  <c r="K494" i="2"/>
  <c r="K498" i="2"/>
  <c r="K520" i="2"/>
  <c r="K524" i="2"/>
  <c r="K528" i="2"/>
  <c r="K532" i="2"/>
  <c r="K554" i="2"/>
  <c r="K558" i="2"/>
  <c r="K562" i="2"/>
  <c r="K566" i="2"/>
  <c r="K630" i="2"/>
  <c r="K634" i="2"/>
  <c r="K638" i="2"/>
  <c r="K642" i="2"/>
  <c r="K646" i="2"/>
  <c r="K668" i="2"/>
  <c r="K672" i="2"/>
  <c r="K714" i="2"/>
  <c r="K718" i="2"/>
  <c r="M720" i="2" s="1"/>
  <c r="K744" i="2"/>
  <c r="K748" i="2"/>
  <c r="K774" i="2"/>
  <c r="K778" i="2"/>
  <c r="N782" i="2" s="1"/>
  <c r="K782" i="2"/>
  <c r="K804" i="2"/>
  <c r="K808" i="2"/>
  <c r="M810" i="2" s="1"/>
  <c r="K842" i="2"/>
  <c r="K846" i="2"/>
  <c r="K872" i="2"/>
  <c r="K876" i="2"/>
  <c r="K902" i="2"/>
  <c r="K906" i="2"/>
  <c r="K928" i="2"/>
  <c r="K932" i="2"/>
  <c r="K958" i="2"/>
  <c r="K962" i="2"/>
  <c r="K984" i="2"/>
  <c r="K988" i="2"/>
  <c r="K1010" i="2"/>
  <c r="K1014" i="2"/>
  <c r="K1036" i="2"/>
  <c r="K1040" i="2"/>
  <c r="K1044" i="2"/>
  <c r="K1066" i="2"/>
  <c r="K1070" i="2"/>
  <c r="K1092" i="2"/>
  <c r="K1096" i="2"/>
  <c r="K1118" i="2"/>
  <c r="K1122" i="2"/>
  <c r="M1124" i="2" s="1"/>
  <c r="K1148" i="2"/>
  <c r="K1152" i="2"/>
  <c r="K1174" i="2"/>
  <c r="K1178" i="2"/>
  <c r="K1200" i="2"/>
  <c r="K1204" i="2"/>
  <c r="K1226" i="2"/>
  <c r="K1230" i="2"/>
  <c r="K1350" i="2"/>
  <c r="K1354" i="2"/>
  <c r="N1358" i="2" s="1"/>
  <c r="K1358" i="2"/>
  <c r="K1380" i="2"/>
  <c r="N1386" i="2" s="1"/>
  <c r="K1384" i="2"/>
  <c r="M1386" i="2" s="1"/>
  <c r="K1406" i="2"/>
  <c r="K1410" i="2"/>
  <c r="K1432" i="2"/>
  <c r="K1436" i="2"/>
  <c r="K1462" i="2"/>
  <c r="N1468" i="2" s="1"/>
  <c r="K1466" i="2"/>
  <c r="M1468" i="2" s="1"/>
  <c r="K1488" i="2"/>
  <c r="K1492" i="2"/>
  <c r="K1496" i="2"/>
  <c r="K1518" i="2"/>
  <c r="K1522" i="2"/>
  <c r="K1544" i="2"/>
  <c r="K1548" i="2"/>
  <c r="N1552" i="2" s="1"/>
  <c r="K1668" i="2"/>
  <c r="L1760" i="2"/>
  <c r="K1760" i="2"/>
  <c r="K1770" i="2"/>
  <c r="K1778" i="2"/>
  <c r="L1788" i="2"/>
  <c r="L1838" i="2"/>
  <c r="K1838" i="2"/>
  <c r="L1862" i="2"/>
  <c r="L1890" i="2"/>
  <c r="L1912" i="2"/>
  <c r="K1922" i="2"/>
  <c r="N1930" i="2" s="1"/>
  <c r="K1926" i="2"/>
  <c r="L1930" i="2"/>
  <c r="L1958" i="2"/>
  <c r="K1958" i="2"/>
  <c r="N1964" i="2" s="1"/>
  <c r="L2040" i="2"/>
  <c r="K2040" i="2"/>
  <c r="N2162" i="2"/>
  <c r="K2172" i="2"/>
  <c r="N2178" i="2" s="1"/>
  <c r="L2172" i="2"/>
  <c r="K2228" i="2"/>
  <c r="N2234" i="2" s="1"/>
  <c r="L2228" i="2"/>
  <c r="N2270" i="2"/>
  <c r="K2312" i="2"/>
  <c r="L2348" i="2"/>
  <c r="K2348" i="2"/>
  <c r="M2350" i="2" s="1"/>
  <c r="K2518" i="2"/>
  <c r="L2604" i="2"/>
  <c r="K2604" i="2"/>
  <c r="K2616" i="2"/>
  <c r="L2616" i="2"/>
  <c r="L2908" i="2"/>
  <c r="K2908" i="2"/>
  <c r="K422" i="2"/>
  <c r="N430" i="2" s="1"/>
  <c r="K456" i="2"/>
  <c r="K460" i="2"/>
  <c r="K464" i="2"/>
  <c r="M464" i="2" s="1"/>
  <c r="K600" i="2"/>
  <c r="K604" i="2"/>
  <c r="K608" i="2"/>
  <c r="M610" i="2" s="1"/>
  <c r="K812" i="2"/>
  <c r="K816" i="2"/>
  <c r="N822" i="2" s="1"/>
  <c r="K820" i="2"/>
  <c r="M822" i="2" s="1"/>
  <c r="L1642" i="2"/>
  <c r="L1652" i="2"/>
  <c r="L1678" i="2"/>
  <c r="K1678" i="2"/>
  <c r="L1728" i="2"/>
  <c r="M1774" i="2"/>
  <c r="L1810" i="2"/>
  <c r="L1880" i="2"/>
  <c r="K1880" i="2"/>
  <c r="M1882" i="2" s="1"/>
  <c r="L1902" i="2"/>
  <c r="L1978" i="2"/>
  <c r="N2028" i="2"/>
  <c r="L2050" i="2"/>
  <c r="K2050" i="2"/>
  <c r="N2056" i="2" s="1"/>
  <c r="L2060" i="2"/>
  <c r="K2060" i="2"/>
  <c r="K2080" i="2"/>
  <c r="L2120" i="2"/>
  <c r="K2120" i="2"/>
  <c r="M2120" i="2" s="1"/>
  <c r="K2286" i="2"/>
  <c r="M2288" i="2" s="1"/>
  <c r="L2368" i="2"/>
  <c r="K2368" i="2"/>
  <c r="L2578" i="2"/>
  <c r="K2578" i="2"/>
  <c r="K2588" i="2"/>
  <c r="L2588" i="2"/>
  <c r="L2786" i="2"/>
  <c r="K2786" i="2"/>
  <c r="L2858" i="2"/>
  <c r="K2858" i="2"/>
  <c r="K2962" i="2"/>
  <c r="L2962" i="2"/>
  <c r="L1610" i="2"/>
  <c r="K1610" i="2"/>
  <c r="L1734" i="2"/>
  <c r="K1734" i="2"/>
  <c r="N1738" i="2" s="1"/>
  <c r="M1758" i="2"/>
  <c r="L1816" i="2"/>
  <c r="K1816" i="2"/>
  <c r="N1820" i="2" s="1"/>
  <c r="M1836" i="2"/>
  <c r="L1918" i="2"/>
  <c r="L1936" i="2"/>
  <c r="K1936" i="2"/>
  <c r="K1964" i="2"/>
  <c r="L1974" i="2"/>
  <c r="L2002" i="2"/>
  <c r="K2002" i="2"/>
  <c r="N2002" i="2" s="1"/>
  <c r="K2076" i="2"/>
  <c r="L2180" i="2"/>
  <c r="L2206" i="2"/>
  <c r="K2206" i="2"/>
  <c r="L2240" i="2"/>
  <c r="K2240" i="2"/>
  <c r="L2260" i="2"/>
  <c r="N2324" i="2"/>
  <c r="L2454" i="2"/>
  <c r="K2454" i="2"/>
  <c r="N2460" i="2" s="1"/>
  <c r="N2870" i="2"/>
  <c r="L2882" i="2"/>
  <c r="K2882" i="2"/>
  <c r="K2936" i="2"/>
  <c r="M2936" i="2" s="1"/>
  <c r="L2936" i="2"/>
  <c r="L2140" i="2"/>
  <c r="K2140" i="2"/>
  <c r="L2340" i="2"/>
  <c r="K2340" i="2"/>
  <c r="M2342" i="2" s="1"/>
  <c r="L2514" i="2"/>
  <c r="K2514" i="2"/>
  <c r="L2650" i="2"/>
  <c r="K2650" i="2"/>
  <c r="M2652" i="2" s="1"/>
  <c r="L2942" i="2"/>
  <c r="K2942" i="2"/>
  <c r="K3018" i="2"/>
  <c r="L3018" i="2"/>
  <c r="L1790" i="2"/>
  <c r="K1790" i="2"/>
  <c r="K1802" i="2"/>
  <c r="N1810" i="2" s="1"/>
  <c r="N1828" i="2"/>
  <c r="L1876" i="2"/>
  <c r="K1876" i="2"/>
  <c r="N1882" i="2" s="1"/>
  <c r="M1920" i="2"/>
  <c r="L2036" i="2"/>
  <c r="K2036" i="2"/>
  <c r="M2038" i="2" s="1"/>
  <c r="L2094" i="2"/>
  <c r="K2094" i="2"/>
  <c r="L2174" i="2"/>
  <c r="K2174" i="2"/>
  <c r="K2192" i="2"/>
  <c r="M2214" i="2"/>
  <c r="L2314" i="2"/>
  <c r="K2314" i="2"/>
  <c r="L2612" i="2"/>
  <c r="K2612" i="2"/>
  <c r="M2614" i="2" s="1"/>
  <c r="K2618" i="2"/>
  <c r="N2624" i="2" s="1"/>
  <c r="L2618" i="2"/>
  <c r="L2802" i="2"/>
  <c r="K2802" i="2"/>
  <c r="K1550" i="2"/>
  <c r="M1552" i="2" s="1"/>
  <c r="K1558" i="2"/>
  <c r="L1586" i="2"/>
  <c r="K1602" i="2"/>
  <c r="K1606" i="2"/>
  <c r="N1632" i="2"/>
  <c r="K1662" i="2"/>
  <c r="K1666" i="2"/>
  <c r="N1666" i="2" s="1"/>
  <c r="K1670" i="2"/>
  <c r="N1674" i="2" s="1"/>
  <c r="L1932" i="2"/>
  <c r="K1932" i="2"/>
  <c r="N1940" i="2" s="1"/>
  <c r="K1960" i="2"/>
  <c r="M2128" i="2"/>
  <c r="L2150" i="2"/>
  <c r="K2150" i="2"/>
  <c r="N2154" i="2" s="1"/>
  <c r="L2164" i="2"/>
  <c r="K2164" i="2"/>
  <c r="L2288" i="2"/>
  <c r="K2288" i="2"/>
  <c r="K2398" i="2"/>
  <c r="M2470" i="2"/>
  <c r="N2480" i="2"/>
  <c r="L2498" i="2"/>
  <c r="K2498" i="2"/>
  <c r="K2508" i="2"/>
  <c r="L2508" i="2"/>
  <c r="L2574" i="2"/>
  <c r="K2574" i="2"/>
  <c r="M2576" i="2" s="1"/>
  <c r="N2632" i="2"/>
  <c r="L2646" i="2"/>
  <c r="M2736" i="2"/>
  <c r="K2916" i="2"/>
  <c r="K518" i="2"/>
  <c r="K522" i="2"/>
  <c r="K526" i="2"/>
  <c r="K530" i="2"/>
  <c r="M532" i="2" s="1"/>
  <c r="K552" i="2"/>
  <c r="K556" i="2"/>
  <c r="K560" i="2"/>
  <c r="K564" i="2"/>
  <c r="K568" i="2"/>
  <c r="K632" i="2"/>
  <c r="K636" i="2"/>
  <c r="K640" i="2"/>
  <c r="N646" i="2" s="1"/>
  <c r="K644" i="2"/>
  <c r="M646" i="2" s="1"/>
  <c r="K666" i="2"/>
  <c r="K670" i="2"/>
  <c r="M672" i="2" s="1"/>
  <c r="K712" i="2"/>
  <c r="K716" i="2"/>
  <c r="K720" i="2"/>
  <c r="K742" i="2"/>
  <c r="K746" i="2"/>
  <c r="K750" i="2"/>
  <c r="K776" i="2"/>
  <c r="K780" i="2"/>
  <c r="M782" i="2" s="1"/>
  <c r="K806" i="2"/>
  <c r="K810" i="2"/>
  <c r="K840" i="2"/>
  <c r="K844" i="2"/>
  <c r="M846" i="2" s="1"/>
  <c r="K870" i="2"/>
  <c r="K874" i="2"/>
  <c r="K878" i="2"/>
  <c r="K900" i="2"/>
  <c r="K904" i="2"/>
  <c r="K930" i="2"/>
  <c r="N934" i="2" s="1"/>
  <c r="K934" i="2"/>
  <c r="K956" i="2"/>
  <c r="N962" i="2" s="1"/>
  <c r="K960" i="2"/>
  <c r="M962" i="2" s="1"/>
  <c r="K982" i="2"/>
  <c r="K986" i="2"/>
  <c r="K1008" i="2"/>
  <c r="N1014" i="2" s="1"/>
  <c r="K1012" i="2"/>
  <c r="M1014" i="2" s="1"/>
  <c r="K1038" i="2"/>
  <c r="K1042" i="2"/>
  <c r="K1068" i="2"/>
  <c r="K1072" i="2"/>
  <c r="K1090" i="2"/>
  <c r="N1096" i="2" s="1"/>
  <c r="K1094" i="2"/>
  <c r="M1096" i="2" s="1"/>
  <c r="K1116" i="2"/>
  <c r="K1120" i="2"/>
  <c r="K1124" i="2"/>
  <c r="K1146" i="2"/>
  <c r="N1152" i="2" s="1"/>
  <c r="K1150" i="2"/>
  <c r="M1152" i="2" s="1"/>
  <c r="K1172" i="2"/>
  <c r="K1176" i="2"/>
  <c r="K1180" i="2"/>
  <c r="K1198" i="2"/>
  <c r="K1202" i="2"/>
  <c r="M1204" i="2" s="1"/>
  <c r="K1224" i="2"/>
  <c r="K1228" i="2"/>
  <c r="K1232" i="2"/>
  <c r="K1352" i="2"/>
  <c r="K1356" i="2"/>
  <c r="M1358" i="2" s="1"/>
  <c r="K1378" i="2"/>
  <c r="K1382" i="2"/>
  <c r="K1386" i="2"/>
  <c r="K1404" i="2"/>
  <c r="K1408" i="2"/>
  <c r="N1412" i="2" s="1"/>
  <c r="K1412" i="2"/>
  <c r="K1434" i="2"/>
  <c r="K1438" i="2"/>
  <c r="K1460" i="2"/>
  <c r="K1464" i="2"/>
  <c r="K1468" i="2"/>
  <c r="K1490" i="2"/>
  <c r="K1494" i="2"/>
  <c r="M1496" i="2" s="1"/>
  <c r="K1516" i="2"/>
  <c r="N1522" i="2" s="1"/>
  <c r="K1520" i="2"/>
  <c r="K1546" i="2"/>
  <c r="K1554" i="2"/>
  <c r="L1582" i="2"/>
  <c r="L1612" i="2"/>
  <c r="K1612" i="2"/>
  <c r="K1634" i="2"/>
  <c r="L1654" i="2"/>
  <c r="L1702" i="2"/>
  <c r="L1708" i="2"/>
  <c r="K1708" i="2"/>
  <c r="M1710" i="2" s="1"/>
  <c r="L1730" i="2"/>
  <c r="K1730" i="2"/>
  <c r="L1736" i="2"/>
  <c r="K1780" i="2"/>
  <c r="M1782" i="2" s="1"/>
  <c r="L1812" i="2"/>
  <c r="K1812" i="2"/>
  <c r="L1818" i="2"/>
  <c r="K1882" i="2"/>
  <c r="K1904" i="2"/>
  <c r="N1910" i="2" s="1"/>
  <c r="M1972" i="2"/>
  <c r="L1998" i="2"/>
  <c r="L2008" i="2"/>
  <c r="K2008" i="2"/>
  <c r="L2042" i="2"/>
  <c r="K2042" i="2"/>
  <c r="N2048" i="2" s="1"/>
  <c r="K2122" i="2"/>
  <c r="N2128" i="2" s="1"/>
  <c r="L2136" i="2"/>
  <c r="K2136" i="2"/>
  <c r="M2136" i="2" s="1"/>
  <c r="L2236" i="2"/>
  <c r="K2236" i="2"/>
  <c r="L2330" i="2"/>
  <c r="K2330" i="2"/>
  <c r="M2332" i="2" s="1"/>
  <c r="N2414" i="2"/>
  <c r="M2414" i="2"/>
  <c r="L2484" i="2"/>
  <c r="K2484" i="2"/>
  <c r="L2538" i="2"/>
  <c r="K2538" i="2"/>
  <c r="K2606" i="2"/>
  <c r="N2614" i="2" s="1"/>
  <c r="L2606" i="2"/>
  <c r="L2704" i="2"/>
  <c r="K2704" i="2"/>
  <c r="N2852" i="2"/>
  <c r="M2852" i="2"/>
  <c r="L2976" i="2"/>
  <c r="K2976" i="2"/>
  <c r="K164" i="2"/>
  <c r="K168" i="2"/>
  <c r="K296" i="2"/>
  <c r="N302" i="2" s="1"/>
  <c r="K1300" i="2"/>
  <c r="N1300" i="2" s="1"/>
  <c r="L1618" i="2"/>
  <c r="K1644" i="2"/>
  <c r="L1758" i="2"/>
  <c r="K1776" i="2"/>
  <c r="N1782" i="2" s="1"/>
  <c r="L1836" i="2"/>
  <c r="M1852" i="2"/>
  <c r="L1860" i="2"/>
  <c r="N1902" i="2"/>
  <c r="M1902" i="2"/>
  <c r="L1910" i="2"/>
  <c r="K1910" i="2"/>
  <c r="M1910" i="2" s="1"/>
  <c r="K1938" i="2"/>
  <c r="M2074" i="2"/>
  <c r="L2142" i="2"/>
  <c r="K2142" i="2"/>
  <c r="L2188" i="2"/>
  <c r="K2188" i="2"/>
  <c r="L2208" i="2"/>
  <c r="L2304" i="2"/>
  <c r="K2304" i="2"/>
  <c r="M2306" i="2" s="1"/>
  <c r="L2428" i="2"/>
  <c r="K2428" i="2"/>
  <c r="L2510" i="2"/>
  <c r="L2630" i="2"/>
  <c r="L2900" i="2"/>
  <c r="M1700" i="2"/>
  <c r="M1728" i="2"/>
  <c r="L1764" i="2"/>
  <c r="K1764" i="2"/>
  <c r="M1766" i="2" s="1"/>
  <c r="L1786" i="2"/>
  <c r="K1786" i="2"/>
  <c r="M1810" i="2"/>
  <c r="L1842" i="2"/>
  <c r="K1842" i="2"/>
  <c r="L1854" i="2"/>
  <c r="K1854" i="2"/>
  <c r="N1854" i="2" s="1"/>
  <c r="L2018" i="2"/>
  <c r="N2102" i="2"/>
  <c r="L2112" i="2"/>
  <c r="K2112" i="2"/>
  <c r="L2132" i="2"/>
  <c r="K2132" i="2"/>
  <c r="N2136" i="2" s="1"/>
  <c r="L2170" i="2"/>
  <c r="K2170" i="2"/>
  <c r="L2194" i="2"/>
  <c r="K2194" i="2"/>
  <c r="M2196" i="2" s="1"/>
  <c r="L2248" i="2"/>
  <c r="K2248" i="2"/>
  <c r="L2262" i="2"/>
  <c r="K2262" i="2"/>
  <c r="L2326" i="2"/>
  <c r="K2326" i="2"/>
  <c r="N2332" i="2" s="1"/>
  <c r="M2566" i="2"/>
  <c r="L2608" i="2"/>
  <c r="M2726" i="2"/>
  <c r="L2748" i="2"/>
  <c r="K2748" i="2"/>
  <c r="L2754" i="2"/>
  <c r="K2754" i="2"/>
  <c r="L2832" i="2"/>
  <c r="K2832" i="2"/>
  <c r="K2928" i="2"/>
  <c r="L2928" i="2"/>
  <c r="L2000" i="2"/>
  <c r="K2000" i="2"/>
  <c r="K2098" i="2"/>
  <c r="L2138" i="2"/>
  <c r="K2138" i="2"/>
  <c r="L2242" i="2"/>
  <c r="K2266" i="2"/>
  <c r="K2566" i="2"/>
  <c r="N2566" i="2" s="1"/>
  <c r="L2752" i="2"/>
  <c r="K2752" i="2"/>
  <c r="L2830" i="2"/>
  <c r="K2830" i="2"/>
  <c r="L2836" i="2"/>
  <c r="K2836" i="2"/>
  <c r="L2886" i="2"/>
  <c r="K2886" i="2"/>
  <c r="K2906" i="2"/>
  <c r="M2906" i="2" s="1"/>
  <c r="L2906" i="2"/>
  <c r="L2968" i="2"/>
  <c r="K2968" i="2"/>
  <c r="K1618" i="2"/>
  <c r="K1622" i="2"/>
  <c r="M1624" i="2" s="1"/>
  <c r="K1856" i="2"/>
  <c r="K1860" i="2"/>
  <c r="K1864" i="2"/>
  <c r="M1864" i="2" s="1"/>
  <c r="K1886" i="2"/>
  <c r="N1892" i="2" s="1"/>
  <c r="K1890" i="2"/>
  <c r="M1892" i="2" s="1"/>
  <c r="K1912" i="2"/>
  <c r="K1916" i="2"/>
  <c r="K1920" i="2"/>
  <c r="N1920" i="2" s="1"/>
  <c r="K1942" i="2"/>
  <c r="K1968" i="2"/>
  <c r="K1972" i="2"/>
  <c r="K2066" i="2"/>
  <c r="N2066" i="2" s="1"/>
  <c r="L2070" i="2"/>
  <c r="K2074" i="2"/>
  <c r="L2090" i="2"/>
  <c r="K2090" i="2"/>
  <c r="K2106" i="2"/>
  <c r="K2110" i="2"/>
  <c r="K2114" i="2"/>
  <c r="N2120" i="2" s="1"/>
  <c r="L2152" i="2"/>
  <c r="L2176" i="2"/>
  <c r="K2180" i="2"/>
  <c r="K2234" i="2"/>
  <c r="M2234" i="2" s="1"/>
  <c r="L2238" i="2"/>
  <c r="K2242" i="2"/>
  <c r="L2258" i="2"/>
  <c r="K2258" i="2"/>
  <c r="K2274" i="2"/>
  <c r="K2278" i="2"/>
  <c r="M2278" i="2" s="1"/>
  <c r="K2282" i="2"/>
  <c r="N2288" i="2" s="1"/>
  <c r="K2296" i="2"/>
  <c r="M2298" i="2" s="1"/>
  <c r="K2308" i="2"/>
  <c r="K2322" i="2"/>
  <c r="K2334" i="2"/>
  <c r="K2394" i="2"/>
  <c r="K2450" i="2"/>
  <c r="M2452" i="2" s="1"/>
  <c r="K2544" i="2"/>
  <c r="L2566" i="2"/>
  <c r="K2570" i="2"/>
  <c r="N2576" i="2" s="1"/>
  <c r="K2600" i="2"/>
  <c r="N2604" i="2" s="1"/>
  <c r="K2608" i="2"/>
  <c r="K2630" i="2"/>
  <c r="M2632" i="2" s="1"/>
  <c r="K2634" i="2"/>
  <c r="K2652" i="2"/>
  <c r="K2720" i="2"/>
  <c r="K2730" i="2"/>
  <c r="N2736" i="2" s="1"/>
  <c r="L2758" i="2"/>
  <c r="L2912" i="2"/>
  <c r="K2922" i="2"/>
  <c r="N2926" i="2" s="1"/>
  <c r="K2932" i="2"/>
  <c r="L2932" i="2"/>
  <c r="K3022" i="2"/>
  <c r="L3022" i="2"/>
  <c r="L3028" i="2"/>
  <c r="K3028" i="2"/>
  <c r="M3030" i="2" s="1"/>
  <c r="L1996" i="2"/>
  <c r="K1996" i="2"/>
  <c r="K2070" i="2"/>
  <c r="L2148" i="2"/>
  <c r="K2152" i="2"/>
  <c r="M2154" i="2" s="1"/>
  <c r="L2168" i="2"/>
  <c r="K2168" i="2"/>
  <c r="K2238" i="2"/>
  <c r="K2378" i="2"/>
  <c r="K2524" i="2"/>
  <c r="K2562" i="2"/>
  <c r="K2592" i="2"/>
  <c r="M2594" i="2" s="1"/>
  <c r="K2622" i="2"/>
  <c r="M2692" i="2"/>
  <c r="K2694" i="2"/>
  <c r="L2726" i="2"/>
  <c r="K2726" i="2"/>
  <c r="L2804" i="2"/>
  <c r="K2804" i="2"/>
  <c r="L2814" i="2"/>
  <c r="K2892" i="2"/>
  <c r="K2912" i="2"/>
  <c r="L2938" i="2"/>
  <c r="K2948" i="2"/>
  <c r="K2958" i="2"/>
  <c r="L2958" i="2"/>
  <c r="L2086" i="2"/>
  <c r="K2086" i="2"/>
  <c r="N2092" i="2" s="1"/>
  <c r="M2178" i="2"/>
  <c r="M2224" i="2"/>
  <c r="L2254" i="2"/>
  <c r="K2254" i="2"/>
  <c r="L2700" i="2"/>
  <c r="K2700" i="2"/>
  <c r="M2700" i="2" s="1"/>
  <c r="L2776" i="2"/>
  <c r="K2776" i="2"/>
  <c r="L2782" i="2"/>
  <c r="K2782" i="2"/>
  <c r="L2854" i="2"/>
  <c r="K2854" i="2"/>
  <c r="L2860" i="2"/>
  <c r="K2860" i="2"/>
  <c r="K2902" i="2"/>
  <c r="L2902" i="2"/>
  <c r="M2956" i="2"/>
  <c r="M2966" i="2"/>
  <c r="K2996" i="2"/>
  <c r="M2996" i="2" s="1"/>
  <c r="L2996" i="2"/>
  <c r="L3002" i="2"/>
  <c r="K3002" i="2"/>
  <c r="L2038" i="2"/>
  <c r="K2038" i="2"/>
  <c r="N2038" i="2" s="1"/>
  <c r="L2100" i="2"/>
  <c r="K2186" i="2"/>
  <c r="L2190" i="2"/>
  <c r="L2268" i="2"/>
  <c r="L2370" i="2"/>
  <c r="K2370" i="2"/>
  <c r="K2490" i="2"/>
  <c r="K2494" i="2"/>
  <c r="M2496" i="2" s="1"/>
  <c r="K2550" i="2"/>
  <c r="K2580" i="2"/>
  <c r="N2586" i="2" s="1"/>
  <c r="K2644" i="2"/>
  <c r="N2652" i="2" s="1"/>
  <c r="L2670" i="2"/>
  <c r="K2670" i="2"/>
  <c r="M2672" i="2" s="1"/>
  <c r="L2722" i="2"/>
  <c r="K2722" i="2"/>
  <c r="L2732" i="2"/>
  <c r="N2746" i="2"/>
  <c r="M2746" i="2"/>
  <c r="L2866" i="2"/>
  <c r="M2880" i="2"/>
  <c r="M2926" i="2"/>
  <c r="L3024" i="2"/>
  <c r="K3024" i="2"/>
  <c r="K1676" i="2"/>
  <c r="K1680" i="2"/>
  <c r="K1702" i="2"/>
  <c r="K1706" i="2"/>
  <c r="K1710" i="2"/>
  <c r="K1732" i="2"/>
  <c r="K1736" i="2"/>
  <c r="M1738" i="2" s="1"/>
  <c r="K1762" i="2"/>
  <c r="K1766" i="2"/>
  <c r="K1784" i="2"/>
  <c r="N1790" i="2" s="1"/>
  <c r="K1788" i="2"/>
  <c r="M1790" i="2" s="1"/>
  <c r="K1814" i="2"/>
  <c r="K1818" i="2"/>
  <c r="M1820" i="2" s="1"/>
  <c r="K1840" i="2"/>
  <c r="K1844" i="2"/>
  <c r="K2092" i="2"/>
  <c r="L2096" i="2"/>
  <c r="K2100" i="2"/>
  <c r="M2102" i="2" s="1"/>
  <c r="L2116" i="2"/>
  <c r="K2116" i="2"/>
  <c r="K2178" i="2"/>
  <c r="L2186" i="2"/>
  <c r="K2190" i="2"/>
  <c r="N2196" i="2" s="1"/>
  <c r="L2198" i="2"/>
  <c r="K2260" i="2"/>
  <c r="L2264" i="2"/>
  <c r="K2268" i="2"/>
  <c r="M2270" i="2" s="1"/>
  <c r="L2284" i="2"/>
  <c r="K2284" i="2"/>
  <c r="K2298" i="2"/>
  <c r="N2298" i="2" s="1"/>
  <c r="L2310" i="2"/>
  <c r="K2310" i="2"/>
  <c r="N2314" i="2" s="1"/>
  <c r="K2324" i="2"/>
  <c r="L2336" i="2"/>
  <c r="K2336" i="2"/>
  <c r="L2396" i="2"/>
  <c r="K2396" i="2"/>
  <c r="M2398" i="2" s="1"/>
  <c r="K2400" i="2"/>
  <c r="L2452" i="2"/>
  <c r="K2452" i="2"/>
  <c r="K2516" i="2"/>
  <c r="L2546" i="2"/>
  <c r="K2546" i="2"/>
  <c r="M2548" i="2" s="1"/>
  <c r="L2572" i="2"/>
  <c r="K2576" i="2"/>
  <c r="L2602" i="2"/>
  <c r="L2614" i="2"/>
  <c r="L2632" i="2"/>
  <c r="L2640" i="2"/>
  <c r="L2644" i="2"/>
  <c r="L2696" i="2"/>
  <c r="K2696" i="2"/>
  <c r="L2706" i="2"/>
  <c r="L2788" i="2"/>
  <c r="L2800" i="2"/>
  <c r="K2800" i="2"/>
  <c r="L2806" i="2"/>
  <c r="K2806" i="2"/>
  <c r="K2838" i="2"/>
  <c r="K2898" i="2"/>
  <c r="L2898" i="2"/>
  <c r="K2982" i="2"/>
  <c r="N2986" i="2" s="1"/>
  <c r="K2992" i="2"/>
  <c r="L2992" i="2"/>
  <c r="O42" i="4"/>
  <c r="L2034" i="2"/>
  <c r="K2034" i="2"/>
  <c r="M2204" i="2"/>
  <c r="L2294" i="2"/>
  <c r="L2320" i="2"/>
  <c r="L2366" i="2"/>
  <c r="K2366" i="2"/>
  <c r="L2422" i="2"/>
  <c r="K2422" i="2"/>
  <c r="M2424" i="2" s="1"/>
  <c r="K2426" i="2"/>
  <c r="L2478" i="2"/>
  <c r="K2478" i="2"/>
  <c r="M2480" i="2" s="1"/>
  <c r="K2482" i="2"/>
  <c r="N2488" i="2" s="1"/>
  <c r="L2512" i="2"/>
  <c r="L2568" i="2"/>
  <c r="K2594" i="2"/>
  <c r="L2598" i="2"/>
  <c r="L2610" i="2"/>
  <c r="K2624" i="2"/>
  <c r="L2628" i="2"/>
  <c r="K2632" i="2"/>
  <c r="L2636" i="2"/>
  <c r="L2666" i="2"/>
  <c r="K2666" i="2"/>
  <c r="L2680" i="2"/>
  <c r="L2728" i="2"/>
  <c r="K2760" i="2"/>
  <c r="N2764" i="2" s="1"/>
  <c r="L2778" i="2"/>
  <c r="K2778" i="2"/>
  <c r="N2798" i="2"/>
  <c r="M2798" i="2"/>
  <c r="L2856" i="2"/>
  <c r="K2856" i="2"/>
  <c r="L2862" i="2"/>
  <c r="M2896" i="2"/>
  <c r="L2998" i="2"/>
  <c r="K2998" i="2"/>
  <c r="N3004" i="2" s="1"/>
  <c r="L3004" i="2"/>
  <c r="K3014" i="2"/>
  <c r="L3014" i="2"/>
  <c r="L2146" i="2"/>
  <c r="K2146" i="2"/>
  <c r="M2146" i="2" s="1"/>
  <c r="L2280" i="2"/>
  <c r="K2280" i="2"/>
  <c r="L2346" i="2"/>
  <c r="L2376" i="2"/>
  <c r="L2392" i="2"/>
  <c r="K2392" i="2"/>
  <c r="N2398" i="2" s="1"/>
  <c r="L2448" i="2"/>
  <c r="K2448" i="2"/>
  <c r="L2504" i="2"/>
  <c r="K2504" i="2"/>
  <c r="L2522" i="2"/>
  <c r="L2542" i="2"/>
  <c r="K2542" i="2"/>
  <c r="N2548" i="2" s="1"/>
  <c r="M2642" i="2"/>
  <c r="L2702" i="2"/>
  <c r="L2750" i="2"/>
  <c r="K2750" i="2"/>
  <c r="L2756" i="2"/>
  <c r="K2756" i="2"/>
  <c r="L2784" i="2"/>
  <c r="L2828" i="2"/>
  <c r="K2828" i="2"/>
  <c r="L2834" i="2"/>
  <c r="K2834" i="2"/>
  <c r="M2836" i="2" s="1"/>
  <c r="K2966" i="2"/>
  <c r="L2966" i="2"/>
  <c r="L2972" i="2"/>
  <c r="K2972" i="2"/>
  <c r="M3022" i="2"/>
  <c r="N42" i="4"/>
  <c r="L2030" i="2"/>
  <c r="K2030" i="2"/>
  <c r="K2224" i="2"/>
  <c r="N2224" i="2" s="1"/>
  <c r="K2346" i="2"/>
  <c r="L2362" i="2"/>
  <c r="K2362" i="2"/>
  <c r="K2376" i="2"/>
  <c r="M2378" i="2" s="1"/>
  <c r="K2406" i="2"/>
  <c r="M2406" i="2" s="1"/>
  <c r="L2418" i="2"/>
  <c r="K2418" i="2"/>
  <c r="N2424" i="2" s="1"/>
  <c r="L2474" i="2"/>
  <c r="K2474" i="2"/>
  <c r="M2514" i="2"/>
  <c r="K2522" i="2"/>
  <c r="N2594" i="2"/>
  <c r="N2826" i="2"/>
  <c r="M2826" i="2"/>
  <c r="K2946" i="2"/>
  <c r="N2946" i="2" s="1"/>
  <c r="K2978" i="2"/>
  <c r="K2988" i="2"/>
  <c r="L2988" i="2"/>
  <c r="O122" i="4"/>
  <c r="M168" i="4"/>
  <c r="L168" i="4"/>
  <c r="M216" i="4"/>
  <c r="L216" i="4"/>
  <c r="M264" i="4"/>
  <c r="L264" i="4"/>
  <c r="M300" i="4"/>
  <c r="L300" i="4"/>
  <c r="M314" i="4"/>
  <c r="M328" i="4"/>
  <c r="L328" i="4"/>
  <c r="M612" i="4"/>
  <c r="M824" i="4"/>
  <c r="L824" i="4"/>
  <c r="M874" i="4"/>
  <c r="L874" i="4"/>
  <c r="K2910" i="2"/>
  <c r="K2914" i="2"/>
  <c r="M2916" i="2" s="1"/>
  <c r="K2940" i="2"/>
  <c r="K2944" i="2"/>
  <c r="M2946" i="2" s="1"/>
  <c r="K2970" i="2"/>
  <c r="K2974" i="2"/>
  <c r="K3000" i="2"/>
  <c r="K3004" i="2"/>
  <c r="K3026" i="2"/>
  <c r="L16" i="4"/>
  <c r="O22" i="4" s="1"/>
  <c r="L36" i="4"/>
  <c r="L52" i="4"/>
  <c r="M364" i="4"/>
  <c r="L364" i="4"/>
  <c r="M424" i="4"/>
  <c r="L424" i="4"/>
  <c r="M460" i="4"/>
  <c r="L460" i="4"/>
  <c r="M800" i="4"/>
  <c r="L800" i="4"/>
  <c r="L1286" i="4"/>
  <c r="M1286" i="4"/>
  <c r="L2218" i="4"/>
  <c r="M2218" i="4"/>
  <c r="M2328" i="4"/>
  <c r="L2328" i="4"/>
  <c r="M2396" i="4"/>
  <c r="L2396" i="4"/>
  <c r="M2400" i="4"/>
  <c r="L2400" i="4"/>
  <c r="M2468" i="4"/>
  <c r="L2468" i="4"/>
  <c r="K2862" i="2"/>
  <c r="K2884" i="2"/>
  <c r="K2888" i="2"/>
  <c r="K3034" i="2"/>
  <c r="K3038" i="2"/>
  <c r="L10" i="4"/>
  <c r="N12" i="4" s="1"/>
  <c r="L26" i="4"/>
  <c r="L46" i="4"/>
  <c r="M342" i="4"/>
  <c r="Q382" i="4"/>
  <c r="L410" i="4"/>
  <c r="Q478" i="4"/>
  <c r="L506" i="4"/>
  <c r="M576" i="4"/>
  <c r="Q790" i="4"/>
  <c r="L840" i="4"/>
  <c r="Q904" i="4"/>
  <c r="L964" i="4"/>
  <c r="M1064" i="4"/>
  <c r="L1064" i="4"/>
  <c r="M70" i="4"/>
  <c r="L70" i="4"/>
  <c r="M74" i="4"/>
  <c r="L126" i="4"/>
  <c r="L174" i="4"/>
  <c r="L222" i="4"/>
  <c r="L270" i="4"/>
  <c r="M310" i="4"/>
  <c r="M360" i="4"/>
  <c r="M456" i="4"/>
  <c r="L816" i="4"/>
  <c r="M860" i="4"/>
  <c r="L860" i="4"/>
  <c r="M1160" i="4"/>
  <c r="L1160" i="4"/>
  <c r="M1662" i="4"/>
  <c r="L1662" i="4"/>
  <c r="L1976" i="4"/>
  <c r="M1976" i="4"/>
  <c r="M352" i="4"/>
  <c r="L352" i="4"/>
  <c r="M388" i="4"/>
  <c r="L388" i="4"/>
  <c r="M448" i="4"/>
  <c r="L448" i="4"/>
  <c r="M484" i="4"/>
  <c r="L484" i="4"/>
  <c r="M974" i="4"/>
  <c r="L974" i="4"/>
  <c r="M1098" i="4"/>
  <c r="L1098" i="4"/>
  <c r="M1774" i="4"/>
  <c r="L1774" i="4"/>
  <c r="M1936" i="4"/>
  <c r="L1936" i="4"/>
  <c r="L4" i="4"/>
  <c r="L98" i="4"/>
  <c r="L102" i="4"/>
  <c r="L106" i="4"/>
  <c r="M170" i="4"/>
  <c r="M218" i="4"/>
  <c r="M266" i="4"/>
  <c r="Q406" i="4"/>
  <c r="L434" i="4"/>
  <c r="Q502" i="4"/>
  <c r="L522" i="4"/>
  <c r="Q526" i="4"/>
  <c r="L572" i="4"/>
  <c r="Q766" i="4"/>
  <c r="M836" i="4"/>
  <c r="L836" i="4"/>
  <c r="M886" i="4"/>
  <c r="M1108" i="4"/>
  <c r="L1108" i="4"/>
  <c r="L1610" i="4"/>
  <c r="M1610" i="4"/>
  <c r="M1624" i="4"/>
  <c r="L1624" i="4"/>
  <c r="L2106" i="4"/>
  <c r="M2106" i="4"/>
  <c r="L60" i="4"/>
  <c r="N62" i="4" s="1"/>
  <c r="M144" i="4"/>
  <c r="L144" i="4"/>
  <c r="M192" i="4"/>
  <c r="L192" i="4"/>
  <c r="M240" i="4"/>
  <c r="L240" i="4"/>
  <c r="M288" i="4"/>
  <c r="L288" i="4"/>
  <c r="M316" i="4"/>
  <c r="L316" i="4"/>
  <c r="M384" i="4"/>
  <c r="M480" i="4"/>
  <c r="M812" i="4"/>
  <c r="L812" i="4"/>
  <c r="M950" i="4"/>
  <c r="L950" i="4"/>
  <c r="O82" i="4"/>
  <c r="M376" i="4"/>
  <c r="L376" i="4"/>
  <c r="M412" i="4"/>
  <c r="L412" i="4"/>
  <c r="M472" i="4"/>
  <c r="L472" i="4"/>
  <c r="M508" i="4"/>
  <c r="L508" i="4"/>
  <c r="K3032" i="2"/>
  <c r="K3036" i="2"/>
  <c r="M3038" i="2" s="1"/>
  <c r="L18" i="4"/>
  <c r="N22" i="4" s="1"/>
  <c r="L38" i="4"/>
  <c r="L54" i="4"/>
  <c r="L128" i="4"/>
  <c r="L176" i="4"/>
  <c r="L224" i="4"/>
  <c r="L272" i="4"/>
  <c r="L362" i="4"/>
  <c r="Q430" i="4"/>
  <c r="L458" i="4"/>
  <c r="M528" i="4"/>
  <c r="M788" i="4"/>
  <c r="L788" i="4"/>
  <c r="L832" i="4"/>
  <c r="L852" i="4"/>
  <c r="M872" i="4"/>
  <c r="L872" i="4"/>
  <c r="L1036" i="4"/>
  <c r="M1046" i="4"/>
  <c r="L1046" i="4"/>
  <c r="M1142" i="4"/>
  <c r="L1142" i="4"/>
  <c r="M1458" i="4"/>
  <c r="L1458" i="4"/>
  <c r="L48" i="4"/>
  <c r="N50" i="4" s="1"/>
  <c r="L64" i="4"/>
  <c r="L68" i="4"/>
  <c r="L72" i="4"/>
  <c r="M80" i="4"/>
  <c r="L80" i="4"/>
  <c r="N82" i="4" s="1"/>
  <c r="N122" i="4"/>
  <c r="L124" i="4"/>
  <c r="L150" i="4"/>
  <c r="L172" i="4"/>
  <c r="L198" i="4"/>
  <c r="L220" i="4"/>
  <c r="L246" i="4"/>
  <c r="Q250" i="4"/>
  <c r="L268" i="4"/>
  <c r="L294" i="4"/>
  <c r="L322" i="4"/>
  <c r="M340" i="4"/>
  <c r="L340" i="4"/>
  <c r="M354" i="4"/>
  <c r="L372" i="4"/>
  <c r="M390" i="4"/>
  <c r="M408" i="4"/>
  <c r="M450" i="4"/>
  <c r="L468" i="4"/>
  <c r="M486" i="4"/>
  <c r="M504" i="4"/>
  <c r="L560" i="4"/>
  <c r="M602" i="4"/>
  <c r="L808" i="4"/>
  <c r="M828" i="4"/>
  <c r="M932" i="4"/>
  <c r="Q1076" i="4"/>
  <c r="M1304" i="4"/>
  <c r="L1304" i="4"/>
  <c r="M1352" i="4"/>
  <c r="L1352" i="4"/>
  <c r="L1434" i="4"/>
  <c r="L2" i="4"/>
  <c r="L22" i="4"/>
  <c r="L42" i="4"/>
  <c r="L84" i="4"/>
  <c r="L104" i="4"/>
  <c r="L108" i="4"/>
  <c r="Q128" i="4"/>
  <c r="L146" i="4"/>
  <c r="Q176" i="4"/>
  <c r="L194" i="4"/>
  <c r="Q224" i="4"/>
  <c r="L242" i="4"/>
  <c r="Q272" i="4"/>
  <c r="L290" i="4"/>
  <c r="L318" i="4"/>
  <c r="M386" i="4"/>
  <c r="M400" i="4"/>
  <c r="L400" i="4"/>
  <c r="M436" i="4"/>
  <c r="L436" i="4"/>
  <c r="M482" i="4"/>
  <c r="M496" i="4"/>
  <c r="L496" i="4"/>
  <c r="L524" i="4"/>
  <c r="M552" i="4"/>
  <c r="M626" i="4"/>
  <c r="M774" i="4"/>
  <c r="M804" i="4"/>
  <c r="M1208" i="4"/>
  <c r="L1208" i="4"/>
  <c r="L1544" i="4"/>
  <c r="M1544" i="4"/>
  <c r="M100" i="4"/>
  <c r="L100" i="4"/>
  <c r="M146" i="4"/>
  <c r="M194" i="4"/>
  <c r="M242" i="4"/>
  <c r="M308" i="4"/>
  <c r="M336" i="4"/>
  <c r="Q358" i="4"/>
  <c r="L386" i="4"/>
  <c r="Q454" i="4"/>
  <c r="L482" i="4"/>
  <c r="M650" i="4"/>
  <c r="M764" i="4"/>
  <c r="L764" i="4"/>
  <c r="M848" i="4"/>
  <c r="L848" i="4"/>
  <c r="M864" i="4"/>
  <c r="M1194" i="4"/>
  <c r="L1194" i="4"/>
  <c r="L1406" i="4"/>
  <c r="M1406" i="4"/>
  <c r="M772" i="4"/>
  <c r="M776" i="4"/>
  <c r="Q872" i="4"/>
  <c r="M992" i="4"/>
  <c r="L992" i="4"/>
  <c r="M1120" i="4"/>
  <c r="M1184" i="4"/>
  <c r="L1184" i="4"/>
  <c r="Q1202" i="4"/>
  <c r="M1216" i="4"/>
  <c r="M1268" i="4"/>
  <c r="Q1346" i="4"/>
  <c r="M1360" i="4"/>
  <c r="Q1388" i="4"/>
  <c r="M1448" i="4"/>
  <c r="L1448" i="4"/>
  <c r="Q1484" i="4"/>
  <c r="L1568" i="4"/>
  <c r="M1568" i="4"/>
  <c r="Q1932" i="4"/>
  <c r="M2264" i="4"/>
  <c r="L2264" i="4"/>
  <c r="M564" i="4"/>
  <c r="M588" i="4"/>
  <c r="Q800" i="4"/>
  <c r="M900" i="4"/>
  <c r="M1112" i="4"/>
  <c r="L1112" i="4"/>
  <c r="Q1226" i="4"/>
  <c r="Q1268" i="4"/>
  <c r="M1328" i="4"/>
  <c r="L1328" i="4"/>
  <c r="Q1370" i="4"/>
  <c r="M1384" i="4"/>
  <c r="M1526" i="4"/>
  <c r="L1526" i="4"/>
  <c r="M1558" i="4"/>
  <c r="L1558" i="4"/>
  <c r="Q1578" i="4"/>
  <c r="M2210" i="4"/>
  <c r="L2210" i="4"/>
  <c r="M920" i="4"/>
  <c r="L920" i="4"/>
  <c r="M1232" i="4"/>
  <c r="L1232" i="4"/>
  <c r="M1376" i="4"/>
  <c r="L1376" i="4"/>
  <c r="M1702" i="4"/>
  <c r="L1702" i="4"/>
  <c r="L1752" i="4"/>
  <c r="M1752" i="4"/>
  <c r="L2176" i="4"/>
  <c r="M2176" i="4"/>
  <c r="L2182" i="4"/>
  <c r="M2182" i="4"/>
  <c r="M888" i="4"/>
  <c r="L888" i="4"/>
  <c r="Q910" i="4"/>
  <c r="L1002" i="4"/>
  <c r="M1016" i="4"/>
  <c r="L1016" i="4"/>
  <c r="L1060" i="4"/>
  <c r="L1162" i="4"/>
  <c r="M1256" i="4"/>
  <c r="L1256" i="4"/>
  <c r="M1310" i="4"/>
  <c r="L1338" i="4"/>
  <c r="M1472" i="4"/>
  <c r="L1472" i="4"/>
  <c r="M1518" i="4"/>
  <c r="L1518" i="4"/>
  <c r="L1560" i="4"/>
  <c r="M1598" i="4"/>
  <c r="M1914" i="4"/>
  <c r="L1914" i="4"/>
  <c r="M1924" i="4"/>
  <c r="L1924" i="4"/>
  <c r="M2708" i="4"/>
  <c r="L2708" i="4"/>
  <c r="L2712" i="4"/>
  <c r="M2712" i="4"/>
  <c r="M814" i="4"/>
  <c r="L814" i="4"/>
  <c r="M838" i="4"/>
  <c r="L838" i="4"/>
  <c r="M862" i="4"/>
  <c r="L862" i="4"/>
  <c r="L870" i="4"/>
  <c r="L994" i="4"/>
  <c r="M1052" i="4"/>
  <c r="L1122" i="4"/>
  <c r="M1144" i="4"/>
  <c r="M1166" i="4"/>
  <c r="L1186" i="4"/>
  <c r="L1218" i="4"/>
  <c r="L1362" i="4"/>
  <c r="Q1436" i="4"/>
  <c r="L1450" i="4"/>
  <c r="M1622" i="4"/>
  <c r="L1622" i="4"/>
  <c r="Q1788" i="4"/>
  <c r="M1890" i="4"/>
  <c r="L1890" i="4"/>
  <c r="M2142" i="4"/>
  <c r="L2142" i="4"/>
  <c r="L618" i="4"/>
  <c r="L642" i="4"/>
  <c r="L666" i="4"/>
  <c r="L690" i="4"/>
  <c r="L714" i="4"/>
  <c r="L738" i="4"/>
  <c r="M762" i="4"/>
  <c r="L762" i="4"/>
  <c r="L770" i="4"/>
  <c r="L774" i="4"/>
  <c r="M778" i="4"/>
  <c r="M786" i="4"/>
  <c r="L786" i="4"/>
  <c r="L810" i="4"/>
  <c r="L834" i="4"/>
  <c r="L858" i="4"/>
  <c r="L884" i="4"/>
  <c r="M916" i="4"/>
  <c r="L916" i="4"/>
  <c r="M944" i="4"/>
  <c r="L944" i="4"/>
  <c r="L998" i="4"/>
  <c r="L1012" i="4"/>
  <c r="L1074" i="4"/>
  <c r="Q1082" i="4"/>
  <c r="L1114" i="4"/>
  <c r="M1136" i="4"/>
  <c r="L1136" i="4"/>
  <c r="M1158" i="4"/>
  <c r="M1172" i="4"/>
  <c r="M1190" i="4"/>
  <c r="M1280" i="4"/>
  <c r="L1280" i="4"/>
  <c r="M1316" i="4"/>
  <c r="L1330" i="4"/>
  <c r="L1386" i="4"/>
  <c r="M1400" i="4"/>
  <c r="L1400" i="4"/>
  <c r="Q1418" i="4"/>
  <c r="M1432" i="4"/>
  <c r="M1454" i="4"/>
  <c r="L1482" i="4"/>
  <c r="M1496" i="4"/>
  <c r="L1496" i="4"/>
  <c r="Q1628" i="4"/>
  <c r="M1650" i="4"/>
  <c r="L1650" i="4"/>
  <c r="M1734" i="4"/>
  <c r="L1734" i="4"/>
  <c r="M2574" i="4"/>
  <c r="L2574" i="4"/>
  <c r="L90" i="4"/>
  <c r="L114" i="4"/>
  <c r="L134" i="4"/>
  <c r="L158" i="4"/>
  <c r="L182" i="4"/>
  <c r="L206" i="4"/>
  <c r="L230" i="4"/>
  <c r="L254" i="4"/>
  <c r="L278" i="4"/>
  <c r="L302" i="4"/>
  <c r="L330" i="4"/>
  <c r="L354" i="4"/>
  <c r="L378" i="4"/>
  <c r="L402" i="4"/>
  <c r="L426" i="4"/>
  <c r="L450" i="4"/>
  <c r="L474" i="4"/>
  <c r="M538" i="4"/>
  <c r="L538" i="4"/>
  <c r="L542" i="4"/>
  <c r="L566" i="4"/>
  <c r="L590" i="4"/>
  <c r="L598" i="4"/>
  <c r="L602" i="4"/>
  <c r="M606" i="4"/>
  <c r="M614" i="4"/>
  <c r="L614" i="4"/>
  <c r="L622" i="4"/>
  <c r="L626" i="4"/>
  <c r="M630" i="4"/>
  <c r="M638" i="4"/>
  <c r="L638" i="4"/>
  <c r="L646" i="4"/>
  <c r="L650" i="4"/>
  <c r="M654" i="4"/>
  <c r="M662" i="4"/>
  <c r="L662" i="4"/>
  <c r="L670" i="4"/>
  <c r="L674" i="4"/>
  <c r="M678" i="4"/>
  <c r="M686" i="4"/>
  <c r="L686" i="4"/>
  <c r="L694" i="4"/>
  <c r="L698" i="4"/>
  <c r="M702" i="4"/>
  <c r="M710" i="4"/>
  <c r="L710" i="4"/>
  <c r="L718" i="4"/>
  <c r="L722" i="4"/>
  <c r="M726" i="4"/>
  <c r="M734" i="4"/>
  <c r="L734" i="4"/>
  <c r="L742" i="4"/>
  <c r="L746" i="4"/>
  <c r="M750" i="4"/>
  <c r="L758" i="4"/>
  <c r="L782" i="4"/>
  <c r="L930" i="4"/>
  <c r="Q962" i="4"/>
  <c r="M990" i="4"/>
  <c r="L1066" i="4"/>
  <c r="M1096" i="4"/>
  <c r="Q1172" i="4"/>
  <c r="L1210" i="4"/>
  <c r="Q1316" i="4"/>
  <c r="L1354" i="4"/>
  <c r="L1514" i="4"/>
  <c r="M1514" i="4"/>
  <c r="M1528" i="4"/>
  <c r="L1528" i="4"/>
  <c r="M1590" i="4"/>
  <c r="L1590" i="4"/>
  <c r="L1680" i="4"/>
  <c r="M1680" i="4"/>
  <c r="L1896" i="4"/>
  <c r="M1896" i="4"/>
  <c r="M2492" i="4"/>
  <c r="L2492" i="4"/>
  <c r="L2704" i="4"/>
  <c r="M2704" i="4"/>
  <c r="L2822" i="4"/>
  <c r="M2822" i="4"/>
  <c r="L320" i="4"/>
  <c r="M554" i="4"/>
  <c r="M562" i="4"/>
  <c r="L562" i="4"/>
  <c r="M578" i="4"/>
  <c r="M586" i="4"/>
  <c r="L586" i="4"/>
  <c r="M876" i="4"/>
  <c r="L890" i="4"/>
  <c r="L922" i="4"/>
  <c r="M976" i="4"/>
  <c r="L1026" i="4"/>
  <c r="M1048" i="4"/>
  <c r="M1088" i="4"/>
  <c r="L1088" i="4"/>
  <c r="M1110" i="4"/>
  <c r="M1196" i="4"/>
  <c r="L1234" i="4"/>
  <c r="Q1298" i="4"/>
  <c r="M1312" i="4"/>
  <c r="M1340" i="4"/>
  <c r="L1378" i="4"/>
  <c r="M1424" i="4"/>
  <c r="L1424" i="4"/>
  <c r="M1460" i="4"/>
  <c r="M1548" i="4"/>
  <c r="L1548" i="4"/>
  <c r="L1586" i="4"/>
  <c r="M1586" i="4"/>
  <c r="Q1604" i="4"/>
  <c r="M1614" i="4"/>
  <c r="L1614" i="4"/>
  <c r="L2032" i="4"/>
  <c r="M2428" i="4"/>
  <c r="L2428" i="4"/>
  <c r="M2672" i="4"/>
  <c r="L2672" i="4"/>
  <c r="M2696" i="4"/>
  <c r="L2696" i="4"/>
  <c r="Q758" i="4"/>
  <c r="M968" i="4"/>
  <c r="L968" i="4"/>
  <c r="Q976" i="4"/>
  <c r="L1018" i="4"/>
  <c r="M1040" i="4"/>
  <c r="L1040" i="4"/>
  <c r="Q1048" i="4"/>
  <c r="M1168" i="4"/>
  <c r="Q1196" i="4"/>
  <c r="M1220" i="4"/>
  <c r="L1258" i="4"/>
  <c r="Q1340" i="4"/>
  <c r="M1364" i="4"/>
  <c r="Q1460" i="4"/>
  <c r="M1474" i="4"/>
  <c r="M1572" i="4"/>
  <c r="L1572" i="4"/>
  <c r="M1582" i="4"/>
  <c r="M1854" i="4"/>
  <c r="L1854" i="4"/>
  <c r="L1952" i="4"/>
  <c r="M1952" i="4"/>
  <c r="M2276" i="4"/>
  <c r="L2276" i="4"/>
  <c r="Q2294" i="4"/>
  <c r="M1698" i="4"/>
  <c r="L1698" i="4"/>
  <c r="M1712" i="4"/>
  <c r="M1770" i="4"/>
  <c r="L1770" i="4"/>
  <c r="M1784" i="4"/>
  <c r="M1830" i="4"/>
  <c r="L1830" i="4"/>
  <c r="M1928" i="4"/>
  <c r="M1942" i="4"/>
  <c r="L1942" i="4"/>
  <c r="M2002" i="4"/>
  <c r="L2002" i="4"/>
  <c r="L2074" i="4"/>
  <c r="M2074" i="4"/>
  <c r="L2242" i="4"/>
  <c r="M2242" i="4"/>
  <c r="M2300" i="4"/>
  <c r="L2300" i="4"/>
  <c r="L2458" i="4"/>
  <c r="M2458" i="4"/>
  <c r="M2694" i="4"/>
  <c r="L2694" i="4"/>
  <c r="M2832" i="4"/>
  <c r="L2832" i="4"/>
  <c r="M3224" i="4"/>
  <c r="L3224" i="4"/>
  <c r="O3224" i="4" s="1"/>
  <c r="R3224" i="4" s="1"/>
  <c r="S3224" i="4" s="1"/>
  <c r="M1794" i="4"/>
  <c r="L1794" i="4"/>
  <c r="L1850" i="4"/>
  <c r="Q1854" i="4"/>
  <c r="L1892" i="4"/>
  <c r="M2128" i="4"/>
  <c r="L2128" i="4"/>
  <c r="M2306" i="4"/>
  <c r="L2306" i="4"/>
  <c r="L878" i="4"/>
  <c r="L906" i="4"/>
  <c r="L934" i="4"/>
  <c r="L958" i="4"/>
  <c r="L982" i="4"/>
  <c r="L1006" i="4"/>
  <c r="L1030" i="4"/>
  <c r="L1054" i="4"/>
  <c r="L1078" i="4"/>
  <c r="L1102" i="4"/>
  <c r="L1126" i="4"/>
  <c r="L1150" i="4"/>
  <c r="L1174" i="4"/>
  <c r="L1198" i="4"/>
  <c r="L1222" i="4"/>
  <c r="L1246" i="4"/>
  <c r="L1270" i="4"/>
  <c r="L1318" i="4"/>
  <c r="L1342" i="4"/>
  <c r="L1366" i="4"/>
  <c r="L1414" i="4"/>
  <c r="Q1514" i="4"/>
  <c r="L1530" i="4"/>
  <c r="Q1568" i="4"/>
  <c r="M1580" i="4"/>
  <c r="Q1610" i="4"/>
  <c r="L1626" i="4"/>
  <c r="Q1650" i="4"/>
  <c r="M1654" i="4"/>
  <c r="L1654" i="4"/>
  <c r="M1664" i="4"/>
  <c r="L1682" i="4"/>
  <c r="L1686" i="4"/>
  <c r="M1704" i="4"/>
  <c r="M1722" i="4"/>
  <c r="L1722" i="4"/>
  <c r="M1736" i="4"/>
  <c r="L1754" i="4"/>
  <c r="L1758" i="4"/>
  <c r="M1776" i="4"/>
  <c r="Q1794" i="4"/>
  <c r="M1832" i="4"/>
  <c r="M1878" i="4"/>
  <c r="L1878" i="4"/>
  <c r="L2018" i="4"/>
  <c r="M2192" i="4"/>
  <c r="L2192" i="4"/>
  <c r="M2286" i="4"/>
  <c r="L2286" i="4"/>
  <c r="M2450" i="4"/>
  <c r="L2450" i="4"/>
  <c r="L2774" i="4"/>
  <c r="M2774" i="4"/>
  <c r="M2780" i="4"/>
  <c r="L2780" i="4"/>
  <c r="M3148" i="4"/>
  <c r="Q1664" i="4"/>
  <c r="Q1686" i="4"/>
  <c r="M1726" i="4"/>
  <c r="L1726" i="4"/>
  <c r="Q1736" i="4"/>
  <c r="Q1758" i="4"/>
  <c r="M1818" i="4"/>
  <c r="L1818" i="4"/>
  <c r="Q1860" i="4"/>
  <c r="Q1878" i="4"/>
  <c r="M2048" i="4"/>
  <c r="L2048" i="4"/>
  <c r="L2138" i="4"/>
  <c r="M2138" i="4"/>
  <c r="L2164" i="4"/>
  <c r="L2536" i="4"/>
  <c r="M2536" i="4"/>
  <c r="L2542" i="4"/>
  <c r="M2542" i="4"/>
  <c r="L2632" i="4"/>
  <c r="M2632" i="4"/>
  <c r="L2638" i="4"/>
  <c r="M2638" i="4"/>
  <c r="M2668" i="4"/>
  <c r="L2668" i="4"/>
  <c r="M2692" i="4"/>
  <c r="L2692" i="4"/>
  <c r="L2746" i="4"/>
  <c r="M2746" i="4"/>
  <c r="L882" i="4"/>
  <c r="L910" i="4"/>
  <c r="L938" i="4"/>
  <c r="L962" i="4"/>
  <c r="L986" i="4"/>
  <c r="L1010" i="4"/>
  <c r="L1034" i="4"/>
  <c r="L1178" i="4"/>
  <c r="L1202" i="4"/>
  <c r="L1226" i="4"/>
  <c r="L1250" i="4"/>
  <c r="L1274" i="4"/>
  <c r="L1298" i="4"/>
  <c r="L1322" i="4"/>
  <c r="L1346" i="4"/>
  <c r="L1370" i="4"/>
  <c r="L1394" i="4"/>
  <c r="L1418" i="4"/>
  <c r="L1442" i="4"/>
  <c r="L1466" i="4"/>
  <c r="L1490" i="4"/>
  <c r="M1538" i="4"/>
  <c r="L1542" i="4"/>
  <c r="L1550" i="4"/>
  <c r="M1592" i="4"/>
  <c r="L1596" i="4"/>
  <c r="L1638" i="4"/>
  <c r="L1660" i="4"/>
  <c r="L1732" i="4"/>
  <c r="M1902" i="4"/>
  <c r="L1902" i="4"/>
  <c r="L1944" i="4"/>
  <c r="M1944" i="4"/>
  <c r="M2006" i="4"/>
  <c r="L2006" i="4"/>
  <c r="M2100" i="4"/>
  <c r="L2100" i="4"/>
  <c r="M2114" i="4"/>
  <c r="L2114" i="4"/>
  <c r="M2356" i="4"/>
  <c r="L2356" i="4"/>
  <c r="M2384" i="4"/>
  <c r="L2384" i="4"/>
  <c r="M2456" i="4"/>
  <c r="L2456" i="4"/>
  <c r="M2770" i="4"/>
  <c r="L2770" i="4"/>
  <c r="L2974" i="4"/>
  <c r="M2974" i="4"/>
  <c r="M3032" i="4"/>
  <c r="L3032" i="4"/>
  <c r="L3172" i="4"/>
  <c r="M3172" i="4"/>
  <c r="L900" i="4"/>
  <c r="L928" i="4"/>
  <c r="L952" i="4"/>
  <c r="L976" i="4"/>
  <c r="L1000" i="4"/>
  <c r="L1024" i="4"/>
  <c r="L1048" i="4"/>
  <c r="L1072" i="4"/>
  <c r="L1096" i="4"/>
  <c r="L1120" i="4"/>
  <c r="L1144" i="4"/>
  <c r="L1168" i="4"/>
  <c r="L1192" i="4"/>
  <c r="L1216" i="4"/>
  <c r="L1240" i="4"/>
  <c r="L1264" i="4"/>
  <c r="L1288" i="4"/>
  <c r="L1312" i="4"/>
  <c r="L1336" i="4"/>
  <c r="L1360" i="4"/>
  <c r="L1384" i="4"/>
  <c r="L1408" i="4"/>
  <c r="L1432" i="4"/>
  <c r="L1456" i="4"/>
  <c r="L1480" i="4"/>
  <c r="M1508" i="4"/>
  <c r="M1604" i="4"/>
  <c r="L1652" i="4"/>
  <c r="L1796" i="4"/>
  <c r="M1800" i="4"/>
  <c r="L1828" i="4"/>
  <c r="M1842" i="4"/>
  <c r="L1842" i="4"/>
  <c r="M1940" i="4"/>
  <c r="L1940" i="4"/>
  <c r="M2174" i="4"/>
  <c r="L2174" i="4"/>
  <c r="M2188" i="4"/>
  <c r="M2298" i="4"/>
  <c r="L2298" i="4"/>
  <c r="L2528" i="4"/>
  <c r="M2736" i="4"/>
  <c r="L2736" i="4"/>
  <c r="M2912" i="4"/>
  <c r="L2912" i="4"/>
  <c r="M2998" i="4"/>
  <c r="L3008" i="4"/>
  <c r="M3022" i="4"/>
  <c r="L3124" i="4"/>
  <c r="M3124" i="4"/>
  <c r="M3130" i="4"/>
  <c r="L3130" i="4"/>
  <c r="M3154" i="4"/>
  <c r="L3154" i="4"/>
  <c r="L886" i="4"/>
  <c r="L914" i="4"/>
  <c r="L942" i="4"/>
  <c r="L966" i="4"/>
  <c r="L990" i="4"/>
  <c r="L1014" i="4"/>
  <c r="L1038" i="4"/>
  <c r="L1062" i="4"/>
  <c r="L1086" i="4"/>
  <c r="L1110" i="4"/>
  <c r="L1134" i="4"/>
  <c r="L1158" i="4"/>
  <c r="L1182" i="4"/>
  <c r="L1206" i="4"/>
  <c r="L1230" i="4"/>
  <c r="L1254" i="4"/>
  <c r="L1278" i="4"/>
  <c r="L1302" i="4"/>
  <c r="L1326" i="4"/>
  <c r="L1350" i="4"/>
  <c r="L1374" i="4"/>
  <c r="L1398" i="4"/>
  <c r="L1422" i="4"/>
  <c r="L1446" i="4"/>
  <c r="L1470" i="4"/>
  <c r="L1494" i="4"/>
  <c r="L1512" i="4"/>
  <c r="L1516" i="4"/>
  <c r="L1520" i="4"/>
  <c r="L1562" i="4"/>
  <c r="M1566" i="4"/>
  <c r="L1570" i="4"/>
  <c r="L1608" i="4"/>
  <c r="L1612" i="4"/>
  <c r="L1616" i="4"/>
  <c r="M1652" i="4"/>
  <c r="M1674" i="4"/>
  <c r="L1674" i="4"/>
  <c r="L1706" i="4"/>
  <c r="L1710" i="4"/>
  <c r="L1724" i="4"/>
  <c r="M1728" i="4"/>
  <c r="M1746" i="4"/>
  <c r="L1746" i="4"/>
  <c r="L1778" i="4"/>
  <c r="L1782" i="4"/>
  <c r="M1926" i="4"/>
  <c r="L1926" i="4"/>
  <c r="M2346" i="4"/>
  <c r="L2346" i="4"/>
  <c r="M2446" i="4"/>
  <c r="M2588" i="4"/>
  <c r="L2588" i="4"/>
  <c r="L2634" i="4"/>
  <c r="L2880" i="4"/>
  <c r="L528" i="4"/>
  <c r="L552" i="4"/>
  <c r="L576" i="4"/>
  <c r="L604" i="4"/>
  <c r="L628" i="4"/>
  <c r="L652" i="4"/>
  <c r="L676" i="4"/>
  <c r="L700" i="4"/>
  <c r="L724" i="4"/>
  <c r="L748" i="4"/>
  <c r="L776" i="4"/>
  <c r="L804" i="4"/>
  <c r="L828" i="4"/>
  <c r="L876" i="4"/>
  <c r="L904" i="4"/>
  <c r="L932" i="4"/>
  <c r="L956" i="4"/>
  <c r="L980" i="4"/>
  <c r="L1004" i="4"/>
  <c r="L1028" i="4"/>
  <c r="L1052" i="4"/>
  <c r="L1100" i="4"/>
  <c r="L1124" i="4"/>
  <c r="L1148" i="4"/>
  <c r="L1172" i="4"/>
  <c r="L1196" i="4"/>
  <c r="L1220" i="4"/>
  <c r="L1244" i="4"/>
  <c r="L1268" i="4"/>
  <c r="L1292" i="4"/>
  <c r="L1316" i="4"/>
  <c r="L1340" i="4"/>
  <c r="L1364" i="4"/>
  <c r="L1388" i="4"/>
  <c r="L1412" i="4"/>
  <c r="L1436" i="4"/>
  <c r="L1460" i="4"/>
  <c r="L1484" i="4"/>
  <c r="M1520" i="4"/>
  <c r="L1524" i="4"/>
  <c r="L1532" i="4"/>
  <c r="M1562" i="4"/>
  <c r="L1566" i="4"/>
  <c r="L1574" i="4"/>
  <c r="M1616" i="4"/>
  <c r="L1620" i="4"/>
  <c r="L1628" i="4"/>
  <c r="Q1674" i="4"/>
  <c r="M1678" i="4"/>
  <c r="L1678" i="4"/>
  <c r="Q1688" i="4"/>
  <c r="Q1710" i="4"/>
  <c r="M1724" i="4"/>
  <c r="Q1746" i="4"/>
  <c r="M1750" i="4"/>
  <c r="L1750" i="4"/>
  <c r="Q1760" i="4"/>
  <c r="Q1782" i="4"/>
  <c r="L1820" i="4"/>
  <c r="M1824" i="4"/>
  <c r="L1852" i="4"/>
  <c r="M1866" i="4"/>
  <c r="L1866" i="4"/>
  <c r="Q1908" i="4"/>
  <c r="L1922" i="4"/>
  <c r="Q1926" i="4"/>
  <c r="Q1988" i="4"/>
  <c r="M2040" i="4"/>
  <c r="L2040" i="4"/>
  <c r="M2096" i="4"/>
  <c r="L2096" i="4"/>
  <c r="M2222" i="4"/>
  <c r="Q2482" i="4"/>
  <c r="M2864" i="4"/>
  <c r="L2864" i="4"/>
  <c r="M2898" i="4"/>
  <c r="Q1520" i="4"/>
  <c r="M1532" i="4"/>
  <c r="Q1562" i="4"/>
  <c r="Q1616" i="4"/>
  <c r="M1640" i="4"/>
  <c r="L1640" i="4"/>
  <c r="M1806" i="4"/>
  <c r="L1806" i="4"/>
  <c r="M1904" i="4"/>
  <c r="L1956" i="4"/>
  <c r="M1956" i="4"/>
  <c r="M1974" i="4"/>
  <c r="L1974" i="4"/>
  <c r="M1988" i="4"/>
  <c r="L1988" i="4"/>
  <c r="M2058" i="4"/>
  <c r="L2082" i="4"/>
  <c r="M2082" i="4"/>
  <c r="M2156" i="4"/>
  <c r="L2156" i="4"/>
  <c r="M2160" i="4"/>
  <c r="L2160" i="4"/>
  <c r="M2630" i="4"/>
  <c r="L2630" i="4"/>
  <c r="L2022" i="4"/>
  <c r="Q2044" i="4"/>
  <c r="L2092" i="4"/>
  <c r="M2092" i="4"/>
  <c r="Q2106" i="4"/>
  <c r="M2258" i="4"/>
  <c r="L2258" i="4"/>
  <c r="L2392" i="4"/>
  <c r="L2478" i="4"/>
  <c r="M2546" i="4"/>
  <c r="L2546" i="4"/>
  <c r="Q2602" i="4"/>
  <c r="M2620" i="4"/>
  <c r="M2644" i="4"/>
  <c r="M2784" i="4"/>
  <c r="L2784" i="4"/>
  <c r="L2254" i="4"/>
  <c r="M2254" i="4"/>
  <c r="M2312" i="4"/>
  <c r="L2312" i="4"/>
  <c r="L2560" i="4"/>
  <c r="M2560" i="4"/>
  <c r="M2576" i="4"/>
  <c r="L2576" i="4"/>
  <c r="M2738" i="4"/>
  <c r="L2738" i="4"/>
  <c r="M2776" i="4"/>
  <c r="L2776" i="4"/>
  <c r="M2818" i="4"/>
  <c r="L2818" i="4"/>
  <c r="L2870" i="4"/>
  <c r="M2870" i="4"/>
  <c r="N1106" i="7"/>
  <c r="M1106" i="7"/>
  <c r="N1252" i="7"/>
  <c r="M1252" i="7"/>
  <c r="N1506" i="7"/>
  <c r="M1506" i="7"/>
  <c r="L1664" i="4"/>
  <c r="L1688" i="4"/>
  <c r="L1712" i="4"/>
  <c r="L1736" i="4"/>
  <c r="L1760" i="4"/>
  <c r="L1784" i="4"/>
  <c r="L1808" i="4"/>
  <c r="L1832" i="4"/>
  <c r="L1856" i="4"/>
  <c r="L1880" i="4"/>
  <c r="L1904" i="4"/>
  <c r="L1928" i="4"/>
  <c r="L1946" i="4"/>
  <c r="Q1976" i="4"/>
  <c r="M1986" i="4"/>
  <c r="L1986" i="4"/>
  <c r="Q2006" i="4"/>
  <c r="L2098" i="4"/>
  <c r="M2098" i="4"/>
  <c r="M2148" i="4"/>
  <c r="L2148" i="4"/>
  <c r="L2158" i="4"/>
  <c r="M2158" i="4"/>
  <c r="M2180" i="4"/>
  <c r="L2180" i="4"/>
  <c r="L2202" i="4"/>
  <c r="M2206" i="4"/>
  <c r="M2228" i="4"/>
  <c r="L2228" i="4"/>
  <c r="M2290" i="4"/>
  <c r="L2294" i="4"/>
  <c r="Q2312" i="4"/>
  <c r="M2380" i="4"/>
  <c r="L2380" i="4"/>
  <c r="L2442" i="4"/>
  <c r="L2452" i="4"/>
  <c r="L2464" i="4"/>
  <c r="M2464" i="4"/>
  <c r="Q2474" i="4"/>
  <c r="L2506" i="4"/>
  <c r="M2506" i="4"/>
  <c r="L2524" i="4"/>
  <c r="M2548" i="4"/>
  <c r="M2598" i="4"/>
  <c r="L2598" i="4"/>
  <c r="M2612" i="4"/>
  <c r="L2612" i="4"/>
  <c r="Q2674" i="4"/>
  <c r="M2728" i="4"/>
  <c r="Q2756" i="4"/>
  <c r="M2824" i="4"/>
  <c r="L2824" i="4"/>
  <c r="M2866" i="4"/>
  <c r="L2866" i="4"/>
  <c r="L3052" i="4"/>
  <c r="M3052" i="4"/>
  <c r="M3106" i="4"/>
  <c r="L3106" i="4"/>
  <c r="L1798" i="4"/>
  <c r="L1822" i="4"/>
  <c r="L1846" i="4"/>
  <c r="L1870" i="4"/>
  <c r="L1894" i="4"/>
  <c r="L1918" i="4"/>
  <c r="M2064" i="4"/>
  <c r="L2094" i="4"/>
  <c r="L2308" i="4"/>
  <c r="M2348" i="4"/>
  <c r="L2348" i="4"/>
  <c r="M2424" i="4"/>
  <c r="M2480" i="4"/>
  <c r="L2480" i="4"/>
  <c r="M2572" i="4"/>
  <c r="L2572" i="4"/>
  <c r="L2674" i="4"/>
  <c r="M2674" i="4"/>
  <c r="M2872" i="4"/>
  <c r="L2872" i="4"/>
  <c r="M3048" i="4"/>
  <c r="M3082" i="4"/>
  <c r="L3082" i="4"/>
  <c r="L5440" i="5"/>
  <c r="M5440" i="5"/>
  <c r="L1644" i="4"/>
  <c r="L1668" i="4"/>
  <c r="L1692" i="4"/>
  <c r="L1716" i="4"/>
  <c r="L1740" i="4"/>
  <c r="L1764" i="4"/>
  <c r="L1788" i="4"/>
  <c r="L1812" i="4"/>
  <c r="L1836" i="4"/>
  <c r="L1860" i="4"/>
  <c r="L1884" i="4"/>
  <c r="L1908" i="4"/>
  <c r="L1932" i="4"/>
  <c r="M1954" i="4"/>
  <c r="L1954" i="4"/>
  <c r="M1982" i="4"/>
  <c r="L1982" i="4"/>
  <c r="Q1990" i="4"/>
  <c r="Q1998" i="4"/>
  <c r="Q2028" i="4"/>
  <c r="L2038" i="4"/>
  <c r="M2038" i="4"/>
  <c r="L2060" i="4"/>
  <c r="L2064" i="4"/>
  <c r="L2086" i="4"/>
  <c r="M2094" i="4"/>
  <c r="M2104" i="4"/>
  <c r="L2104" i="4"/>
  <c r="L2112" i="4"/>
  <c r="M2112" i="4"/>
  <c r="M2122" i="4"/>
  <c r="L2122" i="4"/>
  <c r="M2154" i="4"/>
  <c r="L2154" i="4"/>
  <c r="M2212" i="4"/>
  <c r="L2216" i="4"/>
  <c r="M2246" i="4"/>
  <c r="M2308" i="4"/>
  <c r="L2344" i="4"/>
  <c r="Q2348" i="4"/>
  <c r="L2416" i="4"/>
  <c r="M2420" i="4"/>
  <c r="L2420" i="4"/>
  <c r="M2434" i="4"/>
  <c r="M2520" i="4"/>
  <c r="L2534" i="4"/>
  <c r="M2640" i="4"/>
  <c r="L2640" i="4"/>
  <c r="L2670" i="4"/>
  <c r="M2938" i="4"/>
  <c r="L2942" i="4"/>
  <c r="M2942" i="4"/>
  <c r="M2948" i="4"/>
  <c r="L2948" i="4"/>
  <c r="M5538" i="5"/>
  <c r="L5538" i="5"/>
  <c r="L1966" i="4"/>
  <c r="M1978" i="4"/>
  <c r="M2008" i="4"/>
  <c r="L2008" i="4"/>
  <c r="L2020" i="4"/>
  <c r="L2034" i="4"/>
  <c r="Q2042" i="4"/>
  <c r="M2060" i="4"/>
  <c r="Q2082" i="4"/>
  <c r="L2118" i="4"/>
  <c r="L2212" i="4"/>
  <c r="M2354" i="4"/>
  <c r="L2354" i="4"/>
  <c r="M2386" i="4"/>
  <c r="M2448" i="4"/>
  <c r="M2476" i="4"/>
  <c r="L2476" i="4"/>
  <c r="M2502" i="4"/>
  <c r="L2502" i="4"/>
  <c r="M2516" i="4"/>
  <c r="L2516" i="4"/>
  <c r="L2600" i="4"/>
  <c r="M2684" i="4"/>
  <c r="L2684" i="4"/>
  <c r="Q2698" i="4"/>
  <c r="M2734" i="4"/>
  <c r="M2740" i="4"/>
  <c r="L2772" i="4"/>
  <c r="M2772" i="4"/>
  <c r="M2778" i="4"/>
  <c r="M2924" i="4"/>
  <c r="L2924" i="4"/>
  <c r="M3034" i="4"/>
  <c r="L3034" i="4"/>
  <c r="L3212" i="4"/>
  <c r="M3212" i="4"/>
  <c r="M3218" i="4"/>
  <c r="M6272" i="5"/>
  <c r="L6272" i="5"/>
  <c r="M6284" i="5"/>
  <c r="L6284" i="5"/>
  <c r="M6296" i="5"/>
  <c r="L6296" i="5"/>
  <c r="M6308" i="5"/>
  <c r="L6308" i="5"/>
  <c r="N4" i="7"/>
  <c r="M4" i="7"/>
  <c r="M2642" i="4"/>
  <c r="L2642" i="4"/>
  <c r="L2820" i="4"/>
  <c r="M2820" i="4"/>
  <c r="M2920" i="4"/>
  <c r="L2920" i="4"/>
  <c r="M2944" i="4"/>
  <c r="L2944" i="4"/>
  <c r="Q1962" i="4"/>
  <c r="L2000" i="4"/>
  <c r="M2030" i="4"/>
  <c r="L2030" i="4"/>
  <c r="Q2048" i="4"/>
  <c r="Q2078" i="4"/>
  <c r="L2150" i="4"/>
  <c r="M2186" i="4"/>
  <c r="L2186" i="4"/>
  <c r="M2234" i="4"/>
  <c r="L2234" i="4"/>
  <c r="M2238" i="4"/>
  <c r="L2238" i="4"/>
  <c r="Q2336" i="4"/>
  <c r="M2444" i="4"/>
  <c r="L2444" i="4"/>
  <c r="L2578" i="4"/>
  <c r="M2578" i="4"/>
  <c r="Q2660" i="4"/>
  <c r="L2730" i="4"/>
  <c r="M2768" i="4"/>
  <c r="L2768" i="4"/>
  <c r="Q2806" i="4"/>
  <c r="L2868" i="4"/>
  <c r="M2868" i="4"/>
  <c r="M2874" i="4"/>
  <c r="M2902" i="4"/>
  <c r="L2902" i="4"/>
  <c r="L3190" i="4"/>
  <c r="M3190" i="4"/>
  <c r="Q1936" i="4"/>
  <c r="M1984" i="4"/>
  <c r="M2000" i="4"/>
  <c r="M2004" i="4"/>
  <c r="L2004" i="4"/>
  <c r="M2026" i="4"/>
  <c r="L2044" i="4"/>
  <c r="M2124" i="4"/>
  <c r="M2150" i="4"/>
  <c r="M2208" i="4"/>
  <c r="M2230" i="4"/>
  <c r="Q2234" i="4"/>
  <c r="L2262" i="4"/>
  <c r="L2314" i="4"/>
  <c r="M2314" i="4"/>
  <c r="Q2318" i="4"/>
  <c r="M2350" i="4"/>
  <c r="L2368" i="4"/>
  <c r="M2372" i="4"/>
  <c r="L2372" i="4"/>
  <c r="M2430" i="4"/>
  <c r="L2430" i="4"/>
  <c r="L2440" i="4"/>
  <c r="Q2444" i="4"/>
  <c r="M2482" i="4"/>
  <c r="L2504" i="4"/>
  <c r="M2540" i="4"/>
  <c r="L2540" i="4"/>
  <c r="Q2666" i="4"/>
  <c r="L2726" i="4"/>
  <c r="M2816" i="4"/>
  <c r="L2816" i="4"/>
  <c r="Q2854" i="4"/>
  <c r="M2916" i="4"/>
  <c r="M3050" i="4"/>
  <c r="L3050" i="4"/>
  <c r="Q3134" i="4"/>
  <c r="O3204" i="4"/>
  <c r="O3200" i="4"/>
  <c r="M3208" i="4"/>
  <c r="L3208" i="4"/>
  <c r="L2068" i="4"/>
  <c r="M2080" i="4"/>
  <c r="Q2122" i="4"/>
  <c r="Q2258" i="4"/>
  <c r="L2320" i="4"/>
  <c r="M2324" i="4"/>
  <c r="L2324" i="4"/>
  <c r="L2374" i="4"/>
  <c r="M2378" i="4"/>
  <c r="L2378" i="4"/>
  <c r="Q2432" i="4"/>
  <c r="L2470" i="4"/>
  <c r="M2474" i="4"/>
  <c r="L2474" i="4"/>
  <c r="Q2528" i="4"/>
  <c r="L2566" i="4"/>
  <c r="M2570" i="4"/>
  <c r="L2570" i="4"/>
  <c r="Q2624" i="4"/>
  <c r="L2662" i="4"/>
  <c r="M2666" i="4"/>
  <c r="L2666" i="4"/>
  <c r="Q2720" i="4"/>
  <c r="M2984" i="4"/>
  <c r="M3030" i="4"/>
  <c r="L3030" i="4"/>
  <c r="M3058" i="4"/>
  <c r="L3058" i="4"/>
  <c r="M3072" i="4"/>
  <c r="M5502" i="5"/>
  <c r="L5502" i="5"/>
  <c r="L6258" i="5"/>
  <c r="M6258" i="5"/>
  <c r="R12" i="7"/>
  <c r="N36" i="7"/>
  <c r="M36" i="7"/>
  <c r="M5436" i="5"/>
  <c r="L5436" i="5"/>
  <c r="L6240" i="5"/>
  <c r="M6240" i="5"/>
  <c r="N334" i="7"/>
  <c r="M334" i="7"/>
  <c r="M372" i="7"/>
  <c r="N372" i="7"/>
  <c r="M396" i="7"/>
  <c r="N396" i="7"/>
  <c r="N508" i="7"/>
  <c r="M508" i="7"/>
  <c r="N740" i="7"/>
  <c r="M740" i="7"/>
  <c r="N884" i="7"/>
  <c r="M884" i="7"/>
  <c r="N910" i="7"/>
  <c r="M910" i="7"/>
  <c r="N1036" i="7"/>
  <c r="M1036" i="7"/>
  <c r="N1218" i="7"/>
  <c r="M1218" i="7"/>
  <c r="L2012" i="4"/>
  <c r="M2046" i="4"/>
  <c r="L2050" i="4"/>
  <c r="M2116" i="4"/>
  <c r="L2116" i="4"/>
  <c r="L2120" i="4"/>
  <c r="Q2128" i="4"/>
  <c r="M2162" i="4"/>
  <c r="L2162" i="4"/>
  <c r="Q2186" i="4"/>
  <c r="L2256" i="4"/>
  <c r="Q2264" i="4"/>
  <c r="L2326" i="4"/>
  <c r="M2330" i="4"/>
  <c r="L2330" i="4"/>
  <c r="M2488" i="4"/>
  <c r="L2526" i="4"/>
  <c r="M2584" i="4"/>
  <c r="L2622" i="4"/>
  <c r="M2680" i="4"/>
  <c r="L2718" i="4"/>
  <c r="M2760" i="4"/>
  <c r="M2794" i="4"/>
  <c r="L2794" i="4"/>
  <c r="M2842" i="4"/>
  <c r="L2842" i="4"/>
  <c r="L2856" i="4"/>
  <c r="M2890" i="4"/>
  <c r="M2976" i="4"/>
  <c r="M3074" i="4"/>
  <c r="L3074" i="4"/>
  <c r="M3178" i="4"/>
  <c r="L3178" i="4"/>
  <c r="M3192" i="4"/>
  <c r="N436" i="7"/>
  <c r="M436" i="7"/>
  <c r="L2070" i="4"/>
  <c r="M2078" i="4"/>
  <c r="Q2104" i="4"/>
  <c r="Q2162" i="4"/>
  <c r="L2248" i="4"/>
  <c r="M2252" i="4"/>
  <c r="L2252" i="4"/>
  <c r="L2310" i="4"/>
  <c r="Q2330" i="4"/>
  <c r="Q2384" i="4"/>
  <c r="L2422" i="4"/>
  <c r="M2426" i="4"/>
  <c r="L2426" i="4"/>
  <c r="Q2480" i="4"/>
  <c r="L2518" i="4"/>
  <c r="M2522" i="4"/>
  <c r="L2522" i="4"/>
  <c r="L2568" i="4"/>
  <c r="Q2576" i="4"/>
  <c r="L2614" i="4"/>
  <c r="M2618" i="4"/>
  <c r="L2618" i="4"/>
  <c r="L2664" i="4"/>
  <c r="Q2672" i="4"/>
  <c r="L2710" i="4"/>
  <c r="M2714" i="4"/>
  <c r="L2714" i="4"/>
  <c r="M2922" i="4"/>
  <c r="M3004" i="4"/>
  <c r="M3046" i="4"/>
  <c r="M3098" i="4"/>
  <c r="L3098" i="4"/>
  <c r="M3216" i="4"/>
  <c r="L3216" i="4"/>
  <c r="M5446" i="5"/>
  <c r="L5446" i="5"/>
  <c r="L6222" i="5"/>
  <c r="M6222" i="5"/>
  <c r="N232" i="7"/>
  <c r="M232" i="7"/>
  <c r="M324" i="7"/>
  <c r="N324" i="7"/>
  <c r="M2564" i="4"/>
  <c r="L2564" i="4"/>
  <c r="M2602" i="4"/>
  <c r="M2660" i="4"/>
  <c r="L2660" i="4"/>
  <c r="M2698" i="4"/>
  <c r="M2756" i="4"/>
  <c r="L2756" i="4"/>
  <c r="M2986" i="4"/>
  <c r="L2986" i="4"/>
  <c r="M3000" i="4"/>
  <c r="M3122" i="4"/>
  <c r="L3122" i="4"/>
  <c r="N156" i="7"/>
  <c r="M156" i="7"/>
  <c r="N494" i="7"/>
  <c r="M494" i="7"/>
  <c r="L2548" i="4"/>
  <c r="L2552" i="4"/>
  <c r="L2644" i="4"/>
  <c r="L2648" i="4"/>
  <c r="M2656" i="4"/>
  <c r="L2740" i="4"/>
  <c r="L2744" i="4"/>
  <c r="M2752" i="4"/>
  <c r="L2778" i="4"/>
  <c r="Q2782" i="4"/>
  <c r="L2804" i="4"/>
  <c r="M2808" i="4"/>
  <c r="L2808" i="4"/>
  <c r="L2826" i="4"/>
  <c r="Q2830" i="4"/>
  <c r="L2852" i="4"/>
  <c r="L2874" i="4"/>
  <c r="M2936" i="4"/>
  <c r="M2946" i="4"/>
  <c r="M2982" i="4"/>
  <c r="L2982" i="4"/>
  <c r="M3028" i="4"/>
  <c r="M3094" i="4"/>
  <c r="L3104" i="4"/>
  <c r="M3146" i="4"/>
  <c r="L3146" i="4"/>
  <c r="L3222" i="4"/>
  <c r="M5448" i="5"/>
  <c r="M5506" i="5"/>
  <c r="L5506" i="5"/>
  <c r="M142" i="7"/>
  <c r="N276" i="7"/>
  <c r="M276" i="7"/>
  <c r="L1998" i="4"/>
  <c r="L2024" i="4"/>
  <c r="L2062" i="4"/>
  <c r="Q2074" i="4"/>
  <c r="M2126" i="4"/>
  <c r="M2204" i="4"/>
  <c r="L2204" i="4"/>
  <c r="Q2216" i="4"/>
  <c r="M2282" i="4"/>
  <c r="L2282" i="4"/>
  <c r="Q2360" i="4"/>
  <c r="M2402" i="4"/>
  <c r="L2402" i="4"/>
  <c r="Q2456" i="4"/>
  <c r="M2498" i="4"/>
  <c r="L2498" i="4"/>
  <c r="Q2552" i="4"/>
  <c r="M2594" i="4"/>
  <c r="L2594" i="4"/>
  <c r="Q2648" i="4"/>
  <c r="M2690" i="4"/>
  <c r="L2690" i="4"/>
  <c r="Q2744" i="4"/>
  <c r="M2800" i="4"/>
  <c r="L2800" i="4"/>
  <c r="M2848" i="4"/>
  <c r="L2848" i="4"/>
  <c r="M2896" i="4"/>
  <c r="L2896" i="4"/>
  <c r="M2900" i="4"/>
  <c r="L2900" i="4"/>
  <c r="L2946" i="4"/>
  <c r="M3010" i="4"/>
  <c r="L3010" i="4"/>
  <c r="M3024" i="4"/>
  <c r="M3118" i="4"/>
  <c r="L3128" i="4"/>
  <c r="M3170" i="4"/>
  <c r="L3170" i="4"/>
  <c r="L5544" i="5"/>
  <c r="N86" i="7"/>
  <c r="M86" i="7"/>
  <c r="N90" i="7"/>
  <c r="M90" i="7"/>
  <c r="R100" i="7"/>
  <c r="N110" i="7"/>
  <c r="M110" i="7"/>
  <c r="N114" i="7"/>
  <c r="M114" i="7"/>
  <c r="N120" i="7"/>
  <c r="M120" i="7"/>
  <c r="O122" i="7" s="1"/>
  <c r="M2636" i="4"/>
  <c r="L2636" i="4"/>
  <c r="M2732" i="4"/>
  <c r="L2732" i="4"/>
  <c r="L2796" i="4"/>
  <c r="L2844" i="4"/>
  <c r="M2914" i="4"/>
  <c r="M3006" i="4"/>
  <c r="L3006" i="4"/>
  <c r="M3194" i="4"/>
  <c r="L3194" i="4"/>
  <c r="L5474" i="5"/>
  <c r="N34" i="7"/>
  <c r="M34" i="7"/>
  <c r="N38" i="7"/>
  <c r="M38" i="7"/>
  <c r="N52" i="7"/>
  <c r="M52" i="7"/>
  <c r="N384" i="7"/>
  <c r="M384" i="7"/>
  <c r="N540" i="7"/>
  <c r="M540" i="7"/>
  <c r="N664" i="7"/>
  <c r="M664" i="7"/>
  <c r="N802" i="7"/>
  <c r="M802" i="7"/>
  <c r="N964" i="7"/>
  <c r="M964" i="7"/>
  <c r="N1712" i="7"/>
  <c r="M1712" i="7"/>
  <c r="N2424" i="7"/>
  <c r="M2424" i="7"/>
  <c r="L2890" i="4"/>
  <c r="L2914" i="4"/>
  <c r="L2938" i="4"/>
  <c r="L2962" i="4"/>
  <c r="L2976" i="4"/>
  <c r="L3000" i="4"/>
  <c r="L3024" i="4"/>
  <c r="L3048" i="4"/>
  <c r="L3072" i="4"/>
  <c r="L3096" i="4"/>
  <c r="L3120" i="4"/>
  <c r="L3144" i="4"/>
  <c r="L3168" i="4"/>
  <c r="L3192" i="4"/>
  <c r="L5452" i="5"/>
  <c r="L5478" i="5"/>
  <c r="L5498" i="5"/>
  <c r="L5512" i="5"/>
  <c r="L5534" i="5"/>
  <c r="M6268" i="5"/>
  <c r="M6280" i="5"/>
  <c r="M6292" i="5"/>
  <c r="M6304" i="5"/>
  <c r="N16" i="7"/>
  <c r="M16" i="7"/>
  <c r="P50" i="7"/>
  <c r="R84" i="7"/>
  <c r="N178" i="7"/>
  <c r="M178" i="7"/>
  <c r="N182" i="7"/>
  <c r="M182" i="7"/>
  <c r="N400" i="7"/>
  <c r="M400" i="7"/>
  <c r="L2928" i="4"/>
  <c r="L2952" i="4"/>
  <c r="L2966" i="4"/>
  <c r="L2990" i="4"/>
  <c r="L3014" i="4"/>
  <c r="L3038" i="4"/>
  <c r="L3062" i="4"/>
  <c r="L3086" i="4"/>
  <c r="L3110" i="4"/>
  <c r="L3134" i="4"/>
  <c r="L3158" i="4"/>
  <c r="L3182" i="4"/>
  <c r="L3202" i="4"/>
  <c r="L5492" i="5"/>
  <c r="N62" i="7"/>
  <c r="M62" i="7"/>
  <c r="R80" i="7"/>
  <c r="R108" i="7"/>
  <c r="R192" i="7"/>
  <c r="N226" i="7"/>
  <c r="M226" i="7"/>
  <c r="N634" i="7"/>
  <c r="M634" i="7"/>
  <c r="N728" i="7"/>
  <c r="M728" i="7"/>
  <c r="L5486" i="5"/>
  <c r="L5528" i="5"/>
  <c r="M6270" i="5"/>
  <c r="M6282" i="5"/>
  <c r="M6294" i="5"/>
  <c r="L6306" i="5"/>
  <c r="R44" i="7"/>
  <c r="O50" i="7"/>
  <c r="N132" i="7"/>
  <c r="M132" i="7"/>
  <c r="N616" i="7"/>
  <c r="M616" i="7"/>
  <c r="N180" i="7"/>
  <c r="M180" i="7"/>
  <c r="N222" i="7"/>
  <c r="M222" i="7"/>
  <c r="N228" i="7"/>
  <c r="M228" i="7"/>
  <c r="N412" i="7"/>
  <c r="M412" i="7"/>
  <c r="N14" i="7"/>
  <c r="M14" i="7"/>
  <c r="N18" i="7"/>
  <c r="M18" i="7"/>
  <c r="N350" i="7"/>
  <c r="M350" i="7"/>
  <c r="N374" i="7"/>
  <c r="M374" i="7"/>
  <c r="M6264" i="5"/>
  <c r="M6276" i="5"/>
  <c r="M6288" i="5"/>
  <c r="L6300" i="5"/>
  <c r="L6312" i="5"/>
  <c r="O12" i="7"/>
  <c r="R32" i="7"/>
  <c r="N60" i="7"/>
  <c r="M60" i="7"/>
  <c r="P74" i="7"/>
  <c r="N88" i="7"/>
  <c r="M88" i="7"/>
  <c r="N306" i="7"/>
  <c r="M306" i="7"/>
  <c r="L3054" i="4"/>
  <c r="L3078" i="4"/>
  <c r="L3102" i="4"/>
  <c r="L3126" i="4"/>
  <c r="L3150" i="4"/>
  <c r="L3174" i="4"/>
  <c r="L3214" i="4"/>
  <c r="L3220" i="4"/>
  <c r="L5444" i="5"/>
  <c r="L5470" i="5"/>
  <c r="L5496" i="5"/>
  <c r="L5532" i="5"/>
  <c r="N112" i="7"/>
  <c r="M112" i="7"/>
  <c r="N130" i="7"/>
  <c r="M130" i="7"/>
  <c r="N134" i="7"/>
  <c r="M134" i="7"/>
  <c r="R176" i="7"/>
  <c r="M224" i="7"/>
  <c r="N224" i="7"/>
  <c r="N230" i="7"/>
  <c r="M230" i="7"/>
  <c r="N682" i="7"/>
  <c r="M682" i="7"/>
  <c r="L5518" i="5"/>
  <c r="L5540" i="5"/>
  <c r="M6228" i="5"/>
  <c r="M6246" i="5"/>
  <c r="M6266" i="5"/>
  <c r="L6266" i="5"/>
  <c r="M6278" i="5"/>
  <c r="L6278" i="5"/>
  <c r="M6290" i="5"/>
  <c r="L6290" i="5"/>
  <c r="M6302" i="5"/>
  <c r="L6302" i="5"/>
  <c r="M6314" i="5"/>
  <c r="L6314" i="5"/>
  <c r="M98" i="7"/>
  <c r="N154" i="7"/>
  <c r="M154" i="7"/>
  <c r="N158" i="7"/>
  <c r="M158" i="7"/>
  <c r="N408" i="7"/>
  <c r="M408" i="7"/>
  <c r="N600" i="7"/>
  <c r="M600" i="7"/>
  <c r="M194" i="7"/>
  <c r="N250" i="7"/>
  <c r="R294" i="7"/>
  <c r="R308" i="7"/>
  <c r="R322" i="7"/>
  <c r="R336" i="7"/>
  <c r="M426" i="7"/>
  <c r="N470" i="7"/>
  <c r="N484" i="7"/>
  <c r="M484" i="7"/>
  <c r="N574" i="7"/>
  <c r="N628" i="7"/>
  <c r="N652" i="7"/>
  <c r="R676" i="7"/>
  <c r="M700" i="7"/>
  <c r="M748" i="7"/>
  <c r="N748" i="7"/>
  <c r="N1084" i="7"/>
  <c r="M1084" i="7"/>
  <c r="N1130" i="7"/>
  <c r="M1130" i="7"/>
  <c r="L6264" i="5"/>
  <c r="L6270" i="5"/>
  <c r="L6276" i="5"/>
  <c r="L6282" i="5"/>
  <c r="L6288" i="5"/>
  <c r="L6294" i="5"/>
  <c r="M72" i="7"/>
  <c r="M82" i="7"/>
  <c r="M102" i="7"/>
  <c r="M146" i="7"/>
  <c r="R236" i="7"/>
  <c r="M250" i="7"/>
  <c r="N272" i="7"/>
  <c r="M342" i="7"/>
  <c r="N364" i="7"/>
  <c r="M364" i="7"/>
  <c r="R394" i="7"/>
  <c r="M430" i="7"/>
  <c r="N448" i="7"/>
  <c r="M448" i="7"/>
  <c r="M470" i="7"/>
  <c r="M498" i="7"/>
  <c r="M502" i="7"/>
  <c r="M530" i="7"/>
  <c r="M534" i="7"/>
  <c r="N552" i="7"/>
  <c r="M552" i="7"/>
  <c r="R560" i="7"/>
  <c r="M574" i="7"/>
  <c r="R628" i="7"/>
  <c r="R652" i="7"/>
  <c r="N838" i="7"/>
  <c r="M838" i="7"/>
  <c r="N858" i="7"/>
  <c r="M858" i="7"/>
  <c r="N1180" i="7"/>
  <c r="M1180" i="7"/>
  <c r="N264" i="7"/>
  <c r="M264" i="7"/>
  <c r="N300" i="7"/>
  <c r="M300" i="7"/>
  <c r="N328" i="7"/>
  <c r="M328" i="7"/>
  <c r="R448" i="7"/>
  <c r="N588" i="7"/>
  <c r="M588" i="7"/>
  <c r="N624" i="7"/>
  <c r="M624" i="7"/>
  <c r="N658" i="7"/>
  <c r="M658" i="7"/>
  <c r="N710" i="7"/>
  <c r="M710" i="7"/>
  <c r="M724" i="7"/>
  <c r="N724" i="7"/>
  <c r="N1060" i="7"/>
  <c r="M1060" i="7"/>
  <c r="N274" i="7"/>
  <c r="N288" i="7"/>
  <c r="M288" i="7"/>
  <c r="N316" i="7"/>
  <c r="M316" i="7"/>
  <c r="N352" i="7"/>
  <c r="M352" i="7"/>
  <c r="R360" i="7"/>
  <c r="M450" i="7"/>
  <c r="M486" i="7"/>
  <c r="M554" i="7"/>
  <c r="N788" i="7"/>
  <c r="M788" i="7"/>
  <c r="N810" i="7"/>
  <c r="M810" i="7"/>
  <c r="N962" i="7"/>
  <c r="M962" i="7"/>
  <c r="M234" i="7"/>
  <c r="N252" i="7"/>
  <c r="M252" i="7"/>
  <c r="R260" i="7"/>
  <c r="M274" i="7"/>
  <c r="M302" i="7"/>
  <c r="M330" i="7"/>
  <c r="M366" i="7"/>
  <c r="N388" i="7"/>
  <c r="M388" i="7"/>
  <c r="R418" i="7"/>
  <c r="M454" i="7"/>
  <c r="N472" i="7"/>
  <c r="M472" i="7"/>
  <c r="M558" i="7"/>
  <c r="N576" i="7"/>
  <c r="N640" i="7"/>
  <c r="M640" i="7"/>
  <c r="M674" i="7"/>
  <c r="N688" i="7"/>
  <c r="M688" i="7"/>
  <c r="M736" i="7"/>
  <c r="N1178" i="7"/>
  <c r="M1178" i="7"/>
  <c r="M54" i="7"/>
  <c r="N446" i="7"/>
  <c r="N550" i="7"/>
  <c r="M104" i="7"/>
  <c r="M124" i="7"/>
  <c r="M148" i="7"/>
  <c r="M172" i="7"/>
  <c r="M200" i="7"/>
  <c r="N204" i="7"/>
  <c r="M204" i="7"/>
  <c r="M208" i="7"/>
  <c r="M212" i="7"/>
  <c r="N248" i="7"/>
  <c r="N298" i="7"/>
  <c r="N326" i="7"/>
  <c r="N340" i="7"/>
  <c r="M340" i="7"/>
  <c r="M406" i="7"/>
  <c r="N424" i="7"/>
  <c r="M424" i="7"/>
  <c r="M446" i="7"/>
  <c r="N468" i="7"/>
  <c r="M550" i="7"/>
  <c r="N572" i="7"/>
  <c r="M666" i="7"/>
  <c r="N806" i="7"/>
  <c r="M806" i="7"/>
  <c r="L6262" i="5"/>
  <c r="L6268" i="5"/>
  <c r="L6274" i="5"/>
  <c r="L6280" i="5"/>
  <c r="L6286" i="5"/>
  <c r="L6292" i="5"/>
  <c r="L6298" i="5"/>
  <c r="L6304" i="5"/>
  <c r="L6310" i="5"/>
  <c r="M2" i="7"/>
  <c r="M22" i="7"/>
  <c r="M42" i="7"/>
  <c r="O42" i="7" s="1"/>
  <c r="M64" i="7"/>
  <c r="M94" i="7"/>
  <c r="M118" i="7"/>
  <c r="P122" i="7" s="1"/>
  <c r="M138" i="7"/>
  <c r="M162" i="7"/>
  <c r="M186" i="7"/>
  <c r="N200" i="7"/>
  <c r="M216" i="7"/>
  <c r="N240" i="7"/>
  <c r="M240" i="7"/>
  <c r="R270" i="7"/>
  <c r="M298" i="7"/>
  <c r="M326" i="7"/>
  <c r="M354" i="7"/>
  <c r="R424" i="7"/>
  <c r="M438" i="7"/>
  <c r="N460" i="7"/>
  <c r="M460" i="7"/>
  <c r="M478" i="7"/>
  <c r="N496" i="7"/>
  <c r="M496" i="7"/>
  <c r="M510" i="7"/>
  <c r="N528" i="7"/>
  <c r="M528" i="7"/>
  <c r="M542" i="7"/>
  <c r="N564" i="7"/>
  <c r="M564" i="7"/>
  <c r="N604" i="7"/>
  <c r="R612" i="7"/>
  <c r="M618" i="7"/>
  <c r="M636" i="7"/>
  <c r="M684" i="7"/>
  <c r="N796" i="7"/>
  <c r="M796" i="7"/>
  <c r="N1154" i="7"/>
  <c r="M1154" i="7"/>
  <c r="R200" i="7"/>
  <c r="M254" i="7"/>
  <c r="M290" i="7"/>
  <c r="M318" i="7"/>
  <c r="M358" i="7"/>
  <c r="N376" i="7"/>
  <c r="M376" i="7"/>
  <c r="R384" i="7"/>
  <c r="M398" i="7"/>
  <c r="N420" i="7"/>
  <c r="M474" i="7"/>
  <c r="R496" i="7"/>
  <c r="R604" i="7"/>
  <c r="M642" i="7"/>
  <c r="R670" i="7"/>
  <c r="M690" i="7"/>
  <c r="N752" i="7"/>
  <c r="M752" i="7"/>
  <c r="N882" i="7"/>
  <c r="M882" i="7"/>
  <c r="R786" i="7"/>
  <c r="N818" i="7"/>
  <c r="M876" i="7"/>
  <c r="N922" i="7"/>
  <c r="R926" i="7"/>
  <c r="R980" i="7"/>
  <c r="R1028" i="7"/>
  <c r="R1076" i="7"/>
  <c r="N1124" i="7"/>
  <c r="M1148" i="7"/>
  <c r="N1172" i="7"/>
  <c r="R1206" i="7"/>
  <c r="N1242" i="7"/>
  <c r="M1242" i="7"/>
  <c r="N1292" i="7"/>
  <c r="N1352" i="7"/>
  <c r="N2084" i="7"/>
  <c r="M2084" i="7"/>
  <c r="N756" i="7"/>
  <c r="M756" i="7"/>
  <c r="M764" i="7"/>
  <c r="R852" i="7"/>
  <c r="R876" i="7"/>
  <c r="N916" i="7"/>
  <c r="M916" i="7"/>
  <c r="M956" i="7"/>
  <c r="N986" i="7"/>
  <c r="M986" i="7"/>
  <c r="R990" i="7"/>
  <c r="N1010" i="7"/>
  <c r="M1010" i="7"/>
  <c r="R1014" i="7"/>
  <c r="R1148" i="7"/>
  <c r="R1172" i="7"/>
  <c r="N1202" i="7"/>
  <c r="M1202" i="7"/>
  <c r="R1262" i="7"/>
  <c r="N1722" i="7"/>
  <c r="M1722" i="7"/>
  <c r="N1742" i="7"/>
  <c r="M1742" i="7"/>
  <c r="N2038" i="7"/>
  <c r="M2038" i="7"/>
  <c r="R814" i="7"/>
  <c r="R886" i="7"/>
  <c r="M932" i="7"/>
  <c r="R956" i="7"/>
  <c r="R966" i="7"/>
  <c r="N1034" i="7"/>
  <c r="M1034" i="7"/>
  <c r="R1038" i="7"/>
  <c r="N1058" i="7"/>
  <c r="M1058" i="7"/>
  <c r="R1062" i="7"/>
  <c r="N1082" i="7"/>
  <c r="M1082" i="7"/>
  <c r="R1086" i="7"/>
  <c r="R1182" i="7"/>
  <c r="N1268" i="7"/>
  <c r="N1298" i="7"/>
  <c r="M1298" i="7"/>
  <c r="N1976" i="7"/>
  <c r="M1976" i="7"/>
  <c r="N780" i="7"/>
  <c r="M780" i="7"/>
  <c r="N938" i="7"/>
  <c r="M938" i="7"/>
  <c r="N992" i="7"/>
  <c r="M992" i="7"/>
  <c r="N1016" i="7"/>
  <c r="M1016" i="7"/>
  <c r="M648" i="7"/>
  <c r="M672" i="7"/>
  <c r="M696" i="7"/>
  <c r="R710" i="7"/>
  <c r="N776" i="7"/>
  <c r="M792" i="7"/>
  <c r="M800" i="7"/>
  <c r="M850" i="7"/>
  <c r="M854" i="7"/>
  <c r="N888" i="7"/>
  <c r="M888" i="7"/>
  <c r="N968" i="7"/>
  <c r="M968" i="7"/>
  <c r="M1002" i="7"/>
  <c r="N1040" i="7"/>
  <c r="M1040" i="7"/>
  <c r="N1064" i="7"/>
  <c r="M1064" i="7"/>
  <c r="N1088" i="7"/>
  <c r="M1088" i="7"/>
  <c r="N1244" i="7"/>
  <c r="N1274" i="7"/>
  <c r="M1274" i="7"/>
  <c r="R1320" i="7"/>
  <c r="M614" i="7"/>
  <c r="M638" i="7"/>
  <c r="M662" i="7"/>
  <c r="M686" i="7"/>
  <c r="M722" i="7"/>
  <c r="M726" i="7"/>
  <c r="N738" i="7"/>
  <c r="R776" i="7"/>
  <c r="M804" i="7"/>
  <c r="N808" i="7"/>
  <c r="M808" i="7"/>
  <c r="M812" i="7"/>
  <c r="M816" i="7"/>
  <c r="N864" i="7"/>
  <c r="M864" i="7"/>
  <c r="M988" i="7"/>
  <c r="M1012" i="7"/>
  <c r="N1112" i="7"/>
  <c r="M1112" i="7"/>
  <c r="N1136" i="7"/>
  <c r="M1136" i="7"/>
  <c r="N1160" i="7"/>
  <c r="M1160" i="7"/>
  <c r="N1194" i="7"/>
  <c r="M1194" i="7"/>
  <c r="M1204" i="7"/>
  <c r="R1254" i="7"/>
  <c r="M576" i="7"/>
  <c r="M604" i="7"/>
  <c r="M628" i="7"/>
  <c r="M652" i="7"/>
  <c r="M676" i="7"/>
  <c r="M734" i="7"/>
  <c r="M742" i="7"/>
  <c r="N766" i="7"/>
  <c r="N804" i="7"/>
  <c r="M820" i="7"/>
  <c r="M874" i="7"/>
  <c r="N944" i="7"/>
  <c r="M944" i="7"/>
  <c r="M1122" i="7"/>
  <c r="M1146" i="7"/>
  <c r="M1170" i="7"/>
  <c r="R1214" i="7"/>
  <c r="N1250" i="7"/>
  <c r="M1250" i="7"/>
  <c r="N1290" i="7"/>
  <c r="M1290" i="7"/>
  <c r="M1958" i="7"/>
  <c r="N1958" i="7"/>
  <c r="M704" i="7"/>
  <c r="R734" i="7"/>
  <c r="M762" i="7"/>
  <c r="M770" i="7"/>
  <c r="R804" i="7"/>
  <c r="M904" i="7"/>
  <c r="N920" i="7"/>
  <c r="M920" i="7"/>
  <c r="N994" i="7"/>
  <c r="R998" i="7"/>
  <c r="N1018" i="7"/>
  <c r="R1022" i="7"/>
  <c r="M1220" i="7"/>
  <c r="M280" i="7"/>
  <c r="M304" i="7"/>
  <c r="M332" i="7"/>
  <c r="M476" i="7"/>
  <c r="M656" i="7"/>
  <c r="M708" i="7"/>
  <c r="R762" i="7"/>
  <c r="N832" i="7"/>
  <c r="M832" i="7"/>
  <c r="M836" i="7"/>
  <c r="M940" i="7"/>
  <c r="R974" i="7"/>
  <c r="R1046" i="7"/>
  <c r="R1070" i="7"/>
  <c r="R1094" i="7"/>
  <c r="R1230" i="7"/>
  <c r="N1266" i="7"/>
  <c r="M1266" i="7"/>
  <c r="N1746" i="7"/>
  <c r="M1746" i="7"/>
  <c r="N790" i="7"/>
  <c r="M798" i="7"/>
  <c r="N828" i="7"/>
  <c r="N856" i="7"/>
  <c r="M856" i="7"/>
  <c r="N866" i="7"/>
  <c r="N1114" i="7"/>
  <c r="N1138" i="7"/>
  <c r="N1226" i="7"/>
  <c r="M1226" i="7"/>
  <c r="R1306" i="7"/>
  <c r="N1414" i="7"/>
  <c r="M1414" i="7"/>
  <c r="M1392" i="7"/>
  <c r="N1438" i="7"/>
  <c r="M1438" i="7"/>
  <c r="N1462" i="7"/>
  <c r="M1462" i="7"/>
  <c r="N1486" i="7"/>
  <c r="M1486" i="7"/>
  <c r="M1584" i="7"/>
  <c r="M1608" i="7"/>
  <c r="M1632" i="7"/>
  <c r="M1656" i="7"/>
  <c r="M1184" i="7"/>
  <c r="M1208" i="7"/>
  <c r="M1232" i="7"/>
  <c r="M1256" i="7"/>
  <c r="M1280" i="7"/>
  <c r="M1304" i="7"/>
  <c r="N1308" i="7"/>
  <c r="M1312" i="7"/>
  <c r="M1424" i="7"/>
  <c r="N1510" i="7"/>
  <c r="M1510" i="7"/>
  <c r="N1546" i="7"/>
  <c r="N2142" i="7"/>
  <c r="M2142" i="7"/>
  <c r="M2948" i="7"/>
  <c r="N2948" i="7"/>
  <c r="N3006" i="7"/>
  <c r="M3006" i="7"/>
  <c r="N3054" i="7"/>
  <c r="M3054" i="7"/>
  <c r="N1350" i="7"/>
  <c r="M1350" i="7"/>
  <c r="N1570" i="7"/>
  <c r="N1594" i="7"/>
  <c r="N1618" i="7"/>
  <c r="N1642" i="7"/>
  <c r="M1704" i="7"/>
  <c r="M1806" i="7"/>
  <c r="N1806" i="7"/>
  <c r="N1918" i="7"/>
  <c r="M1918" i="7"/>
  <c r="N2016" i="7"/>
  <c r="M2016" i="7"/>
  <c r="M2030" i="7"/>
  <c r="N2030" i="7"/>
  <c r="N2986" i="7"/>
  <c r="M2986" i="7"/>
  <c r="N1388" i="7"/>
  <c r="N1690" i="7"/>
  <c r="N1836" i="7"/>
  <c r="M1836" i="7"/>
  <c r="N2070" i="7"/>
  <c r="M2070" i="7"/>
  <c r="M872" i="7"/>
  <c r="M900" i="7"/>
  <c r="M928" i="7"/>
  <c r="M952" i="7"/>
  <c r="M976" i="7"/>
  <c r="M1000" i="7"/>
  <c r="M1048" i="7"/>
  <c r="M1072" i="7"/>
  <c r="M1096" i="7"/>
  <c r="M1120" i="7"/>
  <c r="M1144" i="7"/>
  <c r="M1168" i="7"/>
  <c r="M1192" i="7"/>
  <c r="M1216" i="7"/>
  <c r="M1240" i="7"/>
  <c r="M1264" i="7"/>
  <c r="M1288" i="7"/>
  <c r="M1318" i="7"/>
  <c r="N1326" i="7"/>
  <c r="M1326" i="7"/>
  <c r="M1520" i="7"/>
  <c r="N1534" i="7"/>
  <c r="M1534" i="7"/>
  <c r="M1738" i="7"/>
  <c r="N1738" i="7"/>
  <c r="M1788" i="7"/>
  <c r="N1788" i="7"/>
  <c r="N1944" i="7"/>
  <c r="M1944" i="7"/>
  <c r="N1990" i="7"/>
  <c r="M1990" i="7"/>
  <c r="M862" i="7"/>
  <c r="M886" i="7"/>
  <c r="M914" i="7"/>
  <c r="M942" i="7"/>
  <c r="M966" i="7"/>
  <c r="M990" i="7"/>
  <c r="M1014" i="7"/>
  <c r="M1038" i="7"/>
  <c r="M1062" i="7"/>
  <c r="M1086" i="7"/>
  <c r="M1110" i="7"/>
  <c r="M1134" i="7"/>
  <c r="M1158" i="7"/>
  <c r="M1182" i="7"/>
  <c r="M1206" i="7"/>
  <c r="M1230" i="7"/>
  <c r="M1254" i="7"/>
  <c r="M1278" i="7"/>
  <c r="M1302" i="7"/>
  <c r="M1314" i="7"/>
  <c r="N1804" i="7"/>
  <c r="M1804" i="7"/>
  <c r="N2052" i="7"/>
  <c r="M2052" i="7"/>
  <c r="N2128" i="7"/>
  <c r="M2128" i="7"/>
  <c r="M1052" i="7"/>
  <c r="M1076" i="7"/>
  <c r="M1100" i="7"/>
  <c r="M1124" i="7"/>
  <c r="M1172" i="7"/>
  <c r="M1196" i="7"/>
  <c r="M1244" i="7"/>
  <c r="M1268" i="7"/>
  <c r="M1292" i="7"/>
  <c r="N1330" i="7"/>
  <c r="M1330" i="7"/>
  <c r="M1344" i="7"/>
  <c r="M1352" i="7"/>
  <c r="N1366" i="7"/>
  <c r="M1366" i="7"/>
  <c r="N1450" i="7"/>
  <c r="N1558" i="7"/>
  <c r="M1558" i="7"/>
  <c r="N1750" i="7"/>
  <c r="M1750" i="7"/>
  <c r="M1866" i="7"/>
  <c r="N1340" i="7"/>
  <c r="N1390" i="7"/>
  <c r="M1390" i="7"/>
  <c r="N1582" i="7"/>
  <c r="M1582" i="7"/>
  <c r="N1606" i="7"/>
  <c r="M1606" i="7"/>
  <c r="N1630" i="7"/>
  <c r="M1630" i="7"/>
  <c r="N1654" i="7"/>
  <c r="M1654" i="7"/>
  <c r="M880" i="7"/>
  <c r="M908" i="7"/>
  <c r="M936" i="7"/>
  <c r="M960" i="7"/>
  <c r="M984" i="7"/>
  <c r="M1008" i="7"/>
  <c r="M1032" i="7"/>
  <c r="M1056" i="7"/>
  <c r="M1080" i="7"/>
  <c r="M1104" i="7"/>
  <c r="M1128" i="7"/>
  <c r="M1152" i="7"/>
  <c r="M1176" i="7"/>
  <c r="M1200" i="7"/>
  <c r="M1224" i="7"/>
  <c r="M1248" i="7"/>
  <c r="M1272" i="7"/>
  <c r="M1296" i="7"/>
  <c r="M1376" i="7"/>
  <c r="N1508" i="7"/>
  <c r="M1568" i="7"/>
  <c r="M1592" i="7"/>
  <c r="M1616" i="7"/>
  <c r="M1640" i="7"/>
  <c r="N1678" i="7"/>
  <c r="M1678" i="7"/>
  <c r="M1862" i="7"/>
  <c r="N1862" i="7"/>
  <c r="M1320" i="7"/>
  <c r="N1332" i="7"/>
  <c r="R1494" i="7"/>
  <c r="N1522" i="7"/>
  <c r="M1536" i="7"/>
  <c r="M1664" i="7"/>
  <c r="N1702" i="7"/>
  <c r="M1702" i="7"/>
  <c r="R1756" i="7"/>
  <c r="N1790" i="7"/>
  <c r="N1796" i="7"/>
  <c r="M1796" i="7"/>
  <c r="N2174" i="7"/>
  <c r="M2174" i="7"/>
  <c r="M2188" i="7"/>
  <c r="N2188" i="7"/>
  <c r="R1744" i="7"/>
  <c r="N1844" i="7"/>
  <c r="M1844" i="7"/>
  <c r="M1882" i="7"/>
  <c r="M1912" i="7"/>
  <c r="M1984" i="7"/>
  <c r="M2002" i="7"/>
  <c r="M2046" i="7"/>
  <c r="R2082" i="7"/>
  <c r="M2160" i="7"/>
  <c r="R2200" i="7"/>
  <c r="N2282" i="7"/>
  <c r="M2282" i="7"/>
  <c r="N3154" i="7"/>
  <c r="M3154" i="7"/>
  <c r="R1726" i="7"/>
  <c r="N1764" i="7"/>
  <c r="M1768" i="7"/>
  <c r="M1772" i="7"/>
  <c r="N1810" i="7"/>
  <c r="N1814" i="7"/>
  <c r="R1844" i="7"/>
  <c r="M1870" i="7"/>
  <c r="R1874" i="7"/>
  <c r="N1908" i="7"/>
  <c r="M1908" i="7"/>
  <c r="M2078" i="7"/>
  <c r="N2132" i="7"/>
  <c r="M2132" i="7"/>
  <c r="N2328" i="7"/>
  <c r="M2328" i="7"/>
  <c r="N2376" i="7"/>
  <c r="M2376" i="7"/>
  <c r="N2446" i="7"/>
  <c r="M2446" i="7"/>
  <c r="N3102" i="7"/>
  <c r="M3102" i="7"/>
  <c r="M1792" i="7"/>
  <c r="N1846" i="7"/>
  <c r="R1892" i="7"/>
  <c r="M1936" i="7"/>
  <c r="R2088" i="7"/>
  <c r="M2198" i="7"/>
  <c r="M2224" i="7"/>
  <c r="N2494" i="7"/>
  <c r="M2494" i="7"/>
  <c r="N2556" i="7"/>
  <c r="M2556" i="7"/>
  <c r="M1356" i="7"/>
  <c r="M1380" i="7"/>
  <c r="M1428" i="7"/>
  <c r="M1452" i="7"/>
  <c r="M1476" i="7"/>
  <c r="N1724" i="7"/>
  <c r="R1750" i="7"/>
  <c r="N1792" i="7"/>
  <c r="N1820" i="7"/>
  <c r="M1820" i="7"/>
  <c r="M1846" i="7"/>
  <c r="R1850" i="7"/>
  <c r="M1888" i="7"/>
  <c r="M1986" i="7"/>
  <c r="M2008" i="7"/>
  <c r="M2048" i="7"/>
  <c r="R2106" i="7"/>
  <c r="M2166" i="7"/>
  <c r="M2206" i="7"/>
  <c r="N2220" i="7"/>
  <c r="M2220" i="7"/>
  <c r="R2242" i="7"/>
  <c r="N2252" i="7"/>
  <c r="M2252" i="7"/>
  <c r="N2324" i="7"/>
  <c r="M2324" i="7"/>
  <c r="N2372" i="7"/>
  <c r="M2372" i="7"/>
  <c r="M2916" i="7"/>
  <c r="N2916" i="7"/>
  <c r="N2922" i="7"/>
  <c r="M2922" i="7"/>
  <c r="N1884" i="7"/>
  <c r="M1884" i="7"/>
  <c r="N1942" i="7"/>
  <c r="M1942" i="7"/>
  <c r="N2140" i="7"/>
  <c r="M2140" i="7"/>
  <c r="N2420" i="7"/>
  <c r="M2420" i="7"/>
  <c r="N2472" i="7"/>
  <c r="M2472" i="7"/>
  <c r="N2762" i="7"/>
  <c r="M2762" i="7"/>
  <c r="N2780" i="7"/>
  <c r="M2780" i="7"/>
  <c r="M2818" i="7"/>
  <c r="M1360" i="7"/>
  <c r="M1384" i="7"/>
  <c r="M1408" i="7"/>
  <c r="M1432" i="7"/>
  <c r="M1456" i="7"/>
  <c r="M1480" i="7"/>
  <c r="M1504" i="7"/>
  <c r="M1528" i="7"/>
  <c r="M1552" i="7"/>
  <c r="M1576" i="7"/>
  <c r="M1600" i="7"/>
  <c r="M1624" i="7"/>
  <c r="M1648" i="7"/>
  <c r="M1672" i="7"/>
  <c r="M1696" i="7"/>
  <c r="N1720" i="7"/>
  <c r="M1732" i="7"/>
  <c r="N1762" i="7"/>
  <c r="M1766" i="7"/>
  <c r="M1770" i="7"/>
  <c r="M1774" i="7"/>
  <c r="M1842" i="7"/>
  <c r="M1880" i="7"/>
  <c r="N1910" i="7"/>
  <c r="M1928" i="7"/>
  <c r="N1982" i="7"/>
  <c r="N2014" i="7"/>
  <c r="M2014" i="7"/>
  <c r="N2172" i="7"/>
  <c r="M2172" i="7"/>
  <c r="N2262" i="7"/>
  <c r="M2262" i="7"/>
  <c r="M2290" i="7"/>
  <c r="M2542" i="7"/>
  <c r="N2726" i="7"/>
  <c r="M2726" i="7"/>
  <c r="N2732" i="7"/>
  <c r="M2732" i="7"/>
  <c r="N2742" i="7"/>
  <c r="M2742" i="7"/>
  <c r="M1374" i="7"/>
  <c r="M1398" i="7"/>
  <c r="M1422" i="7"/>
  <c r="M1446" i="7"/>
  <c r="M1470" i="7"/>
  <c r="M1494" i="7"/>
  <c r="M1518" i="7"/>
  <c r="M1542" i="7"/>
  <c r="M1566" i="7"/>
  <c r="M1590" i="7"/>
  <c r="M1614" i="7"/>
  <c r="M1638" i="7"/>
  <c r="M1662" i="7"/>
  <c r="M1686" i="7"/>
  <c r="M1710" i="7"/>
  <c r="M1782" i="7"/>
  <c r="M1834" i="7"/>
  <c r="N1838" i="7"/>
  <c r="N1868" i="7"/>
  <c r="M1868" i="7"/>
  <c r="M1894" i="7"/>
  <c r="R1898" i="7"/>
  <c r="M2000" i="7"/>
  <c r="M2062" i="7"/>
  <c r="M2072" i="7"/>
  <c r="N2076" i="7"/>
  <c r="N2108" i="7"/>
  <c r="M2108" i="7"/>
  <c r="M2158" i="7"/>
  <c r="R2176" i="7"/>
  <c r="N2216" i="7"/>
  <c r="M1340" i="7"/>
  <c r="M1364" i="7"/>
  <c r="M1388" i="7"/>
  <c r="M1412" i="7"/>
  <c r="M1436" i="7"/>
  <c r="M1460" i="7"/>
  <c r="M1484" i="7"/>
  <c r="M1556" i="7"/>
  <c r="M1580" i="7"/>
  <c r="M1604" i="7"/>
  <c r="M1628" i="7"/>
  <c r="M1652" i="7"/>
  <c r="M1676" i="7"/>
  <c r="M1740" i="7"/>
  <c r="N1748" i="7"/>
  <c r="M1752" i="7"/>
  <c r="M1786" i="7"/>
  <c r="N1798" i="7"/>
  <c r="N1822" i="7"/>
  <c r="M1864" i="7"/>
  <c r="M1938" i="7"/>
  <c r="M2094" i="7"/>
  <c r="R2112" i="7"/>
  <c r="M2190" i="7"/>
  <c r="M2208" i="7"/>
  <c r="M2244" i="7"/>
  <c r="N2468" i="7"/>
  <c r="M2468" i="7"/>
  <c r="N2520" i="7"/>
  <c r="M2520" i="7"/>
  <c r="N2644" i="7"/>
  <c r="M2644" i="7"/>
  <c r="M2748" i="7"/>
  <c r="M1306" i="7"/>
  <c r="M1354" i="7"/>
  <c r="M1378" i="7"/>
  <c r="M1402" i="7"/>
  <c r="M1450" i="7"/>
  <c r="M1474" i="7"/>
  <c r="M1498" i="7"/>
  <c r="M1522" i="7"/>
  <c r="M1546" i="7"/>
  <c r="M1570" i="7"/>
  <c r="M1594" i="7"/>
  <c r="M1618" i="7"/>
  <c r="M1642" i="7"/>
  <c r="M1666" i="7"/>
  <c r="M1690" i="7"/>
  <c r="M1714" i="7"/>
  <c r="N1740" i="7"/>
  <c r="M1744" i="7"/>
  <c r="M1748" i="7"/>
  <c r="M1756" i="7"/>
  <c r="N1786" i="7"/>
  <c r="M1790" i="7"/>
  <c r="M1794" i="7"/>
  <c r="M1798" i="7"/>
  <c r="M1822" i="7"/>
  <c r="R1826" i="7"/>
  <c r="M1848" i="7"/>
  <c r="N1860" i="7"/>
  <c r="M1860" i="7"/>
  <c r="N1916" i="7"/>
  <c r="N1966" i="7"/>
  <c r="M1966" i="7"/>
  <c r="R1970" i="7"/>
  <c r="N1988" i="7"/>
  <c r="M2010" i="7"/>
  <c r="N2050" i="7"/>
  <c r="R2130" i="7"/>
  <c r="M2168" i="7"/>
  <c r="M2254" i="7"/>
  <c r="N2350" i="7"/>
  <c r="M2350" i="7"/>
  <c r="N2638" i="7"/>
  <c r="M2638" i="7"/>
  <c r="N1726" i="7"/>
  <c r="N1744" i="7"/>
  <c r="R1798" i="7"/>
  <c r="M1886" i="7"/>
  <c r="R1916" i="7"/>
  <c r="M1930" i="7"/>
  <c r="N1934" i="7"/>
  <c r="M1952" i="7"/>
  <c r="R1988" i="7"/>
  <c r="R2032" i="7"/>
  <c r="R2050" i="7"/>
  <c r="N2082" i="7"/>
  <c r="M2126" i="7"/>
  <c r="N2196" i="7"/>
  <c r="M2196" i="7"/>
  <c r="N2230" i="7"/>
  <c r="M2230" i="7"/>
  <c r="M2302" i="7"/>
  <c r="N2398" i="7"/>
  <c r="M2398" i="7"/>
  <c r="N2650" i="7"/>
  <c r="M2650" i="7"/>
  <c r="N2706" i="7"/>
  <c r="M2706" i="7"/>
  <c r="M2738" i="7"/>
  <c r="N2738" i="7"/>
  <c r="N2768" i="7"/>
  <c r="M2768" i="7"/>
  <c r="N2866" i="7"/>
  <c r="M2866" i="7"/>
  <c r="N3034" i="7"/>
  <c r="M3034" i="7"/>
  <c r="N3082" i="7"/>
  <c r="M3082" i="7"/>
  <c r="M1932" i="7"/>
  <c r="M1956" i="7"/>
  <c r="M1980" i="7"/>
  <c r="M2004" i="7"/>
  <c r="M2028" i="7"/>
  <c r="M2042" i="7"/>
  <c r="M2074" i="7"/>
  <c r="M2098" i="7"/>
  <c r="M2122" i="7"/>
  <c r="M2162" i="7"/>
  <c r="M2186" i="7"/>
  <c r="N2210" i="7"/>
  <c r="N2222" i="7"/>
  <c r="R2240" i="7"/>
  <c r="M2256" i="7"/>
  <c r="N2260" i="7"/>
  <c r="N2268" i="7"/>
  <c r="R2290" i="7"/>
  <c r="N2316" i="7"/>
  <c r="M2316" i="7"/>
  <c r="N2364" i="7"/>
  <c r="M2364" i="7"/>
  <c r="N2412" i="7"/>
  <c r="M2412" i="7"/>
  <c r="N2460" i="7"/>
  <c r="M2460" i="7"/>
  <c r="N2508" i="7"/>
  <c r="M2508" i="7"/>
  <c r="N2530" i="7"/>
  <c r="M2552" i="7"/>
  <c r="R2630" i="7"/>
  <c r="N2686" i="7"/>
  <c r="M2686" i="7"/>
  <c r="N2692" i="7"/>
  <c r="M2692" i="7"/>
  <c r="R2782" i="7"/>
  <c r="N2792" i="7"/>
  <c r="M2792" i="7"/>
  <c r="N2848" i="7"/>
  <c r="M2848" i="7"/>
  <c r="N2904" i="7"/>
  <c r="M2904" i="7"/>
  <c r="R2324" i="7"/>
  <c r="R2420" i="7"/>
  <c r="N2544" i="7"/>
  <c r="M2544" i="7"/>
  <c r="N2630" i="7"/>
  <c r="M2630" i="7"/>
  <c r="N2636" i="7"/>
  <c r="M2636" i="7"/>
  <c r="N2646" i="7"/>
  <c r="M2646" i="7"/>
  <c r="N2876" i="7"/>
  <c r="N3128" i="7"/>
  <c r="M3128" i="7"/>
  <c r="M2284" i="7"/>
  <c r="M2338" i="7"/>
  <c r="M2386" i="7"/>
  <c r="M2434" i="7"/>
  <c r="M2482" i="7"/>
  <c r="N2698" i="7"/>
  <c r="M2698" i="7"/>
  <c r="M2758" i="7"/>
  <c r="N2758" i="7"/>
  <c r="N2872" i="7"/>
  <c r="M2872" i="7"/>
  <c r="M3002" i="7"/>
  <c r="N3002" i="7"/>
  <c r="N3008" i="7"/>
  <c r="M3008" i="7"/>
  <c r="N3056" i="7"/>
  <c r="M3056" i="7"/>
  <c r="M3098" i="7"/>
  <c r="N3098" i="7"/>
  <c r="M3122" i="7"/>
  <c r="N3122" i="7"/>
  <c r="N3158" i="7"/>
  <c r="M3158" i="7"/>
  <c r="N2234" i="7"/>
  <c r="M2234" i="7"/>
  <c r="N2304" i="7"/>
  <c r="M2304" i="7"/>
  <c r="N2352" i="7"/>
  <c r="M2352" i="7"/>
  <c r="N2400" i="7"/>
  <c r="M2400" i="7"/>
  <c r="N2448" i="7"/>
  <c r="M2448" i="7"/>
  <c r="N2496" i="7"/>
  <c r="M2496" i="7"/>
  <c r="N2740" i="7"/>
  <c r="M2740" i="7"/>
  <c r="N2764" i="7"/>
  <c r="M2764" i="7"/>
  <c r="M3050" i="7"/>
  <c r="N3050" i="7"/>
  <c r="M1892" i="7"/>
  <c r="M1916" i="7"/>
  <c r="M1940" i="7"/>
  <c r="M1964" i="7"/>
  <c r="M1988" i="7"/>
  <c r="M2012" i="7"/>
  <c r="M2050" i="7"/>
  <c r="M2082" i="7"/>
  <c r="M2106" i="7"/>
  <c r="M2130" i="7"/>
  <c r="M2138" i="7"/>
  <c r="M2170" i="7"/>
  <c r="M2194" i="7"/>
  <c r="M2242" i="7"/>
  <c r="M2246" i="7"/>
  <c r="M2288" i="7"/>
  <c r="M2292" i="7"/>
  <c r="M2300" i="7"/>
  <c r="R2312" i="7"/>
  <c r="R2360" i="7"/>
  <c r="N2374" i="7"/>
  <c r="R2408" i="7"/>
  <c r="N2422" i="7"/>
  <c r="R2456" i="7"/>
  <c r="N2510" i="7"/>
  <c r="M2518" i="7"/>
  <c r="M2642" i="7"/>
  <c r="N2642" i="7"/>
  <c r="N2734" i="7"/>
  <c r="M2734" i="7"/>
  <c r="N2938" i="7"/>
  <c r="M2938" i="7"/>
  <c r="M2212" i="7"/>
  <c r="N2318" i="7"/>
  <c r="M2326" i="7"/>
  <c r="N2366" i="7"/>
  <c r="M2374" i="7"/>
  <c r="N2414" i="7"/>
  <c r="N2462" i="7"/>
  <c r="N2532" i="7"/>
  <c r="M2532" i="7"/>
  <c r="N2554" i="7"/>
  <c r="N2558" i="7"/>
  <c r="M2558" i="7"/>
  <c r="N2678" i="7"/>
  <c r="M2678" i="7"/>
  <c r="N2684" i="7"/>
  <c r="M2684" i="7"/>
  <c r="N2694" i="7"/>
  <c r="M2694" i="7"/>
  <c r="N2746" i="7"/>
  <c r="M2746" i="7"/>
  <c r="M2844" i="7"/>
  <c r="N2844" i="7"/>
  <c r="N2850" i="7"/>
  <c r="M2850" i="7"/>
  <c r="N2920" i="7"/>
  <c r="M2920" i="7"/>
  <c r="N2990" i="7"/>
  <c r="M2990" i="7"/>
  <c r="N3086" i="7"/>
  <c r="M3086" i="7"/>
  <c r="N2258" i="7"/>
  <c r="M2258" i="7"/>
  <c r="N2270" i="7"/>
  <c r="R2288" i="7"/>
  <c r="R2300" i="7"/>
  <c r="N2340" i="7"/>
  <c r="M2340" i="7"/>
  <c r="R2374" i="7"/>
  <c r="N2388" i="7"/>
  <c r="M2388" i="7"/>
  <c r="N2436" i="7"/>
  <c r="M2436" i="7"/>
  <c r="N2484" i="7"/>
  <c r="M2484" i="7"/>
  <c r="N2546" i="7"/>
  <c r="N3038" i="7"/>
  <c r="M3038" i="7"/>
  <c r="N3174" i="7"/>
  <c r="M3174" i="7"/>
  <c r="N3202" i="7"/>
  <c r="M3202" i="7"/>
  <c r="M2270" i="7"/>
  <c r="N2314" i="7"/>
  <c r="R2348" i="7"/>
  <c r="N2362" i="7"/>
  <c r="R2396" i="7"/>
  <c r="N2410" i="7"/>
  <c r="R2444" i="7"/>
  <c r="N2458" i="7"/>
  <c r="N2506" i="7"/>
  <c r="R2554" i="7"/>
  <c r="M2690" i="7"/>
  <c r="N2690" i="7"/>
  <c r="N2786" i="7"/>
  <c r="N2832" i="7"/>
  <c r="M2832" i="7"/>
  <c r="N2944" i="7"/>
  <c r="M2944" i="7"/>
  <c r="M2962" i="7"/>
  <c r="N2634" i="7"/>
  <c r="M2634" i="7"/>
  <c r="N2676" i="7"/>
  <c r="N2730" i="7"/>
  <c r="M2730" i="7"/>
  <c r="N2760" i="7"/>
  <c r="M2760" i="7"/>
  <c r="N2808" i="7"/>
  <c r="M2808" i="7"/>
  <c r="N2826" i="7"/>
  <c r="M2826" i="7"/>
  <c r="N2858" i="7"/>
  <c r="N2880" i="7"/>
  <c r="M2880" i="7"/>
  <c r="N2898" i="7"/>
  <c r="M2898" i="7"/>
  <c r="N2930" i="7"/>
  <c r="N2952" i="7"/>
  <c r="M2952" i="7"/>
  <c r="N3016" i="7"/>
  <c r="N3126" i="7"/>
  <c r="M3126" i="7"/>
  <c r="N3136" i="7"/>
  <c r="N3182" i="7"/>
  <c r="M3182" i="7"/>
  <c r="R3186" i="7"/>
  <c r="N3222" i="7"/>
  <c r="M3222" i="7"/>
  <c r="M2294" i="7"/>
  <c r="M2318" i="7"/>
  <c r="M2342" i="7"/>
  <c r="M2366" i="7"/>
  <c r="M2390" i="7"/>
  <c r="M2414" i="7"/>
  <c r="M2438" i="7"/>
  <c r="M2462" i="7"/>
  <c r="M2486" i="7"/>
  <c r="M2510" i="7"/>
  <c r="M2534" i="7"/>
  <c r="N2626" i="7"/>
  <c r="M2626" i="7"/>
  <c r="M2676" i="7"/>
  <c r="R2696" i="7"/>
  <c r="N2722" i="7"/>
  <c r="M2722" i="7"/>
  <c r="N2778" i="7"/>
  <c r="R2830" i="7"/>
  <c r="R2902" i="7"/>
  <c r="R2956" i="7"/>
  <c r="N2966" i="7"/>
  <c r="M2966" i="7"/>
  <c r="N2984" i="7"/>
  <c r="M2984" i="7"/>
  <c r="N3080" i="7"/>
  <c r="M3080" i="7"/>
  <c r="R3084" i="7"/>
  <c r="M3168" i="7"/>
  <c r="N3214" i="7"/>
  <c r="M3214" i="7"/>
  <c r="N2562" i="7"/>
  <c r="M2562" i="7"/>
  <c r="M2570" i="7"/>
  <c r="M2578" i="7"/>
  <c r="N2586" i="7"/>
  <c r="M2586" i="7"/>
  <c r="M2594" i="7"/>
  <c r="M2602" i="7"/>
  <c r="N2610" i="7"/>
  <c r="M2610" i="7"/>
  <c r="R2646" i="7"/>
  <c r="N2660" i="7"/>
  <c r="N2668" i="7"/>
  <c r="M2672" i="7"/>
  <c r="R2688" i="7"/>
  <c r="R2742" i="7"/>
  <c r="N2756" i="7"/>
  <c r="M2778" i="7"/>
  <c r="R2790" i="7"/>
  <c r="N2800" i="7"/>
  <c r="M2800" i="7"/>
  <c r="R2970" i="7"/>
  <c r="R2988" i="7"/>
  <c r="R3020" i="7"/>
  <c r="N3030" i="7"/>
  <c r="M3030" i="7"/>
  <c r="M3048" i="7"/>
  <c r="N3062" i="7"/>
  <c r="M3062" i="7"/>
  <c r="R3066" i="7"/>
  <c r="R3140" i="7"/>
  <c r="N3150" i="7"/>
  <c r="M3150" i="7"/>
  <c r="N3160" i="7"/>
  <c r="N3104" i="7"/>
  <c r="M3104" i="7"/>
  <c r="R3108" i="7"/>
  <c r="N3206" i="7"/>
  <c r="M3206" i="7"/>
  <c r="P3224" i="7"/>
  <c r="S3224" i="7" s="1"/>
  <c r="T3224" i="7" s="1"/>
  <c r="N2628" i="7"/>
  <c r="N2682" i="7"/>
  <c r="M2682" i="7"/>
  <c r="N2724" i="7"/>
  <c r="N2784" i="7"/>
  <c r="M2784" i="7"/>
  <c r="M2828" i="7"/>
  <c r="M2900" i="7"/>
  <c r="N3064" i="7"/>
  <c r="N3110" i="7"/>
  <c r="M3110" i="7"/>
  <c r="M2306" i="7"/>
  <c r="M2330" i="7"/>
  <c r="M2354" i="7"/>
  <c r="M2378" i="7"/>
  <c r="M2402" i="7"/>
  <c r="M2426" i="7"/>
  <c r="M2450" i="7"/>
  <c r="M2474" i="7"/>
  <c r="M2498" i="7"/>
  <c r="M2522" i="7"/>
  <c r="M2546" i="7"/>
  <c r="N2580" i="7"/>
  <c r="N2604" i="7"/>
  <c r="M2628" i="7"/>
  <c r="R2648" i="7"/>
  <c r="N2674" i="7"/>
  <c r="M2674" i="7"/>
  <c r="M2724" i="7"/>
  <c r="R2744" i="7"/>
  <c r="N2802" i="7"/>
  <c r="R2814" i="7"/>
  <c r="N2824" i="7"/>
  <c r="M2824" i="7"/>
  <c r="R2886" i="7"/>
  <c r="N2896" i="7"/>
  <c r="M2896" i="7"/>
  <c r="R2958" i="7"/>
  <c r="N3032" i="7"/>
  <c r="M3032" i="7"/>
  <c r="M3096" i="7"/>
  <c r="N3152" i="7"/>
  <c r="M3152" i="7"/>
  <c r="R3156" i="7"/>
  <c r="N3170" i="7"/>
  <c r="N2572" i="7"/>
  <c r="M2576" i="7"/>
  <c r="M2580" i="7"/>
  <c r="N2596" i="7"/>
  <c r="M2600" i="7"/>
  <c r="N2620" i="7"/>
  <c r="M2624" i="7"/>
  <c r="R2640" i="7"/>
  <c r="R2694" i="7"/>
  <c r="N2708" i="7"/>
  <c r="N2716" i="7"/>
  <c r="M2720" i="7"/>
  <c r="R2736" i="7"/>
  <c r="R2766" i="7"/>
  <c r="N2776" i="7"/>
  <c r="M2776" i="7"/>
  <c r="M2802" i="7"/>
  <c r="N2834" i="7"/>
  <c r="M2842" i="7"/>
  <c r="N2856" i="7"/>
  <c r="M2856" i="7"/>
  <c r="N2874" i="7"/>
  <c r="M2874" i="7"/>
  <c r="N2906" i="7"/>
  <c r="M2914" i="7"/>
  <c r="N2928" i="7"/>
  <c r="M2928" i="7"/>
  <c r="N2946" i="7"/>
  <c r="M2946" i="7"/>
  <c r="R2972" i="7"/>
  <c r="N2982" i="7"/>
  <c r="M2982" i="7"/>
  <c r="M3000" i="7"/>
  <c r="N3014" i="7"/>
  <c r="M3014" i="7"/>
  <c r="R3018" i="7"/>
  <c r="R3036" i="7"/>
  <c r="R3068" i="7"/>
  <c r="N3078" i="7"/>
  <c r="M3078" i="7"/>
  <c r="N3088" i="7"/>
  <c r="N3134" i="7"/>
  <c r="M3134" i="7"/>
  <c r="R3138" i="7"/>
  <c r="P3200" i="7"/>
  <c r="M3208" i="7"/>
  <c r="R2632" i="7"/>
  <c r="N2658" i="7"/>
  <c r="M2658" i="7"/>
  <c r="R2728" i="7"/>
  <c r="N2754" i="7"/>
  <c r="M2754" i="7"/>
  <c r="R2758" i="7"/>
  <c r="R2806" i="7"/>
  <c r="R2878" i="7"/>
  <c r="R2932" i="7"/>
  <c r="R2950" i="7"/>
  <c r="N3176" i="7"/>
  <c r="M3176" i="7"/>
  <c r="R3180" i="7"/>
  <c r="P3204" i="7"/>
  <c r="M2816" i="7"/>
  <c r="M2840" i="7"/>
  <c r="M2864" i="7"/>
  <c r="M2888" i="7"/>
  <c r="M2912" i="7"/>
  <c r="M2936" i="7"/>
  <c r="M2960" i="7"/>
  <c r="M2974" i="7"/>
  <c r="M2998" i="7"/>
  <c r="M3022" i="7"/>
  <c r="M3046" i="7"/>
  <c r="M3070" i="7"/>
  <c r="M3094" i="7"/>
  <c r="M3118" i="7"/>
  <c r="M3142" i="7"/>
  <c r="M3166" i="7"/>
  <c r="M3190" i="7"/>
  <c r="M3200" i="7"/>
  <c r="N988" i="2" l="1"/>
  <c r="N550" i="2"/>
  <c r="N1430" i="2"/>
  <c r="N1114" i="2"/>
  <c r="N220" i="2"/>
  <c r="M1114" i="2"/>
  <c r="O54" i="4"/>
  <c r="O62" i="4"/>
  <c r="P42" i="7"/>
  <c r="N2976" i="2"/>
  <c r="N1710" i="2"/>
  <c r="N2260" i="2"/>
  <c r="N2278" i="2"/>
  <c r="M2092" i="2"/>
  <c r="M2002" i="2"/>
  <c r="N1124" i="2"/>
  <c r="M1648" i="2"/>
  <c r="N1606" i="2"/>
  <c r="M1170" i="2"/>
  <c r="M1590" i="2"/>
  <c r="M56" i="2"/>
  <c r="N66" i="2"/>
  <c r="N2996" i="2"/>
  <c r="M2260" i="2"/>
  <c r="M2370" i="2"/>
  <c r="N1496" i="2"/>
  <c r="M934" i="2"/>
  <c r="M568" i="2"/>
  <c r="N1088" i="2"/>
  <c r="M2782" i="2"/>
  <c r="M98" i="2"/>
  <c r="M2888" i="2"/>
  <c r="M498" i="2"/>
  <c r="N2756" i="2"/>
  <c r="M2976" i="2"/>
  <c r="N2862" i="2"/>
  <c r="N2406" i="2"/>
  <c r="N1844" i="2"/>
  <c r="M1682" i="2"/>
  <c r="M2862" i="2"/>
  <c r="M2806" i="2"/>
  <c r="M2170" i="2"/>
  <c r="N1864" i="2"/>
  <c r="N2244" i="2"/>
  <c r="N1232" i="2"/>
  <c r="M1232" i="2"/>
  <c r="M1072" i="2"/>
  <c r="M750" i="2"/>
  <c r="N568" i="2"/>
  <c r="N980" i="2"/>
  <c r="M980" i="2"/>
  <c r="M1580" i="2"/>
  <c r="M1088" i="2"/>
  <c r="M664" i="2"/>
  <c r="P54" i="7"/>
  <c r="P62" i="7"/>
  <c r="N1682" i="2"/>
  <c r="M2244" i="2"/>
  <c r="N2936" i="2"/>
  <c r="M182" i="2"/>
  <c r="M550" i="2"/>
  <c r="M1542" i="2"/>
  <c r="N664" i="2"/>
  <c r="O3210" i="4"/>
  <c r="O3214" i="4"/>
  <c r="R3214" i="4" s="1"/>
  <c r="S3214" i="4" s="1"/>
  <c r="O3194" i="4"/>
  <c r="N2370" i="2"/>
  <c r="N2906" i="2"/>
  <c r="N1648" i="2"/>
  <c r="M906" i="2"/>
  <c r="N2966" i="2"/>
  <c r="N2524" i="2"/>
  <c r="M898" i="2"/>
  <c r="N1320" i="2"/>
  <c r="M710" i="2"/>
  <c r="M2110" i="2"/>
  <c r="N2110" i="2"/>
  <c r="N266" i="2"/>
  <c r="P22" i="7"/>
  <c r="N1072" i="2"/>
  <c r="N906" i="2"/>
  <c r="N750" i="2"/>
  <c r="N2146" i="2"/>
  <c r="N1766" i="2"/>
  <c r="M1438" i="2"/>
  <c r="N1204" i="2"/>
  <c r="M878" i="2"/>
  <c r="N838" i="2"/>
  <c r="N898" i="2"/>
  <c r="M376" i="2"/>
  <c r="N10" i="2"/>
  <c r="N628" i="2"/>
  <c r="M1854" i="2"/>
  <c r="M1430" i="2"/>
  <c r="N150" i="2"/>
  <c r="O82" i="7"/>
  <c r="P82" i="7"/>
  <c r="M988" i="2"/>
  <c r="N2836" i="2"/>
  <c r="M3004" i="2"/>
  <c r="N2700" i="2"/>
  <c r="N2186" i="2"/>
  <c r="M2756" i="2"/>
  <c r="M1940" i="2"/>
  <c r="M1044" i="2"/>
  <c r="N1438" i="2"/>
  <c r="M1180" i="2"/>
  <c r="N878" i="2"/>
  <c r="M2066" i="2"/>
  <c r="N498" i="2"/>
  <c r="N710" i="2"/>
  <c r="M132" i="2"/>
  <c r="O62" i="7"/>
  <c r="N2916" i="2"/>
  <c r="N2726" i="2"/>
  <c r="M2324" i="2"/>
  <c r="N1944" i="2"/>
  <c r="N1948" i="2"/>
  <c r="M1844" i="2"/>
  <c r="N1044" i="2"/>
  <c r="N720" i="2"/>
  <c r="M2314" i="2"/>
  <c r="M1412" i="2"/>
  <c r="N672" i="2"/>
  <c r="N1542" i="2"/>
  <c r="N1260" i="2"/>
  <c r="M838" i="2"/>
  <c r="N2378" i="2"/>
  <c r="M38" i="2"/>
  <c r="M1300" i="2"/>
  <c r="P3214" i="7"/>
  <c r="P3210" i="7"/>
  <c r="O22" i="7"/>
  <c r="N3038" i="2"/>
  <c r="M2524" i="2"/>
  <c r="N2452" i="2"/>
  <c r="N2806" i="2"/>
  <c r="N2782" i="2"/>
  <c r="M2624" i="2"/>
  <c r="M1522" i="2"/>
  <c r="N1180" i="2"/>
  <c r="N3022" i="2"/>
  <c r="N846" i="2"/>
  <c r="N532" i="2"/>
  <c r="M266" i="2"/>
  <c r="N1972" i="2"/>
  <c r="M954" i="2"/>
  <c r="N38" i="2"/>
  <c r="S3214" i="7" l="1"/>
  <c r="T3214" i="7" s="1"/>
</calcChain>
</file>

<file path=xl/sharedStrings.xml><?xml version="1.0" encoding="utf-8"?>
<sst xmlns="http://schemas.openxmlformats.org/spreadsheetml/2006/main" count="12945" uniqueCount="750">
  <si>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</si>
  <si>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</si>
  <si>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</si>
  <si>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</si>
  <si>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</si>
  <si>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</si>
  <si>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</si>
  <si>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</si>
  <si>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</si>
  <si>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</si>
  <si>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</si>
  <si>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</si>
  <si>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</si>
  <si>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</t>
  </si>
  <si>
    <t>MC</t>
  </si>
  <si>
    <t>TSG</t>
  </si>
  <si>
    <t>17.1522</t>
  </si>
  <si>
    <t>L1037</t>
  </si>
  <si>
    <t>17.2886</t>
  </si>
  <si>
    <t>LP 197</t>
  </si>
  <si>
    <t>17.2890</t>
  </si>
  <si>
    <t>LP 304</t>
  </si>
  <si>
    <t>17.1536</t>
  </si>
  <si>
    <t>L2200</t>
  </si>
  <si>
    <t>17.2920</t>
  </si>
  <si>
    <t>LP 509</t>
  </si>
  <si>
    <t>-</t>
  </si>
  <si>
    <t>17.2892</t>
  </si>
  <si>
    <t>LP 818</t>
  </si>
  <si>
    <t>17.2888</t>
  </si>
  <si>
    <t>LP 223</t>
  </si>
  <si>
    <t>17.2896</t>
  </si>
  <si>
    <t>LP 311</t>
  </si>
  <si>
    <t>17.2884</t>
  </si>
  <si>
    <t>LP 299-2</t>
  </si>
  <si>
    <t>17.2834</t>
  </si>
  <si>
    <t>[SynSDSP] 04.4054-1.1.1.1.1.#</t>
  </si>
  <si>
    <t>17.2894</t>
  </si>
  <si>
    <t>LP 317</t>
  </si>
  <si>
    <t>17.2824</t>
  </si>
  <si>
    <t>[SynSDSP] 04.3996-1.1.1.1.1.1.#</t>
  </si>
  <si>
    <t>17.2914</t>
  </si>
  <si>
    <t>LP 5708</t>
  </si>
  <si>
    <t>17.2918</t>
  </si>
  <si>
    <t>LP 168</t>
  </si>
  <si>
    <t>17.1518</t>
  </si>
  <si>
    <t>LP453</t>
  </si>
  <si>
    <t>17.2902</t>
  </si>
  <si>
    <t>LP 29</t>
  </si>
  <si>
    <t>17.2998</t>
  </si>
  <si>
    <t>2188 (Sint. Semi Dentada)</t>
  </si>
  <si>
    <t>17.2814</t>
  </si>
  <si>
    <t>[BSGA] 04.4114-1.1.1.1.1.#.#</t>
  </si>
  <si>
    <t>17.3004</t>
  </si>
  <si>
    <t>2202 (Sint. Semi Dentada)</t>
  </si>
  <si>
    <t>17.2576</t>
  </si>
  <si>
    <t>BKBS13idprov901947-1-174 -1-1-1-1#1</t>
  </si>
  <si>
    <t>17.2898</t>
  </si>
  <si>
    <t>LP 59</t>
  </si>
  <si>
    <t>ESTIMAR MV</t>
  </si>
  <si>
    <t>17.2984</t>
  </si>
  <si>
    <t>LP 128</t>
  </si>
  <si>
    <t>17.3008//NN15.705</t>
  </si>
  <si>
    <t>4068 (Sint. Cuarentin x L 1571)</t>
  </si>
  <si>
    <t>17.2994</t>
  </si>
  <si>
    <t>LP 32</t>
  </si>
  <si>
    <t>17.2822</t>
  </si>
  <si>
    <t>[SynSDSP] 04.3990-1.1.1.1.1.1.#</t>
  </si>
  <si>
    <t>17.2614</t>
  </si>
  <si>
    <t>99.5905-1-1-1-1-1#1-1#1#1#1-1</t>
  </si>
  <si>
    <t>17.2904</t>
  </si>
  <si>
    <t>LP 236</t>
  </si>
  <si>
    <t>17.2830</t>
  </si>
  <si>
    <t>[SynSDSP] 04.4044-1.1.1.1.1.#</t>
  </si>
  <si>
    <t>17.2580</t>
  </si>
  <si>
    <t>BKBS13idprov901947-1-216 -1-1-1-1#1</t>
  </si>
  <si>
    <t>17.2876</t>
  </si>
  <si>
    <t>[DK688] 04.799-1.1.1.1.1.#</t>
  </si>
  <si>
    <t>17.2856</t>
  </si>
  <si>
    <t>[AX889] 04.725-1.1.1.1.1.#</t>
  </si>
  <si>
    <t>17.2578</t>
  </si>
  <si>
    <t>BKBS13idprov901947-1-192 -1-1-1-1#1</t>
  </si>
  <si>
    <t>17.2916</t>
  </si>
  <si>
    <t>LP 125-R</t>
  </si>
  <si>
    <t>17.2650</t>
  </si>
  <si>
    <t>00.6340-4#1#1#1#1#1#1#1-2-1</t>
  </si>
  <si>
    <t>17.2828</t>
  </si>
  <si>
    <t>[SynSDSP] 04.4023-1.1.1.1.1.1.#</t>
  </si>
  <si>
    <t>17.2836</t>
  </si>
  <si>
    <t>[M 11] 04.665-1.1.1.1.1.#</t>
  </si>
  <si>
    <t>17.2962</t>
  </si>
  <si>
    <t>LP 256-R</t>
  </si>
  <si>
    <t>17.2900</t>
  </si>
  <si>
    <t>LP 124</t>
  </si>
  <si>
    <t>17.2922</t>
  </si>
  <si>
    <t>LP 438</t>
  </si>
  <si>
    <t>17.2818</t>
  </si>
  <si>
    <t>[BSGA] 04.4149-1.1.1.1.1.#.#</t>
  </si>
  <si>
    <t>17.2816</t>
  </si>
  <si>
    <t>[BSGA] 04.4119-1.1.1.1.1.#.#</t>
  </si>
  <si>
    <t>17.2986</t>
  </si>
  <si>
    <t>LP 661</t>
  </si>
  <si>
    <t>17.3006</t>
  </si>
  <si>
    <t>4048 (Sint. Cuarentin x L 1571)</t>
  </si>
  <si>
    <t>17.2852</t>
  </si>
  <si>
    <t>[AX889] 04.715-1.1.1.1.1.#</t>
  </si>
  <si>
    <t>17.3002</t>
  </si>
  <si>
    <t>2191 (Sint. Semi Dentada)</t>
  </si>
  <si>
    <t>17.2642</t>
  </si>
  <si>
    <t>94.1283-1-1#-1#2#1-1#1#1#1#1#1#1#1#4-1</t>
  </si>
  <si>
    <t>17.2882</t>
  </si>
  <si>
    <t>[PIO3162] 04.629-1.1.1.1.1.# // LP03001</t>
  </si>
  <si>
    <t>17.2910</t>
  </si>
  <si>
    <t>LP 220</t>
  </si>
  <si>
    <t>17.3000</t>
  </si>
  <si>
    <t>2189 (Sint. Semi Dentada)</t>
  </si>
  <si>
    <t>17.2560</t>
  </si>
  <si>
    <t>BKBS13idprov901947-1-42 -1-1-1-1#1</t>
  </si>
  <si>
    <t>17.2988</t>
  </si>
  <si>
    <t>LP 178</t>
  </si>
  <si>
    <t>17.2960</t>
  </si>
  <si>
    <t>LP 4703</t>
  </si>
  <si>
    <t>17.2866</t>
  </si>
  <si>
    <t>[CG271] 04.819-1.1.1.1.1.#</t>
  </si>
  <si>
    <t>17.2844</t>
  </si>
  <si>
    <t>[AX882] 04.746-1.1.1.1.1.#</t>
  </si>
  <si>
    <t>17.2556</t>
  </si>
  <si>
    <t>BKBS13idprov901947-1-27 -1-1-1-1#1</t>
  </si>
  <si>
    <t>17.2858</t>
  </si>
  <si>
    <t>[AX889] 04.731-1.1.1.1.1.#</t>
  </si>
  <si>
    <t>17.2860</t>
  </si>
  <si>
    <t>[BS29 ] 04.696-1.1.1.1.1.#</t>
  </si>
  <si>
    <t>17.2638</t>
  </si>
  <si>
    <t>94.1234-1-1#-1#1-2#1#3#1#1#1#1#1#1-1</t>
  </si>
  <si>
    <t>17.2558</t>
  </si>
  <si>
    <t>BKBS13idprov901947-1-30 -1-1@-1#1</t>
  </si>
  <si>
    <t>17.2632</t>
  </si>
  <si>
    <t>99.5736-4  LP611V X LP613-2-1-1-1#1#1#1-1</t>
  </si>
  <si>
    <t>17.2992</t>
  </si>
  <si>
    <t>LP 2542</t>
  </si>
  <si>
    <t>17.2940</t>
  </si>
  <si>
    <t>LP 122</t>
  </si>
  <si>
    <t>17.2932//15.407</t>
  </si>
  <si>
    <t>LP 521</t>
  </si>
  <si>
    <t>17.3018</t>
  </si>
  <si>
    <t>P21</t>
  </si>
  <si>
    <t>17.2574</t>
  </si>
  <si>
    <t>BKBS13idprov901947-1-153 -1-1-1-1#1</t>
  </si>
  <si>
    <t>17.2810</t>
  </si>
  <si>
    <t>[BSGA] 04.4091-1.1.1.1.1.#.#</t>
  </si>
  <si>
    <t>17.2946</t>
  </si>
  <si>
    <t>LP 662</t>
  </si>
  <si>
    <t>17.2626</t>
  </si>
  <si>
    <t>00.5539-1-1-1#1@-1#1#1#1-1</t>
  </si>
  <si>
    <t>17.2700</t>
  </si>
  <si>
    <t>(7310x7266)-1-46</t>
  </si>
  <si>
    <t>17.2996</t>
  </si>
  <si>
    <t>L 882 // LP 923</t>
  </si>
  <si>
    <t>17.2846</t>
  </si>
  <si>
    <t>[AX882] 04.755-1.1.1.1.1.#</t>
  </si>
  <si>
    <t>17.2612</t>
  </si>
  <si>
    <t>BS13 BULCK-235-1-1-1-1-1#1-1</t>
  </si>
  <si>
    <t>17.2668</t>
  </si>
  <si>
    <t>(7310x7266)-1-15</t>
  </si>
  <si>
    <t>17.2570</t>
  </si>
  <si>
    <t>BKBS13idprov901947-1-119 -1-1@-1#1</t>
  </si>
  <si>
    <t>17.2582</t>
  </si>
  <si>
    <t>BKBS13idprov901947-1-238-1-1-1-1#1</t>
  </si>
  <si>
    <t>17.2838</t>
  </si>
  <si>
    <t>[M 11] 04.866-1.1.1.1.1.#</t>
  </si>
  <si>
    <t>17.2958</t>
  </si>
  <si>
    <t>LP 153</t>
  </si>
  <si>
    <t>17.3014</t>
  </si>
  <si>
    <t>P1338</t>
  </si>
  <si>
    <t>17.2600</t>
  </si>
  <si>
    <t>bulk 04.1973-119-1-1-1#1#1</t>
  </si>
  <si>
    <t>17.2864</t>
  </si>
  <si>
    <t>[CDP] 04.649-1.1.1.1.1.#</t>
  </si>
  <si>
    <t>17.2568</t>
  </si>
  <si>
    <t>BKBS13idprov901947-1-117 -1-1-1-1#1</t>
  </si>
  <si>
    <t>17.2564</t>
  </si>
  <si>
    <t>BKBS13idprov901947-1-100 -1-1-1-1#1</t>
  </si>
  <si>
    <t>17.2804</t>
  </si>
  <si>
    <t>[BSGA] 04.4060-1.1.1.1.1.#.#</t>
  </si>
  <si>
    <t>17.2610</t>
  </si>
  <si>
    <t>LÑnea CFR#1#1#1#1</t>
  </si>
  <si>
    <t>17.2874</t>
  </si>
  <si>
    <t>[DK664] 04.644-1.1.1.1.1.#</t>
  </si>
  <si>
    <t>17.2966</t>
  </si>
  <si>
    <t>LP 2</t>
  </si>
  <si>
    <t>17.2618</t>
  </si>
  <si>
    <t>04.2867-1#1-1</t>
  </si>
  <si>
    <t>17.2820//NN15.667</t>
  </si>
  <si>
    <t>[BSGA] 04.4165-1.1.1.1.1.#.#</t>
  </si>
  <si>
    <t>17.2842</t>
  </si>
  <si>
    <t>[AX828] 04.782-1.1.1.1.1.#</t>
  </si>
  <si>
    <t>17.2628</t>
  </si>
  <si>
    <t>93.1849-3-1-1-1#2#1-1##1#1#1#1#1#1#1-1</t>
  </si>
  <si>
    <t>17.2566</t>
  </si>
  <si>
    <t>BKBS13idprov901947-1-113 -1-1-1-1#1</t>
  </si>
  <si>
    <t>17.2812</t>
  </si>
  <si>
    <t>[BSGA] 04.4092-1.1.1.1.1.#.#</t>
  </si>
  <si>
    <t>17.2924</t>
  </si>
  <si>
    <t>LP 3830</t>
  </si>
  <si>
    <t>17.3010</t>
  </si>
  <si>
    <t>160 (Sint. Líneas Arg. X Líneas Canadá)</t>
  </si>
  <si>
    <t>17.2936</t>
  </si>
  <si>
    <t>LP 116</t>
  </si>
  <si>
    <t>17.2676</t>
  </si>
  <si>
    <t>(7310x7266)-1-23</t>
  </si>
  <si>
    <t>17.2952</t>
  </si>
  <si>
    <t>LP 613</t>
  </si>
  <si>
    <t>17.2878</t>
  </si>
  <si>
    <t>[DK688] 04.803-1.1.1.1.1.# // LP02001</t>
  </si>
  <si>
    <t>17.2616</t>
  </si>
  <si>
    <t>LP2542-1</t>
  </si>
  <si>
    <t>17.2584</t>
  </si>
  <si>
    <t>BKBS13idprov901947-1-240-2-1-1-1#1</t>
  </si>
  <si>
    <t>17.2934//FONT21</t>
  </si>
  <si>
    <t>LP 126</t>
  </si>
  <si>
    <t>17.2964</t>
  </si>
  <si>
    <t>LP 562</t>
  </si>
  <si>
    <t>17.2980</t>
  </si>
  <si>
    <t>LP 580</t>
  </si>
  <si>
    <t>17.2656</t>
  </si>
  <si>
    <t>(7310x7266)-1-2</t>
  </si>
  <si>
    <t>17.2972</t>
  </si>
  <si>
    <t>LP 179</t>
  </si>
  <si>
    <t>17.2662</t>
  </si>
  <si>
    <t>(7310x7266)-1-11</t>
  </si>
  <si>
    <t>17.2848</t>
  </si>
  <si>
    <t>[AX884] 04.762-1.1.1.1.1.#</t>
  </si>
  <si>
    <t>17.2796</t>
  </si>
  <si>
    <t>LP581xLP562-1-42-1-1</t>
  </si>
  <si>
    <t>17.2956</t>
  </si>
  <si>
    <t>LP 1032</t>
  </si>
  <si>
    <t>17.2950</t>
  </si>
  <si>
    <t>LP 612</t>
  </si>
  <si>
    <t>17.2906</t>
  </si>
  <si>
    <t>LP 212</t>
  </si>
  <si>
    <t>17.3012</t>
  </si>
  <si>
    <t>ZN6</t>
  </si>
  <si>
    <t>17.2870</t>
  </si>
  <si>
    <t>[DK638] 04.650-1.1.1.1.1.#</t>
  </si>
  <si>
    <t>17.2686</t>
  </si>
  <si>
    <t>(7310x7266)-1-33</t>
  </si>
  <si>
    <t>17.2862//15.331</t>
  </si>
  <si>
    <t>[BS29 ] 04.701-1.1.1.1.1.#</t>
  </si>
  <si>
    <t>17.2634</t>
  </si>
  <si>
    <t>-4-1#1#1#1-1#1#1#1-1</t>
  </si>
  <si>
    <t>15.9//SYN7</t>
  </si>
  <si>
    <t>BKBS13idprov901947-1-75 -1-1@-1#1</t>
  </si>
  <si>
    <t>17.2930//BEBA</t>
  </si>
  <si>
    <t>LP 1512</t>
  </si>
  <si>
    <t>17.3016</t>
  </si>
  <si>
    <t>P465</t>
  </si>
  <si>
    <t>17.2636</t>
  </si>
  <si>
    <t>93.1804-2-2-1#1#1-1#1#1#1-1#1#1#1-1</t>
  </si>
  <si>
    <t>17.2872</t>
  </si>
  <si>
    <t>[DK638] 04.651-1.1.1.1.1.#</t>
  </si>
  <si>
    <t>17.2802</t>
  </si>
  <si>
    <t>LP581xLP562-1-195-1-1</t>
  </si>
  <si>
    <t>17.2990</t>
  </si>
  <si>
    <t>LP 598</t>
  </si>
  <si>
    <t>17.2908</t>
  </si>
  <si>
    <t>LP 214</t>
  </si>
  <si>
    <t>17.2808</t>
  </si>
  <si>
    <t>[BSGA] 04.4071-1.1.1.1.1.#.#</t>
  </si>
  <si>
    <t>17.2832</t>
  </si>
  <si>
    <t>[SynSDSP] 04.4045-1.1.1.1.1.#</t>
  </si>
  <si>
    <t>17.2970</t>
  </si>
  <si>
    <t>LPB2</t>
  </si>
  <si>
    <t>17.2978</t>
  </si>
  <si>
    <t>LP 916</t>
  </si>
  <si>
    <t>17.2572</t>
  </si>
  <si>
    <t>BKBS13idprov901947-1-132 -1-1-1-1#1</t>
  </si>
  <si>
    <t>17.2800</t>
  </si>
  <si>
    <t>LP581xLP562-1-128-2-1</t>
  </si>
  <si>
    <t>17.2594</t>
  </si>
  <si>
    <t>bulk 04.1973-86-1-1-1#1#1</t>
  </si>
  <si>
    <t>17.2912</t>
  </si>
  <si>
    <t>LP 221</t>
  </si>
  <si>
    <t>17.2968</t>
  </si>
  <si>
    <t>LP 869</t>
  </si>
  <si>
    <t>17.2926</t>
  </si>
  <si>
    <t>LP 199</t>
  </si>
  <si>
    <t>17.2606</t>
  </si>
  <si>
    <t>99.6113x99.6112#1-36-1-1-1-1#1#1#1</t>
  </si>
  <si>
    <t>17.2604</t>
  </si>
  <si>
    <t>bulk 04.1973-143-1-1-1#1#1</t>
  </si>
  <si>
    <t>17.2868</t>
  </si>
  <si>
    <t>[DK638] 04.631-1.1.1.1.1.#</t>
  </si>
  <si>
    <t>17.2716</t>
  </si>
  <si>
    <t>(7310x7266)-1-55</t>
  </si>
  <si>
    <t>17.2694</t>
  </si>
  <si>
    <t>(7310x7266)-1-40</t>
  </si>
  <si>
    <t>17.2620</t>
  </si>
  <si>
    <t>05.3607-1#1-1</t>
  </si>
  <si>
    <t>17.2598</t>
  </si>
  <si>
    <t>bulk 04.1973-112-1-1-1#1#1</t>
  </si>
  <si>
    <t>17.2602</t>
  </si>
  <si>
    <t>bulk 04.1973-123-2-1-1#1#1</t>
  </si>
  <si>
    <t>17.2948//BEBA</t>
  </si>
  <si>
    <t>LP 611</t>
  </si>
  <si>
    <t>17.2644</t>
  </si>
  <si>
    <t>94.1332-2#1-1#1-1#1#1#1#1#1#1#1#1-1</t>
  </si>
  <si>
    <t>17.2942</t>
  </si>
  <si>
    <t>LP 122-2</t>
  </si>
  <si>
    <t>17.2976</t>
  </si>
  <si>
    <t>LP 917</t>
  </si>
  <si>
    <t>12/$/2019</t>
  </si>
  <si>
    <t>17.2944</t>
  </si>
  <si>
    <t>LP 1411</t>
  </si>
  <si>
    <t>17.2592</t>
  </si>
  <si>
    <t>bulk 04.1973-80-1-1-1#1#1</t>
  </si>
  <si>
    <t>17.2880</t>
  </si>
  <si>
    <t>[FESTIVAL] 04.785-1.1.1.1.1.#</t>
  </si>
  <si>
    <t>17.2654</t>
  </si>
  <si>
    <t>(7310x7266)-1-1</t>
  </si>
  <si>
    <t>17.2586</t>
  </si>
  <si>
    <t>bulk 04.1973-46-1@-1#1</t>
  </si>
  <si>
    <t>17.2928</t>
  </si>
  <si>
    <t>LP 1996</t>
  </si>
  <si>
    <t>17.2588</t>
  </si>
  <si>
    <t>bulk 04.1973-54-1-1-1#1</t>
  </si>
  <si>
    <t>17.2974</t>
  </si>
  <si>
    <t>LP 918</t>
  </si>
  <si>
    <t>17.2982</t>
  </si>
  <si>
    <t>LP 915</t>
  </si>
  <si>
    <t>17.2652</t>
  </si>
  <si>
    <t>98.5568#1#1#1#1#1#1#1-1</t>
  </si>
  <si>
    <t>17.2646</t>
  </si>
  <si>
    <t>00.6332-3#1#1#1#1#1#1#1#1-1</t>
  </si>
  <si>
    <t>94.1283-1-1#-1#1#1-3#1#1#1#1#1#1#1#1-1</t>
  </si>
  <si>
    <t>17.2596</t>
  </si>
  <si>
    <t>bulk 04.1973-88-1-1-1#1#1</t>
  </si>
  <si>
    <t>17.2608</t>
  </si>
  <si>
    <t>99.4793-1-1-1-1-1#1#1</t>
  </si>
  <si>
    <t>17.2648</t>
  </si>
  <si>
    <t>00.6334-1#1#1#1#1#1#1#1#1-1</t>
  </si>
  <si>
    <t>17.3020//BEBA</t>
  </si>
  <si>
    <t>LP 147</t>
  </si>
  <si>
    <t>17.2954//BEBA</t>
  </si>
  <si>
    <t>LP 605</t>
  </si>
  <si>
    <t>17.2938//BEBA</t>
  </si>
  <si>
    <t>LP 561</t>
  </si>
  <si>
    <t>17.2806</t>
  </si>
  <si>
    <t>[BSGA] 04.4062-1.1.1.1.1.#.#</t>
  </si>
  <si>
    <t>17.2630</t>
  </si>
  <si>
    <t>(95.6277/6278)F2-bk25eS1-9-1-1-1-1-1##1#1-1</t>
  </si>
  <si>
    <t>13.2212//12.2977</t>
  </si>
  <si>
    <t>[AX889] 04.719-1.1.1.1.1.#</t>
  </si>
  <si>
    <t>17.2798//15.253</t>
  </si>
  <si>
    <t>LP581xLP562-1-50-1-1</t>
  </si>
  <si>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</si>
  <si>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</si>
  <si>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</si>
  <si>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</si>
  <si>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</si>
  <si>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</si>
  <si>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</si>
  <si>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</si>
  <si>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</si>
  <si>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</si>
  <si>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</si>
  <si>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</si>
  <si>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</si>
  <si>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PESO GRANO</t>
  </si>
  <si>
    <t>?</t>
  </si>
  <si>
    <t>HM X</t>
  </si>
  <si>
    <t>Peso Seco Mil</t>
  </si>
  <si>
    <t>P_S_Mil</t>
  </si>
  <si>
    <t>T101</t>
  </si>
  <si>
    <t>1/4</t>
  </si>
  <si>
    <t>10/5</t>
  </si>
  <si>
    <t>9/10</t>
  </si>
  <si>
    <t>T102</t>
  </si>
  <si>
    <t>1/2</t>
  </si>
  <si>
    <t>MF*</t>
  </si>
  <si>
    <t>6</t>
  </si>
  <si>
    <t>T103</t>
  </si>
  <si>
    <t>T104</t>
  </si>
  <si>
    <t>10</t>
  </si>
  <si>
    <t>T105</t>
  </si>
  <si>
    <t>13/5</t>
  </si>
  <si>
    <t>T106</t>
  </si>
  <si>
    <t>T107</t>
  </si>
  <si>
    <t>T108</t>
  </si>
  <si>
    <t>7</t>
  </si>
  <si>
    <t>T109</t>
  </si>
  <si>
    <t>T111</t>
  </si>
  <si>
    <t>T112</t>
  </si>
  <si>
    <t>T113</t>
  </si>
  <si>
    <t>T114</t>
  </si>
  <si>
    <t>3</t>
  </si>
  <si>
    <t>T115</t>
  </si>
  <si>
    <t>9</t>
  </si>
  <si>
    <t>T116</t>
  </si>
  <si>
    <t>T117</t>
  </si>
  <si>
    <t>T118</t>
  </si>
  <si>
    <t>4/5</t>
  </si>
  <si>
    <t>T119</t>
  </si>
  <si>
    <t>T120</t>
  </si>
  <si>
    <t>T121</t>
  </si>
  <si>
    <t>T122</t>
  </si>
  <si>
    <t>2/5</t>
  </si>
  <si>
    <t>T123</t>
  </si>
  <si>
    <t>26/4</t>
  </si>
  <si>
    <t>T124</t>
  </si>
  <si>
    <t>T125</t>
  </si>
  <si>
    <t>T126</t>
  </si>
  <si>
    <t>T127</t>
  </si>
  <si>
    <t>T128</t>
  </si>
  <si>
    <t>T129</t>
  </si>
  <si>
    <t>MF·</t>
  </si>
  <si>
    <t xml:space="preserve">MF FUS </t>
  </si>
  <si>
    <t>T130</t>
  </si>
  <si>
    <t>T131</t>
  </si>
  <si>
    <t>PODRIDA</t>
  </si>
  <si>
    <t>T132</t>
  </si>
  <si>
    <t>T133</t>
  </si>
  <si>
    <t>T134</t>
  </si>
  <si>
    <t>T135</t>
  </si>
  <si>
    <t>T136</t>
  </si>
  <si>
    <t>T137</t>
  </si>
  <si>
    <t>T138</t>
  </si>
  <si>
    <t>6/5</t>
  </si>
  <si>
    <t>T139</t>
  </si>
  <si>
    <t>8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</si>
  <si>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</si>
  <si>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</si>
  <si>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</si>
  <si>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</si>
  <si>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</si>
  <si>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</si>
  <si>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</si>
  <si>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</si>
  <si>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</si>
  <si>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</si>
  <si>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</si>
  <si>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</si>
  <si>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</si>
  <si>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</si>
  <si>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</si>
  <si>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</si>
  <si>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</si>
  <si>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</si>
  <si>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</si>
  <si>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</si>
  <si>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</si>
  <si>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</si>
  <si>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</si>
  <si>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11K</t>
  </si>
  <si>
    <t>T164</t>
  </si>
  <si>
    <t>T165</t>
  </si>
  <si>
    <t>1/2 +</t>
  </si>
  <si>
    <t>T166</t>
  </si>
  <si>
    <t>T167</t>
  </si>
  <si>
    <t>T168</t>
  </si>
  <si>
    <t>T169</t>
  </si>
  <si>
    <t>T170</t>
  </si>
  <si>
    <t>3/4</t>
  </si>
  <si>
    <t>T171</t>
  </si>
  <si>
    <t>5/5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</si>
  <si>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</si>
  <si>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</si>
  <si>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</si>
  <si>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</si>
  <si>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</si>
  <si>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</si>
  <si>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</si>
  <si>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</si>
  <si>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</si>
  <si>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</si>
  <si>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30/4</t>
  </si>
  <si>
    <t>T182</t>
  </si>
  <si>
    <t>T183</t>
  </si>
  <si>
    <t>T184</t>
  </si>
  <si>
    <t>T185</t>
  </si>
  <si>
    <t>T186</t>
  </si>
  <si>
    <t>T187</t>
  </si>
  <si>
    <t>T188</t>
  </si>
  <si>
    <t>24/4</t>
  </si>
  <si>
    <t>T189</t>
  </si>
  <si>
    <t>T191</t>
  </si>
  <si>
    <t>T192</t>
  </si>
  <si>
    <t>T193</t>
  </si>
  <si>
    <t>T194</t>
  </si>
  <si>
    <t>T195</t>
  </si>
  <si>
    <t>12</t>
  </si>
  <si>
    <t>T196</t>
  </si>
  <si>
    <t>T197</t>
  </si>
  <si>
    <t>T198</t>
  </si>
  <si>
    <t>T199</t>
  </si>
  <si>
    <t>T200</t>
  </si>
  <si>
    <t>T201</t>
  </si>
  <si>
    <t>T202</t>
  </si>
  <si>
    <t>28/4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</si>
  <si>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</si>
  <si>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</si>
  <si>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</si>
  <si>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</si>
  <si>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</si>
  <si>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</si>
  <si>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</si>
  <si>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</si>
  <si>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</si>
  <si>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</si>
  <si>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</si>
  <si>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</si>
  <si>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</si>
  <si>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</si>
  <si>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</si>
  <si>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</si>
  <si>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</si>
  <si>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</si>
  <si>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</si>
  <si>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</si>
  <si>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</si>
  <si>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</si>
  <si>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</si>
  <si>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</si>
  <si>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</si>
  <si>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</si>
  <si>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</si>
  <si>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</si>
  <si>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</si>
  <si>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</si>
  <si>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</si>
  <si>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</si>
  <si>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</si>
  <si>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</si>
  <si>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</si>
  <si>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</si>
  <si>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</si>
  <si>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</si>
  <si>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</si>
  <si>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</si>
  <si>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</si>
  <si>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</si>
  <si>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</si>
  <si>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</si>
  <si>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</si>
  <si>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</si>
  <si>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</si>
  <si>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</si>
  <si>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</si>
  <si>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</si>
  <si>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</si>
  <si>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</si>
  <si>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</si>
  <si>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</si>
  <si>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</si>
  <si>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</si>
  <si>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</si>
  <si>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</si>
  <si>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</si>
  <si>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</si>
  <si>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</si>
  <si>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</si>
  <si>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</si>
  <si>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</si>
  <si>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</si>
  <si>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</si>
  <si>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</si>
  <si>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</si>
  <si>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</si>
  <si>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</si>
  <si>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</si>
  <si>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</si>
  <si>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</si>
  <si>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</si>
  <si>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</si>
  <si>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</si>
  <si>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</si>
  <si>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</si>
  <si>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</si>
  <si>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</si>
  <si>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</si>
  <si>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</si>
  <si>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</si>
  <si>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</si>
  <si>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</si>
  <si>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</si>
  <si>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</si>
  <si>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</si>
  <si>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</si>
  <si>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</si>
  <si>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</si>
  <si>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</si>
  <si>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</si>
  <si>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</si>
  <si>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</si>
  <si>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</si>
  <si>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</si>
  <si>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</si>
  <si>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</si>
  <si>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</si>
  <si>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</si>
  <si>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</si>
  <si>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</si>
  <si>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</si>
  <si>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</si>
  <si>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</si>
  <si>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8/5</t>
  </si>
  <si>
    <t>T344</t>
  </si>
  <si>
    <t>36/4</t>
  </si>
  <si>
    <t>T345</t>
  </si>
  <si>
    <t>T346</t>
  </si>
  <si>
    <t>T347</t>
  </si>
  <si>
    <t>T348</t>
  </si>
  <si>
    <t>SIN ESPIGAS</t>
  </si>
  <si>
    <t>T349</t>
  </si>
  <si>
    <t>T350</t>
  </si>
  <si>
    <t>T351</t>
  </si>
  <si>
    <t>T352</t>
  </si>
  <si>
    <t>T353</t>
  </si>
  <si>
    <t>T354</t>
  </si>
  <si>
    <t>T355</t>
  </si>
  <si>
    <t>REHACER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</si>
  <si>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</si>
  <si>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</si>
  <si>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</si>
  <si>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</si>
  <si>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</si>
  <si>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</si>
  <si>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</si>
  <si>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</si>
  <si>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</si>
  <si>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</si>
  <si>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</si>
  <si>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25/4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</si>
  <si>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</si>
  <si>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</si>
  <si>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</si>
  <si>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</si>
  <si>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</si>
  <si>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</si>
  <si>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</si>
  <si>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</si>
  <si>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</si>
  <si>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</si>
  <si>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</si>
  <si>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</si>
  <si>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</si>
  <si>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</si>
  <si>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</si>
  <si>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</si>
  <si>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</si>
  <si>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</si>
  <si>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</si>
  <si>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</si>
  <si>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</si>
  <si>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</si>
  <si>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</si>
  <si>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</si>
  <si>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</si>
  <si>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</si>
  <si>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</si>
  <si>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</si>
  <si>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</si>
  <si>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</si>
  <si>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</si>
  <si>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</si>
  <si>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</si>
  <si>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</si>
  <si>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</si>
  <si>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</si>
  <si>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</si>
  <si>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</si>
  <si>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</si>
  <si>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</si>
  <si>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15/5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</si>
  <si>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</si>
  <si>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</si>
  <si>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</si>
  <si>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</si>
  <si>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</si>
  <si>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</si>
  <si>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</si>
  <si>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</si>
  <si>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</si>
  <si>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</si>
  <si>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</si>
  <si>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</si>
  <si>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</si>
  <si>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</si>
  <si>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</si>
  <si>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</si>
  <si>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</si>
  <si>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</si>
  <si>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</si>
  <si>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</si>
  <si>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</si>
  <si>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</si>
  <si>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3/5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</si>
  <si>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</si>
  <si>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</si>
  <si>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</si>
  <si>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</si>
  <si>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</si>
  <si>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</si>
  <si>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</si>
  <si>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</si>
  <si>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</si>
  <si>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</si>
  <si>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</si>
  <si>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.26/4</t>
  </si>
  <si>
    <t>T441</t>
  </si>
  <si>
    <t>T442</t>
  </si>
  <si>
    <t>T443</t>
  </si>
  <si>
    <t>T444</t>
  </si>
  <si>
    <t>T445</t>
  </si>
  <si>
    <t>FUS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</si>
  <si>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</si>
  <si>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</si>
  <si>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</si>
  <si>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</si>
  <si>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</si>
  <si>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</si>
  <si>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</si>
  <si>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</si>
  <si>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</si>
  <si>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</si>
  <si>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</si>
  <si>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</si>
  <si>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</si>
  <si>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28/5</t>
  </si>
  <si>
    <t>T459</t>
  </si>
  <si>
    <t>T460</t>
  </si>
  <si>
    <t>T462</t>
  </si>
  <si>
    <t>T463</t>
  </si>
  <si>
    <t>T464</t>
  </si>
  <si>
    <t>29/4</t>
  </si>
  <si>
    <t>T465</t>
  </si>
  <si>
    <t>T466</t>
  </si>
  <si>
    <t>T467</t>
  </si>
  <si>
    <t>MF* 06/05/2019</t>
  </si>
  <si>
    <t>T468</t>
  </si>
  <si>
    <t>T205</t>
  </si>
  <si>
    <t>PODRIDO</t>
  </si>
  <si>
    <t>T3</t>
  </si>
  <si>
    <t>T1</t>
  </si>
  <si>
    <t xml:space="preserve">FUS </t>
  </si>
  <si>
    <t>T2</t>
  </si>
  <si>
    <t>NO GRANO</t>
  </si>
  <si>
    <t>PODRIDA SECO</t>
  </si>
  <si>
    <t>CARBON</t>
  </si>
  <si>
    <t>dumi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</si>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</sst>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/m/yy"/>
    <numFmt numFmtId="166" formatCode="0.0"/>
    <numFmt numFmtId="167" formatCode="0.0000"/>
  </numFmts>
  <fonts count="11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/>
    </xf>
    <xf numFmtId="2" fontId="6" fillId="5" borderId="2" xfId="0" applyNumberFormat="1" applyFont="1" applyFill="1" applyBorder="1"/>
    <xf numFmtId="0" fontId="6" fillId="5" borderId="2" xfId="0" applyFont="1" applyFill="1" applyBorder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/>
    <xf numFmtId="0" fontId="2" fillId="5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2" fontId="6" fillId="3" borderId="2" xfId="0" applyNumberFormat="1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/>
    </xf>
    <xf numFmtId="2" fontId="6" fillId="4" borderId="2" xfId="0" applyNumberFormat="1" applyFont="1" applyFill="1" applyBorder="1"/>
    <xf numFmtId="0" fontId="6" fillId="4" borderId="2" xfId="0" applyFont="1" applyFill="1" applyBorder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2" fontId="2" fillId="9" borderId="2" xfId="0" applyNumberFormat="1" applyFont="1" applyFill="1" applyBorder="1"/>
    <xf numFmtId="0" fontId="2" fillId="9" borderId="2" xfId="0" applyFont="1" applyFill="1" applyBorder="1"/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/>
    </xf>
    <xf numFmtId="2" fontId="2" fillId="10" borderId="2" xfId="0" applyNumberFormat="1" applyFont="1" applyFill="1" applyBorder="1"/>
    <xf numFmtId="0" fontId="2" fillId="10" borderId="2" xfId="0" applyFont="1" applyFill="1" applyBorder="1"/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/>
    </xf>
    <xf numFmtId="2" fontId="2" fillId="11" borderId="2" xfId="0" applyNumberFormat="1" applyFont="1" applyFill="1" applyBorder="1"/>
    <xf numFmtId="0" fontId="2" fillId="11" borderId="2" xfId="0" applyFont="1" applyFill="1" applyBorder="1"/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/>
    </xf>
    <xf numFmtId="2" fontId="2" fillId="12" borderId="2" xfId="0" applyNumberFormat="1" applyFont="1" applyFill="1" applyBorder="1"/>
    <xf numFmtId="0" fontId="2" fillId="12" borderId="2" xfId="0" applyFont="1" applyFill="1" applyBorder="1"/>
    <xf numFmtId="0" fontId="2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/>
    <xf numFmtId="167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49" fontId="2" fillId="13" borderId="2" xfId="0" applyNumberFormat="1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 vertical="center"/>
    </xf>
    <xf numFmtId="167" fontId="2" fillId="13" borderId="2" xfId="0" applyNumberFormat="1" applyFont="1" applyFill="1" applyBorder="1"/>
    <xf numFmtId="0" fontId="2" fillId="13" borderId="2" xfId="0" applyFont="1" applyFill="1" applyBorder="1" applyAlignment="1">
      <alignment horizontal="center" vertical="center"/>
    </xf>
    <xf numFmtId="166" fontId="2" fillId="13" borderId="2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67" fontId="2" fillId="10" borderId="2" xfId="0" applyNumberFormat="1" applyFont="1" applyFill="1" applyBorder="1"/>
    <xf numFmtId="166" fontId="2" fillId="10" borderId="2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4" borderId="2" xfId="0" applyNumberFormat="1" applyFont="1" applyFill="1" applyBorder="1"/>
    <xf numFmtId="0" fontId="5" fillId="4" borderId="2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64" fontId="2" fillId="4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14" borderId="1" xfId="0" applyFont="1" applyFill="1" applyBorder="1" applyAlignment="1">
      <alignment horizontal="center" vertical="center"/>
    </xf>
    <xf numFmtId="14" fontId="5" fillId="14" borderId="1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166" fontId="5" fillId="14" borderId="9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0" fillId="14" borderId="0" xfId="0" applyFont="1" applyFill="1" applyAlignment="1"/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ns_temp_201819" displayName="ens_temp_201819" ref="A1:P324" totalsRowShown="0" headerRowDxfId="59" dataDxfId="57" headerRowBorderDxfId="58" tableBorderDxfId="56">
  <autoFilter ref="A1:P324"/>
  <tableColumns count="16">
    <tableColumn id="1" name="PLOT" dataDxfId="55"/>
    <tableColumn id="2" name="BLOC" dataDxfId="54"/>
    <tableColumn id="3" name="IBLK" dataDxfId="53"/>
    <tableColumn id="4" name="ENTRY" dataDxfId="52"/>
    <tableColumn id="5" name="ORIGEN" dataDxfId="51"/>
    <tableColumn id="6" name="PEDIGREE" dataDxfId="50"/>
    <tableColumn id="7" name="PTAS" dataDxfId="49"/>
    <tableColumn id="8" name="VT" dataDxfId="48"/>
    <tableColumn id="9" name="GDU_VT" dataDxfId="47"/>
    <tableColumn id="10" name="R1" dataDxfId="46"/>
    <tableColumn id="11" name="GDU_R1" dataDxfId="45"/>
    <tableColumn id="12" name="ASI" dataDxfId="44"/>
    <tableColumn id="13" name="GDU_ASI" dataDxfId="43"/>
    <tableColumn id="14" name="MF" dataDxfId="42"/>
    <tableColumn id="15" name="MC" dataDxfId="41"/>
    <tableColumn id="16" name="TSG" dataDxfId="4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1:P337" totalsRowShown="0" headerRowDxfId="0" headerRowBorderDxfId="18" tableBorderDxfId="19" totalsRowBorderDxfId="17">
  <autoFilter ref="A1:P337"/>
  <tableColumns count="16">
    <tableColumn id="1" name="PLOT" dataDxfId="16"/>
    <tableColumn id="2" name="BLOC" dataDxfId="15"/>
    <tableColumn id="3" name="IBLK" dataDxfId="14"/>
    <tableColumn id="4" name="ENTRY" dataDxfId="13"/>
    <tableColumn id="5" name="ORIGEN" dataDxfId="12"/>
    <tableColumn id="6" name="PEDIGREE" dataDxfId="11"/>
    <tableColumn id="7" name="PTAS" dataDxfId="10"/>
    <tableColumn id="8" name="VT" dataDxfId="9"/>
    <tableColumn id="9" name="GDU_VT" dataDxfId="8"/>
    <tableColumn id="10" name="R1" dataDxfId="7"/>
    <tableColumn id="11" name="GDU_R1" dataDxfId="6"/>
    <tableColumn id="12" name="ASI" dataDxfId="5">
      <calculatedColumnFormula>DAYS360(H2,J2)</calculatedColumnFormula>
    </tableColumn>
    <tableColumn id="13" name="GDU_ASI" dataDxfId="4"/>
    <tableColumn id="14" name="MF" dataDxfId="3"/>
    <tableColumn id="15" name="MC" dataDxfId="2"/>
    <tableColumn id="16" name="TSG" dataDxfId="1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1:R3225" totalsRowShown="0" headerRowDxfId="39" tableBorderDxfId="38">
  <autoFilter ref="A1:R3225"/>
  <tableColumns count="18">
    <tableColumn id="1" name="Nº Muestra" dataDxfId="37"/>
    <tableColumn id="2" name="Lata" dataDxfId="36"/>
    <tableColumn id="3" name="Plot" dataDxfId="35"/>
    <tableColumn id="4" name="dumi" dataDxfId="34"/>
    <tableColumn id="7" name="Muestreo" dataDxfId="33"/>
    <tableColumn id="8" name="Fecha" dataDxfId="32"/>
    <tableColumn id="9" name="Peso Tara" dataDxfId="31"/>
    <tableColumn id="10" name="Peso Húmedo" dataDxfId="30"/>
    <tableColumn id="11" name="Peso Seco" dataDxfId="29"/>
    <tableColumn id="12" name="Chala" dataDxfId="28"/>
    <tableColumn id="13" name="HUM" dataDxfId="27">
      <calculatedColumnFormula>+(((H2-G2)-(I2-G2))/(I2-G2))*100</calculatedColumnFormula>
    </tableColumn>
    <tableColumn id="14" name="MF" dataDxfId="26"/>
    <tableColumn id="15" name="HM X" dataDxfId="25"/>
    <tableColumn id="16" name="DE" dataDxfId="24"/>
    <tableColumn id="17" name="Columna3" dataDxfId="23"/>
    <tableColumn id="18" name="TSG" dataDxfId="22"/>
    <tableColumn id="19" name="Peso Seco Mil" dataDxfId="21">
      <calculatedColumnFormula>+(((I2-G2)/1000)*1000)/10</calculatedColumnFormula>
    </tableColumn>
    <tableColumn id="20" name="P_S_Mil" dataDxfId="2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000"/>
  <sheetViews>
    <sheetView topLeftCell="D1" workbookViewId="0">
      <pane ySplit="1" topLeftCell="A319" activePane="bottomLeft" state="frozen"/>
      <selection pane="bottomLeft" activeCell="D338" sqref="D338"/>
    </sheetView>
  </sheetViews>
  <sheetFormatPr baseColWidth="10" defaultColWidth="14.44140625" defaultRowHeight="15" customHeight="1" x14ac:dyDescent="0.3"/>
  <cols>
    <col min="1" max="1" width="7.21875" customWidth="1"/>
    <col min="2" max="2" width="7.33203125" customWidth="1"/>
    <col min="3" max="3" width="6.5546875" customWidth="1"/>
    <col min="4" max="4" width="8.33203125" customWidth="1"/>
    <col min="5" max="5" width="17.88671875" customWidth="1"/>
    <col min="6" max="6" width="41.5546875" customWidth="1"/>
    <col min="7" max="7" width="7.21875" customWidth="1"/>
    <col min="8" max="8" width="10.6640625" customWidth="1"/>
    <col min="9" max="9" width="12.44140625" bestFit="1" customWidth="1"/>
    <col min="10" max="10" width="10.6640625" customWidth="1"/>
    <col min="11" max="11" width="12.33203125" bestFit="1" customWidth="1"/>
    <col min="12" max="12" width="8.21875" bestFit="1" customWidth="1"/>
    <col min="13" max="13" width="10.44140625" customWidth="1"/>
    <col min="14" max="16" width="12.33203125" customWidth="1"/>
  </cols>
  <sheetData>
    <row r="1" spans="1:16" ht="19.5" customHeight="1" x14ac:dyDescent="0.3">
      <c r="A1" s="209" t="s">
        <v>0</v>
      </c>
      <c r="B1" s="210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1" t="s">
        <v>7</v>
      </c>
      <c r="I1" s="211" t="s">
        <v>8</v>
      </c>
      <c r="J1" s="211" t="s">
        <v>9</v>
      </c>
      <c r="K1" s="211" t="s">
        <v>10</v>
      </c>
      <c r="L1" s="211" t="s">
        <v>11</v>
      </c>
      <c r="M1" s="211" t="s">
        <v>12</v>
      </c>
      <c r="N1" s="210" t="s">
        <v>13</v>
      </c>
      <c r="O1" s="210" t="s">
        <v>14</v>
      </c>
      <c r="P1" s="212" t="s">
        <v>15</v>
      </c>
    </row>
    <row r="2" spans="1:16" ht="19.5" customHeight="1" x14ac:dyDescent="0.3">
      <c r="A2" s="202">
        <v>410</v>
      </c>
      <c r="B2" s="2">
        <v>2</v>
      </c>
      <c r="C2" s="2">
        <v>10</v>
      </c>
      <c r="D2" s="2">
        <v>167</v>
      </c>
      <c r="E2" s="3" t="s">
        <v>16</v>
      </c>
      <c r="F2" s="4" t="s">
        <v>17</v>
      </c>
      <c r="G2" s="4"/>
      <c r="H2" s="5">
        <v>43450</v>
      </c>
      <c r="I2" s="4">
        <v>807.75</v>
      </c>
      <c r="J2" s="5">
        <v>43450</v>
      </c>
      <c r="K2" s="4">
        <v>807.75</v>
      </c>
      <c r="L2" s="6">
        <v>0</v>
      </c>
      <c r="M2" s="6"/>
      <c r="N2" s="5">
        <v>43514</v>
      </c>
      <c r="O2" s="5">
        <v>43549</v>
      </c>
      <c r="P2" s="203">
        <v>0.33500000000000002</v>
      </c>
    </row>
    <row r="3" spans="1:16" ht="19.5" customHeight="1" x14ac:dyDescent="0.3">
      <c r="A3" s="202">
        <v>217</v>
      </c>
      <c r="B3" s="2">
        <v>1</v>
      </c>
      <c r="C3" s="2">
        <v>10</v>
      </c>
      <c r="D3" s="2">
        <v>167</v>
      </c>
      <c r="E3" s="3" t="s">
        <v>16</v>
      </c>
      <c r="F3" s="4" t="s">
        <v>17</v>
      </c>
      <c r="G3" s="4"/>
      <c r="H3" s="5">
        <v>43452</v>
      </c>
      <c r="I3" s="4">
        <v>835.95</v>
      </c>
      <c r="J3" s="5">
        <v>43452</v>
      </c>
      <c r="K3" s="4">
        <v>835.95</v>
      </c>
      <c r="L3" s="6">
        <v>0</v>
      </c>
      <c r="M3" s="6"/>
      <c r="N3" s="5">
        <v>43514</v>
      </c>
      <c r="O3" s="5">
        <v>43549</v>
      </c>
      <c r="P3" s="203">
        <v>0.36799999999999999</v>
      </c>
    </row>
    <row r="4" spans="1:16" ht="19.5" customHeight="1" x14ac:dyDescent="0.3">
      <c r="A4" s="202">
        <v>452</v>
      </c>
      <c r="B4" s="2">
        <v>2</v>
      </c>
      <c r="C4" s="2">
        <v>13</v>
      </c>
      <c r="D4" s="2">
        <v>98</v>
      </c>
      <c r="E4" s="2" t="s">
        <v>18</v>
      </c>
      <c r="F4" s="4" t="s">
        <v>19</v>
      </c>
      <c r="G4" s="4"/>
      <c r="H4" s="5">
        <v>43452</v>
      </c>
      <c r="I4" s="4">
        <v>835.95</v>
      </c>
      <c r="J4" s="5">
        <v>43453</v>
      </c>
      <c r="K4" s="5"/>
      <c r="L4" s="6">
        <v>1</v>
      </c>
      <c r="M4" s="6"/>
      <c r="N4" s="5">
        <v>43514</v>
      </c>
      <c r="O4" s="5">
        <v>43550</v>
      </c>
      <c r="P4" s="204"/>
    </row>
    <row r="5" spans="1:16" ht="19.5" customHeight="1" x14ac:dyDescent="0.3">
      <c r="A5" s="202">
        <v>156</v>
      </c>
      <c r="B5" s="2">
        <v>1</v>
      </c>
      <c r="C5" s="2">
        <v>5</v>
      </c>
      <c r="D5" s="2">
        <v>100</v>
      </c>
      <c r="E5" s="2" t="s">
        <v>20</v>
      </c>
      <c r="F5" s="4" t="s">
        <v>21</v>
      </c>
      <c r="G5" s="4"/>
      <c r="H5" s="5">
        <v>43453</v>
      </c>
      <c r="I5" s="4"/>
      <c r="J5" s="5">
        <v>43453</v>
      </c>
      <c r="K5" s="5"/>
      <c r="L5" s="6">
        <v>0</v>
      </c>
      <c r="M5" s="6"/>
      <c r="N5" s="8"/>
      <c r="O5" s="8"/>
      <c r="P5" s="204"/>
    </row>
    <row r="6" spans="1:16" ht="19.5" customHeight="1" x14ac:dyDescent="0.3">
      <c r="A6" s="202">
        <v>339</v>
      </c>
      <c r="B6" s="2">
        <v>2</v>
      </c>
      <c r="C6" s="2">
        <v>4</v>
      </c>
      <c r="D6" s="2">
        <v>168</v>
      </c>
      <c r="E6" s="3" t="s">
        <v>22</v>
      </c>
      <c r="F6" s="4" t="s">
        <v>23</v>
      </c>
      <c r="G6" s="4"/>
      <c r="H6" s="5">
        <v>43453</v>
      </c>
      <c r="I6" s="4"/>
      <c r="J6" s="5">
        <v>43453</v>
      </c>
      <c r="K6" s="5"/>
      <c r="L6" s="6">
        <v>0</v>
      </c>
      <c r="M6" s="6"/>
      <c r="N6" s="5">
        <v>43514</v>
      </c>
      <c r="O6" s="5">
        <v>43556</v>
      </c>
      <c r="P6" s="204">
        <v>0.182</v>
      </c>
    </row>
    <row r="7" spans="1:16" ht="19.5" customHeight="1" x14ac:dyDescent="0.3">
      <c r="A7" s="202">
        <v>354</v>
      </c>
      <c r="B7" s="2">
        <v>2</v>
      </c>
      <c r="C7" s="2">
        <v>5</v>
      </c>
      <c r="D7" s="2">
        <v>115</v>
      </c>
      <c r="E7" s="2" t="s">
        <v>24</v>
      </c>
      <c r="F7" s="4" t="s">
        <v>25</v>
      </c>
      <c r="G7" s="4"/>
      <c r="H7" s="5">
        <v>43453</v>
      </c>
      <c r="I7" s="4"/>
      <c r="J7" s="5">
        <v>43453</v>
      </c>
      <c r="K7" s="5"/>
      <c r="L7" s="6">
        <v>0</v>
      </c>
      <c r="M7" s="6"/>
      <c r="N7" s="5">
        <v>43514</v>
      </c>
      <c r="O7" s="5">
        <v>43554</v>
      </c>
      <c r="P7" s="204" t="s">
        <v>26</v>
      </c>
    </row>
    <row r="8" spans="1:16" ht="19.5" customHeight="1" x14ac:dyDescent="0.3">
      <c r="A8" s="202">
        <v>152</v>
      </c>
      <c r="B8" s="2">
        <v>1</v>
      </c>
      <c r="C8" s="2">
        <v>5</v>
      </c>
      <c r="D8" s="2">
        <v>101</v>
      </c>
      <c r="E8" s="2" t="s">
        <v>27</v>
      </c>
      <c r="F8" s="4" t="s">
        <v>28</v>
      </c>
      <c r="G8" s="4"/>
      <c r="H8" s="5">
        <v>43454</v>
      </c>
      <c r="I8" s="4"/>
      <c r="J8" s="5">
        <v>43454</v>
      </c>
      <c r="K8" s="5"/>
      <c r="L8" s="6">
        <v>0</v>
      </c>
      <c r="M8" s="6"/>
      <c r="N8" s="5">
        <v>43517</v>
      </c>
      <c r="O8" s="5">
        <v>43570</v>
      </c>
      <c r="P8" s="204"/>
    </row>
    <row r="9" spans="1:16" ht="19.5" customHeight="1" x14ac:dyDescent="0.3">
      <c r="A9" s="202">
        <v>164</v>
      </c>
      <c r="B9" s="2">
        <v>1</v>
      </c>
      <c r="C9" s="2">
        <v>6</v>
      </c>
      <c r="D9" s="2">
        <v>168</v>
      </c>
      <c r="E9" s="3" t="s">
        <v>22</v>
      </c>
      <c r="F9" s="4" t="s">
        <v>23</v>
      </c>
      <c r="G9" s="4"/>
      <c r="H9" s="5">
        <v>43454</v>
      </c>
      <c r="I9" s="4"/>
      <c r="J9" s="5">
        <v>43454</v>
      </c>
      <c r="K9" s="5"/>
      <c r="L9" s="6">
        <v>0</v>
      </c>
      <c r="M9" s="6"/>
      <c r="N9" s="5">
        <v>43514</v>
      </c>
      <c r="O9" s="8"/>
      <c r="P9" s="204"/>
    </row>
    <row r="10" spans="1:16" ht="19.5" customHeight="1" x14ac:dyDescent="0.3">
      <c r="A10" s="202">
        <v>185</v>
      </c>
      <c r="B10" s="2">
        <v>1</v>
      </c>
      <c r="C10" s="2">
        <v>8</v>
      </c>
      <c r="D10" s="2">
        <v>99</v>
      </c>
      <c r="E10" s="2" t="s">
        <v>29</v>
      </c>
      <c r="F10" s="4" t="s">
        <v>30</v>
      </c>
      <c r="G10" s="4"/>
      <c r="H10" s="5">
        <v>43454</v>
      </c>
      <c r="I10" s="4"/>
      <c r="J10" s="5">
        <v>43455</v>
      </c>
      <c r="K10" s="5"/>
      <c r="L10" s="6">
        <v>1</v>
      </c>
      <c r="M10" s="6"/>
      <c r="N10" s="5">
        <v>43514</v>
      </c>
      <c r="O10" s="5">
        <v>43533</v>
      </c>
      <c r="P10" s="203">
        <v>0.40100000000000002</v>
      </c>
    </row>
    <row r="11" spans="1:16" ht="19.5" customHeight="1" x14ac:dyDescent="0.3">
      <c r="A11" s="202">
        <v>197</v>
      </c>
      <c r="B11" s="2">
        <v>1</v>
      </c>
      <c r="C11" s="2">
        <v>9</v>
      </c>
      <c r="D11" s="2">
        <v>103</v>
      </c>
      <c r="E11" s="2" t="s">
        <v>31</v>
      </c>
      <c r="F11" s="4" t="s">
        <v>32</v>
      </c>
      <c r="G11" s="4"/>
      <c r="H11" s="5">
        <v>43454</v>
      </c>
      <c r="I11" s="4"/>
      <c r="J11" s="5">
        <v>43454</v>
      </c>
      <c r="K11" s="5"/>
      <c r="L11" s="6">
        <v>0</v>
      </c>
      <c r="M11" s="6"/>
      <c r="N11" s="5">
        <v>43514</v>
      </c>
      <c r="O11" s="5">
        <v>43575</v>
      </c>
      <c r="P11" s="203">
        <v>0.47499999999999998</v>
      </c>
    </row>
    <row r="12" spans="1:16" ht="19.5" customHeight="1" x14ac:dyDescent="0.3">
      <c r="A12" s="202">
        <v>364</v>
      </c>
      <c r="B12" s="2">
        <v>2</v>
      </c>
      <c r="C12" s="2">
        <v>6</v>
      </c>
      <c r="D12" s="2">
        <v>99</v>
      </c>
      <c r="E12" s="2" t="s">
        <v>29</v>
      </c>
      <c r="F12" s="4" t="s">
        <v>30</v>
      </c>
      <c r="G12" s="4"/>
      <c r="H12" s="5">
        <v>43454</v>
      </c>
      <c r="I12" s="4"/>
      <c r="J12" s="5">
        <v>43454</v>
      </c>
      <c r="K12" s="5"/>
      <c r="L12" s="6">
        <v>0</v>
      </c>
      <c r="M12" s="6"/>
      <c r="N12" s="5">
        <v>43514</v>
      </c>
      <c r="O12" s="5">
        <v>43543</v>
      </c>
      <c r="P12" s="204"/>
    </row>
    <row r="13" spans="1:16" ht="19.5" customHeight="1" x14ac:dyDescent="0.3">
      <c r="A13" s="202">
        <v>397</v>
      </c>
      <c r="B13" s="2">
        <v>2</v>
      </c>
      <c r="C13" s="2">
        <v>9</v>
      </c>
      <c r="D13" s="2">
        <v>100</v>
      </c>
      <c r="E13" s="2" t="s">
        <v>20</v>
      </c>
      <c r="F13" s="4" t="s">
        <v>21</v>
      </c>
      <c r="G13" s="4"/>
      <c r="H13" s="5">
        <v>43454</v>
      </c>
      <c r="I13" s="4"/>
      <c r="J13" s="5">
        <v>43454</v>
      </c>
      <c r="K13" s="5"/>
      <c r="L13" s="6">
        <v>0</v>
      </c>
      <c r="M13" s="6"/>
      <c r="N13" s="9">
        <v>43514</v>
      </c>
      <c r="O13" s="5">
        <v>43552</v>
      </c>
      <c r="P13" s="204">
        <v>0.22700000000000001</v>
      </c>
    </row>
    <row r="14" spans="1:16" ht="19.5" customHeight="1" x14ac:dyDescent="0.3">
      <c r="A14" s="202">
        <v>189</v>
      </c>
      <c r="B14" s="2">
        <v>1</v>
      </c>
      <c r="C14" s="2">
        <v>8</v>
      </c>
      <c r="D14" s="2">
        <v>97</v>
      </c>
      <c r="E14" s="2" t="s">
        <v>33</v>
      </c>
      <c r="F14" s="4" t="s">
        <v>34</v>
      </c>
      <c r="G14" s="4"/>
      <c r="H14" s="5">
        <v>43455</v>
      </c>
      <c r="I14" s="4"/>
      <c r="J14" s="5">
        <v>43456</v>
      </c>
      <c r="K14" s="5"/>
      <c r="L14" s="6">
        <v>1</v>
      </c>
      <c r="M14" s="6"/>
      <c r="N14" s="5">
        <v>43514</v>
      </c>
      <c r="O14" s="5">
        <v>43575</v>
      </c>
      <c r="P14" s="204">
        <v>0.17199999999999999</v>
      </c>
    </row>
    <row r="15" spans="1:16" ht="19.5" customHeight="1" x14ac:dyDescent="0.3">
      <c r="A15" s="202">
        <v>200</v>
      </c>
      <c r="B15" s="2">
        <v>1</v>
      </c>
      <c r="C15" s="2">
        <v>9</v>
      </c>
      <c r="D15" s="2">
        <v>74</v>
      </c>
      <c r="E15" s="2" t="s">
        <v>35</v>
      </c>
      <c r="F15" s="4" t="s">
        <v>36</v>
      </c>
      <c r="G15" s="4"/>
      <c r="H15" s="5">
        <v>43455</v>
      </c>
      <c r="I15" s="4"/>
      <c r="J15" s="5">
        <v>43456</v>
      </c>
      <c r="K15" s="5"/>
      <c r="L15" s="6">
        <v>1</v>
      </c>
      <c r="M15" s="6"/>
      <c r="N15" s="5">
        <v>43514</v>
      </c>
      <c r="O15" s="5">
        <v>43550</v>
      </c>
      <c r="P15" s="203">
        <v>0.53900000000000003</v>
      </c>
    </row>
    <row r="16" spans="1:16" ht="19.5" customHeight="1" x14ac:dyDescent="0.3">
      <c r="A16" s="202">
        <v>265</v>
      </c>
      <c r="B16" s="2">
        <v>1</v>
      </c>
      <c r="C16" s="2">
        <v>14</v>
      </c>
      <c r="D16" s="2">
        <v>115</v>
      </c>
      <c r="E16" s="2" t="s">
        <v>24</v>
      </c>
      <c r="F16" s="4" t="s">
        <v>25</v>
      </c>
      <c r="G16" s="4"/>
      <c r="H16" s="5">
        <v>43455</v>
      </c>
      <c r="I16" s="4"/>
      <c r="J16" s="5">
        <v>43455</v>
      </c>
      <c r="K16" s="5"/>
      <c r="L16" s="6">
        <v>0</v>
      </c>
      <c r="M16" s="6"/>
      <c r="N16" s="5">
        <v>43514</v>
      </c>
      <c r="O16" s="5">
        <v>43565</v>
      </c>
      <c r="P16" s="204"/>
    </row>
    <row r="17" spans="1:16" ht="19.5" customHeight="1" x14ac:dyDescent="0.3">
      <c r="A17" s="202">
        <v>207</v>
      </c>
      <c r="B17" s="2">
        <v>1</v>
      </c>
      <c r="C17" s="2">
        <v>9</v>
      </c>
      <c r="D17" s="2">
        <v>102</v>
      </c>
      <c r="E17" s="2" t="s">
        <v>37</v>
      </c>
      <c r="F17" s="4" t="s">
        <v>38</v>
      </c>
      <c r="G17" s="4"/>
      <c r="H17" s="5">
        <v>43456</v>
      </c>
      <c r="I17" s="4"/>
      <c r="J17" s="5">
        <v>43456</v>
      </c>
      <c r="K17" s="5"/>
      <c r="L17" s="6">
        <v>0</v>
      </c>
      <c r="M17" s="6"/>
      <c r="N17" s="5">
        <v>43506</v>
      </c>
      <c r="O17" s="5">
        <v>43554</v>
      </c>
      <c r="P17" s="203">
        <v>0.40500000000000003</v>
      </c>
    </row>
    <row r="18" spans="1:16" ht="19.5" customHeight="1" x14ac:dyDescent="0.3">
      <c r="A18" s="202">
        <v>219</v>
      </c>
      <c r="B18" s="2">
        <v>1</v>
      </c>
      <c r="C18" s="2">
        <v>10</v>
      </c>
      <c r="D18" s="2">
        <v>70</v>
      </c>
      <c r="E18" s="2" t="s">
        <v>39</v>
      </c>
      <c r="F18" s="4" t="s">
        <v>40</v>
      </c>
      <c r="G18" s="4"/>
      <c r="H18" s="5">
        <v>43456</v>
      </c>
      <c r="I18" s="4"/>
      <c r="J18" s="5">
        <v>43457</v>
      </c>
      <c r="K18" s="5"/>
      <c r="L18" s="6">
        <v>1</v>
      </c>
      <c r="M18" s="6"/>
      <c r="N18" s="5">
        <v>43514</v>
      </c>
      <c r="O18" s="5">
        <v>43555</v>
      </c>
      <c r="P18" s="203">
        <v>0.29799999999999999</v>
      </c>
    </row>
    <row r="19" spans="1:16" ht="19.5" customHeight="1" x14ac:dyDescent="0.3">
      <c r="A19" s="202">
        <v>260</v>
      </c>
      <c r="B19" s="2">
        <v>1</v>
      </c>
      <c r="C19" s="2">
        <v>14</v>
      </c>
      <c r="D19" s="2">
        <v>112</v>
      </c>
      <c r="E19" s="2" t="s">
        <v>41</v>
      </c>
      <c r="F19" s="4" t="s">
        <v>42</v>
      </c>
      <c r="G19" s="4"/>
      <c r="H19" s="5">
        <v>43456</v>
      </c>
      <c r="I19" s="4"/>
      <c r="J19" s="5">
        <v>43456</v>
      </c>
      <c r="K19" s="5"/>
      <c r="L19" s="6">
        <v>0</v>
      </c>
      <c r="M19" s="6"/>
      <c r="N19" s="5">
        <v>43516</v>
      </c>
      <c r="O19" s="5">
        <v>43553</v>
      </c>
      <c r="P19" s="203">
        <v>0.71699999999999997</v>
      </c>
    </row>
    <row r="20" spans="1:16" ht="19.5" customHeight="1" x14ac:dyDescent="0.3">
      <c r="A20" s="202">
        <v>390</v>
      </c>
      <c r="B20" s="2">
        <v>2</v>
      </c>
      <c r="C20" s="2">
        <v>8</v>
      </c>
      <c r="D20" s="2">
        <v>74</v>
      </c>
      <c r="E20" s="2" t="s">
        <v>35</v>
      </c>
      <c r="F20" s="4" t="s">
        <v>36</v>
      </c>
      <c r="G20" s="4"/>
      <c r="H20" s="5">
        <v>43456</v>
      </c>
      <c r="I20" s="4"/>
      <c r="J20" s="5">
        <v>43458</v>
      </c>
      <c r="K20" s="5"/>
      <c r="L20" s="6">
        <v>2</v>
      </c>
      <c r="M20" s="6"/>
      <c r="N20" s="5">
        <v>43512</v>
      </c>
      <c r="O20" s="5">
        <v>43547</v>
      </c>
      <c r="P20" s="203">
        <v>0.59499999999999997</v>
      </c>
    </row>
    <row r="21" spans="1:16" ht="19.5" customHeight="1" x14ac:dyDescent="0.3">
      <c r="A21" s="202">
        <v>461</v>
      </c>
      <c r="B21" s="2">
        <v>2</v>
      </c>
      <c r="C21" s="2">
        <v>14</v>
      </c>
      <c r="D21" s="2">
        <v>114</v>
      </c>
      <c r="E21" s="2" t="s">
        <v>43</v>
      </c>
      <c r="F21" s="4" t="s">
        <v>44</v>
      </c>
      <c r="G21" s="4"/>
      <c r="H21" s="5">
        <v>43456</v>
      </c>
      <c r="I21" s="4"/>
      <c r="J21" s="5">
        <v>43458</v>
      </c>
      <c r="K21" s="5"/>
      <c r="L21" s="6">
        <v>2</v>
      </c>
      <c r="M21" s="6"/>
      <c r="N21" s="5">
        <v>43521</v>
      </c>
      <c r="O21" s="5">
        <v>43563</v>
      </c>
      <c r="P21" s="203">
        <v>0.47899999999999998</v>
      </c>
    </row>
    <row r="22" spans="1:16" ht="19.5" customHeight="1" x14ac:dyDescent="0.3">
      <c r="A22" s="202">
        <v>237</v>
      </c>
      <c r="B22" s="2">
        <v>1</v>
      </c>
      <c r="C22" s="2">
        <v>12</v>
      </c>
      <c r="D22" s="2">
        <v>114</v>
      </c>
      <c r="E22" s="2" t="s">
        <v>43</v>
      </c>
      <c r="F22" s="4" t="s">
        <v>44</v>
      </c>
      <c r="G22" s="4"/>
      <c r="H22" s="5">
        <v>43457</v>
      </c>
      <c r="I22" s="4"/>
      <c r="J22" s="5">
        <v>43459</v>
      </c>
      <c r="K22" s="5"/>
      <c r="L22" s="6">
        <v>2</v>
      </c>
      <c r="M22" s="6"/>
      <c r="N22" s="9">
        <v>43514</v>
      </c>
      <c r="O22" s="9">
        <v>43567</v>
      </c>
      <c r="P22" s="204">
        <v>0.57899999999999996</v>
      </c>
    </row>
    <row r="23" spans="1:16" ht="19.5" customHeight="1" x14ac:dyDescent="0.3">
      <c r="A23" s="202">
        <v>309</v>
      </c>
      <c r="B23" s="2">
        <v>2</v>
      </c>
      <c r="C23" s="2">
        <v>1</v>
      </c>
      <c r="D23" s="2">
        <v>112</v>
      </c>
      <c r="E23" s="2" t="s">
        <v>41</v>
      </c>
      <c r="F23" s="4" t="s">
        <v>42</v>
      </c>
      <c r="G23" s="4"/>
      <c r="H23" s="5">
        <v>43457</v>
      </c>
      <c r="I23" s="4"/>
      <c r="J23" s="5">
        <v>43457</v>
      </c>
      <c r="K23" s="5"/>
      <c r="L23" s="6">
        <v>0</v>
      </c>
      <c r="M23" s="6"/>
      <c r="N23" s="5">
        <v>43511</v>
      </c>
      <c r="O23" s="5">
        <v>43547</v>
      </c>
      <c r="P23" s="203">
        <v>0.58299999999999996</v>
      </c>
    </row>
    <row r="24" spans="1:16" ht="19.5" customHeight="1" x14ac:dyDescent="0.3">
      <c r="A24" s="202">
        <v>170</v>
      </c>
      <c r="B24" s="2">
        <v>1</v>
      </c>
      <c r="C24" s="2">
        <v>6</v>
      </c>
      <c r="D24" s="2">
        <v>98</v>
      </c>
      <c r="E24" s="2" t="s">
        <v>18</v>
      </c>
      <c r="F24" s="4" t="s">
        <v>19</v>
      </c>
      <c r="G24" s="4"/>
      <c r="H24" s="5">
        <v>43458</v>
      </c>
      <c r="I24" s="4"/>
      <c r="J24" s="5">
        <v>43460</v>
      </c>
      <c r="K24" s="5"/>
      <c r="L24" s="6">
        <v>2</v>
      </c>
      <c r="M24" s="6"/>
      <c r="N24" s="5">
        <v>43514</v>
      </c>
      <c r="O24" s="5">
        <v>43531</v>
      </c>
      <c r="P24" s="204">
        <v>0.252</v>
      </c>
    </row>
    <row r="25" spans="1:16" ht="19.5" customHeight="1" x14ac:dyDescent="0.3">
      <c r="A25" s="202">
        <v>157</v>
      </c>
      <c r="B25" s="2">
        <v>1</v>
      </c>
      <c r="C25" s="2">
        <v>5</v>
      </c>
      <c r="D25" s="2">
        <v>166</v>
      </c>
      <c r="E25" s="3" t="s">
        <v>45</v>
      </c>
      <c r="F25" s="4" t="s">
        <v>46</v>
      </c>
      <c r="G25" s="4"/>
      <c r="H25" s="5">
        <v>43459</v>
      </c>
      <c r="I25" s="4"/>
      <c r="J25" s="5">
        <v>43459</v>
      </c>
      <c r="K25" s="5"/>
      <c r="L25" s="6">
        <v>0</v>
      </c>
      <c r="M25" s="6"/>
      <c r="N25" s="5">
        <v>43514</v>
      </c>
      <c r="O25" s="5">
        <v>43555</v>
      </c>
      <c r="P25" s="203">
        <v>0.41199999999999998</v>
      </c>
    </row>
    <row r="26" spans="1:16" ht="19.5" customHeight="1" x14ac:dyDescent="0.3">
      <c r="A26" s="202">
        <v>168</v>
      </c>
      <c r="B26" s="2">
        <v>1</v>
      </c>
      <c r="C26" s="2">
        <v>6</v>
      </c>
      <c r="D26" s="2">
        <v>106</v>
      </c>
      <c r="E26" s="2" t="s">
        <v>47</v>
      </c>
      <c r="F26" s="4" t="s">
        <v>48</v>
      </c>
      <c r="G26" s="4"/>
      <c r="H26" s="5">
        <v>43459</v>
      </c>
      <c r="I26" s="4"/>
      <c r="J26" s="5">
        <v>43459</v>
      </c>
      <c r="K26" s="5"/>
      <c r="L26" s="6">
        <v>0</v>
      </c>
      <c r="M26" s="6"/>
      <c r="N26" s="5">
        <v>43518</v>
      </c>
      <c r="O26" s="5">
        <v>43558</v>
      </c>
      <c r="P26" s="203">
        <v>0.621</v>
      </c>
    </row>
    <row r="27" spans="1:16" ht="19.5" customHeight="1" x14ac:dyDescent="0.3">
      <c r="A27" s="202">
        <v>178</v>
      </c>
      <c r="B27" s="2">
        <v>1</v>
      </c>
      <c r="C27" s="2">
        <v>7</v>
      </c>
      <c r="D27" s="2">
        <v>155</v>
      </c>
      <c r="E27" s="2" t="s">
        <v>49</v>
      </c>
      <c r="F27" s="4" t="s">
        <v>50</v>
      </c>
      <c r="G27" s="4"/>
      <c r="H27" s="5">
        <v>43459</v>
      </c>
      <c r="I27" s="4"/>
      <c r="J27" s="5">
        <v>43459</v>
      </c>
      <c r="K27" s="5"/>
      <c r="L27" s="6">
        <v>0</v>
      </c>
      <c r="M27" s="6"/>
      <c r="N27" s="5">
        <v>43519</v>
      </c>
      <c r="O27" s="5">
        <v>43599</v>
      </c>
      <c r="P27" s="203">
        <v>0.308</v>
      </c>
    </row>
    <row r="28" spans="1:16" ht="19.5" customHeight="1" x14ac:dyDescent="0.3">
      <c r="A28" s="202">
        <v>212</v>
      </c>
      <c r="B28" s="2">
        <v>1</v>
      </c>
      <c r="C28" s="2">
        <v>10</v>
      </c>
      <c r="D28" s="2">
        <v>65</v>
      </c>
      <c r="E28" s="2" t="s">
        <v>51</v>
      </c>
      <c r="F28" s="4" t="s">
        <v>52</v>
      </c>
      <c r="G28" s="4"/>
      <c r="H28" s="5">
        <v>43459</v>
      </c>
      <c r="I28" s="4"/>
      <c r="J28" s="5">
        <v>43459</v>
      </c>
      <c r="K28" s="5"/>
      <c r="L28" s="6">
        <v>0</v>
      </c>
      <c r="M28" s="6"/>
      <c r="N28" s="5">
        <v>43514</v>
      </c>
      <c r="O28" s="5">
        <v>43570</v>
      </c>
      <c r="P28" s="204">
        <v>0.10100000000000001</v>
      </c>
    </row>
    <row r="29" spans="1:16" ht="19.5" customHeight="1" x14ac:dyDescent="0.3">
      <c r="A29" s="202">
        <v>253</v>
      </c>
      <c r="B29" s="2">
        <v>1</v>
      </c>
      <c r="C29" s="2">
        <v>13</v>
      </c>
      <c r="D29" s="2">
        <v>158</v>
      </c>
      <c r="E29" s="2" t="s">
        <v>53</v>
      </c>
      <c r="F29" s="4" t="s">
        <v>54</v>
      </c>
      <c r="G29" s="4"/>
      <c r="H29" s="5">
        <v>43459</v>
      </c>
      <c r="I29" s="4"/>
      <c r="J29" s="5">
        <v>43459</v>
      </c>
      <c r="K29" s="5"/>
      <c r="L29" s="6">
        <v>0</v>
      </c>
      <c r="M29" s="6"/>
      <c r="N29" s="5">
        <v>43511</v>
      </c>
      <c r="O29" s="5">
        <v>43554</v>
      </c>
      <c r="P29" s="203">
        <v>0.49199999999999999</v>
      </c>
    </row>
    <row r="30" spans="1:16" ht="19.5" customHeight="1" x14ac:dyDescent="0.3">
      <c r="A30" s="202">
        <v>256</v>
      </c>
      <c r="B30" s="2">
        <v>1</v>
      </c>
      <c r="C30" s="2">
        <v>13</v>
      </c>
      <c r="D30" s="2">
        <v>11</v>
      </c>
      <c r="E30" s="2" t="s">
        <v>55</v>
      </c>
      <c r="F30" s="4" t="s">
        <v>56</v>
      </c>
      <c r="G30" s="4"/>
      <c r="H30" s="5">
        <v>43459</v>
      </c>
      <c r="I30" s="4"/>
      <c r="J30" s="5">
        <v>43459</v>
      </c>
      <c r="K30" s="5"/>
      <c r="L30" s="6">
        <v>0</v>
      </c>
      <c r="M30" s="6"/>
      <c r="N30" s="5">
        <v>43515</v>
      </c>
      <c r="O30" s="5">
        <v>43556</v>
      </c>
      <c r="P30" s="203">
        <v>0.59299999999999997</v>
      </c>
    </row>
    <row r="31" spans="1:16" ht="19.5" customHeight="1" x14ac:dyDescent="0.3">
      <c r="A31" s="202">
        <v>310</v>
      </c>
      <c r="B31" s="2">
        <v>2</v>
      </c>
      <c r="C31" s="2">
        <v>1</v>
      </c>
      <c r="D31" s="2">
        <v>104</v>
      </c>
      <c r="E31" s="2" t="s">
        <v>57</v>
      </c>
      <c r="F31" s="4" t="s">
        <v>58</v>
      </c>
      <c r="G31" s="4"/>
      <c r="H31" s="5">
        <v>43459</v>
      </c>
      <c r="I31" s="4"/>
      <c r="J31" s="5">
        <v>43460</v>
      </c>
      <c r="K31" s="5"/>
      <c r="L31" s="6">
        <v>1</v>
      </c>
      <c r="M31" s="6"/>
      <c r="N31" s="8" t="s">
        <v>59</v>
      </c>
      <c r="O31" s="8" t="s">
        <v>59</v>
      </c>
      <c r="P31" s="204" t="s">
        <v>59</v>
      </c>
    </row>
    <row r="32" spans="1:16" ht="19.5" customHeight="1" x14ac:dyDescent="0.3">
      <c r="A32" s="202">
        <v>328</v>
      </c>
      <c r="B32" s="2">
        <v>2</v>
      </c>
      <c r="C32" s="2">
        <v>3</v>
      </c>
      <c r="D32" s="2">
        <v>65</v>
      </c>
      <c r="E32" s="2" t="s">
        <v>51</v>
      </c>
      <c r="F32" s="4" t="s">
        <v>52</v>
      </c>
      <c r="G32" s="4"/>
      <c r="H32" s="5">
        <v>43459</v>
      </c>
      <c r="I32" s="4"/>
      <c r="J32" s="5">
        <v>43459</v>
      </c>
      <c r="K32" s="5"/>
      <c r="L32" s="6">
        <v>0</v>
      </c>
      <c r="M32" s="6"/>
      <c r="N32" s="9">
        <v>43514</v>
      </c>
      <c r="O32" s="5">
        <v>43552</v>
      </c>
      <c r="P32" s="204">
        <v>0.20499999999999999</v>
      </c>
    </row>
    <row r="33" spans="1:16" ht="19.5" customHeight="1" x14ac:dyDescent="0.3">
      <c r="A33" s="202">
        <v>342</v>
      </c>
      <c r="B33" s="2">
        <v>2</v>
      </c>
      <c r="C33" s="2">
        <v>4</v>
      </c>
      <c r="D33" s="2">
        <v>166</v>
      </c>
      <c r="E33" s="3" t="s">
        <v>45</v>
      </c>
      <c r="F33" s="4" t="s">
        <v>46</v>
      </c>
      <c r="G33" s="4"/>
      <c r="H33" s="5">
        <v>43459</v>
      </c>
      <c r="I33" s="4"/>
      <c r="J33" s="5">
        <v>43459</v>
      </c>
      <c r="K33" s="5"/>
      <c r="L33" s="6">
        <v>0</v>
      </c>
      <c r="M33" s="6"/>
      <c r="N33" s="5">
        <v>43514</v>
      </c>
      <c r="O33" s="8"/>
      <c r="P33" s="204"/>
    </row>
    <row r="34" spans="1:16" ht="19.5" customHeight="1" x14ac:dyDescent="0.3">
      <c r="A34" s="202">
        <v>352</v>
      </c>
      <c r="B34" s="2">
        <v>2</v>
      </c>
      <c r="C34" s="2">
        <v>5</v>
      </c>
      <c r="D34" s="2">
        <v>148</v>
      </c>
      <c r="E34" s="2" t="s">
        <v>60</v>
      </c>
      <c r="F34" s="4" t="s">
        <v>61</v>
      </c>
      <c r="G34" s="4"/>
      <c r="H34" s="5">
        <v>43459</v>
      </c>
      <c r="I34" s="4"/>
      <c r="J34" s="5">
        <v>43459</v>
      </c>
      <c r="K34" s="5"/>
      <c r="L34" s="6">
        <v>0</v>
      </c>
      <c r="M34" s="6"/>
      <c r="N34" s="5">
        <v>43513</v>
      </c>
      <c r="O34" s="5">
        <v>43562</v>
      </c>
      <c r="P34" s="205">
        <v>0.42</v>
      </c>
    </row>
    <row r="35" spans="1:16" ht="19.5" customHeight="1" x14ac:dyDescent="0.3">
      <c r="A35" s="202">
        <v>356</v>
      </c>
      <c r="B35" s="2">
        <v>2</v>
      </c>
      <c r="C35" s="2">
        <v>5</v>
      </c>
      <c r="D35" s="2">
        <v>160</v>
      </c>
      <c r="E35" s="10" t="s">
        <v>62</v>
      </c>
      <c r="F35" s="11" t="s">
        <v>63</v>
      </c>
      <c r="G35" s="4"/>
      <c r="H35" s="5">
        <v>43459</v>
      </c>
      <c r="I35" s="4"/>
      <c r="J35" s="5">
        <v>43460</v>
      </c>
      <c r="K35" s="5"/>
      <c r="L35" s="6">
        <v>1</v>
      </c>
      <c r="M35" s="6"/>
      <c r="N35" s="5">
        <v>43533</v>
      </c>
      <c r="O35" s="5">
        <v>43580</v>
      </c>
      <c r="P35" s="203">
        <v>0.46400000000000002</v>
      </c>
    </row>
    <row r="36" spans="1:16" ht="19.5" customHeight="1" x14ac:dyDescent="0.3">
      <c r="A36" s="202">
        <v>358</v>
      </c>
      <c r="B36" s="2">
        <v>2</v>
      </c>
      <c r="C36" s="2">
        <v>5</v>
      </c>
      <c r="D36" s="2">
        <v>11</v>
      </c>
      <c r="E36" s="2" t="s">
        <v>55</v>
      </c>
      <c r="F36" s="4" t="s">
        <v>56</v>
      </c>
      <c r="G36" s="4"/>
      <c r="H36" s="5">
        <v>43459</v>
      </c>
      <c r="I36" s="4"/>
      <c r="J36" s="5">
        <v>43459</v>
      </c>
      <c r="K36" s="5"/>
      <c r="L36" s="6">
        <v>0</v>
      </c>
      <c r="M36" s="6"/>
      <c r="N36" s="5">
        <v>43507</v>
      </c>
      <c r="O36" s="5">
        <v>43550</v>
      </c>
      <c r="P36" s="203">
        <v>0.48599999999999999</v>
      </c>
    </row>
    <row r="37" spans="1:16" ht="19.5" customHeight="1" x14ac:dyDescent="0.3">
      <c r="A37" s="202">
        <v>365</v>
      </c>
      <c r="B37" s="2">
        <v>2</v>
      </c>
      <c r="C37" s="2">
        <v>6</v>
      </c>
      <c r="D37" s="2">
        <v>106</v>
      </c>
      <c r="E37" s="2" t="s">
        <v>47</v>
      </c>
      <c r="F37" s="4" t="s">
        <v>48</v>
      </c>
      <c r="G37" s="4"/>
      <c r="H37" s="5">
        <v>43459</v>
      </c>
      <c r="I37" s="4"/>
      <c r="J37" s="5">
        <v>43459</v>
      </c>
      <c r="K37" s="5"/>
      <c r="L37" s="6">
        <v>0</v>
      </c>
      <c r="M37" s="6"/>
      <c r="N37" s="5">
        <v>43511</v>
      </c>
      <c r="O37" s="5">
        <v>43561</v>
      </c>
      <c r="P37" s="203">
        <v>0.38600000000000001</v>
      </c>
    </row>
    <row r="38" spans="1:16" ht="19.5" customHeight="1" x14ac:dyDescent="0.3">
      <c r="A38" s="202">
        <v>367</v>
      </c>
      <c r="B38" s="2">
        <v>2</v>
      </c>
      <c r="C38" s="2">
        <v>6</v>
      </c>
      <c r="D38" s="2">
        <v>153</v>
      </c>
      <c r="E38" s="2" t="s">
        <v>64</v>
      </c>
      <c r="F38" s="4" t="s">
        <v>65</v>
      </c>
      <c r="G38" s="4"/>
      <c r="H38" s="5">
        <v>43459</v>
      </c>
      <c r="I38" s="4"/>
      <c r="J38" s="5">
        <v>43459</v>
      </c>
      <c r="K38" s="5"/>
      <c r="L38" s="6">
        <v>0</v>
      </c>
      <c r="M38" s="6"/>
      <c r="N38" s="5">
        <v>43517</v>
      </c>
      <c r="O38" s="5">
        <v>43549</v>
      </c>
      <c r="P38" s="203">
        <v>0.69599999999999995</v>
      </c>
    </row>
    <row r="39" spans="1:16" ht="19.5" customHeight="1" x14ac:dyDescent="0.3">
      <c r="A39" s="202">
        <v>369</v>
      </c>
      <c r="B39" s="2">
        <v>2</v>
      </c>
      <c r="C39" s="2">
        <v>6</v>
      </c>
      <c r="D39" s="2">
        <v>103</v>
      </c>
      <c r="E39" s="2" t="s">
        <v>31</v>
      </c>
      <c r="F39" s="4" t="s">
        <v>32</v>
      </c>
      <c r="G39" s="4"/>
      <c r="H39" s="5">
        <v>43459</v>
      </c>
      <c r="I39" s="4"/>
      <c r="J39" s="5">
        <v>43459</v>
      </c>
      <c r="K39" s="5"/>
      <c r="L39" s="6">
        <v>0</v>
      </c>
      <c r="M39" s="6"/>
      <c r="N39" s="5">
        <v>43509</v>
      </c>
      <c r="O39" s="5">
        <v>43548</v>
      </c>
      <c r="P39" s="203">
        <v>0.51700000000000002</v>
      </c>
    </row>
    <row r="40" spans="1:16" ht="19.5" customHeight="1" x14ac:dyDescent="0.3">
      <c r="A40" s="202">
        <v>373</v>
      </c>
      <c r="B40" s="2">
        <v>2</v>
      </c>
      <c r="C40" s="2">
        <v>7</v>
      </c>
      <c r="D40" s="2">
        <v>69</v>
      </c>
      <c r="E40" s="2" t="s">
        <v>66</v>
      </c>
      <c r="F40" s="4" t="s">
        <v>67</v>
      </c>
      <c r="G40" s="4"/>
      <c r="H40" s="5">
        <v>43459</v>
      </c>
      <c r="I40" s="4"/>
      <c r="J40" s="5">
        <v>43460</v>
      </c>
      <c r="K40" s="5"/>
      <c r="L40" s="6">
        <v>1</v>
      </c>
      <c r="M40" s="6"/>
      <c r="N40" s="5">
        <v>43520</v>
      </c>
      <c r="O40" s="5">
        <v>43551</v>
      </c>
      <c r="P40" s="205">
        <v>0.77</v>
      </c>
    </row>
    <row r="41" spans="1:16" ht="19.5" customHeight="1" x14ac:dyDescent="0.3">
      <c r="A41" s="202">
        <v>384</v>
      </c>
      <c r="B41" s="2">
        <v>2</v>
      </c>
      <c r="C41" s="2">
        <v>7</v>
      </c>
      <c r="D41" s="2">
        <v>101</v>
      </c>
      <c r="E41" s="2" t="s">
        <v>27</v>
      </c>
      <c r="F41" s="4" t="s">
        <v>28</v>
      </c>
      <c r="G41" s="4"/>
      <c r="H41" s="5">
        <v>43459</v>
      </c>
      <c r="I41" s="4"/>
      <c r="J41" s="5">
        <v>43459</v>
      </c>
      <c r="K41" s="5"/>
      <c r="L41" s="6">
        <v>0</v>
      </c>
      <c r="M41" s="6"/>
      <c r="N41" s="5">
        <v>43505</v>
      </c>
      <c r="O41" s="5">
        <v>43553</v>
      </c>
      <c r="P41" s="203">
        <v>0.47399999999999998</v>
      </c>
    </row>
    <row r="42" spans="1:16" ht="19.5" customHeight="1" x14ac:dyDescent="0.3">
      <c r="A42" s="202">
        <v>388</v>
      </c>
      <c r="B42" s="2">
        <v>2</v>
      </c>
      <c r="C42" s="2">
        <v>8</v>
      </c>
      <c r="D42" s="2">
        <v>155</v>
      </c>
      <c r="E42" s="2" t="s">
        <v>49</v>
      </c>
      <c r="F42" s="4" t="s">
        <v>50</v>
      </c>
      <c r="G42" s="4"/>
      <c r="H42" s="5">
        <v>43459</v>
      </c>
      <c r="I42" s="4"/>
      <c r="J42" s="5">
        <v>43459</v>
      </c>
      <c r="K42" s="5"/>
      <c r="L42" s="6">
        <v>0</v>
      </c>
      <c r="M42" s="6"/>
      <c r="N42" s="5">
        <v>43514</v>
      </c>
      <c r="O42" s="5">
        <v>43571</v>
      </c>
      <c r="P42" s="203">
        <v>0.50900000000000001</v>
      </c>
    </row>
    <row r="43" spans="1:16" ht="19.5" customHeight="1" x14ac:dyDescent="0.3">
      <c r="A43" s="202">
        <v>389</v>
      </c>
      <c r="B43" s="2">
        <v>2</v>
      </c>
      <c r="C43" s="2">
        <v>8</v>
      </c>
      <c r="D43" s="2">
        <v>29</v>
      </c>
      <c r="E43" s="10" t="s">
        <v>68</v>
      </c>
      <c r="F43" s="11" t="s">
        <v>69</v>
      </c>
      <c r="G43" s="4"/>
      <c r="H43" s="5">
        <v>43459</v>
      </c>
      <c r="I43" s="4"/>
      <c r="J43" s="5">
        <v>43459</v>
      </c>
      <c r="K43" s="5"/>
      <c r="L43" s="6">
        <v>0</v>
      </c>
      <c r="M43" s="6"/>
      <c r="N43" s="5">
        <v>43502</v>
      </c>
      <c r="O43" s="5">
        <v>43546</v>
      </c>
      <c r="P43" s="204">
        <v>0.29399999999999998</v>
      </c>
    </row>
    <row r="44" spans="1:16" ht="19.5" customHeight="1" x14ac:dyDescent="0.3">
      <c r="A44" s="202">
        <v>394</v>
      </c>
      <c r="B44" s="2">
        <v>2</v>
      </c>
      <c r="C44" s="2">
        <v>8</v>
      </c>
      <c r="D44" s="2">
        <v>158</v>
      </c>
      <c r="E44" s="2" t="s">
        <v>53</v>
      </c>
      <c r="F44" s="4" t="s">
        <v>54</v>
      </c>
      <c r="G44" s="4"/>
      <c r="H44" s="5">
        <v>43459</v>
      </c>
      <c r="I44" s="4"/>
      <c r="J44" s="5">
        <v>43460</v>
      </c>
      <c r="K44" s="5"/>
      <c r="L44" s="6">
        <v>1</v>
      </c>
      <c r="M44" s="6"/>
      <c r="N44" s="5">
        <v>43511</v>
      </c>
      <c r="O44" s="5">
        <v>43548</v>
      </c>
      <c r="P44" s="203">
        <v>0.55200000000000005</v>
      </c>
    </row>
    <row r="45" spans="1:16" ht="19.5" customHeight="1" x14ac:dyDescent="0.3">
      <c r="A45" s="202">
        <v>406</v>
      </c>
      <c r="B45" s="2">
        <v>2</v>
      </c>
      <c r="C45" s="2">
        <v>9</v>
      </c>
      <c r="D45" s="2">
        <v>107</v>
      </c>
      <c r="E45" s="2" t="s">
        <v>70</v>
      </c>
      <c r="F45" s="4" t="s">
        <v>71</v>
      </c>
      <c r="G45" s="4"/>
      <c r="H45" s="5">
        <v>43459</v>
      </c>
      <c r="I45" s="4"/>
      <c r="J45" s="5">
        <v>43459</v>
      </c>
      <c r="K45" s="5"/>
      <c r="L45" s="6">
        <v>0</v>
      </c>
      <c r="M45" s="6"/>
      <c r="N45" s="5">
        <v>43503</v>
      </c>
      <c r="O45" s="5">
        <v>43570</v>
      </c>
      <c r="P45" s="203">
        <v>0.44400000000000001</v>
      </c>
    </row>
    <row r="46" spans="1:16" ht="19.5" customHeight="1" x14ac:dyDescent="0.3">
      <c r="A46" s="202">
        <v>417</v>
      </c>
      <c r="B46" s="2">
        <v>2</v>
      </c>
      <c r="C46" s="2">
        <v>10</v>
      </c>
      <c r="D46" s="2">
        <v>97</v>
      </c>
      <c r="E46" s="2" t="s">
        <v>33</v>
      </c>
      <c r="F46" s="4" t="s">
        <v>34</v>
      </c>
      <c r="G46" s="4"/>
      <c r="H46" s="5">
        <v>43459</v>
      </c>
      <c r="I46" s="4"/>
      <c r="J46" s="5">
        <v>43459</v>
      </c>
      <c r="K46" s="5"/>
      <c r="L46" s="6">
        <v>0</v>
      </c>
      <c r="M46" s="6"/>
      <c r="N46" s="5">
        <v>43501</v>
      </c>
      <c r="O46" s="5">
        <v>43549</v>
      </c>
      <c r="P46" s="203">
        <v>0.438</v>
      </c>
    </row>
    <row r="47" spans="1:16" ht="19.5" customHeight="1" x14ac:dyDescent="0.3">
      <c r="A47" s="202">
        <v>426</v>
      </c>
      <c r="B47" s="2">
        <v>2</v>
      </c>
      <c r="C47" s="2">
        <v>11</v>
      </c>
      <c r="D47" s="2">
        <v>72</v>
      </c>
      <c r="E47" s="2" t="s">
        <v>72</v>
      </c>
      <c r="F47" s="4" t="s">
        <v>73</v>
      </c>
      <c r="G47" s="4"/>
      <c r="H47" s="5">
        <v>43459</v>
      </c>
      <c r="I47" s="4"/>
      <c r="J47" s="5">
        <v>43459</v>
      </c>
      <c r="K47" s="5"/>
      <c r="L47" s="6">
        <v>0</v>
      </c>
      <c r="M47" s="6"/>
      <c r="N47" s="5">
        <v>43510</v>
      </c>
      <c r="O47" s="5">
        <v>43563</v>
      </c>
      <c r="P47" s="203">
        <v>0.38300000000000001</v>
      </c>
    </row>
    <row r="48" spans="1:16" ht="19.5" customHeight="1" x14ac:dyDescent="0.3">
      <c r="A48" s="202">
        <v>434</v>
      </c>
      <c r="B48" s="2">
        <v>2</v>
      </c>
      <c r="C48" s="2">
        <v>12</v>
      </c>
      <c r="D48" s="2">
        <v>13</v>
      </c>
      <c r="E48" s="2" t="s">
        <v>74</v>
      </c>
      <c r="F48" s="4" t="s">
        <v>75</v>
      </c>
      <c r="G48" s="4"/>
      <c r="H48" s="5">
        <v>43459</v>
      </c>
      <c r="I48" s="4"/>
      <c r="J48" s="5">
        <v>43456</v>
      </c>
      <c r="K48" s="5"/>
      <c r="L48" s="6">
        <v>-3</v>
      </c>
      <c r="M48" s="6"/>
      <c r="N48" s="5">
        <v>43511</v>
      </c>
      <c r="O48" s="5">
        <v>43555</v>
      </c>
      <c r="P48" s="203">
        <v>0.52400000000000002</v>
      </c>
    </row>
    <row r="49" spans="1:16" ht="19.5" customHeight="1" x14ac:dyDescent="0.3">
      <c r="A49" s="202">
        <v>453</v>
      </c>
      <c r="B49" s="2">
        <v>2</v>
      </c>
      <c r="C49" s="2">
        <v>13</v>
      </c>
      <c r="D49" s="2">
        <v>93</v>
      </c>
      <c r="E49" s="2" t="s">
        <v>76</v>
      </c>
      <c r="F49" s="4" t="s">
        <v>77</v>
      </c>
      <c r="G49" s="4"/>
      <c r="H49" s="5">
        <v>43459</v>
      </c>
      <c r="I49" s="4"/>
      <c r="J49" s="5">
        <v>43459</v>
      </c>
      <c r="K49" s="5"/>
      <c r="L49" s="6">
        <v>0</v>
      </c>
      <c r="M49" s="6"/>
      <c r="N49" s="5">
        <v>43501</v>
      </c>
      <c r="O49" s="5">
        <v>43547</v>
      </c>
      <c r="P49" s="205">
        <v>0.46</v>
      </c>
    </row>
    <row r="50" spans="1:16" ht="19.5" customHeight="1" x14ac:dyDescent="0.3">
      <c r="A50" s="202">
        <v>102</v>
      </c>
      <c r="B50" s="2">
        <v>1</v>
      </c>
      <c r="C50" s="2">
        <v>1</v>
      </c>
      <c r="D50" s="2">
        <v>104</v>
      </c>
      <c r="E50" s="2" t="s">
        <v>57</v>
      </c>
      <c r="F50" s="4" t="s">
        <v>58</v>
      </c>
      <c r="G50" s="4"/>
      <c r="H50" s="5">
        <v>43460</v>
      </c>
      <c r="I50" s="4"/>
      <c r="J50" s="5">
        <v>43461</v>
      </c>
      <c r="K50" s="5"/>
      <c r="L50" s="6">
        <v>1</v>
      </c>
      <c r="M50" s="6"/>
      <c r="N50" s="8" t="s">
        <v>59</v>
      </c>
      <c r="O50" s="8" t="s">
        <v>59</v>
      </c>
      <c r="P50" s="204" t="s">
        <v>59</v>
      </c>
    </row>
    <row r="51" spans="1:16" ht="19.5" customHeight="1" x14ac:dyDescent="0.3">
      <c r="A51" s="202">
        <v>104</v>
      </c>
      <c r="B51" s="2">
        <v>1</v>
      </c>
      <c r="C51" s="2">
        <v>1</v>
      </c>
      <c r="D51" s="2">
        <v>83</v>
      </c>
      <c r="E51" s="2" t="s">
        <v>78</v>
      </c>
      <c r="F51" s="4" t="s">
        <v>79</v>
      </c>
      <c r="G51" s="4"/>
      <c r="H51" s="5">
        <v>43460</v>
      </c>
      <c r="I51" s="4"/>
      <c r="J51" s="5">
        <v>43459</v>
      </c>
      <c r="K51" s="5"/>
      <c r="L51" s="6">
        <v>-1</v>
      </c>
      <c r="M51" s="6"/>
      <c r="N51" s="8" t="s">
        <v>59</v>
      </c>
      <c r="O51" s="8" t="s">
        <v>59</v>
      </c>
      <c r="P51" s="204" t="s">
        <v>59</v>
      </c>
    </row>
    <row r="52" spans="1:16" ht="19.5" customHeight="1" x14ac:dyDescent="0.3">
      <c r="A52" s="202">
        <v>125</v>
      </c>
      <c r="B52" s="2">
        <v>1</v>
      </c>
      <c r="C52" s="2">
        <v>3</v>
      </c>
      <c r="D52" s="2">
        <v>12</v>
      </c>
      <c r="E52" s="2" t="s">
        <v>80</v>
      </c>
      <c r="F52" s="4" t="s">
        <v>81</v>
      </c>
      <c r="G52" s="4"/>
      <c r="H52" s="5">
        <v>43460</v>
      </c>
      <c r="I52" s="4"/>
      <c r="J52" s="5">
        <v>43460</v>
      </c>
      <c r="K52" s="5"/>
      <c r="L52" s="6">
        <v>0</v>
      </c>
      <c r="M52" s="6"/>
      <c r="N52" s="5">
        <v>43512</v>
      </c>
      <c r="O52" s="5">
        <v>43555</v>
      </c>
      <c r="P52" s="203">
        <v>0.499</v>
      </c>
    </row>
    <row r="53" spans="1:16" ht="19.5" customHeight="1" x14ac:dyDescent="0.3">
      <c r="A53" s="202">
        <v>128</v>
      </c>
      <c r="B53" s="2">
        <v>1</v>
      </c>
      <c r="C53" s="2">
        <v>3</v>
      </c>
      <c r="D53" s="2">
        <v>160</v>
      </c>
      <c r="E53" s="10" t="s">
        <v>62</v>
      </c>
      <c r="F53" s="11" t="s">
        <v>63</v>
      </c>
      <c r="G53" s="4"/>
      <c r="H53" s="5">
        <v>43460</v>
      </c>
      <c r="I53" s="4"/>
      <c r="J53" s="5">
        <v>43460</v>
      </c>
      <c r="K53" s="5"/>
      <c r="L53" s="6">
        <v>0</v>
      </c>
      <c r="M53" s="6"/>
      <c r="N53" s="5">
        <v>43534</v>
      </c>
      <c r="O53" s="5">
        <v>43583</v>
      </c>
      <c r="P53" s="203">
        <v>0.45200000000000001</v>
      </c>
    </row>
    <row r="54" spans="1:16" ht="19.5" customHeight="1" x14ac:dyDescent="0.3">
      <c r="A54" s="202">
        <v>129</v>
      </c>
      <c r="B54" s="2">
        <v>1</v>
      </c>
      <c r="C54" s="2">
        <v>3</v>
      </c>
      <c r="D54" s="2">
        <v>29</v>
      </c>
      <c r="E54" s="10" t="s">
        <v>68</v>
      </c>
      <c r="F54" s="11" t="s">
        <v>69</v>
      </c>
      <c r="G54" s="4"/>
      <c r="H54" s="5">
        <v>43460</v>
      </c>
      <c r="I54" s="4"/>
      <c r="J54" s="5">
        <v>43461</v>
      </c>
      <c r="K54" s="5"/>
      <c r="L54" s="6">
        <v>1</v>
      </c>
      <c r="M54" s="6"/>
      <c r="N54" s="12">
        <v>43514</v>
      </c>
      <c r="O54" s="12">
        <v>43545</v>
      </c>
      <c r="P54" s="206">
        <v>0.72799999999999998</v>
      </c>
    </row>
    <row r="55" spans="1:16" ht="19.5" customHeight="1" x14ac:dyDescent="0.3">
      <c r="A55" s="202">
        <v>147</v>
      </c>
      <c r="B55" s="2">
        <v>1</v>
      </c>
      <c r="C55" s="2">
        <v>4</v>
      </c>
      <c r="D55" s="2">
        <v>113</v>
      </c>
      <c r="E55" s="2" t="s">
        <v>82</v>
      </c>
      <c r="F55" s="4" t="s">
        <v>83</v>
      </c>
      <c r="G55" s="4"/>
      <c r="H55" s="5">
        <v>43460</v>
      </c>
      <c r="I55" s="4"/>
      <c r="J55" s="5">
        <v>43461</v>
      </c>
      <c r="K55" s="5"/>
      <c r="L55" s="6">
        <v>1</v>
      </c>
      <c r="M55" s="6"/>
      <c r="N55" s="5">
        <v>43517</v>
      </c>
      <c r="O55" s="5">
        <v>43570</v>
      </c>
      <c r="P55" s="204"/>
    </row>
    <row r="56" spans="1:16" ht="19.5" customHeight="1" x14ac:dyDescent="0.3">
      <c r="A56" s="202">
        <v>162</v>
      </c>
      <c r="B56" s="2">
        <v>1</v>
      </c>
      <c r="C56" s="2">
        <v>6</v>
      </c>
      <c r="D56" s="2">
        <v>45</v>
      </c>
      <c r="E56" s="2" t="s">
        <v>84</v>
      </c>
      <c r="F56" s="4" t="s">
        <v>85</v>
      </c>
      <c r="G56" s="4"/>
      <c r="H56" s="5">
        <v>43460</v>
      </c>
      <c r="I56" s="4"/>
      <c r="J56" s="5">
        <v>43460</v>
      </c>
      <c r="K56" s="5"/>
      <c r="L56" s="6">
        <v>0</v>
      </c>
      <c r="M56" s="6"/>
      <c r="N56" s="5">
        <v>43514</v>
      </c>
      <c r="O56" s="5">
        <v>43570</v>
      </c>
      <c r="P56" s="204"/>
    </row>
    <row r="57" spans="1:16" ht="19.5" customHeight="1" x14ac:dyDescent="0.3">
      <c r="A57" s="202">
        <v>163</v>
      </c>
      <c r="B57" s="2">
        <v>1</v>
      </c>
      <c r="C57" s="2">
        <v>6</v>
      </c>
      <c r="D57" s="2">
        <v>71</v>
      </c>
      <c r="E57" s="2" t="s">
        <v>86</v>
      </c>
      <c r="F57" s="4" t="s">
        <v>87</v>
      </c>
      <c r="G57" s="4"/>
      <c r="H57" s="5">
        <v>43460</v>
      </c>
      <c r="I57" s="4"/>
      <c r="J57" s="5">
        <v>43462</v>
      </c>
      <c r="K57" s="5"/>
      <c r="L57" s="6">
        <v>2</v>
      </c>
      <c r="M57" s="6"/>
      <c r="N57" s="5">
        <v>43514</v>
      </c>
      <c r="O57" s="5">
        <v>43552</v>
      </c>
      <c r="P57" s="203">
        <v>0.34599999999999997</v>
      </c>
    </row>
    <row r="58" spans="1:16" ht="19.5" customHeight="1" x14ac:dyDescent="0.3">
      <c r="A58" s="202">
        <v>171</v>
      </c>
      <c r="B58" s="2">
        <v>1</v>
      </c>
      <c r="C58" s="2">
        <v>6</v>
      </c>
      <c r="D58" s="2">
        <v>69</v>
      </c>
      <c r="E58" s="2" t="s">
        <v>66</v>
      </c>
      <c r="F58" s="4" t="s">
        <v>67</v>
      </c>
      <c r="G58" s="4"/>
      <c r="H58" s="5">
        <v>43460</v>
      </c>
      <c r="I58" s="4"/>
      <c r="J58" s="5">
        <v>43460</v>
      </c>
      <c r="K58" s="5"/>
      <c r="L58" s="6">
        <v>0</v>
      </c>
      <c r="M58" s="6"/>
      <c r="N58" s="5">
        <v>43514</v>
      </c>
      <c r="O58" s="5">
        <v>43567</v>
      </c>
      <c r="P58" s="203">
        <v>0.377</v>
      </c>
    </row>
    <row r="59" spans="1:16" ht="19.5" customHeight="1" x14ac:dyDescent="0.3">
      <c r="A59" s="202">
        <v>194</v>
      </c>
      <c r="B59" s="2">
        <v>1</v>
      </c>
      <c r="C59" s="2">
        <v>8</v>
      </c>
      <c r="D59" s="2">
        <v>75</v>
      </c>
      <c r="E59" s="2" t="s">
        <v>88</v>
      </c>
      <c r="F59" s="4" t="s">
        <v>89</v>
      </c>
      <c r="G59" s="4"/>
      <c r="H59" s="5">
        <v>43460</v>
      </c>
      <c r="I59" s="4"/>
      <c r="J59" s="5">
        <v>43460</v>
      </c>
      <c r="K59" s="5"/>
      <c r="L59" s="6">
        <v>0</v>
      </c>
      <c r="M59" s="6"/>
      <c r="N59" s="5">
        <v>43514</v>
      </c>
      <c r="O59" s="5">
        <v>43575</v>
      </c>
      <c r="P59" s="204">
        <v>0.24299999999999999</v>
      </c>
    </row>
    <row r="60" spans="1:16" ht="19.5" customHeight="1" x14ac:dyDescent="0.3">
      <c r="A60" s="202">
        <v>224</v>
      </c>
      <c r="B60" s="2">
        <v>1</v>
      </c>
      <c r="C60" s="2">
        <v>11</v>
      </c>
      <c r="D60" s="2">
        <v>137</v>
      </c>
      <c r="E60" s="2" t="s">
        <v>90</v>
      </c>
      <c r="F60" s="4" t="s">
        <v>91</v>
      </c>
      <c r="G60" s="4"/>
      <c r="H60" s="5">
        <v>43460</v>
      </c>
      <c r="I60" s="4"/>
      <c r="J60" s="5">
        <v>43460</v>
      </c>
      <c r="K60" s="5"/>
      <c r="L60" s="6">
        <v>0</v>
      </c>
      <c r="M60" s="6"/>
      <c r="N60" s="5">
        <v>43514</v>
      </c>
      <c r="O60" s="5">
        <v>43556</v>
      </c>
      <c r="P60" s="203">
        <v>0.54500000000000004</v>
      </c>
    </row>
    <row r="61" spans="1:16" ht="19.5" customHeight="1" x14ac:dyDescent="0.3">
      <c r="A61" s="202">
        <v>228</v>
      </c>
      <c r="B61" s="2">
        <v>1</v>
      </c>
      <c r="C61" s="2">
        <v>11</v>
      </c>
      <c r="D61" s="2">
        <v>105</v>
      </c>
      <c r="E61" s="2" t="s">
        <v>92</v>
      </c>
      <c r="F61" s="4" t="s">
        <v>93</v>
      </c>
      <c r="G61" s="4"/>
      <c r="H61" s="5">
        <v>43460</v>
      </c>
      <c r="I61" s="4"/>
      <c r="J61" s="5">
        <v>43460</v>
      </c>
      <c r="K61" s="5"/>
      <c r="L61" s="6">
        <v>0</v>
      </c>
      <c r="M61" s="6"/>
      <c r="N61" s="5">
        <v>43514</v>
      </c>
      <c r="O61" s="5">
        <v>43560</v>
      </c>
      <c r="P61" s="204">
        <v>7.4999999999999997E-2</v>
      </c>
    </row>
    <row r="62" spans="1:16" ht="19.5" customHeight="1" x14ac:dyDescent="0.3">
      <c r="A62" s="202">
        <v>231</v>
      </c>
      <c r="B62" s="2">
        <v>1</v>
      </c>
      <c r="C62" s="2">
        <v>11</v>
      </c>
      <c r="D62" s="2">
        <v>116</v>
      </c>
      <c r="E62" s="2" t="s">
        <v>94</v>
      </c>
      <c r="F62" s="4" t="s">
        <v>95</v>
      </c>
      <c r="G62" s="4"/>
      <c r="H62" s="5">
        <v>43460</v>
      </c>
      <c r="I62" s="4"/>
      <c r="J62" s="5">
        <v>43459</v>
      </c>
      <c r="K62" s="5"/>
      <c r="L62" s="6">
        <v>-1</v>
      </c>
      <c r="M62" s="6"/>
      <c r="N62" s="5">
        <v>43514</v>
      </c>
      <c r="O62" s="5">
        <v>43557</v>
      </c>
      <c r="P62" s="203">
        <v>0.80900000000000005</v>
      </c>
    </row>
    <row r="63" spans="1:16" ht="19.5" customHeight="1" x14ac:dyDescent="0.3">
      <c r="A63" s="202">
        <v>244</v>
      </c>
      <c r="B63" s="2">
        <v>1</v>
      </c>
      <c r="C63" s="2">
        <v>12</v>
      </c>
      <c r="D63" s="2">
        <v>67</v>
      </c>
      <c r="E63" s="2" t="s">
        <v>96</v>
      </c>
      <c r="F63" s="4" t="s">
        <v>97</v>
      </c>
      <c r="G63" s="4"/>
      <c r="H63" s="5">
        <v>43460</v>
      </c>
      <c r="I63" s="4"/>
      <c r="J63" s="5">
        <v>43460</v>
      </c>
      <c r="K63" s="5"/>
      <c r="L63" s="6">
        <v>0</v>
      </c>
      <c r="M63" s="6"/>
      <c r="N63" s="5">
        <v>43514</v>
      </c>
      <c r="O63" s="5">
        <v>43570</v>
      </c>
      <c r="P63" s="203">
        <v>0.29199999999999998</v>
      </c>
    </row>
    <row r="64" spans="1:16" ht="19.5" customHeight="1" x14ac:dyDescent="0.3">
      <c r="A64" s="202">
        <v>247</v>
      </c>
      <c r="B64" s="2">
        <v>1</v>
      </c>
      <c r="C64" s="2">
        <v>13</v>
      </c>
      <c r="D64" s="2">
        <v>66</v>
      </c>
      <c r="E64" s="2" t="s">
        <v>98</v>
      </c>
      <c r="F64" s="4" t="s">
        <v>99</v>
      </c>
      <c r="G64" s="4"/>
      <c r="H64" s="5">
        <v>43460</v>
      </c>
      <c r="I64" s="4"/>
      <c r="J64" s="5">
        <v>43460</v>
      </c>
      <c r="K64" s="5"/>
      <c r="L64" s="6">
        <v>0</v>
      </c>
      <c r="M64" s="6"/>
      <c r="N64" s="9">
        <v>43524</v>
      </c>
      <c r="O64" s="5">
        <v>43560</v>
      </c>
      <c r="P64" s="203">
        <v>0.56899999999999995</v>
      </c>
    </row>
    <row r="65" spans="1:16" ht="19.5" customHeight="1" x14ac:dyDescent="0.3">
      <c r="A65" s="202">
        <v>250</v>
      </c>
      <c r="B65" s="2">
        <v>1</v>
      </c>
      <c r="C65" s="2">
        <v>13</v>
      </c>
      <c r="D65" s="2">
        <v>13</v>
      </c>
      <c r="E65" s="2" t="s">
        <v>74</v>
      </c>
      <c r="F65" s="4" t="s">
        <v>75</v>
      </c>
      <c r="G65" s="4"/>
      <c r="H65" s="5">
        <v>43460</v>
      </c>
      <c r="I65" s="4"/>
      <c r="J65" s="5">
        <v>43459</v>
      </c>
      <c r="K65" s="5"/>
      <c r="L65" s="6">
        <v>-1</v>
      </c>
      <c r="M65" s="6"/>
      <c r="N65" s="5">
        <v>43510</v>
      </c>
      <c r="O65" s="5">
        <v>43550</v>
      </c>
      <c r="P65" s="203">
        <v>0.50700000000000001</v>
      </c>
    </row>
    <row r="66" spans="1:16" ht="19.5" customHeight="1" x14ac:dyDescent="0.3">
      <c r="A66" s="202">
        <v>257</v>
      </c>
      <c r="B66" s="2">
        <v>1</v>
      </c>
      <c r="C66" s="2">
        <v>14</v>
      </c>
      <c r="D66" s="2">
        <v>93</v>
      </c>
      <c r="E66" s="2" t="s">
        <v>76</v>
      </c>
      <c r="F66" s="4" t="s">
        <v>77</v>
      </c>
      <c r="G66" s="4"/>
      <c r="H66" s="5">
        <v>43460</v>
      </c>
      <c r="I66" s="4"/>
      <c r="J66" s="5">
        <v>43460</v>
      </c>
      <c r="K66" s="5"/>
      <c r="L66" s="6">
        <v>0</v>
      </c>
      <c r="M66" s="6"/>
      <c r="N66" s="5">
        <v>43511</v>
      </c>
      <c r="O66" s="5">
        <v>43570</v>
      </c>
      <c r="P66" s="203">
        <v>0.35099999999999998</v>
      </c>
    </row>
    <row r="67" spans="1:16" ht="19.5" customHeight="1" x14ac:dyDescent="0.3">
      <c r="A67" s="202">
        <v>303</v>
      </c>
      <c r="B67" s="2">
        <v>2</v>
      </c>
      <c r="C67" s="2">
        <v>1</v>
      </c>
      <c r="D67" s="2">
        <v>45</v>
      </c>
      <c r="E67" s="2" t="s">
        <v>84</v>
      </c>
      <c r="F67" s="4" t="s">
        <v>85</v>
      </c>
      <c r="G67" s="4"/>
      <c r="H67" s="5">
        <v>43460</v>
      </c>
      <c r="I67" s="4"/>
      <c r="J67" s="5">
        <v>43460</v>
      </c>
      <c r="K67" s="5"/>
      <c r="L67" s="6">
        <v>0</v>
      </c>
      <c r="M67" s="6"/>
      <c r="N67" s="5">
        <v>43508</v>
      </c>
      <c r="O67" s="5">
        <v>43551</v>
      </c>
      <c r="P67" s="203">
        <v>0.38700000000000001</v>
      </c>
    </row>
    <row r="68" spans="1:16" ht="19.5" customHeight="1" x14ac:dyDescent="0.3">
      <c r="A68" s="202">
        <v>314</v>
      </c>
      <c r="B68" s="2">
        <v>2</v>
      </c>
      <c r="C68" s="2">
        <v>2</v>
      </c>
      <c r="D68" s="2">
        <v>12</v>
      </c>
      <c r="E68" s="2" t="s">
        <v>80</v>
      </c>
      <c r="F68" s="4" t="s">
        <v>81</v>
      </c>
      <c r="G68" s="4"/>
      <c r="H68" s="5">
        <v>43460</v>
      </c>
      <c r="I68" s="4"/>
      <c r="J68" s="5">
        <v>43460</v>
      </c>
      <c r="K68" s="5"/>
      <c r="L68" s="6">
        <v>0</v>
      </c>
      <c r="M68" s="6"/>
      <c r="N68" s="5">
        <v>43521</v>
      </c>
      <c r="O68" s="9">
        <v>43547</v>
      </c>
      <c r="P68" s="205">
        <v>0.78</v>
      </c>
    </row>
    <row r="69" spans="1:16" ht="19.5" customHeight="1" x14ac:dyDescent="0.3">
      <c r="A69" s="202">
        <v>320</v>
      </c>
      <c r="B69" s="2">
        <v>2</v>
      </c>
      <c r="C69" s="2">
        <v>2</v>
      </c>
      <c r="D69" s="2">
        <v>75</v>
      </c>
      <c r="E69" s="2" t="s">
        <v>88</v>
      </c>
      <c r="F69" s="4" t="s">
        <v>89</v>
      </c>
      <c r="G69" s="4"/>
      <c r="H69" s="5">
        <v>43460</v>
      </c>
      <c r="I69" s="4"/>
      <c r="J69" s="5">
        <v>43460</v>
      </c>
      <c r="K69" s="5"/>
      <c r="L69" s="6">
        <v>0</v>
      </c>
      <c r="M69" s="6"/>
      <c r="N69" s="5">
        <v>43511</v>
      </c>
      <c r="O69" s="5">
        <v>43551</v>
      </c>
      <c r="P69" s="203">
        <v>0.51800000000000002</v>
      </c>
    </row>
    <row r="70" spans="1:16" ht="19.5" customHeight="1" x14ac:dyDescent="0.3">
      <c r="A70" s="202">
        <v>323</v>
      </c>
      <c r="B70" s="2">
        <v>2</v>
      </c>
      <c r="C70" s="2">
        <v>2</v>
      </c>
      <c r="D70" s="2">
        <v>70</v>
      </c>
      <c r="E70" s="2" t="s">
        <v>39</v>
      </c>
      <c r="F70" s="4" t="s">
        <v>40</v>
      </c>
      <c r="G70" s="4"/>
      <c r="H70" s="5">
        <v>43460</v>
      </c>
      <c r="I70" s="4"/>
      <c r="J70" s="5">
        <v>43460</v>
      </c>
      <c r="K70" s="5"/>
      <c r="L70" s="6">
        <v>0</v>
      </c>
      <c r="M70" s="6"/>
      <c r="N70" s="5">
        <v>43527</v>
      </c>
      <c r="O70" s="5">
        <v>43561</v>
      </c>
      <c r="P70" s="203">
        <v>0.56299999999999994</v>
      </c>
    </row>
    <row r="71" spans="1:16" ht="19.5" customHeight="1" x14ac:dyDescent="0.3">
      <c r="A71" s="202">
        <v>336</v>
      </c>
      <c r="B71" s="2">
        <v>2</v>
      </c>
      <c r="C71" s="2">
        <v>3</v>
      </c>
      <c r="D71" s="2">
        <v>83</v>
      </c>
      <c r="E71" s="2" t="s">
        <v>78</v>
      </c>
      <c r="F71" s="4" t="s">
        <v>79</v>
      </c>
      <c r="G71" s="4"/>
      <c r="H71" s="5">
        <v>43460</v>
      </c>
      <c r="I71" s="4"/>
      <c r="J71" s="5">
        <v>43459</v>
      </c>
      <c r="K71" s="5"/>
      <c r="L71" s="6">
        <v>-1</v>
      </c>
      <c r="M71" s="6"/>
      <c r="N71" s="5">
        <v>43507</v>
      </c>
      <c r="O71" s="5">
        <v>43564</v>
      </c>
      <c r="P71" s="203">
        <v>0.32500000000000001</v>
      </c>
    </row>
    <row r="72" spans="1:16" ht="19.5" customHeight="1" x14ac:dyDescent="0.3">
      <c r="A72" s="202">
        <v>366</v>
      </c>
      <c r="B72" s="2">
        <v>2</v>
      </c>
      <c r="C72" s="2">
        <v>6</v>
      </c>
      <c r="D72" s="2">
        <v>113</v>
      </c>
      <c r="E72" s="2" t="s">
        <v>82</v>
      </c>
      <c r="F72" s="4" t="s">
        <v>83</v>
      </c>
      <c r="G72" s="4"/>
      <c r="H72" s="5">
        <v>43460</v>
      </c>
      <c r="I72" s="4"/>
      <c r="J72" s="5">
        <v>43461</v>
      </c>
      <c r="K72" s="5"/>
      <c r="L72" s="6">
        <v>1</v>
      </c>
      <c r="M72" s="6"/>
      <c r="N72" s="5">
        <v>43508</v>
      </c>
      <c r="O72" s="5">
        <v>43565</v>
      </c>
      <c r="P72" s="203">
        <v>0.51400000000000001</v>
      </c>
    </row>
    <row r="73" spans="1:16" ht="19.5" customHeight="1" x14ac:dyDescent="0.3">
      <c r="A73" s="202">
        <v>374</v>
      </c>
      <c r="B73" s="2">
        <v>2</v>
      </c>
      <c r="C73" s="2">
        <v>7</v>
      </c>
      <c r="D73" s="2">
        <v>137</v>
      </c>
      <c r="E73" s="2" t="s">
        <v>90</v>
      </c>
      <c r="F73" s="4" t="s">
        <v>91</v>
      </c>
      <c r="G73" s="4"/>
      <c r="H73" s="5">
        <v>43460</v>
      </c>
      <c r="I73" s="4"/>
      <c r="J73" s="5">
        <v>43460</v>
      </c>
      <c r="K73" s="5"/>
      <c r="L73" s="6">
        <v>0</v>
      </c>
      <c r="M73" s="6"/>
      <c r="N73" s="5">
        <v>43502</v>
      </c>
      <c r="O73" s="5">
        <v>43545</v>
      </c>
      <c r="P73" s="203">
        <v>0.46100000000000002</v>
      </c>
    </row>
    <row r="74" spans="1:16" ht="19.5" customHeight="1" x14ac:dyDescent="0.3">
      <c r="A74" s="202">
        <v>382</v>
      </c>
      <c r="B74" s="2">
        <v>2</v>
      </c>
      <c r="C74" s="2">
        <v>7</v>
      </c>
      <c r="D74" s="2">
        <v>102</v>
      </c>
      <c r="E74" s="2" t="s">
        <v>37</v>
      </c>
      <c r="F74" s="4" t="s">
        <v>38</v>
      </c>
      <c r="G74" s="4"/>
      <c r="H74" s="5">
        <v>43460</v>
      </c>
      <c r="I74" s="4"/>
      <c r="J74" s="5">
        <v>43454</v>
      </c>
      <c r="K74" s="5"/>
      <c r="L74" s="6">
        <v>-6</v>
      </c>
      <c r="M74" s="6"/>
      <c r="N74" s="5">
        <v>43501</v>
      </c>
      <c r="O74" s="5">
        <v>43547</v>
      </c>
      <c r="P74" s="205">
        <v>0.45</v>
      </c>
    </row>
    <row r="75" spans="1:16" ht="19.5" customHeight="1" x14ac:dyDescent="0.3">
      <c r="A75" s="202">
        <v>393</v>
      </c>
      <c r="B75" s="2">
        <v>2</v>
      </c>
      <c r="C75" s="2">
        <v>8</v>
      </c>
      <c r="D75" s="2">
        <v>149</v>
      </c>
      <c r="E75" s="2" t="s">
        <v>100</v>
      </c>
      <c r="F75" s="4" t="s">
        <v>101</v>
      </c>
      <c r="G75" s="4"/>
      <c r="H75" s="5">
        <v>43460</v>
      </c>
      <c r="I75" s="4"/>
      <c r="J75" s="5">
        <v>43460</v>
      </c>
      <c r="K75" s="5"/>
      <c r="L75" s="6">
        <v>0</v>
      </c>
      <c r="M75" s="6"/>
      <c r="N75" s="5">
        <v>43511</v>
      </c>
      <c r="O75" s="5">
        <v>43567</v>
      </c>
      <c r="P75" s="203">
        <v>0.35899999999999999</v>
      </c>
    </row>
    <row r="76" spans="1:16" ht="19.5" customHeight="1" x14ac:dyDescent="0.3">
      <c r="A76" s="202">
        <v>396</v>
      </c>
      <c r="B76" s="2">
        <v>2</v>
      </c>
      <c r="C76" s="2">
        <v>8</v>
      </c>
      <c r="D76" s="2">
        <v>159</v>
      </c>
      <c r="E76" s="2" t="s">
        <v>102</v>
      </c>
      <c r="F76" s="4" t="s">
        <v>103</v>
      </c>
      <c r="G76" s="4"/>
      <c r="H76" s="5">
        <v>43460</v>
      </c>
      <c r="I76" s="4"/>
      <c r="J76" s="5">
        <v>43464</v>
      </c>
      <c r="K76" s="5"/>
      <c r="L76" s="6">
        <v>4</v>
      </c>
      <c r="M76" s="6"/>
      <c r="N76" s="5">
        <v>43519</v>
      </c>
      <c r="O76" s="5">
        <v>43563</v>
      </c>
      <c r="P76" s="203">
        <v>0.45700000000000002</v>
      </c>
    </row>
    <row r="77" spans="1:16" ht="19.5" customHeight="1" x14ac:dyDescent="0.3">
      <c r="A77" s="202">
        <v>400</v>
      </c>
      <c r="B77" s="2">
        <v>2</v>
      </c>
      <c r="C77" s="2">
        <v>9</v>
      </c>
      <c r="D77" s="2">
        <v>81</v>
      </c>
      <c r="E77" s="2" t="s">
        <v>104</v>
      </c>
      <c r="F77" s="4" t="s">
        <v>105</v>
      </c>
      <c r="G77" s="4"/>
      <c r="H77" s="5">
        <v>43460</v>
      </c>
      <c r="I77" s="4"/>
      <c r="J77" s="5">
        <v>43460</v>
      </c>
      <c r="K77" s="5"/>
      <c r="L77" s="6">
        <v>0</v>
      </c>
      <c r="M77" s="6"/>
      <c r="N77" s="5">
        <v>43512</v>
      </c>
      <c r="O77" s="5">
        <v>43547</v>
      </c>
      <c r="P77" s="203">
        <v>0.61099999999999999</v>
      </c>
    </row>
    <row r="78" spans="1:16" ht="19.5" customHeight="1" x14ac:dyDescent="0.3">
      <c r="A78" s="202">
        <v>428</v>
      </c>
      <c r="B78" s="2">
        <v>2</v>
      </c>
      <c r="C78" s="2">
        <v>11</v>
      </c>
      <c r="D78" s="2">
        <v>71</v>
      </c>
      <c r="E78" s="2" t="s">
        <v>86</v>
      </c>
      <c r="F78" s="4" t="s">
        <v>87</v>
      </c>
      <c r="G78" s="4"/>
      <c r="H78" s="5">
        <v>43460</v>
      </c>
      <c r="I78" s="4"/>
      <c r="J78" s="5">
        <v>43461</v>
      </c>
      <c r="K78" s="5"/>
      <c r="L78" s="6">
        <v>1</v>
      </c>
      <c r="M78" s="6"/>
      <c r="N78" s="5">
        <v>43511</v>
      </c>
      <c r="O78" s="5">
        <v>43570</v>
      </c>
      <c r="P78" s="203">
        <v>0.74199999999999999</v>
      </c>
    </row>
    <row r="79" spans="1:16" ht="19.5" customHeight="1" x14ac:dyDescent="0.3">
      <c r="A79" s="202">
        <v>437</v>
      </c>
      <c r="B79" s="2">
        <v>2</v>
      </c>
      <c r="C79" s="2">
        <v>12</v>
      </c>
      <c r="D79" s="2">
        <v>157</v>
      </c>
      <c r="E79" s="2" t="s">
        <v>106</v>
      </c>
      <c r="F79" s="4" t="s">
        <v>107</v>
      </c>
      <c r="G79" s="4"/>
      <c r="H79" s="5">
        <v>43460</v>
      </c>
      <c r="I79" s="4"/>
      <c r="J79" s="5">
        <v>43461</v>
      </c>
      <c r="K79" s="5"/>
      <c r="L79" s="6">
        <v>1</v>
      </c>
      <c r="M79" s="6"/>
      <c r="N79" s="5">
        <v>43509</v>
      </c>
      <c r="O79" s="5">
        <v>43562</v>
      </c>
      <c r="P79" s="203">
        <v>0.34499999999999997</v>
      </c>
    </row>
    <row r="80" spans="1:16" ht="19.5" customHeight="1" x14ac:dyDescent="0.3">
      <c r="A80" s="202">
        <v>448</v>
      </c>
      <c r="B80" s="2">
        <v>2</v>
      </c>
      <c r="C80" s="2">
        <v>13</v>
      </c>
      <c r="D80" s="2">
        <v>41</v>
      </c>
      <c r="E80" s="2" t="s">
        <v>108</v>
      </c>
      <c r="F80" s="4" t="s">
        <v>109</v>
      </c>
      <c r="G80" s="4"/>
      <c r="H80" s="5">
        <v>43460</v>
      </c>
      <c r="I80" s="4"/>
      <c r="J80" s="5">
        <v>43460</v>
      </c>
      <c r="K80" s="5"/>
      <c r="L80" s="6">
        <v>0</v>
      </c>
      <c r="M80" s="6"/>
      <c r="N80" s="5">
        <v>43514</v>
      </c>
      <c r="O80" s="5">
        <v>43549</v>
      </c>
      <c r="P80" s="203">
        <v>0.32700000000000001</v>
      </c>
    </row>
    <row r="81" spans="1:16" ht="19.5" customHeight="1" x14ac:dyDescent="0.3">
      <c r="A81" s="202">
        <v>454</v>
      </c>
      <c r="B81" s="2">
        <v>2</v>
      </c>
      <c r="C81" s="2">
        <v>13</v>
      </c>
      <c r="D81" s="2">
        <v>96</v>
      </c>
      <c r="E81" s="2" t="s">
        <v>110</v>
      </c>
      <c r="F81" s="4" t="s">
        <v>111</v>
      </c>
      <c r="G81" s="4"/>
      <c r="H81" s="5">
        <v>43460</v>
      </c>
      <c r="I81" s="4"/>
      <c r="J81" s="5">
        <v>43459</v>
      </c>
      <c r="K81" s="5"/>
      <c r="L81" s="6">
        <v>-1</v>
      </c>
      <c r="M81" s="6"/>
      <c r="N81" s="5">
        <v>43502</v>
      </c>
      <c r="O81" s="5">
        <v>43559</v>
      </c>
      <c r="P81" s="205">
        <v>0.35</v>
      </c>
    </row>
    <row r="82" spans="1:16" ht="19.5" customHeight="1" x14ac:dyDescent="0.3">
      <c r="A82" s="202">
        <v>467</v>
      </c>
      <c r="B82" s="2">
        <v>2</v>
      </c>
      <c r="C82" s="2">
        <v>14</v>
      </c>
      <c r="D82" s="2">
        <v>105</v>
      </c>
      <c r="E82" s="2" t="s">
        <v>92</v>
      </c>
      <c r="F82" s="4" t="s">
        <v>93</v>
      </c>
      <c r="G82" s="4"/>
      <c r="H82" s="13">
        <v>43460</v>
      </c>
      <c r="I82" s="14"/>
      <c r="J82" s="13">
        <v>43459</v>
      </c>
      <c r="K82" s="13"/>
      <c r="L82" s="6">
        <v>-1</v>
      </c>
      <c r="M82" s="6"/>
      <c r="N82" s="5">
        <v>43514</v>
      </c>
      <c r="O82" s="5">
        <v>43550</v>
      </c>
      <c r="P82" s="204"/>
    </row>
    <row r="83" spans="1:16" ht="19.5" customHeight="1" x14ac:dyDescent="0.3">
      <c r="A83" s="202">
        <v>126</v>
      </c>
      <c r="B83" s="2">
        <v>1</v>
      </c>
      <c r="C83" s="2">
        <v>3</v>
      </c>
      <c r="D83" s="2">
        <v>110</v>
      </c>
      <c r="E83" s="2" t="s">
        <v>112</v>
      </c>
      <c r="F83" s="4" t="s">
        <v>113</v>
      </c>
      <c r="G83" s="4"/>
      <c r="H83" s="5">
        <v>43461</v>
      </c>
      <c r="I83" s="4"/>
      <c r="J83" s="5">
        <v>43459</v>
      </c>
      <c r="K83" s="5"/>
      <c r="L83" s="6">
        <v>-2</v>
      </c>
      <c r="M83" s="6"/>
      <c r="N83" s="12">
        <v>43517</v>
      </c>
      <c r="O83" s="12">
        <v>43575</v>
      </c>
      <c r="P83" s="206">
        <v>0.23899999999999999</v>
      </c>
    </row>
    <row r="84" spans="1:16" ht="19.5" customHeight="1" x14ac:dyDescent="0.3">
      <c r="A84" s="202">
        <v>153</v>
      </c>
      <c r="B84" s="2">
        <v>1</v>
      </c>
      <c r="C84" s="2">
        <v>5</v>
      </c>
      <c r="D84" s="2">
        <v>156</v>
      </c>
      <c r="E84" s="2" t="s">
        <v>114</v>
      </c>
      <c r="F84" s="4" t="s">
        <v>115</v>
      </c>
      <c r="G84" s="4"/>
      <c r="H84" s="5">
        <v>43461</v>
      </c>
      <c r="I84" s="4"/>
      <c r="J84" s="5">
        <v>43462</v>
      </c>
      <c r="K84" s="5"/>
      <c r="L84" s="6">
        <v>1</v>
      </c>
      <c r="M84" s="6"/>
      <c r="N84" s="5">
        <v>43521</v>
      </c>
      <c r="O84" s="5">
        <v>43556</v>
      </c>
      <c r="P84" s="203">
        <v>0.57299999999999995</v>
      </c>
    </row>
    <row r="85" spans="1:16" ht="19.5" customHeight="1" x14ac:dyDescent="0.3">
      <c r="A85" s="202">
        <v>182</v>
      </c>
      <c r="B85" s="2">
        <v>1</v>
      </c>
      <c r="C85" s="2">
        <v>7</v>
      </c>
      <c r="D85" s="2">
        <v>3</v>
      </c>
      <c r="E85" s="2" t="s">
        <v>116</v>
      </c>
      <c r="F85" s="4" t="s">
        <v>117</v>
      </c>
      <c r="G85" s="4"/>
      <c r="H85" s="5">
        <v>43461</v>
      </c>
      <c r="I85" s="4"/>
      <c r="J85" s="5">
        <v>43462</v>
      </c>
      <c r="K85" s="5"/>
      <c r="L85" s="6">
        <v>1</v>
      </c>
      <c r="M85" s="6"/>
      <c r="N85" s="5">
        <v>43518</v>
      </c>
      <c r="O85" s="5">
        <v>43571</v>
      </c>
      <c r="P85" s="203">
        <v>0.40600000000000003</v>
      </c>
    </row>
    <row r="86" spans="1:16" ht="19.5" customHeight="1" x14ac:dyDescent="0.3">
      <c r="A86" s="202">
        <v>186</v>
      </c>
      <c r="B86" s="2">
        <v>1</v>
      </c>
      <c r="C86" s="2">
        <v>8</v>
      </c>
      <c r="D86" s="2">
        <v>150</v>
      </c>
      <c r="E86" s="2" t="s">
        <v>118</v>
      </c>
      <c r="F86" s="4" t="s">
        <v>119</v>
      </c>
      <c r="G86" s="4"/>
      <c r="H86" s="5">
        <v>43461</v>
      </c>
      <c r="I86" s="4"/>
      <c r="J86" s="5">
        <v>43461</v>
      </c>
      <c r="K86" s="5"/>
      <c r="L86" s="6">
        <v>0</v>
      </c>
      <c r="M86" s="6"/>
      <c r="N86" s="5">
        <v>43521</v>
      </c>
      <c r="O86" s="5">
        <v>43567</v>
      </c>
      <c r="P86" s="203">
        <v>0.49399999999999999</v>
      </c>
    </row>
    <row r="87" spans="1:16" ht="19.5" customHeight="1" x14ac:dyDescent="0.3">
      <c r="A87" s="202">
        <v>192</v>
      </c>
      <c r="B87" s="2">
        <v>1</v>
      </c>
      <c r="C87" s="2">
        <v>8</v>
      </c>
      <c r="D87" s="2">
        <v>135</v>
      </c>
      <c r="E87" s="2" t="s">
        <v>120</v>
      </c>
      <c r="F87" s="4" t="s">
        <v>121</v>
      </c>
      <c r="G87" s="4"/>
      <c r="H87" s="5">
        <v>43461</v>
      </c>
      <c r="I87" s="4"/>
      <c r="J87" s="5">
        <v>43464</v>
      </c>
      <c r="K87" s="5"/>
      <c r="L87" s="6">
        <v>3</v>
      </c>
      <c r="M87" s="6"/>
      <c r="N87" s="5">
        <v>43521</v>
      </c>
      <c r="O87" s="5">
        <v>43584</v>
      </c>
      <c r="P87" s="203">
        <v>0.38600000000000001</v>
      </c>
    </row>
    <row r="88" spans="1:16" ht="19.5" customHeight="1" x14ac:dyDescent="0.3">
      <c r="A88" s="202">
        <v>195</v>
      </c>
      <c r="B88" s="2">
        <v>1</v>
      </c>
      <c r="C88" s="2">
        <v>8</v>
      </c>
      <c r="D88" s="2">
        <v>159</v>
      </c>
      <c r="E88" s="2" t="s">
        <v>102</v>
      </c>
      <c r="F88" s="4" t="s">
        <v>103</v>
      </c>
      <c r="G88" s="4"/>
      <c r="H88" s="5">
        <v>43461</v>
      </c>
      <c r="I88" s="4"/>
      <c r="J88" s="5">
        <v>43461</v>
      </c>
      <c r="K88" s="5"/>
      <c r="L88" s="6">
        <v>0</v>
      </c>
      <c r="M88" s="6"/>
      <c r="N88" s="5">
        <v>43521</v>
      </c>
      <c r="O88" s="5">
        <v>43577</v>
      </c>
      <c r="P88" s="203">
        <v>0.46400000000000002</v>
      </c>
    </row>
    <row r="89" spans="1:16" ht="19.5" customHeight="1" x14ac:dyDescent="0.3">
      <c r="A89" s="202">
        <v>202</v>
      </c>
      <c r="B89" s="2">
        <v>1</v>
      </c>
      <c r="C89" s="2">
        <v>9</v>
      </c>
      <c r="D89" s="2">
        <v>88</v>
      </c>
      <c r="E89" s="2" t="s">
        <v>122</v>
      </c>
      <c r="F89" s="4" t="s">
        <v>123</v>
      </c>
      <c r="G89" s="4"/>
      <c r="H89" s="5">
        <v>43461</v>
      </c>
      <c r="I89" s="4"/>
      <c r="J89" s="5">
        <v>43461</v>
      </c>
      <c r="K89" s="5"/>
      <c r="L89" s="6">
        <v>0</v>
      </c>
      <c r="M89" s="6"/>
      <c r="N89" s="5">
        <v>43515</v>
      </c>
      <c r="O89" s="5">
        <v>43550</v>
      </c>
      <c r="P89" s="203">
        <v>0.58799999999999997</v>
      </c>
    </row>
    <row r="90" spans="1:16" ht="19.5" customHeight="1" x14ac:dyDescent="0.3">
      <c r="A90" s="202">
        <v>229</v>
      </c>
      <c r="B90" s="2">
        <v>1</v>
      </c>
      <c r="C90" s="2">
        <v>11</v>
      </c>
      <c r="D90" s="2">
        <v>107</v>
      </c>
      <c r="E90" s="2" t="s">
        <v>70</v>
      </c>
      <c r="F90" s="4" t="s">
        <v>71</v>
      </c>
      <c r="G90" s="4"/>
      <c r="H90" s="5">
        <v>43461</v>
      </c>
      <c r="I90" s="4"/>
      <c r="J90" s="5">
        <v>43462</v>
      </c>
      <c r="K90" s="5"/>
      <c r="L90" s="6">
        <v>1</v>
      </c>
      <c r="M90" s="6"/>
      <c r="N90" s="5">
        <v>43516</v>
      </c>
      <c r="O90" s="5">
        <v>43560</v>
      </c>
      <c r="P90" s="203">
        <v>0.60499999999999998</v>
      </c>
    </row>
    <row r="91" spans="1:16" ht="19.5" customHeight="1" x14ac:dyDescent="0.3">
      <c r="A91" s="202">
        <v>251</v>
      </c>
      <c r="B91" s="2">
        <v>1</v>
      </c>
      <c r="C91" s="2">
        <v>13</v>
      </c>
      <c r="D91" s="2">
        <v>78</v>
      </c>
      <c r="E91" s="2" t="s">
        <v>124</v>
      </c>
      <c r="F91" s="4" t="s">
        <v>125</v>
      </c>
      <c r="G91" s="4"/>
      <c r="H91" s="5">
        <v>43461</v>
      </c>
      <c r="I91" s="4"/>
      <c r="J91" s="5">
        <v>43461</v>
      </c>
      <c r="K91" s="5"/>
      <c r="L91" s="6">
        <v>0</v>
      </c>
      <c r="M91" s="6"/>
      <c r="N91" s="5">
        <v>43514</v>
      </c>
      <c r="O91" s="5">
        <v>43551</v>
      </c>
      <c r="P91" s="204">
        <v>0.214</v>
      </c>
    </row>
    <row r="92" spans="1:16" ht="19.5" customHeight="1" x14ac:dyDescent="0.3">
      <c r="A92" s="202">
        <v>305</v>
      </c>
      <c r="B92" s="2">
        <v>2</v>
      </c>
      <c r="C92" s="2">
        <v>1</v>
      </c>
      <c r="D92" s="2">
        <v>1</v>
      </c>
      <c r="E92" s="2" t="s">
        <v>126</v>
      </c>
      <c r="F92" s="4" t="s">
        <v>127</v>
      </c>
      <c r="G92" s="4"/>
      <c r="H92" s="5">
        <v>43461</v>
      </c>
      <c r="I92" s="4"/>
      <c r="J92" s="5">
        <v>43461</v>
      </c>
      <c r="K92" s="5"/>
      <c r="L92" s="6">
        <v>0</v>
      </c>
      <c r="M92" s="6"/>
      <c r="N92" s="5">
        <v>43514</v>
      </c>
      <c r="O92" s="5">
        <v>43555</v>
      </c>
      <c r="P92" s="204">
        <v>0.184</v>
      </c>
    </row>
    <row r="93" spans="1:16" ht="19.5" customHeight="1" x14ac:dyDescent="0.3">
      <c r="A93" s="202">
        <v>307</v>
      </c>
      <c r="B93" s="2">
        <v>2</v>
      </c>
      <c r="C93" s="2">
        <v>1</v>
      </c>
      <c r="D93" s="2">
        <v>150</v>
      </c>
      <c r="E93" s="2" t="s">
        <v>118</v>
      </c>
      <c r="F93" s="4" t="s">
        <v>119</v>
      </c>
      <c r="G93" s="4"/>
      <c r="H93" s="5">
        <v>43461</v>
      </c>
      <c r="I93" s="4"/>
      <c r="J93" s="5">
        <v>43462</v>
      </c>
      <c r="K93" s="5"/>
      <c r="L93" s="6">
        <v>1</v>
      </c>
      <c r="M93" s="6"/>
      <c r="N93" s="5">
        <v>43514</v>
      </c>
      <c r="O93" s="5">
        <v>43554</v>
      </c>
      <c r="P93" s="203">
        <v>0.503</v>
      </c>
    </row>
    <row r="94" spans="1:16" ht="19.5" customHeight="1" x14ac:dyDescent="0.3">
      <c r="A94" s="202">
        <v>329</v>
      </c>
      <c r="B94" s="2">
        <v>2</v>
      </c>
      <c r="C94" s="2">
        <v>3</v>
      </c>
      <c r="D94" s="2">
        <v>66</v>
      </c>
      <c r="E94" s="2" t="s">
        <v>98</v>
      </c>
      <c r="F94" s="4" t="s">
        <v>99</v>
      </c>
      <c r="G94" s="4"/>
      <c r="H94" s="5">
        <v>43461</v>
      </c>
      <c r="I94" s="4"/>
      <c r="J94" s="5">
        <v>43461</v>
      </c>
      <c r="K94" s="5"/>
      <c r="L94" s="6">
        <v>0</v>
      </c>
      <c r="M94" s="6"/>
      <c r="N94" s="5">
        <v>43525</v>
      </c>
      <c r="O94" s="5">
        <v>43550</v>
      </c>
      <c r="P94" s="203">
        <v>0.42399999999999999</v>
      </c>
    </row>
    <row r="95" spans="1:16" ht="19.5" customHeight="1" x14ac:dyDescent="0.3">
      <c r="A95" s="202">
        <v>335</v>
      </c>
      <c r="B95" s="2">
        <v>2</v>
      </c>
      <c r="C95" s="2">
        <v>3</v>
      </c>
      <c r="D95" s="2">
        <v>116</v>
      </c>
      <c r="E95" s="2" t="s">
        <v>94</v>
      </c>
      <c r="F95" s="4" t="s">
        <v>95</v>
      </c>
      <c r="G95" s="4"/>
      <c r="H95" s="5">
        <v>43461</v>
      </c>
      <c r="I95" s="4"/>
      <c r="J95" s="5">
        <v>43461</v>
      </c>
      <c r="K95" s="5"/>
      <c r="L95" s="6">
        <v>0</v>
      </c>
      <c r="M95" s="6"/>
      <c r="N95" s="5">
        <v>43525</v>
      </c>
      <c r="O95" s="5">
        <v>43554</v>
      </c>
      <c r="P95" s="203">
        <v>0.74099999999999999</v>
      </c>
    </row>
    <row r="96" spans="1:16" ht="19.5" customHeight="1" x14ac:dyDescent="0.3">
      <c r="A96" s="202">
        <v>372</v>
      </c>
      <c r="B96" s="2">
        <v>2</v>
      </c>
      <c r="C96" s="2">
        <v>6</v>
      </c>
      <c r="D96" s="2">
        <v>110</v>
      </c>
      <c r="E96" s="2" t="s">
        <v>112</v>
      </c>
      <c r="F96" s="4" t="s">
        <v>113</v>
      </c>
      <c r="G96" s="4"/>
      <c r="H96" s="5">
        <v>43461</v>
      </c>
      <c r="I96" s="4"/>
      <c r="J96" s="5">
        <v>43461</v>
      </c>
      <c r="K96" s="5"/>
      <c r="L96" s="6">
        <v>0</v>
      </c>
      <c r="M96" s="6"/>
      <c r="N96" s="5">
        <v>43514</v>
      </c>
      <c r="O96" s="5">
        <v>43550</v>
      </c>
      <c r="P96" s="204"/>
    </row>
    <row r="97" spans="1:16" ht="19.5" customHeight="1" x14ac:dyDescent="0.3">
      <c r="A97" s="202">
        <v>441</v>
      </c>
      <c r="B97" s="2">
        <v>2</v>
      </c>
      <c r="C97" s="2">
        <v>12</v>
      </c>
      <c r="D97" s="2">
        <v>84</v>
      </c>
      <c r="E97" s="2" t="s">
        <v>128</v>
      </c>
      <c r="F97" s="4" t="s">
        <v>129</v>
      </c>
      <c r="G97" s="4"/>
      <c r="H97" s="5">
        <v>43461</v>
      </c>
      <c r="I97" s="4"/>
      <c r="J97" s="5">
        <v>43462</v>
      </c>
      <c r="K97" s="5"/>
      <c r="L97" s="6">
        <v>1</v>
      </c>
      <c r="M97" s="6"/>
      <c r="N97" s="5">
        <v>43514</v>
      </c>
      <c r="O97" s="5">
        <v>43549</v>
      </c>
      <c r="P97" s="207">
        <v>0.3</v>
      </c>
    </row>
    <row r="98" spans="1:16" ht="19.5" customHeight="1" x14ac:dyDescent="0.3">
      <c r="A98" s="202">
        <v>457</v>
      </c>
      <c r="B98" s="2">
        <v>2</v>
      </c>
      <c r="C98" s="2">
        <v>14</v>
      </c>
      <c r="D98" s="2">
        <v>85</v>
      </c>
      <c r="E98" s="2" t="s">
        <v>130</v>
      </c>
      <c r="F98" s="4" t="s">
        <v>131</v>
      </c>
      <c r="G98" s="4"/>
      <c r="H98" s="5">
        <v>43461</v>
      </c>
      <c r="I98" s="4"/>
      <c r="J98" s="5">
        <v>43461</v>
      </c>
      <c r="K98" s="5"/>
      <c r="L98" s="6">
        <v>0</v>
      </c>
      <c r="M98" s="6"/>
      <c r="N98" s="5">
        <v>43514</v>
      </c>
      <c r="O98" s="5">
        <v>43569</v>
      </c>
      <c r="P98" s="203">
        <v>0.45300000000000001</v>
      </c>
    </row>
    <row r="99" spans="1:16" ht="19.5" customHeight="1" x14ac:dyDescent="0.3">
      <c r="A99" s="202">
        <v>109</v>
      </c>
      <c r="B99" s="2">
        <v>1</v>
      </c>
      <c r="C99" s="2">
        <v>1</v>
      </c>
      <c r="D99" s="2">
        <v>39</v>
      </c>
      <c r="E99" s="2" t="s">
        <v>132</v>
      </c>
      <c r="F99" s="4" t="s">
        <v>133</v>
      </c>
      <c r="G99" s="4">
        <v>57</v>
      </c>
      <c r="H99" s="5">
        <v>43462</v>
      </c>
      <c r="I99" s="4"/>
      <c r="J99" s="5">
        <v>43463</v>
      </c>
      <c r="K99" s="5"/>
      <c r="L99" s="6">
        <v>1</v>
      </c>
      <c r="M99" s="6"/>
      <c r="N99" s="5">
        <v>43518</v>
      </c>
      <c r="O99" s="5">
        <v>43564</v>
      </c>
      <c r="P99" s="203">
        <v>0.48899999999999999</v>
      </c>
    </row>
    <row r="100" spans="1:16" ht="19.5" customHeight="1" x14ac:dyDescent="0.3">
      <c r="A100" s="202">
        <v>116</v>
      </c>
      <c r="B100" s="2">
        <v>1</v>
      </c>
      <c r="C100" s="2">
        <v>2</v>
      </c>
      <c r="D100" s="2">
        <v>2</v>
      </c>
      <c r="E100" s="2" t="s">
        <v>134</v>
      </c>
      <c r="F100" s="4" t="s">
        <v>135</v>
      </c>
      <c r="G100" s="4">
        <v>51</v>
      </c>
      <c r="H100" s="5">
        <v>43462</v>
      </c>
      <c r="I100" s="4"/>
      <c r="J100" s="5">
        <v>43463</v>
      </c>
      <c r="K100" s="5"/>
      <c r="L100" s="6">
        <v>1</v>
      </c>
      <c r="M100" s="6"/>
      <c r="N100" s="5">
        <v>43519</v>
      </c>
      <c r="O100" s="5">
        <v>43573</v>
      </c>
      <c r="P100" s="203">
        <v>0.67500000000000004</v>
      </c>
    </row>
    <row r="101" spans="1:16" ht="19.5" customHeight="1" x14ac:dyDescent="0.3">
      <c r="A101" s="202">
        <v>123</v>
      </c>
      <c r="B101" s="2">
        <v>1</v>
      </c>
      <c r="C101" s="2">
        <v>2</v>
      </c>
      <c r="D101" s="2">
        <v>153</v>
      </c>
      <c r="E101" s="2" t="s">
        <v>64</v>
      </c>
      <c r="F101" s="4" t="s">
        <v>65</v>
      </c>
      <c r="G101" s="4">
        <v>38</v>
      </c>
      <c r="H101" s="5">
        <v>43462</v>
      </c>
      <c r="I101" s="4"/>
      <c r="J101" s="5">
        <v>43462</v>
      </c>
      <c r="K101" s="5"/>
      <c r="L101" s="6">
        <v>0</v>
      </c>
      <c r="M101" s="6"/>
      <c r="N101" s="5">
        <v>43516</v>
      </c>
      <c r="O101" s="5">
        <v>43555</v>
      </c>
      <c r="P101" s="203">
        <v>0.57099999999999995</v>
      </c>
    </row>
    <row r="102" spans="1:16" ht="19.5" customHeight="1" x14ac:dyDescent="0.3">
      <c r="A102" s="202">
        <v>131</v>
      </c>
      <c r="B102" s="2">
        <v>1</v>
      </c>
      <c r="C102" s="2">
        <v>3</v>
      </c>
      <c r="D102" s="2">
        <v>36</v>
      </c>
      <c r="E102" s="2" t="s">
        <v>136</v>
      </c>
      <c r="F102" s="4" t="s">
        <v>137</v>
      </c>
      <c r="G102" s="4"/>
      <c r="H102" s="5">
        <v>43462</v>
      </c>
      <c r="I102" s="4"/>
      <c r="J102" s="5">
        <v>43464</v>
      </c>
      <c r="K102" s="5"/>
      <c r="L102" s="6">
        <v>2</v>
      </c>
      <c r="M102" s="6"/>
      <c r="N102" s="5">
        <v>43523</v>
      </c>
      <c r="O102" s="5">
        <v>43570</v>
      </c>
      <c r="P102" s="203">
        <v>0.70099999999999996</v>
      </c>
    </row>
    <row r="103" spans="1:16" ht="19.5" customHeight="1" x14ac:dyDescent="0.3">
      <c r="A103" s="202">
        <v>133</v>
      </c>
      <c r="B103" s="2">
        <v>1</v>
      </c>
      <c r="C103" s="2">
        <v>3</v>
      </c>
      <c r="D103" s="2">
        <v>81</v>
      </c>
      <c r="E103" s="2" t="s">
        <v>104</v>
      </c>
      <c r="F103" s="4" t="s">
        <v>105</v>
      </c>
      <c r="G103" s="4"/>
      <c r="H103" s="5">
        <v>43462</v>
      </c>
      <c r="I103" s="4"/>
      <c r="J103" s="5">
        <v>43462</v>
      </c>
      <c r="K103" s="5"/>
      <c r="L103" s="6">
        <v>0</v>
      </c>
      <c r="M103" s="6"/>
      <c r="N103" s="5">
        <v>43523</v>
      </c>
      <c r="O103" s="5">
        <v>43558</v>
      </c>
      <c r="P103" s="203">
        <v>0.66100000000000003</v>
      </c>
    </row>
    <row r="104" spans="1:16" ht="19.5" customHeight="1" x14ac:dyDescent="0.3">
      <c r="A104" s="202">
        <v>134</v>
      </c>
      <c r="B104" s="2">
        <v>1</v>
      </c>
      <c r="C104" s="2">
        <v>3</v>
      </c>
      <c r="D104" s="2">
        <v>152</v>
      </c>
      <c r="E104" s="2" t="s">
        <v>138</v>
      </c>
      <c r="F104" s="4" t="s">
        <v>139</v>
      </c>
      <c r="G104" s="4"/>
      <c r="H104" s="5">
        <v>43462</v>
      </c>
      <c r="I104" s="4"/>
      <c r="J104" s="5">
        <v>43462</v>
      </c>
      <c r="K104" s="5"/>
      <c r="L104" s="6">
        <v>0</v>
      </c>
      <c r="M104" s="6"/>
      <c r="N104" s="5">
        <v>43521</v>
      </c>
      <c r="O104" s="5">
        <v>43554</v>
      </c>
      <c r="P104" s="203">
        <v>0.65400000000000003</v>
      </c>
    </row>
    <row r="105" spans="1:16" ht="19.5" customHeight="1" x14ac:dyDescent="0.3">
      <c r="A105" s="202">
        <v>148</v>
      </c>
      <c r="B105" s="2">
        <v>1</v>
      </c>
      <c r="C105" s="2">
        <v>4</v>
      </c>
      <c r="D105" s="2">
        <v>125</v>
      </c>
      <c r="E105" s="2" t="s">
        <v>140</v>
      </c>
      <c r="F105" s="4" t="s">
        <v>141</v>
      </c>
      <c r="G105" s="4"/>
      <c r="H105" s="5">
        <v>43462</v>
      </c>
      <c r="I105" s="4"/>
      <c r="J105" s="5">
        <v>43462</v>
      </c>
      <c r="K105" s="5"/>
      <c r="L105" s="6">
        <v>0</v>
      </c>
      <c r="M105" s="6"/>
      <c r="N105" s="5">
        <v>43514</v>
      </c>
      <c r="O105" s="5">
        <v>43565</v>
      </c>
      <c r="P105" s="204">
        <v>0.21199999999999999</v>
      </c>
    </row>
    <row r="106" spans="1:16" ht="19.5" customHeight="1" x14ac:dyDescent="0.3">
      <c r="A106" s="202">
        <v>159</v>
      </c>
      <c r="B106" s="2">
        <v>1</v>
      </c>
      <c r="C106" s="2">
        <v>5</v>
      </c>
      <c r="D106" s="2">
        <v>148</v>
      </c>
      <c r="E106" s="2" t="s">
        <v>60</v>
      </c>
      <c r="F106" s="4" t="s">
        <v>61</v>
      </c>
      <c r="G106" s="4"/>
      <c r="H106" s="5">
        <v>43462</v>
      </c>
      <c r="I106" s="4"/>
      <c r="J106" s="5">
        <v>43462</v>
      </c>
      <c r="K106" s="5"/>
      <c r="L106" s="6">
        <v>0</v>
      </c>
      <c r="M106" s="6"/>
      <c r="N106" s="5">
        <v>43521</v>
      </c>
      <c r="O106" s="5">
        <v>43564</v>
      </c>
      <c r="P106" s="203">
        <v>0.313</v>
      </c>
    </row>
    <row r="107" spans="1:16" ht="19.5" customHeight="1" x14ac:dyDescent="0.3">
      <c r="A107" s="202">
        <v>176</v>
      </c>
      <c r="B107" s="2">
        <v>1</v>
      </c>
      <c r="C107" s="2">
        <v>7</v>
      </c>
      <c r="D107" s="2">
        <v>41</v>
      </c>
      <c r="E107" s="2" t="s">
        <v>108</v>
      </c>
      <c r="F107" s="4" t="s">
        <v>109</v>
      </c>
      <c r="G107" s="4"/>
      <c r="H107" s="5">
        <v>43462</v>
      </c>
      <c r="I107" s="4"/>
      <c r="J107" s="5">
        <v>43462</v>
      </c>
      <c r="K107" s="5"/>
      <c r="L107" s="6">
        <v>0</v>
      </c>
      <c r="M107" s="6"/>
      <c r="N107" s="5">
        <v>43514</v>
      </c>
      <c r="O107" s="5">
        <v>43568</v>
      </c>
      <c r="P107" s="203">
        <v>0.36799999999999999</v>
      </c>
    </row>
    <row r="108" spans="1:16" ht="19.5" customHeight="1" x14ac:dyDescent="0.3">
      <c r="A108" s="202">
        <v>187</v>
      </c>
      <c r="B108" s="2">
        <v>1</v>
      </c>
      <c r="C108" s="2">
        <v>8</v>
      </c>
      <c r="D108" s="2">
        <v>121</v>
      </c>
      <c r="E108" s="10" t="s">
        <v>142</v>
      </c>
      <c r="F108" s="11" t="s">
        <v>143</v>
      </c>
      <c r="G108" s="4"/>
      <c r="H108" s="5">
        <v>43462</v>
      </c>
      <c r="I108" s="4"/>
      <c r="J108" s="5">
        <v>43462</v>
      </c>
      <c r="K108" s="5"/>
      <c r="L108" s="6">
        <v>0</v>
      </c>
      <c r="M108" s="6"/>
      <c r="N108" s="5">
        <v>43516</v>
      </c>
      <c r="O108" s="5">
        <v>43549</v>
      </c>
      <c r="P108" s="203">
        <v>0.49399999999999999</v>
      </c>
    </row>
    <row r="109" spans="1:16" ht="19.5" customHeight="1" x14ac:dyDescent="0.3">
      <c r="A109" s="202">
        <v>196</v>
      </c>
      <c r="B109" s="2">
        <v>1</v>
      </c>
      <c r="C109" s="2">
        <v>8</v>
      </c>
      <c r="D109" s="2">
        <v>84</v>
      </c>
      <c r="E109" s="2" t="s">
        <v>128</v>
      </c>
      <c r="F109" s="4" t="s">
        <v>129</v>
      </c>
      <c r="G109" s="4"/>
      <c r="H109" s="5">
        <v>43462</v>
      </c>
      <c r="I109" s="4"/>
      <c r="J109" s="5">
        <v>43463</v>
      </c>
      <c r="K109" s="5"/>
      <c r="L109" s="6">
        <v>1</v>
      </c>
      <c r="M109" s="6"/>
      <c r="N109" s="15">
        <v>43521</v>
      </c>
      <c r="O109" s="5">
        <v>43553</v>
      </c>
      <c r="P109" s="203">
        <v>0.79100000000000004</v>
      </c>
    </row>
    <row r="110" spans="1:16" ht="19.5" customHeight="1" x14ac:dyDescent="0.3">
      <c r="A110" s="202">
        <v>238</v>
      </c>
      <c r="B110" s="2">
        <v>1</v>
      </c>
      <c r="C110" s="2">
        <v>12</v>
      </c>
      <c r="D110" s="2">
        <v>165</v>
      </c>
      <c r="E110" s="3" t="s">
        <v>144</v>
      </c>
      <c r="F110" s="4" t="s">
        <v>145</v>
      </c>
      <c r="G110" s="4"/>
      <c r="H110" s="5">
        <v>43462</v>
      </c>
      <c r="I110" s="4"/>
      <c r="J110" s="5">
        <v>43464</v>
      </c>
      <c r="K110" s="5"/>
      <c r="L110" s="6">
        <v>2</v>
      </c>
      <c r="M110" s="6"/>
      <c r="N110" s="5">
        <v>43525</v>
      </c>
      <c r="O110" s="5">
        <v>43580</v>
      </c>
      <c r="P110" s="204">
        <v>0.36499999999999999</v>
      </c>
    </row>
    <row r="111" spans="1:16" ht="19.5" customHeight="1" x14ac:dyDescent="0.3">
      <c r="A111" s="202">
        <v>239</v>
      </c>
      <c r="B111" s="2">
        <v>1</v>
      </c>
      <c r="C111" s="2">
        <v>12</v>
      </c>
      <c r="D111" s="2">
        <v>10</v>
      </c>
      <c r="E111" s="2" t="s">
        <v>146</v>
      </c>
      <c r="F111" s="4" t="s">
        <v>147</v>
      </c>
      <c r="G111" s="4"/>
      <c r="H111" s="5">
        <v>43462</v>
      </c>
      <c r="I111" s="4"/>
      <c r="J111" s="5">
        <v>43462</v>
      </c>
      <c r="K111" s="5"/>
      <c r="L111" s="6">
        <v>0</v>
      </c>
      <c r="M111" s="6"/>
      <c r="N111" s="5">
        <v>43514</v>
      </c>
      <c r="O111" s="5">
        <v>43572</v>
      </c>
      <c r="P111" s="204">
        <v>0.224</v>
      </c>
    </row>
    <row r="112" spans="1:16" ht="19.5" customHeight="1" x14ac:dyDescent="0.3">
      <c r="A112" s="202">
        <v>248</v>
      </c>
      <c r="B112" s="2">
        <v>1</v>
      </c>
      <c r="C112" s="2">
        <v>13</v>
      </c>
      <c r="D112" s="2">
        <v>63</v>
      </c>
      <c r="E112" s="2" t="s">
        <v>148</v>
      </c>
      <c r="F112" s="4" t="s">
        <v>149</v>
      </c>
      <c r="G112" s="4"/>
      <c r="H112" s="5">
        <v>43462</v>
      </c>
      <c r="I112" s="4"/>
      <c r="J112" s="5">
        <v>43465</v>
      </c>
      <c r="K112" s="5"/>
      <c r="L112" s="6">
        <v>3</v>
      </c>
      <c r="M112" s="6"/>
      <c r="N112" s="5">
        <v>43514</v>
      </c>
      <c r="O112" s="5">
        <v>43557</v>
      </c>
      <c r="P112" s="204">
        <v>0.91200000000000003</v>
      </c>
    </row>
    <row r="113" spans="1:16" ht="19.5" customHeight="1" x14ac:dyDescent="0.3">
      <c r="A113" s="202">
        <v>311</v>
      </c>
      <c r="B113" s="2">
        <v>2</v>
      </c>
      <c r="C113" s="2">
        <v>1</v>
      </c>
      <c r="D113" s="2">
        <v>128</v>
      </c>
      <c r="E113" s="2" t="s">
        <v>150</v>
      </c>
      <c r="F113" s="4" t="s">
        <v>151</v>
      </c>
      <c r="G113" s="4"/>
      <c r="H113" s="5">
        <v>43462</v>
      </c>
      <c r="I113" s="4"/>
      <c r="J113" s="5">
        <v>43462</v>
      </c>
      <c r="K113" s="5"/>
      <c r="L113" s="6">
        <v>0</v>
      </c>
      <c r="M113" s="6"/>
      <c r="N113" s="5">
        <v>43513</v>
      </c>
      <c r="O113" s="5">
        <v>43551</v>
      </c>
      <c r="P113" s="203">
        <v>0.59299999999999997</v>
      </c>
    </row>
    <row r="114" spans="1:16" ht="19.5" customHeight="1" x14ac:dyDescent="0.3">
      <c r="A114" s="202">
        <v>315</v>
      </c>
      <c r="B114" s="2">
        <v>2</v>
      </c>
      <c r="C114" s="2">
        <v>2</v>
      </c>
      <c r="D114" s="2">
        <v>33</v>
      </c>
      <c r="E114" s="2" t="s">
        <v>152</v>
      </c>
      <c r="F114" s="4" t="s">
        <v>153</v>
      </c>
      <c r="G114" s="4"/>
      <c r="H114" s="5">
        <v>43462</v>
      </c>
      <c r="I114" s="4"/>
      <c r="J114" s="5">
        <v>43463</v>
      </c>
      <c r="K114" s="5"/>
      <c r="L114" s="6">
        <v>1</v>
      </c>
      <c r="M114" s="6"/>
      <c r="N114" s="5">
        <v>43513</v>
      </c>
      <c r="O114" s="5">
        <v>43551</v>
      </c>
      <c r="P114" s="203">
        <v>0.55700000000000005</v>
      </c>
    </row>
    <row r="115" spans="1:16" ht="19.5" customHeight="1" x14ac:dyDescent="0.3">
      <c r="A115" s="202">
        <v>316</v>
      </c>
      <c r="B115" s="2">
        <v>2</v>
      </c>
      <c r="C115" s="2">
        <v>2</v>
      </c>
      <c r="D115" s="2">
        <v>3</v>
      </c>
      <c r="E115" s="2" t="s">
        <v>116</v>
      </c>
      <c r="F115" s="4" t="s">
        <v>117</v>
      </c>
      <c r="G115" s="4"/>
      <c r="H115" s="5">
        <v>43462</v>
      </c>
      <c r="I115" s="4"/>
      <c r="J115" s="5">
        <v>43463</v>
      </c>
      <c r="K115" s="5"/>
      <c r="L115" s="6">
        <v>1</v>
      </c>
      <c r="M115" s="6"/>
      <c r="N115" s="5">
        <v>43507</v>
      </c>
      <c r="O115" s="5">
        <v>43569</v>
      </c>
      <c r="P115" s="203">
        <v>0.46100000000000002</v>
      </c>
    </row>
    <row r="116" spans="1:16" ht="19.5" customHeight="1" x14ac:dyDescent="0.3">
      <c r="A116" s="202">
        <v>331</v>
      </c>
      <c r="B116" s="2">
        <v>2</v>
      </c>
      <c r="C116" s="2">
        <v>3</v>
      </c>
      <c r="D116" s="2">
        <v>36</v>
      </c>
      <c r="E116" s="2" t="s">
        <v>136</v>
      </c>
      <c r="F116" s="4" t="s">
        <v>137</v>
      </c>
      <c r="G116" s="4"/>
      <c r="H116" s="5">
        <v>43462</v>
      </c>
      <c r="I116" s="4"/>
      <c r="J116" s="5">
        <v>43464</v>
      </c>
      <c r="K116" s="5"/>
      <c r="L116" s="6">
        <v>2</v>
      </c>
      <c r="M116" s="6"/>
      <c r="N116" s="5">
        <v>43520</v>
      </c>
      <c r="O116" s="5">
        <v>43570</v>
      </c>
      <c r="P116" s="203">
        <v>0.441</v>
      </c>
    </row>
    <row r="117" spans="1:16" ht="19.5" customHeight="1" x14ac:dyDescent="0.3">
      <c r="A117" s="202">
        <v>341</v>
      </c>
      <c r="B117" s="2">
        <v>2</v>
      </c>
      <c r="C117" s="2">
        <v>4</v>
      </c>
      <c r="D117" s="2">
        <v>54</v>
      </c>
      <c r="E117" s="2" t="s">
        <v>154</v>
      </c>
      <c r="F117" s="4" t="s">
        <v>155</v>
      </c>
      <c r="G117" s="4"/>
      <c r="H117" s="5">
        <v>43462</v>
      </c>
      <c r="I117" s="4"/>
      <c r="J117" s="5">
        <v>43462</v>
      </c>
      <c r="K117" s="5"/>
      <c r="L117" s="6">
        <v>0</v>
      </c>
      <c r="M117" s="6"/>
      <c r="N117" s="5">
        <v>43526</v>
      </c>
      <c r="O117" s="5">
        <v>43583</v>
      </c>
      <c r="P117" s="203">
        <v>0.442</v>
      </c>
    </row>
    <row r="118" spans="1:16" ht="19.5" customHeight="1" x14ac:dyDescent="0.3">
      <c r="A118" s="202">
        <v>351</v>
      </c>
      <c r="B118" s="2">
        <v>2</v>
      </c>
      <c r="C118" s="2">
        <v>5</v>
      </c>
      <c r="D118" s="2">
        <v>154</v>
      </c>
      <c r="E118" s="2" t="s">
        <v>156</v>
      </c>
      <c r="F118" s="4" t="s">
        <v>157</v>
      </c>
      <c r="G118" s="4"/>
      <c r="H118" s="5">
        <v>43462</v>
      </c>
      <c r="I118" s="4"/>
      <c r="J118" s="5">
        <v>43463</v>
      </c>
      <c r="K118" s="5"/>
      <c r="L118" s="6">
        <v>1</v>
      </c>
      <c r="M118" s="6"/>
      <c r="N118" s="5">
        <v>43517</v>
      </c>
      <c r="O118" s="5">
        <v>43570</v>
      </c>
      <c r="P118" s="203">
        <v>0.375</v>
      </c>
    </row>
    <row r="119" spans="1:16" ht="19.5" customHeight="1" x14ac:dyDescent="0.3">
      <c r="A119" s="202">
        <v>355</v>
      </c>
      <c r="B119" s="2">
        <v>2</v>
      </c>
      <c r="C119" s="2">
        <v>5</v>
      </c>
      <c r="D119" s="2">
        <v>79</v>
      </c>
      <c r="E119" s="2" t="s">
        <v>158</v>
      </c>
      <c r="F119" s="4" t="s">
        <v>159</v>
      </c>
      <c r="G119" s="4"/>
      <c r="H119" s="5">
        <v>43462</v>
      </c>
      <c r="I119" s="4"/>
      <c r="J119" s="5">
        <v>43827</v>
      </c>
      <c r="K119" s="5"/>
      <c r="L119" s="6">
        <v>0</v>
      </c>
      <c r="M119" s="6"/>
      <c r="N119" s="5">
        <v>43515</v>
      </c>
      <c r="O119" s="5">
        <v>43549</v>
      </c>
      <c r="P119" s="203">
        <v>0.58299999999999996</v>
      </c>
    </row>
    <row r="120" spans="1:16" ht="19.5" customHeight="1" x14ac:dyDescent="0.3">
      <c r="A120" s="202">
        <v>357</v>
      </c>
      <c r="B120" s="2">
        <v>2</v>
      </c>
      <c r="C120" s="2">
        <v>5</v>
      </c>
      <c r="D120" s="2">
        <v>28</v>
      </c>
      <c r="E120" s="2" t="s">
        <v>160</v>
      </c>
      <c r="F120" s="4" t="s">
        <v>161</v>
      </c>
      <c r="G120" s="4"/>
      <c r="H120" s="5">
        <v>43462</v>
      </c>
      <c r="I120" s="4"/>
      <c r="J120" s="5">
        <v>43464</v>
      </c>
      <c r="K120" s="5"/>
      <c r="L120" s="6">
        <v>2</v>
      </c>
      <c r="M120" s="6"/>
      <c r="N120" s="5">
        <v>43528</v>
      </c>
      <c r="O120" s="5">
        <v>43580</v>
      </c>
      <c r="P120" s="203">
        <v>0.40100000000000002</v>
      </c>
    </row>
    <row r="121" spans="1:16" ht="19.5" customHeight="1" x14ac:dyDescent="0.3">
      <c r="A121" s="202">
        <v>381</v>
      </c>
      <c r="B121" s="2">
        <v>2</v>
      </c>
      <c r="C121" s="2">
        <v>7</v>
      </c>
      <c r="D121" s="2">
        <v>39</v>
      </c>
      <c r="E121" s="2" t="s">
        <v>132</v>
      </c>
      <c r="F121" s="4" t="s">
        <v>133</v>
      </c>
      <c r="G121" s="4"/>
      <c r="H121" s="5">
        <v>43462</v>
      </c>
      <c r="I121" s="4"/>
      <c r="J121" s="5">
        <v>43462</v>
      </c>
      <c r="K121" s="5"/>
      <c r="L121" s="6">
        <v>0</v>
      </c>
      <c r="M121" s="6"/>
      <c r="N121" s="8"/>
      <c r="O121" s="5">
        <v>43549</v>
      </c>
      <c r="P121" s="204">
        <v>0.29799999999999999</v>
      </c>
    </row>
    <row r="122" spans="1:16" ht="19.5" customHeight="1" x14ac:dyDescent="0.3">
      <c r="A122" s="202">
        <v>391</v>
      </c>
      <c r="B122" s="2">
        <v>2</v>
      </c>
      <c r="C122" s="2">
        <v>8</v>
      </c>
      <c r="D122" s="2">
        <v>50</v>
      </c>
      <c r="E122" s="2" t="s">
        <v>162</v>
      </c>
      <c r="F122" s="4" t="s">
        <v>163</v>
      </c>
      <c r="G122" s="4"/>
      <c r="H122" s="5">
        <v>43462</v>
      </c>
      <c r="I122" s="4"/>
      <c r="J122" s="5">
        <v>43462</v>
      </c>
      <c r="K122" s="5"/>
      <c r="L122" s="6">
        <v>0</v>
      </c>
      <c r="M122" s="6"/>
      <c r="N122" s="5">
        <v>43529</v>
      </c>
      <c r="O122" s="5">
        <v>43580</v>
      </c>
      <c r="P122" s="203">
        <v>0.42299999999999999</v>
      </c>
    </row>
    <row r="123" spans="1:16" ht="19.5" customHeight="1" x14ac:dyDescent="0.3">
      <c r="A123" s="202">
        <v>395</v>
      </c>
      <c r="B123" s="2">
        <v>2</v>
      </c>
      <c r="C123" s="2">
        <v>8</v>
      </c>
      <c r="D123" s="2">
        <v>8</v>
      </c>
      <c r="E123" s="2" t="s">
        <v>164</v>
      </c>
      <c r="F123" s="4" t="s">
        <v>165</v>
      </c>
      <c r="G123" s="4"/>
      <c r="H123" s="5">
        <v>43462</v>
      </c>
      <c r="I123" s="4"/>
      <c r="J123" s="5">
        <v>43462</v>
      </c>
      <c r="K123" s="5"/>
      <c r="L123" s="6">
        <v>0</v>
      </c>
      <c r="M123" s="6"/>
      <c r="N123" s="5">
        <v>43524</v>
      </c>
      <c r="O123" s="5">
        <v>43567</v>
      </c>
      <c r="P123" s="205">
        <v>0.48</v>
      </c>
    </row>
    <row r="124" spans="1:16" ht="19.5" customHeight="1" x14ac:dyDescent="0.3">
      <c r="A124" s="202">
        <v>402</v>
      </c>
      <c r="B124" s="2">
        <v>2</v>
      </c>
      <c r="C124" s="2">
        <v>9</v>
      </c>
      <c r="D124" s="2">
        <v>14</v>
      </c>
      <c r="E124" s="2" t="s">
        <v>166</v>
      </c>
      <c r="F124" s="4" t="s">
        <v>167</v>
      </c>
      <c r="G124" s="4"/>
      <c r="H124" s="5">
        <v>43462</v>
      </c>
      <c r="I124" s="4"/>
      <c r="J124" s="5">
        <v>43463</v>
      </c>
      <c r="K124" s="5"/>
      <c r="L124" s="6">
        <v>1</v>
      </c>
      <c r="M124" s="6"/>
      <c r="N124" s="5">
        <v>43526</v>
      </c>
      <c r="O124" s="5">
        <v>43582</v>
      </c>
      <c r="P124" s="203">
        <v>0.38600000000000001</v>
      </c>
    </row>
    <row r="125" spans="1:16" ht="19.5" customHeight="1" x14ac:dyDescent="0.3">
      <c r="A125" s="202">
        <v>404</v>
      </c>
      <c r="B125" s="2">
        <v>2</v>
      </c>
      <c r="C125" s="2">
        <v>9</v>
      </c>
      <c r="D125" s="2">
        <v>76</v>
      </c>
      <c r="E125" s="2" t="s">
        <v>168</v>
      </c>
      <c r="F125" s="4" t="s">
        <v>169</v>
      </c>
      <c r="G125" s="4"/>
      <c r="H125" s="5">
        <v>43462</v>
      </c>
      <c r="I125" s="4"/>
      <c r="J125" s="5">
        <v>43462</v>
      </c>
      <c r="K125" s="5"/>
      <c r="L125" s="6">
        <v>0</v>
      </c>
      <c r="M125" s="6"/>
      <c r="N125" s="9">
        <v>43514</v>
      </c>
      <c r="O125" s="5">
        <v>43546</v>
      </c>
      <c r="P125" s="204">
        <v>0.249</v>
      </c>
    </row>
    <row r="126" spans="1:16" ht="19.5" customHeight="1" x14ac:dyDescent="0.3">
      <c r="A126" s="202">
        <v>422</v>
      </c>
      <c r="B126" s="2">
        <v>2</v>
      </c>
      <c r="C126" s="2">
        <v>11</v>
      </c>
      <c r="D126" s="2">
        <v>67</v>
      </c>
      <c r="E126" s="2" t="s">
        <v>96</v>
      </c>
      <c r="F126" s="4" t="s">
        <v>97</v>
      </c>
      <c r="G126" s="4"/>
      <c r="H126" s="5">
        <v>43462</v>
      </c>
      <c r="I126" s="4"/>
      <c r="J126" s="5">
        <v>43464</v>
      </c>
      <c r="K126" s="5"/>
      <c r="L126" s="6">
        <v>2</v>
      </c>
      <c r="M126" s="6"/>
      <c r="N126" s="5">
        <v>43499</v>
      </c>
      <c r="O126" s="5">
        <v>43564</v>
      </c>
      <c r="P126" s="205">
        <v>0.32</v>
      </c>
    </row>
    <row r="127" spans="1:16" ht="19.5" customHeight="1" x14ac:dyDescent="0.3">
      <c r="A127" s="202">
        <v>425</v>
      </c>
      <c r="B127" s="2">
        <v>2</v>
      </c>
      <c r="C127" s="2">
        <v>11</v>
      </c>
      <c r="D127" s="2">
        <v>2</v>
      </c>
      <c r="E127" s="2" t="s">
        <v>134</v>
      </c>
      <c r="F127" s="4" t="s">
        <v>135</v>
      </c>
      <c r="G127" s="4"/>
      <c r="H127" s="5">
        <v>43462</v>
      </c>
      <c r="I127" s="4"/>
      <c r="J127" s="5">
        <v>43463</v>
      </c>
      <c r="K127" s="5"/>
      <c r="L127" s="6">
        <v>1</v>
      </c>
      <c r="M127" s="6"/>
      <c r="N127" s="5">
        <v>43524</v>
      </c>
      <c r="O127" s="5">
        <v>43580</v>
      </c>
      <c r="P127" s="203">
        <v>0.38400000000000001</v>
      </c>
    </row>
    <row r="128" spans="1:16" ht="19.5" customHeight="1" x14ac:dyDescent="0.3">
      <c r="A128" s="202">
        <v>435</v>
      </c>
      <c r="B128" s="2">
        <v>2</v>
      </c>
      <c r="C128" s="2">
        <v>12</v>
      </c>
      <c r="D128" s="2">
        <v>134</v>
      </c>
      <c r="E128" s="2" t="s">
        <v>170</v>
      </c>
      <c r="F128" s="4" t="s">
        <v>171</v>
      </c>
      <c r="G128" s="4"/>
      <c r="H128" s="5">
        <v>43462</v>
      </c>
      <c r="I128" s="4"/>
      <c r="J128" s="5">
        <v>43464</v>
      </c>
      <c r="K128" s="5"/>
      <c r="L128" s="6">
        <v>2</v>
      </c>
      <c r="M128" s="6"/>
      <c r="N128" s="5">
        <v>43528</v>
      </c>
      <c r="O128" s="5">
        <v>43564</v>
      </c>
      <c r="P128" s="205">
        <v>0.56999999999999995</v>
      </c>
    </row>
    <row r="129" spans="1:16" ht="19.5" customHeight="1" x14ac:dyDescent="0.3">
      <c r="A129" s="202">
        <v>443</v>
      </c>
      <c r="B129" s="2">
        <v>2</v>
      </c>
      <c r="C129" s="2">
        <v>12</v>
      </c>
      <c r="D129" s="2">
        <v>163</v>
      </c>
      <c r="E129" s="2" t="s">
        <v>172</v>
      </c>
      <c r="F129" s="4" t="s">
        <v>173</v>
      </c>
      <c r="G129" s="4"/>
      <c r="H129" s="5">
        <v>43462</v>
      </c>
      <c r="I129" s="4"/>
      <c r="J129" s="5">
        <v>43462</v>
      </c>
      <c r="K129" s="5"/>
      <c r="L129" s="6">
        <v>0</v>
      </c>
      <c r="M129" s="6"/>
      <c r="N129" s="5">
        <v>43514</v>
      </c>
      <c r="O129" s="5">
        <v>43547</v>
      </c>
      <c r="P129" s="204">
        <v>0.16600000000000001</v>
      </c>
    </row>
    <row r="130" spans="1:16" ht="19.5" customHeight="1" x14ac:dyDescent="0.3">
      <c r="A130" s="202">
        <v>108</v>
      </c>
      <c r="B130" s="2">
        <v>1</v>
      </c>
      <c r="C130" s="2">
        <v>1</v>
      </c>
      <c r="D130" s="2">
        <v>22</v>
      </c>
      <c r="E130" s="2" t="s">
        <v>174</v>
      </c>
      <c r="F130" s="4" t="s">
        <v>175</v>
      </c>
      <c r="G130" s="4">
        <v>46</v>
      </c>
      <c r="H130" s="5">
        <v>43463</v>
      </c>
      <c r="I130" s="4"/>
      <c r="J130" s="5">
        <v>43463</v>
      </c>
      <c r="K130" s="5"/>
      <c r="L130" s="6">
        <v>0</v>
      </c>
      <c r="M130" s="6"/>
      <c r="N130" s="5">
        <v>43526</v>
      </c>
      <c r="O130" s="5">
        <v>43595</v>
      </c>
      <c r="P130" s="203">
        <v>0.48299999999999998</v>
      </c>
    </row>
    <row r="131" spans="1:16" ht="19.5" customHeight="1" x14ac:dyDescent="0.3">
      <c r="A131" s="202">
        <v>112</v>
      </c>
      <c r="B131" s="2">
        <v>1</v>
      </c>
      <c r="C131" s="2">
        <v>1</v>
      </c>
      <c r="D131" s="2">
        <v>87</v>
      </c>
      <c r="E131" s="2" t="s">
        <v>176</v>
      </c>
      <c r="F131" s="4" t="s">
        <v>177</v>
      </c>
      <c r="G131" s="4">
        <v>51</v>
      </c>
      <c r="H131" s="5">
        <v>43463</v>
      </c>
      <c r="I131" s="4"/>
      <c r="J131" s="5">
        <v>43464</v>
      </c>
      <c r="K131" s="5"/>
      <c r="L131" s="6">
        <v>1</v>
      </c>
      <c r="M131" s="6"/>
      <c r="N131" s="5">
        <v>43519</v>
      </c>
      <c r="O131" s="5">
        <v>43569</v>
      </c>
      <c r="P131" s="203">
        <v>0.39100000000000001</v>
      </c>
    </row>
    <row r="132" spans="1:16" ht="19.5" customHeight="1" x14ac:dyDescent="0.3">
      <c r="A132" s="202">
        <v>120</v>
      </c>
      <c r="B132" s="2">
        <v>1</v>
      </c>
      <c r="C132" s="2">
        <v>2</v>
      </c>
      <c r="D132" s="2">
        <v>7</v>
      </c>
      <c r="E132" s="2" t="s">
        <v>178</v>
      </c>
      <c r="F132" s="4" t="s">
        <v>179</v>
      </c>
      <c r="G132" s="4">
        <v>46</v>
      </c>
      <c r="H132" s="5">
        <v>43463</v>
      </c>
      <c r="I132" s="4"/>
      <c r="J132" s="5">
        <v>43466</v>
      </c>
      <c r="K132" s="5"/>
      <c r="L132" s="6">
        <v>2</v>
      </c>
      <c r="M132" s="6"/>
      <c r="N132" s="5">
        <v>43531</v>
      </c>
      <c r="O132" s="5">
        <v>43585</v>
      </c>
      <c r="P132" s="203">
        <v>0.40200000000000002</v>
      </c>
    </row>
    <row r="133" spans="1:16" ht="19.5" customHeight="1" x14ac:dyDescent="0.3">
      <c r="A133" s="202">
        <v>121</v>
      </c>
      <c r="B133" s="2">
        <v>1</v>
      </c>
      <c r="C133" s="2">
        <v>2</v>
      </c>
      <c r="D133" s="2">
        <v>8</v>
      </c>
      <c r="E133" s="2" t="s">
        <v>164</v>
      </c>
      <c r="F133" s="4" t="s">
        <v>165</v>
      </c>
      <c r="G133" s="4">
        <v>41</v>
      </c>
      <c r="H133" s="5">
        <v>43463</v>
      </c>
      <c r="I133" s="4"/>
      <c r="J133" s="5">
        <v>43464</v>
      </c>
      <c r="K133" s="5"/>
      <c r="L133" s="6">
        <v>1</v>
      </c>
      <c r="M133" s="6"/>
      <c r="N133" s="5">
        <v>43541</v>
      </c>
      <c r="O133" s="5">
        <v>43605</v>
      </c>
      <c r="P133" s="203">
        <v>0.377</v>
      </c>
    </row>
    <row r="134" spans="1:16" ht="19.5" customHeight="1" x14ac:dyDescent="0.3">
      <c r="A134" s="202">
        <v>143</v>
      </c>
      <c r="B134" s="2">
        <v>1</v>
      </c>
      <c r="C134" s="2">
        <v>4</v>
      </c>
      <c r="D134" s="2">
        <v>5</v>
      </c>
      <c r="E134" s="2" t="s">
        <v>180</v>
      </c>
      <c r="F134" s="4" t="s">
        <v>181</v>
      </c>
      <c r="G134" s="4"/>
      <c r="H134" s="5">
        <v>43463</v>
      </c>
      <c r="I134" s="4"/>
      <c r="J134" s="5">
        <v>43464</v>
      </c>
      <c r="K134" s="5"/>
      <c r="L134" s="6">
        <v>1</v>
      </c>
      <c r="M134" s="6"/>
      <c r="N134" s="5">
        <v>43516</v>
      </c>
      <c r="O134" s="5">
        <v>43572</v>
      </c>
      <c r="P134" s="203">
        <v>0.73799999999999999</v>
      </c>
    </row>
    <row r="135" spans="1:16" ht="19.5" customHeight="1" x14ac:dyDescent="0.3">
      <c r="A135" s="202">
        <v>149</v>
      </c>
      <c r="B135" s="2">
        <v>1</v>
      </c>
      <c r="C135" s="2">
        <v>5</v>
      </c>
      <c r="D135" s="2">
        <v>50</v>
      </c>
      <c r="E135" s="2" t="s">
        <v>162</v>
      </c>
      <c r="F135" s="4" t="s">
        <v>163</v>
      </c>
      <c r="G135" s="4"/>
      <c r="H135" s="5">
        <v>43463</v>
      </c>
      <c r="I135" s="4"/>
      <c r="J135" s="5">
        <v>43463</v>
      </c>
      <c r="K135" s="5"/>
      <c r="L135" s="6">
        <v>0</v>
      </c>
      <c r="M135" s="6"/>
      <c r="N135" s="5">
        <v>43531</v>
      </c>
      <c r="O135" s="5">
        <v>43600</v>
      </c>
      <c r="P135" s="203">
        <v>0.36699999999999999</v>
      </c>
    </row>
    <row r="136" spans="1:16" ht="19.5" customHeight="1" x14ac:dyDescent="0.3">
      <c r="A136" s="202">
        <v>215</v>
      </c>
      <c r="B136" s="2">
        <v>1</v>
      </c>
      <c r="C136" s="2">
        <v>10</v>
      </c>
      <c r="D136" s="2">
        <v>72</v>
      </c>
      <c r="E136" s="2" t="s">
        <v>72</v>
      </c>
      <c r="F136" s="4" t="s">
        <v>73</v>
      </c>
      <c r="G136" s="4"/>
      <c r="H136" s="5">
        <v>43463</v>
      </c>
      <c r="I136" s="4"/>
      <c r="J136" s="5">
        <v>43465</v>
      </c>
      <c r="K136" s="5"/>
      <c r="L136" s="6">
        <v>2</v>
      </c>
      <c r="M136" s="6"/>
      <c r="N136" s="5">
        <v>43522</v>
      </c>
      <c r="O136" s="5">
        <v>43551</v>
      </c>
      <c r="P136" s="203">
        <v>0.76100000000000001</v>
      </c>
    </row>
    <row r="137" spans="1:16" ht="19.5" customHeight="1" x14ac:dyDescent="0.3">
      <c r="A137" s="202">
        <v>235</v>
      </c>
      <c r="B137" s="2">
        <v>1</v>
      </c>
      <c r="C137" s="2">
        <v>12</v>
      </c>
      <c r="D137" s="2">
        <v>60</v>
      </c>
      <c r="E137" s="2" t="s">
        <v>182</v>
      </c>
      <c r="F137" s="4" t="s">
        <v>183</v>
      </c>
      <c r="G137" s="4"/>
      <c r="H137" s="5">
        <v>43463</v>
      </c>
      <c r="I137" s="4"/>
      <c r="J137" s="5">
        <v>43465</v>
      </c>
      <c r="K137" s="5"/>
      <c r="L137" s="6">
        <v>2</v>
      </c>
      <c r="M137" s="6"/>
      <c r="N137" s="9">
        <v>43531</v>
      </c>
      <c r="O137" s="9">
        <v>43580</v>
      </c>
      <c r="P137" s="204">
        <v>0.51700000000000002</v>
      </c>
    </row>
    <row r="138" spans="1:16" ht="19.5" customHeight="1" x14ac:dyDescent="0.3">
      <c r="A138" s="202">
        <v>263</v>
      </c>
      <c r="B138" s="2">
        <v>1</v>
      </c>
      <c r="C138" s="2">
        <v>14</v>
      </c>
      <c r="D138" s="2">
        <v>157</v>
      </c>
      <c r="E138" s="2" t="s">
        <v>106</v>
      </c>
      <c r="F138" s="4" t="s">
        <v>107</v>
      </c>
      <c r="G138" s="4"/>
      <c r="H138" s="5">
        <v>43463</v>
      </c>
      <c r="I138" s="4"/>
      <c r="J138" s="5">
        <v>43464</v>
      </c>
      <c r="K138" s="5"/>
      <c r="L138" s="6">
        <v>1</v>
      </c>
      <c r="M138" s="6"/>
      <c r="N138" s="5">
        <v>43527</v>
      </c>
      <c r="O138" s="5">
        <v>43563</v>
      </c>
      <c r="P138" s="203">
        <v>0.55500000000000005</v>
      </c>
    </row>
    <row r="139" spans="1:16" ht="19.5" customHeight="1" x14ac:dyDescent="0.3">
      <c r="A139" s="202">
        <v>264</v>
      </c>
      <c r="B139" s="2">
        <v>1</v>
      </c>
      <c r="C139" s="2">
        <v>14</v>
      </c>
      <c r="D139" s="2">
        <v>33</v>
      </c>
      <c r="E139" s="2" t="s">
        <v>152</v>
      </c>
      <c r="F139" s="4" t="s">
        <v>153</v>
      </c>
      <c r="G139" s="4"/>
      <c r="H139" s="5">
        <v>43463</v>
      </c>
      <c r="I139" s="4"/>
      <c r="J139" s="5">
        <v>43464</v>
      </c>
      <c r="K139" s="5"/>
      <c r="L139" s="6">
        <v>1</v>
      </c>
      <c r="M139" s="6"/>
      <c r="N139" s="5">
        <v>43526</v>
      </c>
      <c r="O139" s="5">
        <v>43558</v>
      </c>
      <c r="P139" s="203">
        <v>0.73399999999999999</v>
      </c>
    </row>
    <row r="140" spans="1:16" ht="19.5" customHeight="1" x14ac:dyDescent="0.3">
      <c r="A140" s="202">
        <v>266</v>
      </c>
      <c r="B140" s="2">
        <v>1</v>
      </c>
      <c r="C140" s="2">
        <v>14</v>
      </c>
      <c r="D140" s="2">
        <v>85</v>
      </c>
      <c r="E140" s="2" t="s">
        <v>130</v>
      </c>
      <c r="F140" s="4" t="s">
        <v>131</v>
      </c>
      <c r="G140" s="4"/>
      <c r="H140" s="5">
        <v>43463</v>
      </c>
      <c r="I140" s="4"/>
      <c r="J140" s="5">
        <v>43464</v>
      </c>
      <c r="K140" s="5"/>
      <c r="L140" s="6">
        <v>1</v>
      </c>
      <c r="M140" s="6"/>
      <c r="N140" s="9">
        <v>43521</v>
      </c>
      <c r="O140" s="9">
        <v>43580</v>
      </c>
      <c r="P140" s="204">
        <v>0.53600000000000003</v>
      </c>
    </row>
    <row r="141" spans="1:16" ht="19.5" customHeight="1" x14ac:dyDescent="0.3">
      <c r="A141" s="202">
        <v>327</v>
      </c>
      <c r="B141" s="2">
        <v>2</v>
      </c>
      <c r="C141" s="2">
        <v>3</v>
      </c>
      <c r="D141" s="2">
        <v>88</v>
      </c>
      <c r="E141" s="2" t="s">
        <v>122</v>
      </c>
      <c r="F141" s="4" t="s">
        <v>123</v>
      </c>
      <c r="G141" s="4"/>
      <c r="H141" s="5">
        <v>43463</v>
      </c>
      <c r="I141" s="4"/>
      <c r="J141" s="5">
        <v>43465</v>
      </c>
      <c r="K141" s="5"/>
      <c r="L141" s="6">
        <v>2</v>
      </c>
      <c r="M141" s="16"/>
      <c r="N141" s="13">
        <v>43517</v>
      </c>
      <c r="O141" s="5">
        <v>43553</v>
      </c>
      <c r="P141" s="203">
        <v>0.57699999999999996</v>
      </c>
    </row>
    <row r="142" spans="1:16" ht="19.5" customHeight="1" x14ac:dyDescent="0.3">
      <c r="A142" s="202">
        <v>346</v>
      </c>
      <c r="B142" s="2">
        <v>2</v>
      </c>
      <c r="C142" s="2">
        <v>4</v>
      </c>
      <c r="D142" s="2">
        <v>10</v>
      </c>
      <c r="E142" s="2" t="s">
        <v>146</v>
      </c>
      <c r="F142" s="4" t="s">
        <v>147</v>
      </c>
      <c r="G142" s="4"/>
      <c r="H142" s="5">
        <v>43463</v>
      </c>
      <c r="I142" s="4"/>
      <c r="J142" s="5">
        <v>43464</v>
      </c>
      <c r="K142" s="5"/>
      <c r="L142" s="6">
        <v>1</v>
      </c>
      <c r="M142" s="6"/>
      <c r="N142" s="5">
        <v>43506</v>
      </c>
      <c r="O142" s="9">
        <v>43554</v>
      </c>
      <c r="P142" s="203">
        <v>0.32500000000000001</v>
      </c>
    </row>
    <row r="143" spans="1:16" ht="19.5" customHeight="1" x14ac:dyDescent="0.3">
      <c r="A143" s="202">
        <v>368</v>
      </c>
      <c r="B143" s="2">
        <v>2</v>
      </c>
      <c r="C143" s="2">
        <v>6</v>
      </c>
      <c r="D143" s="2">
        <v>87</v>
      </c>
      <c r="E143" s="2" t="s">
        <v>176</v>
      </c>
      <c r="F143" s="4" t="s">
        <v>177</v>
      </c>
      <c r="G143" s="4"/>
      <c r="H143" s="5">
        <v>43463</v>
      </c>
      <c r="I143" s="4"/>
      <c r="J143" s="5">
        <v>43466</v>
      </c>
      <c r="K143" s="5"/>
      <c r="L143" s="6">
        <v>3</v>
      </c>
      <c r="M143" s="6"/>
      <c r="N143" s="5">
        <v>43522</v>
      </c>
      <c r="O143" s="5">
        <v>43584</v>
      </c>
      <c r="P143" s="203">
        <v>0.36599999999999999</v>
      </c>
    </row>
    <row r="144" spans="1:16" ht="19.5" customHeight="1" x14ac:dyDescent="0.3">
      <c r="A144" s="202">
        <v>401</v>
      </c>
      <c r="B144" s="2">
        <v>2</v>
      </c>
      <c r="C144" s="2">
        <v>9</v>
      </c>
      <c r="D144" s="2">
        <v>27</v>
      </c>
      <c r="E144" s="2" t="s">
        <v>184</v>
      </c>
      <c r="F144" s="4" t="s">
        <v>185</v>
      </c>
      <c r="G144" s="4"/>
      <c r="H144" s="5">
        <v>43463</v>
      </c>
      <c r="I144" s="4"/>
      <c r="J144" s="5">
        <v>43463</v>
      </c>
      <c r="K144" s="5"/>
      <c r="L144" s="6">
        <v>0</v>
      </c>
      <c r="M144" s="6"/>
      <c r="N144" s="5">
        <v>43517</v>
      </c>
      <c r="O144" s="5">
        <v>43548</v>
      </c>
      <c r="P144" s="203">
        <v>0.69199999999999995</v>
      </c>
    </row>
    <row r="145" spans="1:16" ht="19.5" customHeight="1" x14ac:dyDescent="0.3">
      <c r="A145" s="202">
        <v>432</v>
      </c>
      <c r="B145" s="2">
        <v>2</v>
      </c>
      <c r="C145" s="2">
        <v>11</v>
      </c>
      <c r="D145" s="2">
        <v>92</v>
      </c>
      <c r="E145" s="2" t="s">
        <v>186</v>
      </c>
      <c r="F145" s="4" t="s">
        <v>187</v>
      </c>
      <c r="G145" s="4"/>
      <c r="H145" s="5">
        <v>43463</v>
      </c>
      <c r="I145" s="4"/>
      <c r="J145" s="5">
        <v>43462</v>
      </c>
      <c r="K145" s="5"/>
      <c r="L145" s="6">
        <v>-1</v>
      </c>
      <c r="M145" s="6"/>
      <c r="N145" s="5">
        <v>43514</v>
      </c>
      <c r="O145" s="5">
        <v>43549</v>
      </c>
      <c r="P145" s="207">
        <v>1.01</v>
      </c>
    </row>
    <row r="146" spans="1:16" ht="19.5" customHeight="1" x14ac:dyDescent="0.3">
      <c r="A146" s="202">
        <v>436</v>
      </c>
      <c r="B146" s="2">
        <v>2</v>
      </c>
      <c r="C146" s="2">
        <v>12</v>
      </c>
      <c r="D146" s="2">
        <v>60</v>
      </c>
      <c r="E146" s="2" t="s">
        <v>182</v>
      </c>
      <c r="F146" s="4" t="s">
        <v>183</v>
      </c>
      <c r="G146" s="4"/>
      <c r="H146" s="5">
        <v>43463</v>
      </c>
      <c r="I146" s="4"/>
      <c r="J146" s="5">
        <v>43465</v>
      </c>
      <c r="K146" s="5"/>
      <c r="L146" s="6">
        <v>2</v>
      </c>
      <c r="M146" s="6"/>
      <c r="N146" s="5">
        <v>43522</v>
      </c>
      <c r="O146" s="5">
        <v>43561</v>
      </c>
      <c r="P146" s="203">
        <v>0.67200000000000004</v>
      </c>
    </row>
    <row r="147" spans="1:16" ht="19.5" customHeight="1" x14ac:dyDescent="0.3">
      <c r="A147" s="202">
        <v>442</v>
      </c>
      <c r="B147" s="2">
        <v>2</v>
      </c>
      <c r="C147" s="2">
        <v>12</v>
      </c>
      <c r="D147" s="2">
        <v>139</v>
      </c>
      <c r="E147" s="2" t="s">
        <v>188</v>
      </c>
      <c r="F147" s="4" t="s">
        <v>189</v>
      </c>
      <c r="G147" s="4"/>
      <c r="H147" s="5">
        <v>43463</v>
      </c>
      <c r="I147" s="4"/>
      <c r="J147" s="5">
        <v>43464</v>
      </c>
      <c r="K147" s="5"/>
      <c r="L147" s="6">
        <v>1</v>
      </c>
      <c r="M147" s="6"/>
      <c r="N147" s="5">
        <v>43514</v>
      </c>
      <c r="O147" s="5">
        <v>43552</v>
      </c>
      <c r="P147" s="204">
        <v>0.20399999999999999</v>
      </c>
    </row>
    <row r="148" spans="1:16" ht="19.5" customHeight="1" x14ac:dyDescent="0.3">
      <c r="A148" s="202">
        <v>447</v>
      </c>
      <c r="B148" s="2">
        <v>2</v>
      </c>
      <c r="C148" s="2">
        <v>13</v>
      </c>
      <c r="D148" s="2">
        <v>121</v>
      </c>
      <c r="E148" s="10" t="s">
        <v>142</v>
      </c>
      <c r="F148" s="11" t="s">
        <v>143</v>
      </c>
      <c r="G148" s="4"/>
      <c r="H148" s="5">
        <v>43463</v>
      </c>
      <c r="I148" s="4"/>
      <c r="J148" s="5">
        <v>43463</v>
      </c>
      <c r="K148" s="5"/>
      <c r="L148" s="6">
        <v>0</v>
      </c>
      <c r="M148" s="6"/>
      <c r="N148" s="5">
        <v>43521</v>
      </c>
      <c r="O148" s="5">
        <v>43546</v>
      </c>
      <c r="P148" s="203">
        <v>0.84199999999999997</v>
      </c>
    </row>
    <row r="149" spans="1:16" ht="19.5" customHeight="1" x14ac:dyDescent="0.3">
      <c r="A149" s="202">
        <v>449</v>
      </c>
      <c r="B149" s="2">
        <v>2</v>
      </c>
      <c r="C149" s="2">
        <v>13</v>
      </c>
      <c r="D149" s="2">
        <v>31</v>
      </c>
      <c r="E149" s="2" t="s">
        <v>190</v>
      </c>
      <c r="F149" s="4" t="s">
        <v>191</v>
      </c>
      <c r="G149" s="4"/>
      <c r="H149" s="5">
        <v>43463</v>
      </c>
      <c r="I149" s="4"/>
      <c r="J149" s="5">
        <v>43464</v>
      </c>
      <c r="K149" s="5"/>
      <c r="L149" s="6">
        <v>1</v>
      </c>
      <c r="M149" s="6"/>
      <c r="N149" s="5">
        <v>43524</v>
      </c>
      <c r="O149" s="5">
        <v>43563</v>
      </c>
      <c r="P149" s="203">
        <v>0.52200000000000002</v>
      </c>
    </row>
    <row r="150" spans="1:16" ht="19.5" customHeight="1" x14ac:dyDescent="0.3">
      <c r="A150" s="202">
        <v>450</v>
      </c>
      <c r="B150" s="2">
        <v>2</v>
      </c>
      <c r="C150" s="2">
        <v>13</v>
      </c>
      <c r="D150" s="2">
        <v>68</v>
      </c>
      <c r="E150" s="10" t="s">
        <v>192</v>
      </c>
      <c r="F150" s="11" t="s">
        <v>193</v>
      </c>
      <c r="G150" s="4"/>
      <c r="H150" s="5">
        <v>43463</v>
      </c>
      <c r="I150" s="4"/>
      <c r="J150" s="5">
        <v>43463</v>
      </c>
      <c r="K150" s="5"/>
      <c r="L150" s="6">
        <v>0</v>
      </c>
      <c r="M150" s="6"/>
      <c r="N150" s="5">
        <v>43507</v>
      </c>
      <c r="O150" s="5">
        <v>43566</v>
      </c>
      <c r="P150" s="203">
        <v>0.36399999999999999</v>
      </c>
    </row>
    <row r="151" spans="1:16" ht="19.5" customHeight="1" x14ac:dyDescent="0.3">
      <c r="A151" s="202">
        <v>460</v>
      </c>
      <c r="B151" s="2">
        <v>2</v>
      </c>
      <c r="C151" s="2">
        <v>14</v>
      </c>
      <c r="D151" s="2">
        <v>77</v>
      </c>
      <c r="E151" s="2" t="s">
        <v>194</v>
      </c>
      <c r="F151" s="4" t="s">
        <v>195</v>
      </c>
      <c r="G151" s="4"/>
      <c r="H151" s="5">
        <v>43463</v>
      </c>
      <c r="I151" s="4"/>
      <c r="J151" s="5">
        <v>43464</v>
      </c>
      <c r="K151" s="5"/>
      <c r="L151" s="6">
        <v>1</v>
      </c>
      <c r="M151" s="6"/>
      <c r="N151" s="9">
        <v>43522</v>
      </c>
      <c r="O151" s="8"/>
      <c r="P151" s="204">
        <v>0.25900000000000001</v>
      </c>
    </row>
    <row r="152" spans="1:16" ht="19.5" customHeight="1" x14ac:dyDescent="0.3">
      <c r="A152" s="202">
        <v>462</v>
      </c>
      <c r="B152" s="2">
        <v>2</v>
      </c>
      <c r="C152" s="2">
        <v>14</v>
      </c>
      <c r="D152" s="2">
        <v>135</v>
      </c>
      <c r="E152" s="2" t="s">
        <v>120</v>
      </c>
      <c r="F152" s="4" t="s">
        <v>121</v>
      </c>
      <c r="G152" s="4"/>
      <c r="H152" s="5">
        <v>43463</v>
      </c>
      <c r="I152" s="4"/>
      <c r="J152" s="5">
        <v>43464</v>
      </c>
      <c r="K152" s="5"/>
      <c r="L152" s="6">
        <v>1</v>
      </c>
      <c r="M152" s="6"/>
      <c r="N152" s="9">
        <v>43521</v>
      </c>
      <c r="O152" s="9">
        <v>43580</v>
      </c>
      <c r="P152" s="204">
        <v>0.53300000000000003</v>
      </c>
    </row>
    <row r="153" spans="1:16" ht="19.5" customHeight="1" x14ac:dyDescent="0.3">
      <c r="A153" s="202">
        <v>465</v>
      </c>
      <c r="B153" s="2">
        <v>2</v>
      </c>
      <c r="C153" s="2">
        <v>14</v>
      </c>
      <c r="D153" s="2">
        <v>78</v>
      </c>
      <c r="E153" s="2" t="s">
        <v>124</v>
      </c>
      <c r="F153" s="4" t="s">
        <v>125</v>
      </c>
      <c r="G153" s="4"/>
      <c r="H153" s="5">
        <v>43463</v>
      </c>
      <c r="I153" s="4"/>
      <c r="J153" s="5">
        <v>43460</v>
      </c>
      <c r="K153" s="5"/>
      <c r="L153" s="6">
        <v>-3</v>
      </c>
      <c r="M153" s="6"/>
      <c r="N153" s="5">
        <v>43514</v>
      </c>
      <c r="O153" s="5">
        <v>43549</v>
      </c>
      <c r="P153" s="204">
        <v>0.218</v>
      </c>
    </row>
    <row r="154" spans="1:16" ht="19.5" customHeight="1" x14ac:dyDescent="0.3">
      <c r="A154" s="202">
        <v>107</v>
      </c>
      <c r="B154" s="2">
        <v>1</v>
      </c>
      <c r="C154" s="2">
        <v>1</v>
      </c>
      <c r="D154" s="2">
        <v>27</v>
      </c>
      <c r="E154" s="2" t="s">
        <v>184</v>
      </c>
      <c r="F154" s="4" t="s">
        <v>185</v>
      </c>
      <c r="G154" s="4"/>
      <c r="H154" s="5">
        <v>43464</v>
      </c>
      <c r="I154" s="4"/>
      <c r="J154" s="5">
        <v>43465</v>
      </c>
      <c r="K154" s="5"/>
      <c r="L154" s="6">
        <v>1</v>
      </c>
      <c r="M154" s="6"/>
      <c r="N154" s="5">
        <v>43520</v>
      </c>
      <c r="O154" s="5">
        <v>43564</v>
      </c>
      <c r="P154" s="203">
        <v>0.55900000000000005</v>
      </c>
    </row>
    <row r="155" spans="1:16" ht="19.5" customHeight="1" x14ac:dyDescent="0.3">
      <c r="A155" s="202">
        <v>115</v>
      </c>
      <c r="B155" s="2">
        <v>1</v>
      </c>
      <c r="C155" s="2">
        <v>2</v>
      </c>
      <c r="D155" s="2">
        <v>79</v>
      </c>
      <c r="E155" s="2" t="s">
        <v>158</v>
      </c>
      <c r="F155" s="4" t="s">
        <v>159</v>
      </c>
      <c r="G155" s="4">
        <v>44</v>
      </c>
      <c r="H155" s="5">
        <v>43464</v>
      </c>
      <c r="I155" s="4"/>
      <c r="J155" s="5">
        <v>43464</v>
      </c>
      <c r="K155" s="5"/>
      <c r="L155" s="6">
        <v>0</v>
      </c>
      <c r="M155" s="6"/>
      <c r="N155" s="5">
        <v>43525</v>
      </c>
      <c r="O155" s="5">
        <v>43552</v>
      </c>
      <c r="P155" s="203">
        <v>0.66600000000000004</v>
      </c>
    </row>
    <row r="156" spans="1:16" ht="19.5" customHeight="1" x14ac:dyDescent="0.3">
      <c r="A156" s="202">
        <v>124</v>
      </c>
      <c r="B156" s="2">
        <v>1</v>
      </c>
      <c r="C156" s="2">
        <v>2</v>
      </c>
      <c r="D156" s="2">
        <v>54</v>
      </c>
      <c r="E156" s="2" t="s">
        <v>154</v>
      </c>
      <c r="F156" s="4" t="s">
        <v>155</v>
      </c>
      <c r="G156" s="4">
        <v>51</v>
      </c>
      <c r="H156" s="5">
        <v>43464</v>
      </c>
      <c r="I156" s="4"/>
      <c r="J156" s="5">
        <v>43463</v>
      </c>
      <c r="K156" s="5"/>
      <c r="L156" s="6">
        <v>-1</v>
      </c>
      <c r="M156" s="6"/>
      <c r="N156" s="12">
        <v>43514</v>
      </c>
      <c r="O156" s="5">
        <v>43610</v>
      </c>
      <c r="P156" s="203">
        <v>0.433</v>
      </c>
    </row>
    <row r="157" spans="1:16" ht="19.5" customHeight="1" x14ac:dyDescent="0.3">
      <c r="A157" s="202">
        <v>139</v>
      </c>
      <c r="B157" s="2">
        <v>1</v>
      </c>
      <c r="C157" s="2">
        <v>4</v>
      </c>
      <c r="D157" s="2">
        <v>34</v>
      </c>
      <c r="E157" s="2" t="s">
        <v>196</v>
      </c>
      <c r="F157" s="4" t="s">
        <v>197</v>
      </c>
      <c r="G157" s="4"/>
      <c r="H157" s="5">
        <v>43464</v>
      </c>
      <c r="I157" s="4"/>
      <c r="J157" s="5">
        <v>43464</v>
      </c>
      <c r="K157" s="5"/>
      <c r="L157" s="6">
        <v>0</v>
      </c>
      <c r="M157" s="6"/>
      <c r="N157" s="5">
        <v>43514</v>
      </c>
      <c r="O157" s="5">
        <v>43575</v>
      </c>
      <c r="P157" s="203">
        <v>0.36799999999999999</v>
      </c>
    </row>
    <row r="158" spans="1:16" ht="19.5" customHeight="1" x14ac:dyDescent="0.3">
      <c r="A158" s="202">
        <v>144</v>
      </c>
      <c r="B158" s="2">
        <v>1</v>
      </c>
      <c r="C158" s="2">
        <v>4</v>
      </c>
      <c r="D158" s="2">
        <v>6</v>
      </c>
      <c r="E158" s="2" t="s">
        <v>198</v>
      </c>
      <c r="F158" s="4" t="s">
        <v>199</v>
      </c>
      <c r="G158" s="4"/>
      <c r="H158" s="5">
        <v>43464</v>
      </c>
      <c r="I158" s="4"/>
      <c r="J158" s="5">
        <v>43468</v>
      </c>
      <c r="K158" s="5"/>
      <c r="L158" s="6">
        <v>3</v>
      </c>
      <c r="M158" s="6"/>
      <c r="N158" s="5">
        <v>43541</v>
      </c>
      <c r="O158" s="5">
        <v>43583</v>
      </c>
      <c r="P158" s="203">
        <v>0.52100000000000002</v>
      </c>
    </row>
    <row r="159" spans="1:16" ht="19.5" customHeight="1" x14ac:dyDescent="0.3">
      <c r="A159" s="202">
        <v>146</v>
      </c>
      <c r="B159" s="2">
        <v>1</v>
      </c>
      <c r="C159" s="2">
        <v>4</v>
      </c>
      <c r="D159" s="2">
        <v>64</v>
      </c>
      <c r="E159" s="2" t="s">
        <v>200</v>
      </c>
      <c r="F159" s="4" t="s">
        <v>201</v>
      </c>
      <c r="G159" s="4"/>
      <c r="H159" s="5">
        <v>43464</v>
      </c>
      <c r="I159" s="4"/>
      <c r="J159" s="5">
        <v>43465</v>
      </c>
      <c r="K159" s="5"/>
      <c r="L159" s="6">
        <v>1</v>
      </c>
      <c r="M159" s="6"/>
      <c r="N159" s="5">
        <v>43545</v>
      </c>
      <c r="O159" s="5">
        <v>43600</v>
      </c>
      <c r="P159" s="203">
        <v>0.39200000000000002</v>
      </c>
    </row>
    <row r="160" spans="1:16" ht="19.5" customHeight="1" x14ac:dyDescent="0.3">
      <c r="A160" s="202">
        <v>150</v>
      </c>
      <c r="B160" s="2">
        <v>1</v>
      </c>
      <c r="C160" s="2">
        <v>5</v>
      </c>
      <c r="D160" s="2">
        <v>117</v>
      </c>
      <c r="E160" s="2" t="s">
        <v>202</v>
      </c>
      <c r="F160" s="4" t="s">
        <v>203</v>
      </c>
      <c r="G160" s="4"/>
      <c r="H160" s="5">
        <v>43464</v>
      </c>
      <c r="I160" s="4"/>
      <c r="J160" s="5">
        <v>43466</v>
      </c>
      <c r="K160" s="5"/>
      <c r="L160" s="6">
        <v>2</v>
      </c>
      <c r="M160" s="6"/>
      <c r="N160" s="5">
        <v>43521</v>
      </c>
      <c r="O160" s="5">
        <v>43554</v>
      </c>
      <c r="P160" s="203">
        <v>0.624</v>
      </c>
    </row>
    <row r="161" spans="1:16" ht="19.5" customHeight="1" x14ac:dyDescent="0.3">
      <c r="A161" s="202">
        <v>161</v>
      </c>
      <c r="B161" s="2">
        <v>1</v>
      </c>
      <c r="C161" s="2">
        <v>6</v>
      </c>
      <c r="D161" s="2">
        <v>77</v>
      </c>
      <c r="E161" s="2" t="s">
        <v>194</v>
      </c>
      <c r="F161" s="4" t="s">
        <v>195</v>
      </c>
      <c r="G161" s="4"/>
      <c r="H161" s="5">
        <v>43464</v>
      </c>
      <c r="I161" s="4"/>
      <c r="J161" s="5">
        <v>43464</v>
      </c>
      <c r="K161" s="5"/>
      <c r="L161" s="6">
        <v>0</v>
      </c>
      <c r="M161" s="6"/>
      <c r="N161" s="5">
        <v>43521</v>
      </c>
      <c r="O161" s="5">
        <v>43600</v>
      </c>
      <c r="P161" s="204"/>
    </row>
    <row r="162" spans="1:16" ht="19.5" customHeight="1" x14ac:dyDescent="0.3">
      <c r="A162" s="202">
        <v>165</v>
      </c>
      <c r="B162" s="2">
        <v>1</v>
      </c>
      <c r="C162" s="2">
        <v>6</v>
      </c>
      <c r="D162" s="2">
        <v>149</v>
      </c>
      <c r="E162" s="2" t="s">
        <v>100</v>
      </c>
      <c r="F162" s="4" t="s">
        <v>101</v>
      </c>
      <c r="G162" s="4"/>
      <c r="H162" s="5">
        <v>43464</v>
      </c>
      <c r="I162" s="4"/>
      <c r="J162" s="5">
        <v>43466</v>
      </c>
      <c r="K162" s="5"/>
      <c r="L162" s="6">
        <v>2</v>
      </c>
      <c r="M162" s="6"/>
      <c r="N162" s="15">
        <v>43519</v>
      </c>
      <c r="O162" s="5">
        <v>43572</v>
      </c>
      <c r="P162" s="203">
        <v>0.33800000000000002</v>
      </c>
    </row>
    <row r="163" spans="1:16" ht="19.5" customHeight="1" x14ac:dyDescent="0.3">
      <c r="A163" s="202">
        <v>167</v>
      </c>
      <c r="B163" s="2">
        <v>1</v>
      </c>
      <c r="C163" s="2">
        <v>6</v>
      </c>
      <c r="D163" s="2">
        <v>76</v>
      </c>
      <c r="E163" s="2" t="s">
        <v>168</v>
      </c>
      <c r="F163" s="4" t="s">
        <v>169</v>
      </c>
      <c r="G163" s="4"/>
      <c r="H163" s="5">
        <v>43464</v>
      </c>
      <c r="I163" s="4"/>
      <c r="J163" s="5">
        <v>43465</v>
      </c>
      <c r="K163" s="5"/>
      <c r="L163" s="6">
        <v>1</v>
      </c>
      <c r="M163" s="6"/>
      <c r="N163" s="5">
        <v>43514</v>
      </c>
      <c r="O163" s="5">
        <v>43570</v>
      </c>
      <c r="P163" s="203">
        <v>0.30099999999999999</v>
      </c>
    </row>
    <row r="164" spans="1:16" ht="19.5" customHeight="1" x14ac:dyDescent="0.3">
      <c r="A164" s="202">
        <v>172</v>
      </c>
      <c r="B164" s="2">
        <v>1</v>
      </c>
      <c r="C164" s="2">
        <v>6</v>
      </c>
      <c r="D164" s="2">
        <v>161</v>
      </c>
      <c r="E164" s="2" t="s">
        <v>204</v>
      </c>
      <c r="F164" s="4" t="s">
        <v>205</v>
      </c>
      <c r="G164" s="4"/>
      <c r="H164" s="5">
        <v>43464</v>
      </c>
      <c r="I164" s="4"/>
      <c r="J164" s="5">
        <v>43464</v>
      </c>
      <c r="K164" s="5"/>
      <c r="L164" s="6">
        <v>0</v>
      </c>
      <c r="M164" s="6"/>
      <c r="N164" s="5">
        <v>43531</v>
      </c>
      <c r="O164" s="5">
        <v>43595</v>
      </c>
      <c r="P164" s="203">
        <v>0.42099999999999999</v>
      </c>
    </row>
    <row r="165" spans="1:16" ht="19.5" customHeight="1" x14ac:dyDescent="0.3">
      <c r="A165" s="202">
        <v>203</v>
      </c>
      <c r="B165" s="2">
        <v>1</v>
      </c>
      <c r="C165" s="2">
        <v>9</v>
      </c>
      <c r="D165" s="2">
        <v>123</v>
      </c>
      <c r="E165" s="2" t="s">
        <v>206</v>
      </c>
      <c r="F165" s="4" t="s">
        <v>207</v>
      </c>
      <c r="G165" s="4"/>
      <c r="H165" s="5">
        <v>43464</v>
      </c>
      <c r="I165" s="4"/>
      <c r="J165" s="5">
        <v>43464</v>
      </c>
      <c r="K165" s="5"/>
      <c r="L165" s="6">
        <v>0</v>
      </c>
      <c r="M165" s="6"/>
      <c r="N165" s="5">
        <v>43514</v>
      </c>
      <c r="O165" s="5">
        <v>43555</v>
      </c>
      <c r="P165" s="203">
        <v>0.42799999999999999</v>
      </c>
    </row>
    <row r="166" spans="1:16" ht="19.5" customHeight="1" x14ac:dyDescent="0.3">
      <c r="A166" s="202">
        <v>208</v>
      </c>
      <c r="B166" s="2">
        <v>1</v>
      </c>
      <c r="C166" s="2">
        <v>9</v>
      </c>
      <c r="D166" s="2">
        <v>96</v>
      </c>
      <c r="E166" s="2" t="s">
        <v>110</v>
      </c>
      <c r="F166" s="4" t="s">
        <v>111</v>
      </c>
      <c r="G166" s="4"/>
      <c r="H166" s="5">
        <v>43464</v>
      </c>
      <c r="I166" s="4"/>
      <c r="J166" s="5">
        <v>43464</v>
      </c>
      <c r="K166" s="5"/>
      <c r="L166" s="6">
        <v>0</v>
      </c>
      <c r="M166" s="6"/>
      <c r="N166" s="5">
        <v>43531</v>
      </c>
      <c r="O166" s="5">
        <v>43581</v>
      </c>
      <c r="P166" s="203">
        <v>0.41599999999999998</v>
      </c>
    </row>
    <row r="167" spans="1:16" ht="19.5" customHeight="1" x14ac:dyDescent="0.3">
      <c r="A167" s="202">
        <v>213</v>
      </c>
      <c r="B167" s="2">
        <v>1</v>
      </c>
      <c r="C167" s="2">
        <v>10</v>
      </c>
      <c r="D167" s="2">
        <v>51</v>
      </c>
      <c r="E167" s="2" t="s">
        <v>208</v>
      </c>
      <c r="F167" s="4" t="s">
        <v>209</v>
      </c>
      <c r="G167" s="4"/>
      <c r="H167" s="5">
        <v>43464</v>
      </c>
      <c r="I167" s="4"/>
      <c r="J167" s="5">
        <v>43464</v>
      </c>
      <c r="K167" s="5"/>
      <c r="L167" s="6">
        <v>0</v>
      </c>
      <c r="M167" s="6"/>
      <c r="N167" s="5">
        <v>43519</v>
      </c>
      <c r="O167" s="5">
        <v>43575</v>
      </c>
      <c r="P167" s="203">
        <v>0.39700000000000002</v>
      </c>
    </row>
    <row r="168" spans="1:16" ht="19.5" customHeight="1" x14ac:dyDescent="0.3">
      <c r="A168" s="202">
        <v>214</v>
      </c>
      <c r="B168" s="2">
        <v>1</v>
      </c>
      <c r="C168" s="2">
        <v>10</v>
      </c>
      <c r="D168" s="2">
        <v>131</v>
      </c>
      <c r="E168" s="2" t="s">
        <v>210</v>
      </c>
      <c r="F168" s="4" t="s">
        <v>211</v>
      </c>
      <c r="G168" s="4"/>
      <c r="H168" s="5">
        <v>43464</v>
      </c>
      <c r="I168" s="4"/>
      <c r="J168" s="5">
        <v>43464</v>
      </c>
      <c r="K168" s="5"/>
      <c r="L168" s="6">
        <v>0</v>
      </c>
      <c r="M168" s="6"/>
      <c r="N168" s="9">
        <v>43514</v>
      </c>
      <c r="O168" s="5">
        <v>43552</v>
      </c>
      <c r="P168" s="204">
        <v>0.98099999999999998</v>
      </c>
    </row>
    <row r="169" spans="1:16" ht="19.5" customHeight="1" x14ac:dyDescent="0.3">
      <c r="A169" s="202">
        <v>216</v>
      </c>
      <c r="B169" s="2">
        <v>1</v>
      </c>
      <c r="C169" s="2">
        <v>10</v>
      </c>
      <c r="D169" s="2">
        <v>163</v>
      </c>
      <c r="E169" s="2" t="s">
        <v>172</v>
      </c>
      <c r="F169" s="4" t="s">
        <v>173</v>
      </c>
      <c r="G169" s="4"/>
      <c r="H169" s="5">
        <v>43464</v>
      </c>
      <c r="I169" s="4"/>
      <c r="J169" s="5">
        <v>43464</v>
      </c>
      <c r="K169" s="5"/>
      <c r="L169" s="6">
        <v>0</v>
      </c>
      <c r="M169" s="6"/>
      <c r="N169" s="5">
        <v>43509</v>
      </c>
      <c r="O169" s="5">
        <v>43556</v>
      </c>
      <c r="P169" s="203">
        <v>0.49099999999999999</v>
      </c>
    </row>
    <row r="170" spans="1:16" ht="19.5" customHeight="1" x14ac:dyDescent="0.3">
      <c r="A170" s="202">
        <v>218</v>
      </c>
      <c r="B170" s="2">
        <v>1</v>
      </c>
      <c r="C170" s="2">
        <v>10</v>
      </c>
      <c r="D170" s="2">
        <v>94</v>
      </c>
      <c r="E170" s="2" t="s">
        <v>212</v>
      </c>
      <c r="F170" s="4" t="s">
        <v>213</v>
      </c>
      <c r="G170" s="4"/>
      <c r="H170" s="5">
        <v>43464</v>
      </c>
      <c r="I170" s="4"/>
      <c r="J170" s="5">
        <v>43464</v>
      </c>
      <c r="K170" s="5"/>
      <c r="L170" s="6">
        <v>0</v>
      </c>
      <c r="M170" s="6"/>
      <c r="N170" s="5">
        <v>43516</v>
      </c>
      <c r="O170" s="5">
        <v>43569</v>
      </c>
      <c r="P170" s="203">
        <v>0.39200000000000002</v>
      </c>
    </row>
    <row r="171" spans="1:16" ht="19.5" customHeight="1" x14ac:dyDescent="0.3">
      <c r="A171" s="202">
        <v>222</v>
      </c>
      <c r="B171" s="2">
        <v>1</v>
      </c>
      <c r="C171" s="2">
        <v>11</v>
      </c>
      <c r="D171" s="2">
        <v>154</v>
      </c>
      <c r="E171" s="2" t="s">
        <v>156</v>
      </c>
      <c r="F171" s="4" t="s">
        <v>157</v>
      </c>
      <c r="G171" s="4"/>
      <c r="H171" s="5">
        <v>43464</v>
      </c>
      <c r="I171" s="4"/>
      <c r="J171" s="5">
        <v>43464</v>
      </c>
      <c r="K171" s="5"/>
      <c r="L171" s="6">
        <v>0</v>
      </c>
      <c r="M171" s="6"/>
      <c r="N171" s="5">
        <v>43531</v>
      </c>
      <c r="O171" s="5">
        <v>43582</v>
      </c>
      <c r="P171" s="203">
        <v>0.40600000000000003</v>
      </c>
    </row>
    <row r="172" spans="1:16" ht="19.5" customHeight="1" x14ac:dyDescent="0.3">
      <c r="A172" s="202">
        <v>230</v>
      </c>
      <c r="B172" s="2">
        <v>1</v>
      </c>
      <c r="C172" s="2">
        <v>11</v>
      </c>
      <c r="D172" s="2">
        <v>92</v>
      </c>
      <c r="E172" s="2" t="s">
        <v>186</v>
      </c>
      <c r="F172" s="4" t="s">
        <v>187</v>
      </c>
      <c r="G172" s="4"/>
      <c r="H172" s="5">
        <v>43464</v>
      </c>
      <c r="I172" s="4"/>
      <c r="J172" s="5">
        <v>43464</v>
      </c>
      <c r="K172" s="5"/>
      <c r="L172" s="6">
        <v>0</v>
      </c>
      <c r="M172" s="6"/>
      <c r="N172" s="9">
        <v>43506</v>
      </c>
      <c r="O172" s="5">
        <v>43551</v>
      </c>
      <c r="P172" s="203">
        <v>0.47199999999999998</v>
      </c>
    </row>
    <row r="173" spans="1:16" ht="19.5" customHeight="1" x14ac:dyDescent="0.3">
      <c r="A173" s="202">
        <v>234</v>
      </c>
      <c r="B173" s="2">
        <v>1</v>
      </c>
      <c r="C173" s="2">
        <v>12</v>
      </c>
      <c r="D173" s="2">
        <v>31</v>
      </c>
      <c r="E173" s="2" t="s">
        <v>190</v>
      </c>
      <c r="F173" s="4" t="s">
        <v>191</v>
      </c>
      <c r="G173" s="4"/>
      <c r="H173" s="5">
        <v>43464</v>
      </c>
      <c r="I173" s="4"/>
      <c r="J173" s="5">
        <v>43464</v>
      </c>
      <c r="K173" s="5"/>
      <c r="L173" s="6">
        <v>0</v>
      </c>
      <c r="M173" s="6"/>
      <c r="N173" s="5">
        <v>43521</v>
      </c>
      <c r="O173" s="5">
        <v>43580</v>
      </c>
      <c r="P173" s="203">
        <v>0.33100000000000002</v>
      </c>
    </row>
    <row r="174" spans="1:16" ht="19.5" customHeight="1" x14ac:dyDescent="0.3">
      <c r="A174" s="202">
        <v>245</v>
      </c>
      <c r="B174" s="2">
        <v>1</v>
      </c>
      <c r="C174" s="2">
        <v>13</v>
      </c>
      <c r="D174" s="2">
        <v>30</v>
      </c>
      <c r="E174" s="2" t="s">
        <v>214</v>
      </c>
      <c r="F174" s="4" t="s">
        <v>215</v>
      </c>
      <c r="G174" s="4"/>
      <c r="H174" s="5">
        <v>43464</v>
      </c>
      <c r="I174" s="4"/>
      <c r="J174" s="5">
        <v>43466</v>
      </c>
      <c r="K174" s="5"/>
      <c r="L174" s="6">
        <v>2</v>
      </c>
      <c r="M174" s="6"/>
      <c r="N174" s="5">
        <v>43516</v>
      </c>
      <c r="O174" s="5">
        <v>43575</v>
      </c>
      <c r="P174" s="203">
        <v>0.33400000000000002</v>
      </c>
    </row>
    <row r="175" spans="1:16" ht="19.5" customHeight="1" x14ac:dyDescent="0.3">
      <c r="A175" s="202">
        <v>302</v>
      </c>
      <c r="B175" s="2">
        <v>2</v>
      </c>
      <c r="C175" s="2">
        <v>1</v>
      </c>
      <c r="D175" s="2">
        <v>15</v>
      </c>
      <c r="E175" s="2" t="s">
        <v>216</v>
      </c>
      <c r="F175" s="4" t="s">
        <v>217</v>
      </c>
      <c r="G175" s="4"/>
      <c r="H175" s="5">
        <v>43464</v>
      </c>
      <c r="I175" s="4"/>
      <c r="J175" s="5">
        <v>43465</v>
      </c>
      <c r="K175" s="5"/>
      <c r="L175" s="6">
        <v>1</v>
      </c>
      <c r="M175" s="6"/>
      <c r="N175" s="5">
        <v>43525</v>
      </c>
      <c r="O175" s="5">
        <v>43583</v>
      </c>
      <c r="P175" s="203">
        <v>0.36199999999999999</v>
      </c>
    </row>
    <row r="176" spans="1:16" ht="19.5" customHeight="1" x14ac:dyDescent="0.3">
      <c r="A176" s="202">
        <v>306</v>
      </c>
      <c r="B176" s="2">
        <v>2</v>
      </c>
      <c r="C176" s="2">
        <v>1</v>
      </c>
      <c r="D176" s="2">
        <v>122</v>
      </c>
      <c r="E176" s="10" t="s">
        <v>218</v>
      </c>
      <c r="F176" s="11" t="s">
        <v>219</v>
      </c>
      <c r="G176" s="4"/>
      <c r="H176" s="5">
        <v>43464</v>
      </c>
      <c r="I176" s="4"/>
      <c r="J176" s="5">
        <v>43464</v>
      </c>
      <c r="K176" s="5"/>
      <c r="L176" s="6">
        <v>0</v>
      </c>
      <c r="M176" s="6"/>
      <c r="N176" s="5">
        <v>43507</v>
      </c>
      <c r="O176" s="5">
        <v>43549</v>
      </c>
      <c r="P176" s="203">
        <v>0.42299999999999999</v>
      </c>
    </row>
    <row r="177" spans="1:16" ht="19.5" customHeight="1" x14ac:dyDescent="0.3">
      <c r="A177" s="202">
        <v>312</v>
      </c>
      <c r="B177" s="2">
        <v>2</v>
      </c>
      <c r="C177" s="2">
        <v>1</v>
      </c>
      <c r="D177" s="2">
        <v>51</v>
      </c>
      <c r="E177" s="2" t="s">
        <v>208</v>
      </c>
      <c r="F177" s="4" t="s">
        <v>209</v>
      </c>
      <c r="G177" s="4"/>
      <c r="H177" s="5">
        <v>43464</v>
      </c>
      <c r="I177" s="4"/>
      <c r="J177" s="5">
        <v>43464</v>
      </c>
      <c r="K177" s="5"/>
      <c r="L177" s="6">
        <v>0</v>
      </c>
      <c r="M177" s="6"/>
      <c r="N177" s="5">
        <v>43527</v>
      </c>
      <c r="O177" s="5">
        <v>43575</v>
      </c>
      <c r="P177" s="205">
        <v>0.48</v>
      </c>
    </row>
    <row r="178" spans="1:16" ht="19.5" customHeight="1" x14ac:dyDescent="0.3">
      <c r="A178" s="202">
        <v>333</v>
      </c>
      <c r="B178" s="2">
        <v>2</v>
      </c>
      <c r="C178" s="2">
        <v>3</v>
      </c>
      <c r="D178" s="2">
        <v>165</v>
      </c>
      <c r="E178" s="3" t="s">
        <v>144</v>
      </c>
      <c r="F178" s="4" t="s">
        <v>145</v>
      </c>
      <c r="G178" s="4"/>
      <c r="H178" s="5">
        <v>43464</v>
      </c>
      <c r="I178" s="4"/>
      <c r="J178" s="5">
        <v>43464</v>
      </c>
      <c r="K178" s="5"/>
      <c r="L178" s="6">
        <v>0</v>
      </c>
      <c r="M178" s="6"/>
      <c r="N178" s="5">
        <v>43524</v>
      </c>
      <c r="O178" s="5">
        <v>43556</v>
      </c>
      <c r="P178" s="203">
        <v>0.68200000000000005</v>
      </c>
    </row>
    <row r="179" spans="1:16" ht="19.5" customHeight="1" x14ac:dyDescent="0.3">
      <c r="A179" s="202">
        <v>340</v>
      </c>
      <c r="B179" s="2">
        <v>2</v>
      </c>
      <c r="C179" s="2">
        <v>4</v>
      </c>
      <c r="D179" s="2">
        <v>131</v>
      </c>
      <c r="E179" s="2" t="s">
        <v>210</v>
      </c>
      <c r="F179" s="4" t="s">
        <v>211</v>
      </c>
      <c r="G179" s="4"/>
      <c r="H179" s="5">
        <v>43464</v>
      </c>
      <c r="I179" s="4"/>
      <c r="J179" s="5">
        <v>43466</v>
      </c>
      <c r="K179" s="5"/>
      <c r="L179" s="6">
        <v>1</v>
      </c>
      <c r="M179" s="6"/>
      <c r="N179" s="5">
        <v>43511</v>
      </c>
      <c r="O179" s="5">
        <v>43563</v>
      </c>
      <c r="P179" s="203">
        <v>0.38400000000000001</v>
      </c>
    </row>
    <row r="180" spans="1:16" ht="19.5" customHeight="1" x14ac:dyDescent="0.3">
      <c r="A180" s="202">
        <v>343</v>
      </c>
      <c r="B180" s="2">
        <v>2</v>
      </c>
      <c r="C180" s="2">
        <v>4</v>
      </c>
      <c r="D180" s="2">
        <v>138</v>
      </c>
      <c r="E180" s="2" t="s">
        <v>220</v>
      </c>
      <c r="F180" s="4" t="s">
        <v>221</v>
      </c>
      <c r="G180" s="4"/>
      <c r="H180" s="5">
        <v>43464</v>
      </c>
      <c r="I180" s="4"/>
      <c r="J180" s="5">
        <v>43464</v>
      </c>
      <c r="K180" s="5"/>
      <c r="L180" s="6">
        <v>0</v>
      </c>
      <c r="M180" s="6"/>
      <c r="N180" s="5">
        <v>43523</v>
      </c>
      <c r="O180" s="5">
        <v>43579</v>
      </c>
      <c r="P180" s="203">
        <v>0.375</v>
      </c>
    </row>
    <row r="181" spans="1:16" ht="19.5" customHeight="1" x14ac:dyDescent="0.3">
      <c r="A181" s="202">
        <v>344</v>
      </c>
      <c r="B181" s="2">
        <v>2</v>
      </c>
      <c r="C181" s="2">
        <v>4</v>
      </c>
      <c r="D181" s="2">
        <v>146</v>
      </c>
      <c r="E181" s="2" t="s">
        <v>222</v>
      </c>
      <c r="F181" s="4" t="s">
        <v>223</v>
      </c>
      <c r="G181" s="4"/>
      <c r="H181" s="5">
        <v>43464</v>
      </c>
      <c r="I181" s="4"/>
      <c r="J181" s="5">
        <v>43464</v>
      </c>
      <c r="K181" s="5"/>
      <c r="L181" s="6">
        <v>0</v>
      </c>
      <c r="M181" s="6"/>
      <c r="N181" s="5">
        <v>43519</v>
      </c>
      <c r="O181" s="5">
        <v>43567</v>
      </c>
      <c r="P181" s="205">
        <v>0.44</v>
      </c>
    </row>
    <row r="182" spans="1:16" ht="19.5" customHeight="1" x14ac:dyDescent="0.3">
      <c r="A182" s="202">
        <v>349</v>
      </c>
      <c r="B182" s="2">
        <v>2</v>
      </c>
      <c r="C182" s="2">
        <v>5</v>
      </c>
      <c r="D182" s="2">
        <v>48</v>
      </c>
      <c r="E182" s="2" t="s">
        <v>224</v>
      </c>
      <c r="F182" s="4" t="s">
        <v>225</v>
      </c>
      <c r="G182" s="4"/>
      <c r="H182" s="5">
        <v>43464</v>
      </c>
      <c r="I182" s="4"/>
      <c r="J182" s="5">
        <v>43464</v>
      </c>
      <c r="K182" s="5"/>
      <c r="L182" s="6">
        <v>0</v>
      </c>
      <c r="M182" s="6"/>
      <c r="N182" s="5">
        <v>43517</v>
      </c>
      <c r="O182" s="5">
        <v>43550</v>
      </c>
      <c r="P182" s="203">
        <v>0.68799999999999994</v>
      </c>
    </row>
    <row r="183" spans="1:16" ht="19.5" customHeight="1" x14ac:dyDescent="0.3">
      <c r="A183" s="202">
        <v>353</v>
      </c>
      <c r="B183" s="2">
        <v>2</v>
      </c>
      <c r="C183" s="2">
        <v>5</v>
      </c>
      <c r="D183" s="2">
        <v>142</v>
      </c>
      <c r="E183" s="2" t="s">
        <v>226</v>
      </c>
      <c r="F183" s="4" t="s">
        <v>227</v>
      </c>
      <c r="G183" s="4"/>
      <c r="H183" s="5">
        <v>43464</v>
      </c>
      <c r="I183" s="4"/>
      <c r="J183" s="5">
        <v>43464</v>
      </c>
      <c r="K183" s="5"/>
      <c r="L183" s="6">
        <v>0</v>
      </c>
      <c r="M183" s="6"/>
      <c r="N183" s="8"/>
      <c r="O183" s="5">
        <v>43585</v>
      </c>
      <c r="P183" s="204">
        <v>0.28100000000000003</v>
      </c>
    </row>
    <row r="184" spans="1:16" ht="19.5" customHeight="1" x14ac:dyDescent="0.3">
      <c r="A184" s="202">
        <v>370</v>
      </c>
      <c r="B184" s="2">
        <v>2</v>
      </c>
      <c r="C184" s="2">
        <v>6</v>
      </c>
      <c r="D184" s="2">
        <v>156</v>
      </c>
      <c r="E184" s="2" t="s">
        <v>114</v>
      </c>
      <c r="F184" s="4" t="s">
        <v>115</v>
      </c>
      <c r="G184" s="4"/>
      <c r="H184" s="5">
        <v>43464</v>
      </c>
      <c r="I184" s="4"/>
      <c r="J184" s="5">
        <v>43464</v>
      </c>
      <c r="K184" s="5"/>
      <c r="L184" s="6">
        <v>0</v>
      </c>
      <c r="M184" s="6"/>
      <c r="N184" s="5">
        <v>43509</v>
      </c>
      <c r="O184" s="5">
        <v>43549</v>
      </c>
      <c r="P184" s="203">
        <v>0.51400000000000001</v>
      </c>
    </row>
    <row r="185" spans="1:16" ht="19.5" customHeight="1" x14ac:dyDescent="0.3">
      <c r="A185" s="202">
        <v>376</v>
      </c>
      <c r="B185" s="2">
        <v>2</v>
      </c>
      <c r="C185" s="2">
        <v>7</v>
      </c>
      <c r="D185" s="2">
        <v>152</v>
      </c>
      <c r="E185" s="2" t="s">
        <v>138</v>
      </c>
      <c r="F185" s="4" t="s">
        <v>139</v>
      </c>
      <c r="G185" s="4"/>
      <c r="H185" s="5">
        <v>43464</v>
      </c>
      <c r="I185" s="4"/>
      <c r="J185" s="5">
        <v>43464</v>
      </c>
      <c r="K185" s="5"/>
      <c r="L185" s="6">
        <v>0</v>
      </c>
      <c r="M185" s="6"/>
      <c r="N185" s="5">
        <v>43524</v>
      </c>
      <c r="O185" s="5">
        <v>43556</v>
      </c>
      <c r="P185" s="207">
        <v>1</v>
      </c>
    </row>
    <row r="186" spans="1:16" ht="19.5" customHeight="1" x14ac:dyDescent="0.3">
      <c r="A186" s="202">
        <v>398</v>
      </c>
      <c r="B186" s="2">
        <v>2</v>
      </c>
      <c r="C186" s="2">
        <v>9</v>
      </c>
      <c r="D186" s="2">
        <v>49</v>
      </c>
      <c r="E186" s="2" t="s">
        <v>228</v>
      </c>
      <c r="F186" s="4" t="s">
        <v>229</v>
      </c>
      <c r="G186" s="4"/>
      <c r="H186" s="5">
        <v>43464</v>
      </c>
      <c r="I186" s="4"/>
      <c r="J186" s="5">
        <v>43466</v>
      </c>
      <c r="K186" s="5"/>
      <c r="L186" s="6">
        <v>2</v>
      </c>
      <c r="M186" s="6"/>
      <c r="N186" s="5">
        <v>43516</v>
      </c>
      <c r="O186" s="5">
        <v>43569</v>
      </c>
      <c r="P186" s="203">
        <v>0.33200000000000002</v>
      </c>
    </row>
    <row r="187" spans="1:16" ht="19.5" customHeight="1" x14ac:dyDescent="0.3">
      <c r="A187" s="202">
        <v>405</v>
      </c>
      <c r="B187" s="2">
        <v>2</v>
      </c>
      <c r="C187" s="2">
        <v>9</v>
      </c>
      <c r="D187" s="2">
        <v>30</v>
      </c>
      <c r="E187" s="2" t="s">
        <v>214</v>
      </c>
      <c r="F187" s="4" t="s">
        <v>215</v>
      </c>
      <c r="G187" s="4"/>
      <c r="H187" s="5">
        <v>43464</v>
      </c>
      <c r="I187" s="4"/>
      <c r="J187" s="5">
        <v>43466</v>
      </c>
      <c r="K187" s="5"/>
      <c r="L187" s="6">
        <v>2</v>
      </c>
      <c r="M187" s="6"/>
      <c r="N187" s="5">
        <v>43523</v>
      </c>
      <c r="O187" s="5">
        <v>43548</v>
      </c>
      <c r="P187" s="203">
        <v>0.89900000000000002</v>
      </c>
    </row>
    <row r="188" spans="1:16" ht="19.5" customHeight="1" x14ac:dyDescent="0.3">
      <c r="A188" s="202">
        <v>407</v>
      </c>
      <c r="B188" s="2">
        <v>2</v>
      </c>
      <c r="C188" s="2">
        <v>9</v>
      </c>
      <c r="D188" s="2">
        <v>80</v>
      </c>
      <c r="E188" s="2" t="s">
        <v>230</v>
      </c>
      <c r="F188" s="4" t="s">
        <v>231</v>
      </c>
      <c r="G188" s="4"/>
      <c r="H188" s="5">
        <v>43464</v>
      </c>
      <c r="I188" s="4"/>
      <c r="J188" s="5">
        <v>43465</v>
      </c>
      <c r="K188" s="5"/>
      <c r="L188" s="6">
        <v>1</v>
      </c>
      <c r="M188" s="6"/>
      <c r="N188" s="5">
        <v>43519</v>
      </c>
      <c r="O188" s="5">
        <v>43567</v>
      </c>
      <c r="P188" s="203">
        <v>0.38600000000000001</v>
      </c>
    </row>
    <row r="189" spans="1:16" ht="19.5" customHeight="1" x14ac:dyDescent="0.3">
      <c r="A189" s="202">
        <v>413</v>
      </c>
      <c r="B189" s="2">
        <v>2</v>
      </c>
      <c r="C189" s="2">
        <v>10</v>
      </c>
      <c r="D189" s="2">
        <v>7</v>
      </c>
      <c r="E189" s="2" t="s">
        <v>178</v>
      </c>
      <c r="F189" s="4" t="s">
        <v>179</v>
      </c>
      <c r="G189" s="4"/>
      <c r="H189" s="5">
        <v>43464</v>
      </c>
      <c r="I189" s="4"/>
      <c r="J189" s="5">
        <v>43466</v>
      </c>
      <c r="K189" s="5"/>
      <c r="L189" s="6">
        <v>2</v>
      </c>
      <c r="M189" s="6"/>
      <c r="N189" s="5">
        <v>43521</v>
      </c>
      <c r="O189" s="5">
        <v>43569</v>
      </c>
      <c r="P189" s="203">
        <v>0.621</v>
      </c>
    </row>
    <row r="190" spans="1:16" ht="19.5" customHeight="1" x14ac:dyDescent="0.3">
      <c r="A190" s="202">
        <v>420</v>
      </c>
      <c r="B190" s="2">
        <v>2</v>
      </c>
      <c r="C190" s="2">
        <v>10</v>
      </c>
      <c r="D190" s="2">
        <v>5</v>
      </c>
      <c r="E190" s="2" t="s">
        <v>180</v>
      </c>
      <c r="F190" s="4" t="s">
        <v>181</v>
      </c>
      <c r="G190" s="4"/>
      <c r="H190" s="5">
        <v>43464</v>
      </c>
      <c r="I190" s="4"/>
      <c r="J190" s="5">
        <v>43465</v>
      </c>
      <c r="K190" s="5"/>
      <c r="L190" s="6">
        <v>1</v>
      </c>
      <c r="M190" s="6"/>
      <c r="N190" s="5">
        <v>43512</v>
      </c>
      <c r="O190" s="5">
        <v>43557</v>
      </c>
      <c r="P190" s="203">
        <v>0.47199999999999998</v>
      </c>
    </row>
    <row r="191" spans="1:16" ht="19.5" customHeight="1" x14ac:dyDescent="0.3">
      <c r="A191" s="202">
        <v>431</v>
      </c>
      <c r="B191" s="2">
        <v>2</v>
      </c>
      <c r="C191" s="2">
        <v>11</v>
      </c>
      <c r="D191" s="2">
        <v>125</v>
      </c>
      <c r="E191" s="2" t="s">
        <v>140</v>
      </c>
      <c r="F191" s="4" t="s">
        <v>141</v>
      </c>
      <c r="G191" s="4"/>
      <c r="H191" s="5">
        <v>43464</v>
      </c>
      <c r="I191" s="4"/>
      <c r="J191" s="5">
        <v>43464</v>
      </c>
      <c r="K191" s="5"/>
      <c r="L191" s="6">
        <v>0</v>
      </c>
      <c r="M191" s="6"/>
      <c r="N191" s="5">
        <v>43520</v>
      </c>
      <c r="O191" s="5">
        <v>43546</v>
      </c>
      <c r="P191" s="203">
        <v>0.81799999999999995</v>
      </c>
    </row>
    <row r="192" spans="1:16" ht="19.5" customHeight="1" x14ac:dyDescent="0.3">
      <c r="A192" s="202">
        <v>433</v>
      </c>
      <c r="B192" s="2">
        <v>2</v>
      </c>
      <c r="C192" s="2">
        <v>12</v>
      </c>
      <c r="D192" s="2">
        <v>56</v>
      </c>
      <c r="E192" s="2" t="s">
        <v>232</v>
      </c>
      <c r="F192" s="4" t="s">
        <v>233</v>
      </c>
      <c r="G192" s="4"/>
      <c r="H192" s="5">
        <v>43464</v>
      </c>
      <c r="I192" s="4"/>
      <c r="J192" s="5">
        <v>43464</v>
      </c>
      <c r="K192" s="5"/>
      <c r="L192" s="6">
        <v>0</v>
      </c>
      <c r="M192" s="6"/>
      <c r="N192" s="5">
        <v>43532</v>
      </c>
      <c r="O192" s="5">
        <v>43584</v>
      </c>
      <c r="P192" s="204">
        <v>0.63300000000000001</v>
      </c>
    </row>
    <row r="193" spans="1:16" ht="19.5" customHeight="1" x14ac:dyDescent="0.3">
      <c r="A193" s="202">
        <v>439</v>
      </c>
      <c r="B193" s="2">
        <v>2</v>
      </c>
      <c r="C193" s="2">
        <v>12</v>
      </c>
      <c r="D193" s="2">
        <v>133</v>
      </c>
      <c r="E193" s="2" t="s">
        <v>234</v>
      </c>
      <c r="F193" s="4" t="s">
        <v>235</v>
      </c>
      <c r="G193" s="4"/>
      <c r="H193" s="5">
        <v>43464</v>
      </c>
      <c r="I193" s="4"/>
      <c r="J193" s="5">
        <v>43468</v>
      </c>
      <c r="K193" s="5"/>
      <c r="L193" s="6">
        <v>4</v>
      </c>
      <c r="M193" s="6"/>
      <c r="N193" s="5">
        <v>43509</v>
      </c>
      <c r="O193" s="5">
        <v>43550</v>
      </c>
      <c r="P193" s="203">
        <v>0.54600000000000004</v>
      </c>
    </row>
    <row r="194" spans="1:16" ht="19.5" customHeight="1" x14ac:dyDescent="0.3">
      <c r="A194" s="202">
        <v>451</v>
      </c>
      <c r="B194" s="2">
        <v>2</v>
      </c>
      <c r="C194" s="2">
        <v>13</v>
      </c>
      <c r="D194" s="2">
        <v>130</v>
      </c>
      <c r="E194" s="2" t="s">
        <v>236</v>
      </c>
      <c r="F194" s="4" t="s">
        <v>237</v>
      </c>
      <c r="G194" s="4"/>
      <c r="H194" s="5">
        <v>43464</v>
      </c>
      <c r="I194" s="4"/>
      <c r="J194" s="5">
        <v>43464</v>
      </c>
      <c r="K194" s="5"/>
      <c r="L194" s="6">
        <v>0</v>
      </c>
      <c r="M194" s="6"/>
      <c r="N194" s="5">
        <v>43512</v>
      </c>
      <c r="O194" s="5">
        <v>43580</v>
      </c>
      <c r="P194" s="205">
        <v>0.3</v>
      </c>
    </row>
    <row r="195" spans="1:16" ht="19.5" customHeight="1" x14ac:dyDescent="0.3">
      <c r="A195" s="202">
        <v>456</v>
      </c>
      <c r="B195" s="2">
        <v>2</v>
      </c>
      <c r="C195" s="2">
        <v>13</v>
      </c>
      <c r="D195" s="2">
        <v>6</v>
      </c>
      <c r="E195" s="2" t="s">
        <v>198</v>
      </c>
      <c r="F195" s="4" t="s">
        <v>199</v>
      </c>
      <c r="G195" s="4"/>
      <c r="H195" s="5">
        <v>43464</v>
      </c>
      <c r="I195" s="4"/>
      <c r="J195" s="5">
        <v>43467</v>
      </c>
      <c r="K195" s="5"/>
      <c r="L195" s="6">
        <v>3</v>
      </c>
      <c r="M195" s="6"/>
      <c r="N195" s="5">
        <v>43534</v>
      </c>
      <c r="O195" s="5">
        <v>43583</v>
      </c>
      <c r="P195" s="203">
        <v>0.45700000000000002</v>
      </c>
    </row>
    <row r="196" spans="1:16" ht="19.5" customHeight="1" x14ac:dyDescent="0.3">
      <c r="A196" s="202">
        <v>458</v>
      </c>
      <c r="B196" s="2">
        <v>2</v>
      </c>
      <c r="C196" s="2">
        <v>14</v>
      </c>
      <c r="D196" s="2">
        <v>94</v>
      </c>
      <c r="E196" s="2" t="s">
        <v>212</v>
      </c>
      <c r="F196" s="4" t="s">
        <v>213</v>
      </c>
      <c r="G196" s="4"/>
      <c r="H196" s="5">
        <v>43464</v>
      </c>
      <c r="I196" s="4"/>
      <c r="J196" s="5">
        <v>43464</v>
      </c>
      <c r="K196" s="5"/>
      <c r="L196" s="6">
        <v>0</v>
      </c>
      <c r="M196" s="6"/>
      <c r="N196" s="5">
        <v>43509</v>
      </c>
      <c r="O196" s="5">
        <v>43561</v>
      </c>
      <c r="P196" s="203">
        <v>0.38700000000000001</v>
      </c>
    </row>
    <row r="197" spans="1:16" ht="19.5" customHeight="1" x14ac:dyDescent="0.3">
      <c r="A197" s="202">
        <v>468</v>
      </c>
      <c r="B197" s="2">
        <v>2</v>
      </c>
      <c r="C197" s="2">
        <v>14</v>
      </c>
      <c r="D197" s="2">
        <v>64</v>
      </c>
      <c r="E197" s="2" t="s">
        <v>200</v>
      </c>
      <c r="F197" s="4" t="s">
        <v>201</v>
      </c>
      <c r="G197" s="4"/>
      <c r="H197" s="5">
        <v>43464</v>
      </c>
      <c r="I197" s="4"/>
      <c r="J197" s="5">
        <v>43464</v>
      </c>
      <c r="K197" s="5"/>
      <c r="L197" s="6">
        <v>0</v>
      </c>
      <c r="M197" s="6"/>
      <c r="N197" s="5">
        <v>43514</v>
      </c>
      <c r="O197" s="5">
        <v>43551</v>
      </c>
      <c r="P197" s="203">
        <v>0.53600000000000003</v>
      </c>
    </row>
    <row r="198" spans="1:16" ht="19.5" customHeight="1" x14ac:dyDescent="0.3">
      <c r="A198" s="202">
        <v>110</v>
      </c>
      <c r="B198" s="2">
        <v>1</v>
      </c>
      <c r="C198" s="2">
        <v>1</v>
      </c>
      <c r="D198" s="2">
        <v>108</v>
      </c>
      <c r="E198" s="2" t="s">
        <v>238</v>
      </c>
      <c r="F198" s="4" t="s">
        <v>239</v>
      </c>
      <c r="G198" s="4">
        <v>52</v>
      </c>
      <c r="H198" s="5">
        <v>43465</v>
      </c>
      <c r="I198" s="4"/>
      <c r="J198" s="5">
        <v>43464</v>
      </c>
      <c r="K198" s="5"/>
      <c r="L198" s="6">
        <v>-1</v>
      </c>
      <c r="M198" s="6"/>
      <c r="N198" s="5">
        <v>43523</v>
      </c>
      <c r="O198" s="5">
        <v>43575</v>
      </c>
      <c r="P198" s="203">
        <v>0.45900000000000002</v>
      </c>
    </row>
    <row r="199" spans="1:16" ht="19.5" customHeight="1" x14ac:dyDescent="0.3">
      <c r="A199" s="202">
        <v>137</v>
      </c>
      <c r="B199" s="2">
        <v>1</v>
      </c>
      <c r="C199" s="2">
        <v>4</v>
      </c>
      <c r="D199" s="2">
        <v>56</v>
      </c>
      <c r="E199" s="2" t="s">
        <v>232</v>
      </c>
      <c r="F199" s="4" t="s">
        <v>233</v>
      </c>
      <c r="G199" s="4"/>
      <c r="H199" s="5">
        <v>43465</v>
      </c>
      <c r="I199" s="4"/>
      <c r="J199" s="5">
        <v>43465</v>
      </c>
      <c r="K199" s="5"/>
      <c r="L199" s="6">
        <v>0</v>
      </c>
      <c r="M199" s="6"/>
      <c r="N199" s="5">
        <v>43525</v>
      </c>
      <c r="O199" s="5">
        <v>43605</v>
      </c>
      <c r="P199" s="203">
        <v>0.48499999999999999</v>
      </c>
    </row>
    <row r="200" spans="1:16" ht="19.5" customHeight="1" x14ac:dyDescent="0.3">
      <c r="A200" s="202">
        <v>142</v>
      </c>
      <c r="B200" s="2">
        <v>1</v>
      </c>
      <c r="C200" s="2">
        <v>4</v>
      </c>
      <c r="D200" s="2">
        <v>28</v>
      </c>
      <c r="E200" s="2" t="s">
        <v>160</v>
      </c>
      <c r="F200" s="4" t="s">
        <v>161</v>
      </c>
      <c r="G200" s="4"/>
      <c r="H200" s="5">
        <v>43465</v>
      </c>
      <c r="I200" s="4"/>
      <c r="J200" s="5">
        <v>43465</v>
      </c>
      <c r="K200" s="5"/>
      <c r="L200" s="6">
        <v>0</v>
      </c>
      <c r="M200" s="6"/>
      <c r="N200" s="5">
        <v>43532</v>
      </c>
      <c r="O200" s="5">
        <v>43590</v>
      </c>
      <c r="P200" s="203">
        <v>0.45100000000000001</v>
      </c>
    </row>
    <row r="201" spans="1:16" ht="19.5" customHeight="1" x14ac:dyDescent="0.3">
      <c r="A201" s="202">
        <v>166</v>
      </c>
      <c r="B201" s="2">
        <v>1</v>
      </c>
      <c r="C201" s="2">
        <v>6</v>
      </c>
      <c r="D201" s="2">
        <v>162</v>
      </c>
      <c r="E201" s="2" t="s">
        <v>240</v>
      </c>
      <c r="F201" s="4" t="s">
        <v>241</v>
      </c>
      <c r="G201" s="4"/>
      <c r="H201" s="5">
        <v>43465</v>
      </c>
      <c r="I201" s="4"/>
      <c r="J201" s="5">
        <v>43465</v>
      </c>
      <c r="K201" s="5"/>
      <c r="L201" s="6">
        <v>0</v>
      </c>
      <c r="M201" s="6"/>
      <c r="N201" s="5">
        <v>43512</v>
      </c>
      <c r="O201" s="5">
        <v>43552</v>
      </c>
      <c r="P201" s="203">
        <v>0.50600000000000001</v>
      </c>
    </row>
    <row r="202" spans="1:16" ht="19.5" customHeight="1" x14ac:dyDescent="0.3">
      <c r="A202" s="202">
        <v>193</v>
      </c>
      <c r="B202" s="2">
        <v>1</v>
      </c>
      <c r="C202" s="2">
        <v>8</v>
      </c>
      <c r="D202" s="2">
        <v>90</v>
      </c>
      <c r="E202" s="2" t="s">
        <v>242</v>
      </c>
      <c r="F202" s="4" t="s">
        <v>243</v>
      </c>
      <c r="G202" s="4"/>
      <c r="H202" s="5">
        <v>43465</v>
      </c>
      <c r="I202" s="4"/>
      <c r="J202" s="5">
        <v>43465</v>
      </c>
      <c r="K202" s="5"/>
      <c r="L202" s="6">
        <v>0</v>
      </c>
      <c r="M202" s="6"/>
      <c r="N202" s="5">
        <v>43511</v>
      </c>
      <c r="O202" s="5">
        <v>43551</v>
      </c>
      <c r="P202" s="203">
        <v>0.499</v>
      </c>
    </row>
    <row r="203" spans="1:16" ht="19.5" customHeight="1" x14ac:dyDescent="0.3">
      <c r="A203" s="202">
        <v>199</v>
      </c>
      <c r="B203" s="2">
        <v>1</v>
      </c>
      <c r="C203" s="2">
        <v>9</v>
      </c>
      <c r="D203" s="2">
        <v>146</v>
      </c>
      <c r="E203" s="2" t="s">
        <v>222</v>
      </c>
      <c r="F203" s="4" t="s">
        <v>223</v>
      </c>
      <c r="G203" s="4"/>
      <c r="H203" s="5">
        <v>43465</v>
      </c>
      <c r="I203" s="4"/>
      <c r="J203" s="5">
        <v>43465</v>
      </c>
      <c r="K203" s="5"/>
      <c r="L203" s="6">
        <v>0</v>
      </c>
      <c r="M203" s="6"/>
      <c r="N203" s="5">
        <v>43517</v>
      </c>
      <c r="O203" s="5">
        <v>43568</v>
      </c>
      <c r="P203" s="203">
        <v>0.42399999999999999</v>
      </c>
    </row>
    <row r="204" spans="1:16" ht="19.5" customHeight="1" x14ac:dyDescent="0.3">
      <c r="A204" s="202">
        <v>205</v>
      </c>
      <c r="B204" s="2">
        <v>1</v>
      </c>
      <c r="C204" s="2">
        <v>9</v>
      </c>
      <c r="D204" s="2">
        <v>52</v>
      </c>
      <c r="E204" s="2" t="s">
        <v>244</v>
      </c>
      <c r="F204" s="4" t="s">
        <v>245</v>
      </c>
      <c r="G204" s="4"/>
      <c r="H204" s="5">
        <v>43465</v>
      </c>
      <c r="I204" s="4"/>
      <c r="J204" s="5">
        <v>43464</v>
      </c>
      <c r="K204" s="5"/>
      <c r="L204" s="6">
        <v>-1</v>
      </c>
      <c r="M204" s="6"/>
      <c r="N204" s="5">
        <v>43523</v>
      </c>
      <c r="O204" s="5">
        <v>43572</v>
      </c>
      <c r="P204" s="205">
        <v>0.46</v>
      </c>
    </row>
    <row r="205" spans="1:16" ht="19.5" customHeight="1" x14ac:dyDescent="0.3">
      <c r="A205" s="202">
        <v>206</v>
      </c>
      <c r="B205" s="2">
        <v>1</v>
      </c>
      <c r="C205" s="2">
        <v>9</v>
      </c>
      <c r="D205" s="2">
        <v>86</v>
      </c>
      <c r="E205" s="10" t="s">
        <v>246</v>
      </c>
      <c r="F205" s="11" t="s">
        <v>247</v>
      </c>
      <c r="G205" s="4"/>
      <c r="H205" s="5">
        <v>43465</v>
      </c>
      <c r="I205" s="4"/>
      <c r="J205" s="5">
        <v>43464</v>
      </c>
      <c r="K205" s="5"/>
      <c r="L205" s="6">
        <v>-1</v>
      </c>
      <c r="M205" s="6"/>
      <c r="N205" s="5">
        <v>43510</v>
      </c>
      <c r="O205" s="5">
        <v>43551</v>
      </c>
      <c r="P205" s="203">
        <v>0.52900000000000003</v>
      </c>
    </row>
    <row r="206" spans="1:16" ht="19.5" customHeight="1" x14ac:dyDescent="0.3">
      <c r="A206" s="202">
        <v>209</v>
      </c>
      <c r="B206" s="2">
        <v>1</v>
      </c>
      <c r="C206" s="2">
        <v>10</v>
      </c>
      <c r="D206" s="2">
        <v>68</v>
      </c>
      <c r="E206" s="10" t="s">
        <v>192</v>
      </c>
      <c r="F206" s="11" t="s">
        <v>193</v>
      </c>
      <c r="G206" s="4"/>
      <c r="H206" s="5">
        <v>43465</v>
      </c>
      <c r="I206" s="4"/>
      <c r="J206" s="5">
        <v>43466</v>
      </c>
      <c r="K206" s="5"/>
      <c r="L206" s="6">
        <v>1</v>
      </c>
      <c r="M206" s="6"/>
      <c r="N206" s="5">
        <v>43529</v>
      </c>
      <c r="O206" s="5">
        <v>43566</v>
      </c>
      <c r="P206" s="203">
        <v>0.58399999999999996</v>
      </c>
    </row>
    <row r="207" spans="1:16" ht="19.5" customHeight="1" x14ac:dyDescent="0.3">
      <c r="A207" s="202">
        <v>220</v>
      </c>
      <c r="B207" s="2">
        <v>1</v>
      </c>
      <c r="C207" s="2">
        <v>10</v>
      </c>
      <c r="D207" s="2">
        <v>37</v>
      </c>
      <c r="E207" s="2" t="s">
        <v>248</v>
      </c>
      <c r="F207" s="4" t="s">
        <v>249</v>
      </c>
      <c r="G207" s="4"/>
      <c r="H207" s="5">
        <v>43465</v>
      </c>
      <c r="I207" s="4"/>
      <c r="J207" s="5">
        <v>43466</v>
      </c>
      <c r="K207" s="5"/>
      <c r="L207" s="6">
        <v>1</v>
      </c>
      <c r="M207" s="6"/>
      <c r="N207" s="5">
        <v>43536</v>
      </c>
      <c r="O207" s="5">
        <v>43587</v>
      </c>
      <c r="P207" s="203">
        <v>0.45600000000000002</v>
      </c>
    </row>
    <row r="208" spans="1:16" ht="19.5" customHeight="1" x14ac:dyDescent="0.3">
      <c r="A208" s="202">
        <v>226</v>
      </c>
      <c r="B208" s="2">
        <v>1</v>
      </c>
      <c r="C208" s="2">
        <v>11</v>
      </c>
      <c r="D208" s="2">
        <v>1</v>
      </c>
      <c r="E208" s="2" t="s">
        <v>126</v>
      </c>
      <c r="F208" s="4" t="s">
        <v>127</v>
      </c>
      <c r="G208" s="4"/>
      <c r="H208" s="5">
        <v>43465</v>
      </c>
      <c r="I208" s="4"/>
      <c r="J208" s="5">
        <v>43465</v>
      </c>
      <c r="K208" s="5"/>
      <c r="L208" s="6">
        <v>0</v>
      </c>
      <c r="M208" s="6"/>
      <c r="N208" s="5">
        <v>43517</v>
      </c>
      <c r="O208" s="5">
        <v>43574</v>
      </c>
      <c r="P208" s="203">
        <v>0.29899999999999999</v>
      </c>
    </row>
    <row r="209" spans="1:16" ht="19.5" customHeight="1" x14ac:dyDescent="0.3">
      <c r="A209" s="202">
        <v>227</v>
      </c>
      <c r="B209" s="2">
        <v>1</v>
      </c>
      <c r="C209" s="2">
        <v>11</v>
      </c>
      <c r="D209" s="2">
        <v>4</v>
      </c>
      <c r="E209" s="10" t="s">
        <v>250</v>
      </c>
      <c r="F209" s="11" t="s">
        <v>251</v>
      </c>
      <c r="G209" s="4"/>
      <c r="H209" s="5">
        <v>43465</v>
      </c>
      <c r="I209" s="4"/>
      <c r="J209" s="5">
        <v>43465</v>
      </c>
      <c r="K209" s="5"/>
      <c r="L209" s="6">
        <v>0</v>
      </c>
      <c r="M209" s="6"/>
      <c r="N209" s="5">
        <v>43523</v>
      </c>
      <c r="O209" s="5">
        <v>43556</v>
      </c>
      <c r="P209" s="203">
        <v>0.65500000000000003</v>
      </c>
    </row>
    <row r="210" spans="1:16" ht="19.5" customHeight="1" x14ac:dyDescent="0.3">
      <c r="A210" s="202">
        <v>243</v>
      </c>
      <c r="B210" s="2">
        <v>1</v>
      </c>
      <c r="C210" s="2">
        <v>12</v>
      </c>
      <c r="D210" s="2">
        <v>120</v>
      </c>
      <c r="E210" s="10" t="s">
        <v>252</v>
      </c>
      <c r="F210" s="11" t="s">
        <v>253</v>
      </c>
      <c r="G210" s="4"/>
      <c r="H210" s="5">
        <v>43465</v>
      </c>
      <c r="I210" s="4"/>
      <c r="J210" s="5">
        <v>43465</v>
      </c>
      <c r="K210" s="5"/>
      <c r="L210" s="6">
        <v>0</v>
      </c>
      <c r="M210" s="6"/>
      <c r="N210" s="5">
        <v>43504</v>
      </c>
      <c r="O210" s="5">
        <v>43567</v>
      </c>
      <c r="P210" s="203">
        <v>0.24099999999999999</v>
      </c>
    </row>
    <row r="211" spans="1:16" ht="19.5" customHeight="1" x14ac:dyDescent="0.3">
      <c r="A211" s="202">
        <v>313</v>
      </c>
      <c r="B211" s="2">
        <v>2</v>
      </c>
      <c r="C211" s="2">
        <v>2</v>
      </c>
      <c r="D211" s="2">
        <v>4</v>
      </c>
      <c r="E211" s="10" t="s">
        <v>250</v>
      </c>
      <c r="F211" s="11" t="s">
        <v>251</v>
      </c>
      <c r="G211" s="4"/>
      <c r="H211" s="5">
        <v>43465</v>
      </c>
      <c r="I211" s="4"/>
      <c r="J211" s="5">
        <v>43466</v>
      </c>
      <c r="K211" s="5"/>
      <c r="L211" s="6">
        <v>1</v>
      </c>
      <c r="M211" s="6"/>
      <c r="N211" s="5">
        <v>43508</v>
      </c>
      <c r="O211" s="5">
        <v>43555</v>
      </c>
      <c r="P211" s="205">
        <v>0.36</v>
      </c>
    </row>
    <row r="212" spans="1:16" ht="19.5" customHeight="1" x14ac:dyDescent="0.3">
      <c r="A212" s="202">
        <v>317</v>
      </c>
      <c r="B212" s="2">
        <v>2</v>
      </c>
      <c r="C212" s="2">
        <v>2</v>
      </c>
      <c r="D212" s="2">
        <v>63</v>
      </c>
      <c r="E212" s="2" t="s">
        <v>148</v>
      </c>
      <c r="F212" s="4" t="s">
        <v>149</v>
      </c>
      <c r="G212" s="4"/>
      <c r="H212" s="5">
        <v>43465</v>
      </c>
      <c r="I212" s="4"/>
      <c r="J212" s="5">
        <v>43467</v>
      </c>
      <c r="K212" s="5"/>
      <c r="L212" s="6">
        <v>2</v>
      </c>
      <c r="M212" s="6"/>
      <c r="N212" s="5">
        <v>43510</v>
      </c>
      <c r="O212" s="5">
        <v>43553</v>
      </c>
      <c r="P212" s="205">
        <v>0.46</v>
      </c>
    </row>
    <row r="213" spans="1:16" ht="19.5" customHeight="1" x14ac:dyDescent="0.3">
      <c r="A213" s="202">
        <v>318</v>
      </c>
      <c r="B213" s="2">
        <v>2</v>
      </c>
      <c r="C213" s="2">
        <v>2</v>
      </c>
      <c r="D213" s="2">
        <v>22</v>
      </c>
      <c r="E213" s="2" t="s">
        <v>174</v>
      </c>
      <c r="F213" s="4" t="s">
        <v>175</v>
      </c>
      <c r="G213" s="4"/>
      <c r="H213" s="5">
        <v>43465</v>
      </c>
      <c r="I213" s="4"/>
      <c r="J213" s="5">
        <v>43465</v>
      </c>
      <c r="K213" s="5"/>
      <c r="L213" s="6">
        <v>0</v>
      </c>
      <c r="M213" s="6"/>
      <c r="N213" s="5">
        <v>43525</v>
      </c>
      <c r="O213" s="5">
        <v>43575</v>
      </c>
      <c r="P213" s="203">
        <v>0.49199999999999999</v>
      </c>
    </row>
    <row r="214" spans="1:16" ht="19.5" customHeight="1" x14ac:dyDescent="0.3">
      <c r="A214" s="202">
        <v>324</v>
      </c>
      <c r="B214" s="2">
        <v>2</v>
      </c>
      <c r="C214" s="2">
        <v>2</v>
      </c>
      <c r="D214" s="2">
        <v>164</v>
      </c>
      <c r="E214" s="2" t="s">
        <v>254</v>
      </c>
      <c r="F214" s="4" t="s">
        <v>255</v>
      </c>
      <c r="G214" s="4"/>
      <c r="H214" s="5">
        <v>43465</v>
      </c>
      <c r="I214" s="4"/>
      <c r="J214" s="5">
        <v>43467</v>
      </c>
      <c r="K214" s="5"/>
      <c r="L214" s="6">
        <v>2</v>
      </c>
      <c r="M214" s="6"/>
      <c r="N214" s="5">
        <v>43525</v>
      </c>
      <c r="O214" s="5">
        <v>43579</v>
      </c>
      <c r="P214" s="203">
        <v>0.38300000000000001</v>
      </c>
    </row>
    <row r="215" spans="1:16" ht="19.5" customHeight="1" x14ac:dyDescent="0.3">
      <c r="A215" s="202">
        <v>330</v>
      </c>
      <c r="B215" s="2">
        <v>2</v>
      </c>
      <c r="C215" s="2">
        <v>3</v>
      </c>
      <c r="D215" s="2">
        <v>162</v>
      </c>
      <c r="E215" s="2" t="s">
        <v>240</v>
      </c>
      <c r="F215" s="4" t="s">
        <v>241</v>
      </c>
      <c r="G215" s="4"/>
      <c r="H215" s="5">
        <v>43465</v>
      </c>
      <c r="I215" s="4"/>
      <c r="J215" s="5">
        <v>43465</v>
      </c>
      <c r="K215" s="5"/>
      <c r="L215" s="6">
        <v>0</v>
      </c>
      <c r="M215" s="6"/>
      <c r="N215" s="5">
        <v>43522</v>
      </c>
      <c r="O215" s="5">
        <v>43562</v>
      </c>
      <c r="P215" s="205">
        <v>0.49</v>
      </c>
    </row>
    <row r="216" spans="1:16" ht="19.5" customHeight="1" x14ac:dyDescent="0.3">
      <c r="A216" s="202">
        <v>360</v>
      </c>
      <c r="B216" s="2">
        <v>2</v>
      </c>
      <c r="C216" s="2">
        <v>5</v>
      </c>
      <c r="D216" s="2">
        <v>86</v>
      </c>
      <c r="E216" s="10" t="s">
        <v>246</v>
      </c>
      <c r="F216" s="11" t="s">
        <v>247</v>
      </c>
      <c r="G216" s="4"/>
      <c r="H216" s="5">
        <v>43465</v>
      </c>
      <c r="I216" s="4"/>
      <c r="J216" s="5">
        <v>43465</v>
      </c>
      <c r="K216" s="5"/>
      <c r="L216" s="6">
        <v>0</v>
      </c>
      <c r="M216" s="6"/>
      <c r="N216" s="5">
        <v>43513</v>
      </c>
      <c r="O216" s="5">
        <v>43550</v>
      </c>
      <c r="P216" s="203">
        <v>0.57399999999999995</v>
      </c>
    </row>
    <row r="217" spans="1:16" ht="19.5" customHeight="1" x14ac:dyDescent="0.3">
      <c r="A217" s="202">
        <v>362</v>
      </c>
      <c r="B217" s="2">
        <v>2</v>
      </c>
      <c r="C217" s="2">
        <v>6</v>
      </c>
      <c r="D217" s="2">
        <v>120</v>
      </c>
      <c r="E217" s="10" t="s">
        <v>252</v>
      </c>
      <c r="F217" s="11" t="s">
        <v>253</v>
      </c>
      <c r="G217" s="4"/>
      <c r="H217" s="5">
        <v>43465</v>
      </c>
      <c r="I217" s="4"/>
      <c r="J217" s="5">
        <v>43466</v>
      </c>
      <c r="K217" s="5"/>
      <c r="L217" s="6">
        <v>1</v>
      </c>
      <c r="M217" s="6"/>
      <c r="N217" s="5">
        <v>43512</v>
      </c>
      <c r="O217" s="5">
        <v>43550</v>
      </c>
      <c r="P217" s="203">
        <v>0.57099999999999995</v>
      </c>
    </row>
    <row r="218" spans="1:16" ht="19.5" customHeight="1" x14ac:dyDescent="0.3">
      <c r="A218" s="202">
        <v>392</v>
      </c>
      <c r="B218" s="2">
        <v>2</v>
      </c>
      <c r="C218" s="2">
        <v>8</v>
      </c>
      <c r="D218" s="2">
        <v>38</v>
      </c>
      <c r="E218" s="2" t="s">
        <v>256</v>
      </c>
      <c r="F218" s="4" t="s">
        <v>257</v>
      </c>
      <c r="G218" s="4"/>
      <c r="H218" s="5">
        <v>43465</v>
      </c>
      <c r="I218" s="4"/>
      <c r="J218" s="5">
        <v>43467</v>
      </c>
      <c r="K218" s="5"/>
      <c r="L218" s="6">
        <v>2</v>
      </c>
      <c r="M218" s="6"/>
      <c r="N218" s="5">
        <v>43506</v>
      </c>
      <c r="O218" s="5">
        <v>43546</v>
      </c>
      <c r="P218" s="203">
        <v>0.504</v>
      </c>
    </row>
    <row r="219" spans="1:16" ht="19.5" customHeight="1" x14ac:dyDescent="0.3">
      <c r="A219" s="202">
        <v>399</v>
      </c>
      <c r="B219" s="2">
        <v>2</v>
      </c>
      <c r="C219" s="2">
        <v>9</v>
      </c>
      <c r="D219" s="2">
        <v>52</v>
      </c>
      <c r="E219" s="2" t="s">
        <v>244</v>
      </c>
      <c r="F219" s="4" t="s">
        <v>245</v>
      </c>
      <c r="G219" s="4"/>
      <c r="H219" s="5">
        <v>43465</v>
      </c>
      <c r="I219" s="4"/>
      <c r="J219" s="5">
        <v>43464</v>
      </c>
      <c r="K219" s="5"/>
      <c r="L219" s="6">
        <v>-1</v>
      </c>
      <c r="M219" s="6"/>
      <c r="N219" s="5">
        <v>43512</v>
      </c>
      <c r="O219" s="5">
        <v>43566</v>
      </c>
      <c r="P219" s="203">
        <v>0.312</v>
      </c>
    </row>
    <row r="220" spans="1:16" ht="19.5" customHeight="1" x14ac:dyDescent="0.3">
      <c r="A220" s="202">
        <v>412</v>
      </c>
      <c r="B220" s="2">
        <v>2</v>
      </c>
      <c r="C220" s="2">
        <v>10</v>
      </c>
      <c r="D220" s="2">
        <v>91</v>
      </c>
      <c r="E220" s="2" t="s">
        <v>258</v>
      </c>
      <c r="F220" s="4" t="s">
        <v>259</v>
      </c>
      <c r="G220" s="4"/>
      <c r="H220" s="5">
        <v>43465</v>
      </c>
      <c r="I220" s="4"/>
      <c r="J220" s="5">
        <v>43465</v>
      </c>
      <c r="K220" s="5"/>
      <c r="L220" s="6">
        <v>0</v>
      </c>
      <c r="M220" s="6"/>
      <c r="N220" s="8"/>
      <c r="O220" s="8"/>
      <c r="P220" s="204">
        <v>0.40500000000000003</v>
      </c>
    </row>
    <row r="221" spans="1:16" ht="19.5" customHeight="1" x14ac:dyDescent="0.3">
      <c r="A221" s="202">
        <v>444</v>
      </c>
      <c r="B221" s="2">
        <v>2</v>
      </c>
      <c r="C221" s="2">
        <v>12</v>
      </c>
      <c r="D221" s="2">
        <v>59</v>
      </c>
      <c r="E221" s="2" t="s">
        <v>260</v>
      </c>
      <c r="F221" s="4" t="s">
        <v>261</v>
      </c>
      <c r="G221" s="4"/>
      <c r="H221" s="5">
        <v>43465</v>
      </c>
      <c r="I221" s="4"/>
      <c r="J221" s="5">
        <v>43465</v>
      </c>
      <c r="K221" s="5"/>
      <c r="L221" s="6">
        <v>0</v>
      </c>
      <c r="M221" s="6"/>
      <c r="N221" s="5">
        <v>43511</v>
      </c>
      <c r="O221" s="5">
        <v>43578</v>
      </c>
      <c r="P221" s="203">
        <v>0.30299999999999999</v>
      </c>
    </row>
    <row r="222" spans="1:16" ht="19.5" customHeight="1" x14ac:dyDescent="0.3">
      <c r="A222" s="202">
        <v>445</v>
      </c>
      <c r="B222" s="2">
        <v>2</v>
      </c>
      <c r="C222" s="2">
        <v>13</v>
      </c>
      <c r="D222" s="2">
        <v>151</v>
      </c>
      <c r="E222" s="2" t="s">
        <v>262</v>
      </c>
      <c r="F222" s="4" t="s">
        <v>263</v>
      </c>
      <c r="G222" s="4"/>
      <c r="H222" s="5">
        <v>43465</v>
      </c>
      <c r="I222" s="4"/>
      <c r="J222" s="5">
        <v>43468</v>
      </c>
      <c r="K222" s="5"/>
      <c r="L222" s="6">
        <v>3</v>
      </c>
      <c r="M222" s="6"/>
      <c r="N222" s="5">
        <v>43524</v>
      </c>
      <c r="O222" s="5">
        <v>43563</v>
      </c>
      <c r="P222" s="203">
        <v>0.28699999999999998</v>
      </c>
    </row>
    <row r="223" spans="1:16" ht="19.5" customHeight="1" x14ac:dyDescent="0.3">
      <c r="A223" s="202">
        <v>446</v>
      </c>
      <c r="B223" s="2">
        <v>2</v>
      </c>
      <c r="C223" s="2">
        <v>13</v>
      </c>
      <c r="D223" s="2">
        <v>109</v>
      </c>
      <c r="E223" s="2" t="s">
        <v>264</v>
      </c>
      <c r="F223" s="4" t="s">
        <v>265</v>
      </c>
      <c r="G223" s="4"/>
      <c r="H223" s="5">
        <v>43465</v>
      </c>
      <c r="I223" s="4"/>
      <c r="J223" s="5">
        <v>43465</v>
      </c>
      <c r="K223" s="5"/>
      <c r="L223" s="6">
        <v>0</v>
      </c>
      <c r="M223" s="6"/>
      <c r="N223" s="5">
        <v>43521</v>
      </c>
      <c r="O223" s="5">
        <v>43560</v>
      </c>
      <c r="P223" s="203">
        <v>0.50800000000000001</v>
      </c>
    </row>
    <row r="224" spans="1:16" ht="19.5" customHeight="1" x14ac:dyDescent="0.3">
      <c r="A224" s="202">
        <v>103</v>
      </c>
      <c r="B224" s="2">
        <v>1</v>
      </c>
      <c r="C224" s="2">
        <v>1</v>
      </c>
      <c r="D224" s="2">
        <v>62</v>
      </c>
      <c r="E224" s="2" t="s">
        <v>266</v>
      </c>
      <c r="F224" s="4" t="s">
        <v>267</v>
      </c>
      <c r="G224" s="4"/>
      <c r="H224" s="5">
        <v>43466</v>
      </c>
      <c r="I224" s="4"/>
      <c r="J224" s="5">
        <v>43468</v>
      </c>
      <c r="K224" s="5"/>
      <c r="L224" s="6">
        <v>2</v>
      </c>
      <c r="M224" s="6"/>
      <c r="N224" s="5">
        <v>43537</v>
      </c>
      <c r="O224" s="5">
        <v>43585</v>
      </c>
      <c r="P224" s="203">
        <v>0.55500000000000005</v>
      </c>
    </row>
    <row r="225" spans="1:16" ht="19.5" customHeight="1" x14ac:dyDescent="0.3">
      <c r="A225" s="202">
        <v>106</v>
      </c>
      <c r="B225" s="2">
        <v>1</v>
      </c>
      <c r="C225" s="2">
        <v>1</v>
      </c>
      <c r="D225" s="2">
        <v>109</v>
      </c>
      <c r="E225" s="2" t="s">
        <v>264</v>
      </c>
      <c r="F225" s="4" t="s">
        <v>265</v>
      </c>
      <c r="G225" s="4">
        <v>45</v>
      </c>
      <c r="H225" s="5">
        <v>43466</v>
      </c>
      <c r="I225" s="4"/>
      <c r="J225" s="5">
        <v>43466</v>
      </c>
      <c r="K225" s="5"/>
      <c r="L225" s="6">
        <v>0</v>
      </c>
      <c r="M225" s="6"/>
      <c r="N225" s="5">
        <v>43521</v>
      </c>
      <c r="O225" s="5">
        <v>43553</v>
      </c>
      <c r="P225" s="203">
        <v>0.65700000000000003</v>
      </c>
    </row>
    <row r="226" spans="1:16" ht="19.5" customHeight="1" x14ac:dyDescent="0.3">
      <c r="A226" s="202">
        <v>119</v>
      </c>
      <c r="B226" s="2">
        <v>1</v>
      </c>
      <c r="C226" s="2">
        <v>2</v>
      </c>
      <c r="D226" s="2">
        <v>164</v>
      </c>
      <c r="E226" s="2" t="s">
        <v>254</v>
      </c>
      <c r="F226" s="4" t="s">
        <v>255</v>
      </c>
      <c r="G226" s="4">
        <v>39</v>
      </c>
      <c r="H226" s="5">
        <v>43466</v>
      </c>
      <c r="I226" s="4"/>
      <c r="J226" s="5">
        <v>43466</v>
      </c>
      <c r="K226" s="5"/>
      <c r="L226" s="6">
        <v>0</v>
      </c>
      <c r="M226" s="6"/>
      <c r="N226" s="5">
        <v>43531</v>
      </c>
      <c r="O226" s="5">
        <v>43585</v>
      </c>
      <c r="P226" s="203">
        <v>0.38400000000000001</v>
      </c>
    </row>
    <row r="227" spans="1:16" ht="19.5" customHeight="1" x14ac:dyDescent="0.3">
      <c r="A227" s="202">
        <v>122</v>
      </c>
      <c r="B227" s="2">
        <v>1</v>
      </c>
      <c r="C227" s="2">
        <v>2</v>
      </c>
      <c r="D227" s="2">
        <v>122</v>
      </c>
      <c r="E227" s="10" t="s">
        <v>218</v>
      </c>
      <c r="F227" s="11" t="s">
        <v>219</v>
      </c>
      <c r="G227" s="4">
        <v>46</v>
      </c>
      <c r="H227" s="5">
        <v>43466</v>
      </c>
      <c r="I227" s="4"/>
      <c r="J227" s="5">
        <v>43466</v>
      </c>
      <c r="K227" s="5"/>
      <c r="L227" s="6">
        <v>0</v>
      </c>
      <c r="M227" s="6"/>
      <c r="N227" s="5">
        <v>43518</v>
      </c>
      <c r="O227" s="5">
        <v>43553</v>
      </c>
      <c r="P227" s="205">
        <v>0.63</v>
      </c>
    </row>
    <row r="228" spans="1:16" ht="19.5" customHeight="1" x14ac:dyDescent="0.3">
      <c r="A228" s="202">
        <v>130</v>
      </c>
      <c r="B228" s="2">
        <v>1</v>
      </c>
      <c r="C228" s="2">
        <v>3</v>
      </c>
      <c r="D228" s="2">
        <v>73</v>
      </c>
      <c r="E228" s="2" t="s">
        <v>268</v>
      </c>
      <c r="F228" s="4" t="s">
        <v>269</v>
      </c>
      <c r="G228" s="4"/>
      <c r="H228" s="5">
        <v>43466</v>
      </c>
      <c r="I228" s="4"/>
      <c r="J228" s="5">
        <v>43466</v>
      </c>
      <c r="K228" s="5"/>
      <c r="L228" s="6">
        <v>0</v>
      </c>
      <c r="M228" s="6"/>
      <c r="N228" s="5">
        <v>43526</v>
      </c>
      <c r="O228" s="5">
        <v>43554</v>
      </c>
      <c r="P228" s="203">
        <v>0.91500000000000004</v>
      </c>
    </row>
    <row r="229" spans="1:16" ht="19.5" customHeight="1" x14ac:dyDescent="0.3">
      <c r="A229" s="202">
        <v>155</v>
      </c>
      <c r="B229" s="2">
        <v>1</v>
      </c>
      <c r="C229" s="2">
        <v>5</v>
      </c>
      <c r="D229" s="2">
        <v>133</v>
      </c>
      <c r="E229" s="2" t="s">
        <v>234</v>
      </c>
      <c r="F229" s="4" t="s">
        <v>235</v>
      </c>
      <c r="G229" s="4"/>
      <c r="H229" s="5">
        <v>43466</v>
      </c>
      <c r="I229" s="4"/>
      <c r="J229" s="5">
        <v>43468</v>
      </c>
      <c r="K229" s="5"/>
      <c r="L229" s="6">
        <v>2</v>
      </c>
      <c r="M229" s="6"/>
      <c r="N229" s="5">
        <v>43510</v>
      </c>
      <c r="O229" s="5">
        <v>43569</v>
      </c>
      <c r="P229" s="203">
        <v>0.309</v>
      </c>
    </row>
    <row r="230" spans="1:16" ht="19.5" customHeight="1" x14ac:dyDescent="0.3">
      <c r="A230" s="202">
        <v>158</v>
      </c>
      <c r="B230" s="2">
        <v>1</v>
      </c>
      <c r="C230" s="2">
        <v>5</v>
      </c>
      <c r="D230" s="2">
        <v>141</v>
      </c>
      <c r="E230" s="2" t="s">
        <v>270</v>
      </c>
      <c r="F230" s="4" t="s">
        <v>271</v>
      </c>
      <c r="G230" s="4"/>
      <c r="H230" s="5">
        <v>43466</v>
      </c>
      <c r="I230" s="4"/>
      <c r="J230" s="5">
        <v>43467</v>
      </c>
      <c r="K230" s="5"/>
      <c r="L230" s="6">
        <v>1</v>
      </c>
      <c r="M230" s="6"/>
      <c r="N230" s="5">
        <v>43521</v>
      </c>
      <c r="O230" s="5">
        <v>43567</v>
      </c>
      <c r="P230" s="208">
        <v>0.45600000000000002</v>
      </c>
    </row>
    <row r="231" spans="1:16" ht="19.5" customHeight="1" x14ac:dyDescent="0.3">
      <c r="A231" s="202">
        <v>169</v>
      </c>
      <c r="B231" s="2">
        <v>1</v>
      </c>
      <c r="C231" s="2">
        <v>6</v>
      </c>
      <c r="D231" s="2">
        <v>139</v>
      </c>
      <c r="E231" s="2" t="s">
        <v>188</v>
      </c>
      <c r="F231" s="4" t="s">
        <v>189</v>
      </c>
      <c r="G231" s="4"/>
      <c r="H231" s="5">
        <v>43466</v>
      </c>
      <c r="I231" s="4"/>
      <c r="J231" s="5">
        <v>43467</v>
      </c>
      <c r="K231" s="5"/>
      <c r="L231" s="6">
        <v>1</v>
      </c>
      <c r="M231" s="6"/>
      <c r="N231" s="5">
        <v>43530</v>
      </c>
      <c r="O231" s="5">
        <v>43576</v>
      </c>
      <c r="P231" s="203">
        <v>0.50700000000000001</v>
      </c>
    </row>
    <row r="232" spans="1:16" ht="19.5" customHeight="1" x14ac:dyDescent="0.3">
      <c r="A232" s="202">
        <v>183</v>
      </c>
      <c r="B232" s="2">
        <v>1</v>
      </c>
      <c r="C232" s="2">
        <v>7</v>
      </c>
      <c r="D232" s="2">
        <v>91</v>
      </c>
      <c r="E232" s="2" t="s">
        <v>258</v>
      </c>
      <c r="F232" s="4" t="s">
        <v>259</v>
      </c>
      <c r="G232" s="4"/>
      <c r="H232" s="5">
        <v>43466</v>
      </c>
      <c r="I232" s="4"/>
      <c r="J232" s="5">
        <v>43466</v>
      </c>
      <c r="K232" s="5"/>
      <c r="L232" s="6">
        <v>0</v>
      </c>
      <c r="M232" s="6"/>
      <c r="N232" s="5">
        <v>43517</v>
      </c>
      <c r="O232" s="5">
        <v>43565</v>
      </c>
      <c r="P232" s="204"/>
    </row>
    <row r="233" spans="1:16" ht="19.5" customHeight="1" x14ac:dyDescent="0.3">
      <c r="A233" s="202">
        <v>188</v>
      </c>
      <c r="B233" s="2">
        <v>1</v>
      </c>
      <c r="C233" s="2">
        <v>8</v>
      </c>
      <c r="D233" s="2">
        <v>49</v>
      </c>
      <c r="E233" s="2" t="s">
        <v>228</v>
      </c>
      <c r="F233" s="4" t="s">
        <v>229</v>
      </c>
      <c r="G233" s="4"/>
      <c r="H233" s="5">
        <v>43466</v>
      </c>
      <c r="I233" s="4"/>
      <c r="J233" s="5">
        <v>43469</v>
      </c>
      <c r="K233" s="5"/>
      <c r="L233" s="6">
        <v>3</v>
      </c>
      <c r="M233" s="6"/>
      <c r="N233" s="5">
        <v>43532</v>
      </c>
      <c r="O233" s="5">
        <v>43601</v>
      </c>
      <c r="P233" s="203">
        <v>0.74199999999999999</v>
      </c>
    </row>
    <row r="234" spans="1:16" ht="19.5" customHeight="1" x14ac:dyDescent="0.3">
      <c r="A234" s="202">
        <v>190</v>
      </c>
      <c r="B234" s="2">
        <v>1</v>
      </c>
      <c r="C234" s="2">
        <v>8</v>
      </c>
      <c r="D234" s="2">
        <v>142</v>
      </c>
      <c r="E234" s="2" t="s">
        <v>226</v>
      </c>
      <c r="F234" s="4" t="s">
        <v>227</v>
      </c>
      <c r="G234" s="4"/>
      <c r="H234" s="5">
        <v>43466</v>
      </c>
      <c r="I234" s="4"/>
      <c r="J234" s="5">
        <v>43467</v>
      </c>
      <c r="K234" s="5"/>
      <c r="L234" s="6">
        <v>1</v>
      </c>
      <c r="M234" s="6"/>
      <c r="N234" s="5">
        <v>43529</v>
      </c>
      <c r="O234" s="5">
        <v>43591</v>
      </c>
      <c r="P234" s="203">
        <v>0.40699999999999997</v>
      </c>
    </row>
    <row r="235" spans="1:16" ht="19.5" customHeight="1" x14ac:dyDescent="0.3">
      <c r="A235" s="202">
        <v>191</v>
      </c>
      <c r="B235" s="2">
        <v>1</v>
      </c>
      <c r="C235" s="2">
        <v>8</v>
      </c>
      <c r="D235" s="2">
        <v>145</v>
      </c>
      <c r="E235" s="2" t="s">
        <v>272</v>
      </c>
      <c r="F235" s="4" t="s">
        <v>273</v>
      </c>
      <c r="G235" s="4"/>
      <c r="H235" s="5">
        <v>43466</v>
      </c>
      <c r="I235" s="4"/>
      <c r="J235" s="5">
        <v>43466</v>
      </c>
      <c r="K235" s="5"/>
      <c r="L235" s="6">
        <v>0</v>
      </c>
      <c r="M235" s="6"/>
      <c r="N235" s="5">
        <v>43539</v>
      </c>
      <c r="O235" s="5">
        <v>43589</v>
      </c>
      <c r="P235" s="203">
        <v>0.49299999999999999</v>
      </c>
    </row>
    <row r="236" spans="1:16" ht="19.5" customHeight="1" x14ac:dyDescent="0.3">
      <c r="A236" s="202">
        <v>211</v>
      </c>
      <c r="B236" s="2">
        <v>1</v>
      </c>
      <c r="C236" s="2">
        <v>10</v>
      </c>
      <c r="D236" s="2">
        <v>48</v>
      </c>
      <c r="E236" s="2" t="s">
        <v>224</v>
      </c>
      <c r="F236" s="4" t="s">
        <v>225</v>
      </c>
      <c r="G236" s="4"/>
      <c r="H236" s="5">
        <v>43466</v>
      </c>
      <c r="I236" s="4"/>
      <c r="J236" s="5">
        <v>43466</v>
      </c>
      <c r="K236" s="5"/>
      <c r="L236" s="6">
        <v>0</v>
      </c>
      <c r="M236" s="6"/>
      <c r="N236" s="5">
        <v>43513</v>
      </c>
      <c r="O236" s="5">
        <v>43594</v>
      </c>
      <c r="P236" s="203">
        <v>0.34200000000000003</v>
      </c>
    </row>
    <row r="237" spans="1:16" ht="19.5" customHeight="1" x14ac:dyDescent="0.3">
      <c r="A237" s="202">
        <v>221</v>
      </c>
      <c r="B237" s="2">
        <v>1</v>
      </c>
      <c r="C237" s="2">
        <v>11</v>
      </c>
      <c r="D237" s="2">
        <v>130</v>
      </c>
      <c r="E237" s="2" t="s">
        <v>236</v>
      </c>
      <c r="F237" s="4" t="s">
        <v>237</v>
      </c>
      <c r="G237" s="4"/>
      <c r="H237" s="5">
        <v>43466</v>
      </c>
      <c r="I237" s="4"/>
      <c r="J237" s="5">
        <v>43466</v>
      </c>
      <c r="K237" s="5"/>
      <c r="L237" s="6">
        <v>0</v>
      </c>
      <c r="M237" s="6"/>
      <c r="N237" s="5">
        <v>43525</v>
      </c>
      <c r="O237" s="5">
        <v>43589</v>
      </c>
      <c r="P237" s="203">
        <v>0.371</v>
      </c>
    </row>
    <row r="238" spans="1:16" ht="19.5" customHeight="1" x14ac:dyDescent="0.3">
      <c r="A238" s="202">
        <v>223</v>
      </c>
      <c r="B238" s="2">
        <v>1</v>
      </c>
      <c r="C238" s="2">
        <v>11</v>
      </c>
      <c r="D238" s="2">
        <v>134</v>
      </c>
      <c r="E238" s="2" t="s">
        <v>170</v>
      </c>
      <c r="F238" s="4" t="s">
        <v>171</v>
      </c>
      <c r="G238" s="4"/>
      <c r="H238" s="5">
        <v>43466</v>
      </c>
      <c r="I238" s="4"/>
      <c r="J238" s="5">
        <v>43466</v>
      </c>
      <c r="K238" s="5"/>
      <c r="L238" s="6">
        <v>0</v>
      </c>
      <c r="M238" s="6"/>
      <c r="N238" s="5">
        <v>43514</v>
      </c>
      <c r="O238" s="5">
        <v>43557</v>
      </c>
      <c r="P238" s="203">
        <v>0.55400000000000005</v>
      </c>
    </row>
    <row r="239" spans="1:16" ht="19.5" customHeight="1" x14ac:dyDescent="0.3">
      <c r="A239" s="202">
        <v>225</v>
      </c>
      <c r="B239" s="2">
        <v>1</v>
      </c>
      <c r="C239" s="2">
        <v>11</v>
      </c>
      <c r="D239" s="2">
        <v>9</v>
      </c>
      <c r="E239" s="2" t="s">
        <v>274</v>
      </c>
      <c r="F239" s="4" t="s">
        <v>275</v>
      </c>
      <c r="G239" s="4"/>
      <c r="H239" s="5">
        <v>43466</v>
      </c>
      <c r="I239" s="4"/>
      <c r="J239" s="5">
        <v>43467</v>
      </c>
      <c r="K239" s="5"/>
      <c r="L239" s="6">
        <v>1</v>
      </c>
      <c r="M239" s="6"/>
      <c r="N239" s="5">
        <v>43517</v>
      </c>
      <c r="O239" s="5">
        <v>43580</v>
      </c>
      <c r="P239" s="203">
        <v>0.40100000000000002</v>
      </c>
    </row>
    <row r="240" spans="1:16" ht="19.5" customHeight="1" x14ac:dyDescent="0.3">
      <c r="A240" s="202">
        <v>232</v>
      </c>
      <c r="B240" s="2">
        <v>1</v>
      </c>
      <c r="C240" s="2">
        <v>11</v>
      </c>
      <c r="D240" s="2">
        <v>58</v>
      </c>
      <c r="E240" s="2" t="s">
        <v>276</v>
      </c>
      <c r="F240" s="4" t="s">
        <v>277</v>
      </c>
      <c r="G240" s="4"/>
      <c r="H240" s="5">
        <v>43466</v>
      </c>
      <c r="I240" s="4"/>
      <c r="J240" s="5">
        <v>43467</v>
      </c>
      <c r="K240" s="5"/>
      <c r="L240" s="6">
        <v>1</v>
      </c>
      <c r="M240" s="6"/>
      <c r="N240" s="5">
        <v>43541</v>
      </c>
      <c r="O240" s="5">
        <v>43582</v>
      </c>
      <c r="P240" s="203">
        <v>0.54700000000000004</v>
      </c>
    </row>
    <row r="241" spans="1:16" ht="19.5" customHeight="1" x14ac:dyDescent="0.3">
      <c r="A241" s="202">
        <v>242</v>
      </c>
      <c r="B241" s="2">
        <v>1</v>
      </c>
      <c r="C241" s="2">
        <v>12</v>
      </c>
      <c r="D241" s="2">
        <v>19</v>
      </c>
      <c r="E241" s="2" t="s">
        <v>278</v>
      </c>
      <c r="F241" s="4" t="s">
        <v>279</v>
      </c>
      <c r="G241" s="4"/>
      <c r="H241" s="5">
        <v>43466</v>
      </c>
      <c r="I241" s="4"/>
      <c r="J241" s="5">
        <v>43467</v>
      </c>
      <c r="K241" s="5"/>
      <c r="L241" s="6">
        <v>1</v>
      </c>
      <c r="M241" s="6"/>
      <c r="N241" s="5">
        <v>43540</v>
      </c>
      <c r="O241" s="5">
        <v>43581</v>
      </c>
      <c r="P241" s="203">
        <v>0.53100000000000003</v>
      </c>
    </row>
    <row r="242" spans="1:16" ht="19.5" customHeight="1" x14ac:dyDescent="0.3">
      <c r="A242" s="202">
        <v>319</v>
      </c>
      <c r="B242" s="2">
        <v>2</v>
      </c>
      <c r="C242" s="2">
        <v>2</v>
      </c>
      <c r="D242" s="2">
        <v>161</v>
      </c>
      <c r="E242" s="2" t="s">
        <v>204</v>
      </c>
      <c r="F242" s="4" t="s">
        <v>205</v>
      </c>
      <c r="G242" s="4"/>
      <c r="H242" s="5">
        <v>43466</v>
      </c>
      <c r="I242" s="4"/>
      <c r="J242" s="5">
        <v>43466</v>
      </c>
      <c r="K242" s="5"/>
      <c r="L242" s="6">
        <v>0</v>
      </c>
      <c r="M242" s="6"/>
      <c r="N242" s="5">
        <v>43541</v>
      </c>
      <c r="O242" s="5">
        <v>43584</v>
      </c>
      <c r="P242" s="203">
        <v>0.53200000000000003</v>
      </c>
    </row>
    <row r="243" spans="1:16" ht="19.5" customHeight="1" x14ac:dyDescent="0.3">
      <c r="A243" s="202">
        <v>325</v>
      </c>
      <c r="B243" s="2">
        <v>2</v>
      </c>
      <c r="C243" s="2">
        <v>3</v>
      </c>
      <c r="D243" s="2">
        <v>34</v>
      </c>
      <c r="E243" s="2" t="s">
        <v>196</v>
      </c>
      <c r="F243" s="4" t="s">
        <v>197</v>
      </c>
      <c r="G243" s="4"/>
      <c r="H243" s="5">
        <v>43466</v>
      </c>
      <c r="I243" s="4"/>
      <c r="J243" s="5">
        <v>43468</v>
      </c>
      <c r="K243" s="5"/>
      <c r="L243" s="6">
        <v>2</v>
      </c>
      <c r="M243" s="6"/>
      <c r="N243" s="5">
        <v>43521</v>
      </c>
      <c r="O243" s="5">
        <v>43551</v>
      </c>
      <c r="P243" s="203">
        <v>0.69399999999999995</v>
      </c>
    </row>
    <row r="244" spans="1:16" ht="19.5" customHeight="1" x14ac:dyDescent="0.3">
      <c r="A244" s="202">
        <v>337</v>
      </c>
      <c r="B244" s="2">
        <v>2</v>
      </c>
      <c r="C244" s="2">
        <v>4</v>
      </c>
      <c r="D244" s="2">
        <v>111</v>
      </c>
      <c r="E244" s="2" t="s">
        <v>280</v>
      </c>
      <c r="F244" s="4" t="s">
        <v>281</v>
      </c>
      <c r="G244" s="4"/>
      <c r="H244" s="5">
        <v>43466</v>
      </c>
      <c r="I244" s="4"/>
      <c r="J244" s="5">
        <v>43466</v>
      </c>
      <c r="K244" s="5"/>
      <c r="L244" s="6">
        <v>0</v>
      </c>
      <c r="M244" s="6"/>
      <c r="N244" s="5">
        <v>43530</v>
      </c>
      <c r="O244" s="5">
        <v>43580</v>
      </c>
      <c r="P244" s="203">
        <v>0.41899999999999998</v>
      </c>
    </row>
    <row r="245" spans="1:16" ht="19.5" customHeight="1" x14ac:dyDescent="0.3">
      <c r="A245" s="202">
        <v>347</v>
      </c>
      <c r="B245" s="2">
        <v>2</v>
      </c>
      <c r="C245" s="2">
        <v>4</v>
      </c>
      <c r="D245" s="2">
        <v>108</v>
      </c>
      <c r="E245" s="2" t="s">
        <v>238</v>
      </c>
      <c r="F245" s="4" t="s">
        <v>239</v>
      </c>
      <c r="G245" s="4"/>
      <c r="H245" s="5">
        <v>43466</v>
      </c>
      <c r="I245" s="4"/>
      <c r="J245" s="5">
        <v>43466</v>
      </c>
      <c r="K245" s="5"/>
      <c r="L245" s="6">
        <v>0</v>
      </c>
      <c r="M245" s="6"/>
      <c r="N245" s="5">
        <v>43524</v>
      </c>
      <c r="O245" s="5">
        <v>43551</v>
      </c>
      <c r="P245" s="204"/>
    </row>
    <row r="246" spans="1:16" ht="19.5" customHeight="1" x14ac:dyDescent="0.3">
      <c r="A246" s="202">
        <v>350</v>
      </c>
      <c r="B246" s="2">
        <v>2</v>
      </c>
      <c r="C246" s="2">
        <v>5</v>
      </c>
      <c r="D246" s="2">
        <v>140</v>
      </c>
      <c r="E246" s="2" t="s">
        <v>282</v>
      </c>
      <c r="F246" s="4" t="s">
        <v>283</v>
      </c>
      <c r="G246" s="4"/>
      <c r="H246" s="5">
        <v>43466</v>
      </c>
      <c r="I246" s="4"/>
      <c r="J246" s="5">
        <v>43471</v>
      </c>
      <c r="K246" s="5"/>
      <c r="L246" s="6">
        <v>5</v>
      </c>
      <c r="M246" s="6"/>
      <c r="N246" s="9">
        <v>43509</v>
      </c>
      <c r="O246" s="5">
        <v>43566</v>
      </c>
      <c r="P246" s="203">
        <v>0.35299999999999998</v>
      </c>
    </row>
    <row r="247" spans="1:16" ht="19.5" customHeight="1" x14ac:dyDescent="0.3">
      <c r="A247" s="202">
        <v>408</v>
      </c>
      <c r="B247" s="2">
        <v>2</v>
      </c>
      <c r="C247" s="2">
        <v>9</v>
      </c>
      <c r="D247" s="2">
        <v>19</v>
      </c>
      <c r="E247" s="2" t="s">
        <v>278</v>
      </c>
      <c r="F247" s="4" t="s">
        <v>279</v>
      </c>
      <c r="G247" s="4"/>
      <c r="H247" s="5">
        <v>43466</v>
      </c>
      <c r="I247" s="4"/>
      <c r="J247" s="5">
        <v>43467</v>
      </c>
      <c r="K247" s="5"/>
      <c r="L247" s="6">
        <v>1</v>
      </c>
      <c r="M247" s="6"/>
      <c r="N247" s="5">
        <v>43515</v>
      </c>
      <c r="O247" s="5">
        <v>43579</v>
      </c>
      <c r="P247" s="203">
        <v>0.32200000000000001</v>
      </c>
    </row>
    <row r="248" spans="1:16" ht="19.5" customHeight="1" x14ac:dyDescent="0.3">
      <c r="A248" s="202">
        <v>409</v>
      </c>
      <c r="B248" s="2">
        <v>2</v>
      </c>
      <c r="C248" s="2">
        <v>10</v>
      </c>
      <c r="D248" s="2">
        <v>123</v>
      </c>
      <c r="E248" s="2" t="s">
        <v>206</v>
      </c>
      <c r="F248" s="4" t="s">
        <v>207</v>
      </c>
      <c r="G248" s="4"/>
      <c r="H248" s="5">
        <v>43466</v>
      </c>
      <c r="I248" s="4"/>
      <c r="J248" s="5">
        <v>43467</v>
      </c>
      <c r="K248" s="5"/>
      <c r="L248" s="6">
        <v>1</v>
      </c>
      <c r="M248" s="6"/>
      <c r="N248" s="5">
        <v>43506</v>
      </c>
      <c r="O248" s="5">
        <v>43549</v>
      </c>
      <c r="P248" s="203">
        <v>0.48699999999999999</v>
      </c>
    </row>
    <row r="249" spans="1:16" ht="19.5" customHeight="1" x14ac:dyDescent="0.3">
      <c r="A249" s="202">
        <v>424</v>
      </c>
      <c r="B249" s="2">
        <v>2</v>
      </c>
      <c r="C249" s="2">
        <v>11</v>
      </c>
      <c r="D249" s="2">
        <v>117</v>
      </c>
      <c r="E249" s="2" t="s">
        <v>202</v>
      </c>
      <c r="F249" s="4" t="s">
        <v>203</v>
      </c>
      <c r="G249" s="4"/>
      <c r="H249" s="5">
        <v>43466</v>
      </c>
      <c r="I249" s="4"/>
      <c r="J249" s="5">
        <v>43468</v>
      </c>
      <c r="K249" s="5"/>
      <c r="L249" s="6">
        <v>2</v>
      </c>
      <c r="M249" s="6"/>
      <c r="N249" s="5">
        <v>43513</v>
      </c>
      <c r="O249" s="5">
        <v>43547</v>
      </c>
      <c r="P249" s="203">
        <v>0.59499999999999997</v>
      </c>
    </row>
    <row r="250" spans="1:16" ht="19.5" customHeight="1" x14ac:dyDescent="0.3">
      <c r="A250" s="202">
        <v>429</v>
      </c>
      <c r="B250" s="2">
        <v>2</v>
      </c>
      <c r="C250" s="2">
        <v>11</v>
      </c>
      <c r="D250" s="2">
        <v>62</v>
      </c>
      <c r="E250" s="2" t="s">
        <v>266</v>
      </c>
      <c r="F250" s="4" t="s">
        <v>267</v>
      </c>
      <c r="G250" s="4"/>
      <c r="H250" s="5">
        <v>43466</v>
      </c>
      <c r="I250" s="4"/>
      <c r="J250" s="5">
        <v>43467</v>
      </c>
      <c r="K250" s="5"/>
      <c r="L250" s="6">
        <v>1</v>
      </c>
      <c r="M250" s="6"/>
      <c r="N250" s="5">
        <v>43521</v>
      </c>
      <c r="O250" s="5">
        <v>43573</v>
      </c>
      <c r="P250" s="203">
        <v>0.375</v>
      </c>
    </row>
    <row r="251" spans="1:16" ht="19.5" customHeight="1" x14ac:dyDescent="0.3">
      <c r="A251" s="202">
        <v>440</v>
      </c>
      <c r="B251" s="2">
        <v>2</v>
      </c>
      <c r="C251" s="2">
        <v>12</v>
      </c>
      <c r="D251" s="2">
        <v>118</v>
      </c>
      <c r="E251" s="2" t="s">
        <v>284</v>
      </c>
      <c r="F251" s="4" t="s">
        <v>285</v>
      </c>
      <c r="G251" s="4"/>
      <c r="H251" s="5">
        <v>43466</v>
      </c>
      <c r="I251" s="4"/>
      <c r="J251" s="5">
        <v>43468</v>
      </c>
      <c r="K251" s="5"/>
      <c r="L251" s="6">
        <v>2</v>
      </c>
      <c r="M251" s="6"/>
      <c r="N251" s="5">
        <v>43508</v>
      </c>
      <c r="O251" s="5">
        <v>43563</v>
      </c>
      <c r="P251" s="203">
        <v>0.36499999999999999</v>
      </c>
    </row>
    <row r="252" spans="1:16" ht="19.5" customHeight="1" x14ac:dyDescent="0.3">
      <c r="A252" s="202">
        <v>464</v>
      </c>
      <c r="B252" s="2">
        <v>2</v>
      </c>
      <c r="C252" s="2">
        <v>14</v>
      </c>
      <c r="D252" s="2">
        <v>73</v>
      </c>
      <c r="E252" s="2" t="s">
        <v>268</v>
      </c>
      <c r="F252" s="4" t="s">
        <v>269</v>
      </c>
      <c r="G252" s="4"/>
      <c r="H252" s="5">
        <v>43466</v>
      </c>
      <c r="I252" s="4"/>
      <c r="J252" s="5">
        <v>43466</v>
      </c>
      <c r="K252" s="5"/>
      <c r="L252" s="6">
        <v>0</v>
      </c>
      <c r="M252" s="6"/>
      <c r="N252" s="5">
        <v>43501</v>
      </c>
      <c r="O252" s="5">
        <v>43547</v>
      </c>
      <c r="P252" s="203">
        <v>0.42799999999999999</v>
      </c>
    </row>
    <row r="253" spans="1:16" ht="19.5" customHeight="1" x14ac:dyDescent="0.3">
      <c r="A253" s="202">
        <v>101</v>
      </c>
      <c r="B253" s="2">
        <v>1</v>
      </c>
      <c r="C253" s="2">
        <v>1</v>
      </c>
      <c r="D253" s="2">
        <v>59</v>
      </c>
      <c r="E253" s="2" t="s">
        <v>260</v>
      </c>
      <c r="F253" s="4" t="s">
        <v>261</v>
      </c>
      <c r="G253" s="4">
        <v>47</v>
      </c>
      <c r="H253" s="5">
        <v>43467</v>
      </c>
      <c r="I253" s="4"/>
      <c r="J253" s="5">
        <v>43468</v>
      </c>
      <c r="K253" s="5"/>
      <c r="L253" s="6">
        <v>1</v>
      </c>
      <c r="M253" s="6"/>
      <c r="N253" s="5">
        <v>43517</v>
      </c>
      <c r="O253" s="5">
        <v>43566</v>
      </c>
      <c r="P253" s="203">
        <v>0.40500000000000003</v>
      </c>
    </row>
    <row r="254" spans="1:16" ht="19.5" customHeight="1" x14ac:dyDescent="0.3">
      <c r="A254" s="202">
        <v>111</v>
      </c>
      <c r="B254" s="2">
        <v>1</v>
      </c>
      <c r="C254" s="2">
        <v>1</v>
      </c>
      <c r="D254" s="2">
        <v>25</v>
      </c>
      <c r="E254" s="2" t="s">
        <v>286</v>
      </c>
      <c r="F254" s="4" t="s">
        <v>287</v>
      </c>
      <c r="G254" s="4">
        <v>48</v>
      </c>
      <c r="H254" s="5">
        <v>43467</v>
      </c>
      <c r="I254" s="4"/>
      <c r="J254" s="5">
        <v>43467</v>
      </c>
      <c r="K254" s="5"/>
      <c r="L254" s="6">
        <v>0</v>
      </c>
      <c r="M254" s="6"/>
      <c r="N254" s="5">
        <v>43544</v>
      </c>
      <c r="O254" s="5">
        <v>43595</v>
      </c>
      <c r="P254" s="203">
        <v>0.40600000000000003</v>
      </c>
    </row>
    <row r="255" spans="1:16" ht="19.5" customHeight="1" x14ac:dyDescent="0.3">
      <c r="A255" s="202">
        <v>135</v>
      </c>
      <c r="B255" s="2">
        <v>1</v>
      </c>
      <c r="C255" s="2">
        <v>3</v>
      </c>
      <c r="D255" s="2">
        <v>24</v>
      </c>
      <c r="E255" s="2" t="s">
        <v>288</v>
      </c>
      <c r="F255" s="4" t="s">
        <v>289</v>
      </c>
      <c r="G255" s="4"/>
      <c r="H255" s="5">
        <v>43467</v>
      </c>
      <c r="I255" s="4"/>
      <c r="J255" s="5">
        <v>43467</v>
      </c>
      <c r="K255" s="5"/>
      <c r="L255" s="6">
        <v>0</v>
      </c>
      <c r="M255" s="6"/>
      <c r="N255" s="5">
        <v>43529</v>
      </c>
      <c r="O255" s="5">
        <v>43605</v>
      </c>
      <c r="P255" s="203">
        <v>0.443</v>
      </c>
    </row>
    <row r="256" spans="1:16" ht="19.5" customHeight="1" x14ac:dyDescent="0.3">
      <c r="A256" s="202">
        <v>138</v>
      </c>
      <c r="B256" s="2">
        <v>1</v>
      </c>
      <c r="C256" s="2">
        <v>4</v>
      </c>
      <c r="D256" s="2">
        <v>89</v>
      </c>
      <c r="E256" s="2" t="s">
        <v>290</v>
      </c>
      <c r="F256" s="4" t="s">
        <v>291</v>
      </c>
      <c r="G256" s="4"/>
      <c r="H256" s="5">
        <v>43467</v>
      </c>
      <c r="I256" s="4"/>
      <c r="J256" s="5">
        <v>43468</v>
      </c>
      <c r="K256" s="5"/>
      <c r="L256" s="6">
        <v>1</v>
      </c>
      <c r="M256" s="6"/>
      <c r="N256" s="5">
        <v>43538</v>
      </c>
      <c r="O256" s="5">
        <v>43583</v>
      </c>
      <c r="P256" s="203">
        <v>0.60399999999999998</v>
      </c>
    </row>
    <row r="257" spans="1:16" ht="19.5" customHeight="1" x14ac:dyDescent="0.3">
      <c r="A257" s="202">
        <v>160</v>
      </c>
      <c r="B257" s="2">
        <v>1</v>
      </c>
      <c r="C257" s="2">
        <v>5</v>
      </c>
      <c r="D257" s="2">
        <v>55</v>
      </c>
      <c r="E257" s="2" t="s">
        <v>292</v>
      </c>
      <c r="F257" s="4" t="s">
        <v>293</v>
      </c>
      <c r="G257" s="4"/>
      <c r="H257" s="5">
        <v>43467</v>
      </c>
      <c r="I257" s="4"/>
      <c r="J257" s="5">
        <v>43468</v>
      </c>
      <c r="K257" s="5"/>
      <c r="L257" s="6">
        <v>1</v>
      </c>
      <c r="M257" s="6"/>
      <c r="N257" s="5">
        <v>43531</v>
      </c>
      <c r="O257" s="5">
        <v>43585</v>
      </c>
      <c r="P257" s="203">
        <v>0.377</v>
      </c>
    </row>
    <row r="258" spans="1:16" ht="19.5" customHeight="1" x14ac:dyDescent="0.3">
      <c r="A258" s="202">
        <v>173</v>
      </c>
      <c r="B258" s="2">
        <v>1</v>
      </c>
      <c r="C258" s="2">
        <v>7</v>
      </c>
      <c r="D258" s="2">
        <v>140</v>
      </c>
      <c r="E258" s="2" t="s">
        <v>282</v>
      </c>
      <c r="F258" s="4" t="s">
        <v>283</v>
      </c>
      <c r="G258" s="4"/>
      <c r="H258" s="5">
        <v>43467</v>
      </c>
      <c r="I258" s="4"/>
      <c r="J258" s="5">
        <v>43473</v>
      </c>
      <c r="K258" s="5"/>
      <c r="L258" s="6">
        <v>6</v>
      </c>
      <c r="M258" s="6"/>
      <c r="N258" s="5">
        <v>43532</v>
      </c>
      <c r="O258" s="5">
        <v>43583</v>
      </c>
      <c r="P258" s="203">
        <v>0.40200000000000002</v>
      </c>
    </row>
    <row r="259" spans="1:16" ht="19.5" customHeight="1" x14ac:dyDescent="0.3">
      <c r="A259" s="202">
        <v>201</v>
      </c>
      <c r="B259" s="2">
        <v>1</v>
      </c>
      <c r="C259" s="2">
        <v>9</v>
      </c>
      <c r="D259" s="2">
        <v>53</v>
      </c>
      <c r="E259" s="2" t="s">
        <v>294</v>
      </c>
      <c r="F259" s="4" t="s">
        <v>295</v>
      </c>
      <c r="G259" s="4"/>
      <c r="H259" s="5">
        <v>43467</v>
      </c>
      <c r="I259" s="4"/>
      <c r="J259" s="5">
        <v>43468</v>
      </c>
      <c r="K259" s="5"/>
      <c r="L259" s="6">
        <v>1</v>
      </c>
      <c r="M259" s="6"/>
      <c r="N259" s="5">
        <v>43527</v>
      </c>
      <c r="O259" s="5">
        <v>43569</v>
      </c>
      <c r="P259" s="203">
        <v>0.53300000000000003</v>
      </c>
    </row>
    <row r="260" spans="1:16" ht="19.5" customHeight="1" x14ac:dyDescent="0.3">
      <c r="A260" s="202">
        <v>236</v>
      </c>
      <c r="B260" s="2">
        <v>1</v>
      </c>
      <c r="C260" s="2">
        <v>12</v>
      </c>
      <c r="D260" s="2">
        <v>32</v>
      </c>
      <c r="E260" s="2" t="s">
        <v>296</v>
      </c>
      <c r="F260" s="4" t="s">
        <v>297</v>
      </c>
      <c r="G260" s="4"/>
      <c r="H260" s="5">
        <v>43467</v>
      </c>
      <c r="I260" s="4"/>
      <c r="J260" s="5">
        <v>43468</v>
      </c>
      <c r="K260" s="5"/>
      <c r="L260" s="6">
        <v>1</v>
      </c>
      <c r="M260" s="6"/>
      <c r="N260" s="5">
        <v>43531</v>
      </c>
      <c r="O260" s="9">
        <v>43561</v>
      </c>
      <c r="P260" s="205">
        <v>0.68</v>
      </c>
    </row>
    <row r="261" spans="1:16" ht="19.5" customHeight="1" x14ac:dyDescent="0.3">
      <c r="A261" s="202">
        <v>246</v>
      </c>
      <c r="B261" s="2">
        <v>1</v>
      </c>
      <c r="C261" s="2">
        <v>13</v>
      </c>
      <c r="D261" s="2">
        <v>21</v>
      </c>
      <c r="E261" s="2" t="s">
        <v>298</v>
      </c>
      <c r="F261" s="4" t="s">
        <v>299</v>
      </c>
      <c r="G261" s="4"/>
      <c r="H261" s="5">
        <v>43467</v>
      </c>
      <c r="I261" s="4"/>
      <c r="J261" s="5">
        <v>43469</v>
      </c>
      <c r="K261" s="5"/>
      <c r="L261" s="6">
        <v>2</v>
      </c>
      <c r="M261" s="6"/>
      <c r="N261" s="5">
        <v>43522</v>
      </c>
      <c r="O261" s="5">
        <v>43572</v>
      </c>
      <c r="P261" s="203">
        <v>0.372</v>
      </c>
    </row>
    <row r="262" spans="1:16" ht="19.5" customHeight="1" x14ac:dyDescent="0.3">
      <c r="A262" s="202">
        <v>252</v>
      </c>
      <c r="B262" s="2">
        <v>1</v>
      </c>
      <c r="C262" s="2">
        <v>13</v>
      </c>
      <c r="D262" s="2">
        <v>138</v>
      </c>
      <c r="E262" s="2" t="s">
        <v>220</v>
      </c>
      <c r="F262" s="4" t="s">
        <v>221</v>
      </c>
      <c r="G262" s="4"/>
      <c r="H262" s="5">
        <v>43467</v>
      </c>
      <c r="I262" s="4"/>
      <c r="J262" s="5">
        <v>43467</v>
      </c>
      <c r="K262" s="5"/>
      <c r="L262" s="6">
        <v>0</v>
      </c>
      <c r="M262" s="6"/>
      <c r="N262" s="5">
        <v>43541</v>
      </c>
      <c r="O262" s="5">
        <v>43586</v>
      </c>
      <c r="P262" s="203">
        <v>0.53100000000000003</v>
      </c>
    </row>
    <row r="263" spans="1:16" ht="19.5" customHeight="1" x14ac:dyDescent="0.3">
      <c r="A263" s="202">
        <v>254</v>
      </c>
      <c r="B263" s="2">
        <v>1</v>
      </c>
      <c r="C263" s="2">
        <v>13</v>
      </c>
      <c r="D263" s="2">
        <v>23</v>
      </c>
      <c r="E263" s="2" t="s">
        <v>300</v>
      </c>
      <c r="F263" s="4" t="s">
        <v>301</v>
      </c>
      <c r="G263" s="4"/>
      <c r="H263" s="5">
        <v>43467</v>
      </c>
      <c r="I263" s="4"/>
      <c r="J263" s="5">
        <v>43468</v>
      </c>
      <c r="K263" s="5"/>
      <c r="L263" s="6">
        <v>1</v>
      </c>
      <c r="M263" s="6"/>
      <c r="N263" s="5">
        <v>43536</v>
      </c>
      <c r="O263" s="5">
        <v>43581</v>
      </c>
      <c r="P263" s="203">
        <v>0.45500000000000002</v>
      </c>
    </row>
    <row r="264" spans="1:16" ht="19.5" customHeight="1" x14ac:dyDescent="0.3">
      <c r="A264" s="202">
        <v>258</v>
      </c>
      <c r="B264" s="2">
        <v>1</v>
      </c>
      <c r="C264" s="2">
        <v>14</v>
      </c>
      <c r="D264" s="2">
        <v>129</v>
      </c>
      <c r="E264" s="10" t="s">
        <v>302</v>
      </c>
      <c r="F264" s="11" t="s">
        <v>303</v>
      </c>
      <c r="G264" s="4"/>
      <c r="H264" s="5">
        <v>43467</v>
      </c>
      <c r="I264" s="4"/>
      <c r="J264" s="5">
        <v>43470</v>
      </c>
      <c r="K264" s="5"/>
      <c r="L264" s="6">
        <v>3</v>
      </c>
      <c r="M264" s="6"/>
      <c r="N264" s="5">
        <v>43539</v>
      </c>
      <c r="O264" s="5">
        <v>43587</v>
      </c>
      <c r="P264" s="203">
        <v>0.61699999999999999</v>
      </c>
    </row>
    <row r="265" spans="1:16" ht="19.5" customHeight="1" x14ac:dyDescent="0.3">
      <c r="A265" s="202">
        <v>259</v>
      </c>
      <c r="B265" s="2">
        <v>1</v>
      </c>
      <c r="C265" s="2">
        <v>14</v>
      </c>
      <c r="D265" s="2">
        <v>111</v>
      </c>
      <c r="E265" s="2" t="s">
        <v>280</v>
      </c>
      <c r="F265" s="4" t="s">
        <v>281</v>
      </c>
      <c r="G265" s="4"/>
      <c r="H265" s="5">
        <v>43467</v>
      </c>
      <c r="I265" s="4"/>
      <c r="J265" s="5">
        <v>43467</v>
      </c>
      <c r="K265" s="5"/>
      <c r="L265" s="6">
        <v>0</v>
      </c>
      <c r="M265" s="6"/>
      <c r="N265" s="5">
        <v>43525</v>
      </c>
      <c r="O265" s="5">
        <v>43569</v>
      </c>
      <c r="P265" s="205">
        <v>0.5</v>
      </c>
    </row>
    <row r="266" spans="1:16" ht="19.5" customHeight="1" x14ac:dyDescent="0.3">
      <c r="A266" s="202">
        <v>261</v>
      </c>
      <c r="B266" s="2">
        <v>1</v>
      </c>
      <c r="C266" s="2">
        <v>14</v>
      </c>
      <c r="D266" s="2">
        <v>38</v>
      </c>
      <c r="E266" s="2" t="s">
        <v>256</v>
      </c>
      <c r="F266" s="4" t="s">
        <v>257</v>
      </c>
      <c r="G266" s="4"/>
      <c r="H266" s="5">
        <v>43467</v>
      </c>
      <c r="I266" s="4"/>
      <c r="J266" s="5">
        <v>43468</v>
      </c>
      <c r="K266" s="5"/>
      <c r="L266" s="6">
        <v>1</v>
      </c>
      <c r="M266" s="6"/>
      <c r="N266" s="5">
        <v>43528</v>
      </c>
      <c r="O266" s="5">
        <v>43574</v>
      </c>
      <c r="P266" s="203">
        <v>0.54300000000000004</v>
      </c>
    </row>
    <row r="267" spans="1:16" ht="19.5" customHeight="1" x14ac:dyDescent="0.3">
      <c r="A267" s="202">
        <v>301</v>
      </c>
      <c r="B267" s="2">
        <v>2</v>
      </c>
      <c r="C267" s="2">
        <v>1</v>
      </c>
      <c r="D267" s="2">
        <v>42</v>
      </c>
      <c r="E267" s="2" t="s">
        <v>304</v>
      </c>
      <c r="F267" s="4" t="s">
        <v>305</v>
      </c>
      <c r="G267" s="4"/>
      <c r="H267" s="5">
        <v>43467</v>
      </c>
      <c r="I267" s="4"/>
      <c r="J267" s="5">
        <v>43467</v>
      </c>
      <c r="K267" s="5"/>
      <c r="L267" s="6">
        <v>0</v>
      </c>
      <c r="M267" s="6"/>
      <c r="N267" s="5">
        <v>43535</v>
      </c>
      <c r="O267" s="5">
        <v>43582</v>
      </c>
      <c r="P267" s="204"/>
    </row>
    <row r="268" spans="1:16" ht="19.5" customHeight="1" x14ac:dyDescent="0.3">
      <c r="A268" s="202">
        <v>308</v>
      </c>
      <c r="B268" s="2">
        <v>2</v>
      </c>
      <c r="C268" s="2">
        <v>1</v>
      </c>
      <c r="D268" s="2">
        <v>126</v>
      </c>
      <c r="E268" s="2" t="s">
        <v>306</v>
      </c>
      <c r="F268" s="4" t="s">
        <v>307</v>
      </c>
      <c r="G268" s="4"/>
      <c r="H268" s="5">
        <v>43467</v>
      </c>
      <c r="I268" s="4"/>
      <c r="J268" s="5">
        <v>43470</v>
      </c>
      <c r="K268" s="5"/>
      <c r="L268" s="6">
        <v>3</v>
      </c>
      <c r="M268" s="6"/>
      <c r="N268" s="9">
        <v>43535</v>
      </c>
      <c r="O268" s="5">
        <v>43566</v>
      </c>
      <c r="P268" s="203">
        <v>0.38500000000000001</v>
      </c>
    </row>
    <row r="269" spans="1:16" ht="19.5" customHeight="1" x14ac:dyDescent="0.3">
      <c r="A269" s="202">
        <v>338</v>
      </c>
      <c r="B269" s="2">
        <v>2</v>
      </c>
      <c r="C269" s="2">
        <v>4</v>
      </c>
      <c r="D269" s="2">
        <v>89</v>
      </c>
      <c r="E269" s="2" t="s">
        <v>290</v>
      </c>
      <c r="F269" s="4" t="s">
        <v>291</v>
      </c>
      <c r="G269" s="4"/>
      <c r="H269" s="5">
        <v>43467</v>
      </c>
      <c r="I269" s="4"/>
      <c r="J269" s="5">
        <v>43470</v>
      </c>
      <c r="K269" s="5"/>
      <c r="L269" s="6">
        <v>3</v>
      </c>
      <c r="M269" s="6"/>
      <c r="N269" s="5">
        <v>43542</v>
      </c>
      <c r="O269" s="5">
        <v>43581</v>
      </c>
      <c r="P269" s="203">
        <v>0.55300000000000005</v>
      </c>
    </row>
    <row r="270" spans="1:16" ht="19.5" customHeight="1" x14ac:dyDescent="0.3">
      <c r="A270" s="202">
        <v>348</v>
      </c>
      <c r="B270" s="2">
        <v>2</v>
      </c>
      <c r="C270" s="2">
        <v>4</v>
      </c>
      <c r="D270" s="2">
        <v>9</v>
      </c>
      <c r="E270" s="2" t="s">
        <v>274</v>
      </c>
      <c r="F270" s="4" t="s">
        <v>275</v>
      </c>
      <c r="G270" s="4"/>
      <c r="H270" s="5">
        <v>43467</v>
      </c>
      <c r="I270" s="4"/>
      <c r="J270" s="5">
        <v>43468</v>
      </c>
      <c r="K270" s="5"/>
      <c r="L270" s="6">
        <v>1</v>
      </c>
      <c r="M270" s="6"/>
      <c r="N270" s="5">
        <v>43520</v>
      </c>
      <c r="O270" s="5">
        <v>43549</v>
      </c>
      <c r="P270" s="203">
        <v>0.67500000000000004</v>
      </c>
    </row>
    <row r="271" spans="1:16" ht="19.5" customHeight="1" x14ac:dyDescent="0.3">
      <c r="A271" s="202">
        <v>363</v>
      </c>
      <c r="B271" s="2">
        <v>2</v>
      </c>
      <c r="C271" s="2">
        <v>6</v>
      </c>
      <c r="D271" s="2">
        <v>129</v>
      </c>
      <c r="E271" s="10" t="s">
        <v>302</v>
      </c>
      <c r="F271" s="11" t="s">
        <v>303</v>
      </c>
      <c r="G271" s="4"/>
      <c r="H271" s="5">
        <v>43467</v>
      </c>
      <c r="I271" s="4"/>
      <c r="J271" s="5">
        <v>43470</v>
      </c>
      <c r="K271" s="5"/>
      <c r="L271" s="6">
        <v>3</v>
      </c>
      <c r="M271" s="6"/>
      <c r="N271" s="5">
        <v>43515</v>
      </c>
      <c r="O271" s="5">
        <v>43579</v>
      </c>
      <c r="P271" s="205">
        <v>0.32</v>
      </c>
    </row>
    <row r="272" spans="1:16" ht="19.5" customHeight="1" x14ac:dyDescent="0.3">
      <c r="A272" s="202">
        <v>375</v>
      </c>
      <c r="B272" s="2">
        <v>2</v>
      </c>
      <c r="C272" s="2">
        <v>7</v>
      </c>
      <c r="D272" s="2">
        <v>37</v>
      </c>
      <c r="E272" s="2" t="s">
        <v>248</v>
      </c>
      <c r="F272" s="4" t="s">
        <v>249</v>
      </c>
      <c r="G272" s="4"/>
      <c r="H272" s="5">
        <v>43467</v>
      </c>
      <c r="I272" s="4"/>
      <c r="J272" s="5">
        <v>43468</v>
      </c>
      <c r="K272" s="5"/>
      <c r="L272" s="6">
        <v>1</v>
      </c>
      <c r="M272" s="6"/>
      <c r="N272" s="5">
        <v>43522</v>
      </c>
      <c r="O272" s="5">
        <v>43562</v>
      </c>
      <c r="P272" s="205">
        <v>0.5</v>
      </c>
    </row>
    <row r="273" spans="1:16" ht="19.5" customHeight="1" x14ac:dyDescent="0.3">
      <c r="A273" s="202">
        <v>414</v>
      </c>
      <c r="B273" s="2">
        <v>2</v>
      </c>
      <c r="C273" s="2">
        <v>10</v>
      </c>
      <c r="D273" s="2">
        <v>25</v>
      </c>
      <c r="E273" s="2" t="s">
        <v>286</v>
      </c>
      <c r="F273" s="4" t="s">
        <v>287</v>
      </c>
      <c r="G273" s="4"/>
      <c r="H273" s="5">
        <v>43467</v>
      </c>
      <c r="I273" s="4"/>
      <c r="J273" s="5">
        <v>43467</v>
      </c>
      <c r="K273" s="5"/>
      <c r="L273" s="6">
        <v>0</v>
      </c>
      <c r="M273" s="6"/>
      <c r="N273" s="5">
        <v>43534</v>
      </c>
      <c r="O273" s="5">
        <v>43602</v>
      </c>
      <c r="P273" s="203">
        <v>0.30099999999999999</v>
      </c>
    </row>
    <row r="274" spans="1:16" ht="19.5" customHeight="1" x14ac:dyDescent="0.3">
      <c r="A274" s="202">
        <v>418</v>
      </c>
      <c r="B274" s="2">
        <v>2</v>
      </c>
      <c r="C274" s="2">
        <v>10</v>
      </c>
      <c r="D274" s="2">
        <v>58</v>
      </c>
      <c r="E274" s="2" t="s">
        <v>276</v>
      </c>
      <c r="F274" s="4" t="s">
        <v>277</v>
      </c>
      <c r="G274" s="4"/>
      <c r="H274" s="5">
        <v>43467</v>
      </c>
      <c r="I274" s="4"/>
      <c r="J274" s="5">
        <v>43469</v>
      </c>
      <c r="K274" s="5"/>
      <c r="L274" s="6">
        <v>2</v>
      </c>
      <c r="M274" s="6"/>
      <c r="N274" s="5">
        <v>43505</v>
      </c>
      <c r="O274" s="5">
        <v>43562</v>
      </c>
      <c r="P274" s="203">
        <v>0.32700000000000001</v>
      </c>
    </row>
    <row r="275" spans="1:16" ht="19.5" customHeight="1" x14ac:dyDescent="0.3">
      <c r="A275" s="202">
        <v>459</v>
      </c>
      <c r="B275" s="2">
        <v>2</v>
      </c>
      <c r="C275" s="2">
        <v>14</v>
      </c>
      <c r="D275" s="2">
        <v>144</v>
      </c>
      <c r="E275" s="2" t="s">
        <v>308</v>
      </c>
      <c r="F275" s="4" t="s">
        <v>309</v>
      </c>
      <c r="G275" s="4"/>
      <c r="H275" s="5">
        <v>43467</v>
      </c>
      <c r="I275" s="4"/>
      <c r="J275" s="5">
        <v>43466</v>
      </c>
      <c r="K275" s="5"/>
      <c r="L275" s="6">
        <v>-1</v>
      </c>
      <c r="M275" s="6"/>
      <c r="N275" s="5">
        <v>43529</v>
      </c>
      <c r="O275" s="5">
        <v>43581</v>
      </c>
      <c r="P275" s="203">
        <v>0.39900000000000002</v>
      </c>
    </row>
    <row r="276" spans="1:16" ht="19.5" customHeight="1" x14ac:dyDescent="0.3">
      <c r="A276" s="202">
        <v>466</v>
      </c>
      <c r="B276" s="2">
        <v>2</v>
      </c>
      <c r="C276" s="2">
        <v>14</v>
      </c>
      <c r="D276" s="2">
        <v>55</v>
      </c>
      <c r="E276" s="2" t="s">
        <v>292</v>
      </c>
      <c r="F276" s="4" t="s">
        <v>293</v>
      </c>
      <c r="G276" s="4"/>
      <c r="H276" s="5">
        <v>43467</v>
      </c>
      <c r="I276" s="4"/>
      <c r="J276" s="5">
        <v>43468</v>
      </c>
      <c r="K276" s="5"/>
      <c r="L276" s="6">
        <v>1</v>
      </c>
      <c r="M276" s="6"/>
      <c r="N276" s="5">
        <v>43537</v>
      </c>
      <c r="O276" s="4" t="s">
        <v>310</v>
      </c>
      <c r="P276" s="203">
        <v>0.69199999999999995</v>
      </c>
    </row>
    <row r="277" spans="1:16" ht="19.5" customHeight="1" x14ac:dyDescent="0.3">
      <c r="A277" s="202">
        <v>411</v>
      </c>
      <c r="B277" s="2">
        <v>2</v>
      </c>
      <c r="C277" s="2">
        <v>10</v>
      </c>
      <c r="D277" s="2">
        <v>24</v>
      </c>
      <c r="E277" s="2" t="s">
        <v>288</v>
      </c>
      <c r="F277" s="4" t="s">
        <v>289</v>
      </c>
      <c r="G277" s="4"/>
      <c r="H277" s="5">
        <v>43468</v>
      </c>
      <c r="I277" s="4"/>
      <c r="J277" s="5">
        <v>43470</v>
      </c>
      <c r="K277" s="5"/>
      <c r="L277" s="6">
        <v>2</v>
      </c>
      <c r="M277" s="6"/>
      <c r="N277" s="5">
        <v>43518</v>
      </c>
      <c r="O277" s="5">
        <v>43566</v>
      </c>
      <c r="P277" s="203">
        <v>0.33800000000000002</v>
      </c>
    </row>
    <row r="278" spans="1:16" ht="19.5" customHeight="1" x14ac:dyDescent="0.3">
      <c r="A278" s="202">
        <v>136</v>
      </c>
      <c r="B278" s="2">
        <v>1</v>
      </c>
      <c r="C278" s="2">
        <v>3</v>
      </c>
      <c r="D278" s="2">
        <v>126</v>
      </c>
      <c r="E278" s="2" t="s">
        <v>306</v>
      </c>
      <c r="F278" s="4" t="s">
        <v>307</v>
      </c>
      <c r="G278" s="4"/>
      <c r="H278" s="5">
        <v>43468</v>
      </c>
      <c r="I278" s="4"/>
      <c r="J278" s="5">
        <v>43471</v>
      </c>
      <c r="K278" s="5"/>
      <c r="L278" s="6">
        <v>3</v>
      </c>
      <c r="M278" s="6"/>
      <c r="N278" s="5">
        <v>43531</v>
      </c>
      <c r="O278" s="5">
        <v>43601</v>
      </c>
      <c r="P278" s="203">
        <v>0.38900000000000001</v>
      </c>
    </row>
    <row r="279" spans="1:16" ht="19.5" customHeight="1" x14ac:dyDescent="0.3">
      <c r="A279" s="202">
        <v>141</v>
      </c>
      <c r="B279" s="2">
        <v>1</v>
      </c>
      <c r="C279" s="2">
        <v>4</v>
      </c>
      <c r="D279" s="2">
        <v>15</v>
      </c>
      <c r="E279" s="2" t="s">
        <v>216</v>
      </c>
      <c r="F279" s="4" t="s">
        <v>217</v>
      </c>
      <c r="G279" s="4"/>
      <c r="H279" s="5">
        <v>43468</v>
      </c>
      <c r="I279" s="4"/>
      <c r="J279" s="5">
        <v>43468</v>
      </c>
      <c r="K279" s="5"/>
      <c r="L279" s="6">
        <v>0</v>
      </c>
      <c r="M279" s="6"/>
      <c r="N279" s="5">
        <v>43530</v>
      </c>
      <c r="O279" s="5">
        <v>43593</v>
      </c>
      <c r="P279" s="205">
        <v>0.33</v>
      </c>
    </row>
    <row r="280" spans="1:16" ht="19.5" customHeight="1" x14ac:dyDescent="0.3">
      <c r="A280" s="202">
        <v>145</v>
      </c>
      <c r="B280" s="2">
        <v>1</v>
      </c>
      <c r="C280" s="2">
        <v>4</v>
      </c>
      <c r="D280" s="2">
        <v>127</v>
      </c>
      <c r="E280" s="2" t="s">
        <v>311</v>
      </c>
      <c r="F280" s="4" t="s">
        <v>312</v>
      </c>
      <c r="G280" s="4"/>
      <c r="H280" s="5">
        <v>43468</v>
      </c>
      <c r="I280" s="4"/>
      <c r="J280" s="5">
        <v>43469</v>
      </c>
      <c r="K280" s="5"/>
      <c r="L280" s="6">
        <v>1</v>
      </c>
      <c r="M280" s="6"/>
      <c r="N280" s="5">
        <v>43533</v>
      </c>
      <c r="O280" s="5">
        <v>43605</v>
      </c>
      <c r="P280" s="203">
        <v>0.27800000000000002</v>
      </c>
    </row>
    <row r="281" spans="1:16" ht="19.5" customHeight="1" x14ac:dyDescent="0.3">
      <c r="A281" s="202">
        <v>151</v>
      </c>
      <c r="B281" s="2">
        <v>1</v>
      </c>
      <c r="C281" s="2">
        <v>5</v>
      </c>
      <c r="D281" s="2">
        <v>18</v>
      </c>
      <c r="E281" s="2" t="s">
        <v>313</v>
      </c>
      <c r="F281" s="4" t="s">
        <v>314</v>
      </c>
      <c r="G281" s="4"/>
      <c r="H281" s="5">
        <v>43468</v>
      </c>
      <c r="I281" s="4"/>
      <c r="J281" s="5">
        <v>43468</v>
      </c>
      <c r="K281" s="5"/>
      <c r="L281" s="6">
        <v>0</v>
      </c>
      <c r="M281" s="6"/>
      <c r="N281" s="5">
        <v>43527</v>
      </c>
      <c r="O281" s="5">
        <v>43593</v>
      </c>
      <c r="P281" s="203">
        <v>0.36099999999999999</v>
      </c>
    </row>
    <row r="282" spans="1:16" ht="19.5" customHeight="1" x14ac:dyDescent="0.3">
      <c r="A282" s="202">
        <v>174</v>
      </c>
      <c r="B282" s="2">
        <v>1</v>
      </c>
      <c r="C282" s="2">
        <v>7</v>
      </c>
      <c r="D282" s="2">
        <v>14</v>
      </c>
      <c r="E282" s="2" t="s">
        <v>166</v>
      </c>
      <c r="F282" s="4" t="s">
        <v>167</v>
      </c>
      <c r="G282" s="4"/>
      <c r="H282" s="5">
        <v>43468</v>
      </c>
      <c r="I282" s="4"/>
      <c r="J282" s="5">
        <v>43468</v>
      </c>
      <c r="K282" s="5"/>
      <c r="L282" s="6">
        <v>0</v>
      </c>
      <c r="M282" s="6"/>
      <c r="N282" s="5">
        <v>43516</v>
      </c>
      <c r="O282" s="5">
        <v>43587</v>
      </c>
      <c r="P282" s="203">
        <v>0.28699999999999998</v>
      </c>
    </row>
    <row r="283" spans="1:16" ht="19.5" customHeight="1" x14ac:dyDescent="0.3">
      <c r="A283" s="202">
        <v>249</v>
      </c>
      <c r="B283" s="2">
        <v>1</v>
      </c>
      <c r="C283" s="2">
        <v>13</v>
      </c>
      <c r="D283" s="2">
        <v>95</v>
      </c>
      <c r="E283" s="2" t="s">
        <v>315</v>
      </c>
      <c r="F283" s="4" t="s">
        <v>316</v>
      </c>
      <c r="G283" s="4"/>
      <c r="H283" s="5">
        <v>43468</v>
      </c>
      <c r="I283" s="4"/>
      <c r="J283" s="5">
        <v>43469</v>
      </c>
      <c r="K283" s="5"/>
      <c r="L283" s="6">
        <v>1</v>
      </c>
      <c r="M283" s="6"/>
      <c r="N283" s="5">
        <v>43520</v>
      </c>
      <c r="O283" s="5">
        <v>43570</v>
      </c>
      <c r="P283" s="203">
        <v>0.39200000000000002</v>
      </c>
    </row>
    <row r="284" spans="1:16" ht="19.5" customHeight="1" x14ac:dyDescent="0.3">
      <c r="A284" s="202">
        <v>304</v>
      </c>
      <c r="B284" s="2">
        <v>2</v>
      </c>
      <c r="C284" s="2">
        <v>1</v>
      </c>
      <c r="D284" s="2">
        <v>21</v>
      </c>
      <c r="E284" s="2" t="s">
        <v>298</v>
      </c>
      <c r="F284" s="4" t="s">
        <v>299</v>
      </c>
      <c r="G284" s="4"/>
      <c r="H284" s="5">
        <v>43468</v>
      </c>
      <c r="I284" s="4"/>
      <c r="J284" s="5">
        <v>43469</v>
      </c>
      <c r="K284" s="5"/>
      <c r="L284" s="6">
        <v>1</v>
      </c>
      <c r="M284" s="6"/>
      <c r="N284" s="5">
        <v>43528</v>
      </c>
      <c r="O284" s="5">
        <v>43579</v>
      </c>
      <c r="P284" s="203">
        <v>0.40400000000000003</v>
      </c>
    </row>
    <row r="285" spans="1:16" ht="19.5" customHeight="1" x14ac:dyDescent="0.3">
      <c r="A285" s="202">
        <v>332</v>
      </c>
      <c r="B285" s="2">
        <v>2</v>
      </c>
      <c r="C285" s="2">
        <v>3</v>
      </c>
      <c r="D285" s="2">
        <v>141</v>
      </c>
      <c r="E285" s="2" t="s">
        <v>270</v>
      </c>
      <c r="F285" s="4" t="s">
        <v>271</v>
      </c>
      <c r="G285" s="4"/>
      <c r="H285" s="5">
        <v>43468</v>
      </c>
      <c r="I285" s="4"/>
      <c r="J285" s="5">
        <v>43468</v>
      </c>
      <c r="K285" s="5"/>
      <c r="L285" s="6">
        <v>0</v>
      </c>
      <c r="M285" s="6"/>
      <c r="N285" s="5">
        <v>43521</v>
      </c>
      <c r="O285" s="5">
        <v>43582</v>
      </c>
      <c r="P285" s="203">
        <v>0.35899999999999999</v>
      </c>
    </row>
    <row r="286" spans="1:16" ht="19.5" customHeight="1" x14ac:dyDescent="0.3">
      <c r="A286" s="202">
        <v>334</v>
      </c>
      <c r="B286" s="2">
        <v>2</v>
      </c>
      <c r="C286" s="2">
        <v>3</v>
      </c>
      <c r="D286" s="2">
        <v>90</v>
      </c>
      <c r="E286" s="2" t="s">
        <v>242</v>
      </c>
      <c r="F286" s="4" t="s">
        <v>243</v>
      </c>
      <c r="G286" s="4"/>
      <c r="H286" s="5">
        <v>43468</v>
      </c>
      <c r="I286" s="4"/>
      <c r="J286" s="5">
        <v>43468</v>
      </c>
      <c r="K286" s="5"/>
      <c r="L286" s="6">
        <v>0</v>
      </c>
      <c r="M286" s="6"/>
      <c r="N286" s="5">
        <v>43518</v>
      </c>
      <c r="O286" s="5">
        <v>43550</v>
      </c>
      <c r="P286" s="203">
        <v>0.70099999999999996</v>
      </c>
    </row>
    <row r="287" spans="1:16" ht="19.5" customHeight="1" x14ac:dyDescent="0.3">
      <c r="A287" s="202">
        <v>345</v>
      </c>
      <c r="B287" s="2">
        <v>2</v>
      </c>
      <c r="C287" s="2">
        <v>4</v>
      </c>
      <c r="D287" s="2">
        <v>47</v>
      </c>
      <c r="E287" s="2" t="s">
        <v>317</v>
      </c>
      <c r="F287" s="4" t="s">
        <v>318</v>
      </c>
      <c r="G287" s="4"/>
      <c r="H287" s="5">
        <v>43468</v>
      </c>
      <c r="I287" s="4"/>
      <c r="J287" s="5">
        <v>43468</v>
      </c>
      <c r="K287" s="5"/>
      <c r="L287" s="6">
        <v>0</v>
      </c>
      <c r="M287" s="6"/>
      <c r="N287" s="5">
        <v>43531</v>
      </c>
      <c r="O287" s="5">
        <v>43588</v>
      </c>
      <c r="P287" s="203">
        <v>0.39300000000000002</v>
      </c>
    </row>
    <row r="288" spans="1:16" ht="19.5" customHeight="1" x14ac:dyDescent="0.3">
      <c r="A288" s="202">
        <v>378</v>
      </c>
      <c r="B288" s="2">
        <v>2</v>
      </c>
      <c r="C288" s="2">
        <v>7</v>
      </c>
      <c r="D288" s="2">
        <v>16</v>
      </c>
      <c r="E288" s="2" t="s">
        <v>319</v>
      </c>
      <c r="F288" s="4" t="s">
        <v>320</v>
      </c>
      <c r="G288" s="4"/>
      <c r="H288" s="5">
        <v>43468</v>
      </c>
      <c r="I288" s="4"/>
      <c r="J288" s="5">
        <v>43468</v>
      </c>
      <c r="K288" s="5"/>
      <c r="L288" s="6">
        <v>0</v>
      </c>
      <c r="M288" s="6"/>
      <c r="N288" s="5">
        <v>43534</v>
      </c>
      <c r="O288" s="5">
        <v>43577</v>
      </c>
      <c r="P288" s="203">
        <v>0.47699999999999998</v>
      </c>
    </row>
    <row r="289" spans="1:16" ht="19.5" customHeight="1" x14ac:dyDescent="0.3">
      <c r="A289" s="202">
        <v>385</v>
      </c>
      <c r="B289" s="2">
        <v>2</v>
      </c>
      <c r="C289" s="2">
        <v>8</v>
      </c>
      <c r="D289" s="2">
        <v>127</v>
      </c>
      <c r="E289" s="2" t="s">
        <v>311</v>
      </c>
      <c r="F289" s="4" t="s">
        <v>312</v>
      </c>
      <c r="G289" s="4"/>
      <c r="H289" s="5">
        <v>43468</v>
      </c>
      <c r="I289" s="4"/>
      <c r="J289" s="5">
        <v>43469</v>
      </c>
      <c r="K289" s="5"/>
      <c r="L289" s="6">
        <v>1</v>
      </c>
      <c r="M289" s="6"/>
      <c r="N289" s="5">
        <v>43510</v>
      </c>
      <c r="O289" s="5">
        <v>43571</v>
      </c>
      <c r="P289" s="203">
        <v>0.33600000000000002</v>
      </c>
    </row>
    <row r="290" spans="1:16" ht="19.5" customHeight="1" x14ac:dyDescent="0.3">
      <c r="A290" s="202">
        <v>430</v>
      </c>
      <c r="B290" s="2">
        <v>2</v>
      </c>
      <c r="C290" s="2">
        <v>11</v>
      </c>
      <c r="D290" s="2">
        <v>145</v>
      </c>
      <c r="E290" s="2" t="s">
        <v>272</v>
      </c>
      <c r="F290" s="4" t="s">
        <v>273</v>
      </c>
      <c r="G290" s="4"/>
      <c r="H290" s="5">
        <v>43468</v>
      </c>
      <c r="I290" s="4"/>
      <c r="J290" s="5">
        <v>43468</v>
      </c>
      <c r="K290" s="5"/>
      <c r="L290" s="6">
        <v>0</v>
      </c>
      <c r="M290" s="6"/>
      <c r="N290" s="5">
        <v>43538</v>
      </c>
      <c r="O290" s="5">
        <v>43578</v>
      </c>
      <c r="P290" s="205">
        <v>0.51</v>
      </c>
    </row>
    <row r="291" spans="1:16" ht="19.5" customHeight="1" x14ac:dyDescent="0.3">
      <c r="A291" s="202">
        <v>438</v>
      </c>
      <c r="B291" s="2">
        <v>2</v>
      </c>
      <c r="C291" s="2">
        <v>12</v>
      </c>
      <c r="D291" s="2">
        <v>119</v>
      </c>
      <c r="E291" s="2" t="s">
        <v>321</v>
      </c>
      <c r="F291" s="4" t="s">
        <v>322</v>
      </c>
      <c r="G291" s="4"/>
      <c r="H291" s="5">
        <v>43468</v>
      </c>
      <c r="I291" s="4"/>
      <c r="J291" s="5">
        <v>43470</v>
      </c>
      <c r="K291" s="5"/>
      <c r="L291" s="6">
        <v>2</v>
      </c>
      <c r="M291" s="6"/>
      <c r="N291" s="5">
        <v>43520</v>
      </c>
      <c r="O291" s="5">
        <v>43554</v>
      </c>
      <c r="P291" s="203">
        <v>0.60899999999999999</v>
      </c>
    </row>
    <row r="292" spans="1:16" ht="19.5" customHeight="1" x14ac:dyDescent="0.3">
      <c r="A292" s="202">
        <v>118</v>
      </c>
      <c r="B292" s="2">
        <v>1</v>
      </c>
      <c r="C292" s="2">
        <v>2</v>
      </c>
      <c r="D292" s="2">
        <v>144</v>
      </c>
      <c r="E292" s="2" t="s">
        <v>308</v>
      </c>
      <c r="F292" s="4" t="s">
        <v>309</v>
      </c>
      <c r="G292" s="4">
        <v>46</v>
      </c>
      <c r="H292" s="5">
        <v>43469</v>
      </c>
      <c r="I292" s="4"/>
      <c r="J292" s="5">
        <v>43468</v>
      </c>
      <c r="K292" s="5"/>
      <c r="L292" s="6">
        <v>-1</v>
      </c>
      <c r="M292" s="6"/>
      <c r="N292" s="5">
        <v>43527</v>
      </c>
      <c r="O292" s="5">
        <v>43596</v>
      </c>
      <c r="P292" s="205">
        <v>0.5</v>
      </c>
    </row>
    <row r="293" spans="1:16" ht="19.5" customHeight="1" x14ac:dyDescent="0.3">
      <c r="A293" s="202">
        <v>127</v>
      </c>
      <c r="B293" s="2">
        <v>1</v>
      </c>
      <c r="C293" s="2">
        <v>3</v>
      </c>
      <c r="D293" s="2">
        <v>17</v>
      </c>
      <c r="E293" s="2" t="s">
        <v>323</v>
      </c>
      <c r="F293" s="4" t="s">
        <v>324</v>
      </c>
      <c r="G293" s="4"/>
      <c r="H293" s="5">
        <v>43469</v>
      </c>
      <c r="I293" s="4"/>
      <c r="J293" s="5">
        <v>43473</v>
      </c>
      <c r="K293" s="5"/>
      <c r="L293" s="6">
        <v>4</v>
      </c>
      <c r="M293" s="6"/>
      <c r="N293" s="9">
        <v>43539</v>
      </c>
      <c r="O293" s="5">
        <v>43581</v>
      </c>
      <c r="P293" s="204">
        <v>0.84199999999999997</v>
      </c>
    </row>
    <row r="294" spans="1:16" ht="19.5" customHeight="1" x14ac:dyDescent="0.3">
      <c r="A294" s="202">
        <v>140</v>
      </c>
      <c r="B294" s="2">
        <v>1</v>
      </c>
      <c r="C294" s="2">
        <v>4</v>
      </c>
      <c r="D294" s="2">
        <v>16</v>
      </c>
      <c r="E294" s="2" t="s">
        <v>319</v>
      </c>
      <c r="F294" s="4" t="s">
        <v>320</v>
      </c>
      <c r="G294" s="4"/>
      <c r="H294" s="5">
        <v>43469</v>
      </c>
      <c r="I294" s="4"/>
      <c r="J294" s="5">
        <v>43470</v>
      </c>
      <c r="K294" s="5"/>
      <c r="L294" s="6">
        <v>1</v>
      </c>
      <c r="M294" s="6"/>
      <c r="N294" s="9">
        <v>43517</v>
      </c>
      <c r="O294" s="5">
        <v>43603</v>
      </c>
      <c r="P294" s="203">
        <v>0.219</v>
      </c>
    </row>
    <row r="295" spans="1:16" ht="19.5" customHeight="1" x14ac:dyDescent="0.3">
      <c r="A295" s="202">
        <v>180</v>
      </c>
      <c r="B295" s="2">
        <v>1</v>
      </c>
      <c r="C295" s="2">
        <v>7</v>
      </c>
      <c r="D295" s="2">
        <v>143</v>
      </c>
      <c r="E295" s="2" t="s">
        <v>325</v>
      </c>
      <c r="F295" s="4" t="s">
        <v>326</v>
      </c>
      <c r="G295" s="4"/>
      <c r="H295" s="5">
        <v>43469</v>
      </c>
      <c r="I295" s="4"/>
      <c r="J295" s="5">
        <v>43469</v>
      </c>
      <c r="K295" s="5"/>
      <c r="L295" s="6">
        <v>0</v>
      </c>
      <c r="M295" s="6"/>
      <c r="N295" s="5">
        <v>43527</v>
      </c>
      <c r="O295" s="5">
        <v>43600</v>
      </c>
      <c r="P295" s="203">
        <v>0.35699999999999998</v>
      </c>
    </row>
    <row r="296" spans="1:16" ht="19.5" customHeight="1" x14ac:dyDescent="0.3">
      <c r="A296" s="202">
        <v>184</v>
      </c>
      <c r="B296" s="2">
        <v>1</v>
      </c>
      <c r="C296" s="2">
        <v>7</v>
      </c>
      <c r="D296" s="2">
        <v>42</v>
      </c>
      <c r="E296" s="2" t="s">
        <v>304</v>
      </c>
      <c r="F296" s="4" t="s">
        <v>305</v>
      </c>
      <c r="G296" s="4"/>
      <c r="H296" s="5">
        <v>43469</v>
      </c>
      <c r="I296" s="4"/>
      <c r="J296" s="5">
        <v>43469</v>
      </c>
      <c r="K296" s="5"/>
      <c r="L296" s="6">
        <v>0</v>
      </c>
      <c r="M296" s="6"/>
      <c r="N296" s="5">
        <v>43545</v>
      </c>
      <c r="O296" s="5">
        <v>43596</v>
      </c>
      <c r="P296" s="203">
        <v>0.40400000000000003</v>
      </c>
    </row>
    <row r="297" spans="1:16" ht="19.5" customHeight="1" x14ac:dyDescent="0.3">
      <c r="A297" s="202">
        <v>233</v>
      </c>
      <c r="B297" s="2">
        <v>1</v>
      </c>
      <c r="C297" s="2">
        <v>12</v>
      </c>
      <c r="D297" s="2">
        <v>147</v>
      </c>
      <c r="E297" s="2" t="s">
        <v>327</v>
      </c>
      <c r="F297" s="4" t="s">
        <v>328</v>
      </c>
      <c r="G297" s="4"/>
      <c r="H297" s="5">
        <v>43469</v>
      </c>
      <c r="I297" s="4"/>
      <c r="J297" s="5">
        <v>43470</v>
      </c>
      <c r="K297" s="5"/>
      <c r="L297" s="6">
        <v>1</v>
      </c>
      <c r="M297" s="6"/>
      <c r="N297" s="5">
        <v>43518</v>
      </c>
      <c r="O297" s="5">
        <v>43582</v>
      </c>
      <c r="P297" s="203">
        <v>0.71599999999999997</v>
      </c>
    </row>
    <row r="298" spans="1:16" ht="19.5" customHeight="1" x14ac:dyDescent="0.3">
      <c r="A298" s="202">
        <v>240</v>
      </c>
      <c r="B298" s="2">
        <v>1</v>
      </c>
      <c r="C298" s="2">
        <v>12</v>
      </c>
      <c r="D298" s="2">
        <v>46</v>
      </c>
      <c r="E298" s="2" t="s">
        <v>329</v>
      </c>
      <c r="F298" s="4" t="s">
        <v>330</v>
      </c>
      <c r="G298" s="4"/>
      <c r="H298" s="5">
        <v>43469</v>
      </c>
      <c r="I298" s="4"/>
      <c r="J298" s="5">
        <v>43469</v>
      </c>
      <c r="K298" s="5"/>
      <c r="L298" s="6">
        <v>0</v>
      </c>
      <c r="M298" s="6"/>
      <c r="N298" s="5">
        <v>43534</v>
      </c>
      <c r="O298" s="5">
        <v>43582</v>
      </c>
      <c r="P298" s="203">
        <v>0.46300000000000002</v>
      </c>
    </row>
    <row r="299" spans="1:16" ht="19.5" customHeight="1" x14ac:dyDescent="0.3">
      <c r="A299" s="202">
        <v>262</v>
      </c>
      <c r="B299" s="2">
        <v>1</v>
      </c>
      <c r="C299" s="2">
        <v>14</v>
      </c>
      <c r="D299" s="2">
        <v>80</v>
      </c>
      <c r="E299" s="2" t="s">
        <v>230</v>
      </c>
      <c r="F299" s="4" t="s">
        <v>231</v>
      </c>
      <c r="G299" s="4"/>
      <c r="H299" s="5">
        <v>43469</v>
      </c>
      <c r="I299" s="4"/>
      <c r="J299" s="5">
        <v>43469</v>
      </c>
      <c r="K299" s="5"/>
      <c r="L299" s="6">
        <v>0</v>
      </c>
      <c r="M299" s="6"/>
      <c r="N299" s="5">
        <v>43521</v>
      </c>
      <c r="O299" s="5">
        <v>43565</v>
      </c>
      <c r="P299" s="203">
        <v>0.46800000000000003</v>
      </c>
    </row>
    <row r="300" spans="1:16" ht="19.5" customHeight="1" x14ac:dyDescent="0.3">
      <c r="A300" s="202">
        <v>359</v>
      </c>
      <c r="B300" s="2">
        <v>2</v>
      </c>
      <c r="C300" s="2">
        <v>5</v>
      </c>
      <c r="D300" s="2">
        <v>46</v>
      </c>
      <c r="E300" s="2" t="s">
        <v>329</v>
      </c>
      <c r="F300" s="4" t="s">
        <v>330</v>
      </c>
      <c r="G300" s="4"/>
      <c r="H300" s="5">
        <v>43469</v>
      </c>
      <c r="I300" s="4"/>
      <c r="J300" s="5">
        <v>43469</v>
      </c>
      <c r="K300" s="5"/>
      <c r="L300" s="6">
        <v>0</v>
      </c>
      <c r="M300" s="6"/>
      <c r="N300" s="5">
        <v>43520</v>
      </c>
      <c r="O300" s="5">
        <v>43571</v>
      </c>
      <c r="P300" s="203">
        <v>0.372</v>
      </c>
    </row>
    <row r="301" spans="1:16" ht="19.5" customHeight="1" x14ac:dyDescent="0.3">
      <c r="A301" s="202">
        <v>379</v>
      </c>
      <c r="B301" s="2">
        <v>2</v>
      </c>
      <c r="C301" s="2">
        <v>7</v>
      </c>
      <c r="D301" s="2">
        <v>43</v>
      </c>
      <c r="E301" s="2" t="s">
        <v>331</v>
      </c>
      <c r="F301" s="4" t="s">
        <v>332</v>
      </c>
      <c r="G301" s="4"/>
      <c r="H301" s="5">
        <v>43469</v>
      </c>
      <c r="I301" s="4"/>
      <c r="J301" s="5">
        <v>43470</v>
      </c>
      <c r="K301" s="5"/>
      <c r="L301" s="6">
        <v>1</v>
      </c>
      <c r="M301" s="6"/>
      <c r="N301" s="5">
        <v>43512</v>
      </c>
      <c r="O301" s="5">
        <v>43565</v>
      </c>
      <c r="P301" s="203">
        <v>0.39100000000000001</v>
      </c>
    </row>
    <row r="302" spans="1:16" ht="19.5" customHeight="1" x14ac:dyDescent="0.3">
      <c r="A302" s="202">
        <v>380</v>
      </c>
      <c r="B302" s="2">
        <v>2</v>
      </c>
      <c r="C302" s="2">
        <v>7</v>
      </c>
      <c r="D302" s="2">
        <v>23</v>
      </c>
      <c r="E302" s="2" t="s">
        <v>300</v>
      </c>
      <c r="F302" s="4" t="s">
        <v>301</v>
      </c>
      <c r="G302" s="4"/>
      <c r="H302" s="5">
        <v>43469</v>
      </c>
      <c r="I302" s="4"/>
      <c r="J302" s="5">
        <v>43471</v>
      </c>
      <c r="K302" s="5"/>
      <c r="L302" s="6">
        <v>2</v>
      </c>
      <c r="M302" s="6"/>
      <c r="N302" s="5">
        <v>43503</v>
      </c>
      <c r="O302" s="5">
        <v>43565</v>
      </c>
      <c r="P302" s="203">
        <v>0.28799999999999998</v>
      </c>
    </row>
    <row r="303" spans="1:16" ht="19.5" customHeight="1" x14ac:dyDescent="0.3">
      <c r="A303" s="202">
        <v>403</v>
      </c>
      <c r="B303" s="2">
        <v>2</v>
      </c>
      <c r="C303" s="2">
        <v>9</v>
      </c>
      <c r="D303" s="2">
        <v>40</v>
      </c>
      <c r="E303" s="10">
        <v>172640</v>
      </c>
      <c r="F303" s="11" t="s">
        <v>333</v>
      </c>
      <c r="G303" s="4"/>
      <c r="H303" s="5">
        <v>43469</v>
      </c>
      <c r="I303" s="4"/>
      <c r="J303" s="5">
        <v>43470</v>
      </c>
      <c r="K303" s="5"/>
      <c r="L303" s="6">
        <v>1</v>
      </c>
      <c r="M303" s="6"/>
      <c r="N303" s="5">
        <v>43519</v>
      </c>
      <c r="O303" s="5">
        <v>43602</v>
      </c>
      <c r="P303" s="204">
        <v>0.17599999999999999</v>
      </c>
    </row>
    <row r="304" spans="1:16" ht="19.5" customHeight="1" x14ac:dyDescent="0.3">
      <c r="A304" s="202">
        <v>415</v>
      </c>
      <c r="B304" s="2">
        <v>2</v>
      </c>
      <c r="C304" s="2">
        <v>10</v>
      </c>
      <c r="D304" s="2">
        <v>18</v>
      </c>
      <c r="E304" s="2" t="s">
        <v>313</v>
      </c>
      <c r="F304" s="4" t="s">
        <v>314</v>
      </c>
      <c r="G304" s="4"/>
      <c r="H304" s="5">
        <v>43469</v>
      </c>
      <c r="I304" s="4"/>
      <c r="J304" s="5">
        <v>43469</v>
      </c>
      <c r="K304" s="5"/>
      <c r="L304" s="6">
        <v>0</v>
      </c>
      <c r="M304" s="6"/>
      <c r="N304" s="5">
        <v>43530</v>
      </c>
      <c r="O304" s="5">
        <v>43599</v>
      </c>
      <c r="P304" s="205">
        <v>0.3</v>
      </c>
    </row>
    <row r="305" spans="1:16" ht="19.5" customHeight="1" x14ac:dyDescent="0.3">
      <c r="A305" s="202">
        <v>416</v>
      </c>
      <c r="B305" s="2">
        <v>2</v>
      </c>
      <c r="C305" s="2">
        <v>10</v>
      </c>
      <c r="D305" s="2">
        <v>95</v>
      </c>
      <c r="E305" s="2" t="s">
        <v>315</v>
      </c>
      <c r="F305" s="4" t="s">
        <v>316</v>
      </c>
      <c r="G305" s="4"/>
      <c r="H305" s="5">
        <v>43469</v>
      </c>
      <c r="I305" s="4"/>
      <c r="J305" s="5">
        <v>43469</v>
      </c>
      <c r="K305" s="5"/>
      <c r="L305" s="6">
        <v>0</v>
      </c>
      <c r="M305" s="6"/>
      <c r="N305" s="5">
        <v>43513</v>
      </c>
      <c r="O305" s="5">
        <v>43578</v>
      </c>
      <c r="P305" s="203">
        <v>0.308</v>
      </c>
    </row>
    <row r="306" spans="1:16" ht="19.5" customHeight="1" x14ac:dyDescent="0.3">
      <c r="A306" s="202">
        <v>419</v>
      </c>
      <c r="B306" s="2">
        <v>2</v>
      </c>
      <c r="C306" s="2">
        <v>10</v>
      </c>
      <c r="D306" s="2">
        <v>32</v>
      </c>
      <c r="E306" s="2" t="s">
        <v>296</v>
      </c>
      <c r="F306" s="4" t="s">
        <v>297</v>
      </c>
      <c r="G306" s="4"/>
      <c r="H306" s="5">
        <v>43469</v>
      </c>
      <c r="I306" s="4"/>
      <c r="J306" s="5">
        <v>43470</v>
      </c>
      <c r="K306" s="5"/>
      <c r="L306" s="6">
        <v>1</v>
      </c>
      <c r="M306" s="6"/>
      <c r="N306" s="5">
        <v>43514</v>
      </c>
      <c r="O306" s="5">
        <v>43577</v>
      </c>
      <c r="P306" s="205">
        <v>0.33</v>
      </c>
    </row>
    <row r="307" spans="1:16" ht="19.5" customHeight="1" x14ac:dyDescent="0.3">
      <c r="A307" s="202">
        <v>421</v>
      </c>
      <c r="B307" s="2">
        <v>2</v>
      </c>
      <c r="C307" s="2">
        <v>11</v>
      </c>
      <c r="D307" s="2">
        <v>17</v>
      </c>
      <c r="E307" s="2" t="s">
        <v>323</v>
      </c>
      <c r="F307" s="4" t="s">
        <v>324</v>
      </c>
      <c r="G307" s="4"/>
      <c r="H307" s="5">
        <v>43469</v>
      </c>
      <c r="I307" s="4"/>
      <c r="J307" s="5">
        <v>43473</v>
      </c>
      <c r="K307" s="5"/>
      <c r="L307" s="6">
        <v>4</v>
      </c>
      <c r="M307" s="6"/>
      <c r="N307" s="5">
        <v>43539</v>
      </c>
      <c r="O307" s="5">
        <v>43579</v>
      </c>
      <c r="P307" s="203">
        <v>0.52200000000000002</v>
      </c>
    </row>
    <row r="308" spans="1:16" ht="19.5" customHeight="1" x14ac:dyDescent="0.3">
      <c r="A308" s="202">
        <v>423</v>
      </c>
      <c r="B308" s="2">
        <v>2</v>
      </c>
      <c r="C308" s="2">
        <v>11</v>
      </c>
      <c r="D308" s="2">
        <v>20</v>
      </c>
      <c r="E308" s="2" t="s">
        <v>334</v>
      </c>
      <c r="F308" s="4" t="s">
        <v>335</v>
      </c>
      <c r="G308" s="4"/>
      <c r="H308" s="5">
        <v>43469</v>
      </c>
      <c r="I308" s="4"/>
      <c r="J308" s="5">
        <v>43470</v>
      </c>
      <c r="K308" s="5"/>
      <c r="L308" s="6">
        <v>1</v>
      </c>
      <c r="M308" s="6"/>
      <c r="N308" s="5">
        <v>43513</v>
      </c>
      <c r="O308" s="5">
        <v>43585</v>
      </c>
      <c r="P308" s="205">
        <v>0.33</v>
      </c>
    </row>
    <row r="309" spans="1:16" ht="19.5" customHeight="1" x14ac:dyDescent="0.3">
      <c r="A309" s="202">
        <v>427</v>
      </c>
      <c r="B309" s="2">
        <v>2</v>
      </c>
      <c r="C309" s="2">
        <v>11</v>
      </c>
      <c r="D309" s="2">
        <v>26</v>
      </c>
      <c r="E309" s="2" t="s">
        <v>336</v>
      </c>
      <c r="F309" s="4" t="s">
        <v>337</v>
      </c>
      <c r="G309" s="4"/>
      <c r="H309" s="5">
        <v>43469</v>
      </c>
      <c r="I309" s="4"/>
      <c r="J309" s="5">
        <v>43473</v>
      </c>
      <c r="K309" s="5"/>
      <c r="L309" s="6">
        <v>4</v>
      </c>
      <c r="M309" s="6"/>
      <c r="N309" s="5">
        <v>43537</v>
      </c>
      <c r="O309" s="5">
        <v>43576</v>
      </c>
      <c r="P309" s="203">
        <v>0.51500000000000001</v>
      </c>
    </row>
    <row r="310" spans="1:16" ht="19.5" customHeight="1" x14ac:dyDescent="0.3">
      <c r="A310" s="202">
        <v>117</v>
      </c>
      <c r="B310" s="2">
        <v>1</v>
      </c>
      <c r="C310" s="2">
        <v>2</v>
      </c>
      <c r="D310" s="2">
        <v>119</v>
      </c>
      <c r="E310" s="2" t="s">
        <v>321</v>
      </c>
      <c r="F310" s="4" t="s">
        <v>322</v>
      </c>
      <c r="G310" s="4">
        <v>42</v>
      </c>
      <c r="H310" s="5">
        <v>43470</v>
      </c>
      <c r="I310" s="4"/>
      <c r="J310" s="5">
        <v>43473</v>
      </c>
      <c r="K310" s="5"/>
      <c r="L310" s="6">
        <v>3</v>
      </c>
      <c r="M310" s="6"/>
      <c r="N310" s="5">
        <v>43517</v>
      </c>
      <c r="O310" s="5">
        <v>43569</v>
      </c>
      <c r="P310" s="203">
        <v>0.38900000000000001</v>
      </c>
    </row>
    <row r="311" spans="1:16" ht="19.5" customHeight="1" x14ac:dyDescent="0.3">
      <c r="A311" s="202">
        <v>175</v>
      </c>
      <c r="B311" s="2">
        <v>1</v>
      </c>
      <c r="C311" s="2">
        <v>7</v>
      </c>
      <c r="D311" s="2">
        <v>20</v>
      </c>
      <c r="E311" s="2" t="s">
        <v>334</v>
      </c>
      <c r="F311" s="4" t="s">
        <v>335</v>
      </c>
      <c r="G311" s="4"/>
      <c r="H311" s="5">
        <v>43470</v>
      </c>
      <c r="I311" s="4"/>
      <c r="J311" s="5">
        <v>43471</v>
      </c>
      <c r="K311" s="5"/>
      <c r="L311" s="6">
        <v>1</v>
      </c>
      <c r="M311" s="6"/>
      <c r="N311" s="5">
        <v>43542</v>
      </c>
      <c r="O311" s="5">
        <v>43590</v>
      </c>
      <c r="P311" s="203">
        <v>0.53600000000000003</v>
      </c>
    </row>
    <row r="312" spans="1:16" ht="19.5" customHeight="1" x14ac:dyDescent="0.3">
      <c r="A312" s="202">
        <v>177</v>
      </c>
      <c r="B312" s="2">
        <v>1</v>
      </c>
      <c r="C312" s="2">
        <v>7</v>
      </c>
      <c r="D312" s="2">
        <v>118</v>
      </c>
      <c r="E312" s="2" t="s">
        <v>284</v>
      </c>
      <c r="F312" s="4" t="s">
        <v>285</v>
      </c>
      <c r="G312" s="4"/>
      <c r="H312" s="5">
        <v>43470</v>
      </c>
      <c r="I312" s="4"/>
      <c r="J312" s="5">
        <v>43471</v>
      </c>
      <c r="K312" s="5"/>
      <c r="L312" s="6">
        <v>1</v>
      </c>
      <c r="M312" s="6"/>
      <c r="N312" s="5">
        <v>43523</v>
      </c>
      <c r="O312" s="5">
        <v>43595</v>
      </c>
      <c r="P312" s="203">
        <v>0.313</v>
      </c>
    </row>
    <row r="313" spans="1:16" ht="19.5" customHeight="1" x14ac:dyDescent="0.3">
      <c r="A313" s="202">
        <v>267</v>
      </c>
      <c r="B313" s="2">
        <v>1</v>
      </c>
      <c r="C313" s="2">
        <v>14</v>
      </c>
      <c r="D313" s="2">
        <v>26</v>
      </c>
      <c r="E313" s="2" t="s">
        <v>336</v>
      </c>
      <c r="F313" s="4" t="s">
        <v>337</v>
      </c>
      <c r="G313" s="4"/>
      <c r="H313" s="5">
        <v>43470</v>
      </c>
      <c r="I313" s="4"/>
      <c r="J313" s="5">
        <v>43473</v>
      </c>
      <c r="K313" s="5"/>
      <c r="L313" s="6">
        <v>3</v>
      </c>
      <c r="M313" s="6"/>
      <c r="N313" s="5">
        <v>43529</v>
      </c>
      <c r="O313" s="5">
        <v>43579</v>
      </c>
      <c r="P313" s="203">
        <v>0.42099999999999999</v>
      </c>
    </row>
    <row r="314" spans="1:16" ht="19.5" customHeight="1" x14ac:dyDescent="0.3">
      <c r="A314" s="202">
        <v>321</v>
      </c>
      <c r="B314" s="2">
        <v>2</v>
      </c>
      <c r="C314" s="2">
        <v>2</v>
      </c>
      <c r="D314" s="2">
        <v>53</v>
      </c>
      <c r="E314" s="2" t="s">
        <v>294</v>
      </c>
      <c r="F314" s="4" t="s">
        <v>295</v>
      </c>
      <c r="G314" s="4"/>
      <c r="H314" s="5">
        <v>43470</v>
      </c>
      <c r="I314" s="4"/>
      <c r="J314" s="5">
        <v>43471</v>
      </c>
      <c r="K314" s="5"/>
      <c r="L314" s="6">
        <v>1</v>
      </c>
      <c r="M314" s="6"/>
      <c r="N314" s="5">
        <v>43529</v>
      </c>
      <c r="O314" s="5">
        <v>43584</v>
      </c>
      <c r="P314" s="203">
        <v>0.40799999999999997</v>
      </c>
    </row>
    <row r="315" spans="1:16" ht="19.5" customHeight="1" x14ac:dyDescent="0.3">
      <c r="A315" s="202">
        <v>361</v>
      </c>
      <c r="B315" s="2">
        <v>2</v>
      </c>
      <c r="C315" s="2">
        <v>6</v>
      </c>
      <c r="D315" s="2">
        <v>143</v>
      </c>
      <c r="E315" s="2" t="s">
        <v>325</v>
      </c>
      <c r="F315" s="4" t="s">
        <v>326</v>
      </c>
      <c r="G315" s="4"/>
      <c r="H315" s="5">
        <v>43470</v>
      </c>
      <c r="I315" s="4"/>
      <c r="J315" s="5">
        <v>43470</v>
      </c>
      <c r="K315" s="5"/>
      <c r="L315" s="6">
        <v>0</v>
      </c>
      <c r="M315" s="6"/>
      <c r="N315" s="5">
        <v>43525</v>
      </c>
      <c r="O315" s="5">
        <v>43586</v>
      </c>
      <c r="P315" s="203">
        <v>0.34399999999999997</v>
      </c>
    </row>
    <row r="316" spans="1:16" ht="19.5" customHeight="1" x14ac:dyDescent="0.3">
      <c r="A316" s="202">
        <v>383</v>
      </c>
      <c r="B316" s="2">
        <v>2</v>
      </c>
      <c r="C316" s="2">
        <v>7</v>
      </c>
      <c r="D316" s="2">
        <v>147</v>
      </c>
      <c r="E316" s="2" t="s">
        <v>327</v>
      </c>
      <c r="F316" s="4" t="s">
        <v>328</v>
      </c>
      <c r="G316" s="4"/>
      <c r="H316" s="5">
        <v>43470</v>
      </c>
      <c r="I316" s="4"/>
      <c r="J316" s="5">
        <v>43471</v>
      </c>
      <c r="K316" s="5"/>
      <c r="L316" s="6">
        <v>1</v>
      </c>
      <c r="M316" s="6"/>
      <c r="N316" s="5">
        <v>43523</v>
      </c>
      <c r="O316" s="5">
        <v>43568</v>
      </c>
      <c r="P316" s="203">
        <v>0.48499999999999999</v>
      </c>
    </row>
    <row r="317" spans="1:16" ht="19.5" customHeight="1" x14ac:dyDescent="0.3">
      <c r="A317" s="202">
        <v>455</v>
      </c>
      <c r="B317" s="2">
        <v>2</v>
      </c>
      <c r="C317" s="2">
        <v>13</v>
      </c>
      <c r="D317" s="2">
        <v>44</v>
      </c>
      <c r="E317" s="2" t="s">
        <v>338</v>
      </c>
      <c r="F317" s="4" t="s">
        <v>339</v>
      </c>
      <c r="G317" s="4"/>
      <c r="H317" s="5">
        <v>43470</v>
      </c>
      <c r="I317" s="4"/>
      <c r="J317" s="5">
        <v>43471</v>
      </c>
      <c r="K317" s="5"/>
      <c r="L317" s="6">
        <v>1</v>
      </c>
      <c r="M317" s="6"/>
      <c r="N317" s="5">
        <v>43529</v>
      </c>
      <c r="O317" s="5">
        <v>43581</v>
      </c>
      <c r="P317" s="203">
        <v>0.40100000000000002</v>
      </c>
    </row>
    <row r="318" spans="1:16" ht="19.5" customHeight="1" x14ac:dyDescent="0.3">
      <c r="A318" s="202">
        <v>463</v>
      </c>
      <c r="B318" s="2">
        <v>2</v>
      </c>
      <c r="C318" s="2">
        <v>14</v>
      </c>
      <c r="D318" s="2">
        <v>136</v>
      </c>
      <c r="E318" s="10" t="s">
        <v>340</v>
      </c>
      <c r="F318" s="11" t="s">
        <v>341</v>
      </c>
      <c r="G318" s="4"/>
      <c r="H318" s="5">
        <v>43470</v>
      </c>
      <c r="I318" s="4"/>
      <c r="J318" s="5">
        <v>43471</v>
      </c>
      <c r="K318" s="5"/>
      <c r="L318" s="6">
        <v>1</v>
      </c>
      <c r="M318" s="6"/>
      <c r="N318" s="5">
        <v>43529</v>
      </c>
      <c r="O318" s="5">
        <v>43562</v>
      </c>
      <c r="P318" s="203">
        <v>0.46700000000000003</v>
      </c>
    </row>
    <row r="319" spans="1:16" ht="19.5" customHeight="1" x14ac:dyDescent="0.3">
      <c r="A319" s="202">
        <v>113</v>
      </c>
      <c r="B319" s="2">
        <v>1</v>
      </c>
      <c r="C319" s="2">
        <v>2</v>
      </c>
      <c r="D319" s="2">
        <v>43</v>
      </c>
      <c r="E319" s="2" t="s">
        <v>331</v>
      </c>
      <c r="F319" s="4" t="s">
        <v>332</v>
      </c>
      <c r="G319" s="4">
        <v>48</v>
      </c>
      <c r="H319" s="5">
        <v>43471</v>
      </c>
      <c r="I319" s="4"/>
      <c r="J319" s="5">
        <v>43473</v>
      </c>
      <c r="K319" s="5"/>
      <c r="L319" s="6">
        <v>2</v>
      </c>
      <c r="M319" s="6"/>
      <c r="N319" s="5">
        <v>43532</v>
      </c>
      <c r="O319" s="5">
        <v>43598</v>
      </c>
      <c r="P319" s="203">
        <v>0.32700000000000001</v>
      </c>
    </row>
    <row r="320" spans="1:16" ht="19.5" customHeight="1" x14ac:dyDescent="0.3">
      <c r="A320" s="202">
        <v>114</v>
      </c>
      <c r="B320" s="2">
        <v>1</v>
      </c>
      <c r="C320" s="2">
        <v>2</v>
      </c>
      <c r="D320" s="2">
        <v>40</v>
      </c>
      <c r="E320" s="10">
        <v>172640</v>
      </c>
      <c r="F320" s="11" t="s">
        <v>333</v>
      </c>
      <c r="G320" s="4">
        <v>44</v>
      </c>
      <c r="H320" s="5">
        <v>43471</v>
      </c>
      <c r="I320" s="4"/>
      <c r="J320" s="5">
        <v>43473</v>
      </c>
      <c r="K320" s="5"/>
      <c r="L320" s="6">
        <v>2</v>
      </c>
      <c r="M320" s="6"/>
      <c r="N320" s="5">
        <v>43530</v>
      </c>
      <c r="O320" s="5">
        <v>43605</v>
      </c>
      <c r="P320" s="203">
        <v>0.52400000000000002</v>
      </c>
    </row>
    <row r="321" spans="1:16" ht="19.5" customHeight="1" x14ac:dyDescent="0.3">
      <c r="A321" s="202">
        <v>132</v>
      </c>
      <c r="B321" s="2">
        <v>1</v>
      </c>
      <c r="C321" s="2">
        <v>3</v>
      </c>
      <c r="D321" s="2">
        <v>44</v>
      </c>
      <c r="E321" s="2" t="s">
        <v>338</v>
      </c>
      <c r="F321" s="4" t="s">
        <v>339</v>
      </c>
      <c r="G321" s="4"/>
      <c r="H321" s="5">
        <v>43471</v>
      </c>
      <c r="I321" s="4"/>
      <c r="J321" s="5">
        <v>43473</v>
      </c>
      <c r="K321" s="5"/>
      <c r="L321" s="6">
        <v>2</v>
      </c>
      <c r="M321" s="6"/>
      <c r="N321" s="5">
        <v>43538</v>
      </c>
      <c r="O321" s="5">
        <v>43599</v>
      </c>
      <c r="P321" s="205">
        <v>0.34</v>
      </c>
    </row>
    <row r="322" spans="1:16" ht="19.5" customHeight="1" x14ac:dyDescent="0.3">
      <c r="A322" s="202">
        <v>268</v>
      </c>
      <c r="B322" s="2">
        <v>1</v>
      </c>
      <c r="C322" s="2">
        <v>14</v>
      </c>
      <c r="D322" s="2">
        <v>132</v>
      </c>
      <c r="E322" s="10" t="s">
        <v>342</v>
      </c>
      <c r="F322" s="11" t="s">
        <v>343</v>
      </c>
      <c r="G322" s="4"/>
      <c r="H322" s="5">
        <v>43472</v>
      </c>
      <c r="I322" s="4"/>
      <c r="J322" s="5">
        <v>43474</v>
      </c>
      <c r="K322" s="5"/>
      <c r="L322" s="6">
        <v>2</v>
      </c>
      <c r="M322" s="6"/>
      <c r="N322" s="5">
        <v>43531</v>
      </c>
      <c r="O322" s="5">
        <v>43587</v>
      </c>
      <c r="P322" s="203">
        <v>0.373</v>
      </c>
    </row>
    <row r="323" spans="1:16" ht="19.5" customHeight="1" x14ac:dyDescent="0.3">
      <c r="A323" s="202">
        <v>179</v>
      </c>
      <c r="B323" s="2">
        <v>1</v>
      </c>
      <c r="C323" s="2">
        <v>7</v>
      </c>
      <c r="D323" s="2">
        <v>47</v>
      </c>
      <c r="E323" s="2" t="s">
        <v>317</v>
      </c>
      <c r="F323" s="4" t="s">
        <v>318</v>
      </c>
      <c r="G323" s="4"/>
      <c r="H323" s="5">
        <v>43474</v>
      </c>
      <c r="I323" s="4"/>
      <c r="J323" s="5">
        <v>43469</v>
      </c>
      <c r="K323" s="5"/>
      <c r="L323" s="6">
        <v>-5</v>
      </c>
      <c r="M323" s="6"/>
      <c r="N323" s="5">
        <v>43540</v>
      </c>
      <c r="O323" s="5">
        <v>43587</v>
      </c>
      <c r="P323" s="203">
        <v>0.45600000000000002</v>
      </c>
    </row>
    <row r="324" spans="1:16" ht="19.5" customHeight="1" x14ac:dyDescent="0.3">
      <c r="A324" s="213">
        <v>377</v>
      </c>
      <c r="B324" s="214">
        <v>2</v>
      </c>
      <c r="C324" s="214">
        <v>7</v>
      </c>
      <c r="D324" s="214">
        <v>132</v>
      </c>
      <c r="E324" s="215" t="s">
        <v>342</v>
      </c>
      <c r="F324" s="216" t="s">
        <v>343</v>
      </c>
      <c r="G324" s="217"/>
      <c r="H324" s="218">
        <v>43474</v>
      </c>
      <c r="I324" s="217"/>
      <c r="J324" s="218">
        <v>43475</v>
      </c>
      <c r="K324" s="218"/>
      <c r="L324" s="219">
        <v>1</v>
      </c>
      <c r="M324" s="219"/>
      <c r="N324" s="218">
        <v>43542</v>
      </c>
      <c r="O324" s="218">
        <v>43573</v>
      </c>
      <c r="P324" s="220">
        <v>0.59699999999999998</v>
      </c>
    </row>
    <row r="325" spans="1:16" ht="19.5" customHeight="1" x14ac:dyDescent="0.3">
      <c r="A325" s="17">
        <v>105</v>
      </c>
      <c r="B325" s="17">
        <v>1</v>
      </c>
      <c r="C325" s="17">
        <v>1</v>
      </c>
      <c r="D325" s="17">
        <v>124</v>
      </c>
      <c r="E325" s="18" t="s">
        <v>344</v>
      </c>
      <c r="F325" s="19" t="s">
        <v>345</v>
      </c>
      <c r="G325" s="4"/>
      <c r="H325" s="4"/>
      <c r="I325" s="4"/>
      <c r="J325" s="4"/>
      <c r="K325" s="4"/>
      <c r="L325" s="6"/>
      <c r="M325" s="6"/>
      <c r="N325" s="20"/>
      <c r="O325" s="20"/>
      <c r="P325" s="20"/>
    </row>
    <row r="326" spans="1:16" ht="19.5" customHeight="1" x14ac:dyDescent="0.3">
      <c r="A326" s="2">
        <v>154</v>
      </c>
      <c r="B326" s="2">
        <v>1</v>
      </c>
      <c r="C326" s="2">
        <v>5</v>
      </c>
      <c r="D326" s="2">
        <v>61</v>
      </c>
      <c r="E326" s="2" t="s">
        <v>346</v>
      </c>
      <c r="F326" s="4" t="s">
        <v>347</v>
      </c>
      <c r="G326" s="4"/>
      <c r="H326" s="4"/>
      <c r="I326" s="4"/>
      <c r="J326" s="4"/>
      <c r="K326" s="4"/>
      <c r="L326" s="6"/>
      <c r="M326" s="6"/>
      <c r="N326" s="21"/>
      <c r="O326" s="21"/>
      <c r="P326" s="21"/>
    </row>
    <row r="327" spans="1:16" ht="19.5" customHeight="1" x14ac:dyDescent="0.3">
      <c r="A327" s="2">
        <v>181</v>
      </c>
      <c r="B327" s="2">
        <v>1</v>
      </c>
      <c r="C327" s="2">
        <v>7</v>
      </c>
      <c r="D327" s="2">
        <v>35</v>
      </c>
      <c r="E327" s="10" t="s">
        <v>348</v>
      </c>
      <c r="F327" s="11" t="s">
        <v>349</v>
      </c>
      <c r="G327" s="4"/>
      <c r="H327" s="4"/>
      <c r="I327" s="4"/>
      <c r="J327" s="4"/>
      <c r="K327" s="4"/>
      <c r="L327" s="6"/>
      <c r="M327" s="6"/>
      <c r="N327" s="20"/>
      <c r="O327" s="20"/>
      <c r="P327" s="20"/>
    </row>
    <row r="328" spans="1:16" ht="19.5" customHeight="1" x14ac:dyDescent="0.3">
      <c r="A328" s="2">
        <v>198</v>
      </c>
      <c r="B328" s="2">
        <v>1</v>
      </c>
      <c r="C328" s="2">
        <v>9</v>
      </c>
      <c r="D328" s="2">
        <v>128</v>
      </c>
      <c r="E328" s="2" t="s">
        <v>150</v>
      </c>
      <c r="F328" s="4" t="s">
        <v>151</v>
      </c>
      <c r="G328" s="4"/>
      <c r="H328" s="4"/>
      <c r="I328" s="4"/>
      <c r="J328" s="4"/>
      <c r="K328" s="4"/>
      <c r="L328" s="6"/>
      <c r="M328" s="6"/>
      <c r="N328" s="20"/>
      <c r="O328" s="20"/>
      <c r="P328" s="20"/>
    </row>
    <row r="329" spans="1:16" ht="19.5" customHeight="1" x14ac:dyDescent="0.3">
      <c r="A329" s="2">
        <v>204</v>
      </c>
      <c r="B329" s="2">
        <v>1</v>
      </c>
      <c r="C329" s="2">
        <v>9</v>
      </c>
      <c r="D329" s="2">
        <v>136</v>
      </c>
      <c r="E329" s="10" t="s">
        <v>340</v>
      </c>
      <c r="F329" s="11" t="s">
        <v>341</v>
      </c>
      <c r="G329" s="4"/>
      <c r="H329" s="4"/>
      <c r="I329" s="4"/>
      <c r="J329" s="4"/>
      <c r="K329" s="4"/>
      <c r="L329" s="6"/>
      <c r="M329" s="6"/>
      <c r="N329" s="20"/>
      <c r="O329" s="20"/>
      <c r="P329" s="20"/>
    </row>
    <row r="330" spans="1:16" ht="19.5" customHeight="1" x14ac:dyDescent="0.3">
      <c r="A330" s="2">
        <v>210</v>
      </c>
      <c r="B330" s="2">
        <v>1</v>
      </c>
      <c r="C330" s="2">
        <v>10</v>
      </c>
      <c r="D330" s="2">
        <v>82</v>
      </c>
      <c r="E330" s="10" t="s">
        <v>350</v>
      </c>
      <c r="F330" s="11" t="s">
        <v>351</v>
      </c>
      <c r="G330" s="4"/>
      <c r="H330" s="4"/>
      <c r="I330" s="4"/>
      <c r="J330" s="4"/>
      <c r="K330" s="4"/>
      <c r="L330" s="6"/>
      <c r="M330" s="6"/>
      <c r="N330" s="20"/>
      <c r="O330" s="20"/>
      <c r="P330" s="20"/>
    </row>
    <row r="331" spans="1:16" ht="19.5" customHeight="1" x14ac:dyDescent="0.3">
      <c r="A331" s="2">
        <v>241</v>
      </c>
      <c r="B331" s="2">
        <v>1</v>
      </c>
      <c r="C331" s="2">
        <v>12</v>
      </c>
      <c r="D331" s="2">
        <v>57</v>
      </c>
      <c r="E331" s="10" t="s">
        <v>352</v>
      </c>
      <c r="F331" s="11" t="s">
        <v>353</v>
      </c>
      <c r="G331" s="4"/>
      <c r="H331" s="4"/>
      <c r="I331" s="4"/>
      <c r="J331" s="4"/>
      <c r="K331" s="4"/>
      <c r="L331" s="6"/>
      <c r="M331" s="6"/>
      <c r="N331" s="20"/>
      <c r="O331" s="20"/>
      <c r="P331" s="20"/>
    </row>
    <row r="332" spans="1:16" ht="19.5" customHeight="1" x14ac:dyDescent="0.3">
      <c r="A332" s="2">
        <v>255</v>
      </c>
      <c r="B332" s="2">
        <v>1</v>
      </c>
      <c r="C332" s="2">
        <v>13</v>
      </c>
      <c r="D332" s="2">
        <v>151</v>
      </c>
      <c r="E332" s="2" t="s">
        <v>262</v>
      </c>
      <c r="F332" s="4" t="s">
        <v>263</v>
      </c>
      <c r="G332" s="4"/>
      <c r="H332" s="11"/>
      <c r="I332" s="11"/>
      <c r="J332" s="11"/>
      <c r="K332" s="11"/>
      <c r="L332" s="22"/>
      <c r="M332" s="22"/>
      <c r="N332" s="20"/>
      <c r="O332" s="20"/>
      <c r="P332" s="20"/>
    </row>
    <row r="333" spans="1:16" ht="19.5" customHeight="1" x14ac:dyDescent="0.3">
      <c r="A333" s="2">
        <v>322</v>
      </c>
      <c r="B333" s="2">
        <v>2</v>
      </c>
      <c r="C333" s="2">
        <v>2</v>
      </c>
      <c r="D333" s="2">
        <v>61</v>
      </c>
      <c r="E333" s="2" t="s">
        <v>346</v>
      </c>
      <c r="F333" s="4" t="s">
        <v>347</v>
      </c>
      <c r="G333" s="4"/>
      <c r="H333" s="4"/>
      <c r="I333" s="4"/>
      <c r="J333" s="4"/>
      <c r="K333" s="4"/>
      <c r="L333" s="6"/>
      <c r="M333" s="6"/>
      <c r="N333" s="20"/>
      <c r="O333" s="20"/>
      <c r="P333" s="20"/>
    </row>
    <row r="334" spans="1:16" ht="19.5" customHeight="1" x14ac:dyDescent="0.3">
      <c r="A334" s="2">
        <v>326</v>
      </c>
      <c r="B334" s="2">
        <v>2</v>
      </c>
      <c r="C334" s="2">
        <v>3</v>
      </c>
      <c r="D334" s="2">
        <v>35</v>
      </c>
      <c r="E334" s="10" t="s">
        <v>348</v>
      </c>
      <c r="F334" s="11" t="s">
        <v>349</v>
      </c>
      <c r="G334" s="4"/>
      <c r="H334" s="4"/>
      <c r="I334" s="4"/>
      <c r="J334" s="4"/>
      <c r="K334" s="4"/>
      <c r="L334" s="6"/>
      <c r="M334" s="6"/>
      <c r="N334" s="20"/>
      <c r="O334" s="20"/>
      <c r="P334" s="20"/>
    </row>
    <row r="335" spans="1:16" ht="19.5" customHeight="1" x14ac:dyDescent="0.3">
      <c r="A335" s="2">
        <v>371</v>
      </c>
      <c r="B335" s="2">
        <v>2</v>
      </c>
      <c r="C335" s="2">
        <v>6</v>
      </c>
      <c r="D335" s="2">
        <v>82</v>
      </c>
      <c r="E335" s="10" t="s">
        <v>350</v>
      </c>
      <c r="F335" s="11" t="s">
        <v>351</v>
      </c>
      <c r="G335" s="4"/>
      <c r="H335" s="4"/>
      <c r="I335" s="4"/>
      <c r="J335" s="4"/>
      <c r="K335" s="4"/>
      <c r="L335" s="6"/>
      <c r="M335" s="6"/>
      <c r="N335" s="20"/>
      <c r="O335" s="20"/>
      <c r="P335" s="20"/>
    </row>
    <row r="336" spans="1:16" ht="19.5" customHeight="1" x14ac:dyDescent="0.3">
      <c r="A336" s="2">
        <v>386</v>
      </c>
      <c r="B336" s="2">
        <v>2</v>
      </c>
      <c r="C336" s="2">
        <v>8</v>
      </c>
      <c r="D336" s="2">
        <v>57</v>
      </c>
      <c r="E336" s="10" t="s">
        <v>352</v>
      </c>
      <c r="F336" s="11" t="s">
        <v>353</v>
      </c>
      <c r="G336" s="4"/>
      <c r="H336" s="4"/>
      <c r="I336" s="4"/>
      <c r="J336" s="4"/>
      <c r="K336" s="4"/>
      <c r="L336" s="6"/>
      <c r="M336" s="6"/>
      <c r="N336" s="20"/>
      <c r="O336" s="20"/>
      <c r="P336" s="20"/>
    </row>
    <row r="337" spans="1:16" ht="19.5" customHeight="1" x14ac:dyDescent="0.3">
      <c r="A337" s="2">
        <v>387</v>
      </c>
      <c r="B337" s="2">
        <v>2</v>
      </c>
      <c r="C337" s="2">
        <v>8</v>
      </c>
      <c r="D337" s="2">
        <v>124</v>
      </c>
      <c r="E337" s="10" t="s">
        <v>344</v>
      </c>
      <c r="F337" s="11" t="s">
        <v>345</v>
      </c>
      <c r="G337" s="4"/>
      <c r="H337" s="4"/>
      <c r="I337" s="4"/>
      <c r="J337" s="4"/>
      <c r="K337" s="4"/>
      <c r="L337" s="6"/>
      <c r="M337" s="6"/>
      <c r="N337" s="20"/>
      <c r="O337" s="20"/>
      <c r="P337" s="20"/>
    </row>
    <row r="338" spans="1:16" ht="15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1:16" ht="15.75" customHeight="1" x14ac:dyDescent="0.3">
      <c r="A339" s="14"/>
      <c r="B339" s="14"/>
      <c r="C339" s="14"/>
      <c r="D339" s="14"/>
      <c r="E339" s="14"/>
      <c r="F339" s="24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1:16" ht="15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1:16" ht="15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1:16" ht="15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1:16" ht="15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1:16" ht="15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1:16" ht="15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1:16" ht="15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1:16" ht="15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1:16" ht="15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1:16" ht="15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1:16" ht="15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1:16" ht="15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1:16" ht="15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1:16" ht="15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1:16" ht="15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1:16" ht="15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1:16" ht="15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1:16" ht="15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1:16" ht="15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1:16" ht="15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1:16" ht="15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1:16" ht="15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1:16" ht="15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1:16" ht="15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1:16" ht="15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1:16" ht="15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1:16" ht="15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1:16" ht="15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1:16" ht="15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ht="15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1:16" ht="15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1:16" ht="15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1:16" ht="15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1:16" ht="15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1:16" ht="15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1:16" ht="15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1:16" ht="15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1:16" ht="15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1:16" ht="15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1:16" ht="15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1:16" ht="15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1:16" ht="15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1:16" ht="15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1:16" ht="15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1:16" ht="15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1:16" ht="15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1:16" ht="15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1:16" ht="15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1:16" ht="15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1:16" ht="15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1:16" ht="15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1:16" ht="15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1:16" ht="15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1:16" ht="15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1:16" ht="15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1:16" ht="15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1:16" ht="15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1:16" ht="15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1:16" ht="15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1:16" ht="15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1:16" ht="15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1:16" ht="15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1:16" ht="15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1:16" ht="15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1:16" ht="15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1:16" ht="15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1:16" ht="15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1:16" ht="15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1:16" ht="15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1:16" ht="15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1:16" ht="15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1:16" ht="15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1:16" ht="15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1:16" ht="15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1:16" ht="15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1:16" ht="15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1:16" ht="15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1:16" ht="15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1:16" ht="15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1:16" ht="15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1:16" ht="15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1:16" ht="15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1:16" ht="15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1:16" ht="15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1:16" ht="15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1:16" ht="15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1:16" ht="15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1:16" ht="15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1:16" ht="15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1:16" ht="15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1:16" ht="15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1:16" ht="15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1:16" ht="15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1:16" ht="15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1:16" ht="15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1:16" ht="15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1:16" ht="15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1:16" ht="15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1:16" ht="15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1:16" ht="15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1:16" ht="15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ht="15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1:16" ht="15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1:16" ht="15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1:16" ht="15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1:16" ht="15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1:16" ht="15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1:16" ht="15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1:16" ht="15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1:16" ht="15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1:16" ht="15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1:16" ht="15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1:16" ht="15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1:16" ht="15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1:16" ht="15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1:16" ht="15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1:16" ht="15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1:16" ht="15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1:16" ht="15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1:16" ht="15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1:16" ht="15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1:16" ht="15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1:16" ht="15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1:16" ht="15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1:16" ht="15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1:16" ht="15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1:16" ht="15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1:16" ht="15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1:16" ht="15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1:16" ht="15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1:16" ht="15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1:16" ht="15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1:16" ht="15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1:16" ht="15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1:16" ht="15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1:16" ht="15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1:16" ht="15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1:16" ht="15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1:16" ht="15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1:16" ht="15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1:16" ht="15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1:16" ht="15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1:16" ht="15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1:16" ht="15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1:16" ht="15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1:16" ht="15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ht="15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1:16" ht="15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1:16" ht="15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1:16" ht="15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1:16" ht="15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1:16" ht="15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1:16" ht="15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1:16" ht="15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1:16" ht="15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1:16" ht="15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1:16" ht="15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1:16" ht="15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1:16" ht="15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1:16" ht="15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1:16" ht="15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1:16" ht="15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1:16" ht="15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1:16" ht="15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1:16" ht="15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1:16" ht="15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1:16" ht="15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1:16" ht="15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1:16" ht="15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1:16" ht="15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1:16" ht="15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1:16" ht="15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1:16" ht="15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ht="15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1:16" ht="15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1:16" ht="15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1:16" ht="15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1:16" ht="15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1:16" ht="15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1:16" ht="15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1:16" ht="15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1:16" ht="15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1:16" ht="15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1:16" ht="15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1:16" ht="15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1:16" ht="15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1:16" ht="15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1:16" ht="15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1:16" ht="15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1:16" ht="15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1:16" ht="15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1:16" ht="15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1:16" ht="15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1:16" ht="15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 spans="1:16" ht="15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 spans="1:16" ht="15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 spans="1:16" ht="15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1:16" ht="15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 spans="1:16" ht="15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1:16" ht="15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1:16" ht="15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 spans="1:16" ht="15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 spans="1:16" ht="15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 spans="1:16" ht="15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 spans="1:16" ht="15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 spans="1:16" ht="15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 spans="1:16" ht="15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 spans="1:16" ht="15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 spans="1:16" ht="15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1:16" ht="15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 spans="1:16" ht="15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 spans="1:16" ht="15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 spans="1:16" ht="15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 spans="1:16" ht="15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  <row r="554" spans="1:16" ht="15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</row>
    <row r="555" spans="1:16" ht="15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</row>
    <row r="556" spans="1:16" ht="15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</row>
    <row r="557" spans="1:16" ht="15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 spans="1:16" ht="15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</row>
    <row r="559" spans="1:16" ht="15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 spans="1:16" ht="15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1:16" ht="15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 spans="1:16" ht="15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 spans="1:16" ht="15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</row>
    <row r="564" spans="1:16" ht="15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</row>
    <row r="565" spans="1:16" ht="15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</row>
    <row r="566" spans="1:16" ht="15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 spans="1:16" ht="15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</row>
    <row r="568" spans="1:16" ht="15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</row>
    <row r="569" spans="1:16" ht="15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</row>
    <row r="570" spans="1:16" ht="15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</row>
    <row r="571" spans="1:16" ht="15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</row>
    <row r="572" spans="1:16" ht="15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</row>
    <row r="573" spans="1:16" ht="15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</row>
    <row r="574" spans="1:16" ht="15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</row>
    <row r="575" spans="1:16" ht="15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 spans="1:16" ht="15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</row>
    <row r="577" spans="1:16" ht="15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</row>
    <row r="578" spans="1:16" ht="15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</row>
    <row r="579" spans="1:16" ht="15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</row>
    <row r="580" spans="1:16" ht="15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</row>
    <row r="581" spans="1:16" ht="15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</row>
    <row r="582" spans="1:16" ht="15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</row>
    <row r="583" spans="1:16" ht="15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</row>
    <row r="584" spans="1:16" ht="15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1:16" ht="15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</row>
    <row r="586" spans="1:16" ht="15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</row>
    <row r="587" spans="1:16" ht="15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</row>
    <row r="588" spans="1:16" ht="15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</row>
    <row r="589" spans="1:16" ht="15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</row>
    <row r="590" spans="1:16" ht="15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</row>
    <row r="591" spans="1:16" ht="15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 spans="1:16" ht="15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</row>
    <row r="593" spans="1:16" ht="15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 spans="1:16" ht="15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</row>
    <row r="595" spans="1:16" ht="15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</row>
    <row r="596" spans="1:16" ht="15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</row>
    <row r="597" spans="1:16" ht="15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</row>
    <row r="598" spans="1:16" ht="15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</row>
    <row r="599" spans="1:16" ht="15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</row>
    <row r="600" spans="1:16" ht="15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</row>
    <row r="601" spans="1:16" ht="15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</row>
    <row r="602" spans="1:16" ht="15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 spans="1:16" ht="15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</row>
    <row r="604" spans="1:16" ht="15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</row>
    <row r="605" spans="1:16" ht="15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</row>
    <row r="606" spans="1:16" ht="15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</row>
    <row r="607" spans="1:16" ht="15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</row>
    <row r="608" spans="1:16" ht="15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 spans="1:16" ht="15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</row>
    <row r="610" spans="1:16" ht="15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</row>
    <row r="611" spans="1:16" ht="15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 spans="1:16" ht="15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</row>
    <row r="613" spans="1:16" ht="15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</row>
    <row r="614" spans="1:16" ht="15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</row>
    <row r="615" spans="1:16" ht="15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</row>
    <row r="616" spans="1:16" ht="15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</row>
    <row r="617" spans="1:16" ht="15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</row>
    <row r="618" spans="1:16" ht="15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</row>
    <row r="619" spans="1:16" ht="15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</row>
    <row r="620" spans="1:16" ht="15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 spans="1:16" ht="15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</row>
    <row r="622" spans="1:16" ht="15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</row>
    <row r="623" spans="1:16" ht="15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</row>
    <row r="624" spans="1:16" ht="15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</row>
    <row r="625" spans="1:16" ht="15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</row>
    <row r="626" spans="1:16" ht="15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</row>
    <row r="627" spans="1:16" ht="15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</row>
    <row r="628" spans="1:16" ht="15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</row>
    <row r="629" spans="1:16" ht="15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 spans="1:16" ht="15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</row>
    <row r="631" spans="1:16" ht="15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</row>
    <row r="632" spans="1:16" ht="15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 spans="1:16" ht="15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</row>
    <row r="634" spans="1:16" ht="15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</row>
    <row r="635" spans="1:16" ht="15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</row>
    <row r="636" spans="1:16" ht="15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</row>
    <row r="637" spans="1:16" ht="15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</row>
    <row r="638" spans="1:16" ht="15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 spans="1:16" ht="15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</row>
    <row r="640" spans="1:16" ht="15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</row>
    <row r="641" spans="1:16" ht="15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</row>
    <row r="642" spans="1:16" ht="15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</row>
    <row r="643" spans="1:16" ht="15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</row>
    <row r="644" spans="1:16" ht="15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 spans="1:16" ht="15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</row>
    <row r="646" spans="1:16" ht="15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</row>
    <row r="647" spans="1:16" ht="15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 spans="1:16" ht="15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</row>
    <row r="649" spans="1:16" ht="15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</row>
    <row r="650" spans="1:16" ht="15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</row>
    <row r="651" spans="1:16" ht="15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</row>
    <row r="652" spans="1:16" ht="15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</row>
    <row r="653" spans="1:16" ht="15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</row>
    <row r="654" spans="1:16" ht="15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</row>
    <row r="655" spans="1:16" ht="15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</row>
    <row r="656" spans="1:16" ht="15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1:16" ht="15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</row>
    <row r="658" spans="1:16" ht="15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</row>
    <row r="659" spans="1:16" ht="15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</row>
    <row r="660" spans="1:16" ht="15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</row>
    <row r="661" spans="1:16" ht="15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</row>
    <row r="662" spans="1:16" ht="15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</row>
    <row r="663" spans="1:16" ht="15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</row>
    <row r="664" spans="1:16" ht="15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</row>
    <row r="665" spans="1:16" ht="15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 spans="1:16" ht="15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</row>
    <row r="667" spans="1:16" ht="15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</row>
    <row r="668" spans="1:16" ht="15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</row>
    <row r="669" spans="1:16" ht="15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</row>
    <row r="670" spans="1:16" ht="15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</row>
    <row r="671" spans="1:16" ht="15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</row>
    <row r="672" spans="1:16" ht="15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</row>
    <row r="673" spans="1:16" ht="15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</row>
    <row r="674" spans="1:16" ht="15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 spans="1:16" ht="15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</row>
    <row r="676" spans="1:16" ht="15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</row>
    <row r="677" spans="1:16" ht="15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</row>
    <row r="678" spans="1:16" ht="15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</row>
    <row r="679" spans="1:16" ht="15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</row>
    <row r="680" spans="1:16" ht="15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 spans="1:16" ht="15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</row>
    <row r="682" spans="1:16" ht="15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</row>
    <row r="683" spans="1:16" ht="15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 spans="1:16" ht="15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</row>
    <row r="685" spans="1:16" ht="15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</row>
    <row r="686" spans="1:16" ht="15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</row>
    <row r="687" spans="1:16" ht="15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</row>
    <row r="688" spans="1:16" ht="15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</row>
    <row r="689" spans="1:16" ht="15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</row>
    <row r="690" spans="1:16" ht="15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</row>
    <row r="691" spans="1:16" ht="15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</row>
    <row r="692" spans="1:16" ht="15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 spans="1:16" ht="15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</row>
    <row r="694" spans="1:16" ht="15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</row>
    <row r="695" spans="1:16" ht="15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</row>
    <row r="696" spans="1:16" ht="15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</row>
    <row r="697" spans="1:16" ht="15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 spans="1:16" ht="15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</row>
    <row r="699" spans="1:16" ht="15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</row>
    <row r="700" spans="1:16" ht="15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</row>
    <row r="701" spans="1:16" ht="15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 spans="1:16" ht="15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</row>
    <row r="703" spans="1:16" ht="15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</row>
    <row r="704" spans="1:16" ht="15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 spans="1:16" ht="15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</row>
    <row r="706" spans="1:16" ht="15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</row>
    <row r="707" spans="1:16" ht="15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</row>
    <row r="708" spans="1:16" ht="15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</row>
    <row r="709" spans="1:16" ht="15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</row>
    <row r="710" spans="1:16" ht="15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 spans="1:16" ht="15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</row>
    <row r="712" spans="1:16" ht="15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</row>
    <row r="713" spans="1:16" ht="15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</row>
    <row r="714" spans="1:16" ht="15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</row>
    <row r="715" spans="1:16" ht="15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</row>
    <row r="716" spans="1:16" ht="15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</row>
    <row r="717" spans="1:16" ht="15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</row>
    <row r="718" spans="1:16" ht="15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</row>
    <row r="719" spans="1:16" ht="15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 spans="1:16" ht="15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</row>
    <row r="721" spans="1:16" ht="15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</row>
    <row r="722" spans="1:16" ht="15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</row>
    <row r="723" spans="1:16" ht="15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</row>
    <row r="724" spans="1:16" ht="15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</row>
    <row r="725" spans="1:16" ht="15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</row>
    <row r="726" spans="1:16" ht="15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</row>
    <row r="727" spans="1:16" ht="15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</row>
    <row r="728" spans="1:16" ht="15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1:16" ht="15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</row>
    <row r="730" spans="1:16" ht="15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</row>
    <row r="731" spans="1:16" ht="15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</row>
    <row r="732" spans="1:16" ht="15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</row>
    <row r="733" spans="1:16" ht="15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</row>
    <row r="734" spans="1:16" ht="15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</row>
    <row r="735" spans="1:16" ht="15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</row>
    <row r="736" spans="1:16" ht="15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</row>
    <row r="737" spans="1:16" ht="15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 spans="1:16" ht="15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</row>
    <row r="739" spans="1:16" ht="15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</row>
    <row r="740" spans="1:16" ht="15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</row>
    <row r="741" spans="1:16" ht="15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</row>
    <row r="742" spans="1:16" ht="15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</row>
    <row r="743" spans="1:16" ht="15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</row>
    <row r="744" spans="1:16" ht="15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</row>
    <row r="745" spans="1:16" ht="15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</row>
    <row r="746" spans="1:16" ht="15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 spans="1:16" ht="15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</row>
    <row r="748" spans="1:16" ht="15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</row>
    <row r="749" spans="1:16" ht="15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</row>
    <row r="750" spans="1:16" ht="15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 spans="1:16" ht="15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</row>
    <row r="752" spans="1:16" ht="15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 spans="1:16" ht="15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</row>
    <row r="754" spans="1:16" ht="15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</row>
    <row r="755" spans="1:16" ht="15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 spans="1:16" ht="15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</row>
    <row r="757" spans="1:16" ht="15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</row>
    <row r="758" spans="1:16" ht="15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</row>
    <row r="759" spans="1:16" ht="15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</row>
    <row r="760" spans="1:16" ht="15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</row>
    <row r="761" spans="1:16" ht="15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</row>
    <row r="762" spans="1:16" ht="15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</row>
    <row r="763" spans="1:16" ht="15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</row>
    <row r="764" spans="1:16" ht="15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 spans="1:16" ht="15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</row>
    <row r="766" spans="1:16" ht="15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</row>
    <row r="767" spans="1:16" ht="15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</row>
    <row r="768" spans="1:16" ht="15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</row>
    <row r="769" spans="1:16" ht="15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</row>
    <row r="770" spans="1:16" ht="15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</row>
    <row r="771" spans="1:16" ht="15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</row>
    <row r="772" spans="1:16" ht="15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</row>
    <row r="773" spans="1:16" ht="15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 spans="1:16" ht="15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</row>
    <row r="775" spans="1:16" ht="15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</row>
    <row r="776" spans="1:16" ht="15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 spans="1:16" ht="15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</row>
    <row r="778" spans="1:16" ht="15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</row>
    <row r="779" spans="1:16" ht="15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</row>
    <row r="780" spans="1:16" ht="15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</row>
    <row r="781" spans="1:16" ht="15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</row>
    <row r="782" spans="1:16" ht="15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 spans="1:16" ht="15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</row>
    <row r="784" spans="1:16" ht="15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</row>
    <row r="785" spans="1:16" ht="15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</row>
    <row r="786" spans="1:16" ht="15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</row>
    <row r="787" spans="1:16" ht="15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</row>
    <row r="788" spans="1:16" ht="15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</row>
    <row r="789" spans="1:16" ht="15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</row>
    <row r="790" spans="1:16" ht="15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</row>
    <row r="791" spans="1:16" ht="15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 spans="1:16" ht="15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</row>
    <row r="793" spans="1:16" ht="15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</row>
    <row r="794" spans="1:16" ht="15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</row>
    <row r="795" spans="1:16" ht="15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</row>
    <row r="796" spans="1:16" ht="15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</row>
    <row r="797" spans="1:16" ht="15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</row>
    <row r="798" spans="1:16" ht="15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</row>
    <row r="799" spans="1:16" ht="15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</row>
    <row r="800" spans="1:16" ht="15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1:16" ht="15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</row>
    <row r="802" spans="1:16" ht="15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</row>
    <row r="803" spans="1:16" ht="15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 spans="1:16" ht="15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</row>
    <row r="805" spans="1:16" ht="15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</row>
    <row r="806" spans="1:16" ht="15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</row>
    <row r="807" spans="1:16" ht="15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</row>
    <row r="808" spans="1:16" ht="15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</row>
    <row r="809" spans="1:16" ht="15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 spans="1:16" ht="15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</row>
    <row r="811" spans="1:16" ht="15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</row>
    <row r="812" spans="1:16" ht="15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</row>
    <row r="813" spans="1:16" ht="15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</row>
    <row r="814" spans="1:16" ht="15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</row>
    <row r="815" spans="1:16" ht="15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</row>
    <row r="816" spans="1:16" ht="15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</row>
    <row r="817" spans="1:16" ht="15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</row>
    <row r="818" spans="1:16" ht="15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 spans="1:16" ht="15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</row>
    <row r="820" spans="1:16" ht="15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</row>
    <row r="821" spans="1:16" ht="15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</row>
    <row r="822" spans="1:16" ht="15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</row>
    <row r="823" spans="1:16" ht="15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</row>
    <row r="824" spans="1:16" ht="15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 spans="1:16" ht="15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</row>
    <row r="826" spans="1:16" ht="15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</row>
    <row r="827" spans="1:16" ht="15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 spans="1:16" ht="15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</row>
    <row r="829" spans="1:16" ht="15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</row>
    <row r="830" spans="1:16" ht="15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</row>
    <row r="831" spans="1:16" ht="15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</row>
    <row r="832" spans="1:16" ht="15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</row>
    <row r="833" spans="1:16" ht="15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</row>
    <row r="834" spans="1:16" ht="15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</row>
    <row r="835" spans="1:16" ht="15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</row>
    <row r="836" spans="1:16" ht="15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 spans="1:16" ht="15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</row>
    <row r="838" spans="1:16" ht="15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</row>
    <row r="839" spans="1:16" ht="15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</row>
    <row r="840" spans="1:16" ht="15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 spans="1:16" ht="15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 spans="1:16" ht="15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 spans="1:16" ht="15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 spans="1:16" ht="15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</row>
    <row r="845" spans="1:16" ht="15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 spans="1:16" ht="15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</row>
    <row r="847" spans="1:16" ht="15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</row>
    <row r="848" spans="1:16" ht="15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 spans="1:16" ht="15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</row>
    <row r="850" spans="1:16" ht="15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</row>
    <row r="851" spans="1:16" ht="15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</row>
    <row r="852" spans="1:16" ht="15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</row>
    <row r="853" spans="1:16" ht="15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</row>
    <row r="854" spans="1:16" ht="15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 spans="1:16" ht="15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</row>
    <row r="856" spans="1:16" ht="15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 spans="1:16" ht="15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</row>
    <row r="858" spans="1:16" ht="15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</row>
    <row r="859" spans="1:16" ht="15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</row>
    <row r="860" spans="1:16" ht="15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</row>
    <row r="861" spans="1:16" ht="15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</row>
    <row r="862" spans="1:16" ht="15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</row>
    <row r="863" spans="1:16" ht="15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 spans="1:16" ht="15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</row>
    <row r="865" spans="1:16" ht="15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</row>
    <row r="866" spans="1:16" ht="15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</row>
    <row r="867" spans="1:16" ht="15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</row>
    <row r="868" spans="1:16" ht="15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</row>
    <row r="869" spans="1:16" ht="15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</row>
    <row r="870" spans="1:16" ht="15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</row>
    <row r="871" spans="1:16" ht="15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</row>
    <row r="872" spans="1:16" ht="15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1:16" ht="15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</row>
    <row r="874" spans="1:16" ht="15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</row>
    <row r="875" spans="1:16" ht="15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</row>
    <row r="876" spans="1:16" ht="15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</row>
    <row r="877" spans="1:16" ht="15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</row>
    <row r="878" spans="1:16" ht="15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</row>
    <row r="879" spans="1:16" ht="15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</row>
    <row r="880" spans="1:16" ht="15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</row>
    <row r="881" spans="1:16" ht="15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 spans="1:16" ht="15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</row>
    <row r="883" spans="1:16" ht="15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</row>
    <row r="884" spans="1:16" ht="15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</row>
    <row r="885" spans="1:16" ht="15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</row>
    <row r="886" spans="1:16" ht="15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</row>
    <row r="887" spans="1:16" ht="15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</row>
    <row r="888" spans="1:16" ht="15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</row>
    <row r="889" spans="1:16" ht="15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</row>
    <row r="890" spans="1:16" ht="15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 spans="1:16" ht="15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</row>
    <row r="892" spans="1:16" ht="15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</row>
    <row r="893" spans="1:16" ht="15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</row>
    <row r="894" spans="1:16" ht="15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</row>
    <row r="895" spans="1:16" ht="15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</row>
    <row r="896" spans="1:16" ht="15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 spans="1:16" ht="15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</row>
    <row r="898" spans="1:16" ht="15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</row>
    <row r="899" spans="1:16" ht="15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 spans="1:16" ht="15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</row>
    <row r="901" spans="1:16" ht="15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</row>
    <row r="902" spans="1:16" ht="15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</row>
    <row r="903" spans="1:16" ht="15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</row>
    <row r="904" spans="1:16" ht="15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</row>
    <row r="905" spans="1:16" ht="15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</row>
    <row r="906" spans="1:16" ht="15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</row>
    <row r="907" spans="1:16" ht="15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</row>
    <row r="908" spans="1:16" ht="15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 spans="1:16" ht="15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 spans="1:16" ht="15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</row>
    <row r="911" spans="1:16" ht="15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</row>
    <row r="912" spans="1:16" ht="15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</row>
    <row r="913" spans="1:16" ht="15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</row>
    <row r="914" spans="1:16" ht="15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</row>
    <row r="915" spans="1:16" ht="15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</row>
    <row r="916" spans="1:16" ht="15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</row>
    <row r="917" spans="1:16" ht="15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 spans="1:16" ht="15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</row>
    <row r="919" spans="1:16" ht="15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</row>
    <row r="920" spans="1:16" ht="15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 spans="1:16" ht="15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</row>
    <row r="922" spans="1:16" ht="15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</row>
    <row r="923" spans="1:16" ht="15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</row>
    <row r="924" spans="1:16" ht="15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</row>
    <row r="925" spans="1:16" ht="15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</row>
    <row r="926" spans="1:16" ht="15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 spans="1:16" ht="15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</row>
    <row r="928" spans="1:16" ht="15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</row>
    <row r="929" spans="1:16" ht="15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</row>
    <row r="930" spans="1:16" ht="15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</row>
    <row r="931" spans="1:16" ht="15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</row>
    <row r="932" spans="1:16" ht="15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</row>
    <row r="933" spans="1:16" ht="15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</row>
    <row r="934" spans="1:16" ht="15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</row>
    <row r="935" spans="1:16" ht="15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 spans="1:16" ht="15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</row>
    <row r="937" spans="1:16" ht="15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</row>
    <row r="938" spans="1:16" ht="15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</row>
    <row r="939" spans="1:16" ht="15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</row>
    <row r="940" spans="1:16" ht="15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</row>
    <row r="941" spans="1:16" ht="15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</row>
    <row r="942" spans="1:16" ht="15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</row>
    <row r="943" spans="1:16" ht="15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</row>
    <row r="944" spans="1:16" ht="15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1:16" ht="15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</row>
    <row r="946" spans="1:16" ht="15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</row>
    <row r="947" spans="1:16" ht="15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</row>
    <row r="948" spans="1:16" ht="15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</row>
    <row r="949" spans="1:16" ht="15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</row>
    <row r="950" spans="1:16" ht="15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</row>
    <row r="951" spans="1:16" ht="15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</row>
    <row r="952" spans="1:16" ht="15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 spans="1:16" ht="15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 spans="1:16" ht="15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</row>
    <row r="955" spans="1:16" ht="15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</row>
    <row r="956" spans="1:16" ht="15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</row>
    <row r="957" spans="1:16" ht="15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</row>
    <row r="958" spans="1:16" ht="15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</row>
    <row r="959" spans="1:16" ht="15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</row>
    <row r="960" spans="1:16" ht="15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</row>
    <row r="961" spans="1:16" ht="15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</row>
    <row r="962" spans="1:16" ht="15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1:16" ht="15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</row>
    <row r="964" spans="1:16" ht="15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</row>
    <row r="965" spans="1:16" ht="15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</row>
    <row r="966" spans="1:16" ht="15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</row>
    <row r="967" spans="1:16" ht="15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</row>
    <row r="968" spans="1:16" ht="15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 spans="1:16" ht="15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</row>
    <row r="970" spans="1:16" ht="15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</row>
    <row r="971" spans="1:16" ht="15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 spans="1:16" ht="15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</row>
    <row r="973" spans="1:16" ht="15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</row>
    <row r="974" spans="1:16" ht="15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</row>
    <row r="975" spans="1:16" ht="15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</row>
    <row r="976" spans="1:16" ht="15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</row>
    <row r="977" spans="1:16" ht="15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</row>
    <row r="978" spans="1:16" ht="15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</row>
    <row r="979" spans="1:16" ht="15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</row>
    <row r="980" spans="1:16" ht="15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 spans="1:16" ht="15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</row>
    <row r="982" spans="1:16" ht="15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</row>
    <row r="983" spans="1:16" ht="15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</row>
    <row r="984" spans="1:16" ht="15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</row>
    <row r="985" spans="1:16" ht="15.7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</row>
    <row r="986" spans="1:16" ht="15.7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</row>
    <row r="987" spans="1:16" ht="15.7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</row>
    <row r="988" spans="1:16" ht="15.7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</row>
    <row r="989" spans="1:16" ht="15.7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 spans="1:16" ht="15.7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</row>
    <row r="991" spans="1:16" ht="15.7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</row>
    <row r="992" spans="1:16" ht="15.7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</row>
    <row r="993" spans="1:16" ht="15.7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</row>
    <row r="994" spans="1:16" ht="15.7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</row>
    <row r="995" spans="1:16" ht="15.7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</row>
    <row r="996" spans="1:16" ht="15.7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</row>
    <row r="997" spans="1:16" ht="15.7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</row>
    <row r="998" spans="1:16" ht="15.7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</row>
    <row r="999" spans="1:16" ht="15.7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</row>
    <row r="1000" spans="1:16" ht="15.7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039"/>
  <sheetViews>
    <sheetView workbookViewId="0">
      <selection activeCell="I28" sqref="I28:I29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5.6640625" customWidth="1"/>
    <col min="11" max="12" width="8.44140625" customWidth="1"/>
    <col min="13" max="13" width="15.6640625" customWidth="1"/>
    <col min="14" max="14" width="14.88671875" customWidth="1"/>
    <col min="15" max="15" width="16.6640625" customWidth="1"/>
  </cols>
  <sheetData>
    <row r="1" spans="1:15" ht="15.6" x14ac:dyDescent="0.3">
      <c r="A1" s="25" t="s">
        <v>354</v>
      </c>
      <c r="B1" s="25" t="s">
        <v>355</v>
      </c>
      <c r="C1" s="25" t="s">
        <v>356</v>
      </c>
      <c r="D1" s="25" t="s">
        <v>357</v>
      </c>
      <c r="E1" s="25" t="s">
        <v>358</v>
      </c>
      <c r="F1" s="26" t="s">
        <v>359</v>
      </c>
      <c r="G1" s="26" t="s">
        <v>360</v>
      </c>
      <c r="H1" s="26" t="s">
        <v>361</v>
      </c>
      <c r="I1" s="26" t="s">
        <v>362</v>
      </c>
      <c r="J1" s="27" t="s">
        <v>363</v>
      </c>
      <c r="K1" s="27" t="s">
        <v>364</v>
      </c>
      <c r="L1" s="27" t="s">
        <v>365</v>
      </c>
      <c r="M1" s="27" t="s">
        <v>366</v>
      </c>
      <c r="N1" s="27" t="s">
        <v>15</v>
      </c>
      <c r="O1" s="27" t="s">
        <v>367</v>
      </c>
    </row>
    <row r="2" spans="1:15" ht="14.4" x14ac:dyDescent="0.3">
      <c r="A2" s="7">
        <v>393</v>
      </c>
      <c r="B2" s="7">
        <v>43</v>
      </c>
      <c r="C2" s="28">
        <v>101</v>
      </c>
      <c r="D2" s="28">
        <v>2</v>
      </c>
      <c r="E2" s="29">
        <v>43517</v>
      </c>
      <c r="F2" s="28">
        <v>5211</v>
      </c>
      <c r="G2" s="28">
        <v>6772</v>
      </c>
      <c r="H2" s="28">
        <v>6127</v>
      </c>
      <c r="I2" s="28">
        <v>10</v>
      </c>
      <c r="J2" s="30">
        <f t="shared" ref="J2:J20" si="0">+(((G2-F2)-(H2-F2))/(H2-F2))*100</f>
        <v>70.414847161572041</v>
      </c>
      <c r="K2" s="31">
        <f>AVERAGE(J2:J3)</f>
        <v>67.211620852559378</v>
      </c>
      <c r="L2" s="31">
        <f>_xlfn.STDEV.S(J2,J3)</f>
        <v>4.5300460895560297</v>
      </c>
      <c r="M2" s="32">
        <v>2</v>
      </c>
      <c r="O2" s="33">
        <f t="shared" ref="O2:O3039" si="1">+(H2-F2)/10</f>
        <v>91.6</v>
      </c>
    </row>
    <row r="3" spans="1:15" ht="14.4" x14ac:dyDescent="0.3">
      <c r="A3" s="7">
        <v>394</v>
      </c>
      <c r="B3" s="7">
        <v>44</v>
      </c>
      <c r="C3" s="28">
        <v>101</v>
      </c>
      <c r="D3" s="28">
        <v>2</v>
      </c>
      <c r="E3" s="29">
        <v>43517</v>
      </c>
      <c r="F3" s="28">
        <v>5218</v>
      </c>
      <c r="G3" s="28">
        <v>6781</v>
      </c>
      <c r="H3" s="28">
        <v>6171</v>
      </c>
      <c r="I3" s="28"/>
      <c r="J3" s="30">
        <f t="shared" si="0"/>
        <v>64.0083945435467</v>
      </c>
      <c r="K3" s="32"/>
      <c r="L3" s="32"/>
      <c r="M3" s="32"/>
      <c r="O3" s="33">
        <f t="shared" si="1"/>
        <v>95.3</v>
      </c>
    </row>
    <row r="4" spans="1:15" ht="14.4" x14ac:dyDescent="0.3">
      <c r="A4" s="7">
        <v>1047</v>
      </c>
      <c r="B4" s="7">
        <v>1</v>
      </c>
      <c r="C4" s="28">
        <v>101</v>
      </c>
      <c r="D4" s="28">
        <v>4</v>
      </c>
      <c r="E4" s="29">
        <v>43524</v>
      </c>
      <c r="F4" s="28">
        <v>5301</v>
      </c>
      <c r="G4" s="28">
        <v>7573</v>
      </c>
      <c r="H4" s="28">
        <v>6914</v>
      </c>
      <c r="I4" s="28">
        <v>5</v>
      </c>
      <c r="J4" s="30">
        <f t="shared" si="0"/>
        <v>40.855548667079979</v>
      </c>
      <c r="K4" s="31">
        <f>AVERAGE(J4:J5)</f>
        <v>40.995150220064815</v>
      </c>
      <c r="L4" s="31">
        <f>_xlfn.STDEV.S(J4,J5)</f>
        <v>0.19742640955949567</v>
      </c>
      <c r="M4" s="32"/>
      <c r="O4" s="33">
        <f t="shared" si="1"/>
        <v>161.30000000000001</v>
      </c>
    </row>
    <row r="5" spans="1:15" ht="14.4" x14ac:dyDescent="0.3">
      <c r="A5" s="7">
        <v>1048</v>
      </c>
      <c r="B5" s="7">
        <v>2</v>
      </c>
      <c r="C5" s="28">
        <v>101</v>
      </c>
      <c r="D5" s="28">
        <v>4</v>
      </c>
      <c r="E5" s="29">
        <v>43524</v>
      </c>
      <c r="F5" s="28">
        <v>5190</v>
      </c>
      <c r="G5" s="28">
        <v>7578</v>
      </c>
      <c r="H5" s="28">
        <v>6882</v>
      </c>
      <c r="I5" s="28"/>
      <c r="J5" s="30">
        <f t="shared" si="0"/>
        <v>41.134751773049643</v>
      </c>
      <c r="K5" s="32"/>
      <c r="L5" s="32"/>
      <c r="M5" s="32"/>
      <c r="O5" s="33">
        <f t="shared" si="1"/>
        <v>169.2</v>
      </c>
    </row>
    <row r="6" spans="1:15" ht="14.4" x14ac:dyDescent="0.3">
      <c r="A6" s="7">
        <v>1697</v>
      </c>
      <c r="B6" s="7">
        <v>1</v>
      </c>
      <c r="C6" s="28">
        <v>101</v>
      </c>
      <c r="D6" s="28">
        <v>6</v>
      </c>
      <c r="E6" s="29">
        <v>43535</v>
      </c>
      <c r="F6" s="28">
        <v>5301</v>
      </c>
      <c r="G6" s="28">
        <v>7320</v>
      </c>
      <c r="H6" s="28">
        <v>6881</v>
      </c>
      <c r="I6" s="28">
        <v>5</v>
      </c>
      <c r="J6" s="30">
        <f t="shared" si="0"/>
        <v>27.784810126582276</v>
      </c>
      <c r="K6" s="31">
        <f>AVERAGE(J6:J7)</f>
        <v>27.462934030545547</v>
      </c>
      <c r="L6" s="31">
        <f>_xlfn.STDEV.S(J6,J7)</f>
        <v>0.45520154041884869</v>
      </c>
      <c r="M6" s="32"/>
      <c r="O6" s="33">
        <f t="shared" si="1"/>
        <v>158</v>
      </c>
    </row>
    <row r="7" spans="1:15" ht="14.4" x14ac:dyDescent="0.3">
      <c r="A7" s="7">
        <v>1698</v>
      </c>
      <c r="B7" s="7">
        <v>2</v>
      </c>
      <c r="C7" s="28">
        <v>101</v>
      </c>
      <c r="D7" s="28">
        <v>6</v>
      </c>
      <c r="E7" s="29">
        <v>43535</v>
      </c>
      <c r="F7" s="28">
        <v>5190</v>
      </c>
      <c r="G7" s="28">
        <v>7209</v>
      </c>
      <c r="H7" s="28">
        <v>6778</v>
      </c>
      <c r="I7" s="28"/>
      <c r="J7" s="30">
        <f t="shared" si="0"/>
        <v>27.141057934508815</v>
      </c>
      <c r="K7" s="32"/>
      <c r="L7" s="32"/>
      <c r="M7" s="32"/>
      <c r="O7" s="33">
        <f t="shared" si="1"/>
        <v>158.80000000000001</v>
      </c>
    </row>
    <row r="8" spans="1:15" ht="15.6" x14ac:dyDescent="0.3">
      <c r="A8" s="34">
        <v>2231</v>
      </c>
      <c r="B8" s="34">
        <v>1</v>
      </c>
      <c r="C8" s="35">
        <v>101</v>
      </c>
      <c r="D8" s="35">
        <v>8</v>
      </c>
      <c r="E8" s="36">
        <v>43550</v>
      </c>
      <c r="F8" s="37">
        <v>5301</v>
      </c>
      <c r="G8" s="35">
        <v>7553</v>
      </c>
      <c r="H8" s="35">
        <v>7123</v>
      </c>
      <c r="I8" s="28"/>
      <c r="J8" s="30">
        <f t="shared" si="0"/>
        <v>23.600439077936333</v>
      </c>
      <c r="K8" s="31">
        <f>AVERAGE(J8:J9)</f>
        <v>23.870126693528515</v>
      </c>
      <c r="L8" s="31">
        <f>_xlfn.STDEV.S(J8,J9)</f>
        <v>0.3813958835745267</v>
      </c>
      <c r="M8" s="32"/>
      <c r="O8" s="33">
        <f t="shared" si="1"/>
        <v>182.2</v>
      </c>
    </row>
    <row r="9" spans="1:15" ht="15.6" x14ac:dyDescent="0.3">
      <c r="A9" s="34">
        <v>2232</v>
      </c>
      <c r="B9" s="34">
        <v>2</v>
      </c>
      <c r="C9" s="35">
        <v>101</v>
      </c>
      <c r="D9" s="35">
        <v>8</v>
      </c>
      <c r="E9" s="36">
        <v>43550</v>
      </c>
      <c r="F9" s="37">
        <v>5190</v>
      </c>
      <c r="G9" s="35">
        <v>7463</v>
      </c>
      <c r="H9" s="35">
        <v>7021</v>
      </c>
      <c r="I9" s="28"/>
      <c r="J9" s="30">
        <f t="shared" si="0"/>
        <v>24.139814309120698</v>
      </c>
      <c r="K9" s="32"/>
      <c r="L9" s="32"/>
      <c r="M9" s="32"/>
      <c r="O9" s="33">
        <f t="shared" si="1"/>
        <v>183.1</v>
      </c>
    </row>
    <row r="10" spans="1:15" ht="15.6" x14ac:dyDescent="0.3">
      <c r="A10" s="34">
        <v>2719</v>
      </c>
      <c r="B10" s="34">
        <v>91</v>
      </c>
      <c r="C10" s="35">
        <v>101</v>
      </c>
      <c r="D10" s="35">
        <v>10</v>
      </c>
      <c r="E10" s="36">
        <v>43564</v>
      </c>
      <c r="F10" s="37">
        <v>5252</v>
      </c>
      <c r="G10" s="35">
        <v>7277</v>
      </c>
      <c r="H10" s="35">
        <v>7004</v>
      </c>
      <c r="I10" s="35"/>
      <c r="J10" s="30">
        <f t="shared" si="0"/>
        <v>15.582191780821919</v>
      </c>
      <c r="K10" s="31">
        <f>AVERAGE(J10:J11)</f>
        <v>15.693078269265586</v>
      </c>
      <c r="L10" s="31">
        <f>_xlfn.STDEV.S(J10,J11)</f>
        <v>0.15681717584096086</v>
      </c>
      <c r="M10" s="32">
        <f>(K8-K10)/14</f>
        <v>0.58407488744735214</v>
      </c>
      <c r="N10" s="33">
        <f>(K6-K10)/29</f>
        <v>0.40585709521655039</v>
      </c>
      <c r="O10" s="33">
        <f t="shared" si="1"/>
        <v>175.2</v>
      </c>
    </row>
    <row r="11" spans="1:15" ht="15.6" x14ac:dyDescent="0.3">
      <c r="A11" s="34">
        <v>2720</v>
      </c>
      <c r="B11" s="34">
        <v>92</v>
      </c>
      <c r="C11" s="35">
        <v>101</v>
      </c>
      <c r="D11" s="35">
        <v>10</v>
      </c>
      <c r="E11" s="36">
        <v>43564</v>
      </c>
      <c r="F11" s="37">
        <v>5241</v>
      </c>
      <c r="G11" s="35">
        <v>7344</v>
      </c>
      <c r="H11" s="35">
        <v>7057</v>
      </c>
      <c r="I11" s="35"/>
      <c r="J11" s="30">
        <f t="shared" si="0"/>
        <v>15.803964757709252</v>
      </c>
      <c r="K11" s="32"/>
      <c r="L11" s="32"/>
      <c r="M11" s="32"/>
      <c r="O11" s="33">
        <f t="shared" si="1"/>
        <v>181.6</v>
      </c>
    </row>
    <row r="12" spans="1:15" ht="14.4" x14ac:dyDescent="0.3">
      <c r="A12" s="7">
        <v>1</v>
      </c>
      <c r="B12" s="7">
        <v>1</v>
      </c>
      <c r="C12" s="38">
        <v>102</v>
      </c>
      <c r="D12" s="38">
        <v>1</v>
      </c>
      <c r="E12" s="39">
        <v>43514</v>
      </c>
      <c r="F12" s="38">
        <v>5301</v>
      </c>
      <c r="G12" s="38">
        <v>7194</v>
      </c>
      <c r="H12" s="38">
        <v>6963</v>
      </c>
      <c r="I12" s="38">
        <v>12</v>
      </c>
      <c r="J12" s="40">
        <f t="shared" si="0"/>
        <v>13.898916967509026</v>
      </c>
      <c r="K12" s="41">
        <f>AVERAGE(J12:J13)</f>
        <v>13.922466195836774</v>
      </c>
      <c r="L12" s="41">
        <f>_xlfn.STDEV.S(J12,J13)</f>
        <v>3.3303638084522962E-2</v>
      </c>
      <c r="M12" s="42">
        <v>1</v>
      </c>
      <c r="O12" s="33">
        <f t="shared" si="1"/>
        <v>166.2</v>
      </c>
    </row>
    <row r="13" spans="1:15" ht="14.4" x14ac:dyDescent="0.3">
      <c r="A13" s="7">
        <v>2</v>
      </c>
      <c r="B13" s="7">
        <v>2</v>
      </c>
      <c r="C13" s="38">
        <v>102</v>
      </c>
      <c r="D13" s="38">
        <v>1</v>
      </c>
      <c r="E13" s="39">
        <v>43514</v>
      </c>
      <c r="F13" s="38">
        <v>5190</v>
      </c>
      <c r="G13" s="38">
        <v>6963</v>
      </c>
      <c r="H13" s="38">
        <v>6746</v>
      </c>
      <c r="I13" s="38"/>
      <c r="J13" s="40">
        <f t="shared" si="0"/>
        <v>13.946015424164523</v>
      </c>
      <c r="K13" s="42"/>
      <c r="L13" s="42"/>
      <c r="M13" s="42"/>
      <c r="O13" s="33">
        <f t="shared" si="1"/>
        <v>155.6</v>
      </c>
    </row>
    <row r="14" spans="1:15" ht="14.4" x14ac:dyDescent="0.3">
      <c r="A14" s="7">
        <v>655</v>
      </c>
      <c r="B14" s="7">
        <v>1</v>
      </c>
      <c r="C14" s="38">
        <v>102</v>
      </c>
      <c r="D14" s="38">
        <v>3</v>
      </c>
      <c r="E14" s="39">
        <v>43521</v>
      </c>
      <c r="F14" s="38">
        <v>5301</v>
      </c>
      <c r="G14" s="38">
        <v>7084</v>
      </c>
      <c r="H14" s="38">
        <v>6795</v>
      </c>
      <c r="I14" s="38">
        <v>9</v>
      </c>
      <c r="J14" s="40">
        <f t="shared" si="0"/>
        <v>19.344042838018741</v>
      </c>
      <c r="K14" s="41">
        <f>AVERAGE(J14:J15)</f>
        <v>19.323409411262435</v>
      </c>
      <c r="L14" s="41">
        <f>_xlfn.STDEV.S(J14,J15)</f>
        <v>2.9180071956998548E-2</v>
      </c>
      <c r="M14" s="42"/>
      <c r="O14" s="33">
        <f t="shared" si="1"/>
        <v>149.4</v>
      </c>
    </row>
    <row r="15" spans="1:15" ht="14.4" x14ac:dyDescent="0.3">
      <c r="A15" s="7">
        <v>656</v>
      </c>
      <c r="B15" s="7">
        <v>2</v>
      </c>
      <c r="C15" s="38">
        <v>102</v>
      </c>
      <c r="D15" s="38">
        <v>3</v>
      </c>
      <c r="E15" s="39">
        <v>43521</v>
      </c>
      <c r="F15" s="38">
        <v>5190</v>
      </c>
      <c r="G15" s="38">
        <v>7038</v>
      </c>
      <c r="H15" s="38">
        <v>6739</v>
      </c>
      <c r="I15" s="38"/>
      <c r="J15" s="40">
        <f t="shared" si="0"/>
        <v>19.30277598450613</v>
      </c>
      <c r="K15" s="42"/>
      <c r="L15" s="42"/>
      <c r="M15" s="42"/>
      <c r="O15" s="33">
        <f t="shared" si="1"/>
        <v>154.9</v>
      </c>
    </row>
    <row r="16" spans="1:15" ht="14.4" x14ac:dyDescent="0.3">
      <c r="A16" s="7">
        <v>1305</v>
      </c>
      <c r="B16" s="7">
        <v>1</v>
      </c>
      <c r="C16" s="38">
        <v>102</v>
      </c>
      <c r="D16" s="38">
        <v>5</v>
      </c>
      <c r="E16" s="39">
        <v>43531</v>
      </c>
      <c r="F16" s="38">
        <v>5301</v>
      </c>
      <c r="G16" s="38">
        <v>7798</v>
      </c>
      <c r="H16" s="38">
        <v>7403</v>
      </c>
      <c r="I16" s="38">
        <v>8</v>
      </c>
      <c r="J16" s="40">
        <f t="shared" si="0"/>
        <v>18.791627021883919</v>
      </c>
      <c r="K16" s="41">
        <f>AVERAGE(J16:J17)</f>
        <v>19.206570483053511</v>
      </c>
      <c r="L16" s="41">
        <f>_xlfn.STDEV.S(J16,J17)</f>
        <v>0.58681867040407376</v>
      </c>
      <c r="M16" s="42"/>
      <c r="O16" s="33">
        <f t="shared" si="1"/>
        <v>210.2</v>
      </c>
    </row>
    <row r="17" spans="1:15" ht="14.4" x14ac:dyDescent="0.3">
      <c r="A17" s="7">
        <v>1306</v>
      </c>
      <c r="B17" s="7">
        <v>2</v>
      </c>
      <c r="C17" s="38">
        <v>102</v>
      </c>
      <c r="D17" s="38">
        <v>5</v>
      </c>
      <c r="E17" s="39">
        <v>43531</v>
      </c>
      <c r="F17" s="38">
        <v>5190</v>
      </c>
      <c r="G17" s="38">
        <v>7592</v>
      </c>
      <c r="H17" s="38">
        <v>7198</v>
      </c>
      <c r="I17" s="38"/>
      <c r="J17" s="40">
        <f t="shared" si="0"/>
        <v>19.621513944223107</v>
      </c>
      <c r="K17" s="42"/>
      <c r="L17" s="42"/>
      <c r="M17" s="42"/>
      <c r="O17" s="33">
        <f t="shared" si="1"/>
        <v>200.8</v>
      </c>
    </row>
    <row r="18" spans="1:15" ht="15.6" x14ac:dyDescent="0.3">
      <c r="A18" s="34">
        <v>1955</v>
      </c>
      <c r="B18" s="34">
        <v>1</v>
      </c>
      <c r="C18" s="43">
        <v>102</v>
      </c>
      <c r="D18" s="43">
        <v>7</v>
      </c>
      <c r="E18" s="44">
        <v>43545</v>
      </c>
      <c r="F18" s="45">
        <v>5301</v>
      </c>
      <c r="G18" s="43">
        <v>6797</v>
      </c>
      <c r="H18" s="43">
        <v>6591</v>
      </c>
      <c r="I18" s="38"/>
      <c r="J18" s="40">
        <f t="shared" si="0"/>
        <v>15.968992248062017</v>
      </c>
      <c r="K18" s="41">
        <f>AVERAGE(J18:J19)</f>
        <v>16.072074318847811</v>
      </c>
      <c r="L18" s="41">
        <f>_xlfn.STDEV.S(J18,J19)</f>
        <v>0.14578006254277173</v>
      </c>
      <c r="M18" s="41">
        <f>+(K16-K18)/14</f>
        <v>0.22389258315755001</v>
      </c>
      <c r="O18" s="33">
        <f t="shared" si="1"/>
        <v>129</v>
      </c>
    </row>
    <row r="19" spans="1:15" ht="15.6" x14ac:dyDescent="0.3">
      <c r="A19" s="34">
        <v>1956</v>
      </c>
      <c r="B19" s="34">
        <v>2</v>
      </c>
      <c r="C19" s="43">
        <v>102</v>
      </c>
      <c r="D19" s="43">
        <v>7</v>
      </c>
      <c r="E19" s="44">
        <v>43545</v>
      </c>
      <c r="F19" s="45">
        <v>5190</v>
      </c>
      <c r="G19" s="43">
        <v>6490</v>
      </c>
      <c r="H19" s="43">
        <v>6309</v>
      </c>
      <c r="I19" s="38"/>
      <c r="J19" s="40">
        <f t="shared" si="0"/>
        <v>16.175156389633603</v>
      </c>
      <c r="K19" s="42"/>
      <c r="L19" s="42"/>
      <c r="M19" s="42"/>
      <c r="O19" s="33">
        <f t="shared" si="1"/>
        <v>111.9</v>
      </c>
    </row>
    <row r="20" spans="1:15" ht="14.4" x14ac:dyDescent="0.3">
      <c r="A20" s="7">
        <v>395</v>
      </c>
      <c r="B20" s="7">
        <v>45</v>
      </c>
      <c r="C20" s="28">
        <v>103</v>
      </c>
      <c r="D20" s="28">
        <v>2</v>
      </c>
      <c r="E20" s="29">
        <v>43517</v>
      </c>
      <c r="F20" s="28">
        <v>5211</v>
      </c>
      <c r="G20" s="28">
        <v>8973</v>
      </c>
      <c r="H20" s="28">
        <v>7561</v>
      </c>
      <c r="I20" s="28">
        <v>9</v>
      </c>
      <c r="J20" s="30">
        <f t="shared" si="0"/>
        <v>60.085106382978722</v>
      </c>
      <c r="K20" s="31">
        <f>AVERAGE(J20:J21)</f>
        <v>60.085106382978722</v>
      </c>
      <c r="L20" s="31" t="e">
        <f>_xlfn.STDEV.S(J20,J21)</f>
        <v>#DIV/0!</v>
      </c>
      <c r="M20" s="32">
        <v>3</v>
      </c>
      <c r="O20" s="33">
        <f t="shared" si="1"/>
        <v>235</v>
      </c>
    </row>
    <row r="21" spans="1:15" ht="15.75" customHeight="1" x14ac:dyDescent="0.3">
      <c r="A21" s="7">
        <v>396</v>
      </c>
      <c r="B21" s="7">
        <v>46</v>
      </c>
      <c r="C21" s="28">
        <v>103</v>
      </c>
      <c r="D21" s="28">
        <v>2</v>
      </c>
      <c r="E21" s="29">
        <v>43517</v>
      </c>
      <c r="F21" s="28">
        <v>5260</v>
      </c>
      <c r="G21" s="28">
        <v>8782</v>
      </c>
      <c r="H21" s="28"/>
      <c r="I21" s="28"/>
      <c r="J21" s="30"/>
      <c r="K21" s="32"/>
      <c r="L21" s="32"/>
      <c r="M21" s="32"/>
      <c r="O21" s="33">
        <f t="shared" si="1"/>
        <v>-526</v>
      </c>
    </row>
    <row r="22" spans="1:15" ht="15.75" customHeight="1" x14ac:dyDescent="0.3">
      <c r="A22" s="7">
        <v>1049</v>
      </c>
      <c r="B22" s="7">
        <v>3</v>
      </c>
      <c r="C22" s="28">
        <v>103</v>
      </c>
      <c r="D22" s="28">
        <v>4</v>
      </c>
      <c r="E22" s="29">
        <v>43524</v>
      </c>
      <c r="F22" s="28">
        <v>5258</v>
      </c>
      <c r="G22" s="28">
        <v>9043</v>
      </c>
      <c r="H22" s="28">
        <v>7752</v>
      </c>
      <c r="I22" s="28">
        <v>6</v>
      </c>
      <c r="J22" s="30">
        <f t="shared" ref="J22:J86" si="2">+(((G22-F22)-(H22-F22))/(H22-F22))*100</f>
        <v>51.764234161988774</v>
      </c>
      <c r="K22" s="31">
        <f>AVERAGE(J22:J23)</f>
        <v>52.712320223961044</v>
      </c>
      <c r="L22" s="31">
        <f>_xlfn.STDEV.S(J22,J23)</f>
        <v>1.3407961671380766</v>
      </c>
      <c r="M22" s="32"/>
      <c r="O22" s="33">
        <f t="shared" si="1"/>
        <v>249.4</v>
      </c>
    </row>
    <row r="23" spans="1:15" ht="15.75" customHeight="1" x14ac:dyDescent="0.3">
      <c r="A23" s="7">
        <v>1050</v>
      </c>
      <c r="B23" s="7">
        <v>4</v>
      </c>
      <c r="C23" s="28">
        <v>103</v>
      </c>
      <c r="D23" s="28">
        <v>4</v>
      </c>
      <c r="E23" s="29">
        <v>43524</v>
      </c>
      <c r="F23" s="28">
        <v>5259</v>
      </c>
      <c r="G23" s="28">
        <v>9268</v>
      </c>
      <c r="H23" s="28">
        <v>7868</v>
      </c>
      <c r="I23" s="28"/>
      <c r="J23" s="30">
        <f t="shared" si="2"/>
        <v>53.660406285933306</v>
      </c>
      <c r="K23" s="32"/>
      <c r="L23" s="32"/>
      <c r="M23" s="32"/>
      <c r="O23" s="33">
        <f t="shared" si="1"/>
        <v>260.89999999999998</v>
      </c>
    </row>
    <row r="24" spans="1:15" ht="15.75" customHeight="1" x14ac:dyDescent="0.3">
      <c r="A24" s="7">
        <v>1699</v>
      </c>
      <c r="B24" s="7">
        <v>3</v>
      </c>
      <c r="C24" s="28">
        <v>103</v>
      </c>
      <c r="D24" s="28">
        <v>6</v>
      </c>
      <c r="E24" s="29">
        <v>43535</v>
      </c>
      <c r="F24" s="28">
        <v>5258</v>
      </c>
      <c r="G24" s="28">
        <v>8960</v>
      </c>
      <c r="H24" s="28">
        <v>7926</v>
      </c>
      <c r="I24" s="28">
        <v>7</v>
      </c>
      <c r="J24" s="30">
        <f t="shared" si="2"/>
        <v>38.755622188905548</v>
      </c>
      <c r="K24" s="31">
        <f>AVERAGE(J24:J25)</f>
        <v>39.124399788409889</v>
      </c>
      <c r="L24" s="31">
        <f>_xlfn.STDEV.S(J24,J25)</f>
        <v>0.5215302827184326</v>
      </c>
      <c r="M24" s="32"/>
      <c r="O24" s="33">
        <f t="shared" si="1"/>
        <v>266.8</v>
      </c>
    </row>
    <row r="25" spans="1:15" ht="15.75" customHeight="1" x14ac:dyDescent="0.3">
      <c r="A25" s="7">
        <v>1700</v>
      </c>
      <c r="B25" s="7">
        <v>4</v>
      </c>
      <c r="C25" s="28">
        <v>103</v>
      </c>
      <c r="D25" s="28">
        <v>6</v>
      </c>
      <c r="E25" s="29">
        <v>43535</v>
      </c>
      <c r="F25" s="28">
        <v>5259</v>
      </c>
      <c r="G25" s="28">
        <v>8837</v>
      </c>
      <c r="H25" s="28">
        <v>7824</v>
      </c>
      <c r="I25" s="28"/>
      <c r="J25" s="30">
        <f t="shared" si="2"/>
        <v>39.49317738791423</v>
      </c>
      <c r="K25" s="32"/>
      <c r="L25" s="32"/>
      <c r="M25" s="32"/>
      <c r="O25" s="33">
        <f t="shared" si="1"/>
        <v>256.5</v>
      </c>
    </row>
    <row r="26" spans="1:15" ht="15.75" customHeight="1" x14ac:dyDescent="0.3">
      <c r="A26" s="34">
        <v>2413</v>
      </c>
      <c r="B26" s="34">
        <v>1</v>
      </c>
      <c r="C26" s="35">
        <v>103</v>
      </c>
      <c r="D26" s="35">
        <v>9</v>
      </c>
      <c r="E26" s="36">
        <v>43557</v>
      </c>
      <c r="F26" s="37">
        <v>5301</v>
      </c>
      <c r="G26" s="35">
        <v>8089</v>
      </c>
      <c r="H26" s="35">
        <v>7674</v>
      </c>
      <c r="I26" s="28"/>
      <c r="J26" s="30">
        <f t="shared" si="2"/>
        <v>17.488411293721029</v>
      </c>
      <c r="K26" s="31">
        <f>AVERAGE(J26:J27)</f>
        <v>17.711379385851707</v>
      </c>
      <c r="L26" s="31">
        <f>_xlfn.STDEV.S(J26,J27)</f>
        <v>0.31532449986765865</v>
      </c>
      <c r="M26" s="32"/>
      <c r="O26" s="33">
        <f t="shared" si="1"/>
        <v>237.3</v>
      </c>
    </row>
    <row r="27" spans="1:15" ht="15.75" customHeight="1" x14ac:dyDescent="0.3">
      <c r="A27" s="34">
        <v>2414</v>
      </c>
      <c r="B27" s="34">
        <v>2</v>
      </c>
      <c r="C27" s="35">
        <v>103</v>
      </c>
      <c r="D27" s="35">
        <v>9</v>
      </c>
      <c r="E27" s="36">
        <v>43557</v>
      </c>
      <c r="F27" s="37">
        <v>5190</v>
      </c>
      <c r="G27" s="35">
        <v>8136</v>
      </c>
      <c r="H27" s="35">
        <v>7688</v>
      </c>
      <c r="I27" s="28"/>
      <c r="J27" s="30">
        <f t="shared" si="2"/>
        <v>17.934347477982385</v>
      </c>
      <c r="K27" s="32"/>
      <c r="L27" s="32"/>
      <c r="M27" s="32"/>
      <c r="O27" s="33">
        <f t="shared" si="1"/>
        <v>249.8</v>
      </c>
    </row>
    <row r="28" spans="1:15" ht="15.75" customHeight="1" x14ac:dyDescent="0.3">
      <c r="A28" s="34">
        <v>3061</v>
      </c>
      <c r="B28" s="34">
        <v>1</v>
      </c>
      <c r="C28" s="35">
        <v>103</v>
      </c>
      <c r="D28" s="35">
        <v>12</v>
      </c>
      <c r="E28" s="36">
        <v>43577</v>
      </c>
      <c r="F28" s="37">
        <v>5301</v>
      </c>
      <c r="G28" s="35">
        <v>8387</v>
      </c>
      <c r="H28" s="35">
        <v>7976</v>
      </c>
      <c r="I28" s="35"/>
      <c r="J28" s="30">
        <f t="shared" si="2"/>
        <v>15.364485981308412</v>
      </c>
      <c r="K28" s="31">
        <f>AVERAGE(J28:J29)</f>
        <v>15.804645710714652</v>
      </c>
      <c r="L28" s="31">
        <f>_xlfn.STDEV.S(J28,J29)</f>
        <v>0.62247985893677593</v>
      </c>
      <c r="M28" s="32">
        <f>+(K26-K28)/20</f>
        <v>9.5336683756852739E-2</v>
      </c>
      <c r="N28" s="33">
        <f>+(K24-K28)/42</f>
        <v>0.55523223994512472</v>
      </c>
      <c r="O28" s="33">
        <f t="shared" si="1"/>
        <v>267.5</v>
      </c>
    </row>
    <row r="29" spans="1:15" ht="15.75" customHeight="1" x14ac:dyDescent="0.3">
      <c r="A29" s="34">
        <v>3062</v>
      </c>
      <c r="B29" s="34">
        <v>2</v>
      </c>
      <c r="C29" s="35">
        <v>103</v>
      </c>
      <c r="D29" s="35">
        <v>12</v>
      </c>
      <c r="E29" s="36">
        <v>43577</v>
      </c>
      <c r="F29" s="37">
        <v>5190</v>
      </c>
      <c r="G29" s="35">
        <v>8267</v>
      </c>
      <c r="H29" s="35">
        <v>7837</v>
      </c>
      <c r="I29" s="35"/>
      <c r="J29" s="30">
        <f t="shared" si="2"/>
        <v>16.244805440120892</v>
      </c>
      <c r="K29" s="32"/>
      <c r="L29" s="32"/>
      <c r="M29" s="32"/>
      <c r="O29" s="33">
        <f t="shared" si="1"/>
        <v>264.7</v>
      </c>
    </row>
    <row r="30" spans="1:15" ht="15.75" customHeight="1" x14ac:dyDescent="0.3">
      <c r="A30" s="7">
        <v>3</v>
      </c>
      <c r="B30" s="7">
        <v>3</v>
      </c>
      <c r="C30" s="38">
        <v>104</v>
      </c>
      <c r="D30" s="38">
        <v>1</v>
      </c>
      <c r="E30" s="39">
        <v>43514</v>
      </c>
      <c r="F30" s="38">
        <v>5258</v>
      </c>
      <c r="G30" s="38">
        <v>8211</v>
      </c>
      <c r="H30" s="38">
        <v>7784</v>
      </c>
      <c r="I30" s="38">
        <v>8</v>
      </c>
      <c r="J30" s="40">
        <f t="shared" si="2"/>
        <v>16.904196357878067</v>
      </c>
      <c r="K30" s="46">
        <f>AVERAGE(J30:J31)</f>
        <v>16.944921145446209</v>
      </c>
      <c r="L30" s="46">
        <f>_xlfn.STDEV.S(J30,J31)</f>
        <v>5.7593546903631228E-2</v>
      </c>
      <c r="M30" s="47">
        <v>1</v>
      </c>
      <c r="O30" s="33">
        <f t="shared" si="1"/>
        <v>252.6</v>
      </c>
    </row>
    <row r="31" spans="1:15" ht="15.75" customHeight="1" x14ac:dyDescent="0.3">
      <c r="A31" s="7">
        <v>4</v>
      </c>
      <c r="B31" s="7">
        <v>4</v>
      </c>
      <c r="C31" s="38">
        <v>104</v>
      </c>
      <c r="D31" s="38">
        <v>1</v>
      </c>
      <c r="E31" s="39">
        <v>43514</v>
      </c>
      <c r="F31" s="38">
        <v>5259</v>
      </c>
      <c r="G31" s="38">
        <v>8193</v>
      </c>
      <c r="H31" s="38">
        <v>7767</v>
      </c>
      <c r="I31" s="38"/>
      <c r="J31" s="40">
        <f t="shared" si="2"/>
        <v>16.985645933014354</v>
      </c>
      <c r="K31" s="47"/>
      <c r="L31" s="47"/>
      <c r="M31" s="47"/>
      <c r="O31" s="33">
        <f t="shared" si="1"/>
        <v>250.8</v>
      </c>
    </row>
    <row r="32" spans="1:15" ht="15.75" customHeight="1" x14ac:dyDescent="0.3">
      <c r="A32" s="7">
        <v>657</v>
      </c>
      <c r="B32" s="7">
        <v>3</v>
      </c>
      <c r="C32" s="38">
        <v>104</v>
      </c>
      <c r="D32" s="38">
        <v>3</v>
      </c>
      <c r="E32" s="39">
        <v>43521</v>
      </c>
      <c r="F32" s="38">
        <v>5258</v>
      </c>
      <c r="G32" s="38">
        <v>8136</v>
      </c>
      <c r="H32" s="38">
        <v>7611</v>
      </c>
      <c r="I32" s="38">
        <v>7</v>
      </c>
      <c r="J32" s="40">
        <f t="shared" si="2"/>
        <v>22.311942201444964</v>
      </c>
      <c r="K32" s="46">
        <f>AVERAGE(J32:J33)</f>
        <v>22.257910844841341</v>
      </c>
      <c r="L32" s="46">
        <f>_xlfn.STDEV.S(J32,J33)</f>
        <v>7.6411877302258568E-2</v>
      </c>
      <c r="M32" s="47"/>
      <c r="O32" s="33">
        <f t="shared" si="1"/>
        <v>235.3</v>
      </c>
    </row>
    <row r="33" spans="1:15" ht="15.75" customHeight="1" x14ac:dyDescent="0.3">
      <c r="A33" s="7">
        <v>658</v>
      </c>
      <c r="B33" s="7">
        <v>4</v>
      </c>
      <c r="C33" s="38">
        <v>104</v>
      </c>
      <c r="D33" s="38">
        <v>3</v>
      </c>
      <c r="E33" s="39">
        <v>43521</v>
      </c>
      <c r="F33" s="38">
        <v>5259</v>
      </c>
      <c r="G33" s="38">
        <v>8220</v>
      </c>
      <c r="H33" s="38">
        <v>7682</v>
      </c>
      <c r="I33" s="38"/>
      <c r="J33" s="40">
        <f t="shared" si="2"/>
        <v>22.203879488237721</v>
      </c>
      <c r="K33" s="47"/>
      <c r="L33" s="47"/>
      <c r="M33" s="47"/>
      <c r="O33" s="33">
        <f t="shared" si="1"/>
        <v>242.3</v>
      </c>
    </row>
    <row r="34" spans="1:15" ht="15.75" customHeight="1" x14ac:dyDescent="0.3">
      <c r="A34" s="7">
        <v>1307</v>
      </c>
      <c r="B34" s="7">
        <v>3</v>
      </c>
      <c r="C34" s="38">
        <v>104</v>
      </c>
      <c r="D34" s="38">
        <v>5</v>
      </c>
      <c r="E34" s="39">
        <v>43531</v>
      </c>
      <c r="F34" s="38">
        <v>5258</v>
      </c>
      <c r="G34" s="38">
        <v>7543</v>
      </c>
      <c r="H34" s="38">
        <v>7206</v>
      </c>
      <c r="I34" s="38">
        <v>6</v>
      </c>
      <c r="J34" s="40">
        <f t="shared" si="2"/>
        <v>17.299794661190965</v>
      </c>
      <c r="K34" s="46">
        <f>AVERAGE(J34:J35)</f>
        <v>17.801789999498212</v>
      </c>
      <c r="L34" s="46">
        <f>_xlfn.STDEV.S(J34,J35)</f>
        <v>0.70992861568218013</v>
      </c>
      <c r="M34" s="47"/>
      <c r="O34" s="33">
        <f t="shared" si="1"/>
        <v>194.8</v>
      </c>
    </row>
    <row r="35" spans="1:15" ht="15.75" customHeight="1" x14ac:dyDescent="0.3">
      <c r="A35" s="7">
        <v>1308</v>
      </c>
      <c r="B35" s="7">
        <v>4</v>
      </c>
      <c r="C35" s="38">
        <v>104</v>
      </c>
      <c r="D35" s="38">
        <v>5</v>
      </c>
      <c r="E35" s="39">
        <v>43531</v>
      </c>
      <c r="F35" s="38">
        <v>5259</v>
      </c>
      <c r="G35" s="38">
        <v>7728</v>
      </c>
      <c r="H35" s="38">
        <v>7346</v>
      </c>
      <c r="I35" s="38"/>
      <c r="J35" s="40">
        <f t="shared" si="2"/>
        <v>18.303785337805461</v>
      </c>
      <c r="K35" s="47"/>
      <c r="L35" s="47"/>
      <c r="M35" s="47"/>
      <c r="O35" s="33">
        <f t="shared" si="1"/>
        <v>208.7</v>
      </c>
    </row>
    <row r="36" spans="1:15" ht="15.75" customHeight="1" x14ac:dyDescent="0.3">
      <c r="A36" s="34">
        <v>1957</v>
      </c>
      <c r="B36" s="34">
        <v>3</v>
      </c>
      <c r="C36" s="43">
        <v>104</v>
      </c>
      <c r="D36" s="43">
        <v>7</v>
      </c>
      <c r="E36" s="44">
        <v>43545</v>
      </c>
      <c r="F36" s="45">
        <v>5258</v>
      </c>
      <c r="G36" s="43">
        <v>8065</v>
      </c>
      <c r="H36" s="43">
        <v>7621</v>
      </c>
      <c r="I36" s="38"/>
      <c r="J36" s="40">
        <f t="shared" si="2"/>
        <v>18.789674143038511</v>
      </c>
      <c r="K36" s="46">
        <f>AVERAGE(J36:J37)</f>
        <v>18.862160258627583</v>
      </c>
      <c r="L36" s="46">
        <f>_xlfn.STDEV.S(J36,J37)</f>
        <v>0.10251084774980715</v>
      </c>
      <c r="M36" s="47"/>
      <c r="O36" s="33">
        <f t="shared" si="1"/>
        <v>236.3</v>
      </c>
    </row>
    <row r="37" spans="1:15" ht="15.75" customHeight="1" x14ac:dyDescent="0.3">
      <c r="A37" s="34">
        <v>1958</v>
      </c>
      <c r="B37" s="34">
        <v>4</v>
      </c>
      <c r="C37" s="43">
        <v>104</v>
      </c>
      <c r="D37" s="43">
        <v>7</v>
      </c>
      <c r="E37" s="44">
        <v>43545</v>
      </c>
      <c r="F37" s="45">
        <v>5259</v>
      </c>
      <c r="G37" s="43">
        <v>7916</v>
      </c>
      <c r="H37" s="43">
        <v>7493</v>
      </c>
      <c r="I37" s="38"/>
      <c r="J37" s="40">
        <f t="shared" si="2"/>
        <v>18.934646374216651</v>
      </c>
      <c r="K37" s="47"/>
      <c r="L37" s="47"/>
      <c r="M37" s="47"/>
      <c r="O37" s="33">
        <f t="shared" si="1"/>
        <v>223.4</v>
      </c>
    </row>
    <row r="38" spans="1:15" ht="15.75" customHeight="1" x14ac:dyDescent="0.3">
      <c r="A38" s="34">
        <v>2629</v>
      </c>
      <c r="B38" s="34">
        <v>1</v>
      </c>
      <c r="C38" s="43">
        <v>104</v>
      </c>
      <c r="D38" s="43">
        <v>10</v>
      </c>
      <c r="E38" s="44">
        <v>43564</v>
      </c>
      <c r="F38" s="45">
        <v>5301</v>
      </c>
      <c r="G38" s="43">
        <v>8178</v>
      </c>
      <c r="H38" s="43">
        <v>7763</v>
      </c>
      <c r="I38" s="43"/>
      <c r="J38" s="40">
        <f t="shared" si="2"/>
        <v>16.856214459788792</v>
      </c>
      <c r="K38" s="46">
        <f>AVERAGE(J38:J39)</f>
        <v>16.962552161882108</v>
      </c>
      <c r="L38" s="46">
        <f>_xlfn.STDEV.S(J38,J39)</f>
        <v>0.15038422049196087</v>
      </c>
      <c r="M38" s="41">
        <f>+(K36-K38)/19</f>
        <v>9.9979373512919703E-2</v>
      </c>
      <c r="N38" s="33">
        <f>+(K32-K38)/43</f>
        <v>0.12314787634788912</v>
      </c>
      <c r="O38" s="33">
        <f t="shared" si="1"/>
        <v>246.2</v>
      </c>
    </row>
    <row r="39" spans="1:15" ht="15.75" customHeight="1" x14ac:dyDescent="0.3">
      <c r="A39" s="34">
        <v>2630</v>
      </c>
      <c r="B39" s="34">
        <v>2</v>
      </c>
      <c r="C39" s="43">
        <v>104</v>
      </c>
      <c r="D39" s="43">
        <v>10</v>
      </c>
      <c r="E39" s="44">
        <v>43564</v>
      </c>
      <c r="F39" s="45">
        <v>5190</v>
      </c>
      <c r="G39" s="43">
        <v>7858</v>
      </c>
      <c r="H39" s="43">
        <v>7469</v>
      </c>
      <c r="I39" s="43"/>
      <c r="J39" s="40">
        <f t="shared" si="2"/>
        <v>17.068889863975429</v>
      </c>
      <c r="K39" s="47"/>
      <c r="L39" s="47"/>
      <c r="M39" s="47"/>
      <c r="O39" s="33">
        <f t="shared" si="1"/>
        <v>227.9</v>
      </c>
    </row>
    <row r="40" spans="1:15" ht="15.75" customHeight="1" x14ac:dyDescent="0.3">
      <c r="A40" s="7">
        <v>397</v>
      </c>
      <c r="B40" s="7">
        <v>47</v>
      </c>
      <c r="C40" s="28">
        <v>106</v>
      </c>
      <c r="D40" s="28">
        <v>2</v>
      </c>
      <c r="E40" s="29">
        <v>43517</v>
      </c>
      <c r="F40" s="28">
        <v>5258</v>
      </c>
      <c r="G40" s="28">
        <v>7767</v>
      </c>
      <c r="H40" s="28">
        <v>7075</v>
      </c>
      <c r="I40" s="28">
        <v>11</v>
      </c>
      <c r="J40" s="30">
        <f t="shared" si="2"/>
        <v>38.084755090809026</v>
      </c>
      <c r="K40" s="31">
        <f>AVERAGE(J40:J41)</f>
        <v>37.417513859472123</v>
      </c>
      <c r="L40" s="31">
        <f>_xlfn.STDEV.S(J40,J41)</f>
        <v>0.94362159873117102</v>
      </c>
      <c r="M40" s="32">
        <v>2</v>
      </c>
      <c r="O40" s="33">
        <f t="shared" si="1"/>
        <v>181.7</v>
      </c>
    </row>
    <row r="41" spans="1:15" ht="15.75" customHeight="1" x14ac:dyDescent="0.3">
      <c r="A41" s="7">
        <v>398</v>
      </c>
      <c r="B41" s="7">
        <v>48</v>
      </c>
      <c r="C41" s="28">
        <v>106</v>
      </c>
      <c r="D41" s="28">
        <v>2</v>
      </c>
      <c r="E41" s="29">
        <v>43517</v>
      </c>
      <c r="F41" s="28">
        <v>5245</v>
      </c>
      <c r="G41" s="28">
        <v>7753</v>
      </c>
      <c r="H41" s="28">
        <v>7079</v>
      </c>
      <c r="I41" s="28"/>
      <c r="J41" s="30">
        <f t="shared" si="2"/>
        <v>36.750272628135221</v>
      </c>
      <c r="K41" s="32"/>
      <c r="L41" s="32"/>
      <c r="M41" s="32"/>
      <c r="O41" s="33">
        <f t="shared" si="1"/>
        <v>183.4</v>
      </c>
    </row>
    <row r="42" spans="1:15" ht="15.75" customHeight="1" x14ac:dyDescent="0.3">
      <c r="A42" s="7">
        <v>1051</v>
      </c>
      <c r="B42" s="7">
        <v>5</v>
      </c>
      <c r="C42" s="28">
        <v>106</v>
      </c>
      <c r="D42" s="28">
        <v>4</v>
      </c>
      <c r="E42" s="29">
        <v>43524</v>
      </c>
      <c r="F42" s="28">
        <v>5236</v>
      </c>
      <c r="G42" s="28">
        <v>7863</v>
      </c>
      <c r="H42" s="28">
        <v>7217</v>
      </c>
      <c r="I42" s="28">
        <v>10</v>
      </c>
      <c r="J42" s="30">
        <f t="shared" si="2"/>
        <v>32.609793033821305</v>
      </c>
      <c r="K42" s="31">
        <f>AVERAGE(J42:J43)</f>
        <v>32.734820759334895</v>
      </c>
      <c r="L42" s="31">
        <f>_xlfn.STDEV.S(J42,J43)</f>
        <v>0.17681590509397943</v>
      </c>
      <c r="M42" s="32"/>
      <c r="O42" s="33">
        <f t="shared" si="1"/>
        <v>198.1</v>
      </c>
    </row>
    <row r="43" spans="1:15" ht="15.75" customHeight="1" x14ac:dyDescent="0.3">
      <c r="A43" s="7">
        <v>1052</v>
      </c>
      <c r="B43" s="7">
        <v>6</v>
      </c>
      <c r="C43" s="28">
        <v>106</v>
      </c>
      <c r="D43" s="28">
        <v>4</v>
      </c>
      <c r="E43" s="29">
        <v>43524</v>
      </c>
      <c r="F43" s="28">
        <v>5259</v>
      </c>
      <c r="G43" s="28">
        <v>8065</v>
      </c>
      <c r="H43" s="28">
        <v>7371</v>
      </c>
      <c r="I43" s="28"/>
      <c r="J43" s="30">
        <f t="shared" si="2"/>
        <v>32.859848484848484</v>
      </c>
      <c r="K43" s="32"/>
      <c r="L43" s="32"/>
      <c r="M43" s="32"/>
      <c r="O43" s="33">
        <f t="shared" si="1"/>
        <v>211.2</v>
      </c>
    </row>
    <row r="44" spans="1:15" ht="15.75" customHeight="1" x14ac:dyDescent="0.3">
      <c r="A44" s="7">
        <v>1701</v>
      </c>
      <c r="B44" s="7">
        <v>5</v>
      </c>
      <c r="C44" s="28">
        <v>106</v>
      </c>
      <c r="D44" s="28">
        <v>6</v>
      </c>
      <c r="E44" s="29">
        <v>43535</v>
      </c>
      <c r="F44" s="28">
        <v>5236</v>
      </c>
      <c r="G44" s="28">
        <v>7678</v>
      </c>
      <c r="H44" s="28">
        <v>7219</v>
      </c>
      <c r="I44" s="28">
        <v>9</v>
      </c>
      <c r="J44" s="30">
        <f t="shared" si="2"/>
        <v>23.14674735249622</v>
      </c>
      <c r="K44" s="31">
        <f>AVERAGE(J44:J45)</f>
        <v>22.784265912632815</v>
      </c>
      <c r="L44" s="31">
        <f>_xlfn.STDEV.S(J44,J45)</f>
        <v>0.51262616836335495</v>
      </c>
      <c r="M44" s="32"/>
      <c r="O44" s="33">
        <f t="shared" si="1"/>
        <v>198.3</v>
      </c>
    </row>
    <row r="45" spans="1:15" ht="15.75" customHeight="1" x14ac:dyDescent="0.3">
      <c r="A45" s="7">
        <v>1702</v>
      </c>
      <c r="B45" s="7">
        <v>6</v>
      </c>
      <c r="C45" s="28">
        <v>106</v>
      </c>
      <c r="D45" s="28">
        <v>6</v>
      </c>
      <c r="E45" s="29">
        <v>43535</v>
      </c>
      <c r="F45" s="28">
        <v>5259</v>
      </c>
      <c r="G45" s="28">
        <v>7372</v>
      </c>
      <c r="H45" s="28">
        <v>6985</v>
      </c>
      <c r="I45" s="28"/>
      <c r="J45" s="30">
        <f t="shared" si="2"/>
        <v>22.42178447276941</v>
      </c>
      <c r="K45" s="32"/>
      <c r="L45" s="32"/>
      <c r="M45" s="32"/>
      <c r="O45" s="33">
        <f t="shared" si="1"/>
        <v>172.6</v>
      </c>
    </row>
    <row r="46" spans="1:15" ht="15.75" customHeight="1" x14ac:dyDescent="0.3">
      <c r="A46" s="34">
        <v>2233</v>
      </c>
      <c r="B46" s="34">
        <v>3</v>
      </c>
      <c r="C46" s="35">
        <v>106</v>
      </c>
      <c r="D46" s="35">
        <v>8</v>
      </c>
      <c r="E46" s="36">
        <v>43550</v>
      </c>
      <c r="F46" s="37">
        <v>5258</v>
      </c>
      <c r="G46" s="35">
        <v>7518</v>
      </c>
      <c r="H46" s="35">
        <v>7212</v>
      </c>
      <c r="I46" s="28"/>
      <c r="J46" s="30">
        <f t="shared" si="2"/>
        <v>15.660184237461616</v>
      </c>
      <c r="K46" s="31">
        <f>AVERAGE(J46:J47)</f>
        <v>15.716527449961092</v>
      </c>
      <c r="L46" s="31">
        <f>_xlfn.STDEV.S(J46,J47)</f>
        <v>7.9681335264427999E-2</v>
      </c>
      <c r="M46" s="32">
        <f>(K44-K46)/15</f>
        <v>0.47118256417811488</v>
      </c>
      <c r="N46" s="33">
        <f>(K40-K46)/33</f>
        <v>0.6576056487730616</v>
      </c>
      <c r="O46" s="33">
        <f t="shared" si="1"/>
        <v>195.4</v>
      </c>
    </row>
    <row r="47" spans="1:15" ht="15.75" customHeight="1" x14ac:dyDescent="0.3">
      <c r="A47" s="34">
        <v>2234</v>
      </c>
      <c r="B47" s="34">
        <v>4</v>
      </c>
      <c r="C47" s="35">
        <v>106</v>
      </c>
      <c r="D47" s="35">
        <v>8</v>
      </c>
      <c r="E47" s="36">
        <v>43550</v>
      </c>
      <c r="F47" s="37">
        <v>5259</v>
      </c>
      <c r="G47" s="35">
        <v>7461</v>
      </c>
      <c r="H47" s="35">
        <v>7161</v>
      </c>
      <c r="I47" s="28"/>
      <c r="J47" s="30">
        <f t="shared" si="2"/>
        <v>15.772870662460567</v>
      </c>
      <c r="K47" s="32"/>
      <c r="L47" s="32"/>
      <c r="M47" s="32"/>
      <c r="O47" s="33">
        <f t="shared" si="1"/>
        <v>190.2</v>
      </c>
    </row>
    <row r="48" spans="1:15" ht="15.75" customHeight="1" x14ac:dyDescent="0.3">
      <c r="A48" s="7">
        <v>5</v>
      </c>
      <c r="B48" s="7">
        <v>5</v>
      </c>
      <c r="C48" s="38">
        <v>107</v>
      </c>
      <c r="D48" s="38">
        <v>1</v>
      </c>
      <c r="E48" s="39">
        <v>43514</v>
      </c>
      <c r="F48" s="38">
        <v>5236</v>
      </c>
      <c r="G48" s="38">
        <v>7923</v>
      </c>
      <c r="H48" s="38">
        <v>7474</v>
      </c>
      <c r="I48" s="38">
        <v>10</v>
      </c>
      <c r="J48" s="40">
        <f t="shared" si="2"/>
        <v>20.062555853440571</v>
      </c>
      <c r="K48" s="41">
        <f>AVERAGE(J48:J49)</f>
        <v>19.1490699424916</v>
      </c>
      <c r="L48" s="41">
        <f>_xlfn.STDEV.S(J48,J49)</f>
        <v>1.2918641643007738</v>
      </c>
      <c r="M48" s="42">
        <v>2</v>
      </c>
      <c r="O48" s="33">
        <f t="shared" si="1"/>
        <v>223.8</v>
      </c>
    </row>
    <row r="49" spans="1:15" ht="15.75" customHeight="1" x14ac:dyDescent="0.3">
      <c r="A49" s="7">
        <v>6</v>
      </c>
      <c r="B49" s="7">
        <v>6</v>
      </c>
      <c r="C49" s="38">
        <v>107</v>
      </c>
      <c r="D49" s="38">
        <v>1</v>
      </c>
      <c r="E49" s="39">
        <v>43514</v>
      </c>
      <c r="F49" s="38">
        <v>5259</v>
      </c>
      <c r="G49" s="38">
        <v>7658</v>
      </c>
      <c r="H49" s="38">
        <v>7288</v>
      </c>
      <c r="I49" s="38"/>
      <c r="J49" s="40">
        <f t="shared" si="2"/>
        <v>18.235584031542633</v>
      </c>
      <c r="K49" s="42"/>
      <c r="L49" s="42"/>
      <c r="M49" s="42"/>
      <c r="O49" s="33">
        <f t="shared" si="1"/>
        <v>202.9</v>
      </c>
    </row>
    <row r="50" spans="1:15" ht="15.75" customHeight="1" x14ac:dyDescent="0.3">
      <c r="A50" s="7">
        <v>659</v>
      </c>
      <c r="B50" s="7">
        <v>5</v>
      </c>
      <c r="C50" s="48">
        <v>107</v>
      </c>
      <c r="D50" s="48">
        <v>3</v>
      </c>
      <c r="E50" s="49">
        <v>43521</v>
      </c>
      <c r="F50" s="48">
        <v>5236</v>
      </c>
      <c r="G50" s="48">
        <v>8585</v>
      </c>
      <c r="H50" s="48">
        <v>7657</v>
      </c>
      <c r="I50" s="48">
        <v>8</v>
      </c>
      <c r="J50" s="50">
        <f t="shared" si="2"/>
        <v>38.331268071045024</v>
      </c>
      <c r="K50" s="51">
        <f>AVERAGE(J50:J51)</f>
        <v>38.809239905543478</v>
      </c>
      <c r="L50" s="51">
        <f>_xlfn.STDEV.S(J50,J51)</f>
        <v>0.67595425078005777</v>
      </c>
      <c r="M50" s="52"/>
      <c r="O50" s="33">
        <f t="shared" si="1"/>
        <v>242.1</v>
      </c>
    </row>
    <row r="51" spans="1:15" ht="15.75" customHeight="1" x14ac:dyDescent="0.3">
      <c r="A51" s="7">
        <v>660</v>
      </c>
      <c r="B51" s="7">
        <v>6</v>
      </c>
      <c r="C51" s="48">
        <v>107</v>
      </c>
      <c r="D51" s="48">
        <v>3</v>
      </c>
      <c r="E51" s="49">
        <v>43521</v>
      </c>
      <c r="F51" s="48">
        <v>5259</v>
      </c>
      <c r="G51" s="48">
        <v>8581</v>
      </c>
      <c r="H51" s="48">
        <v>7644</v>
      </c>
      <c r="I51" s="48"/>
      <c r="J51" s="50">
        <f t="shared" si="2"/>
        <v>39.287211740041926</v>
      </c>
      <c r="K51" s="52"/>
      <c r="L51" s="52"/>
      <c r="M51" s="52"/>
      <c r="O51" s="33">
        <f t="shared" si="1"/>
        <v>238.5</v>
      </c>
    </row>
    <row r="52" spans="1:15" ht="15.75" customHeight="1" x14ac:dyDescent="0.3">
      <c r="A52" s="7">
        <v>1309</v>
      </c>
      <c r="B52" s="7">
        <v>5</v>
      </c>
      <c r="C52" s="48">
        <v>107</v>
      </c>
      <c r="D52" s="48">
        <v>5</v>
      </c>
      <c r="E52" s="49">
        <v>43531</v>
      </c>
      <c r="F52" s="48">
        <v>5236</v>
      </c>
      <c r="G52" s="48">
        <v>7730</v>
      </c>
      <c r="H52" s="48">
        <v>7290</v>
      </c>
      <c r="I52" s="48">
        <v>7</v>
      </c>
      <c r="J52" s="50">
        <f t="shared" si="2"/>
        <v>21.421616358325217</v>
      </c>
      <c r="K52" s="51">
        <f>AVERAGE(J52:J53)</f>
        <v>21.716936881920525</v>
      </c>
      <c r="L52" s="51">
        <f>_xlfn.STDEV.S(J52,J53)</f>
        <v>0.41764628971560791</v>
      </c>
      <c r="M52" s="53">
        <f>+(K50-K52)/10</f>
        <v>1.7092303023622955</v>
      </c>
      <c r="O52" s="33">
        <f t="shared" si="1"/>
        <v>205.4</v>
      </c>
    </row>
    <row r="53" spans="1:15" ht="15.75" customHeight="1" x14ac:dyDescent="0.3">
      <c r="A53" s="7">
        <v>1310</v>
      </c>
      <c r="B53" s="7">
        <v>6</v>
      </c>
      <c r="C53" s="48">
        <v>107</v>
      </c>
      <c r="D53" s="48">
        <v>5</v>
      </c>
      <c r="E53" s="49">
        <v>43531</v>
      </c>
      <c r="F53" s="48">
        <v>5259</v>
      </c>
      <c r="G53" s="48">
        <v>7648</v>
      </c>
      <c r="H53" s="48">
        <v>7217</v>
      </c>
      <c r="I53" s="48"/>
      <c r="J53" s="50">
        <f t="shared" si="2"/>
        <v>22.012257405515832</v>
      </c>
      <c r="K53" s="52"/>
      <c r="L53" s="52"/>
      <c r="M53" s="52"/>
      <c r="O53" s="33">
        <f t="shared" si="1"/>
        <v>195.8</v>
      </c>
    </row>
    <row r="54" spans="1:15" ht="15.75" customHeight="1" x14ac:dyDescent="0.3">
      <c r="A54" s="34">
        <v>2235</v>
      </c>
      <c r="B54" s="34">
        <v>5</v>
      </c>
      <c r="C54" s="54">
        <v>107</v>
      </c>
      <c r="D54" s="54">
        <v>8</v>
      </c>
      <c r="E54" s="55">
        <v>43550</v>
      </c>
      <c r="F54" s="56">
        <v>5236</v>
      </c>
      <c r="G54" s="54">
        <v>7598</v>
      </c>
      <c r="H54" s="54">
        <v>7215</v>
      </c>
      <c r="I54" s="48"/>
      <c r="J54" s="50">
        <f t="shared" si="2"/>
        <v>19.35320869125821</v>
      </c>
      <c r="K54" s="51">
        <f>AVERAGE(J54:J55)</f>
        <v>18.781156621767174</v>
      </c>
      <c r="L54" s="51">
        <f>_xlfn.STDEV.S(J54,J55)</f>
        <v>0.80900379505781972</v>
      </c>
      <c r="M54" s="53">
        <f>+(K52-K54)/19</f>
        <v>0.15451475053438687</v>
      </c>
      <c r="O54" s="33">
        <f t="shared" si="1"/>
        <v>197.9</v>
      </c>
    </row>
    <row r="55" spans="1:15" ht="15.75" customHeight="1" x14ac:dyDescent="0.3">
      <c r="A55" s="34">
        <v>2236</v>
      </c>
      <c r="B55" s="34">
        <v>6</v>
      </c>
      <c r="C55" s="54">
        <v>107</v>
      </c>
      <c r="D55" s="54">
        <v>8</v>
      </c>
      <c r="E55" s="55">
        <v>43550</v>
      </c>
      <c r="F55" s="56">
        <v>5259</v>
      </c>
      <c r="G55" s="54">
        <v>7622</v>
      </c>
      <c r="H55" s="54">
        <v>7258</v>
      </c>
      <c r="I55" s="48"/>
      <c r="J55" s="50">
        <f t="shared" si="2"/>
        <v>18.209104552276138</v>
      </c>
      <c r="K55" s="52"/>
      <c r="L55" s="52"/>
      <c r="M55" s="52"/>
      <c r="O55" s="33">
        <f t="shared" si="1"/>
        <v>199.9</v>
      </c>
    </row>
    <row r="56" spans="1:15" ht="15.75" customHeight="1" x14ac:dyDescent="0.3">
      <c r="A56" s="34">
        <v>2721</v>
      </c>
      <c r="B56" s="34">
        <v>93</v>
      </c>
      <c r="C56" s="54">
        <v>107</v>
      </c>
      <c r="D56" s="54">
        <v>10</v>
      </c>
      <c r="E56" s="55">
        <v>43564</v>
      </c>
      <c r="F56" s="56">
        <v>5234</v>
      </c>
      <c r="G56" s="54">
        <v>7573</v>
      </c>
      <c r="H56" s="54">
        <v>7270</v>
      </c>
      <c r="I56" s="54"/>
      <c r="J56" s="50">
        <f t="shared" si="2"/>
        <v>14.882121807465618</v>
      </c>
      <c r="K56" s="51">
        <f>AVERAGE(J56:J57)</f>
        <v>14.770221049794364</v>
      </c>
      <c r="L56" s="51">
        <f>_xlfn.STDEV.S(J56,J57)</f>
        <v>0.15825156913851265</v>
      </c>
      <c r="M56" s="53">
        <f>+(K54-K56)/14</f>
        <v>0.2864953979980579</v>
      </c>
      <c r="N56" s="33">
        <f>+(K50-K56)/43</f>
        <v>0.55904695013370032</v>
      </c>
      <c r="O56" s="33">
        <f t="shared" si="1"/>
        <v>203.6</v>
      </c>
    </row>
    <row r="57" spans="1:15" ht="15.75" customHeight="1" x14ac:dyDescent="0.3">
      <c r="A57" s="34">
        <v>2722</v>
      </c>
      <c r="B57" s="34">
        <v>94</v>
      </c>
      <c r="C57" s="54">
        <v>107</v>
      </c>
      <c r="D57" s="54">
        <v>10</v>
      </c>
      <c r="E57" s="55">
        <v>43564</v>
      </c>
      <c r="F57" s="56">
        <v>5218</v>
      </c>
      <c r="G57" s="54">
        <v>7416</v>
      </c>
      <c r="H57" s="54">
        <v>7135</v>
      </c>
      <c r="I57" s="54"/>
      <c r="J57" s="50">
        <f t="shared" si="2"/>
        <v>14.658320292123109</v>
      </c>
      <c r="K57" s="52"/>
      <c r="L57" s="52"/>
      <c r="M57" s="52"/>
      <c r="O57" s="33">
        <f t="shared" si="1"/>
        <v>191.7</v>
      </c>
    </row>
    <row r="58" spans="1:15" ht="15.75" customHeight="1" x14ac:dyDescent="0.3">
      <c r="A58" s="7">
        <v>7</v>
      </c>
      <c r="B58" s="7">
        <v>7</v>
      </c>
      <c r="C58" s="57">
        <v>108</v>
      </c>
      <c r="D58" s="57">
        <v>1</v>
      </c>
      <c r="E58" s="58">
        <v>43514</v>
      </c>
      <c r="F58" s="57">
        <v>5232</v>
      </c>
      <c r="G58" s="57">
        <v>8351</v>
      </c>
      <c r="H58" s="57">
        <v>7792</v>
      </c>
      <c r="I58" s="57">
        <v>12</v>
      </c>
      <c r="J58" s="59">
        <f t="shared" si="2"/>
        <v>21.8359375</v>
      </c>
      <c r="K58" s="60">
        <f>AVERAGE(J58:J59)</f>
        <v>21.475094305106985</v>
      </c>
      <c r="L58" s="60">
        <f>_xlfn.STDEV.S(J58,J59)</f>
        <v>0.51030934010773921</v>
      </c>
      <c r="M58" s="61">
        <v>3</v>
      </c>
      <c r="O58" s="33">
        <f t="shared" si="1"/>
        <v>256</v>
      </c>
    </row>
    <row r="59" spans="1:15" ht="15.75" customHeight="1" x14ac:dyDescent="0.3">
      <c r="A59" s="7">
        <v>8</v>
      </c>
      <c r="B59" s="7">
        <v>8</v>
      </c>
      <c r="C59" s="57">
        <v>108</v>
      </c>
      <c r="D59" s="57">
        <v>1</v>
      </c>
      <c r="E59" s="58">
        <v>43514</v>
      </c>
      <c r="F59" s="57">
        <v>5221</v>
      </c>
      <c r="G59" s="57">
        <v>8221</v>
      </c>
      <c r="H59" s="57">
        <v>7698</v>
      </c>
      <c r="I59" s="57"/>
      <c r="J59" s="59">
        <f t="shared" si="2"/>
        <v>21.114251110213971</v>
      </c>
      <c r="K59" s="62"/>
      <c r="L59" s="62"/>
      <c r="M59" s="62"/>
      <c r="O59" s="33">
        <f t="shared" si="1"/>
        <v>247.7</v>
      </c>
    </row>
    <row r="60" spans="1:15" ht="15.75" customHeight="1" x14ac:dyDescent="0.3">
      <c r="A60" s="7">
        <v>661</v>
      </c>
      <c r="B60" s="7">
        <v>7</v>
      </c>
      <c r="C60" s="57">
        <v>108</v>
      </c>
      <c r="D60" s="57">
        <v>3</v>
      </c>
      <c r="E60" s="58">
        <v>43521</v>
      </c>
      <c r="F60" s="57">
        <v>5232</v>
      </c>
      <c r="G60" s="57">
        <v>9197</v>
      </c>
      <c r="H60" s="57">
        <v>7999</v>
      </c>
      <c r="I60" s="57">
        <v>9</v>
      </c>
      <c r="J60" s="59">
        <f t="shared" si="2"/>
        <v>43.295988435128294</v>
      </c>
      <c r="K60" s="63">
        <f>AVERAGE(J60:J61)</f>
        <v>43.58586926168698</v>
      </c>
      <c r="L60" s="63">
        <f>_xlfn.STDEV.S(J60,J61)</f>
        <v>0.40995339639122241</v>
      </c>
      <c r="M60" s="62"/>
      <c r="O60" s="33">
        <f t="shared" si="1"/>
        <v>276.7</v>
      </c>
    </row>
    <row r="61" spans="1:15" ht="15.75" customHeight="1" x14ac:dyDescent="0.3">
      <c r="A61" s="7">
        <v>662</v>
      </c>
      <c r="B61" s="7">
        <v>8</v>
      </c>
      <c r="C61" s="57">
        <v>108</v>
      </c>
      <c r="D61" s="57">
        <v>3</v>
      </c>
      <c r="E61" s="58">
        <v>43521</v>
      </c>
      <c r="F61" s="57">
        <v>5221</v>
      </c>
      <c r="G61" s="57">
        <v>9297</v>
      </c>
      <c r="H61" s="57">
        <v>8054</v>
      </c>
      <c r="I61" s="57"/>
      <c r="J61" s="59">
        <f t="shared" si="2"/>
        <v>43.875750088245674</v>
      </c>
      <c r="K61" s="62"/>
      <c r="L61" s="62"/>
      <c r="M61" s="62"/>
      <c r="O61" s="33">
        <f t="shared" si="1"/>
        <v>283.3</v>
      </c>
    </row>
    <row r="62" spans="1:15" ht="15.75" customHeight="1" x14ac:dyDescent="0.3">
      <c r="A62" s="7">
        <v>1311</v>
      </c>
      <c r="B62" s="7">
        <v>7</v>
      </c>
      <c r="C62" s="57">
        <v>108</v>
      </c>
      <c r="D62" s="57">
        <v>5</v>
      </c>
      <c r="E62" s="58">
        <v>43531</v>
      </c>
      <c r="F62" s="57">
        <v>5232</v>
      </c>
      <c r="G62" s="57">
        <v>8891</v>
      </c>
      <c r="H62" s="57">
        <v>7941</v>
      </c>
      <c r="I62" s="57">
        <v>8</v>
      </c>
      <c r="J62" s="59">
        <f t="shared" si="2"/>
        <v>35.068290882244369</v>
      </c>
      <c r="K62" s="63">
        <f>AVERAGE(J62:J63)</f>
        <v>33.948473358404314</v>
      </c>
      <c r="L62" s="63">
        <f>_xlfn.STDEV.S(J62,J63)</f>
        <v>1.5836611295976677</v>
      </c>
      <c r="M62" s="62"/>
      <c r="O62" s="33">
        <f t="shared" si="1"/>
        <v>270.89999999999998</v>
      </c>
    </row>
    <row r="63" spans="1:15" ht="15.75" customHeight="1" x14ac:dyDescent="0.3">
      <c r="A63" s="7">
        <v>1312</v>
      </c>
      <c r="B63" s="7">
        <v>8</v>
      </c>
      <c r="C63" s="57">
        <v>108</v>
      </c>
      <c r="D63" s="57">
        <v>5</v>
      </c>
      <c r="E63" s="58">
        <v>43531</v>
      </c>
      <c r="F63" s="57">
        <v>5221</v>
      </c>
      <c r="G63" s="57">
        <v>8818</v>
      </c>
      <c r="H63" s="57">
        <v>7929</v>
      </c>
      <c r="I63" s="57"/>
      <c r="J63" s="59">
        <f t="shared" si="2"/>
        <v>32.828655834564252</v>
      </c>
      <c r="K63" s="62"/>
      <c r="L63" s="62"/>
      <c r="M63" s="62"/>
      <c r="O63" s="33">
        <f t="shared" si="1"/>
        <v>270.8</v>
      </c>
    </row>
    <row r="64" spans="1:15" ht="15.75" customHeight="1" x14ac:dyDescent="0.3">
      <c r="A64" s="34">
        <v>2415</v>
      </c>
      <c r="B64" s="34">
        <v>3</v>
      </c>
      <c r="C64" s="64">
        <v>108</v>
      </c>
      <c r="D64" s="64">
        <v>9</v>
      </c>
      <c r="E64" s="65">
        <v>43557</v>
      </c>
      <c r="F64" s="66">
        <v>5258</v>
      </c>
      <c r="G64" s="64">
        <v>8476</v>
      </c>
      <c r="H64" s="64">
        <v>7973</v>
      </c>
      <c r="I64" s="57"/>
      <c r="J64" s="59">
        <f t="shared" si="2"/>
        <v>18.52670349907919</v>
      </c>
      <c r="K64" s="63">
        <f>AVERAGE(J64:J65)</f>
        <v>18.683366912541871</v>
      </c>
      <c r="L64" s="63">
        <f>_xlfn.STDEV.S(J64,J65)</f>
        <v>0.22155552404658466</v>
      </c>
      <c r="M64" s="62"/>
      <c r="O64" s="33">
        <f t="shared" si="1"/>
        <v>271.5</v>
      </c>
    </row>
    <row r="65" spans="1:15" ht="15.75" customHeight="1" x14ac:dyDescent="0.3">
      <c r="A65" s="34">
        <v>2416</v>
      </c>
      <c r="B65" s="34">
        <v>4</v>
      </c>
      <c r="C65" s="64">
        <v>108</v>
      </c>
      <c r="D65" s="64">
        <v>9</v>
      </c>
      <c r="E65" s="65">
        <v>43557</v>
      </c>
      <c r="F65" s="66">
        <v>5259</v>
      </c>
      <c r="G65" s="64">
        <v>8394</v>
      </c>
      <c r="H65" s="64">
        <v>7897</v>
      </c>
      <c r="I65" s="57"/>
      <c r="J65" s="59">
        <f t="shared" si="2"/>
        <v>18.840030326004548</v>
      </c>
      <c r="K65" s="62"/>
      <c r="L65" s="62"/>
      <c r="M65" s="62"/>
      <c r="O65" s="33">
        <f t="shared" si="1"/>
        <v>263.8</v>
      </c>
    </row>
    <row r="66" spans="1:15" ht="15.75" customHeight="1" x14ac:dyDescent="0.3">
      <c r="A66" s="34">
        <v>3063</v>
      </c>
      <c r="B66" s="34">
        <v>3</v>
      </c>
      <c r="C66" s="64">
        <v>108</v>
      </c>
      <c r="D66" s="64">
        <v>12</v>
      </c>
      <c r="E66" s="65">
        <v>43577</v>
      </c>
      <c r="F66" s="66">
        <v>5258</v>
      </c>
      <c r="G66" s="64">
        <v>7550</v>
      </c>
      <c r="H66" s="64">
        <v>7229</v>
      </c>
      <c r="I66" s="64"/>
      <c r="J66" s="59">
        <f t="shared" si="2"/>
        <v>16.286149162861491</v>
      </c>
      <c r="K66" s="63">
        <f>AVERAGE(J66:J67)</f>
        <v>16.515654382581975</v>
      </c>
      <c r="L66" s="63">
        <f>_xlfn.STDEV.S(J66,J67)</f>
        <v>0.32456939436412446</v>
      </c>
      <c r="M66" s="62">
        <f>+(K64-K66)/20</f>
        <v>0.10838562649799481</v>
      </c>
      <c r="N66" s="33">
        <f>+(K60-K66)/56</f>
        <v>0.48339669426973225</v>
      </c>
      <c r="O66" s="33">
        <f t="shared" si="1"/>
        <v>197.1</v>
      </c>
    </row>
    <row r="67" spans="1:15" ht="15.75" customHeight="1" x14ac:dyDescent="0.3">
      <c r="A67" s="34">
        <v>3064</v>
      </c>
      <c r="B67" s="34">
        <v>4</v>
      </c>
      <c r="C67" s="64">
        <v>108</v>
      </c>
      <c r="D67" s="64">
        <v>12</v>
      </c>
      <c r="E67" s="65">
        <v>43577</v>
      </c>
      <c r="F67" s="66">
        <v>5259</v>
      </c>
      <c r="G67" s="64">
        <v>7490</v>
      </c>
      <c r="H67" s="64">
        <v>7170</v>
      </c>
      <c r="I67" s="64"/>
      <c r="J67" s="59">
        <f t="shared" si="2"/>
        <v>16.745159602302458</v>
      </c>
      <c r="K67" s="62"/>
      <c r="L67" s="62"/>
      <c r="M67" s="62"/>
      <c r="O67" s="33">
        <f t="shared" si="1"/>
        <v>191.1</v>
      </c>
    </row>
    <row r="68" spans="1:15" ht="15.75" customHeight="1" x14ac:dyDescent="0.3">
      <c r="A68" s="7">
        <v>9</v>
      </c>
      <c r="B68" s="7">
        <v>9</v>
      </c>
      <c r="C68" s="28">
        <v>109</v>
      </c>
      <c r="D68" s="28">
        <v>1</v>
      </c>
      <c r="E68" s="29">
        <v>43514</v>
      </c>
      <c r="F68" s="28">
        <v>5188</v>
      </c>
      <c r="G68" s="28">
        <v>6829</v>
      </c>
      <c r="H68" s="28">
        <v>6580</v>
      </c>
      <c r="I68" s="28">
        <v>9</v>
      </c>
      <c r="J68" s="30">
        <f t="shared" si="2"/>
        <v>17.887931034482758</v>
      </c>
      <c r="K68" s="31">
        <f>AVERAGE(J68:J69)</f>
        <v>16.537423461166611</v>
      </c>
      <c r="L68" s="31">
        <f>_xlfn.STDEV.S(J68,J69)</f>
        <v>1.9099061262712707</v>
      </c>
      <c r="M68" s="32">
        <v>2</v>
      </c>
      <c r="O68" s="33">
        <f t="shared" si="1"/>
        <v>139.19999999999999</v>
      </c>
    </row>
    <row r="69" spans="1:15" ht="15.75" customHeight="1" x14ac:dyDescent="0.3">
      <c r="A69" s="7">
        <v>10</v>
      </c>
      <c r="B69" s="7">
        <v>10</v>
      </c>
      <c r="C69" s="28">
        <v>109</v>
      </c>
      <c r="D69" s="28">
        <v>1</v>
      </c>
      <c r="E69" s="29">
        <v>43514</v>
      </c>
      <c r="F69" s="28">
        <v>5232</v>
      </c>
      <c r="G69" s="28">
        <v>6711</v>
      </c>
      <c r="H69" s="28">
        <v>6516</v>
      </c>
      <c r="I69" s="28"/>
      <c r="J69" s="30">
        <f t="shared" si="2"/>
        <v>15.186915887850466</v>
      </c>
      <c r="K69" s="32"/>
      <c r="L69" s="32"/>
      <c r="M69" s="32"/>
      <c r="O69" s="33">
        <f t="shared" si="1"/>
        <v>128.4</v>
      </c>
    </row>
    <row r="70" spans="1:15" ht="15.75" customHeight="1" x14ac:dyDescent="0.3">
      <c r="A70" s="7">
        <v>663</v>
      </c>
      <c r="B70" s="7">
        <v>9</v>
      </c>
      <c r="C70" s="28">
        <v>109</v>
      </c>
      <c r="D70" s="28">
        <v>3</v>
      </c>
      <c r="E70" s="29">
        <v>43521</v>
      </c>
      <c r="F70" s="28">
        <v>5188</v>
      </c>
      <c r="G70" s="28">
        <v>7442</v>
      </c>
      <c r="H70" s="28">
        <v>6855</v>
      </c>
      <c r="I70" s="28">
        <v>9</v>
      </c>
      <c r="J70" s="30">
        <f t="shared" si="2"/>
        <v>35.212957408518299</v>
      </c>
      <c r="K70" s="31">
        <f>AVERAGE(J70:J71)</f>
        <v>35.642192989973438</v>
      </c>
      <c r="L70" s="31">
        <f>_xlfn.STDEV.S(J70,J71)</f>
        <v>0.60703078074695327</v>
      </c>
      <c r="M70" s="32"/>
      <c r="O70" s="33">
        <f t="shared" si="1"/>
        <v>166.7</v>
      </c>
    </row>
    <row r="71" spans="1:15" ht="15.75" customHeight="1" x14ac:dyDescent="0.3">
      <c r="A71" s="7">
        <v>664</v>
      </c>
      <c r="B71" s="7">
        <v>10</v>
      </c>
      <c r="C71" s="28">
        <v>109</v>
      </c>
      <c r="D71" s="28">
        <v>3</v>
      </c>
      <c r="E71" s="29">
        <v>43521</v>
      </c>
      <c r="F71" s="28">
        <v>5232</v>
      </c>
      <c r="G71" s="28">
        <v>7518</v>
      </c>
      <c r="H71" s="28">
        <v>6912</v>
      </c>
      <c r="I71" s="28"/>
      <c r="J71" s="30">
        <f t="shared" si="2"/>
        <v>36.071428571428569</v>
      </c>
      <c r="K71" s="32"/>
      <c r="L71" s="32"/>
      <c r="M71" s="32"/>
      <c r="O71" s="33">
        <f t="shared" si="1"/>
        <v>168</v>
      </c>
    </row>
    <row r="72" spans="1:15" ht="15.75" customHeight="1" x14ac:dyDescent="0.3">
      <c r="A72" s="7">
        <v>1313</v>
      </c>
      <c r="B72" s="7">
        <v>9</v>
      </c>
      <c r="C72" s="28">
        <v>109</v>
      </c>
      <c r="D72" s="28">
        <v>5</v>
      </c>
      <c r="E72" s="29">
        <v>43531</v>
      </c>
      <c r="F72" s="28">
        <v>5188</v>
      </c>
      <c r="G72" s="28">
        <v>7335</v>
      </c>
      <c r="H72" s="28">
        <v>6825</v>
      </c>
      <c r="I72" s="28">
        <v>7</v>
      </c>
      <c r="J72" s="30">
        <f t="shared" si="2"/>
        <v>31.154551007941357</v>
      </c>
      <c r="K72" s="31">
        <f>AVERAGE(J72:J73)</f>
        <v>29.937991995632196</v>
      </c>
      <c r="L72" s="31">
        <f>_xlfn.STDEV.S(J72,J73)</f>
        <v>1.7204742546348313</v>
      </c>
      <c r="M72" s="32"/>
      <c r="O72" s="33">
        <f t="shared" si="1"/>
        <v>163.69999999999999</v>
      </c>
    </row>
    <row r="73" spans="1:15" ht="15.75" customHeight="1" x14ac:dyDescent="0.3">
      <c r="A73" s="7">
        <v>1314</v>
      </c>
      <c r="B73" s="7">
        <v>10</v>
      </c>
      <c r="C73" s="28">
        <v>109</v>
      </c>
      <c r="D73" s="28">
        <v>5</v>
      </c>
      <c r="E73" s="29">
        <v>43531</v>
      </c>
      <c r="F73" s="28">
        <v>5232</v>
      </c>
      <c r="G73" s="28">
        <v>7316</v>
      </c>
      <c r="H73" s="28">
        <v>6851</v>
      </c>
      <c r="I73" s="28"/>
      <c r="J73" s="30">
        <f t="shared" si="2"/>
        <v>28.721432983323037</v>
      </c>
      <c r="K73" s="32"/>
      <c r="L73" s="32"/>
      <c r="M73" s="32"/>
      <c r="O73" s="33">
        <f t="shared" si="1"/>
        <v>161.9</v>
      </c>
    </row>
    <row r="74" spans="1:15" ht="15.75" customHeight="1" x14ac:dyDescent="0.3">
      <c r="A74" s="34">
        <v>2237</v>
      </c>
      <c r="B74" s="34">
        <v>7</v>
      </c>
      <c r="C74" s="35">
        <v>109</v>
      </c>
      <c r="D74" s="35">
        <v>8</v>
      </c>
      <c r="E74" s="36">
        <v>43550</v>
      </c>
      <c r="F74" s="37">
        <v>5232</v>
      </c>
      <c r="G74" s="35">
        <v>7077</v>
      </c>
      <c r="H74" s="35">
        <v>6798</v>
      </c>
      <c r="I74" s="28"/>
      <c r="J74" s="30">
        <f t="shared" si="2"/>
        <v>17.816091954022991</v>
      </c>
      <c r="K74" s="31">
        <f>AVERAGE(J74:J75)</f>
        <v>18.042053562346513</v>
      </c>
      <c r="L74" s="31">
        <f>_xlfn.STDEV.S(J74,J75)</f>
        <v>0.31955797106676342</v>
      </c>
      <c r="M74" s="32"/>
      <c r="O74" s="33">
        <f t="shared" si="1"/>
        <v>156.6</v>
      </c>
    </row>
    <row r="75" spans="1:15" ht="15.75" customHeight="1" x14ac:dyDescent="0.3">
      <c r="A75" s="34">
        <v>2238</v>
      </c>
      <c r="B75" s="34">
        <v>8</v>
      </c>
      <c r="C75" s="35">
        <v>109</v>
      </c>
      <c r="D75" s="35">
        <v>8</v>
      </c>
      <c r="E75" s="36">
        <v>43550</v>
      </c>
      <c r="F75" s="37">
        <v>5221</v>
      </c>
      <c r="G75" s="35">
        <v>7092</v>
      </c>
      <c r="H75" s="35">
        <v>6803</v>
      </c>
      <c r="I75" s="28"/>
      <c r="J75" s="30">
        <f t="shared" si="2"/>
        <v>18.268015170670036</v>
      </c>
      <c r="K75" s="32"/>
      <c r="L75" s="32"/>
      <c r="M75" s="32"/>
      <c r="O75" s="33">
        <f t="shared" si="1"/>
        <v>158.19999999999999</v>
      </c>
    </row>
    <row r="76" spans="1:15" ht="15.75" customHeight="1" x14ac:dyDescent="0.3">
      <c r="A76" s="34">
        <v>2723</v>
      </c>
      <c r="B76" s="34">
        <v>95</v>
      </c>
      <c r="C76" s="35">
        <v>109</v>
      </c>
      <c r="D76" s="35">
        <v>10</v>
      </c>
      <c r="E76" s="36">
        <v>43564</v>
      </c>
      <c r="F76" s="37">
        <v>5232</v>
      </c>
      <c r="G76" s="35">
        <v>7137</v>
      </c>
      <c r="H76" s="35">
        <v>6892</v>
      </c>
      <c r="I76" s="35"/>
      <c r="J76" s="30">
        <f t="shared" si="2"/>
        <v>14.759036144578314</v>
      </c>
      <c r="K76" s="31">
        <f>AVERAGE(J76:J77)</f>
        <v>14.599410223277772</v>
      </c>
      <c r="L76" s="31">
        <f>_xlfn.STDEV.S(J76,J77)</f>
        <v>0.22574514280952523</v>
      </c>
      <c r="M76" s="62">
        <f>+(K74-K76)/20</f>
        <v>0.17213216695343708</v>
      </c>
      <c r="N76" s="33">
        <f>+(K70-K76)/43</f>
        <v>0.4893670410859457</v>
      </c>
      <c r="O76" s="33">
        <f t="shared" si="1"/>
        <v>166</v>
      </c>
    </row>
    <row r="77" spans="1:15" ht="15.75" customHeight="1" x14ac:dyDescent="0.3">
      <c r="A77" s="34">
        <v>2724</v>
      </c>
      <c r="B77" s="34">
        <v>96</v>
      </c>
      <c r="C77" s="35">
        <v>109</v>
      </c>
      <c r="D77" s="35">
        <v>10</v>
      </c>
      <c r="E77" s="36">
        <v>43564</v>
      </c>
      <c r="F77" s="37">
        <v>5242</v>
      </c>
      <c r="G77" s="35">
        <v>7152</v>
      </c>
      <c r="H77" s="35">
        <v>6911</v>
      </c>
      <c r="I77" s="35"/>
      <c r="J77" s="30">
        <f t="shared" si="2"/>
        <v>14.439784301977232</v>
      </c>
      <c r="K77" s="32"/>
      <c r="L77" s="32"/>
      <c r="M77" s="32"/>
      <c r="O77" s="33">
        <f t="shared" si="1"/>
        <v>166.9</v>
      </c>
    </row>
    <row r="78" spans="1:15" ht="15.75" customHeight="1" x14ac:dyDescent="0.3">
      <c r="A78" s="7">
        <v>399</v>
      </c>
      <c r="B78" s="7">
        <v>49</v>
      </c>
      <c r="C78" s="57">
        <v>110</v>
      </c>
      <c r="D78" s="57">
        <v>2</v>
      </c>
      <c r="E78" s="58">
        <v>43517</v>
      </c>
      <c r="F78" s="57">
        <v>5203</v>
      </c>
      <c r="G78" s="57">
        <v>8264</v>
      </c>
      <c r="H78" s="57">
        <v>7369</v>
      </c>
      <c r="I78" s="57">
        <v>9</v>
      </c>
      <c r="J78" s="59">
        <f t="shared" si="2"/>
        <v>41.320406278855032</v>
      </c>
      <c r="K78" s="63">
        <f>AVERAGE(J78:J79)</f>
        <v>40.095939816543506</v>
      </c>
      <c r="L78" s="63">
        <f>_xlfn.STDEV.S(J78,J79)</f>
        <v>1.7316570776719686</v>
      </c>
      <c r="M78" s="62">
        <v>2</v>
      </c>
      <c r="O78" s="33">
        <f t="shared" si="1"/>
        <v>216.6</v>
      </c>
    </row>
    <row r="79" spans="1:15" ht="15.75" customHeight="1" x14ac:dyDescent="0.3">
      <c r="A79" s="7">
        <v>400</v>
      </c>
      <c r="B79" s="7">
        <v>50</v>
      </c>
      <c r="C79" s="57">
        <v>110</v>
      </c>
      <c r="D79" s="57">
        <v>2</v>
      </c>
      <c r="E79" s="58">
        <v>43517</v>
      </c>
      <c r="F79" s="57">
        <v>5251</v>
      </c>
      <c r="G79" s="57">
        <v>8352</v>
      </c>
      <c r="H79" s="57">
        <v>7484</v>
      </c>
      <c r="I79" s="57"/>
      <c r="J79" s="59">
        <f t="shared" si="2"/>
        <v>38.871473354231973</v>
      </c>
      <c r="K79" s="62"/>
      <c r="L79" s="62"/>
      <c r="M79" s="62"/>
      <c r="O79" s="33">
        <f t="shared" si="1"/>
        <v>223.3</v>
      </c>
    </row>
    <row r="80" spans="1:15" ht="15.75" customHeight="1" x14ac:dyDescent="0.3">
      <c r="A80" s="7">
        <v>1053</v>
      </c>
      <c r="B80" s="7">
        <v>7</v>
      </c>
      <c r="C80" s="57">
        <v>110</v>
      </c>
      <c r="D80" s="57">
        <v>4</v>
      </c>
      <c r="E80" s="58">
        <v>43524</v>
      </c>
      <c r="F80" s="57">
        <v>5232</v>
      </c>
      <c r="G80" s="57">
        <v>8077</v>
      </c>
      <c r="H80" s="57">
        <v>7333</v>
      </c>
      <c r="I80" s="57">
        <v>9</v>
      </c>
      <c r="J80" s="59">
        <f t="shared" si="2"/>
        <v>35.411708710138029</v>
      </c>
      <c r="K80" s="63">
        <f>AVERAGE(J80:J81)</f>
        <v>34.645156980983778</v>
      </c>
      <c r="L80" s="63">
        <f>_xlfn.STDEV.S(J80,J81)</f>
        <v>1.0840678516304898</v>
      </c>
      <c r="M80" s="62"/>
      <c r="O80" s="33">
        <f t="shared" si="1"/>
        <v>210.1</v>
      </c>
    </row>
    <row r="81" spans="1:15" ht="15.75" customHeight="1" x14ac:dyDescent="0.3">
      <c r="A81" s="7">
        <v>1054</v>
      </c>
      <c r="B81" s="7">
        <v>8</v>
      </c>
      <c r="C81" s="57">
        <v>110</v>
      </c>
      <c r="D81" s="57">
        <v>4</v>
      </c>
      <c r="E81" s="58">
        <v>43524</v>
      </c>
      <c r="F81" s="57">
        <v>5221</v>
      </c>
      <c r="G81" s="57">
        <v>8331</v>
      </c>
      <c r="H81" s="57">
        <v>7544</v>
      </c>
      <c r="I81" s="57"/>
      <c r="J81" s="59">
        <f t="shared" si="2"/>
        <v>33.878605251829526</v>
      </c>
      <c r="K81" s="62"/>
      <c r="L81" s="62"/>
      <c r="M81" s="62"/>
      <c r="O81" s="33">
        <f t="shared" si="1"/>
        <v>232.3</v>
      </c>
    </row>
    <row r="82" spans="1:15" ht="15.75" customHeight="1" x14ac:dyDescent="0.3">
      <c r="A82" s="7">
        <v>1703</v>
      </c>
      <c r="B82" s="7">
        <v>7</v>
      </c>
      <c r="C82" s="57">
        <v>110</v>
      </c>
      <c r="D82" s="57">
        <v>6</v>
      </c>
      <c r="E82" s="58">
        <v>43535</v>
      </c>
      <c r="F82" s="57">
        <v>5232</v>
      </c>
      <c r="G82" s="57">
        <v>8388</v>
      </c>
      <c r="H82" s="57">
        <v>7720</v>
      </c>
      <c r="I82" s="57">
        <v>7</v>
      </c>
      <c r="J82" s="59">
        <f t="shared" si="2"/>
        <v>26.848874598070736</v>
      </c>
      <c r="K82" s="63">
        <f>AVERAGE(J82:J83)</f>
        <v>27.055037468097076</v>
      </c>
      <c r="L82" s="63">
        <f>_xlfn.STDEV.S(J82,J83)</f>
        <v>0.2915583268490114</v>
      </c>
      <c r="M82" s="62"/>
      <c r="O82" s="33">
        <f t="shared" si="1"/>
        <v>248.8</v>
      </c>
    </row>
    <row r="83" spans="1:15" ht="15.75" customHeight="1" x14ac:dyDescent="0.3">
      <c r="A83" s="7">
        <v>1704</v>
      </c>
      <c r="B83" s="7">
        <v>8</v>
      </c>
      <c r="C83" s="57">
        <v>110</v>
      </c>
      <c r="D83" s="57">
        <v>6</v>
      </c>
      <c r="E83" s="58">
        <v>43535</v>
      </c>
      <c r="F83" s="57">
        <v>5221</v>
      </c>
      <c r="G83" s="57">
        <v>8232</v>
      </c>
      <c r="H83" s="57">
        <v>7587</v>
      </c>
      <c r="I83" s="57"/>
      <c r="J83" s="59">
        <f t="shared" si="2"/>
        <v>27.261200338123416</v>
      </c>
      <c r="K83" s="62"/>
      <c r="L83" s="62"/>
      <c r="M83" s="62"/>
      <c r="O83" s="33">
        <f t="shared" si="1"/>
        <v>236.6</v>
      </c>
    </row>
    <row r="84" spans="1:15" ht="15.75" customHeight="1" x14ac:dyDescent="0.3">
      <c r="A84" s="34">
        <v>2239</v>
      </c>
      <c r="B84" s="34">
        <v>9</v>
      </c>
      <c r="C84" s="64">
        <v>110</v>
      </c>
      <c r="D84" s="64">
        <v>8</v>
      </c>
      <c r="E84" s="65">
        <v>43550</v>
      </c>
      <c r="F84" s="66">
        <v>5188</v>
      </c>
      <c r="G84" s="64">
        <v>8265</v>
      </c>
      <c r="H84" s="64">
        <v>7794</v>
      </c>
      <c r="I84" s="57"/>
      <c r="J84" s="59">
        <f t="shared" si="2"/>
        <v>18.073676132003069</v>
      </c>
      <c r="K84" s="63">
        <f>AVERAGE(J84:J85)</f>
        <v>18.390579562600173</v>
      </c>
      <c r="L84" s="63">
        <f>_xlfn.STDEV.S(J84,J85)</f>
        <v>0.44816912951298865</v>
      </c>
      <c r="M84" s="62"/>
      <c r="O84" s="33">
        <f t="shared" si="1"/>
        <v>260.60000000000002</v>
      </c>
    </row>
    <row r="85" spans="1:15" ht="15.75" customHeight="1" x14ac:dyDescent="0.3">
      <c r="A85" s="34">
        <v>2240</v>
      </c>
      <c r="B85" s="34">
        <v>10</v>
      </c>
      <c r="C85" s="64">
        <v>110</v>
      </c>
      <c r="D85" s="64">
        <v>8</v>
      </c>
      <c r="E85" s="65">
        <v>43550</v>
      </c>
      <c r="F85" s="66">
        <v>5232</v>
      </c>
      <c r="G85" s="64">
        <v>8373</v>
      </c>
      <c r="H85" s="64">
        <v>7878</v>
      </c>
      <c r="I85" s="57"/>
      <c r="J85" s="59">
        <f t="shared" si="2"/>
        <v>18.707482993197281</v>
      </c>
      <c r="K85" s="62"/>
      <c r="L85" s="62"/>
      <c r="M85" s="62"/>
      <c r="O85" s="33">
        <f t="shared" si="1"/>
        <v>264.60000000000002</v>
      </c>
    </row>
    <row r="86" spans="1:15" ht="15.75" customHeight="1" x14ac:dyDescent="0.3">
      <c r="A86" s="34">
        <v>2725</v>
      </c>
      <c r="B86" s="34">
        <v>97</v>
      </c>
      <c r="C86" s="64">
        <v>110</v>
      </c>
      <c r="D86" s="64">
        <v>10</v>
      </c>
      <c r="E86" s="65">
        <v>43564</v>
      </c>
      <c r="F86" s="66">
        <v>5287</v>
      </c>
      <c r="G86" s="64">
        <v>8026</v>
      </c>
      <c r="H86" s="64">
        <v>7643</v>
      </c>
      <c r="I86" s="64"/>
      <c r="J86" s="59">
        <f t="shared" si="2"/>
        <v>16.256366723259763</v>
      </c>
      <c r="K86" s="63">
        <f>AVERAGE(J86:J87)</f>
        <v>16.256366723259763</v>
      </c>
      <c r="L86" s="63" t="e">
        <f>_xlfn.STDEV.S(J86,J87)</f>
        <v>#DIV/0!</v>
      </c>
      <c r="M86" s="62">
        <f>(K84-K86)/14</f>
        <v>0.15244377423860073</v>
      </c>
      <c r="N86" s="33">
        <f>(K80-K86)/40</f>
        <v>0.45971975644310037</v>
      </c>
      <c r="O86" s="33">
        <f t="shared" si="1"/>
        <v>235.6</v>
      </c>
    </row>
    <row r="87" spans="1:15" ht="15.75" customHeight="1" x14ac:dyDescent="0.3">
      <c r="A87" s="34">
        <v>2726</v>
      </c>
      <c r="B87" s="34">
        <v>98</v>
      </c>
      <c r="C87" s="64">
        <v>110</v>
      </c>
      <c r="D87" s="64">
        <v>10</v>
      </c>
      <c r="E87" s="65">
        <v>43564</v>
      </c>
      <c r="F87" s="66">
        <v>5252</v>
      </c>
      <c r="G87" s="64">
        <v>7996</v>
      </c>
      <c r="H87" s="64">
        <v>7637</v>
      </c>
      <c r="I87" s="64"/>
      <c r="J87" s="59"/>
      <c r="K87" s="62"/>
      <c r="L87" s="62"/>
      <c r="M87" s="62"/>
      <c r="O87" s="33">
        <f t="shared" si="1"/>
        <v>238.5</v>
      </c>
    </row>
    <row r="88" spans="1:15" ht="15.75" customHeight="1" x14ac:dyDescent="0.3">
      <c r="A88" s="7">
        <v>401</v>
      </c>
      <c r="B88" s="7">
        <v>51</v>
      </c>
      <c r="C88" s="67">
        <v>111</v>
      </c>
      <c r="D88" s="67">
        <v>2</v>
      </c>
      <c r="E88" s="68">
        <v>43517</v>
      </c>
      <c r="F88" s="67">
        <v>5234</v>
      </c>
      <c r="G88" s="67">
        <v>8326</v>
      </c>
      <c r="H88" s="67">
        <v>7244</v>
      </c>
      <c r="I88" s="67">
        <v>12</v>
      </c>
      <c r="J88" s="69">
        <f t="shared" ref="J88:J278" si="3">+(((G88-F88)-(H88-F88))/(H88-F88))*100</f>
        <v>53.830845771144276</v>
      </c>
      <c r="K88" s="46">
        <f>AVERAGE(J88:J89)</f>
        <v>55.004270641240808</v>
      </c>
      <c r="L88" s="46">
        <f>_xlfn.STDEV.S(J88,J89)</f>
        <v>1.6594733657164085</v>
      </c>
      <c r="M88" s="47">
        <v>3</v>
      </c>
      <c r="O88" s="33">
        <f t="shared" si="1"/>
        <v>201</v>
      </c>
    </row>
    <row r="89" spans="1:15" ht="15.75" customHeight="1" x14ac:dyDescent="0.3">
      <c r="A89" s="7">
        <v>402</v>
      </c>
      <c r="B89" s="7">
        <v>52</v>
      </c>
      <c r="C89" s="67">
        <v>111</v>
      </c>
      <c r="D89" s="67">
        <v>2</v>
      </c>
      <c r="E89" s="68">
        <v>43517</v>
      </c>
      <c r="F89" s="67">
        <v>5234</v>
      </c>
      <c r="G89" s="67">
        <v>8609</v>
      </c>
      <c r="H89" s="67">
        <v>7395</v>
      </c>
      <c r="I89" s="67"/>
      <c r="J89" s="69">
        <f t="shared" si="3"/>
        <v>56.177695511337348</v>
      </c>
      <c r="K89" s="47"/>
      <c r="L89" s="47"/>
      <c r="M89" s="47"/>
      <c r="O89" s="33">
        <f t="shared" si="1"/>
        <v>216.1</v>
      </c>
    </row>
    <row r="90" spans="1:15" ht="15.75" customHeight="1" x14ac:dyDescent="0.3">
      <c r="A90" s="7">
        <v>1055</v>
      </c>
      <c r="B90" s="7">
        <v>9</v>
      </c>
      <c r="C90" s="67">
        <v>111</v>
      </c>
      <c r="D90" s="67">
        <v>4</v>
      </c>
      <c r="E90" s="68">
        <v>43524</v>
      </c>
      <c r="F90" s="67">
        <v>5188</v>
      </c>
      <c r="G90" s="67">
        <v>7855</v>
      </c>
      <c r="H90" s="67">
        <v>6820</v>
      </c>
      <c r="I90" s="67">
        <v>13</v>
      </c>
      <c r="J90" s="69">
        <f t="shared" si="3"/>
        <v>63.419117647058819</v>
      </c>
      <c r="K90" s="46">
        <f>AVERAGE(J90:J91)</f>
        <v>57.252080817664307</v>
      </c>
      <c r="L90" s="46">
        <f>_xlfn.STDEV.S(J90,J91)</f>
        <v>8.7215071237840665</v>
      </c>
      <c r="M90" s="47"/>
      <c r="O90" s="33">
        <f t="shared" si="1"/>
        <v>163.19999999999999</v>
      </c>
    </row>
    <row r="91" spans="1:15" ht="15.75" customHeight="1" x14ac:dyDescent="0.3">
      <c r="A91" s="7">
        <v>1056</v>
      </c>
      <c r="B91" s="7">
        <v>10</v>
      </c>
      <c r="C91" s="67">
        <v>111</v>
      </c>
      <c r="D91" s="67">
        <v>4</v>
      </c>
      <c r="E91" s="68">
        <v>43524</v>
      </c>
      <c r="F91" s="67">
        <v>5232</v>
      </c>
      <c r="G91" s="67">
        <v>7808</v>
      </c>
      <c r="H91" s="67">
        <v>6937</v>
      </c>
      <c r="I91" s="67"/>
      <c r="J91" s="69">
        <f t="shared" si="3"/>
        <v>51.085043988269796</v>
      </c>
      <c r="K91" s="47"/>
      <c r="L91" s="47"/>
      <c r="M91" s="47"/>
      <c r="O91" s="33">
        <f t="shared" si="1"/>
        <v>170.5</v>
      </c>
    </row>
    <row r="92" spans="1:15" ht="15.75" customHeight="1" x14ac:dyDescent="0.3">
      <c r="A92" s="7">
        <v>1705</v>
      </c>
      <c r="B92" s="7">
        <v>9</v>
      </c>
      <c r="C92" s="67">
        <v>111</v>
      </c>
      <c r="D92" s="67">
        <v>6</v>
      </c>
      <c r="E92" s="68">
        <v>43535</v>
      </c>
      <c r="F92" s="67">
        <v>5188</v>
      </c>
      <c r="G92" s="67">
        <v>8495</v>
      </c>
      <c r="H92" s="67">
        <v>7553</v>
      </c>
      <c r="I92" s="67">
        <v>11</v>
      </c>
      <c r="J92" s="69">
        <f t="shared" si="3"/>
        <v>39.830866807610995</v>
      </c>
      <c r="K92" s="46">
        <f>AVERAGE(J92:J93)</f>
        <v>38.593273254829711</v>
      </c>
      <c r="L92" s="46">
        <f>_xlfn.STDEV.S(J92,J93)</f>
        <v>1.7502215870488</v>
      </c>
      <c r="M92" s="47"/>
      <c r="O92" s="33">
        <f t="shared" si="1"/>
        <v>236.5</v>
      </c>
    </row>
    <row r="93" spans="1:15" ht="15.75" customHeight="1" x14ac:dyDescent="0.3">
      <c r="A93" s="7">
        <v>1706</v>
      </c>
      <c r="B93" s="7">
        <v>10</v>
      </c>
      <c r="C93" s="67">
        <v>111</v>
      </c>
      <c r="D93" s="67">
        <v>6</v>
      </c>
      <c r="E93" s="68">
        <v>43535</v>
      </c>
      <c r="F93" s="67">
        <v>5232</v>
      </c>
      <c r="G93" s="67">
        <v>8920</v>
      </c>
      <c r="H93" s="67">
        <v>7917</v>
      </c>
      <c r="I93" s="67"/>
      <c r="J93" s="69">
        <f t="shared" si="3"/>
        <v>37.35567970204842</v>
      </c>
      <c r="K93" s="47"/>
      <c r="L93" s="47"/>
      <c r="M93" s="47"/>
      <c r="O93" s="33">
        <f t="shared" si="1"/>
        <v>268.5</v>
      </c>
    </row>
    <row r="94" spans="1:15" ht="15.75" customHeight="1" x14ac:dyDescent="0.3">
      <c r="A94" s="34">
        <v>2417</v>
      </c>
      <c r="B94" s="34">
        <v>5</v>
      </c>
      <c r="C94" s="70">
        <v>111</v>
      </c>
      <c r="D94" s="70">
        <v>9</v>
      </c>
      <c r="E94" s="71">
        <v>43557</v>
      </c>
      <c r="F94" s="72">
        <v>5236</v>
      </c>
      <c r="G94" s="70">
        <v>7716</v>
      </c>
      <c r="H94" s="70">
        <v>7244</v>
      </c>
      <c r="I94" s="67"/>
      <c r="J94" s="69">
        <f t="shared" si="3"/>
        <v>23.50597609561753</v>
      </c>
      <c r="K94" s="46">
        <f>AVERAGE(J94:J95)</f>
        <v>23.386416347903733</v>
      </c>
      <c r="L94" s="46">
        <f>_xlfn.STDEV.S(J94,J95)</f>
        <v>0.16908301673076029</v>
      </c>
      <c r="M94" s="47"/>
      <c r="O94" s="33">
        <f t="shared" si="1"/>
        <v>200.8</v>
      </c>
    </row>
    <row r="95" spans="1:15" ht="15.75" customHeight="1" x14ac:dyDescent="0.3">
      <c r="A95" s="34">
        <v>2418</v>
      </c>
      <c r="B95" s="34">
        <v>6</v>
      </c>
      <c r="C95" s="70">
        <v>111</v>
      </c>
      <c r="D95" s="70">
        <v>9</v>
      </c>
      <c r="E95" s="71">
        <v>43557</v>
      </c>
      <c r="F95" s="72">
        <v>5259</v>
      </c>
      <c r="G95" s="70">
        <v>7855</v>
      </c>
      <c r="H95" s="70">
        <v>7365</v>
      </c>
      <c r="I95" s="67"/>
      <c r="J95" s="69">
        <f t="shared" si="3"/>
        <v>23.266856600189932</v>
      </c>
      <c r="K95" s="47"/>
      <c r="L95" s="47"/>
      <c r="M95" s="47"/>
      <c r="O95" s="33">
        <f t="shared" si="1"/>
        <v>210.6</v>
      </c>
    </row>
    <row r="96" spans="1:15" ht="15.75" customHeight="1" x14ac:dyDescent="0.3">
      <c r="A96" s="34">
        <v>3065</v>
      </c>
      <c r="B96" s="34">
        <v>5</v>
      </c>
      <c r="C96" s="70">
        <v>111</v>
      </c>
      <c r="D96" s="70">
        <v>12</v>
      </c>
      <c r="E96" s="71">
        <v>43577</v>
      </c>
      <c r="F96" s="72">
        <v>5236</v>
      </c>
      <c r="G96" s="70">
        <v>7801</v>
      </c>
      <c r="H96" s="70">
        <v>7361</v>
      </c>
      <c r="I96" s="70"/>
      <c r="J96" s="69">
        <f t="shared" si="3"/>
        <v>20.705882352941178</v>
      </c>
      <c r="K96" s="46">
        <f>AVERAGE(J96:J97)</f>
        <v>20.668256491785904</v>
      </c>
      <c r="L96" s="46">
        <f>_xlfn.STDEV.S(J96,J97)</f>
        <v>5.3211003141754872E-2</v>
      </c>
      <c r="M96" s="47"/>
      <c r="O96" s="33">
        <f t="shared" si="1"/>
        <v>212.5</v>
      </c>
    </row>
    <row r="97" spans="1:15" ht="15.75" customHeight="1" x14ac:dyDescent="0.3">
      <c r="A97" s="34">
        <v>3066</v>
      </c>
      <c r="B97" s="34">
        <v>6</v>
      </c>
      <c r="C97" s="70">
        <v>111</v>
      </c>
      <c r="D97" s="70">
        <v>12</v>
      </c>
      <c r="E97" s="71">
        <v>43577</v>
      </c>
      <c r="F97" s="72">
        <v>5259</v>
      </c>
      <c r="G97" s="70">
        <v>7937</v>
      </c>
      <c r="H97" s="70">
        <v>7479</v>
      </c>
      <c r="I97" s="70"/>
      <c r="J97" s="69">
        <f t="shared" si="3"/>
        <v>20.63063063063063</v>
      </c>
      <c r="K97" s="47"/>
      <c r="L97" s="47"/>
      <c r="M97" s="47"/>
      <c r="O97" s="33">
        <f t="shared" si="1"/>
        <v>222</v>
      </c>
    </row>
    <row r="98" spans="1:15" ht="15.75" customHeight="1" x14ac:dyDescent="0.3">
      <c r="A98" s="34">
        <v>3579</v>
      </c>
      <c r="B98" s="34">
        <v>1</v>
      </c>
      <c r="C98" s="70">
        <v>111</v>
      </c>
      <c r="D98" s="70">
        <v>14</v>
      </c>
      <c r="E98" s="71">
        <v>43591</v>
      </c>
      <c r="F98" s="70">
        <v>5301</v>
      </c>
      <c r="G98" s="72">
        <v>8134</v>
      </c>
      <c r="H98" s="70">
        <v>7748</v>
      </c>
      <c r="I98" s="70"/>
      <c r="J98" s="69">
        <f t="shared" si="3"/>
        <v>15.774417654270536</v>
      </c>
      <c r="K98" s="46">
        <f>AVERAGE(J98:J99)</f>
        <v>15.839325116147666</v>
      </c>
      <c r="L98" s="46">
        <f>_xlfn.STDEV.S(J98,J99)</f>
        <v>9.1793012885852079E-2</v>
      </c>
      <c r="M98" s="47">
        <f>(K96-K98)/14</f>
        <v>0.34492366968844557</v>
      </c>
      <c r="N98" s="33">
        <f>(K92-K98)/56</f>
        <v>0.40632050247646506</v>
      </c>
      <c r="O98" s="33">
        <f t="shared" si="1"/>
        <v>244.7</v>
      </c>
    </row>
    <row r="99" spans="1:15" ht="15.75" customHeight="1" x14ac:dyDescent="0.3">
      <c r="A99" s="34">
        <v>3580</v>
      </c>
      <c r="B99" s="34">
        <v>2</v>
      </c>
      <c r="C99" s="70">
        <v>111</v>
      </c>
      <c r="D99" s="70">
        <v>14</v>
      </c>
      <c r="E99" s="71">
        <v>43591</v>
      </c>
      <c r="F99" s="70">
        <v>5190</v>
      </c>
      <c r="G99" s="72">
        <v>7901</v>
      </c>
      <c r="H99" s="70">
        <v>7529</v>
      </c>
      <c r="I99" s="70"/>
      <c r="J99" s="69">
        <f t="shared" si="3"/>
        <v>15.904232578024796</v>
      </c>
      <c r="K99" s="47"/>
      <c r="L99" s="47"/>
      <c r="M99" s="47"/>
      <c r="O99" s="33">
        <f t="shared" si="1"/>
        <v>233.9</v>
      </c>
    </row>
    <row r="100" spans="1:15" ht="15.75" customHeight="1" x14ac:dyDescent="0.3">
      <c r="A100" s="7">
        <v>11</v>
      </c>
      <c r="B100" s="7">
        <v>11</v>
      </c>
      <c r="C100" s="28">
        <v>112</v>
      </c>
      <c r="D100" s="28">
        <v>1</v>
      </c>
      <c r="E100" s="29">
        <v>43514</v>
      </c>
      <c r="F100" s="28">
        <v>5213</v>
      </c>
      <c r="G100" s="28">
        <v>9019</v>
      </c>
      <c r="H100" s="28">
        <v>7675</v>
      </c>
      <c r="I100" s="28">
        <v>9</v>
      </c>
      <c r="J100" s="30">
        <f t="shared" si="3"/>
        <v>54.589764419171402</v>
      </c>
      <c r="K100" s="31">
        <f>AVERAGE(J100:J101)</f>
        <v>53.493781580654883</v>
      </c>
      <c r="L100" s="31">
        <f>_xlfn.STDEV.S(J100,J101)</f>
        <v>1.5499537943582187</v>
      </c>
      <c r="M100" s="32">
        <v>2</v>
      </c>
      <c r="O100" s="33">
        <f t="shared" si="1"/>
        <v>246.2</v>
      </c>
    </row>
    <row r="101" spans="1:15" ht="15.75" customHeight="1" x14ac:dyDescent="0.3">
      <c r="A101" s="7">
        <v>12</v>
      </c>
      <c r="B101" s="7">
        <v>12</v>
      </c>
      <c r="C101" s="28">
        <v>112</v>
      </c>
      <c r="D101" s="28">
        <v>1</v>
      </c>
      <c r="E101" s="29">
        <v>43514</v>
      </c>
      <c r="F101" s="28">
        <v>5232</v>
      </c>
      <c r="G101" s="28">
        <v>9109</v>
      </c>
      <c r="H101" s="28">
        <v>7776</v>
      </c>
      <c r="I101" s="28"/>
      <c r="J101" s="30">
        <f t="shared" si="3"/>
        <v>52.39779874213837</v>
      </c>
      <c r="K101" s="32"/>
      <c r="L101" s="32"/>
      <c r="M101" s="32"/>
      <c r="O101" s="33">
        <f t="shared" si="1"/>
        <v>254.4</v>
      </c>
    </row>
    <row r="102" spans="1:15" ht="15.75" customHeight="1" x14ac:dyDescent="0.3">
      <c r="A102" s="7">
        <v>665</v>
      </c>
      <c r="B102" s="7">
        <v>11</v>
      </c>
      <c r="C102" s="28">
        <v>112</v>
      </c>
      <c r="D102" s="28">
        <v>3</v>
      </c>
      <c r="E102" s="29">
        <v>43521</v>
      </c>
      <c r="F102" s="28">
        <v>5213</v>
      </c>
      <c r="G102" s="28">
        <v>9560</v>
      </c>
      <c r="H102" s="28">
        <v>8021</v>
      </c>
      <c r="I102" s="28">
        <v>6</v>
      </c>
      <c r="J102" s="30">
        <f t="shared" si="3"/>
        <v>54.807692307692314</v>
      </c>
      <c r="K102" s="31">
        <f>AVERAGE(J102:J103)</f>
        <v>55.776329375322661</v>
      </c>
      <c r="L102" s="31">
        <f>_xlfn.STDEV.S(J102,J103)</f>
        <v>1.3698596780601464</v>
      </c>
      <c r="M102" s="32"/>
      <c r="O102" s="33">
        <f t="shared" si="1"/>
        <v>280.8</v>
      </c>
    </row>
    <row r="103" spans="1:15" ht="15.75" customHeight="1" x14ac:dyDescent="0.3">
      <c r="A103" s="7">
        <v>666</v>
      </c>
      <c r="B103" s="7">
        <v>12</v>
      </c>
      <c r="C103" s="28">
        <v>112</v>
      </c>
      <c r="D103" s="28">
        <v>3</v>
      </c>
      <c r="E103" s="29">
        <v>43521</v>
      </c>
      <c r="F103" s="28">
        <v>5232</v>
      </c>
      <c r="G103" s="28">
        <v>9903</v>
      </c>
      <c r="H103" s="28">
        <v>8212</v>
      </c>
      <c r="I103" s="28"/>
      <c r="J103" s="30">
        <f t="shared" si="3"/>
        <v>56.744966442953015</v>
      </c>
      <c r="K103" s="32"/>
      <c r="L103" s="32"/>
      <c r="M103" s="32"/>
      <c r="O103" s="33">
        <f t="shared" si="1"/>
        <v>298</v>
      </c>
    </row>
    <row r="104" spans="1:15" ht="15.75" customHeight="1" x14ac:dyDescent="0.3">
      <c r="A104" s="7">
        <v>1315</v>
      </c>
      <c r="B104" s="7">
        <v>11</v>
      </c>
      <c r="C104" s="28">
        <v>112</v>
      </c>
      <c r="D104" s="28">
        <v>5</v>
      </c>
      <c r="E104" s="29">
        <v>43531</v>
      </c>
      <c r="F104" s="28">
        <v>5213</v>
      </c>
      <c r="G104" s="28">
        <v>8930</v>
      </c>
      <c r="H104" s="28">
        <v>8101</v>
      </c>
      <c r="I104" s="28">
        <v>8</v>
      </c>
      <c r="J104" s="30">
        <f t="shared" si="3"/>
        <v>28.704986149584489</v>
      </c>
      <c r="K104" s="31">
        <f>AVERAGE(J104:J105)</f>
        <v>29.138128838808367</v>
      </c>
      <c r="L104" s="31">
        <f>_xlfn.STDEV.S(J104,J105)</f>
        <v>0.612556265543163</v>
      </c>
      <c r="M104" s="32"/>
      <c r="O104" s="33">
        <f t="shared" si="1"/>
        <v>288.8</v>
      </c>
    </row>
    <row r="105" spans="1:15" ht="15.75" customHeight="1" x14ac:dyDescent="0.3">
      <c r="A105" s="7">
        <v>1316</v>
      </c>
      <c r="B105" s="7">
        <v>12</v>
      </c>
      <c r="C105" s="28">
        <v>112</v>
      </c>
      <c r="D105" s="28">
        <v>5</v>
      </c>
      <c r="E105" s="29">
        <v>43531</v>
      </c>
      <c r="F105" s="28">
        <v>5232</v>
      </c>
      <c r="G105" s="28">
        <v>8768</v>
      </c>
      <c r="H105" s="28">
        <v>7961</v>
      </c>
      <c r="I105" s="28"/>
      <c r="J105" s="30">
        <f t="shared" si="3"/>
        <v>29.571271528032245</v>
      </c>
      <c r="K105" s="32"/>
      <c r="L105" s="32"/>
      <c r="M105" s="32"/>
      <c r="O105" s="33">
        <f t="shared" si="1"/>
        <v>272.89999999999998</v>
      </c>
    </row>
    <row r="106" spans="1:15" ht="15.75" customHeight="1" x14ac:dyDescent="0.3">
      <c r="A106" s="34">
        <v>2241</v>
      </c>
      <c r="B106" s="34">
        <v>11</v>
      </c>
      <c r="C106" s="35">
        <v>112</v>
      </c>
      <c r="D106" s="35">
        <v>8</v>
      </c>
      <c r="E106" s="36">
        <v>43550</v>
      </c>
      <c r="F106" s="37">
        <v>5213</v>
      </c>
      <c r="G106" s="35">
        <v>7972</v>
      </c>
      <c r="H106" s="35">
        <v>7565</v>
      </c>
      <c r="I106" s="28"/>
      <c r="J106" s="30">
        <f t="shared" si="3"/>
        <v>17.304421768707485</v>
      </c>
      <c r="K106" s="31">
        <f>AVERAGE(J106:J107)</f>
        <v>17.743119975262836</v>
      </c>
      <c r="L106" s="31">
        <f>_xlfn.STDEV.S(J106,J107)</f>
        <v>0.62041295349932846</v>
      </c>
      <c r="M106" s="32"/>
      <c r="O106" s="33">
        <f t="shared" si="1"/>
        <v>235.2</v>
      </c>
    </row>
    <row r="107" spans="1:15" ht="15.75" customHeight="1" x14ac:dyDescent="0.3">
      <c r="A107" s="34">
        <v>2242</v>
      </c>
      <c r="B107" s="34">
        <v>12</v>
      </c>
      <c r="C107" s="35">
        <v>112</v>
      </c>
      <c r="D107" s="35">
        <v>8</v>
      </c>
      <c r="E107" s="36">
        <v>43550</v>
      </c>
      <c r="F107" s="37">
        <v>5232</v>
      </c>
      <c r="G107" s="35">
        <v>8079</v>
      </c>
      <c r="H107" s="35">
        <v>7641</v>
      </c>
      <c r="I107" s="28"/>
      <c r="J107" s="30">
        <f t="shared" si="3"/>
        <v>18.181818181818183</v>
      </c>
      <c r="K107" s="32"/>
      <c r="L107" s="32"/>
      <c r="M107" s="32"/>
      <c r="O107" s="33">
        <f t="shared" si="1"/>
        <v>240.9</v>
      </c>
    </row>
    <row r="108" spans="1:15" ht="15.75" customHeight="1" x14ac:dyDescent="0.3">
      <c r="A108" s="34">
        <v>2727</v>
      </c>
      <c r="B108" s="34">
        <v>99</v>
      </c>
      <c r="C108" s="35">
        <v>112</v>
      </c>
      <c r="D108" s="35">
        <v>10</v>
      </c>
      <c r="E108" s="36">
        <v>43564</v>
      </c>
      <c r="F108" s="37">
        <v>5182</v>
      </c>
      <c r="G108" s="35">
        <v>7679</v>
      </c>
      <c r="H108" s="35">
        <v>7330</v>
      </c>
      <c r="I108" s="35"/>
      <c r="J108" s="30">
        <f t="shared" si="3"/>
        <v>16.247672253258845</v>
      </c>
      <c r="K108" s="31">
        <f>AVERAGE(J108:J109)</f>
        <v>16.22016640185878</v>
      </c>
      <c r="L108" s="31">
        <f>_xlfn.STDEV.S(J108,J109)</f>
        <v>3.8899148094590601E-2</v>
      </c>
      <c r="M108" s="32">
        <f>+(K104-K108)/33</f>
        <v>0.39145340718029054</v>
      </c>
      <c r="N108" s="33">
        <f>+(K102-K108)/43</f>
        <v>0.91991076682474149</v>
      </c>
      <c r="O108" s="33">
        <f t="shared" si="1"/>
        <v>214.8</v>
      </c>
    </row>
    <row r="109" spans="1:15" ht="15.75" customHeight="1" x14ac:dyDescent="0.3">
      <c r="A109" s="34">
        <v>2728</v>
      </c>
      <c r="B109" s="34">
        <v>100</v>
      </c>
      <c r="C109" s="35">
        <v>112</v>
      </c>
      <c r="D109" s="35">
        <v>10</v>
      </c>
      <c r="E109" s="36">
        <v>43564</v>
      </c>
      <c r="F109" s="37">
        <v>5209</v>
      </c>
      <c r="G109" s="35">
        <v>7742</v>
      </c>
      <c r="H109" s="35">
        <v>7389</v>
      </c>
      <c r="I109" s="35"/>
      <c r="J109" s="30">
        <f t="shared" si="3"/>
        <v>16.192660550458715</v>
      </c>
      <c r="K109" s="32"/>
      <c r="L109" s="32"/>
      <c r="M109" s="32"/>
      <c r="O109" s="33">
        <f t="shared" si="1"/>
        <v>218</v>
      </c>
    </row>
    <row r="110" spans="1:15" ht="15.75" customHeight="1" x14ac:dyDescent="0.3">
      <c r="A110" s="7">
        <v>403</v>
      </c>
      <c r="B110" s="7">
        <v>53</v>
      </c>
      <c r="C110" s="57">
        <v>113</v>
      </c>
      <c r="D110" s="57">
        <v>2</v>
      </c>
      <c r="E110" s="58">
        <v>43517</v>
      </c>
      <c r="F110" s="57">
        <v>5232</v>
      </c>
      <c r="G110" s="57">
        <v>8195</v>
      </c>
      <c r="H110" s="57">
        <v>7123</v>
      </c>
      <c r="I110" s="57">
        <v>10</v>
      </c>
      <c r="J110" s="59">
        <f t="shared" si="3"/>
        <v>56.689582231623483</v>
      </c>
      <c r="K110" s="63">
        <f>AVERAGE(J110:J111)</f>
        <v>57.126877407455652</v>
      </c>
      <c r="L110" s="63">
        <f>_xlfn.STDEV.S(J110,J111)</f>
        <v>0.61842876842218075</v>
      </c>
      <c r="M110" s="62">
        <v>3</v>
      </c>
      <c r="O110" s="33">
        <f t="shared" si="1"/>
        <v>189.1</v>
      </c>
    </row>
    <row r="111" spans="1:15" ht="15.75" customHeight="1" x14ac:dyDescent="0.3">
      <c r="A111" s="7">
        <v>404</v>
      </c>
      <c r="B111" s="7">
        <v>54</v>
      </c>
      <c r="C111" s="57">
        <v>113</v>
      </c>
      <c r="D111" s="57">
        <v>2</v>
      </c>
      <c r="E111" s="58">
        <v>43517</v>
      </c>
      <c r="F111" s="57">
        <v>5271</v>
      </c>
      <c r="G111" s="57">
        <v>8156</v>
      </c>
      <c r="H111" s="57">
        <v>7102</v>
      </c>
      <c r="I111" s="57"/>
      <c r="J111" s="59">
        <f t="shared" si="3"/>
        <v>57.564172583287821</v>
      </c>
      <c r="K111" s="62"/>
      <c r="L111" s="62"/>
      <c r="M111" s="62"/>
      <c r="O111" s="33">
        <f t="shared" si="1"/>
        <v>183.1</v>
      </c>
    </row>
    <row r="112" spans="1:15" ht="15.75" customHeight="1" x14ac:dyDescent="0.3">
      <c r="A112" s="7">
        <v>1057</v>
      </c>
      <c r="B112" s="7">
        <v>11</v>
      </c>
      <c r="C112" s="57">
        <v>113</v>
      </c>
      <c r="D112" s="57">
        <v>4</v>
      </c>
      <c r="E112" s="58">
        <v>43524</v>
      </c>
      <c r="F112" s="57">
        <v>5213</v>
      </c>
      <c r="G112" s="57">
        <v>8110</v>
      </c>
      <c r="H112" s="57">
        <v>7126</v>
      </c>
      <c r="I112" s="57">
        <v>8</v>
      </c>
      <c r="J112" s="59">
        <f t="shared" si="3"/>
        <v>51.437532671197076</v>
      </c>
      <c r="K112" s="63">
        <f>AVERAGE(J112:J113)</f>
        <v>51.590418685270095</v>
      </c>
      <c r="L112" s="63">
        <f>_xlfn.STDEV.S(J112,J113)</f>
        <v>0.21621347459922208</v>
      </c>
      <c r="M112" s="62"/>
      <c r="O112" s="33">
        <f t="shared" si="1"/>
        <v>191.3</v>
      </c>
    </row>
    <row r="113" spans="1:15" ht="15.75" customHeight="1" x14ac:dyDescent="0.3">
      <c r="A113" s="7">
        <v>1058</v>
      </c>
      <c r="B113" s="7">
        <v>12</v>
      </c>
      <c r="C113" s="57">
        <v>113</v>
      </c>
      <c r="D113" s="57">
        <v>4</v>
      </c>
      <c r="E113" s="58">
        <v>43524</v>
      </c>
      <c r="F113" s="57">
        <v>5232</v>
      </c>
      <c r="G113" s="57">
        <v>8235</v>
      </c>
      <c r="H113" s="57">
        <v>7211</v>
      </c>
      <c r="I113" s="57"/>
      <c r="J113" s="59">
        <f t="shared" si="3"/>
        <v>51.743304699343106</v>
      </c>
      <c r="K113" s="62"/>
      <c r="L113" s="62"/>
      <c r="M113" s="62"/>
      <c r="O113" s="33">
        <f t="shared" si="1"/>
        <v>197.9</v>
      </c>
    </row>
    <row r="114" spans="1:15" ht="15.75" customHeight="1" x14ac:dyDescent="0.3">
      <c r="A114" s="7">
        <v>1707</v>
      </c>
      <c r="B114" s="7">
        <v>11</v>
      </c>
      <c r="C114" s="57">
        <v>113</v>
      </c>
      <c r="D114" s="57">
        <v>6</v>
      </c>
      <c r="E114" s="58">
        <v>43535</v>
      </c>
      <c r="F114" s="57">
        <v>5213</v>
      </c>
      <c r="G114" s="57">
        <v>8185</v>
      </c>
      <c r="H114" s="57">
        <v>7434</v>
      </c>
      <c r="I114" s="57">
        <v>7</v>
      </c>
      <c r="J114" s="59">
        <f t="shared" si="3"/>
        <v>33.813597478613239</v>
      </c>
      <c r="K114" s="63">
        <f>AVERAGE(J114:J115)</f>
        <v>33.925082846198322</v>
      </c>
      <c r="L114" s="63">
        <f>_xlfn.STDEV.S(J114,J115)</f>
        <v>0.15766411884497339</v>
      </c>
      <c r="M114" s="62"/>
      <c r="O114" s="33">
        <f t="shared" si="1"/>
        <v>222.1</v>
      </c>
    </row>
    <row r="115" spans="1:15" ht="15.75" customHeight="1" x14ac:dyDescent="0.3">
      <c r="A115" s="7">
        <v>1708</v>
      </c>
      <c r="B115" s="7">
        <v>12</v>
      </c>
      <c r="C115" s="57">
        <v>113</v>
      </c>
      <c r="D115" s="57">
        <v>6</v>
      </c>
      <c r="E115" s="58">
        <v>43535</v>
      </c>
      <c r="F115" s="57">
        <v>5232</v>
      </c>
      <c r="G115" s="57">
        <v>8091</v>
      </c>
      <c r="H115" s="57">
        <v>7365</v>
      </c>
      <c r="I115" s="57"/>
      <c r="J115" s="59">
        <f t="shared" si="3"/>
        <v>34.036568213783404</v>
      </c>
      <c r="K115" s="62"/>
      <c r="L115" s="62"/>
      <c r="M115" s="62"/>
      <c r="O115" s="33">
        <f t="shared" si="1"/>
        <v>213.3</v>
      </c>
    </row>
    <row r="116" spans="1:15" ht="15.75" customHeight="1" x14ac:dyDescent="0.3">
      <c r="A116" s="34">
        <v>2419</v>
      </c>
      <c r="B116" s="34">
        <v>7</v>
      </c>
      <c r="C116" s="64">
        <v>113</v>
      </c>
      <c r="D116" s="64">
        <v>9</v>
      </c>
      <c r="E116" s="65">
        <v>43557</v>
      </c>
      <c r="F116" s="66">
        <v>5232</v>
      </c>
      <c r="G116" s="64">
        <v>7752</v>
      </c>
      <c r="H116" s="64">
        <v>7239</v>
      </c>
      <c r="I116" s="57"/>
      <c r="J116" s="59">
        <f t="shared" si="3"/>
        <v>25.560538116591928</v>
      </c>
      <c r="K116" s="63">
        <f>AVERAGE(J116:J117)</f>
        <v>26.177274737180838</v>
      </c>
      <c r="L116" s="63">
        <f>_xlfn.STDEV.S(J116,J117)</f>
        <v>0.87219729324898576</v>
      </c>
      <c r="M116" s="62"/>
      <c r="O116" s="33">
        <f t="shared" si="1"/>
        <v>200.7</v>
      </c>
    </row>
    <row r="117" spans="1:15" ht="15.75" customHeight="1" x14ac:dyDescent="0.3">
      <c r="A117" s="34">
        <v>2420</v>
      </c>
      <c r="B117" s="34">
        <v>8</v>
      </c>
      <c r="C117" s="64">
        <v>113</v>
      </c>
      <c r="D117" s="64">
        <v>9</v>
      </c>
      <c r="E117" s="65">
        <v>43557</v>
      </c>
      <c r="F117" s="66">
        <v>5221</v>
      </c>
      <c r="G117" s="64">
        <v>7677</v>
      </c>
      <c r="H117" s="64">
        <v>7158</v>
      </c>
      <c r="I117" s="57"/>
      <c r="J117" s="59">
        <f t="shared" si="3"/>
        <v>26.794011357769747</v>
      </c>
      <c r="K117" s="62"/>
      <c r="L117" s="62"/>
      <c r="M117" s="62"/>
      <c r="O117" s="33">
        <f t="shared" si="1"/>
        <v>193.7</v>
      </c>
    </row>
    <row r="118" spans="1:15" ht="15.75" customHeight="1" x14ac:dyDescent="0.3">
      <c r="A118" s="34">
        <v>3067</v>
      </c>
      <c r="B118" s="34">
        <v>7</v>
      </c>
      <c r="C118" s="64">
        <v>113</v>
      </c>
      <c r="D118" s="64">
        <v>12</v>
      </c>
      <c r="E118" s="65">
        <v>43577</v>
      </c>
      <c r="F118" s="66">
        <v>5232</v>
      </c>
      <c r="G118" s="64">
        <v>7588</v>
      </c>
      <c r="H118" s="64">
        <v>7240</v>
      </c>
      <c r="I118" s="64"/>
      <c r="J118" s="59">
        <f t="shared" si="3"/>
        <v>17.330677290836654</v>
      </c>
      <c r="K118" s="63">
        <f>AVERAGE(J118:J119)</f>
        <v>17.653573939535974</v>
      </c>
      <c r="L118" s="63">
        <f>_xlfn.STDEV.S(J118,J119)</f>
        <v>0.45664481983539928</v>
      </c>
      <c r="M118" s="62"/>
      <c r="O118" s="33">
        <f t="shared" si="1"/>
        <v>200.8</v>
      </c>
    </row>
    <row r="119" spans="1:15" ht="15.75" customHeight="1" x14ac:dyDescent="0.3">
      <c r="A119" s="34">
        <v>3068</v>
      </c>
      <c r="B119" s="34">
        <v>8</v>
      </c>
      <c r="C119" s="64">
        <v>113</v>
      </c>
      <c r="D119" s="64">
        <v>12</v>
      </c>
      <c r="E119" s="65">
        <v>43577</v>
      </c>
      <c r="F119" s="66">
        <v>5221</v>
      </c>
      <c r="G119" s="64">
        <v>7728</v>
      </c>
      <c r="H119" s="64">
        <v>7346</v>
      </c>
      <c r="I119" s="64"/>
      <c r="J119" s="59">
        <f t="shared" si="3"/>
        <v>17.976470588235294</v>
      </c>
      <c r="K119" s="62"/>
      <c r="L119" s="62"/>
      <c r="M119" s="62"/>
      <c r="O119" s="33">
        <f t="shared" si="1"/>
        <v>212.5</v>
      </c>
    </row>
    <row r="120" spans="1:15" ht="15.75" customHeight="1" x14ac:dyDescent="0.3">
      <c r="A120" s="34">
        <v>3581</v>
      </c>
      <c r="B120" s="34">
        <v>3</v>
      </c>
      <c r="C120" s="64">
        <v>113</v>
      </c>
      <c r="D120" s="64">
        <v>14</v>
      </c>
      <c r="E120" s="65">
        <v>43591</v>
      </c>
      <c r="F120" s="64">
        <v>5258</v>
      </c>
      <c r="G120" s="66">
        <v>7992</v>
      </c>
      <c r="H120" s="64">
        <v>7622</v>
      </c>
      <c r="I120" s="64"/>
      <c r="J120" s="59">
        <f t="shared" si="3"/>
        <v>15.651438240270727</v>
      </c>
      <c r="K120" s="63">
        <f>AVERAGE(J120:J121)</f>
        <v>15.588814920040978</v>
      </c>
      <c r="L120" s="63">
        <f>_xlfn.STDEV.S(J120,J121)</f>
        <v>8.8562748789742921E-2</v>
      </c>
      <c r="M120" s="62">
        <f>(K118-K120)/14</f>
        <v>0.14748278710678545</v>
      </c>
      <c r="N120" s="33">
        <f>(K114-K120)/56</f>
        <v>0.32743335582423827</v>
      </c>
      <c r="O120" s="33">
        <f t="shared" si="1"/>
        <v>236.4</v>
      </c>
    </row>
    <row r="121" spans="1:15" ht="15.75" customHeight="1" x14ac:dyDescent="0.3">
      <c r="A121" s="34">
        <v>3582</v>
      </c>
      <c r="B121" s="34">
        <v>4</v>
      </c>
      <c r="C121" s="64">
        <v>113</v>
      </c>
      <c r="D121" s="64">
        <v>14</v>
      </c>
      <c r="E121" s="65">
        <v>43591</v>
      </c>
      <c r="F121" s="64">
        <v>5259</v>
      </c>
      <c r="G121" s="66">
        <v>7707</v>
      </c>
      <c r="H121" s="64">
        <v>7378</v>
      </c>
      <c r="I121" s="64"/>
      <c r="J121" s="59">
        <f t="shared" si="3"/>
        <v>15.526191599811231</v>
      </c>
      <c r="K121" s="62"/>
      <c r="L121" s="62"/>
      <c r="M121" s="62"/>
      <c r="O121" s="33">
        <f t="shared" si="1"/>
        <v>211.9</v>
      </c>
    </row>
    <row r="122" spans="1:15" ht="15.75" customHeight="1" x14ac:dyDescent="0.3">
      <c r="A122" s="7">
        <v>405</v>
      </c>
      <c r="B122" s="7">
        <v>55</v>
      </c>
      <c r="C122" s="67">
        <v>114</v>
      </c>
      <c r="D122" s="67">
        <v>2</v>
      </c>
      <c r="E122" s="68">
        <v>43517</v>
      </c>
      <c r="F122" s="67">
        <v>5269</v>
      </c>
      <c r="G122" s="67">
        <v>8982</v>
      </c>
      <c r="H122" s="67">
        <v>7554</v>
      </c>
      <c r="I122" s="67">
        <v>10</v>
      </c>
      <c r="J122" s="69">
        <f t="shared" si="3"/>
        <v>62.494529540481402</v>
      </c>
      <c r="K122" s="46">
        <f>AVERAGE(J122:J123)</f>
        <v>62.18004940672904</v>
      </c>
      <c r="L122" s="46">
        <f>_xlfn.STDEV.S(J122,J123)</f>
        <v>0.44474207024948986</v>
      </c>
      <c r="M122" s="47">
        <v>3</v>
      </c>
      <c r="O122" s="33">
        <f t="shared" si="1"/>
        <v>228.5</v>
      </c>
    </row>
    <row r="123" spans="1:15" ht="15.75" customHeight="1" x14ac:dyDescent="0.3">
      <c r="A123" s="7">
        <v>406</v>
      </c>
      <c r="B123" s="7">
        <v>56</v>
      </c>
      <c r="C123" s="67">
        <v>114</v>
      </c>
      <c r="D123" s="67">
        <v>2</v>
      </c>
      <c r="E123" s="68">
        <v>43517</v>
      </c>
      <c r="F123" s="67">
        <v>5254</v>
      </c>
      <c r="G123" s="67">
        <v>8794</v>
      </c>
      <c r="H123" s="67">
        <v>7441</v>
      </c>
      <c r="I123" s="67"/>
      <c r="J123" s="69">
        <f t="shared" si="3"/>
        <v>61.865569272976686</v>
      </c>
      <c r="K123" s="47"/>
      <c r="L123" s="47"/>
      <c r="M123" s="47"/>
      <c r="O123" s="33">
        <f t="shared" si="1"/>
        <v>218.7</v>
      </c>
    </row>
    <row r="124" spans="1:15" ht="15.75" customHeight="1" x14ac:dyDescent="0.3">
      <c r="A124" s="7">
        <v>1059</v>
      </c>
      <c r="B124" s="7">
        <v>13</v>
      </c>
      <c r="C124" s="67">
        <v>114</v>
      </c>
      <c r="D124" s="67">
        <v>4</v>
      </c>
      <c r="E124" s="68">
        <v>43524</v>
      </c>
      <c r="F124" s="67">
        <v>5314</v>
      </c>
      <c r="G124" s="67">
        <v>9098</v>
      </c>
      <c r="H124" s="67">
        <v>7673</v>
      </c>
      <c r="I124" s="67">
        <v>9</v>
      </c>
      <c r="J124" s="69">
        <f t="shared" si="3"/>
        <v>60.406952098346757</v>
      </c>
      <c r="K124" s="46">
        <f>AVERAGE(J124:J125)</f>
        <v>60.350863275613754</v>
      </c>
      <c r="L124" s="46">
        <f>_xlfn.STDEV.S(J124,J125)</f>
        <v>7.9321573806552539E-2</v>
      </c>
      <c r="M124" s="47"/>
      <c r="O124" s="33">
        <f t="shared" si="1"/>
        <v>235.9</v>
      </c>
    </row>
    <row r="125" spans="1:15" ht="15.75" customHeight="1" x14ac:dyDescent="0.3">
      <c r="A125" s="7">
        <v>1060</v>
      </c>
      <c r="B125" s="7">
        <v>14</v>
      </c>
      <c r="C125" s="67">
        <v>114</v>
      </c>
      <c r="D125" s="67">
        <v>4</v>
      </c>
      <c r="E125" s="68">
        <v>43524</v>
      </c>
      <c r="F125" s="67">
        <v>5249</v>
      </c>
      <c r="G125" s="67">
        <v>8838</v>
      </c>
      <c r="H125" s="67">
        <v>7488</v>
      </c>
      <c r="I125" s="67"/>
      <c r="J125" s="69">
        <f t="shared" si="3"/>
        <v>60.294774452880752</v>
      </c>
      <c r="K125" s="47"/>
      <c r="L125" s="47"/>
      <c r="M125" s="47"/>
      <c r="O125" s="33">
        <f t="shared" si="1"/>
        <v>223.9</v>
      </c>
    </row>
    <row r="126" spans="1:15" ht="15.75" customHeight="1" x14ac:dyDescent="0.3">
      <c r="A126" s="7">
        <v>1709</v>
      </c>
      <c r="B126" s="7">
        <v>13</v>
      </c>
      <c r="C126" s="67">
        <v>114</v>
      </c>
      <c r="D126" s="67">
        <v>6</v>
      </c>
      <c r="E126" s="68">
        <v>43535</v>
      </c>
      <c r="F126" s="67">
        <v>5314</v>
      </c>
      <c r="G126" s="67">
        <v>8840</v>
      </c>
      <c r="H126" s="67">
        <v>7740</v>
      </c>
      <c r="I126" s="67">
        <v>9</v>
      </c>
      <c r="J126" s="69">
        <f t="shared" si="3"/>
        <v>45.342126957955479</v>
      </c>
      <c r="K126" s="46">
        <f>AVERAGE(J126:J127)</f>
        <v>45.717013265808625</v>
      </c>
      <c r="L126" s="46">
        <f>_xlfn.STDEV.S(J126,J127)</f>
        <v>0.53016930091389403</v>
      </c>
      <c r="M126" s="47"/>
      <c r="O126" s="33">
        <f t="shared" si="1"/>
        <v>242.6</v>
      </c>
    </row>
    <row r="127" spans="1:15" ht="15.75" customHeight="1" x14ac:dyDescent="0.3">
      <c r="A127" s="7">
        <v>1710</v>
      </c>
      <c r="B127" s="7">
        <v>14</v>
      </c>
      <c r="C127" s="67">
        <v>114</v>
      </c>
      <c r="D127" s="67">
        <v>6</v>
      </c>
      <c r="E127" s="68">
        <v>43535</v>
      </c>
      <c r="F127" s="67">
        <v>5249</v>
      </c>
      <c r="G127" s="67">
        <v>8333</v>
      </c>
      <c r="H127" s="67">
        <v>7360</v>
      </c>
      <c r="I127" s="67"/>
      <c r="J127" s="69">
        <f t="shared" si="3"/>
        <v>46.09189957366177</v>
      </c>
      <c r="K127" s="47"/>
      <c r="L127" s="47"/>
      <c r="M127" s="47"/>
      <c r="O127" s="33">
        <f t="shared" si="1"/>
        <v>211.1</v>
      </c>
    </row>
    <row r="128" spans="1:15" ht="15.75" customHeight="1" x14ac:dyDescent="0.3">
      <c r="A128" s="34">
        <v>2421</v>
      </c>
      <c r="B128" s="34">
        <v>9</v>
      </c>
      <c r="C128" s="70">
        <v>114</v>
      </c>
      <c r="D128" s="70">
        <v>9</v>
      </c>
      <c r="E128" s="71">
        <v>43557</v>
      </c>
      <c r="F128" s="72">
        <v>5188</v>
      </c>
      <c r="G128" s="70">
        <v>7955</v>
      </c>
      <c r="H128" s="70">
        <v>7504</v>
      </c>
      <c r="I128" s="67"/>
      <c r="J128" s="69">
        <f t="shared" si="3"/>
        <v>19.473229706390327</v>
      </c>
      <c r="K128" s="46">
        <f>AVERAGE(J128:J129)</f>
        <v>19.547852781202188</v>
      </c>
      <c r="L128" s="46">
        <f>_xlfn.STDEV.S(J128,J129)</f>
        <v>0.10553296446491282</v>
      </c>
      <c r="M128" s="47"/>
      <c r="O128" s="33">
        <f t="shared" si="1"/>
        <v>231.6</v>
      </c>
    </row>
    <row r="129" spans="1:15" ht="15.75" customHeight="1" x14ac:dyDescent="0.3">
      <c r="A129" s="34">
        <v>2422</v>
      </c>
      <c r="B129" s="34">
        <v>10</v>
      </c>
      <c r="C129" s="70">
        <v>114</v>
      </c>
      <c r="D129" s="70">
        <v>9</v>
      </c>
      <c r="E129" s="71">
        <v>43557</v>
      </c>
      <c r="F129" s="72">
        <v>5232</v>
      </c>
      <c r="G129" s="70">
        <v>7957</v>
      </c>
      <c r="H129" s="70">
        <v>7510</v>
      </c>
      <c r="I129" s="67"/>
      <c r="J129" s="69">
        <f t="shared" si="3"/>
        <v>19.622475856014045</v>
      </c>
      <c r="K129" s="47"/>
      <c r="L129" s="47"/>
      <c r="M129" s="47"/>
      <c r="O129" s="33">
        <f t="shared" si="1"/>
        <v>227.8</v>
      </c>
    </row>
    <row r="130" spans="1:15" ht="15.75" customHeight="1" x14ac:dyDescent="0.3">
      <c r="A130" s="34">
        <v>3069</v>
      </c>
      <c r="B130" s="34">
        <v>9</v>
      </c>
      <c r="C130" s="70">
        <v>114</v>
      </c>
      <c r="D130" s="70">
        <v>12</v>
      </c>
      <c r="E130" s="71">
        <v>43577</v>
      </c>
      <c r="F130" s="72">
        <v>5188</v>
      </c>
      <c r="G130" s="70">
        <v>7970</v>
      </c>
      <c r="H130" s="70">
        <v>7550</v>
      </c>
      <c r="I130" s="70"/>
      <c r="J130" s="69">
        <f t="shared" si="3"/>
        <v>17.781541066892466</v>
      </c>
      <c r="K130" s="46">
        <f>AVERAGE(J130:J131)</f>
        <v>17.94230799555104</v>
      </c>
      <c r="L130" s="46">
        <f>_xlfn.STDEV.S(J130,J131)</f>
        <v>0.2273587708900241</v>
      </c>
      <c r="M130" s="47"/>
      <c r="O130" s="33">
        <f t="shared" si="1"/>
        <v>236.2</v>
      </c>
    </row>
    <row r="131" spans="1:15" ht="15.75" customHeight="1" x14ac:dyDescent="0.3">
      <c r="A131" s="34">
        <v>3070</v>
      </c>
      <c r="B131" s="34">
        <v>10</v>
      </c>
      <c r="C131" s="70">
        <v>114</v>
      </c>
      <c r="D131" s="70">
        <v>12</v>
      </c>
      <c r="E131" s="71">
        <v>43577</v>
      </c>
      <c r="F131" s="72">
        <v>5232</v>
      </c>
      <c r="G131" s="70">
        <v>7959</v>
      </c>
      <c r="H131" s="70">
        <v>7541</v>
      </c>
      <c r="I131" s="70"/>
      <c r="J131" s="69">
        <f t="shared" si="3"/>
        <v>18.103074924209615</v>
      </c>
      <c r="K131" s="47"/>
      <c r="L131" s="47"/>
      <c r="M131" s="47"/>
      <c r="O131" s="33">
        <f t="shared" si="1"/>
        <v>230.9</v>
      </c>
    </row>
    <row r="132" spans="1:15" ht="15.75" customHeight="1" x14ac:dyDescent="0.3">
      <c r="A132" s="34">
        <v>3583</v>
      </c>
      <c r="B132" s="34">
        <v>5</v>
      </c>
      <c r="C132" s="70">
        <v>114</v>
      </c>
      <c r="D132" s="70">
        <v>14</v>
      </c>
      <c r="E132" s="71">
        <v>43591</v>
      </c>
      <c r="F132" s="70">
        <v>5236</v>
      </c>
      <c r="G132" s="72">
        <v>7843</v>
      </c>
      <c r="H132" s="70">
        <v>7477</v>
      </c>
      <c r="I132" s="70"/>
      <c r="J132" s="69">
        <f t="shared" si="3"/>
        <v>16.331994645247658</v>
      </c>
      <c r="K132" s="46">
        <f>AVERAGE(J132:J133)</f>
        <v>16.32738273161425</v>
      </c>
      <c r="L132" s="46">
        <f>_xlfn.STDEV.S(J132,J133)</f>
        <v>6.5222308088611139E-3</v>
      </c>
      <c r="M132" s="47">
        <f>(K130-K132)/14</f>
        <v>0.11535180456691359</v>
      </c>
      <c r="N132" s="33">
        <f>(K126-K132)/56</f>
        <v>0.52481483096775672</v>
      </c>
      <c r="O132" s="33">
        <f t="shared" si="1"/>
        <v>224.1</v>
      </c>
    </row>
    <row r="133" spans="1:15" ht="15.75" customHeight="1" x14ac:dyDescent="0.3">
      <c r="A133" s="34">
        <v>3584</v>
      </c>
      <c r="B133" s="34">
        <v>6</v>
      </c>
      <c r="C133" s="70">
        <v>114</v>
      </c>
      <c r="D133" s="70">
        <v>14</v>
      </c>
      <c r="E133" s="71">
        <v>43591</v>
      </c>
      <c r="F133" s="70">
        <v>5259</v>
      </c>
      <c r="G133" s="72">
        <v>8416</v>
      </c>
      <c r="H133" s="70">
        <v>7973</v>
      </c>
      <c r="I133" s="70"/>
      <c r="J133" s="69">
        <f t="shared" si="3"/>
        <v>16.322770817980839</v>
      </c>
      <c r="K133" s="47"/>
      <c r="L133" s="47"/>
      <c r="M133" s="47"/>
      <c r="O133" s="33">
        <f t="shared" si="1"/>
        <v>271.39999999999998</v>
      </c>
    </row>
    <row r="134" spans="1:15" ht="15.75" customHeight="1" x14ac:dyDescent="0.3">
      <c r="A134" s="7">
        <v>13</v>
      </c>
      <c r="B134" s="7">
        <v>13</v>
      </c>
      <c r="C134" s="28">
        <v>115</v>
      </c>
      <c r="D134" s="28">
        <v>1</v>
      </c>
      <c r="E134" s="29">
        <v>43514</v>
      </c>
      <c r="F134" s="28">
        <v>5314</v>
      </c>
      <c r="G134" s="28">
        <v>8051</v>
      </c>
      <c r="H134" s="28">
        <v>7258</v>
      </c>
      <c r="I134" s="28">
        <v>10</v>
      </c>
      <c r="J134" s="30">
        <f t="shared" si="3"/>
        <v>40.792181069958851</v>
      </c>
      <c r="K134" s="31">
        <f>AVERAGE(J134:J135)</f>
        <v>39.359945956666174</v>
      </c>
      <c r="L134" s="31">
        <f>_xlfn.STDEV.S(J134,J135)</f>
        <v>2.0254863217254702</v>
      </c>
      <c r="M134" s="32">
        <v>2</v>
      </c>
      <c r="O134" s="33">
        <f t="shared" si="1"/>
        <v>194.4</v>
      </c>
    </row>
    <row r="135" spans="1:15" ht="15.75" customHeight="1" x14ac:dyDescent="0.3">
      <c r="A135" s="7">
        <v>14</v>
      </c>
      <c r="B135" s="7">
        <v>14</v>
      </c>
      <c r="C135" s="28">
        <v>115</v>
      </c>
      <c r="D135" s="28">
        <v>1</v>
      </c>
      <c r="E135" s="29">
        <v>43514</v>
      </c>
      <c r="F135" s="28">
        <v>5249</v>
      </c>
      <c r="G135" s="28">
        <v>8111</v>
      </c>
      <c r="H135" s="28">
        <v>7324</v>
      </c>
      <c r="I135" s="28"/>
      <c r="J135" s="30">
        <f t="shared" si="3"/>
        <v>37.927710843373497</v>
      </c>
      <c r="K135" s="32"/>
      <c r="L135" s="32"/>
      <c r="M135" s="32"/>
      <c r="O135" s="33">
        <f t="shared" si="1"/>
        <v>207.5</v>
      </c>
    </row>
    <row r="136" spans="1:15" ht="15.75" customHeight="1" x14ac:dyDescent="0.3">
      <c r="A136" s="7">
        <v>667</v>
      </c>
      <c r="B136" s="7">
        <v>13</v>
      </c>
      <c r="C136" s="28">
        <v>115</v>
      </c>
      <c r="D136" s="28">
        <v>3</v>
      </c>
      <c r="E136" s="29">
        <v>43521</v>
      </c>
      <c r="F136" s="28">
        <v>5314</v>
      </c>
      <c r="G136" s="28">
        <v>8469</v>
      </c>
      <c r="H136" s="28">
        <v>7610</v>
      </c>
      <c r="I136" s="28">
        <v>6</v>
      </c>
      <c r="J136" s="30">
        <f t="shared" si="3"/>
        <v>37.412891986062718</v>
      </c>
      <c r="K136" s="31">
        <f>AVERAGE(J136:J137)</f>
        <v>37.578995012639197</v>
      </c>
      <c r="L136" s="31">
        <f>_xlfn.STDEV.S(J136,J137)</f>
        <v>0.23490515293568076</v>
      </c>
      <c r="M136" s="32"/>
      <c r="O136" s="33">
        <f t="shared" si="1"/>
        <v>229.6</v>
      </c>
    </row>
    <row r="137" spans="1:15" ht="15.75" customHeight="1" x14ac:dyDescent="0.3">
      <c r="A137" s="7">
        <v>668</v>
      </c>
      <c r="B137" s="7">
        <v>14</v>
      </c>
      <c r="C137" s="28">
        <v>115</v>
      </c>
      <c r="D137" s="28">
        <v>3</v>
      </c>
      <c r="E137" s="29">
        <v>43521</v>
      </c>
      <c r="F137" s="28">
        <v>5249</v>
      </c>
      <c r="G137" s="28">
        <v>8340</v>
      </c>
      <c r="H137" s="28">
        <v>7493</v>
      </c>
      <c r="I137" s="28"/>
      <c r="J137" s="30">
        <f t="shared" si="3"/>
        <v>37.745098039215684</v>
      </c>
      <c r="K137" s="32"/>
      <c r="L137" s="32"/>
      <c r="M137" s="32"/>
      <c r="O137" s="33">
        <f t="shared" si="1"/>
        <v>224.4</v>
      </c>
    </row>
    <row r="138" spans="1:15" ht="15.75" customHeight="1" x14ac:dyDescent="0.3">
      <c r="A138" s="7">
        <v>1317</v>
      </c>
      <c r="B138" s="7">
        <v>13</v>
      </c>
      <c r="C138" s="28">
        <v>115</v>
      </c>
      <c r="D138" s="28">
        <v>5</v>
      </c>
      <c r="E138" s="29">
        <v>43531</v>
      </c>
      <c r="F138" s="28">
        <v>5314</v>
      </c>
      <c r="G138" s="28">
        <v>8431</v>
      </c>
      <c r="H138" s="28">
        <v>7877</v>
      </c>
      <c r="I138" s="28">
        <v>7</v>
      </c>
      <c r="J138" s="30">
        <f t="shared" si="3"/>
        <v>21.615294576667967</v>
      </c>
      <c r="K138" s="31">
        <f>AVERAGE(J138:J139)</f>
        <v>21.577183186786979</v>
      </c>
      <c r="L138" s="31">
        <f>_xlfn.STDEV.S(J138,J139)</f>
        <v>5.3897644450582829E-2</v>
      </c>
      <c r="M138" s="32"/>
      <c r="O138" s="33">
        <f t="shared" si="1"/>
        <v>256.3</v>
      </c>
    </row>
    <row r="139" spans="1:15" ht="15.75" customHeight="1" x14ac:dyDescent="0.3">
      <c r="A139" s="7">
        <v>1318</v>
      </c>
      <c r="B139" s="7">
        <v>14</v>
      </c>
      <c r="C139" s="28">
        <v>115</v>
      </c>
      <c r="D139" s="28">
        <v>5</v>
      </c>
      <c r="E139" s="29">
        <v>43531</v>
      </c>
      <c r="F139" s="28">
        <v>5249</v>
      </c>
      <c r="G139" s="28">
        <v>8313</v>
      </c>
      <c r="H139" s="28">
        <v>7770</v>
      </c>
      <c r="I139" s="28"/>
      <c r="J139" s="30">
        <f t="shared" si="3"/>
        <v>21.53907179690599</v>
      </c>
      <c r="K139" s="32"/>
      <c r="L139" s="32"/>
      <c r="M139" s="32"/>
      <c r="O139" s="33">
        <f t="shared" si="1"/>
        <v>252.1</v>
      </c>
    </row>
    <row r="140" spans="1:15" ht="15.75" customHeight="1" x14ac:dyDescent="0.3">
      <c r="A140" s="34">
        <v>2243</v>
      </c>
      <c r="B140" s="34">
        <v>13</v>
      </c>
      <c r="C140" s="35">
        <v>115</v>
      </c>
      <c r="D140" s="35">
        <v>8</v>
      </c>
      <c r="E140" s="36">
        <v>43550</v>
      </c>
      <c r="F140" s="37">
        <v>5314</v>
      </c>
      <c r="G140" s="35">
        <v>7690</v>
      </c>
      <c r="H140" s="35">
        <v>7378</v>
      </c>
      <c r="I140" s="28"/>
      <c r="J140" s="30">
        <f t="shared" si="3"/>
        <v>15.11627906976744</v>
      </c>
      <c r="K140" s="31">
        <f>AVERAGE(J140:J141)</f>
        <v>15.3812687865844</v>
      </c>
      <c r="L140" s="31">
        <f>_xlfn.STDEV.S(J140,J141)</f>
        <v>0.37475205141195117</v>
      </c>
      <c r="M140" s="32">
        <f>+(K138-K140)/19</f>
        <v>0.32610075790539889</v>
      </c>
      <c r="N140" s="33">
        <f>+(K134-K140)/36</f>
        <v>0.66607436583560486</v>
      </c>
      <c r="O140" s="33">
        <f t="shared" si="1"/>
        <v>206.4</v>
      </c>
    </row>
    <row r="141" spans="1:15" ht="15.75" customHeight="1" x14ac:dyDescent="0.3">
      <c r="A141" s="34">
        <v>2244</v>
      </c>
      <c r="B141" s="34">
        <v>14</v>
      </c>
      <c r="C141" s="35">
        <v>115</v>
      </c>
      <c r="D141" s="35">
        <v>8</v>
      </c>
      <c r="E141" s="36">
        <v>43550</v>
      </c>
      <c r="F141" s="37">
        <v>5249</v>
      </c>
      <c r="G141" s="35">
        <v>7799</v>
      </c>
      <c r="H141" s="35">
        <v>7454</v>
      </c>
      <c r="I141" s="28"/>
      <c r="J141" s="30">
        <f t="shared" si="3"/>
        <v>15.646258503401361</v>
      </c>
      <c r="K141" s="32"/>
      <c r="L141" s="32"/>
      <c r="M141" s="32"/>
      <c r="O141" s="33">
        <f t="shared" si="1"/>
        <v>220.5</v>
      </c>
    </row>
    <row r="142" spans="1:15" ht="15.75" customHeight="1" x14ac:dyDescent="0.3">
      <c r="A142" s="7">
        <v>15</v>
      </c>
      <c r="B142" s="7">
        <v>15</v>
      </c>
      <c r="C142" s="73">
        <v>116</v>
      </c>
      <c r="D142" s="73">
        <v>1</v>
      </c>
      <c r="E142" s="74">
        <v>43514</v>
      </c>
      <c r="F142" s="73">
        <v>5231</v>
      </c>
      <c r="G142" s="73">
        <v>8339</v>
      </c>
      <c r="H142" s="73">
        <v>7545</v>
      </c>
      <c r="I142" s="73">
        <v>11</v>
      </c>
      <c r="J142" s="75">
        <f t="shared" si="3"/>
        <v>34.312878133102856</v>
      </c>
      <c r="K142" s="76">
        <f>AVERAGE(J142:J143)</f>
        <v>33.932180776848114</v>
      </c>
      <c r="L142" s="76">
        <f>_xlfn.STDEV.S(J142,J143)</f>
        <v>0.53838736437503887</v>
      </c>
      <c r="M142" s="77">
        <v>2</v>
      </c>
      <c r="O142" s="33">
        <f t="shared" si="1"/>
        <v>231.4</v>
      </c>
    </row>
    <row r="143" spans="1:15" ht="15.75" customHeight="1" x14ac:dyDescent="0.3">
      <c r="A143" s="7">
        <v>16</v>
      </c>
      <c r="B143" s="7">
        <v>16</v>
      </c>
      <c r="C143" s="73">
        <v>116</v>
      </c>
      <c r="D143" s="73">
        <v>1</v>
      </c>
      <c r="E143" s="74">
        <v>43514</v>
      </c>
      <c r="F143" s="73">
        <v>5280</v>
      </c>
      <c r="G143" s="73">
        <v>8341</v>
      </c>
      <c r="H143" s="73">
        <v>7572</v>
      </c>
      <c r="I143" s="73"/>
      <c r="J143" s="75">
        <f t="shared" si="3"/>
        <v>33.551483420593371</v>
      </c>
      <c r="K143" s="77"/>
      <c r="L143" s="77"/>
      <c r="M143" s="77"/>
      <c r="O143" s="33">
        <f t="shared" si="1"/>
        <v>229.2</v>
      </c>
    </row>
    <row r="144" spans="1:15" ht="15.75" customHeight="1" x14ac:dyDescent="0.3">
      <c r="A144" s="7">
        <v>669</v>
      </c>
      <c r="B144" s="7">
        <v>15</v>
      </c>
      <c r="C144" s="73">
        <v>116</v>
      </c>
      <c r="D144" s="73">
        <v>3</v>
      </c>
      <c r="E144" s="74">
        <v>43521</v>
      </c>
      <c r="F144" s="73">
        <v>5231</v>
      </c>
      <c r="G144" s="73">
        <v>8935</v>
      </c>
      <c r="H144" s="73">
        <v>7803</v>
      </c>
      <c r="I144" s="73">
        <v>7</v>
      </c>
      <c r="J144" s="75">
        <f t="shared" si="3"/>
        <v>44.012441679626754</v>
      </c>
      <c r="K144" s="76">
        <f>AVERAGE(J144:J145)</f>
        <v>45.04787158494139</v>
      </c>
      <c r="L144" s="76">
        <f>_xlfn.STDEV.S(J144,J145)</f>
        <v>1.4643190149826433</v>
      </c>
      <c r="M144" s="77"/>
      <c r="O144" s="33">
        <f t="shared" si="1"/>
        <v>257.2</v>
      </c>
    </row>
    <row r="145" spans="1:15" ht="15.75" customHeight="1" x14ac:dyDescent="0.3">
      <c r="A145" s="7">
        <v>670</v>
      </c>
      <c r="B145" s="7">
        <v>16</v>
      </c>
      <c r="C145" s="73">
        <v>116</v>
      </c>
      <c r="D145" s="73">
        <v>3</v>
      </c>
      <c r="E145" s="74">
        <v>43521</v>
      </c>
      <c r="F145" s="73">
        <v>5280</v>
      </c>
      <c r="G145" s="73">
        <v>9103</v>
      </c>
      <c r="H145" s="73">
        <v>7897</v>
      </c>
      <c r="I145" s="73"/>
      <c r="J145" s="75">
        <f t="shared" si="3"/>
        <v>46.083301490256019</v>
      </c>
      <c r="K145" s="77"/>
      <c r="L145" s="77"/>
      <c r="M145" s="77"/>
      <c r="O145" s="33">
        <f t="shared" si="1"/>
        <v>261.7</v>
      </c>
    </row>
    <row r="146" spans="1:15" ht="15.75" customHeight="1" x14ac:dyDescent="0.3">
      <c r="A146" s="7">
        <v>1319</v>
      </c>
      <c r="B146" s="7">
        <v>15</v>
      </c>
      <c r="C146" s="73">
        <v>116</v>
      </c>
      <c r="D146" s="73">
        <v>5</v>
      </c>
      <c r="E146" s="74">
        <v>43531</v>
      </c>
      <c r="F146" s="73">
        <v>5231</v>
      </c>
      <c r="G146" s="73">
        <v>8626</v>
      </c>
      <c r="H146" s="73">
        <v>7893</v>
      </c>
      <c r="I146" s="73">
        <v>9</v>
      </c>
      <c r="J146" s="75">
        <f t="shared" si="3"/>
        <v>27.535687453042822</v>
      </c>
      <c r="K146" s="76">
        <f>AVERAGE(J146:J147)</f>
        <v>27.487355921643363</v>
      </c>
      <c r="L146" s="76">
        <f>_xlfn.STDEV.S(J146,J147)</f>
        <v>6.835110719537571E-2</v>
      </c>
      <c r="M146" s="77"/>
      <c r="O146" s="33">
        <f t="shared" si="1"/>
        <v>266.2</v>
      </c>
    </row>
    <row r="147" spans="1:15" ht="15.75" customHeight="1" x14ac:dyDescent="0.3">
      <c r="A147" s="7">
        <v>1320</v>
      </c>
      <c r="B147" s="7">
        <v>16</v>
      </c>
      <c r="C147" s="73">
        <v>116</v>
      </c>
      <c r="D147" s="73">
        <v>5</v>
      </c>
      <c r="E147" s="74">
        <v>43531</v>
      </c>
      <c r="F147" s="73">
        <v>5280</v>
      </c>
      <c r="G147" s="73">
        <v>8624</v>
      </c>
      <c r="H147" s="73">
        <v>7904</v>
      </c>
      <c r="I147" s="73"/>
      <c r="J147" s="75">
        <f t="shared" si="3"/>
        <v>27.439024390243905</v>
      </c>
      <c r="K147" s="77"/>
      <c r="L147" s="77"/>
      <c r="M147" s="77"/>
      <c r="O147" s="33">
        <f t="shared" si="1"/>
        <v>262.39999999999998</v>
      </c>
    </row>
    <row r="148" spans="1:15" ht="15.75" customHeight="1" x14ac:dyDescent="0.3">
      <c r="A148" s="34">
        <v>2245</v>
      </c>
      <c r="B148" s="34">
        <v>15</v>
      </c>
      <c r="C148" s="78">
        <v>116</v>
      </c>
      <c r="D148" s="78">
        <v>8</v>
      </c>
      <c r="E148" s="79">
        <v>43550</v>
      </c>
      <c r="F148" s="80">
        <v>5231</v>
      </c>
      <c r="G148" s="78">
        <v>8247</v>
      </c>
      <c r="H148" s="78">
        <v>7788</v>
      </c>
      <c r="I148" s="73"/>
      <c r="J148" s="75">
        <f t="shared" si="3"/>
        <v>17.950723504106374</v>
      </c>
      <c r="K148" s="76">
        <f>AVERAGE(J148:J149)</f>
        <v>17.785836674378977</v>
      </c>
      <c r="L148" s="76">
        <f>_xlfn.STDEV.S(J148,J149)</f>
        <v>0.23318519085719072</v>
      </c>
      <c r="M148" s="77"/>
      <c r="O148" s="33">
        <f t="shared" si="1"/>
        <v>255.7</v>
      </c>
    </row>
    <row r="149" spans="1:15" ht="15.75" customHeight="1" x14ac:dyDescent="0.3">
      <c r="A149" s="34">
        <v>2246</v>
      </c>
      <c r="B149" s="34">
        <v>16</v>
      </c>
      <c r="C149" s="78">
        <v>116</v>
      </c>
      <c r="D149" s="78">
        <v>8</v>
      </c>
      <c r="E149" s="79">
        <v>43550</v>
      </c>
      <c r="F149" s="80">
        <v>5280</v>
      </c>
      <c r="G149" s="78">
        <v>7930</v>
      </c>
      <c r="H149" s="78">
        <v>7533</v>
      </c>
      <c r="I149" s="73"/>
      <c r="J149" s="75">
        <f t="shared" si="3"/>
        <v>17.620949844651577</v>
      </c>
      <c r="K149" s="77"/>
      <c r="L149" s="77"/>
      <c r="M149" s="77"/>
      <c r="O149" s="33">
        <f t="shared" si="1"/>
        <v>225.3</v>
      </c>
    </row>
    <row r="150" spans="1:15" ht="15.75" customHeight="1" x14ac:dyDescent="0.3">
      <c r="A150" s="34">
        <v>2729</v>
      </c>
      <c r="B150" s="34">
        <v>101</v>
      </c>
      <c r="C150" s="78">
        <v>116</v>
      </c>
      <c r="D150" s="78">
        <v>10</v>
      </c>
      <c r="E150" s="79">
        <v>43564</v>
      </c>
      <c r="F150" s="80">
        <v>5208</v>
      </c>
      <c r="G150" s="78">
        <v>8014</v>
      </c>
      <c r="H150" s="78">
        <v>7625</v>
      </c>
      <c r="I150" s="78"/>
      <c r="J150" s="75">
        <f t="shared" si="3"/>
        <v>16.094331816301199</v>
      </c>
      <c r="K150" s="76">
        <f>AVERAGE(J150:J151)</f>
        <v>15.982966175649485</v>
      </c>
      <c r="L150" s="76">
        <f>_xlfn.STDEV.S(J150,J151)</f>
        <v>0.15749479939202252</v>
      </c>
      <c r="M150" s="77">
        <f>+(K148-K150)/14</f>
        <v>0.12877646419496372</v>
      </c>
      <c r="N150" s="33">
        <f>+(K144-K150)/43</f>
        <v>0.6759280327742303</v>
      </c>
      <c r="O150" s="33">
        <f t="shared" si="1"/>
        <v>241.7</v>
      </c>
    </row>
    <row r="151" spans="1:15" ht="15.75" customHeight="1" x14ac:dyDescent="0.3">
      <c r="A151" s="34">
        <v>2730</v>
      </c>
      <c r="B151" s="34">
        <v>102</v>
      </c>
      <c r="C151" s="78">
        <v>116</v>
      </c>
      <c r="D151" s="78">
        <v>10</v>
      </c>
      <c r="E151" s="79">
        <v>43564</v>
      </c>
      <c r="F151" s="80">
        <v>5224</v>
      </c>
      <c r="G151" s="78">
        <v>7823</v>
      </c>
      <c r="H151" s="78">
        <v>7467</v>
      </c>
      <c r="I151" s="78"/>
      <c r="J151" s="75">
        <f t="shared" si="3"/>
        <v>15.871600534997771</v>
      </c>
      <c r="K151" s="77"/>
      <c r="L151" s="77"/>
      <c r="M151" s="77"/>
      <c r="O151" s="33">
        <f t="shared" si="1"/>
        <v>224.3</v>
      </c>
    </row>
    <row r="152" spans="1:15" ht="15.75" customHeight="1" x14ac:dyDescent="0.3">
      <c r="A152" s="7">
        <v>407</v>
      </c>
      <c r="B152" s="7">
        <v>57</v>
      </c>
      <c r="C152" s="28">
        <v>117</v>
      </c>
      <c r="D152" s="28">
        <v>2</v>
      </c>
      <c r="E152" s="29">
        <v>43517</v>
      </c>
      <c r="F152" s="28">
        <v>5257</v>
      </c>
      <c r="G152" s="28">
        <v>8725</v>
      </c>
      <c r="H152" s="28">
        <v>7462</v>
      </c>
      <c r="I152" s="28">
        <v>9</v>
      </c>
      <c r="J152" s="30">
        <f t="shared" si="3"/>
        <v>57.278911564625844</v>
      </c>
      <c r="K152" s="31">
        <f>AVERAGE(J152:J153)</f>
        <v>56.851220488195274</v>
      </c>
      <c r="L152" s="31">
        <f>_xlfn.STDEV.S(J152,J153)</f>
        <v>0.60484652079405965</v>
      </c>
      <c r="M152" s="32">
        <v>2</v>
      </c>
      <c r="O152" s="33">
        <f t="shared" si="1"/>
        <v>220.5</v>
      </c>
    </row>
    <row r="153" spans="1:15" ht="15.75" customHeight="1" x14ac:dyDescent="0.3">
      <c r="A153" s="7">
        <v>408</v>
      </c>
      <c r="B153" s="7">
        <v>58</v>
      </c>
      <c r="C153" s="28">
        <v>117</v>
      </c>
      <c r="D153" s="28">
        <v>2</v>
      </c>
      <c r="E153" s="29">
        <v>43517</v>
      </c>
      <c r="F153" s="28">
        <v>5320</v>
      </c>
      <c r="G153" s="28">
        <v>8644</v>
      </c>
      <c r="H153" s="28">
        <v>7445</v>
      </c>
      <c r="I153" s="28"/>
      <c r="J153" s="30">
        <f t="shared" si="3"/>
        <v>56.423529411764704</v>
      </c>
      <c r="K153" s="32"/>
      <c r="L153" s="32"/>
      <c r="M153" s="32"/>
      <c r="O153" s="33">
        <f t="shared" si="1"/>
        <v>212.5</v>
      </c>
    </row>
    <row r="154" spans="1:15" ht="15.75" customHeight="1" x14ac:dyDescent="0.3">
      <c r="A154" s="7">
        <v>1061</v>
      </c>
      <c r="B154" s="7">
        <v>15</v>
      </c>
      <c r="C154" s="28">
        <v>117</v>
      </c>
      <c r="D154" s="28">
        <v>4</v>
      </c>
      <c r="E154" s="29">
        <v>43524</v>
      </c>
      <c r="F154" s="28">
        <v>5231</v>
      </c>
      <c r="G154" s="28">
        <v>8583</v>
      </c>
      <c r="H154" s="28">
        <v>7428</v>
      </c>
      <c r="I154" s="28">
        <v>9</v>
      </c>
      <c r="J154" s="30">
        <f t="shared" si="3"/>
        <v>52.571688666363222</v>
      </c>
      <c r="K154" s="31">
        <f>AVERAGE(J154:J155)</f>
        <v>52.506748030123646</v>
      </c>
      <c r="L154" s="31">
        <f>_xlfn.STDEV.S(J154,J155)</f>
        <v>9.1839928519151931E-2</v>
      </c>
      <c r="M154" s="32"/>
      <c r="O154" s="33">
        <f t="shared" si="1"/>
        <v>219.7</v>
      </c>
    </row>
    <row r="155" spans="1:15" ht="15.75" customHeight="1" x14ac:dyDescent="0.3">
      <c r="A155" s="7">
        <v>1062</v>
      </c>
      <c r="B155" s="7">
        <v>16</v>
      </c>
      <c r="C155" s="28">
        <v>117</v>
      </c>
      <c r="D155" s="28">
        <v>4</v>
      </c>
      <c r="E155" s="29">
        <v>43524</v>
      </c>
      <c r="F155" s="28">
        <v>5280</v>
      </c>
      <c r="G155" s="28">
        <v>8620</v>
      </c>
      <c r="H155" s="28">
        <v>7471</v>
      </c>
      <c r="I155" s="28"/>
      <c r="J155" s="30">
        <f t="shared" si="3"/>
        <v>52.441807393884062</v>
      </c>
      <c r="K155" s="32"/>
      <c r="L155" s="32"/>
      <c r="M155" s="32"/>
      <c r="O155" s="33">
        <f t="shared" si="1"/>
        <v>219.1</v>
      </c>
    </row>
    <row r="156" spans="1:15" ht="15.75" customHeight="1" x14ac:dyDescent="0.3">
      <c r="A156" s="7">
        <v>1711</v>
      </c>
      <c r="B156" s="7">
        <v>15</v>
      </c>
      <c r="C156" s="28">
        <v>117</v>
      </c>
      <c r="D156" s="28">
        <v>6</v>
      </c>
      <c r="E156" s="29">
        <v>43535</v>
      </c>
      <c r="F156" s="28">
        <v>5231</v>
      </c>
      <c r="G156" s="28">
        <v>8049</v>
      </c>
      <c r="H156" s="28">
        <v>7436</v>
      </c>
      <c r="I156" s="28">
        <v>6</v>
      </c>
      <c r="J156" s="30">
        <f t="shared" si="3"/>
        <v>27.800453514739232</v>
      </c>
      <c r="K156" s="31">
        <f>AVERAGE(J156:J157)</f>
        <v>27.84026958392208</v>
      </c>
      <c r="L156" s="31">
        <f>_xlfn.STDEV.S(J156,J157)</f>
        <v>5.630842503876652E-2</v>
      </c>
      <c r="M156" s="32"/>
      <c r="O156" s="33">
        <f t="shared" si="1"/>
        <v>220.5</v>
      </c>
    </row>
    <row r="157" spans="1:15" ht="15.75" customHeight="1" x14ac:dyDescent="0.3">
      <c r="A157" s="7">
        <v>1712</v>
      </c>
      <c r="B157" s="7">
        <v>16</v>
      </c>
      <c r="C157" s="28">
        <v>117</v>
      </c>
      <c r="D157" s="28">
        <v>6</v>
      </c>
      <c r="E157" s="29">
        <v>43535</v>
      </c>
      <c r="F157" s="28">
        <v>5280</v>
      </c>
      <c r="G157" s="28">
        <v>8266</v>
      </c>
      <c r="H157" s="28">
        <v>7615</v>
      </c>
      <c r="I157" s="28"/>
      <c r="J157" s="30">
        <f t="shared" si="3"/>
        <v>27.880085653104924</v>
      </c>
      <c r="K157" s="32"/>
      <c r="L157" s="32"/>
      <c r="M157" s="32"/>
      <c r="O157" s="33">
        <f t="shared" si="1"/>
        <v>233.5</v>
      </c>
    </row>
    <row r="158" spans="1:15" ht="15.75" customHeight="1" x14ac:dyDescent="0.3">
      <c r="A158" s="34">
        <v>2247</v>
      </c>
      <c r="B158" s="34">
        <v>17</v>
      </c>
      <c r="C158" s="35">
        <v>117</v>
      </c>
      <c r="D158" s="35">
        <v>8</v>
      </c>
      <c r="E158" s="36">
        <v>43550</v>
      </c>
      <c r="F158" s="37">
        <v>5275</v>
      </c>
      <c r="G158" s="35">
        <v>7780</v>
      </c>
      <c r="H158" s="35">
        <v>7316</v>
      </c>
      <c r="I158" s="28"/>
      <c r="J158" s="30">
        <f t="shared" si="3"/>
        <v>22.733953944145028</v>
      </c>
      <c r="K158" s="31">
        <f>AVERAGE(J158:J159)</f>
        <v>22.850111892707435</v>
      </c>
      <c r="L158" s="31">
        <f>_xlfn.STDEV.S(J158,J159)</f>
        <v>0.1642721462343919</v>
      </c>
      <c r="M158" s="32"/>
      <c r="O158" s="33">
        <f t="shared" si="1"/>
        <v>204.1</v>
      </c>
    </row>
    <row r="159" spans="1:15" ht="15.75" customHeight="1" x14ac:dyDescent="0.3">
      <c r="A159" s="34">
        <v>2248</v>
      </c>
      <c r="B159" s="34">
        <v>18</v>
      </c>
      <c r="C159" s="35">
        <v>117</v>
      </c>
      <c r="D159" s="35">
        <v>8</v>
      </c>
      <c r="E159" s="36">
        <v>43550</v>
      </c>
      <c r="F159" s="37">
        <v>5205</v>
      </c>
      <c r="G159" s="35">
        <v>7684</v>
      </c>
      <c r="H159" s="35">
        <v>7221</v>
      </c>
      <c r="I159" s="28"/>
      <c r="J159" s="30">
        <f t="shared" si="3"/>
        <v>22.966269841269842</v>
      </c>
      <c r="K159" s="32"/>
      <c r="L159" s="32"/>
      <c r="M159" s="32"/>
      <c r="O159" s="33">
        <f t="shared" si="1"/>
        <v>201.6</v>
      </c>
    </row>
    <row r="160" spans="1:15" ht="15.75" customHeight="1" x14ac:dyDescent="0.3">
      <c r="A160" s="34">
        <v>2731</v>
      </c>
      <c r="B160" s="34">
        <v>103</v>
      </c>
      <c r="C160" s="35">
        <v>117</v>
      </c>
      <c r="D160" s="35">
        <v>10</v>
      </c>
      <c r="E160" s="36">
        <v>43564</v>
      </c>
      <c r="F160" s="37">
        <v>5213</v>
      </c>
      <c r="G160" s="35">
        <v>7543</v>
      </c>
      <c r="H160" s="35">
        <v>7213</v>
      </c>
      <c r="I160" s="35"/>
      <c r="J160" s="30">
        <f t="shared" si="3"/>
        <v>16.5</v>
      </c>
      <c r="K160" s="31">
        <f>AVERAGE(J160:J161)</f>
        <v>16.533877349159248</v>
      </c>
      <c r="L160" s="31">
        <f>_xlfn.STDEV.S(J160,J161)</f>
        <v>4.7909806638256822E-2</v>
      </c>
      <c r="M160" s="32">
        <f>(K158-K160)/14</f>
        <v>0.45115961025344198</v>
      </c>
      <c r="N160" s="33">
        <f>(K156-K160)/29</f>
        <v>0.38987559430216662</v>
      </c>
      <c r="O160" s="33">
        <f t="shared" si="1"/>
        <v>200</v>
      </c>
    </row>
    <row r="161" spans="1:15" ht="15.75" customHeight="1" x14ac:dyDescent="0.3">
      <c r="A161" s="34">
        <v>2732</v>
      </c>
      <c r="B161" s="34">
        <v>104</v>
      </c>
      <c r="C161" s="35">
        <v>117</v>
      </c>
      <c r="D161" s="35">
        <v>10</v>
      </c>
      <c r="E161" s="36">
        <v>43564</v>
      </c>
      <c r="F161" s="37">
        <v>5257</v>
      </c>
      <c r="G161" s="35">
        <v>7614</v>
      </c>
      <c r="H161" s="35">
        <v>7279</v>
      </c>
      <c r="I161" s="35"/>
      <c r="J161" s="30">
        <f t="shared" si="3"/>
        <v>16.567754698318495</v>
      </c>
      <c r="K161" s="32"/>
      <c r="L161" s="32"/>
      <c r="M161" s="32"/>
      <c r="O161" s="33">
        <f t="shared" si="1"/>
        <v>202.2</v>
      </c>
    </row>
    <row r="162" spans="1:15" ht="15.75" customHeight="1" x14ac:dyDescent="0.3">
      <c r="A162" s="7">
        <v>409</v>
      </c>
      <c r="B162" s="7">
        <v>59</v>
      </c>
      <c r="C162" s="57">
        <v>118</v>
      </c>
      <c r="D162" s="57">
        <v>2</v>
      </c>
      <c r="E162" s="58">
        <v>43517</v>
      </c>
      <c r="F162" s="57">
        <v>5278</v>
      </c>
      <c r="G162" s="57">
        <v>8691</v>
      </c>
      <c r="H162" s="57">
        <v>7431</v>
      </c>
      <c r="I162" s="57">
        <v>11</v>
      </c>
      <c r="J162" s="59">
        <f t="shared" si="3"/>
        <v>58.522991175104508</v>
      </c>
      <c r="K162" s="63">
        <f>AVERAGE(J162:J163)</f>
        <v>57.842486216735651</v>
      </c>
      <c r="L162" s="63">
        <f>_xlfn.STDEV.S(J162,J163)</f>
        <v>0.96237934138737125</v>
      </c>
      <c r="M162" s="62">
        <v>3</v>
      </c>
      <c r="O162" s="33">
        <f t="shared" si="1"/>
        <v>215.3</v>
      </c>
    </row>
    <row r="163" spans="1:15" ht="15.75" customHeight="1" x14ac:dyDescent="0.3">
      <c r="A163" s="7">
        <v>410</v>
      </c>
      <c r="B163" s="7">
        <v>60</v>
      </c>
      <c r="C163" s="57">
        <v>118</v>
      </c>
      <c r="D163" s="57">
        <v>2</v>
      </c>
      <c r="E163" s="58">
        <v>43517</v>
      </c>
      <c r="F163" s="57">
        <v>5220</v>
      </c>
      <c r="G163" s="57">
        <v>8742</v>
      </c>
      <c r="H163" s="57">
        <v>7461</v>
      </c>
      <c r="I163" s="57"/>
      <c r="J163" s="59">
        <f t="shared" si="3"/>
        <v>57.161981258366801</v>
      </c>
      <c r="K163" s="62"/>
      <c r="L163" s="62"/>
      <c r="M163" s="62"/>
      <c r="O163" s="33">
        <f t="shared" si="1"/>
        <v>224.1</v>
      </c>
    </row>
    <row r="164" spans="1:15" ht="15.75" customHeight="1" x14ac:dyDescent="0.3">
      <c r="A164" s="7">
        <v>1063</v>
      </c>
      <c r="B164" s="7">
        <v>17</v>
      </c>
      <c r="C164" s="57">
        <v>118</v>
      </c>
      <c r="D164" s="57">
        <v>4</v>
      </c>
      <c r="E164" s="58">
        <v>43524</v>
      </c>
      <c r="F164" s="57">
        <v>5275</v>
      </c>
      <c r="G164" s="57">
        <v>9278</v>
      </c>
      <c r="H164" s="57">
        <v>7863</v>
      </c>
      <c r="I164" s="57">
        <v>10</v>
      </c>
      <c r="J164" s="59">
        <f t="shared" si="3"/>
        <v>54.675425038639879</v>
      </c>
      <c r="K164" s="63">
        <f>AVERAGE(J164:J165)</f>
        <v>53.292221048970632</v>
      </c>
      <c r="L164" s="63">
        <f>_xlfn.STDEV.S(J164,J165)</f>
        <v>1.9561458417188298</v>
      </c>
      <c r="M164" s="62"/>
      <c r="O164" s="33">
        <f t="shared" si="1"/>
        <v>258.8</v>
      </c>
    </row>
    <row r="165" spans="1:15" ht="15.75" customHeight="1" x14ac:dyDescent="0.3">
      <c r="A165" s="7">
        <v>1064</v>
      </c>
      <c r="B165" s="7">
        <v>18</v>
      </c>
      <c r="C165" s="57">
        <v>118</v>
      </c>
      <c r="D165" s="57">
        <v>4</v>
      </c>
      <c r="E165" s="58">
        <v>43524</v>
      </c>
      <c r="F165" s="57">
        <v>5205</v>
      </c>
      <c r="G165" s="57">
        <v>8945</v>
      </c>
      <c r="H165" s="57">
        <v>7667</v>
      </c>
      <c r="I165" s="57"/>
      <c r="J165" s="59">
        <f t="shared" si="3"/>
        <v>51.909017059301377</v>
      </c>
      <c r="K165" s="62"/>
      <c r="L165" s="62"/>
      <c r="M165" s="62"/>
      <c r="O165" s="33">
        <f t="shared" si="1"/>
        <v>246.2</v>
      </c>
    </row>
    <row r="166" spans="1:15" ht="15.75" customHeight="1" x14ac:dyDescent="0.3">
      <c r="A166" s="7">
        <v>1713</v>
      </c>
      <c r="B166" s="7">
        <v>17</v>
      </c>
      <c r="C166" s="57">
        <v>118</v>
      </c>
      <c r="D166" s="57">
        <v>6</v>
      </c>
      <c r="E166" s="58">
        <v>43535</v>
      </c>
      <c r="F166" s="57">
        <v>5275</v>
      </c>
      <c r="G166" s="57">
        <v>8823</v>
      </c>
      <c r="H166" s="57">
        <v>7728</v>
      </c>
      <c r="I166" s="57">
        <v>10</v>
      </c>
      <c r="J166" s="59">
        <f t="shared" si="3"/>
        <v>44.639217284957198</v>
      </c>
      <c r="K166" s="63">
        <f>AVERAGE(J166:J167)</f>
        <v>44.967036496932806</v>
      </c>
      <c r="L166" s="63">
        <f>_xlfn.STDEV.S(J166,J167)</f>
        <v>0.46360637558236101</v>
      </c>
      <c r="M166" s="62"/>
      <c r="O166" s="33">
        <f t="shared" si="1"/>
        <v>245.3</v>
      </c>
    </row>
    <row r="167" spans="1:15" ht="15.75" customHeight="1" x14ac:dyDescent="0.3">
      <c r="A167" s="7">
        <v>1714</v>
      </c>
      <c r="B167" s="7">
        <v>18</v>
      </c>
      <c r="C167" s="57">
        <v>118</v>
      </c>
      <c r="D167" s="57">
        <v>6</v>
      </c>
      <c r="E167" s="58">
        <v>43535</v>
      </c>
      <c r="F167" s="57">
        <v>5205</v>
      </c>
      <c r="G167" s="57">
        <v>8679</v>
      </c>
      <c r="H167" s="57">
        <v>7596</v>
      </c>
      <c r="I167" s="57"/>
      <c r="J167" s="59">
        <f t="shared" si="3"/>
        <v>45.294855708908408</v>
      </c>
      <c r="K167" s="62"/>
      <c r="L167" s="62"/>
      <c r="M167" s="62"/>
      <c r="O167" s="33">
        <f t="shared" si="1"/>
        <v>239.1</v>
      </c>
    </row>
    <row r="168" spans="1:15" ht="15.75" customHeight="1" x14ac:dyDescent="0.3">
      <c r="A168" s="34">
        <v>2423</v>
      </c>
      <c r="B168" s="34">
        <v>11</v>
      </c>
      <c r="C168" s="64">
        <v>118</v>
      </c>
      <c r="D168" s="64">
        <v>9</v>
      </c>
      <c r="E168" s="65">
        <v>43557</v>
      </c>
      <c r="F168" s="66">
        <v>5213</v>
      </c>
      <c r="G168" s="64">
        <v>7746</v>
      </c>
      <c r="H168" s="64">
        <v>7313</v>
      </c>
      <c r="I168" s="57"/>
      <c r="J168" s="59">
        <f t="shared" si="3"/>
        <v>20.61904761904762</v>
      </c>
      <c r="K168" s="63">
        <f>AVERAGE(J168:J169)</f>
        <v>20.387043189368772</v>
      </c>
      <c r="L168" s="63">
        <f>_xlfn.STDEV.S(J168,J169)</f>
        <v>0.32810381098246305</v>
      </c>
      <c r="M168" s="62"/>
      <c r="O168" s="33">
        <f t="shared" si="1"/>
        <v>210</v>
      </c>
    </row>
    <row r="169" spans="1:15" ht="15.75" customHeight="1" x14ac:dyDescent="0.3">
      <c r="A169" s="34">
        <v>2424</v>
      </c>
      <c r="B169" s="34">
        <v>12</v>
      </c>
      <c r="C169" s="64">
        <v>118</v>
      </c>
      <c r="D169" s="64">
        <v>9</v>
      </c>
      <c r="E169" s="65">
        <v>43557</v>
      </c>
      <c r="F169" s="66">
        <v>5232</v>
      </c>
      <c r="G169" s="64">
        <v>8022</v>
      </c>
      <c r="H169" s="64">
        <v>7554</v>
      </c>
      <c r="I169" s="57"/>
      <c r="J169" s="59">
        <f t="shared" si="3"/>
        <v>20.155038759689923</v>
      </c>
      <c r="K169" s="62"/>
      <c r="L169" s="62"/>
      <c r="M169" s="62"/>
      <c r="O169" s="33">
        <f t="shared" si="1"/>
        <v>232.2</v>
      </c>
    </row>
    <row r="170" spans="1:15" ht="15.75" customHeight="1" x14ac:dyDescent="0.3">
      <c r="A170" s="34">
        <v>3071</v>
      </c>
      <c r="B170" s="34">
        <v>11</v>
      </c>
      <c r="C170" s="64">
        <v>118</v>
      </c>
      <c r="D170" s="64">
        <v>12</v>
      </c>
      <c r="E170" s="65">
        <v>43577</v>
      </c>
      <c r="F170" s="66">
        <v>5213</v>
      </c>
      <c r="G170" s="64">
        <v>7450</v>
      </c>
      <c r="H170" s="64">
        <v>7117</v>
      </c>
      <c r="I170" s="64"/>
      <c r="J170" s="59">
        <f t="shared" si="3"/>
        <v>17.489495798319325</v>
      </c>
      <c r="K170" s="63">
        <f>AVERAGE(J170:J171)</f>
        <v>17.49997316622887</v>
      </c>
      <c r="L170" s="63">
        <f>_xlfn.STDEV.S(J170,J171)</f>
        <v>1.48172357956479E-2</v>
      </c>
      <c r="M170" s="62"/>
      <c r="O170" s="33">
        <f t="shared" si="1"/>
        <v>190.4</v>
      </c>
    </row>
    <row r="171" spans="1:15" ht="15.75" customHeight="1" x14ac:dyDescent="0.3">
      <c r="A171" s="34">
        <v>3072</v>
      </c>
      <c r="B171" s="34">
        <v>12</v>
      </c>
      <c r="C171" s="64">
        <v>118</v>
      </c>
      <c r="D171" s="64">
        <v>12</v>
      </c>
      <c r="E171" s="65">
        <v>43577</v>
      </c>
      <c r="F171" s="66">
        <v>5232</v>
      </c>
      <c r="G171" s="64">
        <v>7762</v>
      </c>
      <c r="H171" s="64">
        <v>7385</v>
      </c>
      <c r="I171" s="64"/>
      <c r="J171" s="59">
        <f t="shared" si="3"/>
        <v>17.51045053413841</v>
      </c>
      <c r="K171" s="62"/>
      <c r="L171" s="62"/>
      <c r="M171" s="62"/>
      <c r="O171" s="33">
        <f t="shared" si="1"/>
        <v>215.3</v>
      </c>
    </row>
    <row r="172" spans="1:15" ht="15.75" customHeight="1" x14ac:dyDescent="0.3">
      <c r="A172" s="34">
        <v>3585</v>
      </c>
      <c r="B172" s="34">
        <v>7</v>
      </c>
      <c r="C172" s="64">
        <v>118</v>
      </c>
      <c r="D172" s="64">
        <v>14</v>
      </c>
      <c r="E172" s="65">
        <v>43591</v>
      </c>
      <c r="F172" s="64">
        <v>5232</v>
      </c>
      <c r="G172" s="66">
        <v>7633</v>
      </c>
      <c r="H172" s="64">
        <v>7283</v>
      </c>
      <c r="I172" s="64"/>
      <c r="J172" s="59">
        <f t="shared" si="3"/>
        <v>17.064846416382252</v>
      </c>
      <c r="K172" s="63">
        <f>AVERAGE(J172:J173)</f>
        <v>16.911797057178234</v>
      </c>
      <c r="L172" s="63">
        <f>_xlfn.STDEV.S(J172,J173)</f>
        <v>0.2164444794988348</v>
      </c>
      <c r="M172" s="62">
        <f>(K170-K172)/14</f>
        <v>4.2012579217902565E-2</v>
      </c>
      <c r="N172" s="33">
        <f>(K166-K172)/56</f>
        <v>0.50098641856704595</v>
      </c>
      <c r="O172" s="33">
        <f t="shared" si="1"/>
        <v>205.1</v>
      </c>
    </row>
    <row r="173" spans="1:15" ht="15.75" customHeight="1" x14ac:dyDescent="0.3">
      <c r="A173" s="34">
        <v>3586</v>
      </c>
      <c r="B173" s="34">
        <v>8</v>
      </c>
      <c r="C173" s="64">
        <v>118</v>
      </c>
      <c r="D173" s="64">
        <v>14</v>
      </c>
      <c r="E173" s="65">
        <v>43591</v>
      </c>
      <c r="F173" s="64">
        <v>5221</v>
      </c>
      <c r="G173" s="66">
        <v>7757</v>
      </c>
      <c r="H173" s="64">
        <v>7393</v>
      </c>
      <c r="I173" s="64"/>
      <c r="J173" s="59">
        <f t="shared" si="3"/>
        <v>16.758747697974215</v>
      </c>
      <c r="K173" s="62"/>
      <c r="L173" s="62"/>
      <c r="M173" s="62"/>
      <c r="O173" s="33">
        <f t="shared" si="1"/>
        <v>217.2</v>
      </c>
    </row>
    <row r="174" spans="1:15" ht="15.75" customHeight="1" x14ac:dyDescent="0.3">
      <c r="A174" s="7">
        <v>411</v>
      </c>
      <c r="B174" s="7">
        <v>61</v>
      </c>
      <c r="C174" s="67">
        <v>119</v>
      </c>
      <c r="D174" s="67">
        <v>2</v>
      </c>
      <c r="E174" s="68">
        <v>43517</v>
      </c>
      <c r="F174" s="67">
        <v>5212</v>
      </c>
      <c r="G174" s="67">
        <v>7956</v>
      </c>
      <c r="H174" s="67">
        <v>7026</v>
      </c>
      <c r="I174" s="67">
        <v>9</v>
      </c>
      <c r="J174" s="69">
        <f t="shared" si="3"/>
        <v>51.267916207276734</v>
      </c>
      <c r="K174" s="46">
        <f>AVERAGE(J174:J175)</f>
        <v>51.573386034092657</v>
      </c>
      <c r="L174" s="46">
        <f>_xlfn.STDEV.S(J174,J175)</f>
        <v>0.43199957197883865</v>
      </c>
      <c r="M174" s="47">
        <v>3</v>
      </c>
      <c r="O174" s="33">
        <f t="shared" si="1"/>
        <v>181.4</v>
      </c>
    </row>
    <row r="175" spans="1:15" ht="15.75" customHeight="1" x14ac:dyDescent="0.3">
      <c r="A175" s="7">
        <v>412</v>
      </c>
      <c r="B175" s="7">
        <v>62</v>
      </c>
      <c r="C175" s="67">
        <v>119</v>
      </c>
      <c r="D175" s="67">
        <v>2</v>
      </c>
      <c r="E175" s="68">
        <v>43517</v>
      </c>
      <c r="F175" s="67">
        <v>5209</v>
      </c>
      <c r="G175" s="67">
        <v>7917</v>
      </c>
      <c r="H175" s="67">
        <v>6992</v>
      </c>
      <c r="I175" s="67"/>
      <c r="J175" s="69">
        <f t="shared" si="3"/>
        <v>51.87885586090858</v>
      </c>
      <c r="K175" s="47"/>
      <c r="L175" s="47"/>
      <c r="M175" s="47"/>
      <c r="O175" s="33">
        <f t="shared" si="1"/>
        <v>178.3</v>
      </c>
    </row>
    <row r="176" spans="1:15" ht="15.75" customHeight="1" x14ac:dyDescent="0.3">
      <c r="A176" s="7">
        <v>1065</v>
      </c>
      <c r="B176" s="7">
        <v>19</v>
      </c>
      <c r="C176" s="67">
        <v>119</v>
      </c>
      <c r="D176" s="67">
        <v>4</v>
      </c>
      <c r="E176" s="68">
        <v>43524</v>
      </c>
      <c r="F176" s="67">
        <v>5229</v>
      </c>
      <c r="G176" s="67">
        <v>8044</v>
      </c>
      <c r="H176" s="67">
        <v>7067</v>
      </c>
      <c r="I176" s="67">
        <v>10</v>
      </c>
      <c r="J176" s="69">
        <f t="shared" si="3"/>
        <v>53.15560391730142</v>
      </c>
      <c r="K176" s="46">
        <f>AVERAGE(J176:J177)</f>
        <v>52.613881919645344</v>
      </c>
      <c r="L176" s="46">
        <f>_xlfn.STDEV.S(J176,J177)</f>
        <v>0.76611059612106847</v>
      </c>
      <c r="M176" s="47"/>
      <c r="O176" s="33">
        <f t="shared" si="1"/>
        <v>183.8</v>
      </c>
    </row>
    <row r="177" spans="1:15" ht="15.75" customHeight="1" x14ac:dyDescent="0.3">
      <c r="A177" s="7">
        <v>1066</v>
      </c>
      <c r="B177" s="7">
        <v>20</v>
      </c>
      <c r="C177" s="67">
        <v>119</v>
      </c>
      <c r="D177" s="67">
        <v>4</v>
      </c>
      <c r="E177" s="68">
        <v>43524</v>
      </c>
      <c r="F177" s="67">
        <v>5190</v>
      </c>
      <c r="G177" s="67">
        <v>8309</v>
      </c>
      <c r="H177" s="67">
        <v>7241</v>
      </c>
      <c r="I177" s="67"/>
      <c r="J177" s="69">
        <f t="shared" si="3"/>
        <v>52.072159921989268</v>
      </c>
      <c r="K177" s="47"/>
      <c r="L177" s="47"/>
      <c r="M177" s="47"/>
      <c r="O177" s="33">
        <f t="shared" si="1"/>
        <v>205.1</v>
      </c>
    </row>
    <row r="178" spans="1:15" ht="15.75" customHeight="1" x14ac:dyDescent="0.3">
      <c r="A178" s="7">
        <v>1715</v>
      </c>
      <c r="B178" s="7">
        <v>19</v>
      </c>
      <c r="C178" s="67">
        <v>119</v>
      </c>
      <c r="D178" s="67">
        <v>6</v>
      </c>
      <c r="E178" s="68">
        <v>43535</v>
      </c>
      <c r="F178" s="67">
        <v>5229</v>
      </c>
      <c r="G178" s="67">
        <v>7730</v>
      </c>
      <c r="H178" s="67">
        <v>7088</v>
      </c>
      <c r="I178" s="67">
        <v>7</v>
      </c>
      <c r="J178" s="69">
        <f t="shared" si="3"/>
        <v>34.534696073157612</v>
      </c>
      <c r="K178" s="46">
        <f>AVERAGE(J178:J179)</f>
        <v>33.724517496541566</v>
      </c>
      <c r="L178" s="46">
        <f>_xlfn.STDEV.S(J178,J179)</f>
        <v>1.1457655309945471</v>
      </c>
      <c r="M178" s="47"/>
      <c r="O178" s="33">
        <f t="shared" si="1"/>
        <v>185.9</v>
      </c>
    </row>
    <row r="179" spans="1:15" ht="15.75" customHeight="1" x14ac:dyDescent="0.3">
      <c r="A179" s="7">
        <v>1716</v>
      </c>
      <c r="B179" s="7">
        <v>20</v>
      </c>
      <c r="C179" s="67">
        <v>119</v>
      </c>
      <c r="D179" s="67">
        <v>6</v>
      </c>
      <c r="E179" s="68">
        <v>43535</v>
      </c>
      <c r="F179" s="67">
        <v>5190</v>
      </c>
      <c r="G179" s="67">
        <v>8045</v>
      </c>
      <c r="H179" s="67">
        <v>7338</v>
      </c>
      <c r="I179" s="67"/>
      <c r="J179" s="69">
        <f t="shared" si="3"/>
        <v>32.914338919925513</v>
      </c>
      <c r="K179" s="47"/>
      <c r="L179" s="47"/>
      <c r="M179" s="47"/>
      <c r="O179" s="33">
        <f t="shared" si="1"/>
        <v>214.8</v>
      </c>
    </row>
    <row r="180" spans="1:15" ht="15.75" customHeight="1" x14ac:dyDescent="0.3">
      <c r="A180" s="34">
        <v>2425</v>
      </c>
      <c r="B180" s="34">
        <v>13</v>
      </c>
      <c r="C180" s="70">
        <v>119</v>
      </c>
      <c r="D180" s="70">
        <v>9</v>
      </c>
      <c r="E180" s="71">
        <v>43557</v>
      </c>
      <c r="F180" s="72">
        <v>5314</v>
      </c>
      <c r="G180" s="70">
        <v>7406</v>
      </c>
      <c r="H180" s="70">
        <v>7071</v>
      </c>
      <c r="I180" s="67"/>
      <c r="J180" s="69">
        <f t="shared" si="3"/>
        <v>19.066590779738192</v>
      </c>
      <c r="K180" s="46">
        <f>AVERAGE(J180:J181)</f>
        <v>19.324847776045729</v>
      </c>
      <c r="L180" s="46">
        <f>_xlfn.STDEV.S(J180,J181)</f>
        <v>0.36523054675585487</v>
      </c>
      <c r="M180" s="47"/>
      <c r="O180" s="33">
        <f t="shared" si="1"/>
        <v>175.7</v>
      </c>
    </row>
    <row r="181" spans="1:15" ht="15.75" customHeight="1" x14ac:dyDescent="0.3">
      <c r="A181" s="34">
        <v>2426</v>
      </c>
      <c r="B181" s="34">
        <v>14</v>
      </c>
      <c r="C181" s="70">
        <v>119</v>
      </c>
      <c r="D181" s="70">
        <v>9</v>
      </c>
      <c r="E181" s="71">
        <v>43557</v>
      </c>
      <c r="F181" s="72">
        <v>5249</v>
      </c>
      <c r="G181" s="70">
        <v>7429</v>
      </c>
      <c r="H181" s="70">
        <v>7072</v>
      </c>
      <c r="I181" s="67"/>
      <c r="J181" s="69">
        <f t="shared" si="3"/>
        <v>19.583104772353263</v>
      </c>
      <c r="K181" s="47"/>
      <c r="L181" s="47"/>
      <c r="M181" s="47"/>
      <c r="O181" s="33">
        <f t="shared" si="1"/>
        <v>182.3</v>
      </c>
    </row>
    <row r="182" spans="1:15" ht="15.75" customHeight="1" x14ac:dyDescent="0.3">
      <c r="A182" s="34">
        <v>3073</v>
      </c>
      <c r="B182" s="34">
        <v>13</v>
      </c>
      <c r="C182" s="70">
        <v>119</v>
      </c>
      <c r="D182" s="70">
        <v>12</v>
      </c>
      <c r="E182" s="71">
        <v>43577</v>
      </c>
      <c r="F182" s="72">
        <v>5314</v>
      </c>
      <c r="G182" s="70">
        <v>7855</v>
      </c>
      <c r="H182" s="70">
        <v>7483</v>
      </c>
      <c r="I182" s="70"/>
      <c r="J182" s="69">
        <f t="shared" si="3"/>
        <v>17.150760719225449</v>
      </c>
      <c r="K182" s="46">
        <f>AVERAGE(J182:J183)</f>
        <v>17.585079185544323</v>
      </c>
      <c r="L182" s="46">
        <f>_xlfn.STDEV.S(J182,J183)</f>
        <v>0.61421906545723193</v>
      </c>
      <c r="M182" s="47">
        <f>(K180-K182)/20</f>
        <v>8.6988429525070285E-2</v>
      </c>
      <c r="N182" s="33">
        <f>(K178-K182)/42</f>
        <v>0.38427234073802957</v>
      </c>
      <c r="O182" s="33">
        <f t="shared" si="1"/>
        <v>216.9</v>
      </c>
    </row>
    <row r="183" spans="1:15" ht="15.75" customHeight="1" x14ac:dyDescent="0.3">
      <c r="A183" s="34">
        <v>3074</v>
      </c>
      <c r="B183" s="34">
        <v>14</v>
      </c>
      <c r="C183" s="70">
        <v>119</v>
      </c>
      <c r="D183" s="70">
        <v>12</v>
      </c>
      <c r="E183" s="71">
        <v>43577</v>
      </c>
      <c r="F183" s="72">
        <v>5249</v>
      </c>
      <c r="G183" s="70">
        <v>7561</v>
      </c>
      <c r="H183" s="70">
        <v>7208</v>
      </c>
      <c r="I183" s="70"/>
      <c r="J183" s="69">
        <f t="shared" si="3"/>
        <v>18.019397651863194</v>
      </c>
      <c r="K183" s="47"/>
      <c r="L183" s="47"/>
      <c r="M183" s="47"/>
      <c r="O183" s="33">
        <f t="shared" si="1"/>
        <v>195.9</v>
      </c>
    </row>
    <row r="184" spans="1:15" ht="15.75" customHeight="1" x14ac:dyDescent="0.3">
      <c r="A184" s="7">
        <v>17</v>
      </c>
      <c r="B184" s="7">
        <v>17</v>
      </c>
      <c r="C184" s="73">
        <v>120</v>
      </c>
      <c r="D184" s="73">
        <v>1</v>
      </c>
      <c r="E184" s="74">
        <v>43514</v>
      </c>
      <c r="F184" s="73">
        <v>5275</v>
      </c>
      <c r="G184" s="73">
        <v>8212</v>
      </c>
      <c r="H184" s="73">
        <v>7441</v>
      </c>
      <c r="I184" s="73">
        <v>10</v>
      </c>
      <c r="J184" s="75">
        <f t="shared" si="3"/>
        <v>35.59556786703601</v>
      </c>
      <c r="K184" s="76">
        <f>AVERAGE(J184:J185)</f>
        <v>35.33025146598554</v>
      </c>
      <c r="L184" s="76">
        <f>_xlfn.STDEV.S(J184,J185)</f>
        <v>0.37521405268559843</v>
      </c>
      <c r="M184" s="77">
        <v>3</v>
      </c>
      <c r="O184" s="33">
        <f t="shared" si="1"/>
        <v>216.6</v>
      </c>
    </row>
    <row r="185" spans="1:15" ht="15.75" customHeight="1" x14ac:dyDescent="0.3">
      <c r="A185" s="7">
        <v>18</v>
      </c>
      <c r="B185" s="7">
        <v>18</v>
      </c>
      <c r="C185" s="73">
        <v>120</v>
      </c>
      <c r="D185" s="73">
        <v>1</v>
      </c>
      <c r="E185" s="74">
        <v>43514</v>
      </c>
      <c r="F185" s="73">
        <v>5205</v>
      </c>
      <c r="G185" s="73">
        <v>8221</v>
      </c>
      <c r="H185" s="73">
        <v>7438</v>
      </c>
      <c r="I185" s="73"/>
      <c r="J185" s="75">
        <f t="shared" si="3"/>
        <v>35.064935064935064</v>
      </c>
      <c r="K185" s="77"/>
      <c r="L185" s="77"/>
      <c r="M185" s="77"/>
      <c r="O185" s="33">
        <f t="shared" si="1"/>
        <v>223.3</v>
      </c>
    </row>
    <row r="186" spans="1:15" ht="15.75" customHeight="1" x14ac:dyDescent="0.3">
      <c r="A186" s="7">
        <v>671</v>
      </c>
      <c r="B186" s="7">
        <v>17</v>
      </c>
      <c r="C186" s="73">
        <v>120</v>
      </c>
      <c r="D186" s="73">
        <v>3</v>
      </c>
      <c r="E186" s="74">
        <v>43521</v>
      </c>
      <c r="F186" s="73">
        <v>5275</v>
      </c>
      <c r="G186" s="73">
        <v>8586</v>
      </c>
      <c r="H186" s="73">
        <v>7590</v>
      </c>
      <c r="I186" s="73">
        <v>6</v>
      </c>
      <c r="J186" s="75">
        <f t="shared" si="3"/>
        <v>43.023758099352051</v>
      </c>
      <c r="K186" s="76">
        <f>AVERAGE(J186:J187)</f>
        <v>44.174390180575401</v>
      </c>
      <c r="L186" s="76">
        <f>_xlfn.STDEV.S(J186,J187)</f>
        <v>1.6272394945676418</v>
      </c>
      <c r="M186" s="77"/>
      <c r="O186" s="33">
        <f t="shared" si="1"/>
        <v>231.5</v>
      </c>
    </row>
    <row r="187" spans="1:15" ht="15.75" customHeight="1" x14ac:dyDescent="0.3">
      <c r="A187" s="7">
        <v>672</v>
      </c>
      <c r="B187" s="7">
        <v>18</v>
      </c>
      <c r="C187" s="73">
        <v>120</v>
      </c>
      <c r="D187" s="73">
        <v>3</v>
      </c>
      <c r="E187" s="74">
        <v>43521</v>
      </c>
      <c r="F187" s="73">
        <v>5205</v>
      </c>
      <c r="G187" s="73">
        <v>8469</v>
      </c>
      <c r="H187" s="73">
        <v>7451</v>
      </c>
      <c r="I187" s="73"/>
      <c r="J187" s="75">
        <f t="shared" si="3"/>
        <v>45.32502226179875</v>
      </c>
      <c r="K187" s="77"/>
      <c r="L187" s="77"/>
      <c r="M187" s="77"/>
      <c r="O187" s="33">
        <f t="shared" si="1"/>
        <v>224.6</v>
      </c>
    </row>
    <row r="188" spans="1:15" ht="15.75" customHeight="1" x14ac:dyDescent="0.3">
      <c r="A188" s="7">
        <v>1321</v>
      </c>
      <c r="B188" s="7">
        <v>17</v>
      </c>
      <c r="C188" s="73">
        <v>120</v>
      </c>
      <c r="D188" s="73">
        <v>5</v>
      </c>
      <c r="E188" s="74">
        <v>43531</v>
      </c>
      <c r="F188" s="73">
        <v>5275</v>
      </c>
      <c r="G188" s="73">
        <v>8365</v>
      </c>
      <c r="H188" s="73">
        <v>7548</v>
      </c>
      <c r="I188" s="73">
        <v>9</v>
      </c>
      <c r="J188" s="75">
        <f t="shared" si="3"/>
        <v>35.943686757589091</v>
      </c>
      <c r="K188" s="76">
        <f>AVERAGE(J188:J189)</f>
        <v>36.083731490682652</v>
      </c>
      <c r="L188" s="76">
        <f>_xlfn.STDEV.S(J188,J189)</f>
        <v>0.19805316087983862</v>
      </c>
      <c r="M188" s="77"/>
      <c r="O188" s="33">
        <f t="shared" si="1"/>
        <v>227.3</v>
      </c>
    </row>
    <row r="189" spans="1:15" ht="15.75" customHeight="1" x14ac:dyDescent="0.3">
      <c r="A189" s="7">
        <v>1322</v>
      </c>
      <c r="B189" s="7">
        <v>18</v>
      </c>
      <c r="C189" s="73">
        <v>120</v>
      </c>
      <c r="D189" s="73">
        <v>5</v>
      </c>
      <c r="E189" s="74">
        <v>43531</v>
      </c>
      <c r="F189" s="73">
        <v>5205</v>
      </c>
      <c r="G189" s="73">
        <v>8127</v>
      </c>
      <c r="H189" s="73">
        <v>7350</v>
      </c>
      <c r="I189" s="73"/>
      <c r="J189" s="75">
        <f t="shared" si="3"/>
        <v>36.22377622377622</v>
      </c>
      <c r="K189" s="77"/>
      <c r="L189" s="77"/>
      <c r="M189" s="77"/>
      <c r="O189" s="33">
        <f t="shared" si="1"/>
        <v>214.5</v>
      </c>
    </row>
    <row r="190" spans="1:15" ht="15.75" customHeight="1" x14ac:dyDescent="0.3">
      <c r="A190" s="34">
        <v>2427</v>
      </c>
      <c r="B190" s="34">
        <v>15</v>
      </c>
      <c r="C190" s="78">
        <v>120</v>
      </c>
      <c r="D190" s="78">
        <v>9</v>
      </c>
      <c r="E190" s="79">
        <v>43557</v>
      </c>
      <c r="F190" s="80">
        <v>5231</v>
      </c>
      <c r="G190" s="78">
        <v>8068</v>
      </c>
      <c r="H190" s="78">
        <v>7603</v>
      </c>
      <c r="I190" s="73"/>
      <c r="J190" s="75">
        <f t="shared" si="3"/>
        <v>19.60370994940978</v>
      </c>
      <c r="K190" s="76">
        <f>AVERAGE(J190:J191)</f>
        <v>19.682857949630517</v>
      </c>
      <c r="L190" s="76">
        <f>_xlfn.STDEV.S(J190,J191)</f>
        <v>0.11193217534687527</v>
      </c>
      <c r="M190" s="77"/>
      <c r="O190" s="33">
        <f t="shared" si="1"/>
        <v>237.2</v>
      </c>
    </row>
    <row r="191" spans="1:15" ht="15.75" customHeight="1" x14ac:dyDescent="0.3">
      <c r="A191" s="34">
        <v>2428</v>
      </c>
      <c r="B191" s="34">
        <v>16</v>
      </c>
      <c r="C191" s="78">
        <v>120</v>
      </c>
      <c r="D191" s="78">
        <v>9</v>
      </c>
      <c r="E191" s="79">
        <v>43557</v>
      </c>
      <c r="F191" s="80">
        <v>5280</v>
      </c>
      <c r="G191" s="78">
        <v>8098</v>
      </c>
      <c r="H191" s="78">
        <v>7633</v>
      </c>
      <c r="I191" s="73"/>
      <c r="J191" s="75">
        <f t="shared" si="3"/>
        <v>19.762005949851254</v>
      </c>
      <c r="K191" s="77"/>
      <c r="L191" s="77"/>
      <c r="M191" s="77"/>
      <c r="O191" s="33">
        <f t="shared" si="1"/>
        <v>235.3</v>
      </c>
    </row>
    <row r="192" spans="1:15" ht="15.75" customHeight="1" x14ac:dyDescent="0.3">
      <c r="A192" s="34">
        <v>3075</v>
      </c>
      <c r="B192" s="34">
        <v>15</v>
      </c>
      <c r="C192" s="78">
        <v>120</v>
      </c>
      <c r="D192" s="78">
        <v>12</v>
      </c>
      <c r="E192" s="79">
        <v>43577</v>
      </c>
      <c r="F192" s="80">
        <v>5231</v>
      </c>
      <c r="G192" s="78">
        <v>7720</v>
      </c>
      <c r="H192" s="78">
        <v>7350</v>
      </c>
      <c r="I192" s="78"/>
      <c r="J192" s="75">
        <f t="shared" si="3"/>
        <v>17.46106654082114</v>
      </c>
      <c r="K192" s="76">
        <f>AVERAGE(J192:J193)</f>
        <v>17.572140835422388</v>
      </c>
      <c r="L192" s="76">
        <f>_xlfn.STDEV.S(J192,J193)</f>
        <v>0.15708277385611297</v>
      </c>
      <c r="M192" s="77"/>
      <c r="N192" s="33">
        <f>+(K188-K192)/46</f>
        <v>0.40242588381000571</v>
      </c>
      <c r="O192" s="33">
        <f t="shared" si="1"/>
        <v>211.9</v>
      </c>
    </row>
    <row r="193" spans="1:15" ht="15.75" customHeight="1" x14ac:dyDescent="0.3">
      <c r="A193" s="34">
        <v>3076</v>
      </c>
      <c r="B193" s="34">
        <v>16</v>
      </c>
      <c r="C193" s="78">
        <v>120</v>
      </c>
      <c r="D193" s="78">
        <v>12</v>
      </c>
      <c r="E193" s="79">
        <v>43577</v>
      </c>
      <c r="F193" s="80">
        <v>5280</v>
      </c>
      <c r="G193" s="78">
        <v>7769</v>
      </c>
      <c r="H193" s="78">
        <v>7395</v>
      </c>
      <c r="I193" s="78"/>
      <c r="J193" s="75">
        <f t="shared" si="3"/>
        <v>17.68321513002364</v>
      </c>
      <c r="K193" s="77"/>
      <c r="L193" s="77"/>
      <c r="M193" s="77"/>
      <c r="O193" s="33">
        <f t="shared" si="1"/>
        <v>211.5</v>
      </c>
    </row>
    <row r="194" spans="1:15" ht="15.75" customHeight="1" x14ac:dyDescent="0.3">
      <c r="A194" s="7">
        <v>19</v>
      </c>
      <c r="B194" s="7">
        <v>19</v>
      </c>
      <c r="C194" s="57">
        <v>121</v>
      </c>
      <c r="D194" s="57">
        <v>1</v>
      </c>
      <c r="E194" s="58">
        <v>43514</v>
      </c>
      <c r="F194" s="57">
        <v>5229</v>
      </c>
      <c r="G194" s="57">
        <v>8913</v>
      </c>
      <c r="H194" s="57">
        <v>7799</v>
      </c>
      <c r="I194" s="57">
        <v>9</v>
      </c>
      <c r="J194" s="59">
        <f t="shared" si="3"/>
        <v>43.346303501945528</v>
      </c>
      <c r="K194" s="63">
        <f>AVERAGE(J194:J195)</f>
        <v>43.672332414635193</v>
      </c>
      <c r="L194" s="63">
        <f>_xlfn.STDEV.S(J194,J195)</f>
        <v>0.46107451005148314</v>
      </c>
      <c r="M194" s="62">
        <v>3</v>
      </c>
      <c r="O194" s="33">
        <f t="shared" si="1"/>
        <v>257</v>
      </c>
    </row>
    <row r="195" spans="1:15" ht="15.75" customHeight="1" x14ac:dyDescent="0.3">
      <c r="A195" s="7">
        <v>20</v>
      </c>
      <c r="B195" s="7">
        <v>20</v>
      </c>
      <c r="C195" s="57">
        <v>121</v>
      </c>
      <c r="D195" s="57">
        <v>1</v>
      </c>
      <c r="E195" s="58">
        <v>43514</v>
      </c>
      <c r="F195" s="57">
        <v>5190</v>
      </c>
      <c r="G195" s="57">
        <v>8705</v>
      </c>
      <c r="H195" s="57">
        <v>7631</v>
      </c>
      <c r="I195" s="57"/>
      <c r="J195" s="59">
        <f t="shared" si="3"/>
        <v>43.998361327324865</v>
      </c>
      <c r="K195" s="62"/>
      <c r="L195" s="62"/>
      <c r="M195" s="62"/>
      <c r="O195" s="33">
        <f t="shared" si="1"/>
        <v>244.1</v>
      </c>
    </row>
    <row r="196" spans="1:15" ht="15.75" customHeight="1" x14ac:dyDescent="0.3">
      <c r="A196" s="7">
        <v>673</v>
      </c>
      <c r="B196" s="7">
        <v>19</v>
      </c>
      <c r="C196" s="57">
        <v>121</v>
      </c>
      <c r="D196" s="57">
        <v>3</v>
      </c>
      <c r="E196" s="58">
        <v>43521</v>
      </c>
      <c r="F196" s="57">
        <v>5229</v>
      </c>
      <c r="G196" s="57">
        <v>8779</v>
      </c>
      <c r="H196" s="57">
        <v>7567</v>
      </c>
      <c r="I196" s="57">
        <v>9</v>
      </c>
      <c r="J196" s="59">
        <f t="shared" si="3"/>
        <v>51.839178785286563</v>
      </c>
      <c r="K196" s="63">
        <f>AVERAGE(J196:J197)</f>
        <v>52.144557436955168</v>
      </c>
      <c r="L196" s="63">
        <f>_xlfn.STDEV.S(J196,J197)</f>
        <v>0.43187063084894978</v>
      </c>
      <c r="M196" s="62"/>
      <c r="O196" s="33">
        <f t="shared" si="1"/>
        <v>233.8</v>
      </c>
    </row>
    <row r="197" spans="1:15" ht="15.75" customHeight="1" x14ac:dyDescent="0.3">
      <c r="A197" s="7">
        <v>674</v>
      </c>
      <c r="B197" s="7">
        <v>20</v>
      </c>
      <c r="C197" s="57">
        <v>121</v>
      </c>
      <c r="D197" s="57">
        <v>3</v>
      </c>
      <c r="E197" s="58">
        <v>43521</v>
      </c>
      <c r="F197" s="57">
        <v>5190</v>
      </c>
      <c r="G197" s="57">
        <v>8768</v>
      </c>
      <c r="H197" s="57">
        <v>7537</v>
      </c>
      <c r="I197" s="57"/>
      <c r="J197" s="59">
        <f t="shared" si="3"/>
        <v>52.449936088623772</v>
      </c>
      <c r="K197" s="62"/>
      <c r="L197" s="62"/>
      <c r="M197" s="62"/>
      <c r="O197" s="33">
        <f t="shared" si="1"/>
        <v>234.7</v>
      </c>
    </row>
    <row r="198" spans="1:15" ht="15.75" customHeight="1" x14ac:dyDescent="0.3">
      <c r="A198" s="7">
        <v>1323</v>
      </c>
      <c r="B198" s="7">
        <v>19</v>
      </c>
      <c r="C198" s="57">
        <v>121</v>
      </c>
      <c r="D198" s="57">
        <v>5</v>
      </c>
      <c r="E198" s="58">
        <v>43531</v>
      </c>
      <c r="F198" s="57">
        <v>5229</v>
      </c>
      <c r="G198" s="57">
        <v>8810</v>
      </c>
      <c r="H198" s="57">
        <v>7770</v>
      </c>
      <c r="I198" s="57">
        <v>11</v>
      </c>
      <c r="J198" s="59">
        <f t="shared" si="3"/>
        <v>40.928768201495473</v>
      </c>
      <c r="K198" s="63">
        <f>AVERAGE(J198:J199)</f>
        <v>39.485917912610219</v>
      </c>
      <c r="L198" s="63">
        <f>_xlfn.STDEV.S(J198,J199)</f>
        <v>2.0404984470154588</v>
      </c>
      <c r="M198" s="62"/>
      <c r="O198" s="33">
        <f t="shared" si="1"/>
        <v>254.1</v>
      </c>
    </row>
    <row r="199" spans="1:15" ht="15.75" customHeight="1" x14ac:dyDescent="0.3">
      <c r="A199" s="7">
        <v>1324</v>
      </c>
      <c r="B199" s="7">
        <v>20</v>
      </c>
      <c r="C199" s="57">
        <v>121</v>
      </c>
      <c r="D199" s="57">
        <v>5</v>
      </c>
      <c r="E199" s="58">
        <v>43531</v>
      </c>
      <c r="F199" s="57">
        <v>5190</v>
      </c>
      <c r="G199" s="57">
        <v>8844</v>
      </c>
      <c r="H199" s="57">
        <v>7837</v>
      </c>
      <c r="I199" s="57"/>
      <c r="J199" s="59">
        <f t="shared" si="3"/>
        <v>38.043067623724973</v>
      </c>
      <c r="K199" s="62"/>
      <c r="L199" s="62"/>
      <c r="M199" s="62"/>
      <c r="O199" s="33">
        <f t="shared" si="1"/>
        <v>264.7</v>
      </c>
    </row>
    <row r="200" spans="1:15" ht="15.75" customHeight="1" x14ac:dyDescent="0.3">
      <c r="A200" s="34">
        <v>2429</v>
      </c>
      <c r="B200" s="34">
        <v>17</v>
      </c>
      <c r="C200" s="64">
        <v>121</v>
      </c>
      <c r="D200" s="64">
        <v>9</v>
      </c>
      <c r="E200" s="65">
        <v>43557</v>
      </c>
      <c r="F200" s="66">
        <v>5275</v>
      </c>
      <c r="G200" s="64">
        <v>6774</v>
      </c>
      <c r="H200" s="64">
        <v>6534</v>
      </c>
      <c r="I200" s="57"/>
      <c r="J200" s="59">
        <f t="shared" si="3"/>
        <v>19.062748212867355</v>
      </c>
      <c r="K200" s="63">
        <f>AVERAGE(J200:J201)</f>
        <v>18.945755129413662</v>
      </c>
      <c r="L200" s="63">
        <f>_xlfn.STDEV.S(J200,J201)</f>
        <v>0.16545320532405963</v>
      </c>
      <c r="M200" s="62"/>
      <c r="O200" s="33">
        <f t="shared" si="1"/>
        <v>125.9</v>
      </c>
    </row>
    <row r="201" spans="1:15" ht="15.75" customHeight="1" x14ac:dyDescent="0.3">
      <c r="A201" s="34">
        <v>2430</v>
      </c>
      <c r="B201" s="34">
        <v>18</v>
      </c>
      <c r="C201" s="64">
        <v>121</v>
      </c>
      <c r="D201" s="64">
        <v>9</v>
      </c>
      <c r="E201" s="65">
        <v>43557</v>
      </c>
      <c r="F201" s="66">
        <v>5205</v>
      </c>
      <c r="G201" s="64">
        <v>6808</v>
      </c>
      <c r="H201" s="64">
        <v>6554</v>
      </c>
      <c r="I201" s="57"/>
      <c r="J201" s="59">
        <f t="shared" si="3"/>
        <v>18.828762045959969</v>
      </c>
      <c r="K201" s="62"/>
      <c r="L201" s="62"/>
      <c r="M201" s="62"/>
      <c r="O201" s="33">
        <f t="shared" si="1"/>
        <v>134.9</v>
      </c>
    </row>
    <row r="202" spans="1:15" ht="15.75" customHeight="1" x14ac:dyDescent="0.3">
      <c r="A202" s="34">
        <v>3077</v>
      </c>
      <c r="B202" s="34">
        <v>17</v>
      </c>
      <c r="C202" s="64">
        <v>121</v>
      </c>
      <c r="D202" s="64">
        <v>12</v>
      </c>
      <c r="E202" s="65">
        <v>43577</v>
      </c>
      <c r="F202" s="66">
        <v>5275</v>
      </c>
      <c r="G202" s="64">
        <v>7383</v>
      </c>
      <c r="H202" s="64">
        <v>7043</v>
      </c>
      <c r="I202" s="64"/>
      <c r="J202" s="59">
        <f t="shared" si="3"/>
        <v>19.230769230769234</v>
      </c>
      <c r="K202" s="63">
        <f>AVERAGE(J202:J203)</f>
        <v>19.110849467992328</v>
      </c>
      <c r="L202" s="63">
        <f>_xlfn.STDEV.S(J202,J203)</f>
        <v>0.16959215491566468</v>
      </c>
      <c r="M202" s="62"/>
      <c r="O202" s="33">
        <f t="shared" si="1"/>
        <v>176.8</v>
      </c>
    </row>
    <row r="203" spans="1:15" ht="15.75" customHeight="1" x14ac:dyDescent="0.3">
      <c r="A203" s="34">
        <v>3078</v>
      </c>
      <c r="B203" s="34">
        <v>18</v>
      </c>
      <c r="C203" s="64">
        <v>121</v>
      </c>
      <c r="D203" s="64">
        <v>12</v>
      </c>
      <c r="E203" s="65">
        <v>43577</v>
      </c>
      <c r="F203" s="66">
        <v>5205</v>
      </c>
      <c r="G203" s="64">
        <v>7304</v>
      </c>
      <c r="H203" s="64">
        <v>6969</v>
      </c>
      <c r="I203" s="64"/>
      <c r="J203" s="59">
        <f t="shared" si="3"/>
        <v>18.990929705215422</v>
      </c>
      <c r="K203" s="62"/>
      <c r="L203" s="62"/>
      <c r="M203" s="62"/>
      <c r="O203" s="33">
        <f t="shared" si="1"/>
        <v>176.4</v>
      </c>
    </row>
    <row r="204" spans="1:15" ht="15.75" customHeight="1" x14ac:dyDescent="0.3">
      <c r="A204" s="34">
        <v>3587</v>
      </c>
      <c r="B204" s="34">
        <v>9</v>
      </c>
      <c r="C204" s="64">
        <v>121</v>
      </c>
      <c r="D204" s="64">
        <v>14</v>
      </c>
      <c r="E204" s="65">
        <v>43591</v>
      </c>
      <c r="F204" s="64">
        <v>5188</v>
      </c>
      <c r="G204" s="66">
        <v>8057</v>
      </c>
      <c r="H204" s="64">
        <v>7645</v>
      </c>
      <c r="I204" s="64"/>
      <c r="J204" s="59">
        <f t="shared" si="3"/>
        <v>16.76841676841677</v>
      </c>
      <c r="K204" s="63">
        <f>AVERAGE(J204:J205)</f>
        <v>16.858103966537705</v>
      </c>
      <c r="L204" s="63">
        <f>_xlfn.STDEV.S(J204,J205)</f>
        <v>0.12683685195386568</v>
      </c>
      <c r="M204" s="62">
        <f>+(K202-K204)/14</f>
        <v>0.16091039296104448</v>
      </c>
      <c r="N204" s="33">
        <f>+(K198-K204)/60</f>
        <v>0.37713023243454191</v>
      </c>
      <c r="O204" s="33">
        <f t="shared" si="1"/>
        <v>245.7</v>
      </c>
    </row>
    <row r="205" spans="1:15" ht="15.75" customHeight="1" x14ac:dyDescent="0.3">
      <c r="A205" s="34">
        <v>3588</v>
      </c>
      <c r="B205" s="34">
        <v>10</v>
      </c>
      <c r="C205" s="64">
        <v>121</v>
      </c>
      <c r="D205" s="64">
        <v>14</v>
      </c>
      <c r="E205" s="65">
        <v>43591</v>
      </c>
      <c r="F205" s="64">
        <v>5232</v>
      </c>
      <c r="G205" s="66">
        <v>8144</v>
      </c>
      <c r="H205" s="64">
        <v>7722</v>
      </c>
      <c r="I205" s="64"/>
      <c r="J205" s="59">
        <f t="shared" si="3"/>
        <v>16.947791164658636</v>
      </c>
      <c r="K205" s="62"/>
      <c r="L205" s="62"/>
      <c r="M205" s="62"/>
      <c r="O205" s="33">
        <f t="shared" si="1"/>
        <v>249</v>
      </c>
    </row>
    <row r="206" spans="1:15" ht="15.75" customHeight="1" x14ac:dyDescent="0.3">
      <c r="A206" s="7">
        <v>413</v>
      </c>
      <c r="B206" s="7">
        <v>63</v>
      </c>
      <c r="C206" s="67">
        <v>122</v>
      </c>
      <c r="D206" s="67">
        <v>2</v>
      </c>
      <c r="E206" s="68">
        <v>43517</v>
      </c>
      <c r="F206" s="67">
        <v>5214</v>
      </c>
      <c r="G206" s="67">
        <v>8871</v>
      </c>
      <c r="H206" s="67">
        <v>7767</v>
      </c>
      <c r="I206" s="67">
        <v>9</v>
      </c>
      <c r="J206" s="69">
        <f t="shared" si="3"/>
        <v>43.243243243243242</v>
      </c>
      <c r="K206" s="46">
        <f>AVERAGE(J206:J207)</f>
        <v>43.810970734047658</v>
      </c>
      <c r="L206" s="46">
        <f>_xlfn.STDEV.S(J206,J207)</f>
        <v>0.80288791722765085</v>
      </c>
      <c r="M206" s="47">
        <v>2</v>
      </c>
      <c r="O206" s="33">
        <f t="shared" si="1"/>
        <v>255.3</v>
      </c>
    </row>
    <row r="207" spans="1:15" ht="15.75" customHeight="1" x14ac:dyDescent="0.3">
      <c r="A207" s="7">
        <v>414</v>
      </c>
      <c r="B207" s="7">
        <v>64</v>
      </c>
      <c r="C207" s="67">
        <v>122</v>
      </c>
      <c r="D207" s="67">
        <v>2</v>
      </c>
      <c r="E207" s="68">
        <v>43517</v>
      </c>
      <c r="F207" s="67">
        <v>5232</v>
      </c>
      <c r="G207" s="67">
        <v>8892</v>
      </c>
      <c r="H207" s="67">
        <v>7767</v>
      </c>
      <c r="I207" s="67"/>
      <c r="J207" s="69">
        <f t="shared" si="3"/>
        <v>44.378698224852073</v>
      </c>
      <c r="K207" s="47"/>
      <c r="L207" s="47"/>
      <c r="M207" s="47"/>
      <c r="O207" s="33">
        <f t="shared" si="1"/>
        <v>253.5</v>
      </c>
    </row>
    <row r="208" spans="1:15" ht="15.75" customHeight="1" x14ac:dyDescent="0.3">
      <c r="A208" s="7">
        <v>1067</v>
      </c>
      <c r="B208" s="7">
        <v>21</v>
      </c>
      <c r="C208" s="67">
        <v>122</v>
      </c>
      <c r="D208" s="67">
        <v>4</v>
      </c>
      <c r="E208" s="68">
        <v>43524</v>
      </c>
      <c r="F208" s="67">
        <v>5224</v>
      </c>
      <c r="G208" s="67">
        <v>8839</v>
      </c>
      <c r="H208" s="67">
        <v>7983</v>
      </c>
      <c r="I208" s="67">
        <v>10</v>
      </c>
      <c r="J208" s="69">
        <f t="shared" si="3"/>
        <v>31.025733961580283</v>
      </c>
      <c r="K208" s="46">
        <f>AVERAGE(J208:J209)</f>
        <v>31.600711720320277</v>
      </c>
      <c r="L208" s="46">
        <f>_xlfn.STDEV.S(J208,J209)</f>
        <v>0.81314134447298236</v>
      </c>
      <c r="M208" s="47"/>
      <c r="O208" s="33">
        <f t="shared" si="1"/>
        <v>275.89999999999998</v>
      </c>
    </row>
    <row r="209" spans="1:15" ht="15.75" customHeight="1" x14ac:dyDescent="0.3">
      <c r="A209" s="7">
        <v>1068</v>
      </c>
      <c r="B209" s="7">
        <v>22</v>
      </c>
      <c r="C209" s="67">
        <v>122</v>
      </c>
      <c r="D209" s="67">
        <v>4</v>
      </c>
      <c r="E209" s="68">
        <v>43524</v>
      </c>
      <c r="F209" s="67">
        <v>5276</v>
      </c>
      <c r="G209" s="67">
        <v>9158</v>
      </c>
      <c r="H209" s="67">
        <v>8213</v>
      </c>
      <c r="I209" s="67"/>
      <c r="J209" s="69">
        <f t="shared" si="3"/>
        <v>32.175689479060267</v>
      </c>
      <c r="K209" s="47"/>
      <c r="L209" s="47"/>
      <c r="M209" s="47"/>
      <c r="O209" s="33">
        <f t="shared" si="1"/>
        <v>293.7</v>
      </c>
    </row>
    <row r="210" spans="1:15" ht="15.75" customHeight="1" x14ac:dyDescent="0.3">
      <c r="A210" s="7">
        <v>1717</v>
      </c>
      <c r="B210" s="7">
        <v>21</v>
      </c>
      <c r="C210" s="67">
        <v>122</v>
      </c>
      <c r="D210" s="67">
        <v>6</v>
      </c>
      <c r="E210" s="68">
        <v>43535</v>
      </c>
      <c r="F210" s="67">
        <v>5224</v>
      </c>
      <c r="G210" s="67">
        <v>8090</v>
      </c>
      <c r="H210" s="67">
        <v>7640</v>
      </c>
      <c r="I210" s="67">
        <v>7</v>
      </c>
      <c r="J210" s="69">
        <f t="shared" si="3"/>
        <v>18.625827814569536</v>
      </c>
      <c r="K210" s="46">
        <f>AVERAGE(J210:J211)</f>
        <v>18.691532201379712</v>
      </c>
      <c r="L210" s="46">
        <f>_xlfn.STDEV.S(J210,J211)</f>
        <v>9.2920034934357687E-2</v>
      </c>
      <c r="M210" s="47"/>
      <c r="O210" s="33">
        <f t="shared" si="1"/>
        <v>241.6</v>
      </c>
    </row>
    <row r="211" spans="1:15" ht="15.75" customHeight="1" x14ac:dyDescent="0.3">
      <c r="A211" s="7">
        <v>1718</v>
      </c>
      <c r="B211" s="7">
        <v>22</v>
      </c>
      <c r="C211" s="67">
        <v>122</v>
      </c>
      <c r="D211" s="67">
        <v>6</v>
      </c>
      <c r="E211" s="68">
        <v>43535</v>
      </c>
      <c r="F211" s="67">
        <v>5276</v>
      </c>
      <c r="G211" s="67">
        <v>8353</v>
      </c>
      <c r="H211" s="67">
        <v>7867</v>
      </c>
      <c r="I211" s="67"/>
      <c r="J211" s="69">
        <f t="shared" si="3"/>
        <v>18.757236588189887</v>
      </c>
      <c r="K211" s="47"/>
      <c r="L211" s="47"/>
      <c r="M211" s="47"/>
      <c r="O211" s="33">
        <f t="shared" si="1"/>
        <v>259.10000000000002</v>
      </c>
    </row>
    <row r="212" spans="1:15" ht="15.75" customHeight="1" x14ac:dyDescent="0.3">
      <c r="A212" s="34">
        <v>2249</v>
      </c>
      <c r="B212" s="34">
        <v>19</v>
      </c>
      <c r="C212" s="70">
        <v>122</v>
      </c>
      <c r="D212" s="70">
        <v>8</v>
      </c>
      <c r="E212" s="71">
        <v>43550</v>
      </c>
      <c r="F212" s="72">
        <v>5229</v>
      </c>
      <c r="G212" s="70">
        <v>8264</v>
      </c>
      <c r="H212" s="70">
        <v>7868</v>
      </c>
      <c r="I212" s="67"/>
      <c r="J212" s="69">
        <f t="shared" si="3"/>
        <v>15.005683971201211</v>
      </c>
      <c r="K212" s="46">
        <f>AVERAGE(J212:J213)</f>
        <v>15.215709492282546</v>
      </c>
      <c r="L212" s="46">
        <f>_xlfn.STDEV.S(J212,J213)</f>
        <v>0.29702094035769827</v>
      </c>
      <c r="M212" s="47">
        <f>(K210-K212)/15</f>
        <v>0.23172151393981105</v>
      </c>
      <c r="N212" s="33">
        <f>(K208-K212)/26</f>
        <v>0.63019239338606658</v>
      </c>
      <c r="O212" s="33">
        <f t="shared" si="1"/>
        <v>263.89999999999998</v>
      </c>
    </row>
    <row r="213" spans="1:15" ht="15.75" customHeight="1" x14ac:dyDescent="0.3">
      <c r="A213" s="34">
        <v>2250</v>
      </c>
      <c r="B213" s="34">
        <v>20</v>
      </c>
      <c r="C213" s="70">
        <v>122</v>
      </c>
      <c r="D213" s="70">
        <v>8</v>
      </c>
      <c r="E213" s="71">
        <v>43550</v>
      </c>
      <c r="F213" s="72">
        <v>5190</v>
      </c>
      <c r="G213" s="70">
        <v>8213</v>
      </c>
      <c r="H213" s="70">
        <v>7809</v>
      </c>
      <c r="I213" s="67"/>
      <c r="J213" s="69">
        <f t="shared" si="3"/>
        <v>15.425735013363878</v>
      </c>
      <c r="K213" s="47"/>
      <c r="L213" s="47"/>
      <c r="M213" s="47"/>
      <c r="O213" s="33">
        <f t="shared" si="1"/>
        <v>261.89999999999998</v>
      </c>
    </row>
    <row r="214" spans="1:15" ht="15.75" customHeight="1" x14ac:dyDescent="0.3">
      <c r="A214" s="7">
        <v>21</v>
      </c>
      <c r="B214" s="7">
        <v>21</v>
      </c>
      <c r="C214" s="57">
        <v>123</v>
      </c>
      <c r="D214" s="57">
        <v>1</v>
      </c>
      <c r="E214" s="58">
        <v>43514</v>
      </c>
      <c r="F214" s="57">
        <v>5224</v>
      </c>
      <c r="G214" s="57">
        <v>8860</v>
      </c>
      <c r="H214" s="57">
        <v>7893</v>
      </c>
      <c r="I214" s="57">
        <v>10</v>
      </c>
      <c r="J214" s="59">
        <f t="shared" si="3"/>
        <v>36.23079805170476</v>
      </c>
      <c r="K214" s="63">
        <f>AVERAGE(J214:J215)</f>
        <v>36.547362840401945</v>
      </c>
      <c r="L214" s="63">
        <f>_xlfn.STDEV.S(J214,J215)</f>
        <v>0.44769021754533772</v>
      </c>
      <c r="M214" s="62">
        <v>2</v>
      </c>
      <c r="O214" s="33">
        <f t="shared" si="1"/>
        <v>266.89999999999998</v>
      </c>
    </row>
    <row r="215" spans="1:15" ht="15.75" customHeight="1" x14ac:dyDescent="0.3">
      <c r="A215" s="7">
        <v>22</v>
      </c>
      <c r="B215" s="7">
        <v>22</v>
      </c>
      <c r="C215" s="57">
        <v>123</v>
      </c>
      <c r="D215" s="57">
        <v>1</v>
      </c>
      <c r="E215" s="58">
        <v>43514</v>
      </c>
      <c r="F215" s="57">
        <v>5276</v>
      </c>
      <c r="G215" s="57">
        <v>8907</v>
      </c>
      <c r="H215" s="57">
        <v>7929</v>
      </c>
      <c r="I215" s="57"/>
      <c r="J215" s="59">
        <f t="shared" si="3"/>
        <v>36.863927629099138</v>
      </c>
      <c r="K215" s="62"/>
      <c r="L215" s="62"/>
      <c r="M215" s="62"/>
      <c r="O215" s="33">
        <f t="shared" si="1"/>
        <v>265.3</v>
      </c>
    </row>
    <row r="216" spans="1:15" ht="15.75" customHeight="1" x14ac:dyDescent="0.3">
      <c r="A216" s="7">
        <v>675</v>
      </c>
      <c r="B216" s="7">
        <v>21</v>
      </c>
      <c r="C216" s="57">
        <v>123</v>
      </c>
      <c r="D216" s="57">
        <v>3</v>
      </c>
      <c r="E216" s="58">
        <v>43521</v>
      </c>
      <c r="F216" s="57">
        <v>5224</v>
      </c>
      <c r="G216" s="57">
        <v>8428</v>
      </c>
      <c r="H216" s="57">
        <v>7614</v>
      </c>
      <c r="I216" s="57">
        <v>7</v>
      </c>
      <c r="J216" s="59">
        <f t="shared" si="3"/>
        <v>34.05857740585774</v>
      </c>
      <c r="K216" s="63">
        <f>AVERAGE(J216:J217)</f>
        <v>34.377029370905291</v>
      </c>
      <c r="L216" s="63">
        <f>_xlfn.STDEV.S(J216,J217)</f>
        <v>0.45035908793461421</v>
      </c>
      <c r="M216" s="62"/>
      <c r="O216" s="33">
        <f t="shared" si="1"/>
        <v>239</v>
      </c>
    </row>
    <row r="217" spans="1:15" ht="15.75" customHeight="1" x14ac:dyDescent="0.3">
      <c r="A217" s="7">
        <v>676</v>
      </c>
      <c r="B217" s="7">
        <v>22</v>
      </c>
      <c r="C217" s="57">
        <v>123</v>
      </c>
      <c r="D217" s="57">
        <v>3</v>
      </c>
      <c r="E217" s="58">
        <v>43521</v>
      </c>
      <c r="F217" s="57">
        <v>5276</v>
      </c>
      <c r="G217" s="57">
        <v>8704</v>
      </c>
      <c r="H217" s="57">
        <v>7821</v>
      </c>
      <c r="I217" s="57"/>
      <c r="J217" s="59">
        <f t="shared" si="3"/>
        <v>34.695481335952849</v>
      </c>
      <c r="K217" s="62"/>
      <c r="L217" s="62"/>
      <c r="M217" s="62"/>
      <c r="O217" s="33">
        <f t="shared" si="1"/>
        <v>254.5</v>
      </c>
    </row>
    <row r="218" spans="1:15" ht="15.75" customHeight="1" x14ac:dyDescent="0.3">
      <c r="A218" s="7">
        <v>1325</v>
      </c>
      <c r="B218" s="7">
        <v>21</v>
      </c>
      <c r="C218" s="57">
        <v>123</v>
      </c>
      <c r="D218" s="57">
        <v>5</v>
      </c>
      <c r="E218" s="58">
        <v>43531</v>
      </c>
      <c r="F218" s="57">
        <v>5224</v>
      </c>
      <c r="G218" s="57">
        <v>8228</v>
      </c>
      <c r="H218" s="57">
        <v>7715</v>
      </c>
      <c r="I218" s="57">
        <v>8</v>
      </c>
      <c r="J218" s="59">
        <f t="shared" si="3"/>
        <v>20.594138900040143</v>
      </c>
      <c r="K218" s="63">
        <f>AVERAGE(J218:J219)</f>
        <v>20.594660380582187</v>
      </c>
      <c r="L218" s="63">
        <f>_xlfn.STDEV.S(J218,J219)</f>
        <v>7.3748485507282456E-4</v>
      </c>
      <c r="M218" s="62"/>
      <c r="O218" s="33">
        <f t="shared" si="1"/>
        <v>249.1</v>
      </c>
    </row>
    <row r="219" spans="1:15" ht="15.75" customHeight="1" x14ac:dyDescent="0.3">
      <c r="A219" s="7">
        <v>1326</v>
      </c>
      <c r="B219" s="7">
        <v>22</v>
      </c>
      <c r="C219" s="57">
        <v>123</v>
      </c>
      <c r="D219" s="57">
        <v>5</v>
      </c>
      <c r="E219" s="58">
        <v>43531</v>
      </c>
      <c r="F219" s="57">
        <v>5276</v>
      </c>
      <c r="G219" s="57">
        <v>7829</v>
      </c>
      <c r="H219" s="57">
        <v>7393</v>
      </c>
      <c r="I219" s="57"/>
      <c r="J219" s="59">
        <f t="shared" si="3"/>
        <v>20.595181861124232</v>
      </c>
      <c r="K219" s="62"/>
      <c r="L219" s="62"/>
      <c r="M219" s="62"/>
      <c r="O219" s="33">
        <f t="shared" si="1"/>
        <v>211.7</v>
      </c>
    </row>
    <row r="220" spans="1:15" ht="15.75" customHeight="1" x14ac:dyDescent="0.3">
      <c r="A220" s="34">
        <v>2251</v>
      </c>
      <c r="B220" s="34">
        <v>21</v>
      </c>
      <c r="C220" s="64">
        <v>123</v>
      </c>
      <c r="D220" s="64">
        <v>8</v>
      </c>
      <c r="E220" s="65">
        <v>43550</v>
      </c>
      <c r="F220" s="66">
        <v>5224</v>
      </c>
      <c r="G220" s="64">
        <v>8417</v>
      </c>
      <c r="H220" s="64">
        <v>7984</v>
      </c>
      <c r="I220" s="57"/>
      <c r="J220" s="59">
        <f t="shared" si="3"/>
        <v>15.688405797101449</v>
      </c>
      <c r="K220" s="63">
        <f>AVERAGE(J220:J221)</f>
        <v>16.000109491957318</v>
      </c>
      <c r="L220" s="63">
        <f>_xlfn.STDEV.S(J220,J221)</f>
        <v>0.4408155927069739</v>
      </c>
      <c r="M220" s="62">
        <f>+(K218-K220)/19</f>
        <v>0.24181846782236155</v>
      </c>
      <c r="N220" s="33">
        <f>+(K214-K220)/36</f>
        <v>0.57075703745679518</v>
      </c>
      <c r="O220" s="33">
        <f t="shared" si="1"/>
        <v>276</v>
      </c>
    </row>
    <row r="221" spans="1:15" ht="15.75" customHeight="1" x14ac:dyDescent="0.3">
      <c r="A221" s="34">
        <v>2252</v>
      </c>
      <c r="B221" s="34">
        <v>22</v>
      </c>
      <c r="C221" s="64">
        <v>123</v>
      </c>
      <c r="D221" s="64">
        <v>8</v>
      </c>
      <c r="E221" s="65">
        <v>43550</v>
      </c>
      <c r="F221" s="66">
        <v>5276</v>
      </c>
      <c r="G221" s="64">
        <v>8663</v>
      </c>
      <c r="H221" s="64">
        <v>8188</v>
      </c>
      <c r="I221" s="57"/>
      <c r="J221" s="59">
        <f t="shared" si="3"/>
        <v>16.311813186813186</v>
      </c>
      <c r="K221" s="62"/>
      <c r="L221" s="62"/>
      <c r="M221" s="62"/>
      <c r="O221" s="33">
        <f t="shared" si="1"/>
        <v>291.2</v>
      </c>
    </row>
    <row r="222" spans="1:15" ht="15.75" customHeight="1" x14ac:dyDescent="0.3">
      <c r="A222" s="7">
        <v>23</v>
      </c>
      <c r="B222" s="7">
        <v>23</v>
      </c>
      <c r="C222" s="28">
        <v>124</v>
      </c>
      <c r="D222" s="28">
        <v>1</v>
      </c>
      <c r="E222" s="29">
        <v>43514</v>
      </c>
      <c r="F222" s="28">
        <v>5261</v>
      </c>
      <c r="G222" s="28">
        <v>8267</v>
      </c>
      <c r="H222" s="28">
        <v>7387</v>
      </c>
      <c r="I222" s="28">
        <v>11</v>
      </c>
      <c r="J222" s="30">
        <f t="shared" si="3"/>
        <v>41.392285983066792</v>
      </c>
      <c r="K222" s="31">
        <f>AVERAGE(J222:J223)</f>
        <v>40.871166643378245</v>
      </c>
      <c r="L222" s="31">
        <f>_xlfn.STDEV.S(J222,J223)</f>
        <v>0.73697403780245907</v>
      </c>
      <c r="M222" s="32">
        <v>2</v>
      </c>
      <c r="O222" s="33">
        <f t="shared" si="1"/>
        <v>212.6</v>
      </c>
    </row>
    <row r="223" spans="1:15" ht="15.75" customHeight="1" x14ac:dyDescent="0.3">
      <c r="A223" s="7">
        <v>24</v>
      </c>
      <c r="B223" s="7">
        <v>24</v>
      </c>
      <c r="C223" s="28">
        <v>124</v>
      </c>
      <c r="D223" s="28">
        <v>1</v>
      </c>
      <c r="E223" s="29">
        <v>43514</v>
      </c>
      <c r="F223" s="28">
        <v>5196</v>
      </c>
      <c r="G223" s="28">
        <v>8163</v>
      </c>
      <c r="H223" s="28">
        <v>7310</v>
      </c>
      <c r="I223" s="28"/>
      <c r="J223" s="30">
        <f t="shared" si="3"/>
        <v>40.350047303689692</v>
      </c>
      <c r="K223" s="32"/>
      <c r="L223" s="32"/>
      <c r="M223" s="32"/>
      <c r="O223" s="33">
        <f t="shared" si="1"/>
        <v>211.4</v>
      </c>
    </row>
    <row r="224" spans="1:15" ht="15.75" customHeight="1" x14ac:dyDescent="0.3">
      <c r="A224" s="7">
        <v>677</v>
      </c>
      <c r="B224" s="7">
        <v>23</v>
      </c>
      <c r="C224" s="28">
        <v>124</v>
      </c>
      <c r="D224" s="28">
        <v>3</v>
      </c>
      <c r="E224" s="29">
        <v>43521</v>
      </c>
      <c r="F224" s="28">
        <v>5261</v>
      </c>
      <c r="G224" s="28">
        <v>8539</v>
      </c>
      <c r="H224" s="28">
        <v>7499</v>
      </c>
      <c r="I224" s="28">
        <v>9</v>
      </c>
      <c r="J224" s="30">
        <f t="shared" si="3"/>
        <v>46.470062555853445</v>
      </c>
      <c r="K224" s="31">
        <f>AVERAGE(J224:J225)</f>
        <v>46.753463382453091</v>
      </c>
      <c r="L224" s="31">
        <f>_xlfn.STDEV.S(J224,J225)</f>
        <v>0.40078929256496004</v>
      </c>
      <c r="M224" s="32"/>
      <c r="O224" s="33">
        <f t="shared" si="1"/>
        <v>223.8</v>
      </c>
    </row>
    <row r="225" spans="1:15" ht="15.75" customHeight="1" x14ac:dyDescent="0.3">
      <c r="A225" s="7">
        <v>678</v>
      </c>
      <c r="B225" s="7">
        <v>24</v>
      </c>
      <c r="C225" s="28">
        <v>124</v>
      </c>
      <c r="D225" s="28">
        <v>3</v>
      </c>
      <c r="E225" s="29">
        <v>43521</v>
      </c>
      <c r="F225" s="28">
        <v>5196</v>
      </c>
      <c r="G225" s="28">
        <v>8347</v>
      </c>
      <c r="H225" s="28">
        <v>7339</v>
      </c>
      <c r="I225" s="28"/>
      <c r="J225" s="30">
        <f t="shared" si="3"/>
        <v>47.03686420905273</v>
      </c>
      <c r="K225" s="32"/>
      <c r="L225" s="32"/>
      <c r="M225" s="32"/>
      <c r="O225" s="33">
        <f t="shared" si="1"/>
        <v>214.3</v>
      </c>
    </row>
    <row r="226" spans="1:15" ht="15.75" customHeight="1" x14ac:dyDescent="0.3">
      <c r="A226" s="7">
        <v>1327</v>
      </c>
      <c r="B226" s="7">
        <v>23</v>
      </c>
      <c r="C226" s="28">
        <v>124</v>
      </c>
      <c r="D226" s="28">
        <v>5</v>
      </c>
      <c r="E226" s="29">
        <v>43531</v>
      </c>
      <c r="F226" s="28">
        <v>5261</v>
      </c>
      <c r="G226" s="28">
        <v>7573</v>
      </c>
      <c r="H226" s="28">
        <v>7058</v>
      </c>
      <c r="I226" s="28"/>
      <c r="J226" s="30">
        <f t="shared" si="3"/>
        <v>28.658875904284919</v>
      </c>
      <c r="K226" s="31">
        <f>AVERAGE(J226:J227)</f>
        <v>28.554264803501013</v>
      </c>
      <c r="L226" s="31">
        <f>_xlfn.STDEV.S(J226,J227)</f>
        <v>0.14794243750338096</v>
      </c>
      <c r="M226" s="32"/>
      <c r="O226" s="33">
        <f t="shared" si="1"/>
        <v>179.7</v>
      </c>
    </row>
    <row r="227" spans="1:15" ht="15.75" customHeight="1" x14ac:dyDescent="0.3">
      <c r="A227" s="7">
        <v>1328</v>
      </c>
      <c r="B227" s="7">
        <v>24</v>
      </c>
      <c r="C227" s="28">
        <v>124</v>
      </c>
      <c r="D227" s="28">
        <v>5</v>
      </c>
      <c r="E227" s="29">
        <v>43531</v>
      </c>
      <c r="F227" s="28">
        <v>5196</v>
      </c>
      <c r="G227" s="28">
        <v>7607</v>
      </c>
      <c r="H227" s="28">
        <v>7073</v>
      </c>
      <c r="I227" s="28">
        <v>10</v>
      </c>
      <c r="J227" s="30">
        <f t="shared" si="3"/>
        <v>28.449653702717104</v>
      </c>
      <c r="K227" s="32"/>
      <c r="L227" s="32"/>
      <c r="M227" s="32"/>
      <c r="O227" s="33">
        <f t="shared" si="1"/>
        <v>187.7</v>
      </c>
    </row>
    <row r="228" spans="1:15" ht="15.75" customHeight="1" x14ac:dyDescent="0.3">
      <c r="A228" s="34">
        <v>2253</v>
      </c>
      <c r="B228" s="34">
        <v>23</v>
      </c>
      <c r="C228" s="35">
        <v>124</v>
      </c>
      <c r="D228" s="35">
        <v>8</v>
      </c>
      <c r="E228" s="36">
        <v>43550</v>
      </c>
      <c r="F228" s="37">
        <v>5261</v>
      </c>
      <c r="G228" s="35">
        <v>7993</v>
      </c>
      <c r="H228" s="35">
        <v>7475</v>
      </c>
      <c r="I228" s="28"/>
      <c r="J228" s="30">
        <f t="shared" si="3"/>
        <v>23.396567299006325</v>
      </c>
      <c r="K228" s="31">
        <f>AVERAGE(J228:J229)</f>
        <v>23.443098798285853</v>
      </c>
      <c r="L228" s="31">
        <f>_xlfn.STDEV.S(J228,J229)</f>
        <v>6.5805477358659631E-2</v>
      </c>
      <c r="M228" s="32"/>
      <c r="O228" s="33">
        <f t="shared" si="1"/>
        <v>221.4</v>
      </c>
    </row>
    <row r="229" spans="1:15" ht="15.75" customHeight="1" x14ac:dyDescent="0.3">
      <c r="A229" s="34">
        <v>2254</v>
      </c>
      <c r="B229" s="34">
        <v>24</v>
      </c>
      <c r="C229" s="35">
        <v>124</v>
      </c>
      <c r="D229" s="35">
        <v>8</v>
      </c>
      <c r="E229" s="36">
        <v>43550</v>
      </c>
      <c r="F229" s="37">
        <v>5196</v>
      </c>
      <c r="G229" s="35">
        <v>7935</v>
      </c>
      <c r="H229" s="35">
        <v>7414</v>
      </c>
      <c r="I229" s="28"/>
      <c r="J229" s="30">
        <f t="shared" si="3"/>
        <v>23.489630297565377</v>
      </c>
      <c r="K229" s="32"/>
      <c r="L229" s="32"/>
      <c r="M229" s="32"/>
      <c r="O229" s="33">
        <f t="shared" si="1"/>
        <v>221.8</v>
      </c>
    </row>
    <row r="230" spans="1:15" ht="15.75" customHeight="1" x14ac:dyDescent="0.3">
      <c r="A230" s="34">
        <v>2733</v>
      </c>
      <c r="B230" s="34">
        <v>105</v>
      </c>
      <c r="C230" s="35">
        <v>124</v>
      </c>
      <c r="D230" s="35">
        <v>10</v>
      </c>
      <c r="E230" s="36">
        <v>43564</v>
      </c>
      <c r="F230" s="37">
        <v>5251</v>
      </c>
      <c r="G230" s="35">
        <v>7861</v>
      </c>
      <c r="H230" s="35">
        <v>7440</v>
      </c>
      <c r="I230" s="35"/>
      <c r="J230" s="30">
        <f t="shared" si="3"/>
        <v>19.232526267702145</v>
      </c>
      <c r="K230" s="31">
        <f>AVERAGE(J230:J231)</f>
        <v>19.143320887375403</v>
      </c>
      <c r="L230" s="31">
        <f>_xlfn.STDEV.S(J230,J231)</f>
        <v>0.12615545869473155</v>
      </c>
      <c r="M230" s="32"/>
      <c r="O230" s="33">
        <f t="shared" si="1"/>
        <v>218.9</v>
      </c>
    </row>
    <row r="231" spans="1:15" ht="15.75" customHeight="1" x14ac:dyDescent="0.3">
      <c r="A231" s="34">
        <v>2734</v>
      </c>
      <c r="B231" s="34">
        <v>106</v>
      </c>
      <c r="C231" s="35">
        <v>124</v>
      </c>
      <c r="D231" s="35">
        <v>10</v>
      </c>
      <c r="E231" s="36">
        <v>43564</v>
      </c>
      <c r="F231" s="37">
        <v>5219</v>
      </c>
      <c r="G231" s="35">
        <v>7837</v>
      </c>
      <c r="H231" s="35">
        <v>7418</v>
      </c>
      <c r="I231" s="35"/>
      <c r="J231" s="30">
        <f t="shared" si="3"/>
        <v>19.054115507048657</v>
      </c>
      <c r="K231" s="32"/>
      <c r="L231" s="32"/>
      <c r="M231" s="32"/>
      <c r="O231" s="33">
        <f t="shared" si="1"/>
        <v>219.9</v>
      </c>
    </row>
    <row r="232" spans="1:15" ht="15.75" customHeight="1" x14ac:dyDescent="0.3">
      <c r="A232" s="34">
        <v>3589</v>
      </c>
      <c r="B232" s="34">
        <v>11</v>
      </c>
      <c r="C232" s="35">
        <v>124</v>
      </c>
      <c r="D232" s="35">
        <v>14</v>
      </c>
      <c r="E232" s="36">
        <v>43591</v>
      </c>
      <c r="F232" s="35">
        <v>5213</v>
      </c>
      <c r="G232" s="37">
        <v>7806</v>
      </c>
      <c r="H232" s="35">
        <v>7439</v>
      </c>
      <c r="I232" s="35"/>
      <c r="J232" s="30">
        <f t="shared" si="3"/>
        <v>16.486972147349505</v>
      </c>
      <c r="K232" s="31">
        <f>AVERAGE(J232:J233)</f>
        <v>16.448614278802957</v>
      </c>
      <c r="L232" s="31">
        <f>_xlfn.STDEV.S(J232,J233)</f>
        <v>5.4246217922252524E-2</v>
      </c>
      <c r="M232" s="32">
        <f>+(K230-K232)/27</f>
        <v>9.9803948465646136E-2</v>
      </c>
      <c r="N232" s="33">
        <f>+(K224-K232)/70</f>
        <v>0.43292641576643048</v>
      </c>
      <c r="O232" s="33">
        <f t="shared" si="1"/>
        <v>222.6</v>
      </c>
    </row>
    <row r="233" spans="1:15" ht="15.75" customHeight="1" x14ac:dyDescent="0.3">
      <c r="A233" s="34">
        <v>3590</v>
      </c>
      <c r="B233" s="34">
        <v>12</v>
      </c>
      <c r="C233" s="35">
        <v>124</v>
      </c>
      <c r="D233" s="35">
        <v>14</v>
      </c>
      <c r="E233" s="36">
        <v>43591</v>
      </c>
      <c r="F233" s="35">
        <v>5232</v>
      </c>
      <c r="G233" s="37">
        <v>7729</v>
      </c>
      <c r="H233" s="35">
        <v>7377</v>
      </c>
      <c r="I233" s="35"/>
      <c r="J233" s="30">
        <f t="shared" si="3"/>
        <v>16.410256410256409</v>
      </c>
      <c r="K233" s="32"/>
      <c r="L233" s="32"/>
      <c r="M233" s="32"/>
      <c r="O233" s="33">
        <f t="shared" si="1"/>
        <v>214.5</v>
      </c>
    </row>
    <row r="234" spans="1:15" ht="15.75" customHeight="1" x14ac:dyDescent="0.3">
      <c r="A234" s="7">
        <v>25</v>
      </c>
      <c r="B234" s="7">
        <v>25</v>
      </c>
      <c r="C234" s="81">
        <v>125</v>
      </c>
      <c r="D234" s="81">
        <v>1</v>
      </c>
      <c r="E234" s="82">
        <v>43514</v>
      </c>
      <c r="F234" s="81">
        <v>5238</v>
      </c>
      <c r="G234" s="81">
        <v>8669</v>
      </c>
      <c r="H234" s="81">
        <v>7797</v>
      </c>
      <c r="I234" s="81">
        <v>8</v>
      </c>
      <c r="J234" s="83">
        <f t="shared" si="3"/>
        <v>34.075810863618599</v>
      </c>
      <c r="K234" s="84">
        <f>AVERAGE(J234:J235)</f>
        <v>33.947223235469863</v>
      </c>
      <c r="L234" s="84">
        <f>_xlfn.STDEV.S(J234,J235)</f>
        <v>0.18185036768133103</v>
      </c>
      <c r="M234" s="85">
        <v>2</v>
      </c>
      <c r="O234" s="33">
        <f t="shared" si="1"/>
        <v>255.9</v>
      </c>
    </row>
    <row r="235" spans="1:15" ht="15.75" customHeight="1" x14ac:dyDescent="0.3">
      <c r="A235" s="7">
        <v>26</v>
      </c>
      <c r="B235" s="7">
        <v>26</v>
      </c>
      <c r="C235" s="81">
        <v>125</v>
      </c>
      <c r="D235" s="81">
        <v>1</v>
      </c>
      <c r="E235" s="82">
        <v>43514</v>
      </c>
      <c r="F235" s="81">
        <v>5207</v>
      </c>
      <c r="G235" s="81">
        <v>8424</v>
      </c>
      <c r="H235" s="81">
        <v>7611</v>
      </c>
      <c r="I235" s="81"/>
      <c r="J235" s="83">
        <f t="shared" si="3"/>
        <v>33.818635607321127</v>
      </c>
      <c r="K235" s="85"/>
      <c r="L235" s="85"/>
      <c r="M235" s="85"/>
      <c r="O235" s="33">
        <f t="shared" si="1"/>
        <v>240.4</v>
      </c>
    </row>
    <row r="236" spans="1:15" ht="15.75" customHeight="1" x14ac:dyDescent="0.3">
      <c r="A236" s="7">
        <v>679</v>
      </c>
      <c r="B236" s="7">
        <v>25</v>
      </c>
      <c r="C236" s="81">
        <v>125</v>
      </c>
      <c r="D236" s="81">
        <v>3</v>
      </c>
      <c r="E236" s="82">
        <v>43521</v>
      </c>
      <c r="F236" s="81">
        <v>5238</v>
      </c>
      <c r="G236" s="81">
        <v>7824</v>
      </c>
      <c r="H236" s="81">
        <v>7163</v>
      </c>
      <c r="I236" s="81">
        <v>6</v>
      </c>
      <c r="J236" s="83">
        <f t="shared" si="3"/>
        <v>34.337662337662337</v>
      </c>
      <c r="K236" s="84">
        <f>AVERAGE(J236:J237)</f>
        <v>33.803630404012807</v>
      </c>
      <c r="L236" s="84">
        <f>_xlfn.STDEV.S(J236,J237)</f>
        <v>0.75523520330748883</v>
      </c>
      <c r="M236" s="85"/>
      <c r="O236" s="33">
        <f t="shared" si="1"/>
        <v>192.5</v>
      </c>
    </row>
    <row r="237" spans="1:15" ht="15.75" customHeight="1" x14ac:dyDescent="0.3">
      <c r="A237" s="7">
        <v>680</v>
      </c>
      <c r="B237" s="7">
        <v>26</v>
      </c>
      <c r="C237" s="81">
        <v>125</v>
      </c>
      <c r="D237" s="81">
        <v>3</v>
      </c>
      <c r="E237" s="82">
        <v>43521</v>
      </c>
      <c r="F237" s="81">
        <v>5207</v>
      </c>
      <c r="G237" s="81">
        <v>7298</v>
      </c>
      <c r="H237" s="81">
        <v>6776</v>
      </c>
      <c r="I237" s="81"/>
      <c r="J237" s="83">
        <f t="shared" si="3"/>
        <v>33.269598470363285</v>
      </c>
      <c r="K237" s="85"/>
      <c r="L237" s="85"/>
      <c r="M237" s="85"/>
      <c r="O237" s="33">
        <f t="shared" si="1"/>
        <v>156.9</v>
      </c>
    </row>
    <row r="238" spans="1:15" ht="15.75" customHeight="1" x14ac:dyDescent="0.3">
      <c r="A238" s="7">
        <v>1329</v>
      </c>
      <c r="B238" s="7">
        <v>25</v>
      </c>
      <c r="C238" s="81">
        <v>125</v>
      </c>
      <c r="D238" s="81">
        <v>5</v>
      </c>
      <c r="E238" s="82">
        <v>43531</v>
      </c>
      <c r="F238" s="81">
        <v>5238</v>
      </c>
      <c r="G238" s="81">
        <v>8100</v>
      </c>
      <c r="H238" s="81">
        <v>7591</v>
      </c>
      <c r="I238" s="81"/>
      <c r="J238" s="83">
        <f t="shared" si="3"/>
        <v>21.631959201019974</v>
      </c>
      <c r="K238" s="84">
        <f>AVERAGE(J238:J239)</f>
        <v>22.268937123336507</v>
      </c>
      <c r="L238" s="84">
        <f>_xlfn.STDEV.S(J238,J239)</f>
        <v>0.90082281667227337</v>
      </c>
      <c r="M238" s="85"/>
      <c r="O238" s="33">
        <f t="shared" si="1"/>
        <v>235.3</v>
      </c>
    </row>
    <row r="239" spans="1:15" ht="15.75" customHeight="1" x14ac:dyDescent="0.3">
      <c r="A239" s="7">
        <v>1330</v>
      </c>
      <c r="B239" s="7">
        <v>26</v>
      </c>
      <c r="C239" s="81">
        <v>125</v>
      </c>
      <c r="D239" s="81">
        <v>5</v>
      </c>
      <c r="E239" s="82">
        <v>43531</v>
      </c>
      <c r="F239" s="81">
        <v>5207</v>
      </c>
      <c r="G239" s="81">
        <v>8303</v>
      </c>
      <c r="H239" s="81">
        <v>7726</v>
      </c>
      <c r="I239" s="81">
        <v>8</v>
      </c>
      <c r="J239" s="83">
        <f t="shared" si="3"/>
        <v>22.905915045653035</v>
      </c>
      <c r="K239" s="85"/>
      <c r="L239" s="85"/>
      <c r="M239" s="85"/>
      <c r="O239" s="33">
        <f t="shared" si="1"/>
        <v>251.9</v>
      </c>
    </row>
    <row r="240" spans="1:15" ht="15.75" customHeight="1" x14ac:dyDescent="0.3">
      <c r="A240" s="34">
        <v>2255</v>
      </c>
      <c r="B240" s="34">
        <v>25</v>
      </c>
      <c r="C240" s="86">
        <v>125</v>
      </c>
      <c r="D240" s="86">
        <v>8</v>
      </c>
      <c r="E240" s="87">
        <v>43550</v>
      </c>
      <c r="F240" s="88">
        <v>5238</v>
      </c>
      <c r="G240" s="86">
        <v>7929</v>
      </c>
      <c r="H240" s="86">
        <v>7559</v>
      </c>
      <c r="I240" s="81"/>
      <c r="J240" s="83">
        <f t="shared" si="3"/>
        <v>15.941404566996983</v>
      </c>
      <c r="K240" s="84">
        <f>AVERAGE(J240:J241)</f>
        <v>15.980630081332427</v>
      </c>
      <c r="L240" s="84">
        <f>_xlfn.STDEV.S(J240,J241)</f>
        <v>5.5473254364244655E-2</v>
      </c>
      <c r="M240" s="85">
        <f>+(K238-K240)/19</f>
        <v>0.33096352852653049</v>
      </c>
      <c r="N240" s="33">
        <f>+(K234-K240)/36</f>
        <v>0.49907203205937317</v>
      </c>
      <c r="O240" s="33">
        <f t="shared" si="1"/>
        <v>232.1</v>
      </c>
    </row>
    <row r="241" spans="1:15" ht="15.75" customHeight="1" x14ac:dyDescent="0.3">
      <c r="A241" s="34">
        <v>2256</v>
      </c>
      <c r="B241" s="34">
        <v>26</v>
      </c>
      <c r="C241" s="86">
        <v>125</v>
      </c>
      <c r="D241" s="86">
        <v>8</v>
      </c>
      <c r="E241" s="87">
        <v>43550</v>
      </c>
      <c r="F241" s="88">
        <v>5207</v>
      </c>
      <c r="G241" s="86">
        <v>7778</v>
      </c>
      <c r="H241" s="86">
        <v>7423</v>
      </c>
      <c r="I241" s="81"/>
      <c r="J241" s="83">
        <f t="shared" si="3"/>
        <v>16.01985559566787</v>
      </c>
      <c r="K241" s="85"/>
      <c r="L241" s="85"/>
      <c r="M241" s="85"/>
      <c r="O241" s="33">
        <f t="shared" si="1"/>
        <v>221.6</v>
      </c>
    </row>
    <row r="242" spans="1:15" ht="15.75" customHeight="1" x14ac:dyDescent="0.3">
      <c r="A242" s="7">
        <v>27</v>
      </c>
      <c r="B242" s="7">
        <v>27</v>
      </c>
      <c r="C242" s="57">
        <v>126</v>
      </c>
      <c r="D242" s="57">
        <v>1</v>
      </c>
      <c r="E242" s="58">
        <v>43514</v>
      </c>
      <c r="F242" s="57">
        <v>5236</v>
      </c>
      <c r="G242" s="57"/>
      <c r="H242" s="57"/>
      <c r="I242" s="57"/>
      <c r="J242" s="59">
        <f t="shared" si="3"/>
        <v>0</v>
      </c>
      <c r="K242" s="63">
        <f>AVERAGE(J242:J243)</f>
        <v>0</v>
      </c>
      <c r="L242" s="63">
        <f>_xlfn.STDEV.S(J242,J243)</f>
        <v>0</v>
      </c>
      <c r="M242" s="62">
        <v>1</v>
      </c>
      <c r="O242" s="33">
        <f t="shared" si="1"/>
        <v>-523.6</v>
      </c>
    </row>
    <row r="243" spans="1:15" ht="15.75" customHeight="1" x14ac:dyDescent="0.3">
      <c r="A243" s="7">
        <v>28</v>
      </c>
      <c r="B243" s="7">
        <v>28</v>
      </c>
      <c r="C243" s="57">
        <v>126</v>
      </c>
      <c r="D243" s="57">
        <v>1</v>
      </c>
      <c r="E243" s="58">
        <v>43514</v>
      </c>
      <c r="F243" s="57">
        <v>5216</v>
      </c>
      <c r="G243" s="57"/>
      <c r="H243" s="57"/>
      <c r="I243" s="57"/>
      <c r="J243" s="59">
        <f t="shared" si="3"/>
        <v>0</v>
      </c>
      <c r="K243" s="62"/>
      <c r="L243" s="62"/>
      <c r="M243" s="62"/>
      <c r="O243" s="33">
        <f t="shared" si="1"/>
        <v>-521.6</v>
      </c>
    </row>
    <row r="244" spans="1:15" ht="15.75" customHeight="1" x14ac:dyDescent="0.3">
      <c r="A244" s="7">
        <v>415</v>
      </c>
      <c r="B244" s="7">
        <v>65</v>
      </c>
      <c r="C244" s="57">
        <v>126</v>
      </c>
      <c r="D244" s="57">
        <v>2</v>
      </c>
      <c r="E244" s="58">
        <v>43517</v>
      </c>
      <c r="F244" s="57">
        <v>5215</v>
      </c>
      <c r="G244" s="57">
        <v>7476</v>
      </c>
      <c r="H244" s="57">
        <v>6971</v>
      </c>
      <c r="I244" s="57">
        <v>10</v>
      </c>
      <c r="J244" s="59">
        <f t="shared" si="3"/>
        <v>28.75854214123007</v>
      </c>
      <c r="K244" s="63">
        <f>AVERAGE(J244:J245)</f>
        <v>28.947715270724984</v>
      </c>
      <c r="L244" s="63">
        <f>_xlfn.STDEV.S(J244,J245)</f>
        <v>0.26753120536827252</v>
      </c>
      <c r="M244" s="62"/>
      <c r="O244" s="33">
        <f t="shared" si="1"/>
        <v>175.6</v>
      </c>
    </row>
    <row r="245" spans="1:15" ht="15.75" customHeight="1" x14ac:dyDescent="0.3">
      <c r="A245" s="7">
        <v>416</v>
      </c>
      <c r="B245" s="7">
        <v>66</v>
      </c>
      <c r="C245" s="57">
        <v>126</v>
      </c>
      <c r="D245" s="57">
        <v>2</v>
      </c>
      <c r="E245" s="58">
        <v>43517</v>
      </c>
      <c r="F245" s="57">
        <v>5279</v>
      </c>
      <c r="G245" s="57">
        <v>7628</v>
      </c>
      <c r="H245" s="57">
        <v>7098</v>
      </c>
      <c r="I245" s="57"/>
      <c r="J245" s="59">
        <f t="shared" si="3"/>
        <v>29.136888400219902</v>
      </c>
      <c r="K245" s="62"/>
      <c r="L245" s="62"/>
      <c r="M245" s="62"/>
      <c r="O245" s="33">
        <f t="shared" si="1"/>
        <v>181.9</v>
      </c>
    </row>
    <row r="246" spans="1:15" ht="15.75" customHeight="1" x14ac:dyDescent="0.3">
      <c r="A246" s="7">
        <v>681</v>
      </c>
      <c r="B246" s="7">
        <v>27</v>
      </c>
      <c r="C246" s="57">
        <v>126</v>
      </c>
      <c r="D246" s="57">
        <v>3</v>
      </c>
      <c r="E246" s="58">
        <v>43521</v>
      </c>
      <c r="F246" s="57">
        <v>5236</v>
      </c>
      <c r="G246" s="57">
        <v>7755</v>
      </c>
      <c r="H246" s="57">
        <v>7224</v>
      </c>
      <c r="I246" s="57">
        <v>8</v>
      </c>
      <c r="J246" s="59">
        <f t="shared" si="3"/>
        <v>26.710261569416499</v>
      </c>
      <c r="K246" s="63">
        <f>AVERAGE(J246:J247)</f>
        <v>26.993543769379123</v>
      </c>
      <c r="L246" s="63">
        <f>_xlfn.STDEV.S(J246,J247)</f>
        <v>0.40062152916603255</v>
      </c>
      <c r="M246" s="62"/>
      <c r="O246" s="33">
        <f t="shared" si="1"/>
        <v>198.8</v>
      </c>
    </row>
    <row r="247" spans="1:15" ht="15.75" customHeight="1" x14ac:dyDescent="0.3">
      <c r="A247" s="7">
        <v>682</v>
      </c>
      <c r="B247" s="7">
        <v>28</v>
      </c>
      <c r="C247" s="57">
        <v>126</v>
      </c>
      <c r="D247" s="57">
        <v>3</v>
      </c>
      <c r="E247" s="58">
        <v>43521</v>
      </c>
      <c r="F247" s="57">
        <v>5216</v>
      </c>
      <c r="G247" s="57">
        <v>8039</v>
      </c>
      <c r="H247" s="57">
        <v>7434</v>
      </c>
      <c r="I247" s="57"/>
      <c r="J247" s="59">
        <f t="shared" si="3"/>
        <v>27.276825969341751</v>
      </c>
      <c r="K247" s="62"/>
      <c r="L247" s="62"/>
      <c r="M247" s="62"/>
      <c r="O247" s="33">
        <f t="shared" si="1"/>
        <v>221.8</v>
      </c>
    </row>
    <row r="248" spans="1:15" ht="15.75" customHeight="1" x14ac:dyDescent="0.3">
      <c r="A248" s="7">
        <v>1069</v>
      </c>
      <c r="B248" s="7">
        <v>23</v>
      </c>
      <c r="C248" s="57">
        <v>126</v>
      </c>
      <c r="D248" s="57">
        <v>4</v>
      </c>
      <c r="E248" s="58">
        <v>43524</v>
      </c>
      <c r="F248" s="57">
        <v>5261</v>
      </c>
      <c r="G248" s="57"/>
      <c r="H248" s="57"/>
      <c r="I248" s="57"/>
      <c r="J248" s="59">
        <f t="shared" si="3"/>
        <v>0</v>
      </c>
      <c r="K248" s="63">
        <f>AVERAGE(J248:J249)</f>
        <v>0</v>
      </c>
      <c r="L248" s="63">
        <f>_xlfn.STDEV.S(J248,J249)</f>
        <v>0</v>
      </c>
      <c r="M248" s="62"/>
      <c r="O248" s="33">
        <f t="shared" si="1"/>
        <v>-526.1</v>
      </c>
    </row>
    <row r="249" spans="1:15" ht="15.75" customHeight="1" x14ac:dyDescent="0.3">
      <c r="A249" s="7">
        <v>1070</v>
      </c>
      <c r="B249" s="7">
        <v>24</v>
      </c>
      <c r="C249" s="57">
        <v>126</v>
      </c>
      <c r="D249" s="57">
        <v>4</v>
      </c>
      <c r="E249" s="58">
        <v>43524</v>
      </c>
      <c r="F249" s="57">
        <v>5196</v>
      </c>
      <c r="G249" s="57"/>
      <c r="H249" s="57"/>
      <c r="I249" s="57"/>
      <c r="J249" s="59">
        <f t="shared" si="3"/>
        <v>0</v>
      </c>
      <c r="K249" s="62"/>
      <c r="L249" s="62"/>
      <c r="M249" s="62"/>
      <c r="O249" s="33">
        <f t="shared" si="1"/>
        <v>-519.6</v>
      </c>
    </row>
    <row r="250" spans="1:15" ht="15.75" customHeight="1" x14ac:dyDescent="0.3">
      <c r="A250" s="7">
        <v>1331</v>
      </c>
      <c r="B250" s="7">
        <v>27</v>
      </c>
      <c r="C250" s="57">
        <v>126</v>
      </c>
      <c r="D250" s="57">
        <v>5</v>
      </c>
      <c r="E250" s="58">
        <v>43531</v>
      </c>
      <c r="F250" s="57">
        <v>5236</v>
      </c>
      <c r="G250" s="57">
        <v>7979</v>
      </c>
      <c r="H250" s="57">
        <v>7576</v>
      </c>
      <c r="I250" s="57"/>
      <c r="J250" s="59">
        <f t="shared" si="3"/>
        <v>17.222222222222221</v>
      </c>
      <c r="K250" s="63">
        <f>AVERAGE(J250:J251)</f>
        <v>17.375540354377463</v>
      </c>
      <c r="L250" s="63">
        <f>_xlfn.STDEV.S(J250,J251)</f>
        <v>0.21682458185165365</v>
      </c>
      <c r="M250" s="62"/>
      <c r="O250" s="33">
        <f t="shared" si="1"/>
        <v>234</v>
      </c>
    </row>
    <row r="251" spans="1:15" ht="15.75" customHeight="1" x14ac:dyDescent="0.3">
      <c r="A251" s="7">
        <v>1332</v>
      </c>
      <c r="B251" s="7">
        <v>28</v>
      </c>
      <c r="C251" s="57">
        <v>126</v>
      </c>
      <c r="D251" s="57">
        <v>5</v>
      </c>
      <c r="E251" s="58">
        <v>43531</v>
      </c>
      <c r="F251" s="57">
        <v>5216</v>
      </c>
      <c r="G251" s="57">
        <v>7965</v>
      </c>
      <c r="H251" s="57">
        <v>7555</v>
      </c>
      <c r="I251" s="57">
        <v>9</v>
      </c>
      <c r="J251" s="59">
        <f t="shared" si="3"/>
        <v>17.528858486532705</v>
      </c>
      <c r="K251" s="62"/>
      <c r="L251" s="62"/>
      <c r="M251" s="62"/>
      <c r="O251" s="33">
        <f t="shared" si="1"/>
        <v>233.9</v>
      </c>
    </row>
    <row r="252" spans="1:15" ht="15.75" customHeight="1" x14ac:dyDescent="0.3">
      <c r="A252" s="7">
        <v>1719</v>
      </c>
      <c r="B252" s="7">
        <v>23</v>
      </c>
      <c r="C252" s="57">
        <v>126</v>
      </c>
      <c r="D252" s="57">
        <v>6</v>
      </c>
      <c r="E252" s="58">
        <v>43535</v>
      </c>
      <c r="F252" s="57">
        <v>5261</v>
      </c>
      <c r="G252" s="57"/>
      <c r="H252" s="57"/>
      <c r="I252" s="57"/>
      <c r="J252" s="59">
        <f t="shared" si="3"/>
        <v>0</v>
      </c>
      <c r="K252" s="63">
        <f>AVERAGE(J252:J253)</f>
        <v>0</v>
      </c>
      <c r="L252" s="63">
        <f>_xlfn.STDEV.S(J252,J253)</f>
        <v>0</v>
      </c>
      <c r="M252" s="62"/>
      <c r="O252" s="33">
        <f t="shared" si="1"/>
        <v>-526.1</v>
      </c>
    </row>
    <row r="253" spans="1:15" ht="15.75" customHeight="1" x14ac:dyDescent="0.3">
      <c r="A253" s="7">
        <v>1720</v>
      </c>
      <c r="B253" s="7">
        <v>24</v>
      </c>
      <c r="C253" s="57">
        <v>126</v>
      </c>
      <c r="D253" s="57">
        <v>6</v>
      </c>
      <c r="E253" s="58">
        <v>43535</v>
      </c>
      <c r="F253" s="57">
        <v>5196</v>
      </c>
      <c r="G253" s="57"/>
      <c r="H253" s="57"/>
      <c r="I253" s="57"/>
      <c r="J253" s="59">
        <f t="shared" si="3"/>
        <v>0</v>
      </c>
      <c r="K253" s="62"/>
      <c r="L253" s="62"/>
      <c r="M253" s="62"/>
      <c r="O253" s="33">
        <f t="shared" si="1"/>
        <v>-519.6</v>
      </c>
    </row>
    <row r="254" spans="1:15" ht="15.75" customHeight="1" x14ac:dyDescent="0.3">
      <c r="A254" s="34">
        <v>1959</v>
      </c>
      <c r="B254" s="34">
        <v>5</v>
      </c>
      <c r="C254" s="64">
        <v>126</v>
      </c>
      <c r="D254" s="64">
        <v>7</v>
      </c>
      <c r="E254" s="65">
        <v>43545</v>
      </c>
      <c r="F254" s="66">
        <v>5236</v>
      </c>
      <c r="G254" s="64">
        <v>8325</v>
      </c>
      <c r="H254" s="64">
        <v>7857</v>
      </c>
      <c r="I254" s="57"/>
      <c r="J254" s="59">
        <f t="shared" si="3"/>
        <v>17.855780236550935</v>
      </c>
      <c r="K254" s="63">
        <f>AVERAGE(J254:J255)</f>
        <v>17.76076931900208</v>
      </c>
      <c r="L254" s="63">
        <f>_xlfn.STDEV.S(J254,J255)</f>
        <v>0.13436572817110254</v>
      </c>
      <c r="M254" s="62"/>
      <c r="O254" s="33">
        <f t="shared" si="1"/>
        <v>262.10000000000002</v>
      </c>
    </row>
    <row r="255" spans="1:15" ht="15.75" customHeight="1" x14ac:dyDescent="0.3">
      <c r="A255" s="34">
        <v>1960</v>
      </c>
      <c r="B255" s="34">
        <v>6</v>
      </c>
      <c r="C255" s="64">
        <v>126</v>
      </c>
      <c r="D255" s="64">
        <v>7</v>
      </c>
      <c r="E255" s="65">
        <v>43545</v>
      </c>
      <c r="F255" s="66">
        <v>5259</v>
      </c>
      <c r="G255" s="64">
        <v>7850</v>
      </c>
      <c r="H255" s="64">
        <v>7461</v>
      </c>
      <c r="I255" s="57"/>
      <c r="J255" s="59">
        <f t="shared" si="3"/>
        <v>17.665758401453225</v>
      </c>
      <c r="K255" s="62"/>
      <c r="L255" s="62"/>
      <c r="M255" s="62"/>
      <c r="O255" s="33">
        <f t="shared" si="1"/>
        <v>220.2</v>
      </c>
    </row>
    <row r="256" spans="1:15" ht="15.75" customHeight="1" x14ac:dyDescent="0.3">
      <c r="A256" s="34">
        <v>2631</v>
      </c>
      <c r="B256" s="34">
        <v>3</v>
      </c>
      <c r="C256" s="64">
        <v>126</v>
      </c>
      <c r="D256" s="64">
        <v>10</v>
      </c>
      <c r="E256" s="65">
        <v>43564</v>
      </c>
      <c r="F256" s="66">
        <v>5258</v>
      </c>
      <c r="G256" s="64">
        <v>7544</v>
      </c>
      <c r="H256" s="64">
        <v>7216</v>
      </c>
      <c r="I256" s="64"/>
      <c r="J256" s="59">
        <f t="shared" si="3"/>
        <v>16.751787538304391</v>
      </c>
      <c r="K256" s="63">
        <f>AVERAGE(J256:J257)</f>
        <v>16.691627665667507</v>
      </c>
      <c r="L256" s="63">
        <f>_xlfn.STDEV.S(J256,J257)</f>
        <v>8.5078907793719627E-2</v>
      </c>
      <c r="M256" s="62">
        <f>+(K254-K256)/19</f>
        <v>5.6270613333398542E-2</v>
      </c>
      <c r="N256" s="33">
        <f>+(K246-K256)/43</f>
        <v>0.23957944427236316</v>
      </c>
      <c r="O256" s="33">
        <f t="shared" si="1"/>
        <v>195.8</v>
      </c>
    </row>
    <row r="257" spans="1:15" ht="15.75" customHeight="1" x14ac:dyDescent="0.3">
      <c r="A257" s="34">
        <v>2632</v>
      </c>
      <c r="B257" s="34">
        <v>4</v>
      </c>
      <c r="C257" s="64">
        <v>126</v>
      </c>
      <c r="D257" s="64">
        <v>10</v>
      </c>
      <c r="E257" s="65">
        <v>43564</v>
      </c>
      <c r="F257" s="66">
        <v>5259</v>
      </c>
      <c r="G257" s="64">
        <v>7468</v>
      </c>
      <c r="H257" s="64">
        <v>7153</v>
      </c>
      <c r="I257" s="64"/>
      <c r="J257" s="59">
        <f t="shared" si="3"/>
        <v>16.631467793030623</v>
      </c>
      <c r="K257" s="62"/>
      <c r="L257" s="62"/>
      <c r="M257" s="62"/>
      <c r="O257" s="33">
        <f t="shared" si="1"/>
        <v>189.4</v>
      </c>
    </row>
    <row r="258" spans="1:15" ht="15.75" customHeight="1" x14ac:dyDescent="0.3">
      <c r="A258" s="7">
        <v>417</v>
      </c>
      <c r="B258" s="7">
        <v>67</v>
      </c>
      <c r="C258" s="67">
        <v>127</v>
      </c>
      <c r="D258" s="67">
        <v>2</v>
      </c>
      <c r="E258" s="68">
        <v>43517</v>
      </c>
      <c r="F258" s="67">
        <v>5217</v>
      </c>
      <c r="G258" s="67">
        <v>8483</v>
      </c>
      <c r="H258" s="67">
        <v>6984</v>
      </c>
      <c r="I258" s="67">
        <v>11</v>
      </c>
      <c r="J258" s="69">
        <f t="shared" si="3"/>
        <v>84.833050367855122</v>
      </c>
      <c r="K258" s="46">
        <f>AVERAGE(J258:J259)</f>
        <v>86.307554352887394</v>
      </c>
      <c r="L258" s="46">
        <f>_xlfn.STDEV.S(J258,J259)</f>
        <v>2.0852635334058029</v>
      </c>
      <c r="M258" s="47">
        <v>3</v>
      </c>
      <c r="O258" s="33">
        <f t="shared" si="1"/>
        <v>176.7</v>
      </c>
    </row>
    <row r="259" spans="1:15" ht="15.75" customHeight="1" x14ac:dyDescent="0.3">
      <c r="A259" s="7">
        <v>418</v>
      </c>
      <c r="B259" s="7">
        <v>68</v>
      </c>
      <c r="C259" s="67">
        <v>127</v>
      </c>
      <c r="D259" s="67">
        <v>2</v>
      </c>
      <c r="E259" s="68">
        <v>43517</v>
      </c>
      <c r="F259" s="67">
        <v>5288</v>
      </c>
      <c r="G259" s="67">
        <v>8700</v>
      </c>
      <c r="H259" s="67">
        <v>7105</v>
      </c>
      <c r="I259" s="67"/>
      <c r="J259" s="69">
        <f t="shared" si="3"/>
        <v>87.782058337919651</v>
      </c>
      <c r="K259" s="47"/>
      <c r="L259" s="47"/>
      <c r="M259" s="47"/>
      <c r="O259" s="33">
        <f t="shared" si="1"/>
        <v>181.7</v>
      </c>
    </row>
    <row r="260" spans="1:15" ht="15.75" customHeight="1" x14ac:dyDescent="0.3">
      <c r="A260" s="7">
        <v>1071</v>
      </c>
      <c r="B260" s="7">
        <v>25</v>
      </c>
      <c r="C260" s="67">
        <v>127</v>
      </c>
      <c r="D260" s="67">
        <v>4</v>
      </c>
      <c r="E260" s="68">
        <v>43524</v>
      </c>
      <c r="F260" s="67">
        <v>5238</v>
      </c>
      <c r="G260" s="67">
        <v>8022</v>
      </c>
      <c r="H260" s="67">
        <v>6718</v>
      </c>
      <c r="I260" s="67">
        <v>11</v>
      </c>
      <c r="J260" s="69">
        <f t="shared" si="3"/>
        <v>88.108108108108112</v>
      </c>
      <c r="K260" s="46">
        <f>AVERAGE(J260:J261)</f>
        <v>83.443413183437372</v>
      </c>
      <c r="L260" s="46">
        <f>_xlfn.STDEV.S(J260,J261)</f>
        <v>6.5968748268023143</v>
      </c>
      <c r="M260" s="47"/>
      <c r="O260" s="33">
        <f t="shared" si="1"/>
        <v>148</v>
      </c>
    </row>
    <row r="261" spans="1:15" ht="15.75" customHeight="1" x14ac:dyDescent="0.3">
      <c r="A261" s="7">
        <v>1072</v>
      </c>
      <c r="B261" s="7">
        <v>26</v>
      </c>
      <c r="C261" s="67">
        <v>127</v>
      </c>
      <c r="D261" s="67">
        <v>4</v>
      </c>
      <c r="E261" s="68">
        <v>43524</v>
      </c>
      <c r="F261" s="67">
        <v>5207</v>
      </c>
      <c r="G261" s="67">
        <v>8164</v>
      </c>
      <c r="H261" s="67">
        <v>6861</v>
      </c>
      <c r="I261" s="67"/>
      <c r="J261" s="69">
        <f t="shared" si="3"/>
        <v>78.778718258766617</v>
      </c>
      <c r="K261" s="47"/>
      <c r="L261" s="47"/>
      <c r="M261" s="47"/>
      <c r="O261" s="33">
        <f t="shared" si="1"/>
        <v>165.4</v>
      </c>
    </row>
    <row r="262" spans="1:15" ht="15.75" customHeight="1" x14ac:dyDescent="0.3">
      <c r="A262" s="7">
        <v>1721</v>
      </c>
      <c r="B262" s="7">
        <v>25</v>
      </c>
      <c r="C262" s="67">
        <v>127</v>
      </c>
      <c r="D262" s="67">
        <v>6</v>
      </c>
      <c r="E262" s="68">
        <v>43535</v>
      </c>
      <c r="F262" s="67">
        <v>5238</v>
      </c>
      <c r="G262" s="67">
        <v>8099</v>
      </c>
      <c r="H262" s="67">
        <v>7118</v>
      </c>
      <c r="I262" s="67">
        <v>10</v>
      </c>
      <c r="J262" s="69">
        <f t="shared" si="3"/>
        <v>52.180851063829792</v>
      </c>
      <c r="K262" s="46">
        <f>AVERAGE(J262:J263)</f>
        <v>51.494281707006088</v>
      </c>
      <c r="L262" s="46">
        <f>_xlfn.STDEV.S(J262,J263)</f>
        <v>0.97095569592985431</v>
      </c>
      <c r="M262" s="47"/>
      <c r="O262" s="33">
        <f t="shared" si="1"/>
        <v>188</v>
      </c>
    </row>
    <row r="263" spans="1:15" ht="15.75" customHeight="1" x14ac:dyDescent="0.3">
      <c r="A263" s="7">
        <v>1722</v>
      </c>
      <c r="B263" s="7">
        <v>26</v>
      </c>
      <c r="C263" s="67">
        <v>127</v>
      </c>
      <c r="D263" s="67">
        <v>6</v>
      </c>
      <c r="E263" s="68">
        <v>43535</v>
      </c>
      <c r="F263" s="67">
        <v>5207</v>
      </c>
      <c r="G263" s="67">
        <v>8101</v>
      </c>
      <c r="H263" s="67">
        <v>7126</v>
      </c>
      <c r="I263" s="67"/>
      <c r="J263" s="69">
        <f t="shared" si="3"/>
        <v>50.807712350182385</v>
      </c>
      <c r="K263" s="47"/>
      <c r="L263" s="47"/>
      <c r="M263" s="47"/>
      <c r="O263" s="33">
        <f t="shared" si="1"/>
        <v>191.9</v>
      </c>
    </row>
    <row r="264" spans="1:15" ht="15.75" customHeight="1" x14ac:dyDescent="0.3">
      <c r="A264" s="34">
        <v>2431</v>
      </c>
      <c r="B264" s="34">
        <v>19</v>
      </c>
      <c r="C264" s="70">
        <v>127</v>
      </c>
      <c r="D264" s="70">
        <v>9</v>
      </c>
      <c r="E264" s="71">
        <v>43557</v>
      </c>
      <c r="F264" s="72">
        <v>5229</v>
      </c>
      <c r="G264" s="70">
        <v>7405</v>
      </c>
      <c r="H264" s="70">
        <v>6981</v>
      </c>
      <c r="I264" s="67"/>
      <c r="J264" s="69">
        <f t="shared" si="3"/>
        <v>24.200913242009133</v>
      </c>
      <c r="K264" s="46">
        <f>AVERAGE(J264:J265)</f>
        <v>23.593830729057572</v>
      </c>
      <c r="L264" s="46">
        <f>_xlfn.STDEV.S(J264,J265)</f>
        <v>0.85854432329563446</v>
      </c>
      <c r="M264" s="47"/>
      <c r="O264" s="33">
        <f t="shared" si="1"/>
        <v>175.2</v>
      </c>
    </row>
    <row r="265" spans="1:15" ht="15.75" customHeight="1" x14ac:dyDescent="0.3">
      <c r="A265" s="34">
        <v>2432</v>
      </c>
      <c r="B265" s="34">
        <v>20</v>
      </c>
      <c r="C265" s="70">
        <v>127</v>
      </c>
      <c r="D265" s="70">
        <v>9</v>
      </c>
      <c r="E265" s="71">
        <v>43557</v>
      </c>
      <c r="F265" s="72">
        <v>5190</v>
      </c>
      <c r="G265" s="70">
        <v>7603</v>
      </c>
      <c r="H265" s="70">
        <v>7152</v>
      </c>
      <c r="I265" s="67"/>
      <c r="J265" s="69">
        <f t="shared" si="3"/>
        <v>22.986748216106015</v>
      </c>
      <c r="K265" s="47"/>
      <c r="L265" s="47"/>
      <c r="M265" s="47"/>
      <c r="O265" s="33">
        <f t="shared" si="1"/>
        <v>196.2</v>
      </c>
    </row>
    <row r="266" spans="1:15" ht="15.75" customHeight="1" x14ac:dyDescent="0.3">
      <c r="A266" s="34">
        <v>3079</v>
      </c>
      <c r="B266" s="34">
        <v>19</v>
      </c>
      <c r="C266" s="70">
        <v>127</v>
      </c>
      <c r="D266" s="70">
        <v>12</v>
      </c>
      <c r="E266" s="71">
        <v>43577</v>
      </c>
      <c r="F266" s="72">
        <v>5229</v>
      </c>
      <c r="G266" s="70">
        <v>7371</v>
      </c>
      <c r="H266" s="70">
        <v>7078</v>
      </c>
      <c r="I266" s="70"/>
      <c r="J266" s="69">
        <f t="shared" si="3"/>
        <v>15.84640346133045</v>
      </c>
      <c r="K266" s="46">
        <f>AVERAGE(J266:J267)</f>
        <v>16.107483573483652</v>
      </c>
      <c r="L266" s="46">
        <f>_xlfn.STDEV.S(J266,J267)</f>
        <v>0.36922303547294705</v>
      </c>
      <c r="M266" s="47">
        <f>(K264-K266)/20</f>
        <v>0.37431735777869601</v>
      </c>
      <c r="N266" s="62">
        <f>(K262-K266)/42</f>
        <v>0.84254281270291509</v>
      </c>
      <c r="O266" s="33">
        <f t="shared" si="1"/>
        <v>184.9</v>
      </c>
    </row>
    <row r="267" spans="1:15" ht="15.75" customHeight="1" x14ac:dyDescent="0.3">
      <c r="A267" s="34">
        <v>3080</v>
      </c>
      <c r="B267" s="34">
        <v>20</v>
      </c>
      <c r="C267" s="70">
        <v>127</v>
      </c>
      <c r="D267" s="70">
        <v>12</v>
      </c>
      <c r="E267" s="71">
        <v>43577</v>
      </c>
      <c r="F267" s="72">
        <v>5190</v>
      </c>
      <c r="G267" s="70">
        <v>7337</v>
      </c>
      <c r="H267" s="70">
        <v>7035</v>
      </c>
      <c r="I267" s="70"/>
      <c r="J267" s="69">
        <f t="shared" si="3"/>
        <v>16.368563685636854</v>
      </c>
      <c r="K267" s="47"/>
      <c r="L267" s="47"/>
      <c r="M267" s="47"/>
      <c r="O267" s="33">
        <f t="shared" si="1"/>
        <v>184.5</v>
      </c>
    </row>
    <row r="268" spans="1:15" ht="15.75" customHeight="1" x14ac:dyDescent="0.3">
      <c r="A268" s="7">
        <v>29</v>
      </c>
      <c r="B268" s="7">
        <v>29</v>
      </c>
      <c r="C268" s="57">
        <v>128</v>
      </c>
      <c r="D268" s="57">
        <v>1</v>
      </c>
      <c r="E268" s="58">
        <v>43514</v>
      </c>
      <c r="F268" s="57">
        <v>5292</v>
      </c>
      <c r="G268" s="57">
        <v>7352</v>
      </c>
      <c r="H268" s="57">
        <v>6817</v>
      </c>
      <c r="I268" s="57">
        <v>9</v>
      </c>
      <c r="J268" s="59">
        <f t="shared" si="3"/>
        <v>35.081967213114758</v>
      </c>
      <c r="K268" s="63">
        <f>AVERAGE(J268:J269)</f>
        <v>35.083544672434506</v>
      </c>
      <c r="L268" s="63">
        <f>_xlfn.STDEV.S(J268,J269)</f>
        <v>2.2308643640790789E-3</v>
      </c>
      <c r="M268" s="62">
        <v>3</v>
      </c>
      <c r="O268" s="33">
        <f t="shared" si="1"/>
        <v>152.5</v>
      </c>
    </row>
    <row r="269" spans="1:15" ht="15.75" customHeight="1" x14ac:dyDescent="0.3">
      <c r="A269" s="7">
        <v>30</v>
      </c>
      <c r="B269" s="7">
        <v>30</v>
      </c>
      <c r="C269" s="57">
        <v>128</v>
      </c>
      <c r="D269" s="57">
        <v>1</v>
      </c>
      <c r="E269" s="58">
        <v>43514</v>
      </c>
      <c r="F269" s="57">
        <v>5244</v>
      </c>
      <c r="G269" s="57">
        <v>7069</v>
      </c>
      <c r="H269" s="57">
        <v>6595</v>
      </c>
      <c r="I269" s="57"/>
      <c r="J269" s="59">
        <f t="shared" si="3"/>
        <v>35.085122131754254</v>
      </c>
      <c r="K269" s="62"/>
      <c r="L269" s="62"/>
      <c r="M269" s="62"/>
      <c r="O269" s="33">
        <f t="shared" si="1"/>
        <v>135.1</v>
      </c>
    </row>
    <row r="270" spans="1:15" ht="15.75" customHeight="1" x14ac:dyDescent="0.3">
      <c r="A270" s="7">
        <v>683</v>
      </c>
      <c r="B270" s="7">
        <v>29</v>
      </c>
      <c r="C270" s="57">
        <v>128</v>
      </c>
      <c r="D270" s="57">
        <v>3</v>
      </c>
      <c r="E270" s="58">
        <v>43521</v>
      </c>
      <c r="F270" s="57">
        <v>5292</v>
      </c>
      <c r="G270" s="57">
        <v>7111</v>
      </c>
      <c r="H270" s="57">
        <v>6569</v>
      </c>
      <c r="I270" s="57">
        <v>7</v>
      </c>
      <c r="J270" s="59">
        <f t="shared" si="3"/>
        <v>42.443226311667971</v>
      </c>
      <c r="K270" s="63">
        <f>AVERAGE(J270:J271)</f>
        <v>42.75890387120689</v>
      </c>
      <c r="L270" s="63">
        <f>_xlfn.STDEV.S(J270,J271)</f>
        <v>0.44643548603677968</v>
      </c>
      <c r="M270" s="62"/>
      <c r="O270" s="33">
        <f t="shared" si="1"/>
        <v>127.7</v>
      </c>
    </row>
    <row r="271" spans="1:15" ht="15.75" customHeight="1" x14ac:dyDescent="0.3">
      <c r="A271" s="7">
        <v>684</v>
      </c>
      <c r="B271" s="7">
        <v>30</v>
      </c>
      <c r="C271" s="57">
        <v>128</v>
      </c>
      <c r="D271" s="57">
        <v>3</v>
      </c>
      <c r="E271" s="58">
        <v>43521</v>
      </c>
      <c r="F271" s="57">
        <v>5244</v>
      </c>
      <c r="G271" s="57">
        <v>7124</v>
      </c>
      <c r="H271" s="57">
        <v>6558</v>
      </c>
      <c r="I271" s="57"/>
      <c r="J271" s="59">
        <f t="shared" si="3"/>
        <v>43.074581430745809</v>
      </c>
      <c r="K271" s="62"/>
      <c r="L271" s="62"/>
      <c r="M271" s="62"/>
      <c r="O271" s="33">
        <f t="shared" si="1"/>
        <v>131.4</v>
      </c>
    </row>
    <row r="272" spans="1:15" ht="15.75" customHeight="1" x14ac:dyDescent="0.3">
      <c r="A272" s="7">
        <v>1333</v>
      </c>
      <c r="B272" s="7">
        <v>29</v>
      </c>
      <c r="C272" s="57">
        <v>128</v>
      </c>
      <c r="D272" s="57">
        <v>5</v>
      </c>
      <c r="E272" s="58">
        <v>43531</v>
      </c>
      <c r="F272" s="57">
        <v>5292</v>
      </c>
      <c r="G272" s="57">
        <v>7403</v>
      </c>
      <c r="H272" s="57">
        <v>6838</v>
      </c>
      <c r="I272" s="57"/>
      <c r="J272" s="59">
        <f t="shared" si="3"/>
        <v>36.545924967658472</v>
      </c>
      <c r="K272" s="63">
        <f>AVERAGE(J272:J273)</f>
        <v>36.277077710166687</v>
      </c>
      <c r="L272" s="63">
        <f>_xlfn.STDEV.S(J272,J273)</f>
        <v>0.38020743775169441</v>
      </c>
      <c r="M272" s="62"/>
      <c r="O272" s="33">
        <f t="shared" si="1"/>
        <v>154.6</v>
      </c>
    </row>
    <row r="273" spans="1:15" ht="15.75" customHeight="1" x14ac:dyDescent="0.3">
      <c r="A273" s="7">
        <v>1334</v>
      </c>
      <c r="B273" s="7">
        <v>30</v>
      </c>
      <c r="C273" s="57">
        <v>128</v>
      </c>
      <c r="D273" s="57">
        <v>5</v>
      </c>
      <c r="E273" s="58">
        <v>43531</v>
      </c>
      <c r="F273" s="57">
        <v>5244</v>
      </c>
      <c r="G273" s="57">
        <v>7227</v>
      </c>
      <c r="H273" s="57">
        <v>6702</v>
      </c>
      <c r="I273" s="57">
        <v>8</v>
      </c>
      <c r="J273" s="59">
        <f t="shared" si="3"/>
        <v>36.008230452674901</v>
      </c>
      <c r="K273" s="62"/>
      <c r="L273" s="62"/>
      <c r="M273" s="62"/>
      <c r="O273" s="33">
        <f t="shared" si="1"/>
        <v>145.80000000000001</v>
      </c>
    </row>
    <row r="274" spans="1:15" ht="15.75" customHeight="1" x14ac:dyDescent="0.3">
      <c r="A274" s="34">
        <v>2433</v>
      </c>
      <c r="B274" s="34">
        <v>21</v>
      </c>
      <c r="C274" s="64">
        <v>128</v>
      </c>
      <c r="D274" s="64">
        <v>9</v>
      </c>
      <c r="E274" s="65">
        <v>43557</v>
      </c>
      <c r="F274" s="66">
        <v>5224</v>
      </c>
      <c r="G274" s="64">
        <v>6682</v>
      </c>
      <c r="H274" s="64">
        <v>6461</v>
      </c>
      <c r="I274" s="57"/>
      <c r="J274" s="59">
        <f t="shared" si="3"/>
        <v>17.865804365400162</v>
      </c>
      <c r="K274" s="63">
        <f>AVERAGE(J274:J275)</f>
        <v>18.044179255142204</v>
      </c>
      <c r="L274" s="63">
        <f>_xlfn.STDEV.S(J274,J275)</f>
        <v>0.25226018825999824</v>
      </c>
      <c r="M274" s="62"/>
      <c r="O274" s="33">
        <f t="shared" si="1"/>
        <v>123.7</v>
      </c>
    </row>
    <row r="275" spans="1:15" ht="15.75" customHeight="1" x14ac:dyDescent="0.3">
      <c r="A275" s="34">
        <v>2434</v>
      </c>
      <c r="B275" s="34">
        <v>22</v>
      </c>
      <c r="C275" s="64">
        <v>128</v>
      </c>
      <c r="D275" s="64">
        <v>9</v>
      </c>
      <c r="E275" s="65">
        <v>43557</v>
      </c>
      <c r="F275" s="66">
        <v>5276</v>
      </c>
      <c r="G275" s="64">
        <v>6859</v>
      </c>
      <c r="H275" s="64">
        <v>6615</v>
      </c>
      <c r="I275" s="57"/>
      <c r="J275" s="59">
        <f t="shared" si="3"/>
        <v>18.222554144884242</v>
      </c>
      <c r="K275" s="62"/>
      <c r="L275" s="62"/>
      <c r="M275" s="62"/>
      <c r="O275" s="33">
        <f t="shared" si="1"/>
        <v>133.9</v>
      </c>
    </row>
    <row r="276" spans="1:15" ht="15.75" customHeight="1" x14ac:dyDescent="0.3">
      <c r="A276" s="34">
        <v>3081</v>
      </c>
      <c r="B276" s="34">
        <v>21</v>
      </c>
      <c r="C276" s="64">
        <v>128</v>
      </c>
      <c r="D276" s="64">
        <v>12</v>
      </c>
      <c r="E276" s="65">
        <v>43577</v>
      </c>
      <c r="F276" s="66">
        <v>5224</v>
      </c>
      <c r="G276" s="64">
        <v>6846</v>
      </c>
      <c r="H276" s="64">
        <v>6604</v>
      </c>
      <c r="I276" s="64"/>
      <c r="J276" s="59">
        <f t="shared" si="3"/>
        <v>17.536231884057969</v>
      </c>
      <c r="K276" s="63">
        <f>AVERAGE(J276:J277)</f>
        <v>17.445260670254264</v>
      </c>
      <c r="L276" s="63">
        <f>_xlfn.STDEV.S(J276,J277)</f>
        <v>0.12865272434674477</v>
      </c>
      <c r="M276" s="62">
        <f>+(K274-K276)/20</f>
        <v>2.9945929244397006E-2</v>
      </c>
      <c r="N276" s="33">
        <f>+(K270-K276)/56</f>
        <v>0.45202934287415403</v>
      </c>
      <c r="O276" s="33">
        <f t="shared" si="1"/>
        <v>138</v>
      </c>
    </row>
    <row r="277" spans="1:15" ht="15.75" customHeight="1" x14ac:dyDescent="0.3">
      <c r="A277" s="34">
        <v>3082</v>
      </c>
      <c r="B277" s="34">
        <v>22</v>
      </c>
      <c r="C277" s="64">
        <v>128</v>
      </c>
      <c r="D277" s="64">
        <v>12</v>
      </c>
      <c r="E277" s="65">
        <v>43577</v>
      </c>
      <c r="F277" s="66">
        <v>5276</v>
      </c>
      <c r="G277" s="64">
        <v>7068</v>
      </c>
      <c r="H277" s="64">
        <v>6803</v>
      </c>
      <c r="I277" s="64"/>
      <c r="J277" s="59">
        <f t="shared" si="3"/>
        <v>17.354289456450555</v>
      </c>
      <c r="K277" s="62"/>
      <c r="L277" s="62"/>
      <c r="M277" s="62"/>
      <c r="O277" s="33">
        <f t="shared" si="1"/>
        <v>152.69999999999999</v>
      </c>
    </row>
    <row r="278" spans="1:15" ht="15.75" customHeight="1" x14ac:dyDescent="0.3">
      <c r="A278" s="7">
        <v>31</v>
      </c>
      <c r="B278" s="7">
        <v>31</v>
      </c>
      <c r="C278" s="28">
        <v>129</v>
      </c>
      <c r="D278" s="28">
        <v>1</v>
      </c>
      <c r="E278" s="29">
        <v>43514</v>
      </c>
      <c r="F278" s="28">
        <v>5227</v>
      </c>
      <c r="G278" s="28">
        <v>6458</v>
      </c>
      <c r="H278" s="28">
        <v>6110</v>
      </c>
      <c r="I278" s="28">
        <v>9</v>
      </c>
      <c r="J278" s="30">
        <f t="shared" si="3"/>
        <v>39.411098527746319</v>
      </c>
      <c r="K278" s="31">
        <f>AVERAGE(J278:J279)</f>
        <v>39.411098527746319</v>
      </c>
      <c r="L278" s="31" t="e">
        <f>_xlfn.STDEV.S(J278,J279)</f>
        <v>#DIV/0!</v>
      </c>
      <c r="M278" s="32">
        <v>1</v>
      </c>
      <c r="O278" s="33">
        <f t="shared" si="1"/>
        <v>88.3</v>
      </c>
    </row>
    <row r="279" spans="1:15" ht="15.75" customHeight="1" x14ac:dyDescent="0.3">
      <c r="A279" s="7">
        <v>32</v>
      </c>
      <c r="B279" s="7">
        <v>32</v>
      </c>
      <c r="C279" s="28">
        <v>129</v>
      </c>
      <c r="D279" s="28">
        <v>1</v>
      </c>
      <c r="E279" s="29">
        <v>43514</v>
      </c>
      <c r="F279" s="28">
        <v>5214</v>
      </c>
      <c r="G279" s="28">
        <v>6595</v>
      </c>
      <c r="H279" s="28">
        <v>6081</v>
      </c>
      <c r="I279" s="28"/>
      <c r="J279" s="30"/>
      <c r="K279" s="32"/>
      <c r="L279" s="32"/>
      <c r="M279" s="32"/>
      <c r="O279" s="33">
        <f t="shared" si="1"/>
        <v>86.7</v>
      </c>
    </row>
    <row r="280" spans="1:15" ht="15.75" customHeight="1" x14ac:dyDescent="0.3">
      <c r="A280" s="7">
        <v>685</v>
      </c>
      <c r="B280" s="7">
        <v>31</v>
      </c>
      <c r="C280" s="28">
        <v>129</v>
      </c>
      <c r="D280" s="28">
        <v>3</v>
      </c>
      <c r="E280" s="29">
        <v>43521</v>
      </c>
      <c r="F280" s="28">
        <v>5227</v>
      </c>
      <c r="G280" s="28"/>
      <c r="H280" s="28"/>
      <c r="I280" s="28">
        <v>5</v>
      </c>
      <c r="J280" s="30">
        <f t="shared" ref="J280:J695" si="4">+(((G280-F280)-(H280-F280))/(H280-F280))*100</f>
        <v>0</v>
      </c>
      <c r="K280" s="31">
        <f>AVERAGE(J280:J281)</f>
        <v>0</v>
      </c>
      <c r="L280" s="31">
        <f>_xlfn.STDEV.S(J280,J281)</f>
        <v>0</v>
      </c>
      <c r="M280" s="32"/>
      <c r="O280" s="33">
        <f t="shared" si="1"/>
        <v>-522.70000000000005</v>
      </c>
    </row>
    <row r="281" spans="1:15" ht="15.75" customHeight="1" x14ac:dyDescent="0.3">
      <c r="A281" s="7">
        <v>686</v>
      </c>
      <c r="B281" s="7">
        <v>32</v>
      </c>
      <c r="C281" s="28">
        <v>129</v>
      </c>
      <c r="D281" s="28">
        <v>3</v>
      </c>
      <c r="E281" s="29">
        <v>43521</v>
      </c>
      <c r="F281" s="28">
        <v>5214</v>
      </c>
      <c r="G281" s="28"/>
      <c r="H281" s="28"/>
      <c r="I281" s="28"/>
      <c r="J281" s="30">
        <f t="shared" si="4"/>
        <v>0</v>
      </c>
      <c r="K281" s="32"/>
      <c r="L281" s="32"/>
      <c r="M281" s="32"/>
      <c r="O281" s="33">
        <f t="shared" si="1"/>
        <v>-521.4</v>
      </c>
    </row>
    <row r="282" spans="1:15" ht="15.75" customHeight="1" x14ac:dyDescent="0.3">
      <c r="A282" s="7">
        <v>1335</v>
      </c>
      <c r="B282" s="7">
        <v>31</v>
      </c>
      <c r="C282" s="28">
        <v>129</v>
      </c>
      <c r="D282" s="28">
        <v>5</v>
      </c>
      <c r="E282" s="29">
        <v>43531</v>
      </c>
      <c r="F282" s="28">
        <v>5227</v>
      </c>
      <c r="G282" s="28">
        <v>6121</v>
      </c>
      <c r="H282" s="28">
        <v>5990</v>
      </c>
      <c r="I282" s="28">
        <v>7</v>
      </c>
      <c r="J282" s="30">
        <f t="shared" si="4"/>
        <v>17.169069462647442</v>
      </c>
      <c r="K282" s="31">
        <f>AVERAGE(J282:J283)</f>
        <v>17.508240453394563</v>
      </c>
      <c r="L282" s="31">
        <f>_xlfn.STDEV.S(J282,J283)</f>
        <v>0.47966021507810053</v>
      </c>
      <c r="M282" s="32"/>
      <c r="O282" s="33">
        <f t="shared" si="1"/>
        <v>76.3</v>
      </c>
    </row>
    <row r="283" spans="1:15" ht="15.75" customHeight="1" x14ac:dyDescent="0.3">
      <c r="A283" s="7">
        <v>1336</v>
      </c>
      <c r="B283" s="7">
        <v>32</v>
      </c>
      <c r="C283" s="28">
        <v>129</v>
      </c>
      <c r="D283" s="28">
        <v>5</v>
      </c>
      <c r="E283" s="29">
        <v>43531</v>
      </c>
      <c r="F283" s="28">
        <v>5214</v>
      </c>
      <c r="G283" s="28">
        <v>6079</v>
      </c>
      <c r="H283" s="28">
        <v>5948</v>
      </c>
      <c r="I283" s="28"/>
      <c r="J283" s="30">
        <f t="shared" si="4"/>
        <v>17.847411444141688</v>
      </c>
      <c r="K283" s="32"/>
      <c r="L283" s="32"/>
      <c r="M283" s="32"/>
      <c r="O283" s="33">
        <f t="shared" si="1"/>
        <v>73.400000000000006</v>
      </c>
    </row>
    <row r="284" spans="1:15" ht="15.75" customHeight="1" x14ac:dyDescent="0.3">
      <c r="A284" s="34">
        <v>1961</v>
      </c>
      <c r="B284" s="34">
        <v>7</v>
      </c>
      <c r="C284" s="35">
        <v>129</v>
      </c>
      <c r="D284" s="35">
        <v>7</v>
      </c>
      <c r="E284" s="36">
        <v>43545</v>
      </c>
      <c r="F284" s="37">
        <v>5232</v>
      </c>
      <c r="G284" s="35">
        <v>6422</v>
      </c>
      <c r="H284" s="35">
        <v>6253</v>
      </c>
      <c r="I284" s="28"/>
      <c r="J284" s="30">
        <f t="shared" si="4"/>
        <v>16.552399608227226</v>
      </c>
      <c r="K284" s="31">
        <f>AVERAGE(J284:J285)</f>
        <v>16.821335649862956</v>
      </c>
      <c r="L284" s="31">
        <f>_xlfn.STDEV.S(J284,J285)</f>
        <v>0.38033299749218419</v>
      </c>
      <c r="M284" s="32">
        <f>+(K282-K284)/14</f>
        <v>4.9064628823686264E-2</v>
      </c>
      <c r="N284" s="33">
        <f>+(K278-K284)/31</f>
        <v>0.72870202831881814</v>
      </c>
      <c r="O284" s="33">
        <f t="shared" si="1"/>
        <v>102.1</v>
      </c>
    </row>
    <row r="285" spans="1:15" ht="15.75" customHeight="1" x14ac:dyDescent="0.3">
      <c r="A285" s="34">
        <v>1962</v>
      </c>
      <c r="B285" s="34">
        <v>8</v>
      </c>
      <c r="C285" s="35">
        <v>129</v>
      </c>
      <c r="D285" s="35">
        <v>7</v>
      </c>
      <c r="E285" s="36">
        <v>43545</v>
      </c>
      <c r="F285" s="37">
        <v>5221</v>
      </c>
      <c r="G285" s="35">
        <v>6557</v>
      </c>
      <c r="H285" s="35">
        <v>6362</v>
      </c>
      <c r="I285" s="28"/>
      <c r="J285" s="30">
        <f t="shared" si="4"/>
        <v>17.090271691498685</v>
      </c>
      <c r="K285" s="32"/>
      <c r="L285" s="32"/>
      <c r="M285" s="32"/>
      <c r="O285" s="33">
        <f t="shared" si="1"/>
        <v>114.1</v>
      </c>
    </row>
    <row r="286" spans="1:15" ht="15.75" customHeight="1" x14ac:dyDescent="0.3">
      <c r="A286" s="7">
        <v>419</v>
      </c>
      <c r="B286" s="7">
        <v>69</v>
      </c>
      <c r="C286" s="67">
        <v>130</v>
      </c>
      <c r="D286" s="67">
        <v>2</v>
      </c>
      <c r="E286" s="68">
        <v>43517</v>
      </c>
      <c r="F286" s="67">
        <v>5248</v>
      </c>
      <c r="G286" s="67">
        <v>8028</v>
      </c>
      <c r="H286" s="67">
        <v>7164</v>
      </c>
      <c r="I286" s="67">
        <v>10</v>
      </c>
      <c r="J286" s="69">
        <f t="shared" si="4"/>
        <v>45.093945720250524</v>
      </c>
      <c r="K286" s="46">
        <f>AVERAGE(J286:J287)</f>
        <v>43.848748008054258</v>
      </c>
      <c r="L286" s="46">
        <f>_xlfn.STDEV.S(J286,J287)</f>
        <v>1.7609754924239087</v>
      </c>
      <c r="M286" s="47">
        <v>1</v>
      </c>
      <c r="O286" s="33">
        <f t="shared" si="1"/>
        <v>191.6</v>
      </c>
    </row>
    <row r="287" spans="1:15" ht="15.75" customHeight="1" x14ac:dyDescent="0.3">
      <c r="A287" s="7">
        <v>420</v>
      </c>
      <c r="B287" s="7">
        <v>70</v>
      </c>
      <c r="C287" s="67">
        <v>130</v>
      </c>
      <c r="D287" s="67">
        <v>2</v>
      </c>
      <c r="E287" s="68">
        <v>43517</v>
      </c>
      <c r="F287" s="67">
        <v>5266</v>
      </c>
      <c r="G287" s="67">
        <v>8158</v>
      </c>
      <c r="H287" s="67">
        <v>7294</v>
      </c>
      <c r="I287" s="67"/>
      <c r="J287" s="69">
        <f t="shared" si="4"/>
        <v>42.603550295857993</v>
      </c>
      <c r="K287" s="47"/>
      <c r="L287" s="47"/>
      <c r="M287" s="47"/>
      <c r="O287" s="33">
        <f t="shared" si="1"/>
        <v>202.8</v>
      </c>
    </row>
    <row r="288" spans="1:15" ht="15.75" customHeight="1" x14ac:dyDescent="0.3">
      <c r="A288" s="7">
        <v>1073</v>
      </c>
      <c r="B288" s="7">
        <v>27</v>
      </c>
      <c r="C288" s="67">
        <v>130</v>
      </c>
      <c r="D288" s="67">
        <v>4</v>
      </c>
      <c r="E288" s="68">
        <v>43524</v>
      </c>
      <c r="F288" s="67">
        <v>5236</v>
      </c>
      <c r="G288" s="67">
        <v>8121</v>
      </c>
      <c r="H288" s="67">
        <v>7352</v>
      </c>
      <c r="I288" s="67">
        <v>9</v>
      </c>
      <c r="J288" s="69">
        <f t="shared" si="4"/>
        <v>36.342155009451794</v>
      </c>
      <c r="K288" s="46">
        <f>AVERAGE(J288:J289)</f>
        <v>36.686242737863061</v>
      </c>
      <c r="L288" s="46">
        <f>_xlfn.STDEV.S(J288,J289)</f>
        <v>0.4866135321653644</v>
      </c>
      <c r="M288" s="47"/>
      <c r="O288" s="33">
        <f t="shared" si="1"/>
        <v>211.6</v>
      </c>
    </row>
    <row r="289" spans="1:15" ht="15.75" customHeight="1" x14ac:dyDescent="0.3">
      <c r="A289" s="7">
        <v>1074</v>
      </c>
      <c r="B289" s="7">
        <v>28</v>
      </c>
      <c r="C289" s="67">
        <v>130</v>
      </c>
      <c r="D289" s="67">
        <v>4</v>
      </c>
      <c r="E289" s="68">
        <v>43524</v>
      </c>
      <c r="F289" s="67">
        <v>5216</v>
      </c>
      <c r="G289" s="67">
        <v>8243</v>
      </c>
      <c r="H289" s="67">
        <v>7425</v>
      </c>
      <c r="I289" s="67"/>
      <c r="J289" s="69">
        <f t="shared" si="4"/>
        <v>37.030330466274329</v>
      </c>
      <c r="K289" s="47"/>
      <c r="L289" s="47"/>
      <c r="M289" s="47"/>
      <c r="O289" s="33">
        <f t="shared" si="1"/>
        <v>220.9</v>
      </c>
    </row>
    <row r="290" spans="1:15" ht="15.75" customHeight="1" x14ac:dyDescent="0.3">
      <c r="A290" s="7">
        <v>1723</v>
      </c>
      <c r="B290" s="7">
        <v>27</v>
      </c>
      <c r="C290" s="67">
        <v>130</v>
      </c>
      <c r="D290" s="67">
        <v>6</v>
      </c>
      <c r="E290" s="68">
        <v>43535</v>
      </c>
      <c r="F290" s="67">
        <v>5236</v>
      </c>
      <c r="G290" s="67">
        <v>7759</v>
      </c>
      <c r="H290" s="67">
        <v>7324</v>
      </c>
      <c r="I290" s="67">
        <v>6</v>
      </c>
      <c r="J290" s="69">
        <f t="shared" si="4"/>
        <v>20.833333333333336</v>
      </c>
      <c r="K290" s="46">
        <f>AVERAGE(J290:J291)</f>
        <v>20.808730908518346</v>
      </c>
      <c r="L290" s="46">
        <f>_xlfn.STDEV.S(J290,J291)</f>
        <v>3.4793082840623366E-2</v>
      </c>
      <c r="M290" s="47"/>
      <c r="O290" s="33">
        <f t="shared" si="1"/>
        <v>208.8</v>
      </c>
    </row>
    <row r="291" spans="1:15" ht="15.75" customHeight="1" x14ac:dyDescent="0.3">
      <c r="A291" s="7">
        <v>1724</v>
      </c>
      <c r="B291" s="7">
        <v>28</v>
      </c>
      <c r="C291" s="67">
        <v>130</v>
      </c>
      <c r="D291" s="67">
        <v>6</v>
      </c>
      <c r="E291" s="68">
        <v>43535</v>
      </c>
      <c r="F291" s="67">
        <v>5216</v>
      </c>
      <c r="G291" s="67">
        <v>7773</v>
      </c>
      <c r="H291" s="67">
        <v>7333</v>
      </c>
      <c r="I291" s="67"/>
      <c r="J291" s="69">
        <f t="shared" si="4"/>
        <v>20.784128483703356</v>
      </c>
      <c r="K291" s="47"/>
      <c r="L291" s="47"/>
      <c r="M291" s="47"/>
      <c r="O291" s="33">
        <f t="shared" si="1"/>
        <v>211.7</v>
      </c>
    </row>
    <row r="292" spans="1:15" ht="15.75" customHeight="1" x14ac:dyDescent="0.3">
      <c r="A292" s="34">
        <v>1963</v>
      </c>
      <c r="B292" s="34">
        <v>9</v>
      </c>
      <c r="C292" s="70">
        <v>130</v>
      </c>
      <c r="D292" s="70">
        <v>7</v>
      </c>
      <c r="E292" s="71">
        <v>43545</v>
      </c>
      <c r="F292" s="72">
        <v>5188</v>
      </c>
      <c r="G292" s="70">
        <v>7476</v>
      </c>
      <c r="H292" s="70">
        <v>7136</v>
      </c>
      <c r="I292" s="67"/>
      <c r="J292" s="69">
        <f t="shared" si="4"/>
        <v>17.453798767967147</v>
      </c>
      <c r="K292" s="46">
        <f>AVERAGE(J292:J293)</f>
        <v>17.462161977767067</v>
      </c>
      <c r="L292" s="46">
        <f>_xlfn.STDEV.S(J292,J293)</f>
        <v>1.1827364724019388E-2</v>
      </c>
      <c r="M292" s="47">
        <f>(K290-K292)/10</f>
        <v>0.3346568930751278</v>
      </c>
      <c r="N292" s="33">
        <f>(K288-K292)/21</f>
        <v>0.91543241714742829</v>
      </c>
      <c r="O292" s="33">
        <f t="shared" si="1"/>
        <v>194.8</v>
      </c>
    </row>
    <row r="293" spans="1:15" ht="15.75" customHeight="1" x14ac:dyDescent="0.3">
      <c r="A293" s="34">
        <v>1964</v>
      </c>
      <c r="B293" s="34">
        <v>10</v>
      </c>
      <c r="C293" s="70">
        <v>130</v>
      </c>
      <c r="D293" s="70">
        <v>7</v>
      </c>
      <c r="E293" s="71">
        <v>43545</v>
      </c>
      <c r="F293" s="72">
        <v>5232</v>
      </c>
      <c r="G293" s="70">
        <v>7424</v>
      </c>
      <c r="H293" s="70">
        <v>7098</v>
      </c>
      <c r="I293" s="67"/>
      <c r="J293" s="69">
        <f t="shared" si="4"/>
        <v>17.470525187566988</v>
      </c>
      <c r="K293" s="47"/>
      <c r="L293" s="47"/>
      <c r="M293" s="47"/>
      <c r="O293" s="33">
        <f t="shared" si="1"/>
        <v>186.6</v>
      </c>
    </row>
    <row r="294" spans="1:15" ht="15.75" customHeight="1" x14ac:dyDescent="0.3">
      <c r="A294" s="7">
        <v>33</v>
      </c>
      <c r="B294" s="7">
        <v>33</v>
      </c>
      <c r="C294" s="57">
        <v>131</v>
      </c>
      <c r="D294" s="57">
        <v>1</v>
      </c>
      <c r="E294" s="58">
        <v>43514</v>
      </c>
      <c r="F294" s="57">
        <v>5203</v>
      </c>
      <c r="G294" s="57">
        <v>8159</v>
      </c>
      <c r="H294" s="57">
        <v>7298</v>
      </c>
      <c r="I294" s="57">
        <v>11</v>
      </c>
      <c r="J294" s="59">
        <f t="shared" si="4"/>
        <v>41.097852028639622</v>
      </c>
      <c r="K294" s="63">
        <f>AVERAGE(J294:J295)</f>
        <v>42.169125909112026</v>
      </c>
      <c r="L294" s="63">
        <f>_xlfn.STDEV.S(J294,J295)</f>
        <v>1.5150100507801278</v>
      </c>
      <c r="M294" s="62">
        <v>2</v>
      </c>
      <c r="O294" s="33">
        <f t="shared" si="1"/>
        <v>209.5</v>
      </c>
    </row>
    <row r="295" spans="1:15" ht="15.75" customHeight="1" x14ac:dyDescent="0.3">
      <c r="A295" s="7">
        <v>34</v>
      </c>
      <c r="B295" s="7">
        <v>34</v>
      </c>
      <c r="C295" s="57">
        <v>131</v>
      </c>
      <c r="D295" s="57">
        <v>1</v>
      </c>
      <c r="E295" s="58">
        <v>43514</v>
      </c>
      <c r="F295" s="57">
        <v>5191</v>
      </c>
      <c r="G295" s="57">
        <v>7914</v>
      </c>
      <c r="H295" s="57">
        <v>7092</v>
      </c>
      <c r="I295" s="57"/>
      <c r="J295" s="59">
        <f t="shared" si="4"/>
        <v>43.24039978958443</v>
      </c>
      <c r="K295" s="62"/>
      <c r="L295" s="62"/>
      <c r="M295" s="62"/>
      <c r="O295" s="33">
        <f t="shared" si="1"/>
        <v>190.1</v>
      </c>
    </row>
    <row r="296" spans="1:15" ht="15.75" customHeight="1" x14ac:dyDescent="0.3">
      <c r="A296" s="7">
        <v>687</v>
      </c>
      <c r="B296" s="7">
        <v>33</v>
      </c>
      <c r="C296" s="57">
        <v>131</v>
      </c>
      <c r="D296" s="57">
        <v>3</v>
      </c>
      <c r="E296" s="58">
        <v>43521</v>
      </c>
      <c r="F296" s="57">
        <v>5203</v>
      </c>
      <c r="G296" s="57">
        <v>8088</v>
      </c>
      <c r="H296" s="57">
        <v>7192</v>
      </c>
      <c r="I296" s="57">
        <v>7</v>
      </c>
      <c r="J296" s="59">
        <f t="shared" si="4"/>
        <v>45.047762694821522</v>
      </c>
      <c r="K296" s="63">
        <f>AVERAGE(J296:J297)</f>
        <v>46.371743646133694</v>
      </c>
      <c r="L296" s="63">
        <f>_xlfn.STDEV.S(J296,J297)</f>
        <v>1.8723918176693071</v>
      </c>
      <c r="M296" s="62"/>
      <c r="O296" s="33">
        <f t="shared" si="1"/>
        <v>198.9</v>
      </c>
    </row>
    <row r="297" spans="1:15" ht="15.75" customHeight="1" x14ac:dyDescent="0.3">
      <c r="A297" s="7">
        <v>688</v>
      </c>
      <c r="B297" s="7">
        <v>34</v>
      </c>
      <c r="C297" s="57">
        <v>131</v>
      </c>
      <c r="D297" s="57">
        <v>3</v>
      </c>
      <c r="E297" s="58">
        <v>43521</v>
      </c>
      <c r="F297" s="57">
        <v>5191</v>
      </c>
      <c r="G297" s="57">
        <v>7851</v>
      </c>
      <c r="H297" s="57">
        <v>6992</v>
      </c>
      <c r="I297" s="57"/>
      <c r="J297" s="59">
        <f t="shared" si="4"/>
        <v>47.695724597445867</v>
      </c>
      <c r="K297" s="62"/>
      <c r="L297" s="62"/>
      <c r="M297" s="62"/>
      <c r="O297" s="33">
        <f t="shared" si="1"/>
        <v>180.1</v>
      </c>
    </row>
    <row r="298" spans="1:15" ht="15.75" customHeight="1" x14ac:dyDescent="0.3">
      <c r="A298" s="7">
        <v>1337</v>
      </c>
      <c r="B298" s="7">
        <v>33</v>
      </c>
      <c r="C298" s="57">
        <v>131</v>
      </c>
      <c r="D298" s="57">
        <v>5</v>
      </c>
      <c r="E298" s="58">
        <v>43531</v>
      </c>
      <c r="F298" s="57">
        <v>5203</v>
      </c>
      <c r="G298" s="57">
        <v>7659</v>
      </c>
      <c r="H298" s="57">
        <v>7154</v>
      </c>
      <c r="I298" s="57">
        <v>10</v>
      </c>
      <c r="J298" s="59">
        <f t="shared" si="4"/>
        <v>25.884161968221424</v>
      </c>
      <c r="K298" s="63">
        <f>AVERAGE(J298:J299)</f>
        <v>25.87445062788975</v>
      </c>
      <c r="L298" s="63">
        <f>_xlfn.STDEV.S(J298,J299)</f>
        <v>1.3733909205870719E-2</v>
      </c>
      <c r="M298" s="62"/>
      <c r="O298" s="33">
        <f t="shared" si="1"/>
        <v>195.1</v>
      </c>
    </row>
    <row r="299" spans="1:15" ht="15.75" customHeight="1" x14ac:dyDescent="0.3">
      <c r="A299" s="7">
        <v>1338</v>
      </c>
      <c r="B299" s="7">
        <v>34</v>
      </c>
      <c r="C299" s="57">
        <v>131</v>
      </c>
      <c r="D299" s="57">
        <v>5</v>
      </c>
      <c r="E299" s="58">
        <v>43531</v>
      </c>
      <c r="F299" s="57">
        <v>5191</v>
      </c>
      <c r="G299" s="57">
        <v>7629</v>
      </c>
      <c r="H299" s="57">
        <v>7128</v>
      </c>
      <c r="I299" s="57"/>
      <c r="J299" s="59">
        <f t="shared" si="4"/>
        <v>25.864739287558081</v>
      </c>
      <c r="K299" s="62"/>
      <c r="L299" s="62"/>
      <c r="M299" s="62"/>
      <c r="O299" s="33">
        <f t="shared" si="1"/>
        <v>193.7</v>
      </c>
    </row>
    <row r="300" spans="1:15" ht="15.75" customHeight="1" x14ac:dyDescent="0.3">
      <c r="A300" s="34">
        <v>2257</v>
      </c>
      <c r="B300" s="34">
        <v>27</v>
      </c>
      <c r="C300" s="64">
        <v>131</v>
      </c>
      <c r="D300" s="64">
        <v>8</v>
      </c>
      <c r="E300" s="65">
        <v>43550</v>
      </c>
      <c r="F300" s="66">
        <v>5236</v>
      </c>
      <c r="G300" s="64">
        <v>7938</v>
      </c>
      <c r="H300" s="64">
        <v>7482</v>
      </c>
      <c r="I300" s="57"/>
      <c r="J300" s="59">
        <f t="shared" si="4"/>
        <v>20.302760463045413</v>
      </c>
      <c r="K300" s="63">
        <f>AVERAGE(J300:J301)</f>
        <v>20.111138782830551</v>
      </c>
      <c r="L300" s="63">
        <f>_xlfn.STDEV.S(J300,J301)</f>
        <v>0.27099397900457523</v>
      </c>
      <c r="M300" s="62"/>
      <c r="O300" s="33">
        <f t="shared" si="1"/>
        <v>224.6</v>
      </c>
    </row>
    <row r="301" spans="1:15" ht="15.75" customHeight="1" x14ac:dyDescent="0.3">
      <c r="A301" s="34">
        <v>2258</v>
      </c>
      <c r="B301" s="34">
        <v>28</v>
      </c>
      <c r="C301" s="64">
        <v>131</v>
      </c>
      <c r="D301" s="64">
        <v>8</v>
      </c>
      <c r="E301" s="65">
        <v>43550</v>
      </c>
      <c r="F301" s="66">
        <v>5216</v>
      </c>
      <c r="G301" s="64">
        <v>7600</v>
      </c>
      <c r="H301" s="64">
        <v>7204</v>
      </c>
      <c r="I301" s="57"/>
      <c r="J301" s="59">
        <f t="shared" si="4"/>
        <v>19.919517102615693</v>
      </c>
      <c r="K301" s="62"/>
      <c r="L301" s="62"/>
      <c r="M301" s="62"/>
      <c r="O301" s="33">
        <f t="shared" si="1"/>
        <v>198.8</v>
      </c>
    </row>
    <row r="302" spans="1:15" ht="15.75" customHeight="1" x14ac:dyDescent="0.3">
      <c r="A302" s="34">
        <v>2735</v>
      </c>
      <c r="B302" s="34">
        <v>107</v>
      </c>
      <c r="C302" s="64">
        <v>131</v>
      </c>
      <c r="D302" s="64">
        <v>10</v>
      </c>
      <c r="E302" s="65">
        <v>43564</v>
      </c>
      <c r="F302" s="66">
        <v>5226</v>
      </c>
      <c r="G302" s="64">
        <v>7571</v>
      </c>
      <c r="H302" s="64">
        <v>7244</v>
      </c>
      <c r="I302" s="64"/>
      <c r="J302" s="59">
        <f t="shared" si="4"/>
        <v>16.204162537165509</v>
      </c>
      <c r="K302" s="63">
        <f>AVERAGE(J302:J303)</f>
        <v>16.227413185736232</v>
      </c>
      <c r="L302" s="63">
        <f>_xlfn.STDEV.S(J302,J303)</f>
        <v>3.2881382542690081E-2</v>
      </c>
      <c r="M302" s="62">
        <f>+(K300-K302)/14</f>
        <v>0.27740897122102276</v>
      </c>
      <c r="N302" s="33">
        <f>+(K296-K302)/43</f>
        <v>0.70103094093947582</v>
      </c>
      <c r="O302" s="33">
        <f t="shared" si="1"/>
        <v>201.8</v>
      </c>
    </row>
    <row r="303" spans="1:15" ht="15.75" customHeight="1" x14ac:dyDescent="0.3">
      <c r="A303" s="34">
        <v>2736</v>
      </c>
      <c r="B303" s="34">
        <v>108</v>
      </c>
      <c r="C303" s="64">
        <v>131</v>
      </c>
      <c r="D303" s="64">
        <v>10</v>
      </c>
      <c r="E303" s="65">
        <v>43564</v>
      </c>
      <c r="F303" s="66">
        <v>5274</v>
      </c>
      <c r="G303" s="64">
        <v>7463</v>
      </c>
      <c r="H303" s="64">
        <v>7157</v>
      </c>
      <c r="I303" s="64"/>
      <c r="J303" s="59">
        <f t="shared" si="4"/>
        <v>16.250663834306959</v>
      </c>
      <c r="K303" s="62"/>
      <c r="L303" s="62"/>
      <c r="M303" s="62"/>
      <c r="O303" s="33">
        <f t="shared" si="1"/>
        <v>188.3</v>
      </c>
    </row>
    <row r="304" spans="1:15" ht="15.75" customHeight="1" x14ac:dyDescent="0.3">
      <c r="A304" s="7">
        <v>421</v>
      </c>
      <c r="B304" s="7">
        <v>71</v>
      </c>
      <c r="C304" s="67">
        <v>132</v>
      </c>
      <c r="D304" s="67">
        <v>2</v>
      </c>
      <c r="E304" s="68">
        <v>43517</v>
      </c>
      <c r="F304" s="67">
        <v>5256</v>
      </c>
      <c r="G304" s="67">
        <v>8253</v>
      </c>
      <c r="H304" s="67">
        <v>7101</v>
      </c>
      <c r="I304" s="67">
        <v>9</v>
      </c>
      <c r="J304" s="69">
        <f t="shared" si="4"/>
        <v>62.439024390243901</v>
      </c>
      <c r="K304" s="46">
        <f>AVERAGE(J304:J305)</f>
        <v>62.229874889422469</v>
      </c>
      <c r="L304" s="46">
        <f>_xlfn.STDEV.S(J304,J305)</f>
        <v>0.29578206062523243</v>
      </c>
      <c r="M304" s="47">
        <v>3</v>
      </c>
      <c r="O304" s="33">
        <f t="shared" si="1"/>
        <v>184.5</v>
      </c>
    </row>
    <row r="305" spans="1:15" ht="15.75" customHeight="1" x14ac:dyDescent="0.3">
      <c r="A305" s="7">
        <v>422</v>
      </c>
      <c r="B305" s="7">
        <v>72</v>
      </c>
      <c r="C305" s="67">
        <v>132</v>
      </c>
      <c r="D305" s="67">
        <v>2</v>
      </c>
      <c r="E305" s="68">
        <v>43517</v>
      </c>
      <c r="F305" s="67">
        <v>5223</v>
      </c>
      <c r="G305" s="67">
        <v>8350</v>
      </c>
      <c r="H305" s="67">
        <v>7153</v>
      </c>
      <c r="I305" s="67"/>
      <c r="J305" s="69">
        <f t="shared" si="4"/>
        <v>62.020725388601036</v>
      </c>
      <c r="K305" s="47"/>
      <c r="L305" s="47"/>
      <c r="M305" s="47"/>
      <c r="O305" s="33">
        <f t="shared" si="1"/>
        <v>193</v>
      </c>
    </row>
    <row r="306" spans="1:15" ht="15.75" customHeight="1" x14ac:dyDescent="0.3">
      <c r="A306" s="7">
        <v>1075</v>
      </c>
      <c r="B306" s="7">
        <v>29</v>
      </c>
      <c r="C306" s="67">
        <v>132</v>
      </c>
      <c r="D306" s="67">
        <v>4</v>
      </c>
      <c r="E306" s="68">
        <v>43524</v>
      </c>
      <c r="F306" s="67">
        <v>5292</v>
      </c>
      <c r="G306" s="67">
        <v>8609</v>
      </c>
      <c r="H306" s="67">
        <v>7452</v>
      </c>
      <c r="I306" s="67">
        <v>8</v>
      </c>
      <c r="J306" s="69">
        <f t="shared" si="4"/>
        <v>53.56481481481481</v>
      </c>
      <c r="K306" s="46">
        <f>AVERAGE(J306:J307)</f>
        <v>53.980209605209602</v>
      </c>
      <c r="L306" s="46">
        <f>_xlfn.STDEV.S(J306,J307)</f>
        <v>0.58745694631544432</v>
      </c>
      <c r="M306" s="47"/>
      <c r="O306" s="33">
        <f t="shared" si="1"/>
        <v>216</v>
      </c>
    </row>
    <row r="307" spans="1:15" ht="15.75" customHeight="1" x14ac:dyDescent="0.3">
      <c r="A307" s="7">
        <v>1076</v>
      </c>
      <c r="B307" s="7">
        <v>30</v>
      </c>
      <c r="C307" s="67">
        <v>132</v>
      </c>
      <c r="D307" s="67">
        <v>4</v>
      </c>
      <c r="E307" s="68">
        <v>43524</v>
      </c>
      <c r="F307" s="67">
        <v>5244</v>
      </c>
      <c r="G307" s="67">
        <v>8897</v>
      </c>
      <c r="H307" s="67">
        <v>7610</v>
      </c>
      <c r="I307" s="67"/>
      <c r="J307" s="69">
        <f t="shared" si="4"/>
        <v>54.395604395604394</v>
      </c>
      <c r="K307" s="47"/>
      <c r="L307" s="47"/>
      <c r="M307" s="47"/>
      <c r="O307" s="33">
        <f t="shared" si="1"/>
        <v>236.6</v>
      </c>
    </row>
    <row r="308" spans="1:15" ht="15.75" customHeight="1" x14ac:dyDescent="0.3">
      <c r="A308" s="7">
        <v>1725</v>
      </c>
      <c r="B308" s="7">
        <v>29</v>
      </c>
      <c r="C308" s="67">
        <v>132</v>
      </c>
      <c r="D308" s="67">
        <v>6</v>
      </c>
      <c r="E308" s="68">
        <v>43535</v>
      </c>
      <c r="F308" s="67">
        <v>5292</v>
      </c>
      <c r="G308" s="67">
        <v>8298</v>
      </c>
      <c r="H308" s="67">
        <v>7375</v>
      </c>
      <c r="I308" s="67">
        <v>9</v>
      </c>
      <c r="J308" s="69">
        <f t="shared" si="4"/>
        <v>44.3110897743639</v>
      </c>
      <c r="K308" s="46">
        <f>AVERAGE(J308:J309)</f>
        <v>44.132079183210834</v>
      </c>
      <c r="L308" s="46">
        <f>_xlfn.STDEV.S(J308,J309)</f>
        <v>0.25315920581709606</v>
      </c>
      <c r="M308" s="47"/>
      <c r="O308" s="33">
        <f t="shared" si="1"/>
        <v>208.3</v>
      </c>
    </row>
    <row r="309" spans="1:15" ht="15.75" customHeight="1" x14ac:dyDescent="0.3">
      <c r="A309" s="7">
        <v>1726</v>
      </c>
      <c r="B309" s="7">
        <v>30</v>
      </c>
      <c r="C309" s="67">
        <v>132</v>
      </c>
      <c r="D309" s="67">
        <v>6</v>
      </c>
      <c r="E309" s="68">
        <v>43535</v>
      </c>
      <c r="F309" s="67">
        <v>5244</v>
      </c>
      <c r="G309" s="67">
        <v>8434</v>
      </c>
      <c r="H309" s="67">
        <v>7460</v>
      </c>
      <c r="I309" s="67"/>
      <c r="J309" s="69">
        <f t="shared" si="4"/>
        <v>43.953068592057761</v>
      </c>
      <c r="K309" s="47"/>
      <c r="L309" s="47"/>
      <c r="M309" s="47"/>
      <c r="O309" s="33">
        <f t="shared" si="1"/>
        <v>221.6</v>
      </c>
    </row>
    <row r="310" spans="1:15" ht="15.75" customHeight="1" x14ac:dyDescent="0.3">
      <c r="A310" s="34">
        <v>2435</v>
      </c>
      <c r="B310" s="34">
        <v>23</v>
      </c>
      <c r="C310" s="70">
        <v>132</v>
      </c>
      <c r="D310" s="70">
        <v>9</v>
      </c>
      <c r="E310" s="71">
        <v>43557</v>
      </c>
      <c r="F310" s="72">
        <v>5261</v>
      </c>
      <c r="G310" s="70">
        <v>7964</v>
      </c>
      <c r="H310" s="70">
        <v>7360</v>
      </c>
      <c r="I310" s="67"/>
      <c r="J310" s="69">
        <f t="shared" si="4"/>
        <v>28.77560743211053</v>
      </c>
      <c r="K310" s="46">
        <f>AVERAGE(J310:J311)</f>
        <v>28.550799310768923</v>
      </c>
      <c r="L310" s="46">
        <f>_xlfn.STDEV.S(J310,J311)</f>
        <v>0.31792669413291874</v>
      </c>
      <c r="M310" s="47"/>
      <c r="O310" s="33">
        <f t="shared" si="1"/>
        <v>209.9</v>
      </c>
    </row>
    <row r="311" spans="1:15" ht="15.75" customHeight="1" x14ac:dyDescent="0.3">
      <c r="A311" s="34">
        <v>2436</v>
      </c>
      <c r="B311" s="34">
        <v>24</v>
      </c>
      <c r="C311" s="70">
        <v>132</v>
      </c>
      <c r="D311" s="70">
        <v>9</v>
      </c>
      <c r="E311" s="71">
        <v>43557</v>
      </c>
      <c r="F311" s="72">
        <v>5196</v>
      </c>
      <c r="G311" s="70">
        <v>8109</v>
      </c>
      <c r="H311" s="70">
        <v>7466</v>
      </c>
      <c r="I311" s="67"/>
      <c r="J311" s="69">
        <f t="shared" si="4"/>
        <v>28.325991189427313</v>
      </c>
      <c r="K311" s="47"/>
      <c r="L311" s="47"/>
      <c r="M311" s="47"/>
      <c r="O311" s="33">
        <f t="shared" si="1"/>
        <v>227</v>
      </c>
    </row>
    <row r="312" spans="1:15" ht="15.75" customHeight="1" x14ac:dyDescent="0.3">
      <c r="A312" s="34">
        <v>3083</v>
      </c>
      <c r="B312" s="34">
        <v>23</v>
      </c>
      <c r="C312" s="70">
        <v>132</v>
      </c>
      <c r="D312" s="70">
        <v>12</v>
      </c>
      <c r="E312" s="71">
        <v>43577</v>
      </c>
      <c r="F312" s="72">
        <v>5261</v>
      </c>
      <c r="G312" s="70">
        <v>7946</v>
      </c>
      <c r="H312" s="70">
        <v>7534</v>
      </c>
      <c r="I312" s="70"/>
      <c r="J312" s="69">
        <f t="shared" si="4"/>
        <v>18.125824901011878</v>
      </c>
      <c r="K312" s="46">
        <f>AVERAGE(J312:J313)</f>
        <v>18.194841973496914</v>
      </c>
      <c r="L312" s="46">
        <f>_xlfn.STDEV.S(J312,J313)</f>
        <v>9.7604879943624059E-2</v>
      </c>
      <c r="M312" s="47"/>
      <c r="O312" s="33">
        <f t="shared" si="1"/>
        <v>227.3</v>
      </c>
    </row>
    <row r="313" spans="1:15" ht="15.75" customHeight="1" x14ac:dyDescent="0.3">
      <c r="A313" s="34">
        <v>3084</v>
      </c>
      <c r="B313" s="34">
        <v>24</v>
      </c>
      <c r="C313" s="70">
        <v>132</v>
      </c>
      <c r="D313" s="70">
        <v>12</v>
      </c>
      <c r="E313" s="71">
        <v>43577</v>
      </c>
      <c r="F313" s="72">
        <v>5196</v>
      </c>
      <c r="G313" s="70">
        <v>7948</v>
      </c>
      <c r="H313" s="70">
        <v>7523</v>
      </c>
      <c r="I313" s="70"/>
      <c r="J313" s="69">
        <f t="shared" si="4"/>
        <v>18.263859045981949</v>
      </c>
      <c r="K313" s="47"/>
      <c r="L313" s="47"/>
      <c r="M313" s="47"/>
      <c r="O313" s="33">
        <f t="shared" si="1"/>
        <v>232.7</v>
      </c>
    </row>
    <row r="314" spans="1:15" ht="15.75" customHeight="1" x14ac:dyDescent="0.3">
      <c r="A314" s="34">
        <v>3591</v>
      </c>
      <c r="B314" s="34">
        <v>13</v>
      </c>
      <c r="C314" s="70">
        <v>132</v>
      </c>
      <c r="D314" s="70">
        <v>14</v>
      </c>
      <c r="E314" s="71">
        <v>43591</v>
      </c>
      <c r="F314" s="70">
        <v>5314</v>
      </c>
      <c r="G314" s="72">
        <v>7837</v>
      </c>
      <c r="H314" s="70">
        <v>7470</v>
      </c>
      <c r="I314" s="70"/>
      <c r="J314" s="69">
        <f t="shared" si="4"/>
        <v>17.022263450834878</v>
      </c>
      <c r="K314" s="46">
        <f>AVERAGE(J314:J315)</f>
        <v>16.987159122677713</v>
      </c>
      <c r="L314" s="46">
        <f>_xlfn.STDEV.S(J314,J315)</f>
        <v>4.9645016977857233E-2</v>
      </c>
      <c r="M314" s="47">
        <f>(K312-K314)/14</f>
        <v>8.6263060772800007E-2</v>
      </c>
      <c r="N314" s="33">
        <f>(K310-K314)/34</f>
        <v>0.34010706435562382</v>
      </c>
      <c r="O314" s="33">
        <f t="shared" si="1"/>
        <v>215.6</v>
      </c>
    </row>
    <row r="315" spans="1:15" ht="15.75" customHeight="1" x14ac:dyDescent="0.3">
      <c r="A315" s="34">
        <v>3592</v>
      </c>
      <c r="B315" s="34">
        <v>14</v>
      </c>
      <c r="C315" s="70">
        <v>132</v>
      </c>
      <c r="D315" s="70">
        <v>14</v>
      </c>
      <c r="E315" s="71">
        <v>43591</v>
      </c>
      <c r="F315" s="70">
        <v>5249</v>
      </c>
      <c r="G315" s="72">
        <v>7981</v>
      </c>
      <c r="H315" s="70">
        <v>7585</v>
      </c>
      <c r="I315" s="70"/>
      <c r="J315" s="69">
        <f t="shared" si="4"/>
        <v>16.952054794520549</v>
      </c>
      <c r="K315" s="47"/>
      <c r="L315" s="47"/>
      <c r="M315" s="47"/>
      <c r="O315" s="33">
        <f t="shared" si="1"/>
        <v>233.6</v>
      </c>
    </row>
    <row r="316" spans="1:15" ht="15.75" customHeight="1" x14ac:dyDescent="0.3">
      <c r="A316" s="7">
        <v>35</v>
      </c>
      <c r="B316" s="7">
        <v>35</v>
      </c>
      <c r="C316" s="57">
        <v>133</v>
      </c>
      <c r="D316" s="57">
        <v>1</v>
      </c>
      <c r="E316" s="58">
        <v>43514</v>
      </c>
      <c r="F316" s="57">
        <v>5280</v>
      </c>
      <c r="G316" s="57">
        <v>8143</v>
      </c>
      <c r="H316" s="57">
        <v>7504</v>
      </c>
      <c r="I316" s="57">
        <v>9</v>
      </c>
      <c r="J316" s="59">
        <f t="shared" si="4"/>
        <v>28.732014388489208</v>
      </c>
      <c r="K316" s="63">
        <f>AVERAGE(J316:J317)</f>
        <v>29.195968451239867</v>
      </c>
      <c r="L316" s="63">
        <f>_xlfn.STDEV.S(J316,J317)</f>
        <v>0.65613012786008007</v>
      </c>
      <c r="M316" s="62">
        <v>2</v>
      </c>
      <c r="O316" s="33">
        <f t="shared" si="1"/>
        <v>222.4</v>
      </c>
    </row>
    <row r="317" spans="1:15" ht="15.75" customHeight="1" x14ac:dyDescent="0.3">
      <c r="A317" s="7">
        <v>36</v>
      </c>
      <c r="B317" s="7">
        <v>36</v>
      </c>
      <c r="C317" s="57">
        <v>133</v>
      </c>
      <c r="D317" s="57">
        <v>1</v>
      </c>
      <c r="E317" s="58">
        <v>43514</v>
      </c>
      <c r="F317" s="57">
        <v>5219</v>
      </c>
      <c r="G317" s="57">
        <v>8231</v>
      </c>
      <c r="H317" s="57">
        <v>7542</v>
      </c>
      <c r="I317" s="57"/>
      <c r="J317" s="59">
        <f t="shared" si="4"/>
        <v>29.659922513990526</v>
      </c>
      <c r="K317" s="62"/>
      <c r="L317" s="62"/>
      <c r="M317" s="62"/>
      <c r="O317" s="33">
        <f t="shared" si="1"/>
        <v>232.3</v>
      </c>
    </row>
    <row r="318" spans="1:15" ht="15.75" customHeight="1" x14ac:dyDescent="0.3">
      <c r="A318" s="7">
        <v>689</v>
      </c>
      <c r="B318" s="7">
        <v>35</v>
      </c>
      <c r="C318" s="57">
        <v>133</v>
      </c>
      <c r="D318" s="57">
        <v>3</v>
      </c>
      <c r="E318" s="58">
        <v>43521</v>
      </c>
      <c r="F318" s="57">
        <v>5280</v>
      </c>
      <c r="G318" s="57">
        <v>8718</v>
      </c>
      <c r="H318" s="57">
        <v>7798</v>
      </c>
      <c r="I318" s="57">
        <v>9</v>
      </c>
      <c r="J318" s="59">
        <f t="shared" si="4"/>
        <v>36.536934074662433</v>
      </c>
      <c r="K318" s="63">
        <f>AVERAGE(J318:J319)</f>
        <v>36.144114705725002</v>
      </c>
      <c r="L318" s="63">
        <f>_xlfn.STDEV.S(J318,J319)</f>
        <v>0.55553047911416054</v>
      </c>
      <c r="M318" s="62"/>
      <c r="O318" s="33">
        <f t="shared" si="1"/>
        <v>251.8</v>
      </c>
    </row>
    <row r="319" spans="1:15" ht="15.75" customHeight="1" x14ac:dyDescent="0.3">
      <c r="A319" s="7">
        <v>690</v>
      </c>
      <c r="B319" s="7">
        <v>36</v>
      </c>
      <c r="C319" s="57">
        <v>133</v>
      </c>
      <c r="D319" s="57">
        <v>3</v>
      </c>
      <c r="E319" s="58">
        <v>43521</v>
      </c>
      <c r="F319" s="57">
        <v>5219</v>
      </c>
      <c r="G319" s="57">
        <v>8887</v>
      </c>
      <c r="H319" s="57">
        <v>7921</v>
      </c>
      <c r="I319" s="57"/>
      <c r="J319" s="59">
        <f t="shared" si="4"/>
        <v>35.751295336787564</v>
      </c>
      <c r="K319" s="62"/>
      <c r="L319" s="62"/>
      <c r="M319" s="62"/>
      <c r="O319" s="33">
        <f t="shared" si="1"/>
        <v>270.2</v>
      </c>
    </row>
    <row r="320" spans="1:15" ht="15.75" customHeight="1" x14ac:dyDescent="0.3">
      <c r="A320" s="7">
        <v>1339</v>
      </c>
      <c r="B320" s="7">
        <v>35</v>
      </c>
      <c r="C320" s="57">
        <v>133</v>
      </c>
      <c r="D320" s="57">
        <v>5</v>
      </c>
      <c r="E320" s="58">
        <v>43531</v>
      </c>
      <c r="F320" s="57">
        <v>5280</v>
      </c>
      <c r="G320" s="57">
        <v>7793</v>
      </c>
      <c r="H320" s="57">
        <v>7324</v>
      </c>
      <c r="I320" s="57">
        <v>12</v>
      </c>
      <c r="J320" s="59">
        <f t="shared" si="4"/>
        <v>22.945205479452056</v>
      </c>
      <c r="K320" s="63">
        <f>AVERAGE(J320:J321)</f>
        <v>22.550928919983541</v>
      </c>
      <c r="L320" s="63">
        <f>_xlfn.STDEV.S(J320,J321)</f>
        <v>0.55759125772617935</v>
      </c>
      <c r="M320" s="62"/>
      <c r="O320" s="33">
        <f t="shared" si="1"/>
        <v>204.4</v>
      </c>
    </row>
    <row r="321" spans="1:15" ht="15.75" customHeight="1" x14ac:dyDescent="0.3">
      <c r="A321" s="7">
        <v>1340</v>
      </c>
      <c r="B321" s="7">
        <v>36</v>
      </c>
      <c r="C321" s="57">
        <v>133</v>
      </c>
      <c r="D321" s="57">
        <v>5</v>
      </c>
      <c r="E321" s="58">
        <v>43531</v>
      </c>
      <c r="F321" s="57">
        <v>5219</v>
      </c>
      <c r="G321" s="57">
        <v>7496</v>
      </c>
      <c r="H321" s="57">
        <v>7083</v>
      </c>
      <c r="I321" s="57"/>
      <c r="J321" s="59">
        <f t="shared" si="4"/>
        <v>22.156652360515022</v>
      </c>
      <c r="K321" s="62"/>
      <c r="L321" s="62"/>
      <c r="M321" s="62"/>
      <c r="O321" s="33">
        <f t="shared" si="1"/>
        <v>186.4</v>
      </c>
    </row>
    <row r="322" spans="1:15" ht="15.75" customHeight="1" x14ac:dyDescent="0.3">
      <c r="A322" s="34">
        <v>2259</v>
      </c>
      <c r="B322" s="34">
        <v>29</v>
      </c>
      <c r="C322" s="64">
        <v>133</v>
      </c>
      <c r="D322" s="64">
        <v>8</v>
      </c>
      <c r="E322" s="65">
        <v>43550</v>
      </c>
      <c r="F322" s="66">
        <v>5292</v>
      </c>
      <c r="G322" s="64">
        <v>8339</v>
      </c>
      <c r="H322" s="64">
        <v>7900</v>
      </c>
      <c r="I322" s="57"/>
      <c r="J322" s="59">
        <f t="shared" si="4"/>
        <v>16.832822085889571</v>
      </c>
      <c r="K322" s="63">
        <f>AVERAGE(J322:J323)</f>
        <v>16.962736921539033</v>
      </c>
      <c r="L322" s="63">
        <f>_xlfn.STDEV.S(J322,J323)</f>
        <v>0.18372732252894325</v>
      </c>
      <c r="M322" s="62">
        <f>+(K320-K322)/19</f>
        <v>0.29411536833918461</v>
      </c>
      <c r="N322" s="33">
        <f>+(K318-K322)/29</f>
        <v>0.66142682014434373</v>
      </c>
      <c r="O322" s="33">
        <f t="shared" si="1"/>
        <v>260.8</v>
      </c>
    </row>
    <row r="323" spans="1:15" ht="15.75" customHeight="1" x14ac:dyDescent="0.3">
      <c r="A323" s="34">
        <v>2260</v>
      </c>
      <c r="B323" s="34">
        <v>30</v>
      </c>
      <c r="C323" s="64">
        <v>133</v>
      </c>
      <c r="D323" s="64">
        <v>8</v>
      </c>
      <c r="E323" s="65">
        <v>43550</v>
      </c>
      <c r="F323" s="66">
        <v>5244</v>
      </c>
      <c r="G323" s="64">
        <v>8176</v>
      </c>
      <c r="H323" s="64">
        <v>7748</v>
      </c>
      <c r="I323" s="57"/>
      <c r="J323" s="59">
        <f t="shared" si="4"/>
        <v>17.092651757188499</v>
      </c>
      <c r="K323" s="62"/>
      <c r="L323" s="62"/>
      <c r="M323" s="62"/>
      <c r="O323" s="33">
        <f t="shared" si="1"/>
        <v>250.4</v>
      </c>
    </row>
    <row r="324" spans="1:15" ht="15.75" customHeight="1" x14ac:dyDescent="0.3">
      <c r="A324" s="7">
        <v>37</v>
      </c>
      <c r="B324" s="7">
        <v>37</v>
      </c>
      <c r="C324" s="28">
        <v>134</v>
      </c>
      <c r="D324" s="28">
        <v>1</v>
      </c>
      <c r="E324" s="29">
        <v>43514</v>
      </c>
      <c r="F324" s="28">
        <v>5225</v>
      </c>
      <c r="G324" s="28">
        <v>9388</v>
      </c>
      <c r="H324" s="28">
        <v>8214</v>
      </c>
      <c r="I324" s="28">
        <v>10</v>
      </c>
      <c r="J324" s="30">
        <f t="shared" si="4"/>
        <v>39.277350284376041</v>
      </c>
      <c r="K324" s="31">
        <f>AVERAGE(J324:J325)</f>
        <v>39.580871673979928</v>
      </c>
      <c r="L324" s="31">
        <f>_xlfn.STDEV.S(J324,J325)</f>
        <v>0.42924406564814493</v>
      </c>
      <c r="M324" s="32">
        <v>2</v>
      </c>
      <c r="O324" s="33">
        <f t="shared" si="1"/>
        <v>298.89999999999998</v>
      </c>
    </row>
    <row r="325" spans="1:15" ht="15.75" customHeight="1" x14ac:dyDescent="0.3">
      <c r="A325" s="7">
        <v>38</v>
      </c>
      <c r="B325" s="7">
        <v>38</v>
      </c>
      <c r="C325" s="28">
        <v>134</v>
      </c>
      <c r="D325" s="28">
        <v>1</v>
      </c>
      <c r="E325" s="29">
        <v>43514</v>
      </c>
      <c r="F325" s="28">
        <v>5241</v>
      </c>
      <c r="G325" s="28">
        <v>9597</v>
      </c>
      <c r="H325" s="28">
        <v>8355</v>
      </c>
      <c r="I325" s="28"/>
      <c r="J325" s="30">
        <f t="shared" si="4"/>
        <v>39.884393063583815</v>
      </c>
      <c r="K325" s="32"/>
      <c r="L325" s="32"/>
      <c r="M325" s="32"/>
      <c r="O325" s="33">
        <f t="shared" si="1"/>
        <v>311.39999999999998</v>
      </c>
    </row>
    <row r="326" spans="1:15" ht="15.75" customHeight="1" x14ac:dyDescent="0.3">
      <c r="A326" s="7">
        <v>691</v>
      </c>
      <c r="B326" s="7">
        <v>37</v>
      </c>
      <c r="C326" s="28">
        <v>134</v>
      </c>
      <c r="D326" s="28">
        <v>3</v>
      </c>
      <c r="E326" s="29">
        <v>43521</v>
      </c>
      <c r="F326" s="28">
        <v>5225</v>
      </c>
      <c r="G326" s="28">
        <v>9116</v>
      </c>
      <c r="H326" s="28">
        <v>7970</v>
      </c>
      <c r="I326" s="28">
        <v>8</v>
      </c>
      <c r="J326" s="30">
        <f t="shared" si="4"/>
        <v>41.748633879781423</v>
      </c>
      <c r="K326" s="31">
        <f>AVERAGE(J326:J327)</f>
        <v>42.448456082547068</v>
      </c>
      <c r="L326" s="31">
        <f>_xlfn.STDEV.S(J326,J327)</f>
        <v>0.98969805040099468</v>
      </c>
      <c r="M326" s="32"/>
      <c r="O326" s="33">
        <f t="shared" si="1"/>
        <v>274.5</v>
      </c>
    </row>
    <row r="327" spans="1:15" ht="15.75" customHeight="1" x14ac:dyDescent="0.3">
      <c r="A327" s="7">
        <v>692</v>
      </c>
      <c r="B327" s="7">
        <v>38</v>
      </c>
      <c r="C327" s="28">
        <v>134</v>
      </c>
      <c r="D327" s="28">
        <v>3</v>
      </c>
      <c r="E327" s="29">
        <v>43521</v>
      </c>
      <c r="F327" s="28">
        <v>5241</v>
      </c>
      <c r="G327" s="28">
        <v>9315</v>
      </c>
      <c r="H327" s="28">
        <v>8087</v>
      </c>
      <c r="I327" s="28"/>
      <c r="J327" s="30">
        <f t="shared" si="4"/>
        <v>43.14827828531272</v>
      </c>
      <c r="K327" s="32"/>
      <c r="L327" s="32"/>
      <c r="M327" s="32"/>
      <c r="O327" s="33">
        <f t="shared" si="1"/>
        <v>284.60000000000002</v>
      </c>
    </row>
    <row r="328" spans="1:15" ht="15.75" customHeight="1" x14ac:dyDescent="0.3">
      <c r="A328" s="7">
        <v>1341</v>
      </c>
      <c r="B328" s="7">
        <v>37</v>
      </c>
      <c r="C328" s="28">
        <v>134</v>
      </c>
      <c r="D328" s="28">
        <v>5</v>
      </c>
      <c r="E328" s="29">
        <v>43531</v>
      </c>
      <c r="F328" s="28">
        <v>5225</v>
      </c>
      <c r="G328" s="28">
        <v>8761</v>
      </c>
      <c r="H328" s="28">
        <v>8056</v>
      </c>
      <c r="I328" s="28">
        <v>7</v>
      </c>
      <c r="J328" s="30">
        <f t="shared" si="4"/>
        <v>24.902861179795124</v>
      </c>
      <c r="K328" s="31">
        <f>AVERAGE(J328:J329)</f>
        <v>24.608222497412015</v>
      </c>
      <c r="L328" s="31">
        <f>_xlfn.STDEV.S(J328,J329)</f>
        <v>0.41668202062593407</v>
      </c>
      <c r="M328" s="32"/>
      <c r="O328" s="33">
        <f t="shared" si="1"/>
        <v>283.10000000000002</v>
      </c>
    </row>
    <row r="329" spans="1:15" ht="15.75" customHeight="1" x14ac:dyDescent="0.3">
      <c r="A329" s="7">
        <v>1342</v>
      </c>
      <c r="B329" s="7">
        <v>38</v>
      </c>
      <c r="C329" s="28">
        <v>134</v>
      </c>
      <c r="D329" s="28">
        <v>5</v>
      </c>
      <c r="E329" s="29">
        <v>43531</v>
      </c>
      <c r="F329" s="28">
        <v>5241</v>
      </c>
      <c r="G329" s="28">
        <v>8682</v>
      </c>
      <c r="H329" s="28">
        <v>8009</v>
      </c>
      <c r="I329" s="28"/>
      <c r="J329" s="30">
        <f t="shared" si="4"/>
        <v>24.313583815028903</v>
      </c>
      <c r="K329" s="32"/>
      <c r="L329" s="32"/>
      <c r="M329" s="32"/>
      <c r="O329" s="33">
        <f t="shared" si="1"/>
        <v>276.8</v>
      </c>
    </row>
    <row r="330" spans="1:15" ht="15.75" customHeight="1" x14ac:dyDescent="0.3">
      <c r="A330" s="34">
        <v>2261</v>
      </c>
      <c r="B330" s="34">
        <v>31</v>
      </c>
      <c r="C330" s="35">
        <v>134</v>
      </c>
      <c r="D330" s="35">
        <v>8</v>
      </c>
      <c r="E330" s="36">
        <v>43550</v>
      </c>
      <c r="F330" s="37">
        <v>5227</v>
      </c>
      <c r="G330" s="35">
        <v>8725</v>
      </c>
      <c r="H330" s="35">
        <v>8252</v>
      </c>
      <c r="I330" s="28"/>
      <c r="J330" s="30">
        <f t="shared" si="4"/>
        <v>15.636363636363637</v>
      </c>
      <c r="K330" s="31">
        <f>AVERAGE(J330:J331)</f>
        <v>16.025211808507521</v>
      </c>
      <c r="L330" s="31">
        <f>_xlfn.STDEV.S(J330,J331)</f>
        <v>0.54991435874986661</v>
      </c>
      <c r="M330" s="32">
        <f>+(K328-K330)/19</f>
        <v>0.45173740467918388</v>
      </c>
      <c r="N330" s="33">
        <f>+(K324-K330)/36</f>
        <v>0.65432388515201134</v>
      </c>
      <c r="O330" s="33">
        <f t="shared" si="1"/>
        <v>302.5</v>
      </c>
    </row>
    <row r="331" spans="1:15" ht="15.75" customHeight="1" x14ac:dyDescent="0.3">
      <c r="A331" s="34">
        <v>2262</v>
      </c>
      <c r="B331" s="34">
        <v>32</v>
      </c>
      <c r="C331" s="35">
        <v>134</v>
      </c>
      <c r="D331" s="35">
        <v>8</v>
      </c>
      <c r="E331" s="36">
        <v>43550</v>
      </c>
      <c r="F331" s="37">
        <v>5214</v>
      </c>
      <c r="G331" s="35">
        <v>8824</v>
      </c>
      <c r="H331" s="35">
        <v>8315</v>
      </c>
      <c r="I331" s="28"/>
      <c r="J331" s="30">
        <f t="shared" si="4"/>
        <v>16.414059980651402</v>
      </c>
      <c r="K331" s="32"/>
      <c r="L331" s="32"/>
      <c r="M331" s="32"/>
      <c r="O331" s="33">
        <f t="shared" si="1"/>
        <v>310.10000000000002</v>
      </c>
    </row>
    <row r="332" spans="1:15" ht="15.75" customHeight="1" x14ac:dyDescent="0.3">
      <c r="A332" s="7">
        <v>423</v>
      </c>
      <c r="B332" s="7">
        <v>73</v>
      </c>
      <c r="C332" s="57">
        <v>135</v>
      </c>
      <c r="D332" s="57">
        <v>2</v>
      </c>
      <c r="E332" s="58">
        <v>43517</v>
      </c>
      <c r="F332" s="57">
        <v>5203</v>
      </c>
      <c r="G332" s="57">
        <v>8607</v>
      </c>
      <c r="H332" s="57">
        <v>7517</v>
      </c>
      <c r="I332" s="57">
        <v>10</v>
      </c>
      <c r="J332" s="59">
        <f t="shared" si="4"/>
        <v>47.104580812445981</v>
      </c>
      <c r="K332" s="63">
        <f>AVERAGE(J332:J333)</f>
        <v>47.78633295941448</v>
      </c>
      <c r="L332" s="63">
        <f>_xlfn.STDEV.S(J332,J333)</f>
        <v>0.96414313241982685</v>
      </c>
      <c r="M332" s="62">
        <v>3</v>
      </c>
      <c r="O332" s="33">
        <f t="shared" si="1"/>
        <v>231.4</v>
      </c>
    </row>
    <row r="333" spans="1:15" ht="15.75" customHeight="1" x14ac:dyDescent="0.3">
      <c r="A333" s="7">
        <v>424</v>
      </c>
      <c r="B333" s="7">
        <v>74</v>
      </c>
      <c r="C333" s="57">
        <v>135</v>
      </c>
      <c r="D333" s="57">
        <v>2</v>
      </c>
      <c r="E333" s="58">
        <v>43517</v>
      </c>
      <c r="F333" s="57">
        <v>5309</v>
      </c>
      <c r="G333" s="57">
        <v>8798</v>
      </c>
      <c r="H333" s="57">
        <v>7659</v>
      </c>
      <c r="I333" s="57"/>
      <c r="J333" s="59">
        <f t="shared" si="4"/>
        <v>48.468085106382979</v>
      </c>
      <c r="K333" s="62"/>
      <c r="L333" s="62"/>
      <c r="M333" s="62"/>
      <c r="O333" s="33">
        <f t="shared" si="1"/>
        <v>235</v>
      </c>
    </row>
    <row r="334" spans="1:15" ht="15.75" customHeight="1" x14ac:dyDescent="0.3">
      <c r="A334" s="7">
        <v>1077</v>
      </c>
      <c r="B334" s="7">
        <v>31</v>
      </c>
      <c r="C334" s="57">
        <v>135</v>
      </c>
      <c r="D334" s="57">
        <v>4</v>
      </c>
      <c r="E334" s="58">
        <v>43524</v>
      </c>
      <c r="F334" s="57">
        <v>5227</v>
      </c>
      <c r="G334" s="57">
        <v>8605</v>
      </c>
      <c r="H334" s="57">
        <v>7447</v>
      </c>
      <c r="I334" s="57">
        <v>9</v>
      </c>
      <c r="J334" s="59">
        <f t="shared" si="4"/>
        <v>52.162162162162161</v>
      </c>
      <c r="K334" s="63">
        <f>AVERAGE(J334:J335)</f>
        <v>50.608607786093408</v>
      </c>
      <c r="L334" s="63">
        <f>_xlfn.STDEV.S(J334,J335)</f>
        <v>2.1970576685205021</v>
      </c>
      <c r="M334" s="62"/>
      <c r="O334" s="33">
        <f t="shared" si="1"/>
        <v>222</v>
      </c>
    </row>
    <row r="335" spans="1:15" ht="15.75" customHeight="1" x14ac:dyDescent="0.3">
      <c r="A335" s="7">
        <v>1078</v>
      </c>
      <c r="B335" s="7">
        <v>32</v>
      </c>
      <c r="C335" s="57">
        <v>135</v>
      </c>
      <c r="D335" s="57">
        <v>4</v>
      </c>
      <c r="E335" s="58">
        <v>43524</v>
      </c>
      <c r="F335" s="57">
        <v>5214</v>
      </c>
      <c r="G335" s="57">
        <v>8842</v>
      </c>
      <c r="H335" s="57">
        <v>7648</v>
      </c>
      <c r="I335" s="57"/>
      <c r="J335" s="59">
        <f t="shared" si="4"/>
        <v>49.055053410024655</v>
      </c>
      <c r="K335" s="62"/>
      <c r="L335" s="62"/>
      <c r="M335" s="62"/>
      <c r="O335" s="33">
        <f t="shared" si="1"/>
        <v>243.4</v>
      </c>
    </row>
    <row r="336" spans="1:15" ht="15.75" customHeight="1" x14ac:dyDescent="0.3">
      <c r="A336" s="7">
        <v>1727</v>
      </c>
      <c r="B336" s="7">
        <v>31</v>
      </c>
      <c r="C336" s="57">
        <v>135</v>
      </c>
      <c r="D336" s="57">
        <v>6</v>
      </c>
      <c r="E336" s="58">
        <v>43535</v>
      </c>
      <c r="F336" s="57">
        <v>5227</v>
      </c>
      <c r="G336" s="57">
        <v>8628</v>
      </c>
      <c r="H336" s="57">
        <v>7624</v>
      </c>
      <c r="I336" s="57">
        <v>9</v>
      </c>
      <c r="J336" s="59">
        <f t="shared" si="4"/>
        <v>41.885690446391322</v>
      </c>
      <c r="K336" s="63">
        <f>AVERAGE(J336:J337)</f>
        <v>42.210390948418969</v>
      </c>
      <c r="L336" s="63">
        <f>_xlfn.STDEV.S(J336,J337)</f>
        <v>0.45919585367684979</v>
      </c>
      <c r="M336" s="62"/>
      <c r="O336" s="33">
        <f t="shared" si="1"/>
        <v>239.7</v>
      </c>
    </row>
    <row r="337" spans="1:15" ht="15.75" customHeight="1" x14ac:dyDescent="0.3">
      <c r="A337" s="7">
        <v>1728</v>
      </c>
      <c r="B337" s="7">
        <v>32</v>
      </c>
      <c r="C337" s="57">
        <v>135</v>
      </c>
      <c r="D337" s="57">
        <v>6</v>
      </c>
      <c r="E337" s="58">
        <v>43535</v>
      </c>
      <c r="F337" s="57">
        <v>5214</v>
      </c>
      <c r="G337" s="57">
        <v>8565</v>
      </c>
      <c r="H337" s="57">
        <v>7565</v>
      </c>
      <c r="I337" s="57"/>
      <c r="J337" s="59">
        <f t="shared" si="4"/>
        <v>42.535091450446615</v>
      </c>
      <c r="K337" s="62"/>
      <c r="L337" s="62"/>
      <c r="M337" s="62"/>
      <c r="O337" s="33">
        <f t="shared" si="1"/>
        <v>235.1</v>
      </c>
    </row>
    <row r="338" spans="1:15" ht="15.75" customHeight="1" x14ac:dyDescent="0.3">
      <c r="A338" s="34">
        <v>2437</v>
      </c>
      <c r="B338" s="34">
        <v>25</v>
      </c>
      <c r="C338" s="64">
        <v>135</v>
      </c>
      <c r="D338" s="64">
        <v>9</v>
      </c>
      <c r="E338" s="65">
        <v>43557</v>
      </c>
      <c r="F338" s="66">
        <v>5238</v>
      </c>
      <c r="G338" s="64">
        <v>7994</v>
      </c>
      <c r="H338" s="64">
        <v>7497</v>
      </c>
      <c r="I338" s="57"/>
      <c r="J338" s="59">
        <f t="shared" si="4"/>
        <v>22.000885347498894</v>
      </c>
      <c r="K338" s="63">
        <f>AVERAGE(J338:J339)</f>
        <v>22.331004004310778</v>
      </c>
      <c r="L338" s="63">
        <f>_xlfn.STDEV.S(J338,J339)</f>
        <v>0.46685828165575521</v>
      </c>
      <c r="M338" s="62"/>
      <c r="O338" s="33">
        <f t="shared" si="1"/>
        <v>225.9</v>
      </c>
    </row>
    <row r="339" spans="1:15" ht="15.75" customHeight="1" x14ac:dyDescent="0.3">
      <c r="A339" s="34">
        <v>2438</v>
      </c>
      <c r="B339" s="34">
        <v>26</v>
      </c>
      <c r="C339" s="64">
        <v>135</v>
      </c>
      <c r="D339" s="64">
        <v>9</v>
      </c>
      <c r="E339" s="65">
        <v>43557</v>
      </c>
      <c r="F339" s="66">
        <v>5207</v>
      </c>
      <c r="G339" s="64">
        <v>8157</v>
      </c>
      <c r="H339" s="64">
        <v>7612</v>
      </c>
      <c r="I339" s="57"/>
      <c r="J339" s="59">
        <f t="shared" si="4"/>
        <v>22.661122661122661</v>
      </c>
      <c r="K339" s="62"/>
      <c r="L339" s="62"/>
      <c r="M339" s="62"/>
      <c r="O339" s="33">
        <f t="shared" si="1"/>
        <v>240.5</v>
      </c>
    </row>
    <row r="340" spans="1:15" ht="15.75" customHeight="1" x14ac:dyDescent="0.3">
      <c r="A340" s="34">
        <v>3085</v>
      </c>
      <c r="B340" s="34">
        <v>25</v>
      </c>
      <c r="C340" s="64">
        <v>135</v>
      </c>
      <c r="D340" s="64">
        <v>12</v>
      </c>
      <c r="E340" s="65">
        <v>43577</v>
      </c>
      <c r="F340" s="66">
        <v>5238</v>
      </c>
      <c r="G340" s="64">
        <v>8139</v>
      </c>
      <c r="H340" s="64">
        <v>7665</v>
      </c>
      <c r="I340" s="64"/>
      <c r="J340" s="59">
        <f t="shared" si="4"/>
        <v>19.530284301606923</v>
      </c>
      <c r="K340" s="63">
        <f>AVERAGE(J340:J341)</f>
        <v>19.916246373972776</v>
      </c>
      <c r="L340" s="63">
        <f>_xlfn.STDEV.S(J340,J341)</f>
        <v>0.54583279730141532</v>
      </c>
      <c r="M340" s="62"/>
      <c r="O340" s="33">
        <f t="shared" si="1"/>
        <v>242.7</v>
      </c>
    </row>
    <row r="341" spans="1:15" ht="15.75" customHeight="1" x14ac:dyDescent="0.3">
      <c r="A341" s="34">
        <v>3086</v>
      </c>
      <c r="B341" s="34">
        <v>26</v>
      </c>
      <c r="C341" s="64">
        <v>135</v>
      </c>
      <c r="D341" s="64">
        <v>12</v>
      </c>
      <c r="E341" s="65">
        <v>43577</v>
      </c>
      <c r="F341" s="66">
        <v>5207</v>
      </c>
      <c r="G341" s="64">
        <v>8312</v>
      </c>
      <c r="H341" s="64">
        <v>7788</v>
      </c>
      <c r="I341" s="64"/>
      <c r="J341" s="59">
        <f t="shared" si="4"/>
        <v>20.302208446338629</v>
      </c>
      <c r="K341" s="62"/>
      <c r="L341" s="62"/>
      <c r="M341" s="62"/>
      <c r="O341" s="33">
        <f t="shared" si="1"/>
        <v>258.10000000000002</v>
      </c>
    </row>
    <row r="342" spans="1:15" ht="15.75" customHeight="1" x14ac:dyDescent="0.3">
      <c r="A342" s="34">
        <v>3593</v>
      </c>
      <c r="B342" s="34">
        <v>15</v>
      </c>
      <c r="C342" s="64">
        <v>135</v>
      </c>
      <c r="D342" s="64">
        <v>14</v>
      </c>
      <c r="E342" s="65">
        <v>43591</v>
      </c>
      <c r="F342" s="64">
        <v>5231</v>
      </c>
      <c r="G342" s="66">
        <v>8151</v>
      </c>
      <c r="H342" s="64">
        <v>7717</v>
      </c>
      <c r="I342" s="64"/>
      <c r="J342" s="59">
        <f t="shared" si="4"/>
        <v>17.457763475462588</v>
      </c>
      <c r="K342" s="63">
        <f>AVERAGE(J342:J343)</f>
        <v>17.382339076995347</v>
      </c>
      <c r="L342" s="63">
        <f>_xlfn.STDEV.S(J342,J343)</f>
        <v>0.10666620724620521</v>
      </c>
      <c r="M342" s="62">
        <f>(K340-K342)/14</f>
        <v>0.18099337835553062</v>
      </c>
      <c r="N342" s="33">
        <f>(K336-K342)/56</f>
        <v>0.44335806913256465</v>
      </c>
      <c r="O342" s="33">
        <f t="shared" si="1"/>
        <v>248.6</v>
      </c>
    </row>
    <row r="343" spans="1:15" ht="15.75" customHeight="1" x14ac:dyDescent="0.3">
      <c r="A343" s="34">
        <v>3594</v>
      </c>
      <c r="B343" s="34">
        <v>16</v>
      </c>
      <c r="C343" s="64">
        <v>135</v>
      </c>
      <c r="D343" s="64">
        <v>14</v>
      </c>
      <c r="E343" s="65">
        <v>43591</v>
      </c>
      <c r="F343" s="64">
        <v>5280</v>
      </c>
      <c r="G343" s="66">
        <v>8181</v>
      </c>
      <c r="H343" s="64">
        <v>7753</v>
      </c>
      <c r="I343" s="64"/>
      <c r="J343" s="59">
        <f t="shared" si="4"/>
        <v>17.306914678528106</v>
      </c>
      <c r="K343" s="62"/>
      <c r="L343" s="62"/>
      <c r="M343" s="62"/>
      <c r="O343" s="33">
        <f t="shared" si="1"/>
        <v>247.3</v>
      </c>
    </row>
    <row r="344" spans="1:15" ht="15.75" customHeight="1" x14ac:dyDescent="0.3">
      <c r="A344" s="7">
        <v>425</v>
      </c>
      <c r="B344" s="7">
        <v>75</v>
      </c>
      <c r="C344" s="28">
        <v>136</v>
      </c>
      <c r="D344" s="28">
        <v>2</v>
      </c>
      <c r="E344" s="29">
        <v>43517</v>
      </c>
      <c r="F344" s="28">
        <v>5226</v>
      </c>
      <c r="G344" s="28">
        <v>7564</v>
      </c>
      <c r="H344" s="28">
        <v>6821</v>
      </c>
      <c r="I344" s="28">
        <v>9</v>
      </c>
      <c r="J344" s="30">
        <f t="shared" si="4"/>
        <v>46.58307210031348</v>
      </c>
      <c r="K344" s="31">
        <f>AVERAGE(J344:J345)</f>
        <v>47.826852035286848</v>
      </c>
      <c r="L344" s="31">
        <f>_xlfn.STDEV.S(J344,J345)</f>
        <v>1.7589704526468684</v>
      </c>
      <c r="M344" s="32">
        <v>3</v>
      </c>
      <c r="O344" s="33">
        <f t="shared" si="1"/>
        <v>159.5</v>
      </c>
    </row>
    <row r="345" spans="1:15" ht="15.75" customHeight="1" x14ac:dyDescent="0.3">
      <c r="A345" s="7">
        <v>426</v>
      </c>
      <c r="B345" s="7">
        <v>76</v>
      </c>
      <c r="C345" s="28">
        <v>136</v>
      </c>
      <c r="D345" s="28">
        <v>2</v>
      </c>
      <c r="E345" s="29">
        <v>43517</v>
      </c>
      <c r="F345" s="28">
        <v>5239</v>
      </c>
      <c r="G345" s="28">
        <v>7645</v>
      </c>
      <c r="H345" s="28">
        <v>6853</v>
      </c>
      <c r="I345" s="28"/>
      <c r="J345" s="30">
        <f t="shared" si="4"/>
        <v>49.070631970260223</v>
      </c>
      <c r="K345" s="32"/>
      <c r="L345" s="32"/>
      <c r="M345" s="32"/>
      <c r="O345" s="33">
        <f t="shared" si="1"/>
        <v>161.4</v>
      </c>
    </row>
    <row r="346" spans="1:15" ht="15.75" customHeight="1" x14ac:dyDescent="0.3">
      <c r="A346" s="7">
        <v>1079</v>
      </c>
      <c r="B346" s="7">
        <v>33</v>
      </c>
      <c r="C346" s="28">
        <v>136</v>
      </c>
      <c r="D346" s="28">
        <v>4</v>
      </c>
      <c r="E346" s="29">
        <v>43524</v>
      </c>
      <c r="F346" s="28">
        <v>5203</v>
      </c>
      <c r="G346" s="28">
        <v>8054</v>
      </c>
      <c r="H346" s="28">
        <v>7159</v>
      </c>
      <c r="I346" s="28">
        <v>10</v>
      </c>
      <c r="J346" s="30">
        <f t="shared" si="4"/>
        <v>45.756646216768914</v>
      </c>
      <c r="K346" s="31">
        <f>AVERAGE(J346:J347)</f>
        <v>45.831307788785935</v>
      </c>
      <c r="L346" s="31">
        <f>_xlfn.STDEV.S(J346,J347)</f>
        <v>0.1055874077345669</v>
      </c>
      <c r="M346" s="32"/>
      <c r="O346" s="33">
        <f t="shared" si="1"/>
        <v>195.6</v>
      </c>
    </row>
    <row r="347" spans="1:15" ht="15.75" customHeight="1" x14ac:dyDescent="0.3">
      <c r="A347" s="7">
        <v>1080</v>
      </c>
      <c r="B347" s="7">
        <v>34</v>
      </c>
      <c r="C347" s="28">
        <v>136</v>
      </c>
      <c r="D347" s="28">
        <v>4</v>
      </c>
      <c r="E347" s="29">
        <v>43524</v>
      </c>
      <c r="F347" s="28">
        <v>5191</v>
      </c>
      <c r="G347" s="28">
        <v>7953</v>
      </c>
      <c r="H347" s="28">
        <v>7084</v>
      </c>
      <c r="I347" s="28"/>
      <c r="J347" s="30">
        <f t="shared" si="4"/>
        <v>45.905969360802956</v>
      </c>
      <c r="K347" s="32"/>
      <c r="L347" s="32"/>
      <c r="M347" s="32"/>
      <c r="O347" s="33">
        <f t="shared" si="1"/>
        <v>189.3</v>
      </c>
    </row>
    <row r="348" spans="1:15" ht="15.75" customHeight="1" x14ac:dyDescent="0.3">
      <c r="A348" s="7">
        <v>1729</v>
      </c>
      <c r="B348" s="7">
        <v>33</v>
      </c>
      <c r="C348" s="28">
        <v>136</v>
      </c>
      <c r="D348" s="28">
        <v>6</v>
      </c>
      <c r="E348" s="29">
        <v>43535</v>
      </c>
      <c r="F348" s="28">
        <v>5203</v>
      </c>
      <c r="G348" s="28">
        <v>8076</v>
      </c>
      <c r="H348" s="28">
        <v>7284</v>
      </c>
      <c r="I348" s="28">
        <v>9</v>
      </c>
      <c r="J348" s="30">
        <f t="shared" si="4"/>
        <v>38.058625660740034</v>
      </c>
      <c r="K348" s="31">
        <f>AVERAGE(J348:J349)</f>
        <v>38.869838158700219</v>
      </c>
      <c r="L348" s="31">
        <f>_xlfn.STDEV.S(J348,J349)</f>
        <v>1.1472277165818545</v>
      </c>
      <c r="M348" s="32"/>
      <c r="O348" s="33">
        <f t="shared" si="1"/>
        <v>208.1</v>
      </c>
    </row>
    <row r="349" spans="1:15" ht="15.75" customHeight="1" x14ac:dyDescent="0.3">
      <c r="A349" s="7">
        <v>1730</v>
      </c>
      <c r="B349" s="7">
        <v>34</v>
      </c>
      <c r="C349" s="28">
        <v>136</v>
      </c>
      <c r="D349" s="28">
        <v>6</v>
      </c>
      <c r="E349" s="29">
        <v>43535</v>
      </c>
      <c r="F349" s="28">
        <v>5191</v>
      </c>
      <c r="G349" s="28">
        <v>8169</v>
      </c>
      <c r="H349" s="28">
        <v>7323</v>
      </c>
      <c r="I349" s="28"/>
      <c r="J349" s="30">
        <f t="shared" si="4"/>
        <v>39.68105065666041</v>
      </c>
      <c r="K349" s="32"/>
      <c r="L349" s="32"/>
      <c r="M349" s="32"/>
      <c r="O349" s="33">
        <f t="shared" si="1"/>
        <v>213.2</v>
      </c>
    </row>
    <row r="350" spans="1:15" ht="15.75" customHeight="1" x14ac:dyDescent="0.3">
      <c r="A350" s="34">
        <v>2439</v>
      </c>
      <c r="B350" s="34">
        <v>27</v>
      </c>
      <c r="C350" s="35">
        <v>136</v>
      </c>
      <c r="D350" s="35">
        <v>9</v>
      </c>
      <c r="E350" s="36">
        <v>43557</v>
      </c>
      <c r="F350" s="37">
        <v>5236</v>
      </c>
      <c r="G350" s="35">
        <v>7688</v>
      </c>
      <c r="H350" s="35">
        <v>7206</v>
      </c>
      <c r="I350" s="28"/>
      <c r="J350" s="30">
        <f t="shared" si="4"/>
        <v>24.467005076142133</v>
      </c>
      <c r="K350" s="31">
        <f>AVERAGE(J350:J351)</f>
        <v>24.397037327304179</v>
      </c>
      <c r="L350" s="31">
        <f>_xlfn.STDEV.S(J350,J351)</f>
        <v>9.8949339335348246E-2</v>
      </c>
      <c r="M350" s="32"/>
      <c r="O350" s="33">
        <f t="shared" si="1"/>
        <v>197</v>
      </c>
    </row>
    <row r="351" spans="1:15" ht="15.75" customHeight="1" x14ac:dyDescent="0.3">
      <c r="A351" s="34">
        <v>2440</v>
      </c>
      <c r="B351" s="34">
        <v>28</v>
      </c>
      <c r="C351" s="35">
        <v>136</v>
      </c>
      <c r="D351" s="35">
        <v>9</v>
      </c>
      <c r="E351" s="36">
        <v>43557</v>
      </c>
      <c r="F351" s="37">
        <v>5216</v>
      </c>
      <c r="G351" s="35">
        <v>7664</v>
      </c>
      <c r="H351" s="35">
        <v>7185</v>
      </c>
      <c r="I351" s="28"/>
      <c r="J351" s="30">
        <f t="shared" si="4"/>
        <v>24.327069578466226</v>
      </c>
      <c r="K351" s="32"/>
      <c r="L351" s="32"/>
      <c r="M351" s="32"/>
      <c r="O351" s="33">
        <f t="shared" si="1"/>
        <v>196.9</v>
      </c>
    </row>
    <row r="352" spans="1:15" ht="15.75" customHeight="1" x14ac:dyDescent="0.3">
      <c r="A352" s="34">
        <v>3087</v>
      </c>
      <c r="B352" s="34">
        <v>27</v>
      </c>
      <c r="C352" s="35">
        <v>136</v>
      </c>
      <c r="D352" s="35">
        <v>12</v>
      </c>
      <c r="E352" s="36">
        <v>43577</v>
      </c>
      <c r="F352" s="37">
        <v>5236</v>
      </c>
      <c r="G352" s="35">
        <v>7312</v>
      </c>
      <c r="H352" s="35">
        <v>6988</v>
      </c>
      <c r="I352" s="35"/>
      <c r="J352" s="30">
        <f t="shared" si="4"/>
        <v>18.493150684931507</v>
      </c>
      <c r="K352" s="31">
        <f>AVERAGE(J352:J353)</f>
        <v>18.449940013420726</v>
      </c>
      <c r="L352" s="31">
        <f>_xlfn.STDEV.S(J352,J353)</f>
        <v>6.1109117689795767E-2</v>
      </c>
      <c r="M352" s="32"/>
      <c r="O352" s="33">
        <f t="shared" si="1"/>
        <v>175.2</v>
      </c>
    </row>
    <row r="353" spans="1:15" ht="15.75" customHeight="1" x14ac:dyDescent="0.3">
      <c r="A353" s="34">
        <v>3088</v>
      </c>
      <c r="B353" s="34">
        <v>28</v>
      </c>
      <c r="C353" s="35">
        <v>136</v>
      </c>
      <c r="D353" s="35">
        <v>12</v>
      </c>
      <c r="E353" s="36">
        <v>43577</v>
      </c>
      <c r="F353" s="37">
        <v>5216</v>
      </c>
      <c r="G353" s="35">
        <v>7609</v>
      </c>
      <c r="H353" s="35">
        <v>7237</v>
      </c>
      <c r="I353" s="35"/>
      <c r="J353" s="30">
        <f t="shared" si="4"/>
        <v>18.406729341909944</v>
      </c>
      <c r="K353" s="32"/>
      <c r="L353" s="32"/>
      <c r="M353" s="32"/>
      <c r="O353" s="33">
        <f t="shared" si="1"/>
        <v>202.1</v>
      </c>
    </row>
    <row r="354" spans="1:15" ht="15.75" customHeight="1" x14ac:dyDescent="0.3">
      <c r="A354" s="34">
        <v>3595</v>
      </c>
      <c r="B354" s="34">
        <v>17</v>
      </c>
      <c r="C354" s="35">
        <v>136</v>
      </c>
      <c r="D354" s="35">
        <v>14</v>
      </c>
      <c r="E354" s="36">
        <v>43591</v>
      </c>
      <c r="F354" s="35">
        <v>5275</v>
      </c>
      <c r="G354" s="37">
        <v>7397</v>
      </c>
      <c r="H354" s="35">
        <v>7086</v>
      </c>
      <c r="I354" s="35"/>
      <c r="J354" s="30">
        <f t="shared" si="4"/>
        <v>17.172832689122032</v>
      </c>
      <c r="K354" s="31">
        <f>AVERAGE(J354:J355)</f>
        <v>17.051083350153288</v>
      </c>
      <c r="L354" s="31">
        <f>_xlfn.STDEV.S(J354,J355)</f>
        <v>0.17217956637955703</v>
      </c>
      <c r="M354" s="32">
        <f>(K352-K354)/14</f>
        <v>9.9918333090531261E-2</v>
      </c>
      <c r="N354" s="33">
        <f>(K348-K354)/56</f>
        <v>0.3896206215811952</v>
      </c>
      <c r="O354" s="33">
        <f t="shared" si="1"/>
        <v>181.1</v>
      </c>
    </row>
    <row r="355" spans="1:15" ht="15.75" customHeight="1" x14ac:dyDescent="0.3">
      <c r="A355" s="34">
        <v>3596</v>
      </c>
      <c r="B355" s="34">
        <v>18</v>
      </c>
      <c r="C355" s="35">
        <v>136</v>
      </c>
      <c r="D355" s="35">
        <v>14</v>
      </c>
      <c r="E355" s="36">
        <v>43591</v>
      </c>
      <c r="F355" s="35">
        <v>5205</v>
      </c>
      <c r="G355" s="37">
        <v>7505</v>
      </c>
      <c r="H355" s="35">
        <v>7172</v>
      </c>
      <c r="I355" s="35"/>
      <c r="J355" s="30">
        <f t="shared" si="4"/>
        <v>16.929334011184544</v>
      </c>
      <c r="K355" s="32"/>
      <c r="L355" s="32"/>
      <c r="M355" s="32"/>
      <c r="O355" s="33">
        <f t="shared" si="1"/>
        <v>196.7</v>
      </c>
    </row>
    <row r="356" spans="1:15" ht="15.75" customHeight="1" x14ac:dyDescent="0.3">
      <c r="A356" s="7">
        <v>427</v>
      </c>
      <c r="B356" s="7">
        <v>77</v>
      </c>
      <c r="C356" s="57">
        <v>137</v>
      </c>
      <c r="D356" s="57">
        <v>2</v>
      </c>
      <c r="E356" s="58">
        <v>43517</v>
      </c>
      <c r="F356" s="57">
        <v>5212</v>
      </c>
      <c r="G356" s="57">
        <v>8944</v>
      </c>
      <c r="H356" s="57">
        <v>7503</v>
      </c>
      <c r="I356" s="57">
        <v>9</v>
      </c>
      <c r="J356" s="59">
        <f t="shared" si="4"/>
        <v>62.898297686599733</v>
      </c>
      <c r="K356" s="63">
        <f>AVERAGE(J356:J357)</f>
        <v>61.245845158420579</v>
      </c>
      <c r="L356" s="63">
        <f>_xlfn.STDEV.S(J356,J357)</f>
        <v>2.3369207765286686</v>
      </c>
      <c r="M356" s="62">
        <v>3</v>
      </c>
      <c r="O356" s="33">
        <f t="shared" si="1"/>
        <v>229.1</v>
      </c>
    </row>
    <row r="357" spans="1:15" ht="15.75" customHeight="1" x14ac:dyDescent="0.3">
      <c r="A357" s="7">
        <v>428</v>
      </c>
      <c r="B357" s="7">
        <v>78</v>
      </c>
      <c r="C357" s="57">
        <v>137</v>
      </c>
      <c r="D357" s="57">
        <v>2</v>
      </c>
      <c r="E357" s="58">
        <v>43517</v>
      </c>
      <c r="F357" s="57">
        <v>5245</v>
      </c>
      <c r="G357" s="57">
        <v>9013</v>
      </c>
      <c r="H357" s="57">
        <v>7606</v>
      </c>
      <c r="I357" s="57"/>
      <c r="J357" s="59">
        <f t="shared" si="4"/>
        <v>59.593392630241425</v>
      </c>
      <c r="K357" s="62"/>
      <c r="L357" s="62"/>
      <c r="M357" s="62"/>
      <c r="O357" s="33">
        <f t="shared" si="1"/>
        <v>236.1</v>
      </c>
    </row>
    <row r="358" spans="1:15" ht="15.75" customHeight="1" x14ac:dyDescent="0.3">
      <c r="A358" s="7">
        <v>1081</v>
      </c>
      <c r="B358" s="7">
        <v>35</v>
      </c>
      <c r="C358" s="57">
        <v>137</v>
      </c>
      <c r="D358" s="57">
        <v>4</v>
      </c>
      <c r="E358" s="58">
        <v>43524</v>
      </c>
      <c r="F358" s="57">
        <v>5280</v>
      </c>
      <c r="G358" s="57">
        <v>9056</v>
      </c>
      <c r="H358" s="57">
        <v>7627</v>
      </c>
      <c r="I358" s="57">
        <v>8</v>
      </c>
      <c r="J358" s="59">
        <f t="shared" si="4"/>
        <v>60.886237750319559</v>
      </c>
      <c r="K358" s="63">
        <f>AVERAGE(J358:J359)</f>
        <v>60.483118875159775</v>
      </c>
      <c r="L358" s="63">
        <f>_xlfn.STDEV.S(J358,J359)</f>
        <v>0.5700961804995478</v>
      </c>
      <c r="M358" s="62"/>
      <c r="O358" s="33">
        <f t="shared" si="1"/>
        <v>234.7</v>
      </c>
    </row>
    <row r="359" spans="1:15" ht="15.75" customHeight="1" x14ac:dyDescent="0.3">
      <c r="A359" s="7">
        <v>1082</v>
      </c>
      <c r="B359" s="7">
        <v>36</v>
      </c>
      <c r="C359" s="57">
        <v>137</v>
      </c>
      <c r="D359" s="57">
        <v>4</v>
      </c>
      <c r="E359" s="58">
        <v>43524</v>
      </c>
      <c r="F359" s="57">
        <v>5219</v>
      </c>
      <c r="G359" s="57">
        <v>9221</v>
      </c>
      <c r="H359" s="57">
        <v>7719</v>
      </c>
      <c r="I359" s="57"/>
      <c r="J359" s="59">
        <f t="shared" si="4"/>
        <v>60.08</v>
      </c>
      <c r="K359" s="62"/>
      <c r="L359" s="62"/>
      <c r="M359" s="62"/>
      <c r="O359" s="33">
        <f t="shared" si="1"/>
        <v>250</v>
      </c>
    </row>
    <row r="360" spans="1:15" ht="15.75" customHeight="1" x14ac:dyDescent="0.3">
      <c r="A360" s="7">
        <v>1731</v>
      </c>
      <c r="B360" s="7">
        <v>35</v>
      </c>
      <c r="C360" s="57">
        <v>137</v>
      </c>
      <c r="D360" s="57">
        <v>6</v>
      </c>
      <c r="E360" s="58">
        <v>43535</v>
      </c>
      <c r="F360" s="57">
        <v>5280</v>
      </c>
      <c r="G360" s="57">
        <v>9532</v>
      </c>
      <c r="H360" s="57">
        <v>8240</v>
      </c>
      <c r="I360" s="57">
        <v>8</v>
      </c>
      <c r="J360" s="59">
        <f t="shared" si="4"/>
        <v>43.648648648648646</v>
      </c>
      <c r="K360" s="63">
        <f>AVERAGE(J360:J361)</f>
        <v>44.096747349759397</v>
      </c>
      <c r="L360" s="63">
        <f>_xlfn.STDEV.S(J360,J361)</f>
        <v>0.63370726039259273</v>
      </c>
      <c r="M360" s="62"/>
      <c r="O360" s="33">
        <f t="shared" si="1"/>
        <v>296</v>
      </c>
    </row>
    <row r="361" spans="1:15" ht="15.75" customHeight="1" x14ac:dyDescent="0.3">
      <c r="A361" s="7">
        <v>1732</v>
      </c>
      <c r="B361" s="7">
        <v>36</v>
      </c>
      <c r="C361" s="57">
        <v>137</v>
      </c>
      <c r="D361" s="57">
        <v>6</v>
      </c>
      <c r="E361" s="58">
        <v>43535</v>
      </c>
      <c r="F361" s="57">
        <v>5219</v>
      </c>
      <c r="G361" s="57">
        <v>9538</v>
      </c>
      <c r="H361" s="57">
        <v>8207</v>
      </c>
      <c r="I361" s="57"/>
      <c r="J361" s="59">
        <f t="shared" si="4"/>
        <v>44.544846050870149</v>
      </c>
      <c r="K361" s="62"/>
      <c r="L361" s="62"/>
      <c r="M361" s="62"/>
      <c r="O361" s="33">
        <f t="shared" si="1"/>
        <v>298.8</v>
      </c>
    </row>
    <row r="362" spans="1:15" ht="15.75" customHeight="1" x14ac:dyDescent="0.3">
      <c r="A362" s="34">
        <v>2441</v>
      </c>
      <c r="B362" s="34">
        <v>29</v>
      </c>
      <c r="C362" s="64">
        <v>137</v>
      </c>
      <c r="D362" s="64">
        <v>9</v>
      </c>
      <c r="E362" s="65">
        <v>43557</v>
      </c>
      <c r="F362" s="66">
        <v>5292</v>
      </c>
      <c r="G362" s="64">
        <v>7470</v>
      </c>
      <c r="H362" s="64">
        <v>7124</v>
      </c>
      <c r="I362" s="57"/>
      <c r="J362" s="59">
        <f t="shared" si="4"/>
        <v>18.886462882096069</v>
      </c>
      <c r="K362" s="63">
        <f>AVERAGE(J362:J363)</f>
        <v>18.799956587246864</v>
      </c>
      <c r="L362" s="63">
        <f>_xlfn.STDEV.S(J362,J363)</f>
        <v>0.12233837540639093</v>
      </c>
      <c r="M362" s="62"/>
      <c r="O362" s="33">
        <f t="shared" si="1"/>
        <v>183.2</v>
      </c>
    </row>
    <row r="363" spans="1:15" ht="15.75" customHeight="1" x14ac:dyDescent="0.3">
      <c r="A363" s="34">
        <v>2442</v>
      </c>
      <c r="B363" s="34">
        <v>30</v>
      </c>
      <c r="C363" s="64">
        <v>137</v>
      </c>
      <c r="D363" s="64">
        <v>9</v>
      </c>
      <c r="E363" s="65">
        <v>43557</v>
      </c>
      <c r="F363" s="66">
        <v>5244</v>
      </c>
      <c r="G363" s="64">
        <v>7477</v>
      </c>
      <c r="H363" s="64">
        <v>7125</v>
      </c>
      <c r="I363" s="57"/>
      <c r="J363" s="59">
        <f t="shared" si="4"/>
        <v>18.71345029239766</v>
      </c>
      <c r="K363" s="62"/>
      <c r="L363" s="62"/>
      <c r="M363" s="62"/>
      <c r="O363" s="33">
        <f t="shared" si="1"/>
        <v>188.1</v>
      </c>
    </row>
    <row r="364" spans="1:15" ht="15.75" customHeight="1" x14ac:dyDescent="0.3">
      <c r="A364" s="34">
        <v>3089</v>
      </c>
      <c r="B364" s="34">
        <v>29</v>
      </c>
      <c r="C364" s="64">
        <v>137</v>
      </c>
      <c r="D364" s="64">
        <v>12</v>
      </c>
      <c r="E364" s="65">
        <v>43577</v>
      </c>
      <c r="F364" s="66">
        <v>5292</v>
      </c>
      <c r="G364" s="64">
        <v>8497</v>
      </c>
      <c r="H364" s="64">
        <v>7989</v>
      </c>
      <c r="I364" s="64"/>
      <c r="J364" s="59">
        <f t="shared" si="4"/>
        <v>18.835743418613273</v>
      </c>
      <c r="K364" s="63">
        <f>AVERAGE(J364:J365)</f>
        <v>19.022174436928609</v>
      </c>
      <c r="L364" s="63">
        <f>_xlfn.STDEV.S(J364,J365)</f>
        <v>0.26365327454857718</v>
      </c>
      <c r="M364" s="62"/>
      <c r="O364" s="33">
        <f t="shared" si="1"/>
        <v>269.7</v>
      </c>
    </row>
    <row r="365" spans="1:15" ht="15.75" customHeight="1" x14ac:dyDescent="0.3">
      <c r="A365" s="34">
        <v>3090</v>
      </c>
      <c r="B365" s="34">
        <v>30</v>
      </c>
      <c r="C365" s="64">
        <v>137</v>
      </c>
      <c r="D365" s="64">
        <v>12</v>
      </c>
      <c r="E365" s="65">
        <v>43577</v>
      </c>
      <c r="F365" s="66">
        <v>5244</v>
      </c>
      <c r="G365" s="64">
        <v>8347</v>
      </c>
      <c r="H365" s="64">
        <v>7847</v>
      </c>
      <c r="I365" s="64"/>
      <c r="J365" s="59">
        <f t="shared" si="4"/>
        <v>19.208605455243948</v>
      </c>
      <c r="K365" s="62"/>
      <c r="L365" s="62"/>
      <c r="M365" s="62"/>
      <c r="O365" s="33">
        <f t="shared" si="1"/>
        <v>260.3</v>
      </c>
    </row>
    <row r="366" spans="1:15" ht="15.75" customHeight="1" x14ac:dyDescent="0.3">
      <c r="A366" s="34">
        <v>3597</v>
      </c>
      <c r="B366" s="34">
        <v>19</v>
      </c>
      <c r="C366" s="64">
        <v>137</v>
      </c>
      <c r="D366" s="64">
        <v>14</v>
      </c>
      <c r="E366" s="65">
        <v>43591</v>
      </c>
      <c r="F366" s="64">
        <v>5229</v>
      </c>
      <c r="G366" s="66">
        <v>8198</v>
      </c>
      <c r="H366" s="64">
        <v>7767</v>
      </c>
      <c r="I366" s="64"/>
      <c r="J366" s="59">
        <f t="shared" si="4"/>
        <v>16.98187549251379</v>
      </c>
      <c r="K366" s="63">
        <f>AVERAGE(J366:J367)</f>
        <v>16.906591241697626</v>
      </c>
      <c r="L366" s="63">
        <f>_xlfn.STDEV.S(J366,J367)</f>
        <v>0.10646800853731965</v>
      </c>
      <c r="M366" s="62">
        <f>(K364-K366)/14</f>
        <v>0.1511130853736416</v>
      </c>
      <c r="N366" s="33">
        <f>(K360-K366)/56</f>
        <v>0.48553850192967446</v>
      </c>
      <c r="O366" s="33">
        <f t="shared" si="1"/>
        <v>253.8</v>
      </c>
    </row>
    <row r="367" spans="1:15" ht="15.75" customHeight="1" x14ac:dyDescent="0.3">
      <c r="A367" s="34">
        <v>3598</v>
      </c>
      <c r="B367" s="34">
        <v>20</v>
      </c>
      <c r="C367" s="64">
        <v>137</v>
      </c>
      <c r="D367" s="64">
        <v>14</v>
      </c>
      <c r="E367" s="65">
        <v>43591</v>
      </c>
      <c r="F367" s="64">
        <v>5190</v>
      </c>
      <c r="G367" s="66">
        <v>8265</v>
      </c>
      <c r="H367" s="64">
        <v>7822</v>
      </c>
      <c r="I367" s="64"/>
      <c r="J367" s="59">
        <f t="shared" si="4"/>
        <v>16.831306990881458</v>
      </c>
      <c r="K367" s="62"/>
      <c r="L367" s="62"/>
      <c r="M367" s="62"/>
      <c r="O367" s="33">
        <f t="shared" si="1"/>
        <v>263.2</v>
      </c>
    </row>
    <row r="368" spans="1:15" ht="15.75" customHeight="1" x14ac:dyDescent="0.3">
      <c r="A368" s="7">
        <v>429</v>
      </c>
      <c r="B368" s="7">
        <v>79</v>
      </c>
      <c r="C368" s="67">
        <v>138</v>
      </c>
      <c r="D368" s="67">
        <v>2</v>
      </c>
      <c r="E368" s="68">
        <v>43517</v>
      </c>
      <c r="F368" s="67">
        <v>5242</v>
      </c>
      <c r="G368" s="67">
        <v>6688</v>
      </c>
      <c r="H368" s="67">
        <v>6404</v>
      </c>
      <c r="I368" s="67">
        <v>9</v>
      </c>
      <c r="J368" s="69">
        <f t="shared" si="4"/>
        <v>24.440619621342513</v>
      </c>
      <c r="K368" s="46">
        <f>AVERAGE(J368:J369)</f>
        <v>25.479978318958551</v>
      </c>
      <c r="L368" s="46">
        <f>_xlfn.STDEV.S(J368,J369)</f>
        <v>1.469875166339035</v>
      </c>
      <c r="M368" s="47">
        <v>3</v>
      </c>
      <c r="O368" s="33">
        <f t="shared" si="1"/>
        <v>116.2</v>
      </c>
    </row>
    <row r="369" spans="1:15" ht="15.75" customHeight="1" x14ac:dyDescent="0.3">
      <c r="A369" s="7">
        <v>430</v>
      </c>
      <c r="B369" s="7">
        <v>80</v>
      </c>
      <c r="C369" s="67">
        <v>138</v>
      </c>
      <c r="D369" s="67">
        <v>2</v>
      </c>
      <c r="E369" s="68">
        <v>43517</v>
      </c>
      <c r="F369" s="67">
        <v>5245</v>
      </c>
      <c r="G369" s="67">
        <v>6848</v>
      </c>
      <c r="H369" s="67">
        <v>6512</v>
      </c>
      <c r="I369" s="67"/>
      <c r="J369" s="69">
        <f t="shared" si="4"/>
        <v>26.519337016574585</v>
      </c>
      <c r="K369" s="47"/>
      <c r="L369" s="47"/>
      <c r="M369" s="47"/>
      <c r="O369" s="33">
        <f t="shared" si="1"/>
        <v>126.7</v>
      </c>
    </row>
    <row r="370" spans="1:15" ht="15.75" customHeight="1" x14ac:dyDescent="0.3">
      <c r="A370" s="7">
        <v>1083</v>
      </c>
      <c r="B370" s="7">
        <v>37</v>
      </c>
      <c r="C370" s="67">
        <v>138</v>
      </c>
      <c r="D370" s="67">
        <v>4</v>
      </c>
      <c r="E370" s="68">
        <v>43524</v>
      </c>
      <c r="F370" s="67">
        <v>5225</v>
      </c>
      <c r="G370" s="67">
        <v>8844</v>
      </c>
      <c r="H370" s="67">
        <v>7662</v>
      </c>
      <c r="I370" s="67">
        <v>8</v>
      </c>
      <c r="J370" s="69">
        <f t="shared" si="4"/>
        <v>48.502256873204757</v>
      </c>
      <c r="K370" s="46">
        <f>AVERAGE(J370:J371)</f>
        <v>50.76967715246051</v>
      </c>
      <c r="L370" s="46">
        <f>_xlfn.STDEV.S(J370,J371)</f>
        <v>3.2066165105232756</v>
      </c>
      <c r="M370" s="47"/>
      <c r="O370" s="33">
        <f t="shared" si="1"/>
        <v>243.7</v>
      </c>
    </row>
    <row r="371" spans="1:15" ht="15.75" customHeight="1" x14ac:dyDescent="0.3">
      <c r="A371" s="7">
        <v>1084</v>
      </c>
      <c r="B371" s="7">
        <v>38</v>
      </c>
      <c r="C371" s="67">
        <v>138</v>
      </c>
      <c r="D371" s="67">
        <v>4</v>
      </c>
      <c r="E371" s="68">
        <v>43524</v>
      </c>
      <c r="F371" s="67">
        <v>5241</v>
      </c>
      <c r="G371" s="67">
        <v>8995</v>
      </c>
      <c r="H371" s="67">
        <v>7694</v>
      </c>
      <c r="I371" s="67"/>
      <c r="J371" s="69">
        <f t="shared" si="4"/>
        <v>53.037097431716262</v>
      </c>
      <c r="K371" s="47"/>
      <c r="L371" s="47"/>
      <c r="M371" s="47"/>
      <c r="O371" s="33">
        <f t="shared" si="1"/>
        <v>245.3</v>
      </c>
    </row>
    <row r="372" spans="1:15" ht="15.75" customHeight="1" x14ac:dyDescent="0.3">
      <c r="A372" s="7">
        <v>1733</v>
      </c>
      <c r="B372" s="7">
        <v>37</v>
      </c>
      <c r="C372" s="67">
        <v>138</v>
      </c>
      <c r="D372" s="67">
        <v>6</v>
      </c>
      <c r="E372" s="68">
        <v>43535</v>
      </c>
      <c r="F372" s="67">
        <v>5225</v>
      </c>
      <c r="G372" s="67">
        <v>9028</v>
      </c>
      <c r="H372" s="67">
        <v>7900</v>
      </c>
      <c r="I372" s="67">
        <v>7</v>
      </c>
      <c r="J372" s="69">
        <f t="shared" si="4"/>
        <v>42.168224299065422</v>
      </c>
      <c r="K372" s="46">
        <f>AVERAGE(J372:J373)</f>
        <v>42.19439807600876</v>
      </c>
      <c r="L372" s="46">
        <f>_xlfn.STDEV.S(J372,J373)</f>
        <v>3.7015310331796968E-2</v>
      </c>
      <c r="M372" s="47"/>
      <c r="O372" s="33">
        <f t="shared" si="1"/>
        <v>267.5</v>
      </c>
    </row>
    <row r="373" spans="1:15" ht="15.75" customHeight="1" x14ac:dyDescent="0.3">
      <c r="A373" s="7">
        <v>1734</v>
      </c>
      <c r="B373" s="7">
        <v>38</v>
      </c>
      <c r="C373" s="67">
        <v>138</v>
      </c>
      <c r="D373" s="67">
        <v>6</v>
      </c>
      <c r="E373" s="68">
        <v>43535</v>
      </c>
      <c r="F373" s="67">
        <v>5241</v>
      </c>
      <c r="G373" s="67">
        <v>9071</v>
      </c>
      <c r="H373" s="67">
        <v>7934</v>
      </c>
      <c r="I373" s="67"/>
      <c r="J373" s="69">
        <f t="shared" si="4"/>
        <v>42.220571852952098</v>
      </c>
      <c r="K373" s="47"/>
      <c r="L373" s="47"/>
      <c r="M373" s="47"/>
      <c r="O373" s="33">
        <f t="shared" si="1"/>
        <v>269.3</v>
      </c>
    </row>
    <row r="374" spans="1:15" ht="15.75" customHeight="1" x14ac:dyDescent="0.3">
      <c r="A374" s="34">
        <v>2443</v>
      </c>
      <c r="B374" s="34">
        <v>31</v>
      </c>
      <c r="C374" s="70">
        <v>138</v>
      </c>
      <c r="D374" s="70">
        <v>9</v>
      </c>
      <c r="E374" s="71">
        <v>43557</v>
      </c>
      <c r="F374" s="72">
        <v>5227</v>
      </c>
      <c r="G374" s="70">
        <v>8547</v>
      </c>
      <c r="H374" s="70">
        <v>7899</v>
      </c>
      <c r="I374" s="67"/>
      <c r="J374" s="69">
        <f t="shared" si="4"/>
        <v>24.251497005988025</v>
      </c>
      <c r="K374" s="46">
        <f>AVERAGE(J374:J375)</f>
        <v>23.978152528338775</v>
      </c>
      <c r="L374" s="46">
        <f>_xlfn.STDEV.S(J374,J375)</f>
        <v>0.38656746749135834</v>
      </c>
      <c r="M374" s="47"/>
      <c r="O374" s="33">
        <f t="shared" si="1"/>
        <v>267.2</v>
      </c>
    </row>
    <row r="375" spans="1:15" ht="15.75" customHeight="1" x14ac:dyDescent="0.3">
      <c r="A375" s="34">
        <v>2444</v>
      </c>
      <c r="B375" s="34">
        <v>32</v>
      </c>
      <c r="C375" s="70">
        <v>138</v>
      </c>
      <c r="D375" s="70">
        <v>9</v>
      </c>
      <c r="E375" s="71">
        <v>43557</v>
      </c>
      <c r="F375" s="72">
        <v>5214</v>
      </c>
      <c r="G375" s="70">
        <v>8533</v>
      </c>
      <c r="H375" s="70">
        <v>7897</v>
      </c>
      <c r="I375" s="67"/>
      <c r="J375" s="69">
        <f t="shared" si="4"/>
        <v>23.704808050689525</v>
      </c>
      <c r="K375" s="47"/>
      <c r="L375" s="47"/>
      <c r="M375" s="47"/>
      <c r="O375" s="33">
        <f t="shared" si="1"/>
        <v>268.3</v>
      </c>
    </row>
    <row r="376" spans="1:15" ht="15.75" customHeight="1" x14ac:dyDescent="0.3">
      <c r="A376" s="34">
        <v>3091</v>
      </c>
      <c r="B376" s="34">
        <v>31</v>
      </c>
      <c r="C376" s="70">
        <v>138</v>
      </c>
      <c r="D376" s="70">
        <v>12</v>
      </c>
      <c r="E376" s="71">
        <v>43577</v>
      </c>
      <c r="F376" s="72">
        <v>5227</v>
      </c>
      <c r="G376" s="70">
        <v>8714</v>
      </c>
      <c r="H376" s="70">
        <v>8185</v>
      </c>
      <c r="I376" s="70"/>
      <c r="J376" s="69">
        <f t="shared" si="4"/>
        <v>17.883705206220419</v>
      </c>
      <c r="K376" s="46">
        <f>AVERAGE(J376:J377)</f>
        <v>16.786017522746828</v>
      </c>
      <c r="L376" s="46">
        <f>_xlfn.STDEV.S(J376,J377)</f>
        <v>1.5523648092182589</v>
      </c>
      <c r="M376" s="47">
        <f>(K374-K376)/20</f>
        <v>0.35960675027959732</v>
      </c>
      <c r="N376" s="33">
        <f>(K372-K376)/42</f>
        <v>0.60496144174433175</v>
      </c>
      <c r="O376" s="33">
        <f t="shared" si="1"/>
        <v>295.8</v>
      </c>
    </row>
    <row r="377" spans="1:15" ht="15.75" customHeight="1" x14ac:dyDescent="0.3">
      <c r="A377" s="34">
        <v>3092</v>
      </c>
      <c r="B377" s="34">
        <v>32</v>
      </c>
      <c r="C377" s="70">
        <v>138</v>
      </c>
      <c r="D377" s="70">
        <v>12</v>
      </c>
      <c r="E377" s="71">
        <v>43577</v>
      </c>
      <c r="F377" s="72">
        <v>5214</v>
      </c>
      <c r="G377" s="70">
        <v>8525</v>
      </c>
      <c r="H377" s="70">
        <v>8076</v>
      </c>
      <c r="I377" s="70"/>
      <c r="J377" s="69">
        <f t="shared" si="4"/>
        <v>15.688329839273235</v>
      </c>
      <c r="K377" s="47"/>
      <c r="L377" s="47"/>
      <c r="M377" s="47"/>
      <c r="O377" s="33">
        <f t="shared" si="1"/>
        <v>286.2</v>
      </c>
    </row>
    <row r="378" spans="1:15" ht="15.75" customHeight="1" x14ac:dyDescent="0.3">
      <c r="A378" s="7">
        <v>39</v>
      </c>
      <c r="B378" s="7">
        <v>39</v>
      </c>
      <c r="C378" s="28">
        <v>139</v>
      </c>
      <c r="D378" s="28">
        <v>1</v>
      </c>
      <c r="E378" s="29">
        <v>43514</v>
      </c>
      <c r="F378" s="28">
        <v>5245</v>
      </c>
      <c r="G378" s="28">
        <v>7854</v>
      </c>
      <c r="H378" s="28">
        <v>7213</v>
      </c>
      <c r="I378" s="28">
        <v>10</v>
      </c>
      <c r="J378" s="30">
        <f t="shared" si="4"/>
        <v>32.571138211382113</v>
      </c>
      <c r="K378" s="31">
        <f>AVERAGE(J378:J379)</f>
        <v>32.421128033359238</v>
      </c>
      <c r="L378" s="31">
        <f>_xlfn.STDEV.S(J378,J379)</f>
        <v>0.2121464282539467</v>
      </c>
      <c r="M378" s="32">
        <v>2</v>
      </c>
      <c r="O378" s="33">
        <f t="shared" si="1"/>
        <v>196.8</v>
      </c>
    </row>
    <row r="379" spans="1:15" ht="15.75" customHeight="1" x14ac:dyDescent="0.3">
      <c r="A379" s="7">
        <v>40</v>
      </c>
      <c r="B379" s="7">
        <v>40</v>
      </c>
      <c r="C379" s="28">
        <v>139</v>
      </c>
      <c r="D379" s="28">
        <v>1</v>
      </c>
      <c r="E379" s="29">
        <v>43514</v>
      </c>
      <c r="F379" s="28">
        <v>5216</v>
      </c>
      <c r="G379" s="28">
        <v>7831</v>
      </c>
      <c r="H379" s="28">
        <v>7193</v>
      </c>
      <c r="I379" s="28"/>
      <c r="J379" s="30">
        <f t="shared" si="4"/>
        <v>32.271117855336371</v>
      </c>
      <c r="K379" s="32"/>
      <c r="L379" s="32"/>
      <c r="M379" s="32"/>
      <c r="O379" s="33">
        <f t="shared" si="1"/>
        <v>197.7</v>
      </c>
    </row>
    <row r="380" spans="1:15" ht="15.75" customHeight="1" x14ac:dyDescent="0.3">
      <c r="A380" s="7">
        <v>693</v>
      </c>
      <c r="B380" s="7">
        <v>39</v>
      </c>
      <c r="C380" s="28">
        <v>139</v>
      </c>
      <c r="D380" s="28">
        <v>3</v>
      </c>
      <c r="E380" s="29">
        <v>43521</v>
      </c>
      <c r="F380" s="28">
        <v>5245</v>
      </c>
      <c r="G380" s="28">
        <v>7900</v>
      </c>
      <c r="H380" s="28">
        <v>7247</v>
      </c>
      <c r="I380" s="28">
        <v>7</v>
      </c>
      <c r="J380" s="30">
        <f t="shared" si="4"/>
        <v>32.617382617382617</v>
      </c>
      <c r="K380" s="31">
        <f>AVERAGE(J380:J381)</f>
        <v>32.244209279092999</v>
      </c>
      <c r="L380" s="31">
        <f>_xlfn.STDEV.S(J380,J381)</f>
        <v>0.52774679612522091</v>
      </c>
      <c r="M380" s="32"/>
      <c r="O380" s="33">
        <f t="shared" si="1"/>
        <v>200.2</v>
      </c>
    </row>
    <row r="381" spans="1:15" ht="15.75" customHeight="1" x14ac:dyDescent="0.3">
      <c r="A381" s="7">
        <v>694</v>
      </c>
      <c r="B381" s="7">
        <v>40</v>
      </c>
      <c r="C381" s="28">
        <v>139</v>
      </c>
      <c r="D381" s="28">
        <v>3</v>
      </c>
      <c r="E381" s="29">
        <v>43521</v>
      </c>
      <c r="F381" s="28">
        <v>5216</v>
      </c>
      <c r="G381" s="28">
        <v>7711</v>
      </c>
      <c r="H381" s="28">
        <v>7108</v>
      </c>
      <c r="I381" s="28"/>
      <c r="J381" s="30">
        <f t="shared" si="4"/>
        <v>31.871035940803381</v>
      </c>
      <c r="K381" s="32"/>
      <c r="L381" s="32"/>
      <c r="M381" s="32"/>
      <c r="O381" s="33">
        <f t="shared" si="1"/>
        <v>189.2</v>
      </c>
    </row>
    <row r="382" spans="1:15" ht="15.75" customHeight="1" x14ac:dyDescent="0.3">
      <c r="A382" s="7">
        <v>1343</v>
      </c>
      <c r="B382" s="7">
        <v>39</v>
      </c>
      <c r="C382" s="28">
        <v>139</v>
      </c>
      <c r="D382" s="28">
        <v>5</v>
      </c>
      <c r="E382" s="29">
        <v>43531</v>
      </c>
      <c r="F382" s="28">
        <v>5245</v>
      </c>
      <c r="G382" s="28">
        <v>7620</v>
      </c>
      <c r="H382" s="28">
        <v>7095</v>
      </c>
      <c r="I382" s="28">
        <v>8</v>
      </c>
      <c r="J382" s="30">
        <f t="shared" si="4"/>
        <v>28.378378378378379</v>
      </c>
      <c r="K382" s="31">
        <f>AVERAGE(J382:J383)</f>
        <v>28.322672083188067</v>
      </c>
      <c r="L382" s="31">
        <f>_xlfn.STDEV.S(J382,J383)</f>
        <v>7.8780598167698349E-2</v>
      </c>
      <c r="M382" s="32"/>
      <c r="O382" s="33">
        <f t="shared" si="1"/>
        <v>185</v>
      </c>
    </row>
    <row r="383" spans="1:15" ht="15.75" customHeight="1" x14ac:dyDescent="0.3">
      <c r="A383" s="7">
        <v>1344</v>
      </c>
      <c r="B383" s="7">
        <v>40</v>
      </c>
      <c r="C383" s="28">
        <v>139</v>
      </c>
      <c r="D383" s="28">
        <v>5</v>
      </c>
      <c r="E383" s="29">
        <v>43531</v>
      </c>
      <c r="F383" s="28">
        <v>5216</v>
      </c>
      <c r="G383" s="28">
        <v>7503</v>
      </c>
      <c r="H383" s="28">
        <v>6999</v>
      </c>
      <c r="I383" s="28"/>
      <c r="J383" s="30">
        <f t="shared" si="4"/>
        <v>28.266965787997755</v>
      </c>
      <c r="K383" s="32"/>
      <c r="L383" s="32"/>
      <c r="M383" s="32"/>
      <c r="O383" s="33">
        <f t="shared" si="1"/>
        <v>178.3</v>
      </c>
    </row>
    <row r="384" spans="1:15" ht="15.75" customHeight="1" x14ac:dyDescent="0.3">
      <c r="A384" s="34">
        <v>2263</v>
      </c>
      <c r="B384" s="34">
        <v>33</v>
      </c>
      <c r="C384" s="35">
        <v>139</v>
      </c>
      <c r="D384" s="35">
        <v>8</v>
      </c>
      <c r="E384" s="36">
        <v>43550</v>
      </c>
      <c r="F384" s="37">
        <v>5203</v>
      </c>
      <c r="G384" s="35">
        <v>7291</v>
      </c>
      <c r="H384" s="35">
        <v>6970</v>
      </c>
      <c r="I384" s="28"/>
      <c r="J384" s="30">
        <f t="shared" si="4"/>
        <v>18.166383701188455</v>
      </c>
      <c r="K384" s="31">
        <f>AVERAGE(J384:J385)</f>
        <v>18.037481143017523</v>
      </c>
      <c r="L384" s="31">
        <f>_xlfn.STDEV.S(J384,J385)</f>
        <v>0.18229574598992104</v>
      </c>
      <c r="M384" s="32"/>
      <c r="O384" s="33">
        <f t="shared" si="1"/>
        <v>176.7</v>
      </c>
    </row>
    <row r="385" spans="1:15" ht="15.75" customHeight="1" x14ac:dyDescent="0.3">
      <c r="A385" s="34">
        <v>2264</v>
      </c>
      <c r="B385" s="34">
        <v>34</v>
      </c>
      <c r="C385" s="35">
        <v>139</v>
      </c>
      <c r="D385" s="35">
        <v>8</v>
      </c>
      <c r="E385" s="36">
        <v>43550</v>
      </c>
      <c r="F385" s="37">
        <v>5191</v>
      </c>
      <c r="G385" s="35">
        <v>7074</v>
      </c>
      <c r="H385" s="35">
        <v>6788</v>
      </c>
      <c r="I385" s="28"/>
      <c r="J385" s="30">
        <f t="shared" si="4"/>
        <v>17.908578584846587</v>
      </c>
      <c r="K385" s="32"/>
      <c r="L385" s="32"/>
      <c r="M385" s="32"/>
      <c r="O385" s="33">
        <f t="shared" si="1"/>
        <v>159.69999999999999</v>
      </c>
    </row>
    <row r="386" spans="1:15" ht="15.75" customHeight="1" x14ac:dyDescent="0.3">
      <c r="A386" s="34">
        <v>2737</v>
      </c>
      <c r="B386" s="34">
        <v>109</v>
      </c>
      <c r="C386" s="35">
        <v>139</v>
      </c>
      <c r="D386" s="35">
        <v>10</v>
      </c>
      <c r="E386" s="36">
        <v>43564</v>
      </c>
      <c r="F386" s="37">
        <v>5191</v>
      </c>
      <c r="G386" s="35">
        <v>7423</v>
      </c>
      <c r="H386" s="35">
        <v>7108</v>
      </c>
      <c r="I386" s="35"/>
      <c r="J386" s="30">
        <f t="shared" si="4"/>
        <v>16.431924882629108</v>
      </c>
      <c r="K386" s="31">
        <f>AVERAGE(J386:J387)</f>
        <v>16.404482715142883</v>
      </c>
      <c r="L386" s="31">
        <f>_xlfn.STDEV.S(J386,J387)</f>
        <v>3.8809085439930349E-2</v>
      </c>
      <c r="M386" s="32">
        <f>+(K384-K386)/14</f>
        <v>0.11664274484818853</v>
      </c>
      <c r="N386" s="33">
        <f>+(K380-K386)/43</f>
        <v>0.3683657340453515</v>
      </c>
      <c r="O386" s="33">
        <f t="shared" si="1"/>
        <v>191.7</v>
      </c>
    </row>
    <row r="387" spans="1:15" ht="15.75" customHeight="1" x14ac:dyDescent="0.3">
      <c r="A387" s="34">
        <v>2738</v>
      </c>
      <c r="B387" s="34">
        <v>110</v>
      </c>
      <c r="C387" s="35">
        <v>139</v>
      </c>
      <c r="D387" s="35">
        <v>10</v>
      </c>
      <c r="E387" s="36">
        <v>43564</v>
      </c>
      <c r="F387" s="37">
        <v>5243</v>
      </c>
      <c r="G387" s="35">
        <v>7453</v>
      </c>
      <c r="H387" s="35">
        <v>7142</v>
      </c>
      <c r="I387" s="35"/>
      <c r="J387" s="30">
        <f t="shared" si="4"/>
        <v>16.377040547656662</v>
      </c>
      <c r="K387" s="32"/>
      <c r="L387" s="32"/>
      <c r="M387" s="32"/>
      <c r="O387" s="33">
        <f t="shared" si="1"/>
        <v>189.9</v>
      </c>
    </row>
    <row r="388" spans="1:15" ht="15.75" customHeight="1" x14ac:dyDescent="0.3">
      <c r="A388" s="7">
        <v>431</v>
      </c>
      <c r="B388" s="7">
        <v>81</v>
      </c>
      <c r="C388" s="57">
        <v>140</v>
      </c>
      <c r="D388" s="57">
        <v>2</v>
      </c>
      <c r="E388" s="58">
        <v>43517</v>
      </c>
      <c r="F388" s="57">
        <v>5180</v>
      </c>
      <c r="G388" s="57">
        <v>8161</v>
      </c>
      <c r="H388" s="57">
        <v>7190</v>
      </c>
      <c r="I388" s="57">
        <v>10</v>
      </c>
      <c r="J388" s="59">
        <f t="shared" si="4"/>
        <v>48.308457711442784</v>
      </c>
      <c r="K388" s="63">
        <f>AVERAGE(J388:J389)</f>
        <v>48.620149506789552</v>
      </c>
      <c r="L388" s="63">
        <f>_xlfn.STDEV.S(J388,J389)</f>
        <v>0.44079876425981807</v>
      </c>
      <c r="M388" s="62">
        <v>3</v>
      </c>
      <c r="O388" s="33">
        <f t="shared" si="1"/>
        <v>201</v>
      </c>
    </row>
    <row r="389" spans="1:15" ht="15.75" customHeight="1" x14ac:dyDescent="0.3">
      <c r="A389" s="7">
        <v>432</v>
      </c>
      <c r="B389" s="7">
        <v>82</v>
      </c>
      <c r="C389" s="57">
        <v>140</v>
      </c>
      <c r="D389" s="57">
        <v>2</v>
      </c>
      <c r="E389" s="58">
        <v>43517</v>
      </c>
      <c r="F389" s="57">
        <v>5194</v>
      </c>
      <c r="G389" s="57">
        <v>8122</v>
      </c>
      <c r="H389" s="57">
        <v>7160</v>
      </c>
      <c r="I389" s="57"/>
      <c r="J389" s="59">
        <f t="shared" si="4"/>
        <v>48.93184130213632</v>
      </c>
      <c r="K389" s="62"/>
      <c r="L389" s="62"/>
      <c r="M389" s="62"/>
      <c r="O389" s="33">
        <f t="shared" si="1"/>
        <v>196.6</v>
      </c>
    </row>
    <row r="390" spans="1:15" ht="15.75" customHeight="1" x14ac:dyDescent="0.3">
      <c r="A390" s="7">
        <v>1085</v>
      </c>
      <c r="B390" s="7">
        <v>39</v>
      </c>
      <c r="C390" s="57">
        <v>140</v>
      </c>
      <c r="D390" s="57">
        <v>4</v>
      </c>
      <c r="E390" s="58">
        <v>43524</v>
      </c>
      <c r="F390" s="57">
        <v>5245</v>
      </c>
      <c r="G390" s="57">
        <v>7323</v>
      </c>
      <c r="H390" s="57">
        <v>6578</v>
      </c>
      <c r="I390" s="57">
        <v>9</v>
      </c>
      <c r="J390" s="59">
        <f t="shared" si="4"/>
        <v>55.888972243060763</v>
      </c>
      <c r="K390" s="63">
        <f>AVERAGE(J390:J391)</f>
        <v>58.253082741662638</v>
      </c>
      <c r="L390" s="63">
        <f>_xlfn.STDEV.S(J390,J391)</f>
        <v>3.3433571300713911</v>
      </c>
      <c r="M390" s="62"/>
      <c r="O390" s="33">
        <f t="shared" si="1"/>
        <v>133.30000000000001</v>
      </c>
    </row>
    <row r="391" spans="1:15" ht="15.75" customHeight="1" x14ac:dyDescent="0.3">
      <c r="A391" s="7">
        <v>1086</v>
      </c>
      <c r="B391" s="7">
        <v>40</v>
      </c>
      <c r="C391" s="57">
        <v>140</v>
      </c>
      <c r="D391" s="57">
        <v>4</v>
      </c>
      <c r="E391" s="58">
        <v>43524</v>
      </c>
      <c r="F391" s="57">
        <v>5216</v>
      </c>
      <c r="G391" s="57">
        <v>7402</v>
      </c>
      <c r="H391" s="57">
        <v>6577</v>
      </c>
      <c r="I391" s="57"/>
      <c r="J391" s="59">
        <f t="shared" si="4"/>
        <v>60.617193240264513</v>
      </c>
      <c r="K391" s="62"/>
      <c r="L391" s="62"/>
      <c r="M391" s="62"/>
      <c r="O391" s="33">
        <f t="shared" si="1"/>
        <v>136.1</v>
      </c>
    </row>
    <row r="392" spans="1:15" ht="15.75" customHeight="1" x14ac:dyDescent="0.3">
      <c r="A392" s="7">
        <v>1735</v>
      </c>
      <c r="B392" s="7">
        <v>39</v>
      </c>
      <c r="C392" s="57">
        <v>140</v>
      </c>
      <c r="D392" s="57">
        <v>6</v>
      </c>
      <c r="E392" s="58">
        <v>43535</v>
      </c>
      <c r="F392" s="57">
        <v>5245</v>
      </c>
      <c r="G392" s="57">
        <v>8047</v>
      </c>
      <c r="H392" s="57">
        <v>7417</v>
      </c>
      <c r="I392" s="57">
        <v>9</v>
      </c>
      <c r="J392" s="59">
        <f t="shared" si="4"/>
        <v>29.005524861878452</v>
      </c>
      <c r="K392" s="63">
        <f>AVERAGE(J392:J393)</f>
        <v>29.604285273578821</v>
      </c>
      <c r="L392" s="63">
        <f>_xlfn.STDEV.S(J392,J393)</f>
        <v>0.84677509483875901</v>
      </c>
      <c r="M392" s="62"/>
      <c r="O392" s="33">
        <f t="shared" si="1"/>
        <v>217.2</v>
      </c>
    </row>
    <row r="393" spans="1:15" ht="15.75" customHeight="1" x14ac:dyDescent="0.3">
      <c r="A393" s="7">
        <v>1736</v>
      </c>
      <c r="B393" s="7">
        <v>40</v>
      </c>
      <c r="C393" s="57">
        <v>140</v>
      </c>
      <c r="D393" s="57">
        <v>6</v>
      </c>
      <c r="E393" s="58">
        <v>43535</v>
      </c>
      <c r="F393" s="57">
        <v>5216</v>
      </c>
      <c r="G393" s="57">
        <v>8294</v>
      </c>
      <c r="H393" s="57">
        <v>7580</v>
      </c>
      <c r="I393" s="57"/>
      <c r="J393" s="59">
        <f t="shared" si="4"/>
        <v>30.203045685279189</v>
      </c>
      <c r="K393" s="62"/>
      <c r="L393" s="62"/>
      <c r="M393" s="62"/>
      <c r="O393" s="33">
        <f t="shared" si="1"/>
        <v>236.4</v>
      </c>
    </row>
    <row r="394" spans="1:15" ht="15.75" customHeight="1" x14ac:dyDescent="0.3">
      <c r="A394" s="34">
        <v>2445</v>
      </c>
      <c r="B394" s="34">
        <v>33</v>
      </c>
      <c r="C394" s="64">
        <v>140</v>
      </c>
      <c r="D394" s="64">
        <v>9</v>
      </c>
      <c r="E394" s="65">
        <v>43557</v>
      </c>
      <c r="F394" s="66">
        <v>5203</v>
      </c>
      <c r="G394" s="64">
        <v>7435</v>
      </c>
      <c r="H394" s="64">
        <v>7081</v>
      </c>
      <c r="I394" s="57"/>
      <c r="J394" s="59">
        <f t="shared" si="4"/>
        <v>18.849840255591054</v>
      </c>
      <c r="K394" s="63">
        <f>AVERAGE(J394:J395)</f>
        <v>18.876617255732864</v>
      </c>
      <c r="L394" s="63">
        <f>_xlfn.STDEV.S(J394,J395)</f>
        <v>3.7868396760212975E-2</v>
      </c>
      <c r="M394" s="62"/>
      <c r="O394" s="33">
        <f t="shared" si="1"/>
        <v>187.8</v>
      </c>
    </row>
    <row r="395" spans="1:15" ht="15.75" customHeight="1" x14ac:dyDescent="0.3">
      <c r="A395" s="34">
        <v>2446</v>
      </c>
      <c r="B395" s="34">
        <v>34</v>
      </c>
      <c r="C395" s="64">
        <v>140</v>
      </c>
      <c r="D395" s="64">
        <v>9</v>
      </c>
      <c r="E395" s="65">
        <v>43557</v>
      </c>
      <c r="F395" s="66">
        <v>5191</v>
      </c>
      <c r="G395" s="64">
        <v>7468</v>
      </c>
      <c r="H395" s="64">
        <v>7106</v>
      </c>
      <c r="I395" s="57"/>
      <c r="J395" s="59">
        <f t="shared" si="4"/>
        <v>18.903394255874673</v>
      </c>
      <c r="K395" s="62"/>
      <c r="L395" s="62"/>
      <c r="M395" s="62"/>
      <c r="O395" s="33">
        <f t="shared" si="1"/>
        <v>191.5</v>
      </c>
    </row>
    <row r="396" spans="1:15" ht="15.75" customHeight="1" x14ac:dyDescent="0.3">
      <c r="A396" s="34">
        <v>3093</v>
      </c>
      <c r="B396" s="34">
        <v>33</v>
      </c>
      <c r="C396" s="64">
        <v>140</v>
      </c>
      <c r="D396" s="64">
        <v>12</v>
      </c>
      <c r="E396" s="65">
        <v>43577</v>
      </c>
      <c r="F396" s="66">
        <v>5203</v>
      </c>
      <c r="G396" s="64">
        <v>7402</v>
      </c>
      <c r="H396" s="64">
        <v>7061</v>
      </c>
      <c r="I396" s="64"/>
      <c r="J396" s="59">
        <f t="shared" si="4"/>
        <v>18.353067814854683</v>
      </c>
      <c r="K396" s="63">
        <f>AVERAGE(J396:J397)</f>
        <v>18.374776631205485</v>
      </c>
      <c r="L396" s="63">
        <f>_xlfn.STDEV.S(J396,J397)</f>
        <v>3.0700902506371489E-2</v>
      </c>
      <c r="M396" s="62"/>
      <c r="O396" s="33">
        <f t="shared" si="1"/>
        <v>185.8</v>
      </c>
    </row>
    <row r="397" spans="1:15" ht="15.75" customHeight="1" x14ac:dyDescent="0.3">
      <c r="A397" s="34">
        <v>3094</v>
      </c>
      <c r="B397" s="34">
        <v>34</v>
      </c>
      <c r="C397" s="64">
        <v>140</v>
      </c>
      <c r="D397" s="64">
        <v>12</v>
      </c>
      <c r="E397" s="65">
        <v>43577</v>
      </c>
      <c r="F397" s="66">
        <v>5191</v>
      </c>
      <c r="G397" s="64">
        <v>7347</v>
      </c>
      <c r="H397" s="64">
        <v>7012</v>
      </c>
      <c r="I397" s="64"/>
      <c r="J397" s="59">
        <f t="shared" si="4"/>
        <v>18.396485447556287</v>
      </c>
      <c r="K397" s="62"/>
      <c r="L397" s="62"/>
      <c r="M397" s="62"/>
      <c r="O397" s="33">
        <f t="shared" si="1"/>
        <v>182.1</v>
      </c>
    </row>
    <row r="398" spans="1:15" ht="15.75" customHeight="1" x14ac:dyDescent="0.3">
      <c r="A398" s="34">
        <v>3599</v>
      </c>
      <c r="B398" s="34">
        <v>21</v>
      </c>
      <c r="C398" s="64">
        <v>140</v>
      </c>
      <c r="D398" s="64">
        <v>14</v>
      </c>
      <c r="E398" s="65">
        <v>43591</v>
      </c>
      <c r="F398" s="64">
        <v>5224</v>
      </c>
      <c r="G398" s="66">
        <v>7712</v>
      </c>
      <c r="H398" s="64">
        <v>7343</v>
      </c>
      <c r="I398" s="64"/>
      <c r="J398" s="59">
        <f t="shared" si="4"/>
        <v>17.413874469089194</v>
      </c>
      <c r="K398" s="63">
        <f>AVERAGE(J398:J399)</f>
        <v>17.302050672589971</v>
      </c>
      <c r="L398" s="63">
        <f>_xlfn.STDEV.S(J398,J399)</f>
        <v>0.15814272960524803</v>
      </c>
      <c r="M398" s="62">
        <f>(K396-K398)/14</f>
        <v>7.6623282758251018E-2</v>
      </c>
      <c r="N398" s="33">
        <f>(K392-K398)/56</f>
        <v>0.21968276073194376</v>
      </c>
      <c r="O398" s="33">
        <f t="shared" si="1"/>
        <v>211.9</v>
      </c>
    </row>
    <row r="399" spans="1:15" ht="15.75" customHeight="1" x14ac:dyDescent="0.3">
      <c r="A399" s="34">
        <v>3600</v>
      </c>
      <c r="B399" s="34">
        <v>22</v>
      </c>
      <c r="C399" s="64">
        <v>140</v>
      </c>
      <c r="D399" s="64">
        <v>14</v>
      </c>
      <c r="E399" s="65">
        <v>43591</v>
      </c>
      <c r="F399" s="64">
        <v>5276</v>
      </c>
      <c r="G399" s="66">
        <v>7962</v>
      </c>
      <c r="H399" s="64">
        <v>7568</v>
      </c>
      <c r="I399" s="64"/>
      <c r="J399" s="59">
        <f t="shared" si="4"/>
        <v>17.190226876090751</v>
      </c>
      <c r="K399" s="62"/>
      <c r="L399" s="62"/>
      <c r="M399" s="62"/>
      <c r="O399" s="33">
        <f t="shared" si="1"/>
        <v>229.2</v>
      </c>
    </row>
    <row r="400" spans="1:15" ht="15.75" customHeight="1" x14ac:dyDescent="0.3">
      <c r="A400" s="7">
        <v>433</v>
      </c>
      <c r="B400" s="7">
        <v>83</v>
      </c>
      <c r="C400" s="28">
        <v>141</v>
      </c>
      <c r="D400" s="28">
        <v>2</v>
      </c>
      <c r="E400" s="29">
        <v>43517</v>
      </c>
      <c r="F400" s="28">
        <v>5294</v>
      </c>
      <c r="G400" s="28">
        <v>8226</v>
      </c>
      <c r="H400" s="28">
        <v>7371</v>
      </c>
      <c r="I400" s="28">
        <v>9</v>
      </c>
      <c r="J400" s="30">
        <f t="shared" si="4"/>
        <v>41.165142031776604</v>
      </c>
      <c r="K400" s="31">
        <f>AVERAGE(J400:J401)</f>
        <v>40.927398602095195</v>
      </c>
      <c r="L400" s="31">
        <f>_xlfn.STDEV.S(J400,J401)</f>
        <v>0.33621998262053743</v>
      </c>
      <c r="M400" s="32">
        <v>3</v>
      </c>
      <c r="O400" s="33">
        <f t="shared" si="1"/>
        <v>207.7</v>
      </c>
    </row>
    <row r="401" spans="1:15" ht="15.75" customHeight="1" x14ac:dyDescent="0.3">
      <c r="A401" s="7">
        <v>434</v>
      </c>
      <c r="B401" s="7">
        <v>84</v>
      </c>
      <c r="C401" s="28">
        <v>141</v>
      </c>
      <c r="D401" s="28">
        <v>2</v>
      </c>
      <c r="E401" s="29">
        <v>43517</v>
      </c>
      <c r="F401" s="28">
        <v>5375</v>
      </c>
      <c r="G401" s="28">
        <v>8231</v>
      </c>
      <c r="H401" s="28">
        <v>7405</v>
      </c>
      <c r="I401" s="28"/>
      <c r="J401" s="30">
        <f t="shared" si="4"/>
        <v>40.689655172413794</v>
      </c>
      <c r="K401" s="32"/>
      <c r="L401" s="32"/>
      <c r="M401" s="32"/>
      <c r="O401" s="33">
        <f t="shared" si="1"/>
        <v>203</v>
      </c>
    </row>
    <row r="402" spans="1:15" ht="15.75" customHeight="1" x14ac:dyDescent="0.3">
      <c r="A402" s="7">
        <v>1087</v>
      </c>
      <c r="B402" s="7">
        <v>41</v>
      </c>
      <c r="C402" s="28">
        <v>141</v>
      </c>
      <c r="D402" s="28">
        <v>4</v>
      </c>
      <c r="E402" s="29">
        <v>43524</v>
      </c>
      <c r="F402" s="28">
        <v>5264</v>
      </c>
      <c r="G402" s="28">
        <v>8434</v>
      </c>
      <c r="H402" s="28">
        <v>7508</v>
      </c>
      <c r="I402" s="28">
        <v>9</v>
      </c>
      <c r="J402" s="30">
        <f t="shared" si="4"/>
        <v>41.265597147950089</v>
      </c>
      <c r="K402" s="31">
        <f>AVERAGE(J402:J403)</f>
        <v>42.041889483065951</v>
      </c>
      <c r="L402" s="31">
        <f>_xlfn.STDEV.S(J402,J403)</f>
        <v>1.0978431486871316</v>
      </c>
      <c r="M402" s="32"/>
      <c r="O402" s="33">
        <f t="shared" si="1"/>
        <v>224.4</v>
      </c>
    </row>
    <row r="403" spans="1:15" ht="15.75" customHeight="1" x14ac:dyDescent="0.3">
      <c r="A403" s="7">
        <v>1088</v>
      </c>
      <c r="B403" s="7">
        <v>42</v>
      </c>
      <c r="C403" s="28">
        <v>141</v>
      </c>
      <c r="D403" s="28">
        <v>4</v>
      </c>
      <c r="E403" s="29">
        <v>43524</v>
      </c>
      <c r="F403" s="28">
        <v>5270</v>
      </c>
      <c r="G403" s="28">
        <v>8412</v>
      </c>
      <c r="H403" s="28">
        <v>7470</v>
      </c>
      <c r="I403" s="28"/>
      <c r="J403" s="30">
        <f t="shared" si="4"/>
        <v>42.818181818181813</v>
      </c>
      <c r="K403" s="32"/>
      <c r="L403" s="32"/>
      <c r="M403" s="32"/>
      <c r="O403" s="33">
        <f t="shared" si="1"/>
        <v>220</v>
      </c>
    </row>
    <row r="404" spans="1:15" ht="15.75" customHeight="1" x14ac:dyDescent="0.3">
      <c r="A404" s="7">
        <v>1737</v>
      </c>
      <c r="B404" s="7">
        <v>41</v>
      </c>
      <c r="C404" s="28">
        <v>141</v>
      </c>
      <c r="D404" s="28">
        <v>6</v>
      </c>
      <c r="E404" s="29">
        <v>43535</v>
      </c>
      <c r="F404" s="28">
        <v>5264</v>
      </c>
      <c r="G404" s="28">
        <v>8121</v>
      </c>
      <c r="H404" s="28">
        <v>7412</v>
      </c>
      <c r="I404" s="28">
        <v>7</v>
      </c>
      <c r="J404" s="30">
        <f t="shared" si="4"/>
        <v>33.007448789571697</v>
      </c>
      <c r="K404" s="31">
        <f>AVERAGE(J404:J405)</f>
        <v>33.509538348274219</v>
      </c>
      <c r="L404" s="31">
        <f>_xlfn.STDEV.S(J404,J405)</f>
        <v>0.71006186344302924</v>
      </c>
      <c r="M404" s="32"/>
      <c r="O404" s="33">
        <f t="shared" si="1"/>
        <v>214.8</v>
      </c>
    </row>
    <row r="405" spans="1:15" ht="15.75" customHeight="1" x14ac:dyDescent="0.3">
      <c r="A405" s="7">
        <v>1738</v>
      </c>
      <c r="B405" s="7">
        <v>42</v>
      </c>
      <c r="C405" s="28">
        <v>141</v>
      </c>
      <c r="D405" s="28">
        <v>6</v>
      </c>
      <c r="E405" s="29">
        <v>43535</v>
      </c>
      <c r="F405" s="28">
        <v>5270</v>
      </c>
      <c r="G405" s="28">
        <v>8036</v>
      </c>
      <c r="H405" s="28">
        <v>7334</v>
      </c>
      <c r="I405" s="28"/>
      <c r="J405" s="30">
        <f t="shared" si="4"/>
        <v>34.011627906976742</v>
      </c>
      <c r="K405" s="32"/>
      <c r="L405" s="32"/>
      <c r="M405" s="32"/>
      <c r="O405" s="33">
        <f t="shared" si="1"/>
        <v>206.4</v>
      </c>
    </row>
    <row r="406" spans="1:15" ht="15.75" customHeight="1" x14ac:dyDescent="0.3">
      <c r="A406" s="34">
        <v>2447</v>
      </c>
      <c r="B406" s="34">
        <v>35</v>
      </c>
      <c r="C406" s="35">
        <v>141</v>
      </c>
      <c r="D406" s="35">
        <v>9</v>
      </c>
      <c r="E406" s="36">
        <v>43557</v>
      </c>
      <c r="F406" s="37">
        <v>5280</v>
      </c>
      <c r="G406" s="35">
        <v>7675</v>
      </c>
      <c r="H406" s="35">
        <v>7272</v>
      </c>
      <c r="I406" s="28"/>
      <c r="J406" s="30">
        <f t="shared" si="4"/>
        <v>20.230923694779115</v>
      </c>
      <c r="K406" s="31">
        <f>AVERAGE(J406:J407)</f>
        <v>20.061434342477966</v>
      </c>
      <c r="L406" s="31">
        <f>_xlfn.STDEV.S(J406,J407)</f>
        <v>0.23969414070211603</v>
      </c>
      <c r="M406" s="32"/>
      <c r="O406" s="33">
        <f t="shared" si="1"/>
        <v>199.2</v>
      </c>
    </row>
    <row r="407" spans="1:15" ht="15.75" customHeight="1" x14ac:dyDescent="0.3">
      <c r="A407" s="34">
        <v>2448</v>
      </c>
      <c r="B407" s="34">
        <v>36</v>
      </c>
      <c r="C407" s="35">
        <v>141</v>
      </c>
      <c r="D407" s="35">
        <v>9</v>
      </c>
      <c r="E407" s="36">
        <v>43557</v>
      </c>
      <c r="F407" s="37">
        <v>5219</v>
      </c>
      <c r="G407" s="35">
        <v>7660</v>
      </c>
      <c r="H407" s="35">
        <v>7255</v>
      </c>
      <c r="I407" s="28"/>
      <c r="J407" s="30">
        <f t="shared" si="4"/>
        <v>19.891944990176817</v>
      </c>
      <c r="K407" s="32"/>
      <c r="L407" s="32"/>
      <c r="M407" s="32"/>
      <c r="O407" s="33">
        <f t="shared" si="1"/>
        <v>203.6</v>
      </c>
    </row>
    <row r="408" spans="1:15" ht="15.75" customHeight="1" x14ac:dyDescent="0.3">
      <c r="A408" s="34">
        <v>3095</v>
      </c>
      <c r="B408" s="34">
        <v>35</v>
      </c>
      <c r="C408" s="35">
        <v>141</v>
      </c>
      <c r="D408" s="35">
        <v>12</v>
      </c>
      <c r="E408" s="36">
        <v>43577</v>
      </c>
      <c r="F408" s="37">
        <v>5280</v>
      </c>
      <c r="G408" s="35">
        <v>7720</v>
      </c>
      <c r="H408" s="35">
        <v>7327</v>
      </c>
      <c r="I408" s="35"/>
      <c r="J408" s="30">
        <f t="shared" si="4"/>
        <v>19.198827552515876</v>
      </c>
      <c r="K408" s="31">
        <f>AVERAGE(J408:J409)</f>
        <v>19.111041683234681</v>
      </c>
      <c r="L408" s="31">
        <f>_xlfn.STDEV.S(J408,J409)</f>
        <v>0.12414796692217736</v>
      </c>
      <c r="M408" s="32"/>
      <c r="O408" s="33">
        <f t="shared" si="1"/>
        <v>204.7</v>
      </c>
    </row>
    <row r="409" spans="1:15" ht="15.75" customHeight="1" x14ac:dyDescent="0.3">
      <c r="A409" s="34">
        <v>3096</v>
      </c>
      <c r="B409" s="34">
        <v>36</v>
      </c>
      <c r="C409" s="35">
        <v>141</v>
      </c>
      <c r="D409" s="35">
        <v>12</v>
      </c>
      <c r="E409" s="36">
        <v>43577</v>
      </c>
      <c r="F409" s="37">
        <v>5219</v>
      </c>
      <c r="G409" s="35">
        <v>7778</v>
      </c>
      <c r="H409" s="35">
        <v>7369</v>
      </c>
      <c r="I409" s="35"/>
      <c r="J409" s="30">
        <f t="shared" si="4"/>
        <v>19.023255813953487</v>
      </c>
      <c r="K409" s="32"/>
      <c r="L409" s="32"/>
      <c r="M409" s="32"/>
      <c r="O409" s="33">
        <f t="shared" si="1"/>
        <v>215</v>
      </c>
    </row>
    <row r="410" spans="1:15" ht="15.75" customHeight="1" x14ac:dyDescent="0.3">
      <c r="A410" s="34">
        <v>3601</v>
      </c>
      <c r="B410" s="34">
        <v>23</v>
      </c>
      <c r="C410" s="35">
        <v>141</v>
      </c>
      <c r="D410" s="35">
        <v>14</v>
      </c>
      <c r="E410" s="36">
        <v>43591</v>
      </c>
      <c r="F410" s="35">
        <v>5261</v>
      </c>
      <c r="G410" s="37">
        <v>8000</v>
      </c>
      <c r="H410" s="35">
        <v>7695</v>
      </c>
      <c r="I410" s="35"/>
      <c r="J410" s="30">
        <f t="shared" si="4"/>
        <v>12.530813475760066</v>
      </c>
      <c r="K410" s="31">
        <f>AVERAGE(J410:J411)</f>
        <v>15.001548644753647</v>
      </c>
      <c r="L410" s="31">
        <f>_xlfn.STDEV.S(J410,J411)</f>
        <v>3.4941471850229062</v>
      </c>
      <c r="M410" s="32">
        <f>(K408-K410)/14</f>
        <v>0.29353521703435959</v>
      </c>
      <c r="N410" s="33">
        <f>(K404-K410)/56</f>
        <v>0.33049981613429591</v>
      </c>
      <c r="O410" s="33">
        <f t="shared" si="1"/>
        <v>243.4</v>
      </c>
    </row>
    <row r="411" spans="1:15" ht="15.75" customHeight="1" x14ac:dyDescent="0.3">
      <c r="A411" s="34">
        <v>3602</v>
      </c>
      <c r="B411" s="34">
        <v>24</v>
      </c>
      <c r="C411" s="35">
        <v>141</v>
      </c>
      <c r="D411" s="35">
        <v>14</v>
      </c>
      <c r="E411" s="36">
        <v>43591</v>
      </c>
      <c r="F411" s="35">
        <v>5196</v>
      </c>
      <c r="G411" s="37">
        <v>7845</v>
      </c>
      <c r="H411" s="35">
        <v>7451</v>
      </c>
      <c r="I411" s="35"/>
      <c r="J411" s="30">
        <f t="shared" si="4"/>
        <v>17.472283813747229</v>
      </c>
      <c r="K411" s="32"/>
      <c r="L411" s="32"/>
      <c r="M411" s="32"/>
      <c r="O411" s="33">
        <f t="shared" si="1"/>
        <v>225.5</v>
      </c>
    </row>
    <row r="412" spans="1:15" ht="15.75" customHeight="1" x14ac:dyDescent="0.3">
      <c r="A412" s="7">
        <v>435</v>
      </c>
      <c r="B412" s="7">
        <v>85</v>
      </c>
      <c r="C412" s="67">
        <v>142</v>
      </c>
      <c r="D412" s="67">
        <v>2</v>
      </c>
      <c r="E412" s="68">
        <v>43517</v>
      </c>
      <c r="F412" s="67">
        <v>5253</v>
      </c>
      <c r="G412" s="67">
        <v>9137</v>
      </c>
      <c r="H412" s="67">
        <v>7778</v>
      </c>
      <c r="I412" s="67">
        <v>10</v>
      </c>
      <c r="J412" s="69">
        <f t="shared" si="4"/>
        <v>53.821782178217823</v>
      </c>
      <c r="K412" s="46">
        <f>AVERAGE(J412:J413)</f>
        <v>53.220813051204786</v>
      </c>
      <c r="L412" s="46">
        <f>_xlfn.STDEV.S(J412,J413)</f>
        <v>0.8498986899893618</v>
      </c>
      <c r="M412" s="47">
        <v>3</v>
      </c>
      <c r="O412" s="33">
        <f t="shared" si="1"/>
        <v>252.5</v>
      </c>
    </row>
    <row r="413" spans="1:15" ht="15.75" customHeight="1" x14ac:dyDescent="0.3">
      <c r="A413" s="7">
        <v>436</v>
      </c>
      <c r="B413" s="7">
        <v>86</v>
      </c>
      <c r="C413" s="67">
        <v>142</v>
      </c>
      <c r="D413" s="67">
        <v>2</v>
      </c>
      <c r="E413" s="68">
        <v>43517</v>
      </c>
      <c r="F413" s="67">
        <v>5281</v>
      </c>
      <c r="G413" s="67">
        <v>9388</v>
      </c>
      <c r="H413" s="67">
        <v>7972</v>
      </c>
      <c r="I413" s="67"/>
      <c r="J413" s="69">
        <f t="shared" si="4"/>
        <v>52.619843924191741</v>
      </c>
      <c r="K413" s="47"/>
      <c r="L413" s="47"/>
      <c r="M413" s="47"/>
      <c r="O413" s="33">
        <f t="shared" si="1"/>
        <v>269.10000000000002</v>
      </c>
    </row>
    <row r="414" spans="1:15" ht="15.75" customHeight="1" x14ac:dyDescent="0.3">
      <c r="A414" s="7">
        <v>1089</v>
      </c>
      <c r="B414" s="7">
        <v>43</v>
      </c>
      <c r="C414" s="67">
        <v>142</v>
      </c>
      <c r="D414" s="67">
        <v>4</v>
      </c>
      <c r="E414" s="68">
        <v>43524</v>
      </c>
      <c r="F414" s="67">
        <v>5211</v>
      </c>
      <c r="G414" s="67">
        <v>8165</v>
      </c>
      <c r="H414" s="67">
        <v>7274</v>
      </c>
      <c r="I414" s="67">
        <v>8</v>
      </c>
      <c r="J414" s="69">
        <f t="shared" si="4"/>
        <v>43.189529810954916</v>
      </c>
      <c r="K414" s="46">
        <f>AVERAGE(J414:J415)</f>
        <v>42.074469702525434</v>
      </c>
      <c r="L414" s="46">
        <f>_xlfn.STDEV.S(J414,J415)</f>
        <v>1.5769331282021923</v>
      </c>
      <c r="M414" s="47"/>
      <c r="O414" s="33">
        <f t="shared" si="1"/>
        <v>206.3</v>
      </c>
    </row>
    <row r="415" spans="1:15" ht="15.75" customHeight="1" x14ac:dyDescent="0.3">
      <c r="A415" s="7">
        <v>1090</v>
      </c>
      <c r="B415" s="7">
        <v>44</v>
      </c>
      <c r="C415" s="67">
        <v>142</v>
      </c>
      <c r="D415" s="67">
        <v>4</v>
      </c>
      <c r="E415" s="68">
        <v>43524</v>
      </c>
      <c r="F415" s="67">
        <v>5218</v>
      </c>
      <c r="G415" s="67">
        <v>8274</v>
      </c>
      <c r="H415" s="67">
        <v>7386</v>
      </c>
      <c r="I415" s="67"/>
      <c r="J415" s="69">
        <f t="shared" si="4"/>
        <v>40.959409594095945</v>
      </c>
      <c r="K415" s="47"/>
      <c r="L415" s="47"/>
      <c r="M415" s="47"/>
      <c r="O415" s="33">
        <f t="shared" si="1"/>
        <v>216.8</v>
      </c>
    </row>
    <row r="416" spans="1:15" ht="15.75" customHeight="1" x14ac:dyDescent="0.3">
      <c r="A416" s="7">
        <v>1739</v>
      </c>
      <c r="B416" s="7">
        <v>43</v>
      </c>
      <c r="C416" s="67">
        <v>142</v>
      </c>
      <c r="D416" s="67">
        <v>6</v>
      </c>
      <c r="E416" s="68">
        <v>43535</v>
      </c>
      <c r="F416" s="67">
        <v>5211</v>
      </c>
      <c r="G416" s="67">
        <v>8931</v>
      </c>
      <c r="H416" s="67">
        <v>7921</v>
      </c>
      <c r="I416" s="67">
        <v>8</v>
      </c>
      <c r="J416" s="69">
        <f t="shared" si="4"/>
        <v>37.269372693726936</v>
      </c>
      <c r="K416" s="46">
        <f>AVERAGE(J416:J417)</f>
        <v>36.188762885964962</v>
      </c>
      <c r="L416" s="46">
        <f>_xlfn.STDEV.S(J416,J417)</f>
        <v>1.5282130457703611</v>
      </c>
      <c r="M416" s="47"/>
      <c r="O416" s="33">
        <f t="shared" si="1"/>
        <v>271</v>
      </c>
    </row>
    <row r="417" spans="1:15" ht="15.75" customHeight="1" x14ac:dyDescent="0.3">
      <c r="A417" s="7">
        <v>1740</v>
      </c>
      <c r="B417" s="7">
        <v>44</v>
      </c>
      <c r="C417" s="67">
        <v>142</v>
      </c>
      <c r="D417" s="67">
        <v>6</v>
      </c>
      <c r="E417" s="68">
        <v>43535</v>
      </c>
      <c r="F417" s="67">
        <v>5218</v>
      </c>
      <c r="G417" s="67">
        <v>9278</v>
      </c>
      <c r="H417" s="67">
        <v>8223</v>
      </c>
      <c r="I417" s="67"/>
      <c r="J417" s="69">
        <f t="shared" si="4"/>
        <v>35.108153078202996</v>
      </c>
      <c r="K417" s="47"/>
      <c r="L417" s="47"/>
      <c r="M417" s="47"/>
      <c r="O417" s="33">
        <f t="shared" si="1"/>
        <v>300.5</v>
      </c>
    </row>
    <row r="418" spans="1:15" ht="15.75" customHeight="1" x14ac:dyDescent="0.3">
      <c r="A418" s="34">
        <v>2449</v>
      </c>
      <c r="B418" s="34">
        <v>37</v>
      </c>
      <c r="C418" s="70">
        <v>142</v>
      </c>
      <c r="D418" s="70">
        <v>9</v>
      </c>
      <c r="E418" s="71">
        <v>43557</v>
      </c>
      <c r="F418" s="72">
        <v>5225</v>
      </c>
      <c r="G418" s="70">
        <v>8434</v>
      </c>
      <c r="H418" s="70">
        <v>7877</v>
      </c>
      <c r="I418" s="67"/>
      <c r="J418" s="69">
        <f t="shared" si="4"/>
        <v>21.003016591251885</v>
      </c>
      <c r="K418" s="46">
        <f>AVERAGE(J418:J419)</f>
        <v>21.049738691184583</v>
      </c>
      <c r="L418" s="46">
        <f>_xlfn.STDEV.S(J418,J419)</f>
        <v>6.6075027387372018E-2</v>
      </c>
      <c r="M418" s="47"/>
      <c r="O418" s="33">
        <f t="shared" si="1"/>
        <v>265.2</v>
      </c>
    </row>
    <row r="419" spans="1:15" ht="15.75" customHeight="1" x14ac:dyDescent="0.3">
      <c r="A419" s="34">
        <v>2450</v>
      </c>
      <c r="B419" s="34">
        <v>38</v>
      </c>
      <c r="C419" s="70">
        <v>142</v>
      </c>
      <c r="D419" s="70">
        <v>9</v>
      </c>
      <c r="E419" s="71">
        <v>43557</v>
      </c>
      <c r="F419" s="72">
        <v>5241</v>
      </c>
      <c r="G419" s="70">
        <v>8731</v>
      </c>
      <c r="H419" s="70">
        <v>8123</v>
      </c>
      <c r="I419" s="67"/>
      <c r="J419" s="69">
        <f t="shared" si="4"/>
        <v>21.096460791117281</v>
      </c>
      <c r="K419" s="47"/>
      <c r="L419" s="47"/>
      <c r="M419" s="47"/>
      <c r="O419" s="33">
        <f t="shared" si="1"/>
        <v>288.2</v>
      </c>
    </row>
    <row r="420" spans="1:15" ht="15.75" customHeight="1" x14ac:dyDescent="0.3">
      <c r="A420" s="34">
        <v>3097</v>
      </c>
      <c r="B420" s="34">
        <v>37</v>
      </c>
      <c r="C420" s="70">
        <v>142</v>
      </c>
      <c r="D420" s="70">
        <v>12</v>
      </c>
      <c r="E420" s="71">
        <v>43577</v>
      </c>
      <c r="F420" s="72">
        <v>5225</v>
      </c>
      <c r="G420" s="70">
        <v>8062</v>
      </c>
      <c r="H420" s="70">
        <v>7649</v>
      </c>
      <c r="I420" s="70"/>
      <c r="J420" s="69">
        <f t="shared" si="4"/>
        <v>17.037953795379536</v>
      </c>
      <c r="K420" s="46">
        <f>AVERAGE(J420:J421)</f>
        <v>17.246111044031231</v>
      </c>
      <c r="L420" s="46">
        <f>_xlfn.STDEV.S(J420,J421)</f>
        <v>0.2943788041494953</v>
      </c>
      <c r="M420" s="47">
        <f>(K418-K420)/20</f>
        <v>0.1901813823576676</v>
      </c>
      <c r="N420" s="33">
        <f>(K416-K420)/42</f>
        <v>0.45101552004604123</v>
      </c>
      <c r="O420" s="33">
        <f t="shared" si="1"/>
        <v>242.4</v>
      </c>
    </row>
    <row r="421" spans="1:15" ht="15.75" customHeight="1" x14ac:dyDescent="0.3">
      <c r="A421" s="34">
        <v>3098</v>
      </c>
      <c r="B421" s="34">
        <v>38</v>
      </c>
      <c r="C421" s="70">
        <v>142</v>
      </c>
      <c r="D421" s="70">
        <v>12</v>
      </c>
      <c r="E421" s="71">
        <v>43577</v>
      </c>
      <c r="F421" s="72">
        <v>5241</v>
      </c>
      <c r="G421" s="70">
        <v>8323</v>
      </c>
      <c r="H421" s="70">
        <v>7865</v>
      </c>
      <c r="I421" s="70"/>
      <c r="J421" s="69">
        <f t="shared" si="4"/>
        <v>17.454268292682926</v>
      </c>
      <c r="K421" s="47"/>
      <c r="L421" s="47"/>
      <c r="M421" s="47"/>
      <c r="O421" s="33">
        <f t="shared" si="1"/>
        <v>262.39999999999998</v>
      </c>
    </row>
    <row r="422" spans="1:15" ht="15.75" customHeight="1" x14ac:dyDescent="0.3">
      <c r="A422" s="7">
        <v>41</v>
      </c>
      <c r="B422" s="7">
        <v>41</v>
      </c>
      <c r="C422" s="28">
        <v>143</v>
      </c>
      <c r="D422" s="28">
        <v>1</v>
      </c>
      <c r="E422" s="29">
        <v>43514</v>
      </c>
      <c r="F422" s="28">
        <v>5264</v>
      </c>
      <c r="G422" s="28">
        <v>8647</v>
      </c>
      <c r="H422" s="28">
        <v>7734</v>
      </c>
      <c r="I422" s="28">
        <v>10</v>
      </c>
      <c r="J422" s="30">
        <f t="shared" si="4"/>
        <v>36.963562753036442</v>
      </c>
      <c r="K422" s="31">
        <f>AVERAGE(J422:J423)</f>
        <v>36.920543153099644</v>
      </c>
      <c r="L422" s="31">
        <f>_xlfn.STDEV.S(J422,J423)</f>
        <v>6.0838901678479676E-2</v>
      </c>
      <c r="M422" s="32">
        <v>1</v>
      </c>
      <c r="O422" s="33">
        <f t="shared" si="1"/>
        <v>247</v>
      </c>
    </row>
    <row r="423" spans="1:15" ht="15.75" customHeight="1" x14ac:dyDescent="0.3">
      <c r="A423" s="7">
        <v>42</v>
      </c>
      <c r="B423" s="7">
        <v>42</v>
      </c>
      <c r="C423" s="28">
        <v>143</v>
      </c>
      <c r="D423" s="28">
        <v>1</v>
      </c>
      <c r="E423" s="29">
        <v>43514</v>
      </c>
      <c r="F423" s="28">
        <v>5270</v>
      </c>
      <c r="G423" s="28">
        <v>8321</v>
      </c>
      <c r="H423" s="28">
        <v>7499</v>
      </c>
      <c r="I423" s="28"/>
      <c r="J423" s="30">
        <f t="shared" si="4"/>
        <v>36.877523553162852</v>
      </c>
      <c r="K423" s="32"/>
      <c r="L423" s="32"/>
      <c r="M423" s="32"/>
      <c r="O423" s="33">
        <f t="shared" si="1"/>
        <v>222.9</v>
      </c>
    </row>
    <row r="424" spans="1:15" ht="15.75" customHeight="1" x14ac:dyDescent="0.3">
      <c r="A424" s="7">
        <v>695</v>
      </c>
      <c r="B424" s="7">
        <v>41</v>
      </c>
      <c r="C424" s="28">
        <v>143</v>
      </c>
      <c r="D424" s="28">
        <v>3</v>
      </c>
      <c r="E424" s="29">
        <v>43521</v>
      </c>
      <c r="F424" s="28">
        <v>5264</v>
      </c>
      <c r="G424" s="28">
        <v>8133</v>
      </c>
      <c r="H424" s="28">
        <v>7456</v>
      </c>
      <c r="I424" s="28">
        <v>6</v>
      </c>
      <c r="J424" s="30">
        <f t="shared" si="4"/>
        <v>30.885036496350367</v>
      </c>
      <c r="K424" s="31">
        <f>AVERAGE(J424:J425)</f>
        <v>30.93514080886057</v>
      </c>
      <c r="L424" s="31">
        <f>_xlfn.STDEV.S(J424,J425)</f>
        <v>7.0858198285309926E-2</v>
      </c>
      <c r="M424" s="32"/>
      <c r="O424" s="33">
        <f t="shared" si="1"/>
        <v>219.2</v>
      </c>
    </row>
    <row r="425" spans="1:15" ht="15.75" customHeight="1" x14ac:dyDescent="0.3">
      <c r="A425" s="7">
        <v>696</v>
      </c>
      <c r="B425" s="7">
        <v>42</v>
      </c>
      <c r="C425" s="28">
        <v>143</v>
      </c>
      <c r="D425" s="28">
        <v>3</v>
      </c>
      <c r="E425" s="29">
        <v>43521</v>
      </c>
      <c r="F425" s="28">
        <v>5270</v>
      </c>
      <c r="G425" s="28">
        <v>8022</v>
      </c>
      <c r="H425" s="28">
        <v>7371</v>
      </c>
      <c r="I425" s="28"/>
      <c r="J425" s="30">
        <f t="shared" si="4"/>
        <v>30.985245121370774</v>
      </c>
      <c r="K425" s="32"/>
      <c r="L425" s="32"/>
      <c r="M425" s="32"/>
      <c r="O425" s="33">
        <f t="shared" si="1"/>
        <v>210.1</v>
      </c>
    </row>
    <row r="426" spans="1:15" ht="15.75" customHeight="1" x14ac:dyDescent="0.3">
      <c r="A426" s="7">
        <v>1345</v>
      </c>
      <c r="B426" s="7">
        <v>41</v>
      </c>
      <c r="C426" s="28">
        <v>143</v>
      </c>
      <c r="D426" s="28">
        <v>5</v>
      </c>
      <c r="E426" s="29">
        <v>43531</v>
      </c>
      <c r="F426" s="28">
        <v>5264</v>
      </c>
      <c r="G426" s="28">
        <v>7883</v>
      </c>
      <c r="H426" s="28">
        <v>7441</v>
      </c>
      <c r="I426" s="28">
        <v>9</v>
      </c>
      <c r="J426" s="30">
        <f t="shared" si="4"/>
        <v>20.303169499310979</v>
      </c>
      <c r="K426" s="31">
        <f>AVERAGE(J426:J427)</f>
        <v>20.425557352395217</v>
      </c>
      <c r="L426" s="31">
        <f>_xlfn.STDEV.S(J426,J427)</f>
        <v>0.17308256170145231</v>
      </c>
      <c r="M426" s="32"/>
      <c r="O426" s="33">
        <f t="shared" si="1"/>
        <v>217.7</v>
      </c>
    </row>
    <row r="427" spans="1:15" ht="15.75" customHeight="1" x14ac:dyDescent="0.3">
      <c r="A427" s="7">
        <v>1346</v>
      </c>
      <c r="B427" s="7">
        <v>42</v>
      </c>
      <c r="C427" s="28">
        <v>143</v>
      </c>
      <c r="D427" s="28">
        <v>5</v>
      </c>
      <c r="E427" s="29">
        <v>43531</v>
      </c>
      <c r="F427" s="28">
        <v>5270</v>
      </c>
      <c r="G427" s="28">
        <v>7822</v>
      </c>
      <c r="H427" s="28">
        <v>7387</v>
      </c>
      <c r="I427" s="28"/>
      <c r="J427" s="30">
        <f t="shared" si="4"/>
        <v>20.547945205479451</v>
      </c>
      <c r="K427" s="32"/>
      <c r="L427" s="32"/>
      <c r="M427" s="32"/>
      <c r="O427" s="33">
        <f t="shared" si="1"/>
        <v>211.7</v>
      </c>
    </row>
    <row r="428" spans="1:15" ht="15.75" customHeight="1" x14ac:dyDescent="0.3">
      <c r="A428" s="34">
        <v>1965</v>
      </c>
      <c r="B428" s="34">
        <v>11</v>
      </c>
      <c r="C428" s="35">
        <v>143</v>
      </c>
      <c r="D428" s="35">
        <v>7</v>
      </c>
      <c r="E428" s="36">
        <v>43545</v>
      </c>
      <c r="F428" s="37">
        <v>5213</v>
      </c>
      <c r="G428" s="35">
        <v>7628</v>
      </c>
      <c r="H428" s="35">
        <v>7248</v>
      </c>
      <c r="I428" s="28"/>
      <c r="J428" s="30">
        <f t="shared" si="4"/>
        <v>18.67321867321867</v>
      </c>
      <c r="K428" s="31">
        <f>AVERAGE(J428:J429)</f>
        <v>18.37304270190176</v>
      </c>
      <c r="L428" s="31">
        <f>_xlfn.STDEV.S(J428,J429)</f>
        <v>0.42451292973488985</v>
      </c>
      <c r="M428" s="32"/>
      <c r="O428" s="33">
        <f t="shared" si="1"/>
        <v>203.5</v>
      </c>
    </row>
    <row r="429" spans="1:15" ht="15.75" customHeight="1" x14ac:dyDescent="0.3">
      <c r="A429" s="34">
        <v>1966</v>
      </c>
      <c r="B429" s="34">
        <v>12</v>
      </c>
      <c r="C429" s="35">
        <v>143</v>
      </c>
      <c r="D429" s="35">
        <v>7</v>
      </c>
      <c r="E429" s="36">
        <v>43545</v>
      </c>
      <c r="F429" s="37">
        <v>5232</v>
      </c>
      <c r="G429" s="35">
        <v>7695</v>
      </c>
      <c r="H429" s="35">
        <v>7318</v>
      </c>
      <c r="I429" s="28"/>
      <c r="J429" s="30">
        <f t="shared" si="4"/>
        <v>18.072866730584852</v>
      </c>
      <c r="K429" s="32"/>
      <c r="L429" s="32"/>
      <c r="M429" s="32"/>
      <c r="O429" s="33">
        <f t="shared" si="1"/>
        <v>208.6</v>
      </c>
    </row>
    <row r="430" spans="1:15" ht="15.75" customHeight="1" x14ac:dyDescent="0.3">
      <c r="A430" s="34">
        <v>2633</v>
      </c>
      <c r="B430" s="34">
        <v>5</v>
      </c>
      <c r="C430" s="35">
        <v>143</v>
      </c>
      <c r="D430" s="35">
        <v>10</v>
      </c>
      <c r="E430" s="36">
        <v>43564</v>
      </c>
      <c r="F430" s="37">
        <v>5236</v>
      </c>
      <c r="G430" s="35">
        <v>7604</v>
      </c>
      <c r="H430" s="35">
        <v>7282</v>
      </c>
      <c r="I430" s="35"/>
      <c r="J430" s="30">
        <f t="shared" si="4"/>
        <v>15.738025415444771</v>
      </c>
      <c r="K430" s="31">
        <f>AVERAGE(J430:J431)</f>
        <v>15.666964290590169</v>
      </c>
      <c r="L430" s="31">
        <f>_xlfn.STDEV.S(J430,J431)</f>
        <v>0.1004956065268654</v>
      </c>
      <c r="M430" s="32">
        <f>+(K428-K430)/19</f>
        <v>0.1424251795427153</v>
      </c>
      <c r="N430" s="33">
        <f>+(K422-K431)/50</f>
        <v>0.73841086306199288</v>
      </c>
      <c r="O430" s="33">
        <f t="shared" si="1"/>
        <v>204.6</v>
      </c>
    </row>
    <row r="431" spans="1:15" ht="15.75" customHeight="1" x14ac:dyDescent="0.3">
      <c r="A431" s="34">
        <v>2634</v>
      </c>
      <c r="B431" s="34">
        <v>6</v>
      </c>
      <c r="C431" s="35">
        <v>143</v>
      </c>
      <c r="D431" s="35">
        <v>10</v>
      </c>
      <c r="E431" s="36">
        <v>43564</v>
      </c>
      <c r="F431" s="37">
        <v>5259</v>
      </c>
      <c r="G431" s="35">
        <v>7742</v>
      </c>
      <c r="H431" s="35">
        <v>7407</v>
      </c>
      <c r="I431" s="35"/>
      <c r="J431" s="30">
        <f t="shared" si="4"/>
        <v>15.595903165735567</v>
      </c>
      <c r="K431" s="32"/>
      <c r="L431" s="32"/>
      <c r="M431" s="32"/>
      <c r="O431" s="33">
        <f t="shared" si="1"/>
        <v>214.8</v>
      </c>
    </row>
    <row r="432" spans="1:15" ht="15.75" customHeight="1" x14ac:dyDescent="0.3">
      <c r="A432" s="7">
        <v>43</v>
      </c>
      <c r="B432" s="7">
        <v>43</v>
      </c>
      <c r="C432" s="67">
        <v>144</v>
      </c>
      <c r="D432" s="67">
        <v>1</v>
      </c>
      <c r="E432" s="68">
        <v>43514</v>
      </c>
      <c r="F432" s="67">
        <v>5211</v>
      </c>
      <c r="G432" s="67">
        <v>9207</v>
      </c>
      <c r="H432" s="67">
        <v>7724</v>
      </c>
      <c r="I432" s="67">
        <v>10</v>
      </c>
      <c r="J432" s="69">
        <f t="shared" si="4"/>
        <v>59.013131715081578</v>
      </c>
      <c r="K432" s="46">
        <f>AVERAGE(J432:J433)</f>
        <v>60.118447750105716</v>
      </c>
      <c r="L432" s="46">
        <f>_xlfn.STDEV.S(J432,J433)</f>
        <v>1.5631529274395866</v>
      </c>
      <c r="M432" s="47">
        <v>3</v>
      </c>
      <c r="O432" s="33">
        <f t="shared" si="1"/>
        <v>251.3</v>
      </c>
    </row>
    <row r="433" spans="1:15" ht="15.75" customHeight="1" x14ac:dyDescent="0.3">
      <c r="A433" s="7">
        <v>44</v>
      </c>
      <c r="B433" s="7">
        <v>44</v>
      </c>
      <c r="C433" s="67">
        <v>144</v>
      </c>
      <c r="D433" s="67">
        <v>1</v>
      </c>
      <c r="E433" s="68">
        <v>43514</v>
      </c>
      <c r="F433" s="67">
        <v>5218</v>
      </c>
      <c r="G433" s="67">
        <v>9750</v>
      </c>
      <c r="H433" s="67">
        <v>8029</v>
      </c>
      <c r="I433" s="67"/>
      <c r="J433" s="69">
        <f t="shared" si="4"/>
        <v>61.223763785129847</v>
      </c>
      <c r="K433" s="47"/>
      <c r="L433" s="47"/>
      <c r="M433" s="47"/>
      <c r="O433" s="33">
        <f t="shared" si="1"/>
        <v>281.10000000000002</v>
      </c>
    </row>
    <row r="434" spans="1:15" ht="15.75" customHeight="1" x14ac:dyDescent="0.3">
      <c r="A434" s="7">
        <v>697</v>
      </c>
      <c r="B434" s="7">
        <v>43</v>
      </c>
      <c r="C434" s="67">
        <v>144</v>
      </c>
      <c r="D434" s="67">
        <v>3</v>
      </c>
      <c r="E434" s="68">
        <v>43521</v>
      </c>
      <c r="F434" s="67">
        <v>5211</v>
      </c>
      <c r="G434" s="67">
        <v>10266</v>
      </c>
      <c r="H434" s="67">
        <v>8515</v>
      </c>
      <c r="I434" s="67">
        <v>9</v>
      </c>
      <c r="J434" s="69">
        <f t="shared" si="4"/>
        <v>52.996368038740918</v>
      </c>
      <c r="K434" s="46">
        <f>AVERAGE(J434:J435)</f>
        <v>52.667607864207881</v>
      </c>
      <c r="L434" s="46">
        <f>_xlfn.STDEV.S(J434,J435)</f>
        <v>0.4649370975927728</v>
      </c>
      <c r="M434" s="47"/>
      <c r="O434" s="33">
        <f t="shared" si="1"/>
        <v>330.4</v>
      </c>
    </row>
    <row r="435" spans="1:15" ht="15.75" customHeight="1" x14ac:dyDescent="0.3">
      <c r="A435" s="7">
        <v>698</v>
      </c>
      <c r="B435" s="7">
        <v>44</v>
      </c>
      <c r="C435" s="67">
        <v>144</v>
      </c>
      <c r="D435" s="67">
        <v>3</v>
      </c>
      <c r="E435" s="68">
        <v>43521</v>
      </c>
      <c r="F435" s="67">
        <v>5218</v>
      </c>
      <c r="G435" s="67">
        <v>10559</v>
      </c>
      <c r="H435" s="67">
        <v>8724</v>
      </c>
      <c r="I435" s="67"/>
      <c r="J435" s="69">
        <f t="shared" si="4"/>
        <v>52.338847689674836</v>
      </c>
      <c r="K435" s="47"/>
      <c r="L435" s="47"/>
      <c r="M435" s="47"/>
      <c r="O435" s="33">
        <f t="shared" si="1"/>
        <v>350.6</v>
      </c>
    </row>
    <row r="436" spans="1:15" ht="15.75" customHeight="1" x14ac:dyDescent="0.3">
      <c r="A436" s="7">
        <v>1347</v>
      </c>
      <c r="B436" s="7">
        <v>43</v>
      </c>
      <c r="C436" s="67">
        <v>144</v>
      </c>
      <c r="D436" s="67">
        <v>5</v>
      </c>
      <c r="E436" s="68">
        <v>43531</v>
      </c>
      <c r="F436" s="67">
        <v>5211</v>
      </c>
      <c r="G436" s="67">
        <v>9289</v>
      </c>
      <c r="H436" s="67">
        <v>8118</v>
      </c>
      <c r="I436" s="67">
        <v>9</v>
      </c>
      <c r="J436" s="69">
        <f t="shared" si="4"/>
        <v>40.282077743378053</v>
      </c>
      <c r="K436" s="46">
        <f>AVERAGE(J436:J437)</f>
        <v>40.100783923685</v>
      </c>
      <c r="L436" s="46">
        <f>_xlfn.STDEV.S(J436,J437)</f>
        <v>0.25638817858433827</v>
      </c>
      <c r="M436" s="47"/>
      <c r="O436" s="33">
        <f t="shared" si="1"/>
        <v>290.7</v>
      </c>
    </row>
    <row r="437" spans="1:15" ht="15.75" customHeight="1" x14ac:dyDescent="0.3">
      <c r="A437" s="7">
        <v>1348</v>
      </c>
      <c r="B437" s="7">
        <v>44</v>
      </c>
      <c r="C437" s="67">
        <v>144</v>
      </c>
      <c r="D437" s="67">
        <v>5</v>
      </c>
      <c r="E437" s="68">
        <v>43531</v>
      </c>
      <c r="F437" s="67">
        <v>5218</v>
      </c>
      <c r="G437" s="67">
        <v>9389</v>
      </c>
      <c r="H437" s="67">
        <v>8199</v>
      </c>
      <c r="I437" s="67"/>
      <c r="J437" s="69">
        <f t="shared" si="4"/>
        <v>39.919490103991947</v>
      </c>
      <c r="K437" s="47"/>
      <c r="L437" s="47"/>
      <c r="M437" s="47"/>
      <c r="O437" s="33">
        <f t="shared" si="1"/>
        <v>298.10000000000002</v>
      </c>
    </row>
    <row r="438" spans="1:15" ht="15.75" customHeight="1" x14ac:dyDescent="0.3">
      <c r="A438" s="34">
        <v>2451</v>
      </c>
      <c r="B438" s="34">
        <v>39</v>
      </c>
      <c r="C438" s="70">
        <v>144</v>
      </c>
      <c r="D438" s="70">
        <v>9</v>
      </c>
      <c r="E438" s="71">
        <v>43557</v>
      </c>
      <c r="F438" s="72">
        <v>5245</v>
      </c>
      <c r="G438" s="70">
        <v>9084</v>
      </c>
      <c r="H438" s="70">
        <v>8383</v>
      </c>
      <c r="I438" s="67"/>
      <c r="J438" s="69">
        <f t="shared" si="4"/>
        <v>22.339069471000634</v>
      </c>
      <c r="K438" s="46">
        <f>AVERAGE(J438:J439)</f>
        <v>22.332181612432908</v>
      </c>
      <c r="L438" s="46">
        <f>_xlfn.STDEV.S(J438,J439)</f>
        <v>9.7409030021859896E-3</v>
      </c>
      <c r="M438" s="47"/>
      <c r="O438" s="33">
        <f t="shared" si="1"/>
        <v>313.8</v>
      </c>
    </row>
    <row r="439" spans="1:15" ht="15.75" customHeight="1" x14ac:dyDescent="0.3">
      <c r="A439" s="34">
        <v>2452</v>
      </c>
      <c r="B439" s="34">
        <v>40</v>
      </c>
      <c r="C439" s="70">
        <v>144</v>
      </c>
      <c r="D439" s="70">
        <v>9</v>
      </c>
      <c r="E439" s="71">
        <v>43557</v>
      </c>
      <c r="F439" s="72">
        <v>5216</v>
      </c>
      <c r="G439" s="70">
        <v>9172</v>
      </c>
      <c r="H439" s="70">
        <v>8450</v>
      </c>
      <c r="I439" s="67"/>
      <c r="J439" s="69">
        <f t="shared" si="4"/>
        <v>22.325293753865182</v>
      </c>
      <c r="K439" s="47"/>
      <c r="L439" s="47"/>
      <c r="M439" s="47"/>
      <c r="O439" s="33">
        <f t="shared" si="1"/>
        <v>323.39999999999998</v>
      </c>
    </row>
    <row r="440" spans="1:15" ht="15.75" customHeight="1" x14ac:dyDescent="0.3">
      <c r="A440" s="34">
        <v>3099</v>
      </c>
      <c r="B440" s="34">
        <v>39</v>
      </c>
      <c r="C440" s="70">
        <v>144</v>
      </c>
      <c r="D440" s="70">
        <v>12</v>
      </c>
      <c r="E440" s="71">
        <v>43577</v>
      </c>
      <c r="F440" s="72">
        <v>5245</v>
      </c>
      <c r="G440" s="70">
        <v>8864</v>
      </c>
      <c r="H440" s="70">
        <v>8369</v>
      </c>
      <c r="I440" s="70"/>
      <c r="J440" s="69">
        <f t="shared" si="4"/>
        <v>15.845070422535212</v>
      </c>
      <c r="K440" s="46">
        <f>AVERAGE(J440:J441)</f>
        <v>16.135095597741035</v>
      </c>
      <c r="L440" s="46">
        <f>_xlfn.STDEV.S(J440,J441)</f>
        <v>0.41015753620571072</v>
      </c>
      <c r="M440" s="47">
        <f>+(K438-K440)/20</f>
        <v>0.30985430073459364</v>
      </c>
      <c r="N440" s="33">
        <f>+(K436-K440)/46</f>
        <v>0.52099322447704277</v>
      </c>
      <c r="O440" s="33">
        <f t="shared" si="1"/>
        <v>312.39999999999998</v>
      </c>
    </row>
    <row r="441" spans="1:15" ht="15.75" customHeight="1" x14ac:dyDescent="0.3">
      <c r="A441" s="34">
        <v>3100</v>
      </c>
      <c r="B441" s="34">
        <v>40</v>
      </c>
      <c r="C441" s="70">
        <v>144</v>
      </c>
      <c r="D441" s="70">
        <v>12</v>
      </c>
      <c r="E441" s="71">
        <v>43577</v>
      </c>
      <c r="F441" s="72">
        <v>5216</v>
      </c>
      <c r="G441" s="70">
        <v>8831</v>
      </c>
      <c r="H441" s="70">
        <v>8321</v>
      </c>
      <c r="I441" s="70"/>
      <c r="J441" s="69">
        <f t="shared" si="4"/>
        <v>16.425120772946862</v>
      </c>
      <c r="K441" s="47"/>
      <c r="L441" s="47"/>
      <c r="M441" s="47"/>
      <c r="O441" s="33">
        <f t="shared" si="1"/>
        <v>310.5</v>
      </c>
    </row>
    <row r="442" spans="1:15" ht="15.75" customHeight="1" x14ac:dyDescent="0.3">
      <c r="A442" s="7">
        <v>437</v>
      </c>
      <c r="B442" s="7">
        <v>87</v>
      </c>
      <c r="C442" s="57">
        <v>145</v>
      </c>
      <c r="D442" s="57">
        <v>2</v>
      </c>
      <c r="E442" s="58">
        <v>43517</v>
      </c>
      <c r="F442" s="57">
        <v>5250</v>
      </c>
      <c r="G442" s="57">
        <v>8384</v>
      </c>
      <c r="H442" s="57">
        <v>7272</v>
      </c>
      <c r="I442" s="57">
        <v>10</v>
      </c>
      <c r="J442" s="59">
        <f t="shared" si="4"/>
        <v>54.995054401582586</v>
      </c>
      <c r="K442" s="63">
        <f>AVERAGE(J442:J443)</f>
        <v>56.24942209720362</v>
      </c>
      <c r="L442" s="63">
        <f>_xlfn.STDEV.S(J442,J443)</f>
        <v>1.7739438073499538</v>
      </c>
      <c r="M442" s="62">
        <v>3</v>
      </c>
      <c r="O442" s="33">
        <f t="shared" si="1"/>
        <v>202.2</v>
      </c>
    </row>
    <row r="443" spans="1:15" ht="15.75" customHeight="1" x14ac:dyDescent="0.3">
      <c r="A443" s="7">
        <v>438</v>
      </c>
      <c r="B443" s="7">
        <v>88</v>
      </c>
      <c r="C443" s="57">
        <v>145</v>
      </c>
      <c r="D443" s="57">
        <v>2</v>
      </c>
      <c r="E443" s="58">
        <v>43517</v>
      </c>
      <c r="F443" s="57">
        <v>5241</v>
      </c>
      <c r="G443" s="57">
        <v>8358</v>
      </c>
      <c r="H443" s="57">
        <v>7220</v>
      </c>
      <c r="I443" s="57"/>
      <c r="J443" s="59">
        <f t="shared" si="4"/>
        <v>57.503789792824655</v>
      </c>
      <c r="K443" s="62"/>
      <c r="L443" s="62"/>
      <c r="M443" s="62"/>
      <c r="O443" s="33">
        <f t="shared" si="1"/>
        <v>197.9</v>
      </c>
    </row>
    <row r="444" spans="1:15" ht="15.75" customHeight="1" x14ac:dyDescent="0.3">
      <c r="A444" s="7">
        <v>1091</v>
      </c>
      <c r="B444" s="7">
        <v>45</v>
      </c>
      <c r="C444" s="57">
        <v>145</v>
      </c>
      <c r="D444" s="57">
        <v>4</v>
      </c>
      <c r="E444" s="58">
        <v>43524</v>
      </c>
      <c r="F444" s="57">
        <v>5211</v>
      </c>
      <c r="G444" s="57">
        <v>8021</v>
      </c>
      <c r="H444" s="57">
        <v>7056</v>
      </c>
      <c r="I444" s="57">
        <v>9</v>
      </c>
      <c r="J444" s="59">
        <f t="shared" si="4"/>
        <v>52.303523035230349</v>
      </c>
      <c r="K444" s="63">
        <f>AVERAGE(J444:J445)</f>
        <v>52.538406644163373</v>
      </c>
      <c r="L444" s="63">
        <f>_xlfn.STDEV.S(J444,J445)</f>
        <v>0.33217558533221697</v>
      </c>
      <c r="M444" s="62"/>
      <c r="O444" s="33">
        <f t="shared" si="1"/>
        <v>184.5</v>
      </c>
    </row>
    <row r="445" spans="1:15" ht="15.75" customHeight="1" x14ac:dyDescent="0.3">
      <c r="A445" s="7">
        <v>1092</v>
      </c>
      <c r="B445" s="7">
        <v>46</v>
      </c>
      <c r="C445" s="57">
        <v>145</v>
      </c>
      <c r="D445" s="57">
        <v>4</v>
      </c>
      <c r="E445" s="58">
        <v>43524</v>
      </c>
      <c r="F445" s="57">
        <v>5260</v>
      </c>
      <c r="G445" s="57">
        <v>8097</v>
      </c>
      <c r="H445" s="57">
        <v>7117</v>
      </c>
      <c r="I445" s="57"/>
      <c r="J445" s="59">
        <f t="shared" si="4"/>
        <v>52.773290253096391</v>
      </c>
      <c r="K445" s="62"/>
      <c r="L445" s="62"/>
      <c r="M445" s="62"/>
      <c r="O445" s="33">
        <f t="shared" si="1"/>
        <v>185.7</v>
      </c>
    </row>
    <row r="446" spans="1:15" ht="15.75" customHeight="1" x14ac:dyDescent="0.3">
      <c r="A446" s="7">
        <v>1741</v>
      </c>
      <c r="B446" s="7">
        <v>45</v>
      </c>
      <c r="C446" s="57">
        <v>145</v>
      </c>
      <c r="D446" s="57">
        <v>6</v>
      </c>
      <c r="E446" s="58">
        <v>43535</v>
      </c>
      <c r="F446" s="57">
        <v>5211</v>
      </c>
      <c r="G446" s="57">
        <v>7534</v>
      </c>
      <c r="H446" s="57">
        <v>6936</v>
      </c>
      <c r="I446" s="57">
        <v>10</v>
      </c>
      <c r="J446" s="59">
        <f t="shared" si="4"/>
        <v>34.666666666666671</v>
      </c>
      <c r="K446" s="63">
        <f>AVERAGE(J446:J447)</f>
        <v>34.475406838544529</v>
      </c>
      <c r="L446" s="63">
        <f>_xlfn.STDEV.S(J446,J447)</f>
        <v>0.27048224286748535</v>
      </c>
      <c r="M446" s="62"/>
      <c r="O446" s="33">
        <f t="shared" si="1"/>
        <v>172.5</v>
      </c>
    </row>
    <row r="447" spans="1:15" ht="15.75" customHeight="1" x14ac:dyDescent="0.3">
      <c r="A447" s="7">
        <v>1742</v>
      </c>
      <c r="B447" s="7">
        <v>46</v>
      </c>
      <c r="C447" s="57">
        <v>145</v>
      </c>
      <c r="D447" s="57">
        <v>6</v>
      </c>
      <c r="E447" s="58">
        <v>43535</v>
      </c>
      <c r="F447" s="57">
        <v>5260</v>
      </c>
      <c r="G447" s="57">
        <v>7708</v>
      </c>
      <c r="H447" s="57">
        <v>7083</v>
      </c>
      <c r="I447" s="57"/>
      <c r="J447" s="59">
        <f t="shared" si="4"/>
        <v>34.28414701042238</v>
      </c>
      <c r="K447" s="62"/>
      <c r="L447" s="62"/>
      <c r="M447" s="62"/>
      <c r="O447" s="33">
        <f t="shared" si="1"/>
        <v>182.3</v>
      </c>
    </row>
    <row r="448" spans="1:15" ht="15.75" customHeight="1" x14ac:dyDescent="0.3">
      <c r="A448" s="34">
        <v>2453</v>
      </c>
      <c r="B448" s="34">
        <v>41</v>
      </c>
      <c r="C448" s="64">
        <v>145</v>
      </c>
      <c r="D448" s="64">
        <v>9</v>
      </c>
      <c r="E448" s="65">
        <v>43557</v>
      </c>
      <c r="F448" s="66">
        <v>5264</v>
      </c>
      <c r="G448" s="64">
        <v>7783</v>
      </c>
      <c r="H448" s="64">
        <v>7237</v>
      </c>
      <c r="I448" s="57"/>
      <c r="J448" s="59">
        <f t="shared" si="4"/>
        <v>27.673593512417639</v>
      </c>
      <c r="K448" s="63">
        <f>AVERAGE(J448:J449)</f>
        <v>27.211180992662023</v>
      </c>
      <c r="L448" s="63">
        <f>_xlfn.STDEV.S(J448,J449)</f>
        <v>0.65395005684951257</v>
      </c>
      <c r="M448" s="62"/>
      <c r="O448" s="33">
        <f t="shared" si="1"/>
        <v>197.3</v>
      </c>
    </row>
    <row r="449" spans="1:15" ht="15.75" customHeight="1" x14ac:dyDescent="0.3">
      <c r="A449" s="34">
        <v>2454</v>
      </c>
      <c r="B449" s="34">
        <v>42</v>
      </c>
      <c r="C449" s="64">
        <v>145</v>
      </c>
      <c r="D449" s="64">
        <v>9</v>
      </c>
      <c r="E449" s="65">
        <v>43557</v>
      </c>
      <c r="F449" s="66">
        <v>5270</v>
      </c>
      <c r="G449" s="64">
        <v>7843</v>
      </c>
      <c r="H449" s="64">
        <v>7300</v>
      </c>
      <c r="I449" s="57"/>
      <c r="J449" s="59">
        <f t="shared" si="4"/>
        <v>26.748768472906402</v>
      </c>
      <c r="K449" s="62"/>
      <c r="L449" s="62"/>
      <c r="M449" s="62"/>
      <c r="O449" s="33">
        <f t="shared" si="1"/>
        <v>203</v>
      </c>
    </row>
    <row r="450" spans="1:15" ht="15.75" customHeight="1" x14ac:dyDescent="0.3">
      <c r="A450" s="34">
        <v>3101</v>
      </c>
      <c r="B450" s="34">
        <v>41</v>
      </c>
      <c r="C450" s="64">
        <v>145</v>
      </c>
      <c r="D450" s="64">
        <v>12</v>
      </c>
      <c r="E450" s="65">
        <v>43577</v>
      </c>
      <c r="F450" s="66">
        <v>5264</v>
      </c>
      <c r="G450" s="64">
        <v>7452</v>
      </c>
      <c r="H450" s="64">
        <v>7112</v>
      </c>
      <c r="I450" s="64"/>
      <c r="J450" s="59">
        <f t="shared" si="4"/>
        <v>18.398268398268396</v>
      </c>
      <c r="K450" s="63">
        <f>AVERAGE(J450:J451)</f>
        <v>18.502616786198875</v>
      </c>
      <c r="L450" s="63">
        <f>_xlfn.STDEV.S(J450,J451)</f>
        <v>0.14757090542305201</v>
      </c>
      <c r="M450" s="62"/>
      <c r="O450" s="33">
        <f t="shared" si="1"/>
        <v>184.8</v>
      </c>
    </row>
    <row r="451" spans="1:15" ht="15.75" customHeight="1" x14ac:dyDescent="0.3">
      <c r="A451" s="34">
        <v>3102</v>
      </c>
      <c r="B451" s="34">
        <v>42</v>
      </c>
      <c r="C451" s="64">
        <v>145</v>
      </c>
      <c r="D451" s="64">
        <v>12</v>
      </c>
      <c r="E451" s="65">
        <v>43577</v>
      </c>
      <c r="F451" s="66">
        <v>5270</v>
      </c>
      <c r="G451" s="64">
        <v>7654</v>
      </c>
      <c r="H451" s="64">
        <v>7280</v>
      </c>
      <c r="I451" s="64"/>
      <c r="J451" s="59">
        <f t="shared" si="4"/>
        <v>18.606965174129353</v>
      </c>
      <c r="K451" s="62"/>
      <c r="L451" s="62"/>
      <c r="M451" s="62"/>
      <c r="O451" s="33">
        <f t="shared" si="1"/>
        <v>201</v>
      </c>
    </row>
    <row r="452" spans="1:15" ht="15.75" customHeight="1" x14ac:dyDescent="0.3">
      <c r="A452" s="34">
        <v>3603</v>
      </c>
      <c r="B452" s="34">
        <v>25</v>
      </c>
      <c r="C452" s="64">
        <v>145</v>
      </c>
      <c r="D452" s="64">
        <v>14</v>
      </c>
      <c r="E452" s="65">
        <v>43591</v>
      </c>
      <c r="F452" s="64">
        <v>5238</v>
      </c>
      <c r="G452" s="66">
        <v>7288</v>
      </c>
      <c r="H452" s="64">
        <v>6962</v>
      </c>
      <c r="I452" s="64"/>
      <c r="J452" s="59">
        <f t="shared" si="4"/>
        <v>18.909512761020881</v>
      </c>
      <c r="K452" s="63">
        <f>AVERAGE(J452:J453)</f>
        <v>18.886139650056641</v>
      </c>
      <c r="L452" s="63">
        <f>_xlfn.STDEV.S(J452,J453)</f>
        <v>3.3054570520479332E-2</v>
      </c>
      <c r="M452" s="62">
        <f>(K450-K452)/14</f>
        <v>-2.739449027555477E-2</v>
      </c>
      <c r="N452" s="33">
        <f>(K446-K452)/56</f>
        <v>0.27837977122299801</v>
      </c>
      <c r="O452" s="33">
        <f t="shared" si="1"/>
        <v>172.4</v>
      </c>
    </row>
    <row r="453" spans="1:15" ht="15.75" customHeight="1" x14ac:dyDescent="0.3">
      <c r="A453" s="34">
        <v>3604</v>
      </c>
      <c r="B453" s="34">
        <v>26</v>
      </c>
      <c r="C453" s="64">
        <v>145</v>
      </c>
      <c r="D453" s="64">
        <v>14</v>
      </c>
      <c r="E453" s="65">
        <v>43591</v>
      </c>
      <c r="F453" s="64">
        <v>5207</v>
      </c>
      <c r="G453" s="66">
        <v>7381</v>
      </c>
      <c r="H453" s="64">
        <v>7036</v>
      </c>
      <c r="I453" s="64"/>
      <c r="J453" s="59">
        <f t="shared" si="4"/>
        <v>18.862766539092402</v>
      </c>
      <c r="K453" s="62"/>
      <c r="L453" s="62"/>
      <c r="M453" s="62"/>
      <c r="O453" s="33">
        <f t="shared" si="1"/>
        <v>182.9</v>
      </c>
    </row>
    <row r="454" spans="1:15" ht="15.75" customHeight="1" x14ac:dyDescent="0.3">
      <c r="A454" s="7">
        <v>45</v>
      </c>
      <c r="B454" s="7">
        <v>45</v>
      </c>
      <c r="C454" s="28">
        <v>146</v>
      </c>
      <c r="D454" s="28">
        <v>1</v>
      </c>
      <c r="E454" s="29">
        <v>43514</v>
      </c>
      <c r="F454" s="28">
        <v>5211</v>
      </c>
      <c r="G454" s="28">
        <v>8120</v>
      </c>
      <c r="H454" s="28">
        <v>7234</v>
      </c>
      <c r="I454" s="28">
        <v>10</v>
      </c>
      <c r="J454" s="30">
        <f t="shared" si="4"/>
        <v>43.79634206623826</v>
      </c>
      <c r="K454" s="31">
        <f>AVERAGE(J454:J455)</f>
        <v>44.179264173107974</v>
      </c>
      <c r="L454" s="31">
        <f>_xlfn.STDEV.S(J454,J455)</f>
        <v>0.5415336368676289</v>
      </c>
      <c r="M454" s="32">
        <v>3</v>
      </c>
      <c r="O454" s="33">
        <f t="shared" si="1"/>
        <v>202.3</v>
      </c>
    </row>
    <row r="455" spans="1:15" ht="15.75" customHeight="1" x14ac:dyDescent="0.3">
      <c r="A455" s="7">
        <v>46</v>
      </c>
      <c r="B455" s="7">
        <v>46</v>
      </c>
      <c r="C455" s="28">
        <v>146</v>
      </c>
      <c r="D455" s="28">
        <v>1</v>
      </c>
      <c r="E455" s="29">
        <v>43514</v>
      </c>
      <c r="F455" s="28">
        <v>5260</v>
      </c>
      <c r="G455" s="28">
        <v>7852</v>
      </c>
      <c r="H455" s="28">
        <v>7053</v>
      </c>
      <c r="I455" s="28"/>
      <c r="J455" s="30">
        <f t="shared" si="4"/>
        <v>44.562186279977688</v>
      </c>
      <c r="K455" s="32"/>
      <c r="L455" s="32"/>
      <c r="M455" s="32"/>
      <c r="O455" s="33">
        <f t="shared" si="1"/>
        <v>179.3</v>
      </c>
    </row>
    <row r="456" spans="1:15" ht="15.75" customHeight="1" x14ac:dyDescent="0.3">
      <c r="A456" s="7">
        <v>699</v>
      </c>
      <c r="B456" s="7">
        <v>45</v>
      </c>
      <c r="C456" s="28">
        <v>146</v>
      </c>
      <c r="D456" s="28">
        <v>3</v>
      </c>
      <c r="E456" s="29">
        <v>43521</v>
      </c>
      <c r="F456" s="28">
        <v>5211</v>
      </c>
      <c r="G456" s="28">
        <v>7902</v>
      </c>
      <c r="H456" s="28">
        <v>7047</v>
      </c>
      <c r="I456" s="28">
        <v>11</v>
      </c>
      <c r="J456" s="30">
        <f t="shared" si="4"/>
        <v>46.568627450980394</v>
      </c>
      <c r="K456" s="31">
        <f>AVERAGE(J456:J457)</f>
        <v>46.79137127163569</v>
      </c>
      <c r="L456" s="31">
        <f>_xlfn.STDEV.S(J456,J457)</f>
        <v>0.31500733210552007</v>
      </c>
      <c r="M456" s="32"/>
      <c r="O456" s="33">
        <f t="shared" si="1"/>
        <v>183.6</v>
      </c>
    </row>
    <row r="457" spans="1:15" ht="15.75" customHeight="1" x14ac:dyDescent="0.3">
      <c r="A457" s="7">
        <v>700</v>
      </c>
      <c r="B457" s="7">
        <v>46</v>
      </c>
      <c r="C457" s="28">
        <v>146</v>
      </c>
      <c r="D457" s="28">
        <v>3</v>
      </c>
      <c r="E457" s="29">
        <v>43521</v>
      </c>
      <c r="F457" s="28">
        <v>5260</v>
      </c>
      <c r="G457" s="28">
        <v>7968</v>
      </c>
      <c r="H457" s="28">
        <v>7102</v>
      </c>
      <c r="I457" s="28"/>
      <c r="J457" s="30">
        <f t="shared" si="4"/>
        <v>47.014115092290986</v>
      </c>
      <c r="K457" s="32"/>
      <c r="L457" s="32"/>
      <c r="M457" s="32"/>
      <c r="O457" s="33">
        <f t="shared" si="1"/>
        <v>184.2</v>
      </c>
    </row>
    <row r="458" spans="1:15" ht="15.75" customHeight="1" x14ac:dyDescent="0.3">
      <c r="A458" s="7">
        <v>1349</v>
      </c>
      <c r="B458" s="7">
        <v>45</v>
      </c>
      <c r="C458" s="28">
        <v>146</v>
      </c>
      <c r="D458" s="28">
        <v>5</v>
      </c>
      <c r="E458" s="29">
        <v>43531</v>
      </c>
      <c r="F458" s="28">
        <v>5211</v>
      </c>
      <c r="G458" s="28">
        <v>8279</v>
      </c>
      <c r="H458" s="28">
        <v>7380</v>
      </c>
      <c r="I458" s="28">
        <v>11</v>
      </c>
      <c r="J458" s="30">
        <f t="shared" si="4"/>
        <v>41.447671738128172</v>
      </c>
      <c r="K458" s="31">
        <f>AVERAGE(J458:J459)</f>
        <v>40.644061115427291</v>
      </c>
      <c r="L458" s="31">
        <f>_xlfn.STDEV.S(J458,J459)</f>
        <v>1.136477041490668</v>
      </c>
      <c r="M458" s="32"/>
      <c r="O458" s="33">
        <f t="shared" si="1"/>
        <v>216.9</v>
      </c>
    </row>
    <row r="459" spans="1:15" ht="15.75" customHeight="1" x14ac:dyDescent="0.3">
      <c r="A459" s="7">
        <v>1350</v>
      </c>
      <c r="B459" s="7">
        <v>46</v>
      </c>
      <c r="C459" s="28">
        <v>146</v>
      </c>
      <c r="D459" s="28">
        <v>5</v>
      </c>
      <c r="E459" s="29">
        <v>43531</v>
      </c>
      <c r="F459" s="28">
        <v>5260</v>
      </c>
      <c r="G459" s="28">
        <v>8240</v>
      </c>
      <c r="H459" s="28">
        <v>7391</v>
      </c>
      <c r="I459" s="28"/>
      <c r="J459" s="30">
        <f t="shared" si="4"/>
        <v>39.840450492726418</v>
      </c>
      <c r="K459" s="32"/>
      <c r="L459" s="32"/>
      <c r="M459" s="32"/>
      <c r="O459" s="33">
        <f t="shared" si="1"/>
        <v>213.1</v>
      </c>
    </row>
    <row r="460" spans="1:15" ht="15.75" customHeight="1" x14ac:dyDescent="0.3">
      <c r="A460" s="34">
        <v>2455</v>
      </c>
      <c r="B460" s="34">
        <v>43</v>
      </c>
      <c r="C460" s="35">
        <v>146</v>
      </c>
      <c r="D460" s="35">
        <v>9</v>
      </c>
      <c r="E460" s="36">
        <v>43557</v>
      </c>
      <c r="F460" s="37">
        <v>5211</v>
      </c>
      <c r="G460" s="35">
        <v>7561</v>
      </c>
      <c r="H460" s="35">
        <v>7183</v>
      </c>
      <c r="I460" s="28"/>
      <c r="J460" s="30">
        <f t="shared" si="4"/>
        <v>19.168356997971603</v>
      </c>
      <c r="K460" s="31">
        <f>AVERAGE(J460:J461)</f>
        <v>19.341484095815915</v>
      </c>
      <c r="L460" s="31">
        <f>_xlfn.STDEV.S(J460,J461)</f>
        <v>0.24483868978572146</v>
      </c>
      <c r="M460" s="32"/>
      <c r="O460" s="33">
        <f t="shared" si="1"/>
        <v>197.2</v>
      </c>
    </row>
    <row r="461" spans="1:15" ht="15.75" customHeight="1" x14ac:dyDescent="0.3">
      <c r="A461" s="34">
        <v>2456</v>
      </c>
      <c r="B461" s="34">
        <v>44</v>
      </c>
      <c r="C461" s="35">
        <v>146</v>
      </c>
      <c r="D461" s="35">
        <v>9</v>
      </c>
      <c r="E461" s="36">
        <v>43557</v>
      </c>
      <c r="F461" s="37">
        <v>5218</v>
      </c>
      <c r="G461" s="35">
        <v>7631</v>
      </c>
      <c r="H461" s="35">
        <v>7237</v>
      </c>
      <c r="I461" s="28"/>
      <c r="J461" s="30">
        <f t="shared" si="4"/>
        <v>19.51461119366023</v>
      </c>
      <c r="K461" s="32"/>
      <c r="L461" s="32"/>
      <c r="M461" s="32"/>
      <c r="O461" s="33">
        <f t="shared" si="1"/>
        <v>201.9</v>
      </c>
    </row>
    <row r="462" spans="1:15" ht="15.75" customHeight="1" x14ac:dyDescent="0.3">
      <c r="A462" s="34">
        <v>3103</v>
      </c>
      <c r="B462" s="34">
        <v>43</v>
      </c>
      <c r="C462" s="35">
        <v>146</v>
      </c>
      <c r="D462" s="35">
        <v>12</v>
      </c>
      <c r="E462" s="36">
        <v>43577</v>
      </c>
      <c r="F462" s="37">
        <v>5211</v>
      </c>
      <c r="G462" s="35">
        <v>7468</v>
      </c>
      <c r="H462" s="35">
        <v>7124</v>
      </c>
      <c r="I462" s="35"/>
      <c r="J462" s="30">
        <f t="shared" si="4"/>
        <v>17.982226868792473</v>
      </c>
      <c r="K462" s="31">
        <f>AVERAGE(J462:J463)</f>
        <v>17.9974896299329</v>
      </c>
      <c r="L462" s="31">
        <f>_xlfn.STDEV.S(J462,J463)</f>
        <v>2.1584803804050423E-2</v>
      </c>
      <c r="M462" s="32"/>
      <c r="O462" s="33">
        <f t="shared" si="1"/>
        <v>191.3</v>
      </c>
    </row>
    <row r="463" spans="1:15" ht="15.75" customHeight="1" x14ac:dyDescent="0.3">
      <c r="A463" s="34">
        <v>3104</v>
      </c>
      <c r="B463" s="34">
        <v>44</v>
      </c>
      <c r="C463" s="35">
        <v>146</v>
      </c>
      <c r="D463" s="35">
        <v>12</v>
      </c>
      <c r="E463" s="36">
        <v>43577</v>
      </c>
      <c r="F463" s="37">
        <v>5218</v>
      </c>
      <c r="G463" s="35">
        <v>7439</v>
      </c>
      <c r="H463" s="35">
        <v>7100</v>
      </c>
      <c r="I463" s="35"/>
      <c r="J463" s="30">
        <f t="shared" si="4"/>
        <v>18.012752391073324</v>
      </c>
      <c r="K463" s="32"/>
      <c r="L463" s="32"/>
      <c r="M463" s="32"/>
      <c r="O463" s="33">
        <f t="shared" si="1"/>
        <v>188.2</v>
      </c>
    </row>
    <row r="464" spans="1:15" ht="15.75" customHeight="1" x14ac:dyDescent="0.3">
      <c r="A464" s="34">
        <v>3605</v>
      </c>
      <c r="B464" s="34">
        <v>27</v>
      </c>
      <c r="C464" s="35">
        <v>146</v>
      </c>
      <c r="D464" s="35">
        <v>14</v>
      </c>
      <c r="E464" s="36">
        <v>43591</v>
      </c>
      <c r="F464" s="35">
        <v>5236</v>
      </c>
      <c r="G464" s="37">
        <v>7281</v>
      </c>
      <c r="H464" s="35">
        <v>6981</v>
      </c>
      <c r="I464" s="35"/>
      <c r="J464" s="30">
        <f t="shared" si="4"/>
        <v>17.191977077363894</v>
      </c>
      <c r="K464" s="31">
        <f>AVERAGE(J464:J465)</f>
        <v>17.096578857454084</v>
      </c>
      <c r="L464" s="31">
        <f>_xlfn.STDEV.S(J464,J465)</f>
        <v>0.13491345642270527</v>
      </c>
      <c r="M464" s="32">
        <f>+(K462-K464)/14</f>
        <v>6.4350769462772614E-2</v>
      </c>
      <c r="N464" s="33">
        <f>+(K458-K464)/60</f>
        <v>0.39245803763288678</v>
      </c>
      <c r="O464" s="33">
        <f t="shared" si="1"/>
        <v>174.5</v>
      </c>
    </row>
    <row r="465" spans="1:15" ht="15.75" customHeight="1" x14ac:dyDescent="0.3">
      <c r="A465" s="34">
        <v>3606</v>
      </c>
      <c r="B465" s="34">
        <v>28</v>
      </c>
      <c r="C465" s="35">
        <v>146</v>
      </c>
      <c r="D465" s="35">
        <v>14</v>
      </c>
      <c r="E465" s="36">
        <v>43591</v>
      </c>
      <c r="F465" s="35">
        <v>5216</v>
      </c>
      <c r="G465" s="37">
        <v>7198</v>
      </c>
      <c r="H465" s="35">
        <v>6910</v>
      </c>
      <c r="I465" s="35"/>
      <c r="J465" s="30">
        <f t="shared" si="4"/>
        <v>17.001180637544273</v>
      </c>
      <c r="K465" s="32"/>
      <c r="L465" s="32"/>
      <c r="M465" s="32"/>
      <c r="O465" s="33">
        <f t="shared" si="1"/>
        <v>169.4</v>
      </c>
    </row>
    <row r="466" spans="1:15" ht="15.75" customHeight="1" x14ac:dyDescent="0.3">
      <c r="A466" s="7">
        <v>47</v>
      </c>
      <c r="B466" s="7">
        <v>47</v>
      </c>
      <c r="C466" s="57">
        <v>147</v>
      </c>
      <c r="D466" s="57">
        <v>1</v>
      </c>
      <c r="E466" s="58">
        <v>43514</v>
      </c>
      <c r="F466" s="57">
        <v>5258</v>
      </c>
      <c r="G466" s="57"/>
      <c r="H466" s="57"/>
      <c r="I466" s="57"/>
      <c r="J466" s="59">
        <f t="shared" si="4"/>
        <v>0</v>
      </c>
      <c r="K466" s="63">
        <f>AVERAGE(J466:J467)</f>
        <v>0</v>
      </c>
      <c r="L466" s="63">
        <f>_xlfn.STDEV.S(J466,J467)</f>
        <v>0</v>
      </c>
      <c r="M466" s="62">
        <v>1</v>
      </c>
      <c r="O466" s="33">
        <f t="shared" si="1"/>
        <v>-525.79999999999995</v>
      </c>
    </row>
    <row r="467" spans="1:15" ht="15.75" customHeight="1" x14ac:dyDescent="0.3">
      <c r="A467" s="7">
        <v>48</v>
      </c>
      <c r="B467" s="7">
        <v>48</v>
      </c>
      <c r="C467" s="57">
        <v>147</v>
      </c>
      <c r="D467" s="57">
        <v>1</v>
      </c>
      <c r="E467" s="58">
        <v>43514</v>
      </c>
      <c r="F467" s="57">
        <v>5245</v>
      </c>
      <c r="G467" s="57"/>
      <c r="H467" s="57"/>
      <c r="I467" s="57"/>
      <c r="J467" s="59">
        <f t="shared" si="4"/>
        <v>0</v>
      </c>
      <c r="K467" s="62"/>
      <c r="L467" s="62"/>
      <c r="M467" s="62"/>
      <c r="O467" s="33">
        <f t="shared" si="1"/>
        <v>-524.5</v>
      </c>
    </row>
    <row r="468" spans="1:15" ht="15.75" customHeight="1" x14ac:dyDescent="0.3">
      <c r="A468" s="7">
        <v>651</v>
      </c>
      <c r="B468" s="7">
        <v>301</v>
      </c>
      <c r="C468" s="57">
        <v>147</v>
      </c>
      <c r="D468" s="57">
        <v>2</v>
      </c>
      <c r="E468" s="58">
        <v>43517</v>
      </c>
      <c r="F468" s="57">
        <v>5241</v>
      </c>
      <c r="G468" s="57">
        <v>8379</v>
      </c>
      <c r="H468" s="57">
        <v>7926</v>
      </c>
      <c r="I468" s="57">
        <v>9</v>
      </c>
      <c r="J468" s="59">
        <f t="shared" si="4"/>
        <v>16.871508379888269</v>
      </c>
      <c r="K468" s="63">
        <f>AVERAGE(J468:J469)</f>
        <v>17.291086031853155</v>
      </c>
      <c r="L468" s="63">
        <f>_xlfn.STDEV.S(J468,J469)</f>
        <v>0.59337240587740248</v>
      </c>
      <c r="M468" s="62"/>
      <c r="O468" s="33">
        <f t="shared" si="1"/>
        <v>268.5</v>
      </c>
    </row>
    <row r="469" spans="1:15" ht="15.75" customHeight="1" x14ac:dyDescent="0.3">
      <c r="A469" s="7">
        <v>652</v>
      </c>
      <c r="B469" s="7">
        <v>302</v>
      </c>
      <c r="C469" s="57">
        <v>147</v>
      </c>
      <c r="D469" s="57">
        <v>2</v>
      </c>
      <c r="E469" s="58">
        <v>43517</v>
      </c>
      <c r="F469" s="57">
        <v>5225</v>
      </c>
      <c r="G469" s="57">
        <v>8382</v>
      </c>
      <c r="H469" s="57">
        <v>7907</v>
      </c>
      <c r="I469" s="57"/>
      <c r="J469" s="59">
        <f t="shared" si="4"/>
        <v>17.710663683818044</v>
      </c>
      <c r="K469" s="62"/>
      <c r="L469" s="62"/>
      <c r="M469" s="62"/>
      <c r="O469" s="33">
        <f t="shared" si="1"/>
        <v>268.2</v>
      </c>
    </row>
    <row r="470" spans="1:15" ht="15.75" customHeight="1" x14ac:dyDescent="0.3">
      <c r="A470" s="7">
        <v>701</v>
      </c>
      <c r="B470" s="7">
        <v>47</v>
      </c>
      <c r="C470" s="57">
        <v>147</v>
      </c>
      <c r="D470" s="57">
        <v>3</v>
      </c>
      <c r="E470" s="58">
        <v>43521</v>
      </c>
      <c r="F470" s="57">
        <v>5258</v>
      </c>
      <c r="G470" s="57">
        <v>8548</v>
      </c>
      <c r="H470" s="57">
        <v>7998</v>
      </c>
      <c r="I470" s="57">
        <v>9</v>
      </c>
      <c r="J470" s="59">
        <f t="shared" si="4"/>
        <v>20.072992700729927</v>
      </c>
      <c r="K470" s="63">
        <f>AVERAGE(J470:J471)</f>
        <v>19.202833766406052</v>
      </c>
      <c r="L470" s="63">
        <f>_xlfn.STDEV.S(J470,J471)</f>
        <v>1.2305905663409411</v>
      </c>
      <c r="M470" s="62"/>
      <c r="O470" s="33">
        <f t="shared" si="1"/>
        <v>274</v>
      </c>
    </row>
    <row r="471" spans="1:15" ht="15.75" customHeight="1" x14ac:dyDescent="0.3">
      <c r="A471" s="7">
        <v>702</v>
      </c>
      <c r="B471" s="7">
        <v>48</v>
      </c>
      <c r="C471" s="57">
        <v>147</v>
      </c>
      <c r="D471" s="57">
        <v>3</v>
      </c>
      <c r="E471" s="58">
        <v>43521</v>
      </c>
      <c r="F471" s="57">
        <v>5245</v>
      </c>
      <c r="G471" s="57">
        <v>8240</v>
      </c>
      <c r="H471" s="57">
        <v>7776</v>
      </c>
      <c r="I471" s="57"/>
      <c r="J471" s="59">
        <f t="shared" si="4"/>
        <v>18.33267483208218</v>
      </c>
      <c r="K471" s="62"/>
      <c r="L471" s="62"/>
      <c r="M471" s="62"/>
      <c r="O471" s="33">
        <f t="shared" si="1"/>
        <v>253.1</v>
      </c>
    </row>
    <row r="472" spans="1:15" ht="15.75" customHeight="1" x14ac:dyDescent="0.3">
      <c r="A472" s="7">
        <v>1351</v>
      </c>
      <c r="B472" s="7">
        <v>47</v>
      </c>
      <c r="C472" s="57">
        <v>147</v>
      </c>
      <c r="D472" s="57">
        <v>5</v>
      </c>
      <c r="E472" s="58">
        <v>43531</v>
      </c>
      <c r="F472" s="57">
        <v>5258</v>
      </c>
      <c r="G472" s="57">
        <v>8900</v>
      </c>
      <c r="H472" s="57">
        <v>8292</v>
      </c>
      <c r="I472" s="57">
        <v>6</v>
      </c>
      <c r="J472" s="59">
        <f t="shared" si="4"/>
        <v>20.03955174686882</v>
      </c>
      <c r="K472" s="63">
        <f>AVERAGE(J472:J473)</f>
        <v>19.125039031329145</v>
      </c>
      <c r="L472" s="63">
        <f>_xlfn.STDEV.S(J472,J473)</f>
        <v>1.2933162852788551</v>
      </c>
      <c r="M472" s="62"/>
      <c r="O472" s="33">
        <f t="shared" si="1"/>
        <v>303.39999999999998</v>
      </c>
    </row>
    <row r="473" spans="1:15" ht="15.75" customHeight="1" x14ac:dyDescent="0.3">
      <c r="A473" s="7">
        <v>1352</v>
      </c>
      <c r="B473" s="7">
        <v>48</v>
      </c>
      <c r="C473" s="57">
        <v>147</v>
      </c>
      <c r="D473" s="57">
        <v>5</v>
      </c>
      <c r="E473" s="58">
        <v>43531</v>
      </c>
      <c r="F473" s="57">
        <v>5245</v>
      </c>
      <c r="G473" s="57">
        <v>8614</v>
      </c>
      <c r="H473" s="57">
        <v>8095</v>
      </c>
      <c r="I473" s="57"/>
      <c r="J473" s="59">
        <f t="shared" si="4"/>
        <v>18.210526315789473</v>
      </c>
      <c r="K473" s="62"/>
      <c r="L473" s="62"/>
      <c r="M473" s="62"/>
      <c r="O473" s="33">
        <f t="shared" si="1"/>
        <v>285</v>
      </c>
    </row>
    <row r="474" spans="1:15" ht="15.75" customHeight="1" x14ac:dyDescent="0.3">
      <c r="A474" s="34">
        <v>1967</v>
      </c>
      <c r="B474" s="34">
        <v>13</v>
      </c>
      <c r="C474" s="64">
        <v>147</v>
      </c>
      <c r="D474" s="64">
        <v>7</v>
      </c>
      <c r="E474" s="65">
        <v>43545</v>
      </c>
      <c r="F474" s="66">
        <v>5314</v>
      </c>
      <c r="G474" s="64">
        <v>8132</v>
      </c>
      <c r="H474" s="64">
        <v>7718</v>
      </c>
      <c r="I474" s="57"/>
      <c r="J474" s="59">
        <f t="shared" si="4"/>
        <v>17.221297836938437</v>
      </c>
      <c r="K474" s="63">
        <f>AVERAGE(J474:J475)</f>
        <v>17.39707780059188</v>
      </c>
      <c r="L474" s="63">
        <f>_xlfn.STDEV.S(J474,J475)</f>
        <v>0.24859040859214965</v>
      </c>
      <c r="M474" s="62"/>
      <c r="O474" s="33">
        <f t="shared" si="1"/>
        <v>240.4</v>
      </c>
    </row>
    <row r="475" spans="1:15" ht="15.75" customHeight="1" x14ac:dyDescent="0.3">
      <c r="A475" s="34">
        <v>1968</v>
      </c>
      <c r="B475" s="34">
        <v>14</v>
      </c>
      <c r="C475" s="64">
        <v>147</v>
      </c>
      <c r="D475" s="64">
        <v>7</v>
      </c>
      <c r="E475" s="65">
        <v>43545</v>
      </c>
      <c r="F475" s="66">
        <v>5249</v>
      </c>
      <c r="G475" s="64">
        <v>7952</v>
      </c>
      <c r="H475" s="64">
        <v>7548</v>
      </c>
      <c r="I475" s="57"/>
      <c r="J475" s="59">
        <f t="shared" si="4"/>
        <v>17.572857764245324</v>
      </c>
      <c r="K475" s="62"/>
      <c r="L475" s="62"/>
      <c r="M475" s="62"/>
      <c r="O475" s="33">
        <f t="shared" si="1"/>
        <v>229.9</v>
      </c>
    </row>
    <row r="476" spans="1:15" ht="15.75" customHeight="1" x14ac:dyDescent="0.3">
      <c r="A476" s="34">
        <v>2635</v>
      </c>
      <c r="B476" s="34">
        <v>7</v>
      </c>
      <c r="C476" s="64">
        <v>147</v>
      </c>
      <c r="D476" s="64">
        <v>10</v>
      </c>
      <c r="E476" s="65">
        <v>43564</v>
      </c>
      <c r="F476" s="66">
        <v>5232</v>
      </c>
      <c r="G476" s="64">
        <v>8411</v>
      </c>
      <c r="H476" s="64">
        <v>7952</v>
      </c>
      <c r="I476" s="64"/>
      <c r="J476" s="59">
        <f t="shared" si="4"/>
        <v>16.875</v>
      </c>
      <c r="K476" s="63">
        <f>AVERAGE(J476:J477)</f>
        <v>16.802375094625283</v>
      </c>
      <c r="L476" s="63">
        <f>_xlfn.STDEV.S(J476,J477)</f>
        <v>0.10270712614698714</v>
      </c>
      <c r="M476" s="62">
        <f>+(K474-K476)/19</f>
        <v>3.1300142419294581E-2</v>
      </c>
      <c r="O476" s="33">
        <f t="shared" si="1"/>
        <v>272</v>
      </c>
    </row>
    <row r="477" spans="1:15" ht="15.75" customHeight="1" x14ac:dyDescent="0.3">
      <c r="A477" s="34">
        <v>2636</v>
      </c>
      <c r="B477" s="34">
        <v>8</v>
      </c>
      <c r="C477" s="64">
        <v>147</v>
      </c>
      <c r="D477" s="64">
        <v>10</v>
      </c>
      <c r="E477" s="65">
        <v>43564</v>
      </c>
      <c r="F477" s="66">
        <v>5221</v>
      </c>
      <c r="G477" s="64">
        <v>8305</v>
      </c>
      <c r="H477" s="64">
        <v>7863</v>
      </c>
      <c r="I477" s="64"/>
      <c r="J477" s="59">
        <f t="shared" si="4"/>
        <v>16.729750189250566</v>
      </c>
      <c r="K477" s="62"/>
      <c r="L477" s="62"/>
      <c r="M477" s="62"/>
      <c r="O477" s="33">
        <f t="shared" si="1"/>
        <v>264.2</v>
      </c>
    </row>
    <row r="478" spans="1:15" ht="15.75" customHeight="1" x14ac:dyDescent="0.3">
      <c r="A478" s="7">
        <v>49</v>
      </c>
      <c r="B478" s="7">
        <v>49</v>
      </c>
      <c r="C478" s="28">
        <v>148</v>
      </c>
      <c r="D478" s="28">
        <v>1</v>
      </c>
      <c r="E478" s="29">
        <v>43514</v>
      </c>
      <c r="F478" s="28">
        <v>5203</v>
      </c>
      <c r="G478" s="28">
        <v>7227</v>
      </c>
      <c r="H478" s="28">
        <v>6780</v>
      </c>
      <c r="I478" s="28">
        <v>9</v>
      </c>
      <c r="J478" s="30">
        <f t="shared" si="4"/>
        <v>28.344958782498413</v>
      </c>
      <c r="K478" s="31">
        <f>AVERAGE(J478:J479)</f>
        <v>26.68060154849417</v>
      </c>
      <c r="L478" s="31">
        <f>_xlfn.STDEV.S(J478,J479)</f>
        <v>2.3537565729625709</v>
      </c>
      <c r="M478" s="32">
        <v>1</v>
      </c>
      <c r="O478" s="33">
        <f t="shared" si="1"/>
        <v>157.69999999999999</v>
      </c>
    </row>
    <row r="479" spans="1:15" ht="15.75" customHeight="1" x14ac:dyDescent="0.3">
      <c r="A479" s="7">
        <v>50</v>
      </c>
      <c r="B479" s="7">
        <v>50</v>
      </c>
      <c r="C479" s="28">
        <v>148</v>
      </c>
      <c r="D479" s="28">
        <v>1</v>
      </c>
      <c r="E479" s="29">
        <v>43514</v>
      </c>
      <c r="F479" s="28">
        <v>5251</v>
      </c>
      <c r="G479" s="28">
        <v>7175</v>
      </c>
      <c r="H479" s="28">
        <v>6790</v>
      </c>
      <c r="I479" s="28"/>
      <c r="J479" s="30">
        <f t="shared" si="4"/>
        <v>25.016244314489928</v>
      </c>
      <c r="K479" s="32"/>
      <c r="L479" s="32"/>
      <c r="M479" s="32"/>
      <c r="O479" s="33">
        <f t="shared" si="1"/>
        <v>153.9</v>
      </c>
    </row>
    <row r="480" spans="1:15" ht="15.75" customHeight="1" x14ac:dyDescent="0.3">
      <c r="A480" s="7">
        <v>703</v>
      </c>
      <c r="B480" s="7">
        <v>49</v>
      </c>
      <c r="C480" s="28">
        <v>148</v>
      </c>
      <c r="D480" s="28">
        <v>3</v>
      </c>
      <c r="E480" s="29">
        <v>43521</v>
      </c>
      <c r="F480" s="28">
        <v>5203</v>
      </c>
      <c r="G480" s="28">
        <v>7218</v>
      </c>
      <c r="H480" s="28">
        <v>6887</v>
      </c>
      <c r="I480" s="28">
        <v>9</v>
      </c>
      <c r="J480" s="30">
        <f t="shared" si="4"/>
        <v>19.655581947743467</v>
      </c>
      <c r="K480" s="31">
        <f>AVERAGE(J480:J481)</f>
        <v>19.922802850356295</v>
      </c>
      <c r="L480" s="31">
        <f>_xlfn.STDEV.S(J480,J481)</f>
        <v>0.37790742462464022</v>
      </c>
      <c r="M480" s="32"/>
      <c r="O480" s="33">
        <f t="shared" si="1"/>
        <v>168.4</v>
      </c>
    </row>
    <row r="481" spans="1:15" ht="15.75" customHeight="1" x14ac:dyDescent="0.3">
      <c r="A481" s="7">
        <v>704</v>
      </c>
      <c r="B481" s="7">
        <v>50</v>
      </c>
      <c r="C481" s="28">
        <v>148</v>
      </c>
      <c r="D481" s="28">
        <v>3</v>
      </c>
      <c r="E481" s="29">
        <v>43521</v>
      </c>
      <c r="F481" s="28">
        <v>5251</v>
      </c>
      <c r="G481" s="28">
        <v>7275</v>
      </c>
      <c r="H481" s="28">
        <v>6935</v>
      </c>
      <c r="I481" s="28"/>
      <c r="J481" s="30">
        <f t="shared" si="4"/>
        <v>20.190023752969122</v>
      </c>
      <c r="K481" s="32"/>
      <c r="L481" s="32"/>
      <c r="M481" s="32"/>
      <c r="O481" s="33">
        <f t="shared" si="1"/>
        <v>168.4</v>
      </c>
    </row>
    <row r="482" spans="1:15" ht="15.75" customHeight="1" x14ac:dyDescent="0.3">
      <c r="A482" s="7">
        <v>1353</v>
      </c>
      <c r="B482" s="7">
        <v>49</v>
      </c>
      <c r="C482" s="28">
        <v>148</v>
      </c>
      <c r="D482" s="28">
        <v>5</v>
      </c>
      <c r="E482" s="29">
        <v>43531</v>
      </c>
      <c r="F482" s="28">
        <v>5203</v>
      </c>
      <c r="G482" s="28">
        <v>7861</v>
      </c>
      <c r="H482" s="28">
        <v>7376</v>
      </c>
      <c r="I482" s="28">
        <v>6</v>
      </c>
      <c r="J482" s="30">
        <f t="shared" si="4"/>
        <v>22.319374137137597</v>
      </c>
      <c r="K482" s="31">
        <f>AVERAGE(J482:J483)</f>
        <v>22.634710631245518</v>
      </c>
      <c r="L482" s="31">
        <f>_xlfn.STDEV.S(J482,J483)</f>
        <v>0.44595314667860558</v>
      </c>
      <c r="M482" s="32"/>
      <c r="O482" s="33">
        <f t="shared" si="1"/>
        <v>217.3</v>
      </c>
    </row>
    <row r="483" spans="1:15" ht="15.75" customHeight="1" x14ac:dyDescent="0.3">
      <c r="A483" s="7">
        <v>1354</v>
      </c>
      <c r="B483" s="7">
        <v>50</v>
      </c>
      <c r="C483" s="28">
        <v>148</v>
      </c>
      <c r="D483" s="28">
        <v>5</v>
      </c>
      <c r="E483" s="29">
        <v>43531</v>
      </c>
      <c r="F483" s="28">
        <v>5251</v>
      </c>
      <c r="G483" s="28">
        <v>7860</v>
      </c>
      <c r="H483" s="28">
        <v>7373</v>
      </c>
      <c r="I483" s="28"/>
      <c r="J483" s="30">
        <f t="shared" si="4"/>
        <v>22.950047125353439</v>
      </c>
      <c r="K483" s="32"/>
      <c r="L483" s="32"/>
      <c r="M483" s="32"/>
      <c r="O483" s="33">
        <f t="shared" si="1"/>
        <v>212.2</v>
      </c>
    </row>
    <row r="484" spans="1:15" ht="15.75" customHeight="1" x14ac:dyDescent="0.3">
      <c r="A484" s="34">
        <v>1969</v>
      </c>
      <c r="B484" s="34">
        <v>15</v>
      </c>
      <c r="C484" s="35">
        <v>148</v>
      </c>
      <c r="D484" s="35">
        <v>7</v>
      </c>
      <c r="E484" s="36">
        <v>43545</v>
      </c>
      <c r="F484" s="37">
        <v>5231</v>
      </c>
      <c r="G484" s="35">
        <v>6898</v>
      </c>
      <c r="H484" s="35">
        <v>6654</v>
      </c>
      <c r="I484" s="28"/>
      <c r="J484" s="30">
        <f t="shared" si="4"/>
        <v>17.146872803935349</v>
      </c>
      <c r="K484" s="31">
        <f>AVERAGE(J484:J485)</f>
        <v>17.184918377935631</v>
      </c>
      <c r="L484" s="31">
        <f>_xlfn.STDEV.S(J484,J485)</f>
        <v>5.3804566739470948E-2</v>
      </c>
      <c r="M484" s="32"/>
      <c r="O484" s="33">
        <f t="shared" si="1"/>
        <v>142.30000000000001</v>
      </c>
    </row>
    <row r="485" spans="1:15" ht="15.75" customHeight="1" x14ac:dyDescent="0.3">
      <c r="A485" s="34">
        <v>1970</v>
      </c>
      <c r="B485" s="34">
        <v>16</v>
      </c>
      <c r="C485" s="35">
        <v>148</v>
      </c>
      <c r="D485" s="35">
        <v>7</v>
      </c>
      <c r="E485" s="36">
        <v>43545</v>
      </c>
      <c r="F485" s="37">
        <v>5280</v>
      </c>
      <c r="G485" s="35">
        <v>7036</v>
      </c>
      <c r="H485" s="35">
        <v>6778</v>
      </c>
      <c r="I485" s="28"/>
      <c r="J485" s="30">
        <f t="shared" si="4"/>
        <v>17.222963951935917</v>
      </c>
      <c r="K485" s="32"/>
      <c r="L485" s="32"/>
      <c r="M485" s="32"/>
      <c r="O485" s="33">
        <f t="shared" si="1"/>
        <v>149.80000000000001</v>
      </c>
    </row>
    <row r="486" spans="1:15" ht="15.75" customHeight="1" x14ac:dyDescent="0.3">
      <c r="A486" s="34">
        <v>2637</v>
      </c>
      <c r="B486" s="34">
        <v>9</v>
      </c>
      <c r="C486" s="35">
        <v>148</v>
      </c>
      <c r="D486" s="35">
        <v>10</v>
      </c>
      <c r="E486" s="36">
        <v>43564</v>
      </c>
      <c r="F486" s="37">
        <v>5188</v>
      </c>
      <c r="G486" s="35">
        <v>7383</v>
      </c>
      <c r="H486" s="35">
        <v>7085</v>
      </c>
      <c r="I486" s="35"/>
      <c r="J486" s="30">
        <f t="shared" si="4"/>
        <v>15.709014232999474</v>
      </c>
      <c r="K486" s="31">
        <f>AVERAGE(J486:J487)</f>
        <v>15.619870244991358</v>
      </c>
      <c r="L486" s="31">
        <f>_xlfn.STDEV.S(J486,J487)</f>
        <v>0.12606863684510369</v>
      </c>
      <c r="M486" s="32">
        <f>+(K484-K486)/19</f>
        <v>8.2370954365488067E-2</v>
      </c>
      <c r="N486" s="33">
        <f>+(K482-K486)/33</f>
        <v>0.21257092079558063</v>
      </c>
      <c r="O486" s="33">
        <f t="shared" si="1"/>
        <v>189.7</v>
      </c>
    </row>
    <row r="487" spans="1:15" ht="15.75" customHeight="1" x14ac:dyDescent="0.3">
      <c r="A487" s="34">
        <v>2638</v>
      </c>
      <c r="B487" s="34">
        <v>10</v>
      </c>
      <c r="C487" s="35">
        <v>148</v>
      </c>
      <c r="D487" s="35">
        <v>10</v>
      </c>
      <c r="E487" s="36">
        <v>43564</v>
      </c>
      <c r="F487" s="37">
        <v>5232</v>
      </c>
      <c r="G487" s="35">
        <v>7300</v>
      </c>
      <c r="H487" s="35">
        <v>7022</v>
      </c>
      <c r="I487" s="35"/>
      <c r="J487" s="30">
        <f t="shared" si="4"/>
        <v>15.53072625698324</v>
      </c>
      <c r="K487" s="32"/>
      <c r="L487" s="32"/>
      <c r="M487" s="32"/>
      <c r="O487" s="33">
        <f t="shared" si="1"/>
        <v>179</v>
      </c>
    </row>
    <row r="488" spans="1:15" ht="15.75" customHeight="1" x14ac:dyDescent="0.3">
      <c r="A488" s="7">
        <v>51</v>
      </c>
      <c r="B488" s="7">
        <v>51</v>
      </c>
      <c r="C488" s="57">
        <v>149</v>
      </c>
      <c r="D488" s="57">
        <v>1</v>
      </c>
      <c r="E488" s="58">
        <v>43514</v>
      </c>
      <c r="F488" s="57">
        <v>5234</v>
      </c>
      <c r="G488" s="57">
        <v>8080</v>
      </c>
      <c r="H488" s="57">
        <v>7311</v>
      </c>
      <c r="I488" s="57">
        <v>11</v>
      </c>
      <c r="J488" s="59">
        <f t="shared" si="4"/>
        <v>37.024554646124216</v>
      </c>
      <c r="K488" s="63">
        <f>AVERAGE(J488:J489)</f>
        <v>36.603231845800735</v>
      </c>
      <c r="L488" s="63">
        <f>_xlfn.STDEV.S(J488,J489)</f>
        <v>0.59584041835447232</v>
      </c>
      <c r="M488" s="62">
        <v>3</v>
      </c>
      <c r="O488" s="33">
        <f t="shared" si="1"/>
        <v>207.7</v>
      </c>
    </row>
    <row r="489" spans="1:15" ht="15.75" customHeight="1" x14ac:dyDescent="0.3">
      <c r="A489" s="7">
        <v>52</v>
      </c>
      <c r="B489" s="7">
        <v>52</v>
      </c>
      <c r="C489" s="57">
        <v>149</v>
      </c>
      <c r="D489" s="57">
        <v>1</v>
      </c>
      <c r="E489" s="58">
        <v>43514</v>
      </c>
      <c r="F489" s="57">
        <v>5234</v>
      </c>
      <c r="G489" s="57">
        <v>7959</v>
      </c>
      <c r="H489" s="57">
        <v>7235</v>
      </c>
      <c r="I489" s="57"/>
      <c r="J489" s="59">
        <f t="shared" si="4"/>
        <v>36.181909045477262</v>
      </c>
      <c r="K489" s="62"/>
      <c r="L489" s="62"/>
      <c r="M489" s="62"/>
      <c r="O489" s="33">
        <f t="shared" si="1"/>
        <v>200.1</v>
      </c>
    </row>
    <row r="490" spans="1:15" ht="15.75" customHeight="1" x14ac:dyDescent="0.3">
      <c r="A490" s="7">
        <v>705</v>
      </c>
      <c r="B490" s="7">
        <v>51</v>
      </c>
      <c r="C490" s="57">
        <v>149</v>
      </c>
      <c r="D490" s="57">
        <v>3</v>
      </c>
      <c r="E490" s="58">
        <v>43521</v>
      </c>
      <c r="F490" s="57">
        <v>5234</v>
      </c>
      <c r="G490" s="57">
        <v>8606</v>
      </c>
      <c r="H490" s="57">
        <v>7587</v>
      </c>
      <c r="I490" s="57">
        <v>9</v>
      </c>
      <c r="J490" s="59">
        <f t="shared" si="4"/>
        <v>43.306417339566508</v>
      </c>
      <c r="K490" s="63">
        <f>AVERAGE(J490:J491)</f>
        <v>42.98405444092753</v>
      </c>
      <c r="L490" s="63">
        <f>_xlfn.STDEV.S(J490,J491)</f>
        <v>0.4558899832611466</v>
      </c>
      <c r="M490" s="62"/>
      <c r="O490" s="33">
        <f t="shared" si="1"/>
        <v>235.3</v>
      </c>
    </row>
    <row r="491" spans="1:15" ht="15.75" customHeight="1" x14ac:dyDescent="0.3">
      <c r="A491" s="7">
        <v>706</v>
      </c>
      <c r="B491" s="7">
        <v>52</v>
      </c>
      <c r="C491" s="57">
        <v>149</v>
      </c>
      <c r="D491" s="57">
        <v>3</v>
      </c>
      <c r="E491" s="58">
        <v>43521</v>
      </c>
      <c r="F491" s="57">
        <v>5234</v>
      </c>
      <c r="G491" s="57">
        <v>8675</v>
      </c>
      <c r="H491" s="57">
        <v>7646</v>
      </c>
      <c r="I491" s="57"/>
      <c r="J491" s="59">
        <f t="shared" si="4"/>
        <v>42.661691542288551</v>
      </c>
      <c r="K491" s="62"/>
      <c r="L491" s="62"/>
      <c r="M491" s="62"/>
      <c r="O491" s="33">
        <f t="shared" si="1"/>
        <v>241.2</v>
      </c>
    </row>
    <row r="492" spans="1:15" ht="15.75" customHeight="1" x14ac:dyDescent="0.3">
      <c r="A492" s="7">
        <v>1355</v>
      </c>
      <c r="B492" s="7">
        <v>51</v>
      </c>
      <c r="C492" s="57">
        <v>149</v>
      </c>
      <c r="D492" s="57">
        <v>5</v>
      </c>
      <c r="E492" s="58">
        <v>43531</v>
      </c>
      <c r="F492" s="57">
        <v>5234</v>
      </c>
      <c r="G492" s="57">
        <v>8809</v>
      </c>
      <c r="H492" s="57">
        <v>7800</v>
      </c>
      <c r="I492" s="57">
        <v>8</v>
      </c>
      <c r="J492" s="59">
        <f t="shared" si="4"/>
        <v>39.321901792673422</v>
      </c>
      <c r="K492" s="63">
        <f>AVERAGE(J492:J493)</f>
        <v>39.460867528266682</v>
      </c>
      <c r="L492" s="63">
        <f>_xlfn.STDEV.S(J492,J493)</f>
        <v>0.19652722798114164</v>
      </c>
      <c r="M492" s="62"/>
      <c r="O492" s="33">
        <f t="shared" si="1"/>
        <v>256.60000000000002</v>
      </c>
    </row>
    <row r="493" spans="1:15" ht="15.75" customHeight="1" x14ac:dyDescent="0.3">
      <c r="A493" s="7">
        <v>1356</v>
      </c>
      <c r="B493" s="7">
        <v>52</v>
      </c>
      <c r="C493" s="57">
        <v>149</v>
      </c>
      <c r="D493" s="57">
        <v>5</v>
      </c>
      <c r="E493" s="58">
        <v>43531</v>
      </c>
      <c r="F493" s="57">
        <v>5234</v>
      </c>
      <c r="G493" s="57">
        <v>8583</v>
      </c>
      <c r="H493" s="57">
        <v>7633</v>
      </c>
      <c r="I493" s="57"/>
      <c r="J493" s="59">
        <f t="shared" si="4"/>
        <v>39.599833263859942</v>
      </c>
      <c r="K493" s="62"/>
      <c r="L493" s="62"/>
      <c r="M493" s="62"/>
      <c r="O493" s="33">
        <f t="shared" si="1"/>
        <v>239.9</v>
      </c>
    </row>
    <row r="494" spans="1:15" ht="15.75" customHeight="1" x14ac:dyDescent="0.3">
      <c r="A494" s="34">
        <v>2457</v>
      </c>
      <c r="B494" s="34">
        <v>45</v>
      </c>
      <c r="C494" s="64">
        <v>149</v>
      </c>
      <c r="D494" s="64">
        <v>9</v>
      </c>
      <c r="E494" s="65">
        <v>43557</v>
      </c>
      <c r="F494" s="66">
        <v>5211</v>
      </c>
      <c r="G494" s="64">
        <v>8042</v>
      </c>
      <c r="H494" s="64">
        <v>7536</v>
      </c>
      <c r="I494" s="57"/>
      <c r="J494" s="59">
        <f t="shared" si="4"/>
        <v>21.763440860215052</v>
      </c>
      <c r="K494" s="63">
        <f>AVERAGE(J494:J495)</f>
        <v>21.605404640633843</v>
      </c>
      <c r="L494" s="63">
        <f>_xlfn.STDEV.S(J494,J495)</f>
        <v>0.22349696507792119</v>
      </c>
      <c r="M494" s="62"/>
      <c r="O494" s="33">
        <f t="shared" si="1"/>
        <v>232.5</v>
      </c>
    </row>
    <row r="495" spans="1:15" ht="15.75" customHeight="1" x14ac:dyDescent="0.3">
      <c r="A495" s="34">
        <v>2458</v>
      </c>
      <c r="B495" s="34">
        <v>46</v>
      </c>
      <c r="C495" s="64">
        <v>149</v>
      </c>
      <c r="D495" s="64">
        <v>9</v>
      </c>
      <c r="E495" s="65">
        <v>43557</v>
      </c>
      <c r="F495" s="66">
        <v>5260</v>
      </c>
      <c r="G495" s="64">
        <v>8029</v>
      </c>
      <c r="H495" s="64">
        <v>7540</v>
      </c>
      <c r="I495" s="57"/>
      <c r="J495" s="59">
        <f t="shared" si="4"/>
        <v>21.44736842105263</v>
      </c>
      <c r="K495" s="62"/>
      <c r="L495" s="62"/>
      <c r="M495" s="62"/>
      <c r="O495" s="33">
        <f t="shared" si="1"/>
        <v>228</v>
      </c>
    </row>
    <row r="496" spans="1:15" ht="15.75" customHeight="1" x14ac:dyDescent="0.3">
      <c r="A496" s="34">
        <v>3105</v>
      </c>
      <c r="B496" s="34">
        <v>45</v>
      </c>
      <c r="C496" s="64">
        <v>149</v>
      </c>
      <c r="D496" s="64">
        <v>12</v>
      </c>
      <c r="E496" s="65">
        <v>43577</v>
      </c>
      <c r="F496" s="66">
        <v>5211</v>
      </c>
      <c r="G496" s="64">
        <v>8104</v>
      </c>
      <c r="H496" s="64">
        <v>7654</v>
      </c>
      <c r="I496" s="64"/>
      <c r="J496" s="59">
        <f t="shared" si="4"/>
        <v>18.419975440032747</v>
      </c>
      <c r="K496" s="63">
        <f>AVERAGE(J496:J497)</f>
        <v>18.333351464562188</v>
      </c>
      <c r="L496" s="63">
        <f>_xlfn.STDEV.S(J496,J497)</f>
        <v>0.12250480093713868</v>
      </c>
      <c r="M496" s="62"/>
      <c r="O496" s="33">
        <f t="shared" si="1"/>
        <v>244.3</v>
      </c>
    </row>
    <row r="497" spans="1:15" ht="15.75" customHeight="1" x14ac:dyDescent="0.3">
      <c r="A497" s="34">
        <v>3106</v>
      </c>
      <c r="B497" s="34">
        <v>46</v>
      </c>
      <c r="C497" s="64">
        <v>149</v>
      </c>
      <c r="D497" s="64">
        <v>12</v>
      </c>
      <c r="E497" s="65">
        <v>43577</v>
      </c>
      <c r="F497" s="66">
        <v>5260</v>
      </c>
      <c r="G497" s="64">
        <v>8241</v>
      </c>
      <c r="H497" s="64">
        <v>7781</v>
      </c>
      <c r="I497" s="64"/>
      <c r="J497" s="59">
        <f t="shared" si="4"/>
        <v>18.246727489091629</v>
      </c>
      <c r="K497" s="62"/>
      <c r="L497" s="62"/>
      <c r="M497" s="62"/>
      <c r="O497" s="33">
        <f t="shared" si="1"/>
        <v>252.1</v>
      </c>
    </row>
    <row r="498" spans="1:15" ht="15.75" customHeight="1" x14ac:dyDescent="0.3">
      <c r="A498" s="34">
        <v>3607</v>
      </c>
      <c r="B498" s="34">
        <v>29</v>
      </c>
      <c r="C498" s="64">
        <v>149</v>
      </c>
      <c r="D498" s="64">
        <v>14</v>
      </c>
      <c r="E498" s="65">
        <v>43591</v>
      </c>
      <c r="F498" s="64">
        <v>5292</v>
      </c>
      <c r="G498" s="66">
        <v>8037</v>
      </c>
      <c r="H498" s="64">
        <v>7628</v>
      </c>
      <c r="I498" s="64"/>
      <c r="J498" s="59">
        <f t="shared" si="4"/>
        <v>17.508561643835616</v>
      </c>
      <c r="K498" s="63">
        <f>AVERAGE(J498:J499)</f>
        <v>17.424064077336425</v>
      </c>
      <c r="L498" s="63">
        <f>_xlfn.STDEV.S(J498,J499)</f>
        <v>0.11949760453068145</v>
      </c>
      <c r="M498" s="62">
        <f>+(K496-K498)/14</f>
        <v>6.4949099087554529E-2</v>
      </c>
      <c r="N498" s="33">
        <f>+(K492-K498)/60</f>
        <v>0.3672800575155043</v>
      </c>
      <c r="O498" s="33">
        <f t="shared" si="1"/>
        <v>233.6</v>
      </c>
    </row>
    <row r="499" spans="1:15" ht="15.75" customHeight="1" x14ac:dyDescent="0.3">
      <c r="A499" s="34">
        <v>3608</v>
      </c>
      <c r="B499" s="34">
        <v>30</v>
      </c>
      <c r="C499" s="64">
        <v>149</v>
      </c>
      <c r="D499" s="64">
        <v>14</v>
      </c>
      <c r="E499" s="65">
        <v>43591</v>
      </c>
      <c r="F499" s="64">
        <v>5244</v>
      </c>
      <c r="G499" s="66">
        <v>8005</v>
      </c>
      <c r="H499" s="64">
        <v>7597</v>
      </c>
      <c r="I499" s="64"/>
      <c r="J499" s="59">
        <f t="shared" si="4"/>
        <v>17.33956651083723</v>
      </c>
      <c r="K499" s="62"/>
      <c r="L499" s="62"/>
      <c r="M499" s="62"/>
      <c r="O499" s="33">
        <f t="shared" si="1"/>
        <v>235.3</v>
      </c>
    </row>
    <row r="500" spans="1:15" ht="15.75" customHeight="1" x14ac:dyDescent="0.3">
      <c r="A500" s="7">
        <v>53</v>
      </c>
      <c r="B500" s="7">
        <v>53</v>
      </c>
      <c r="C500" s="28">
        <v>150</v>
      </c>
      <c r="D500" s="28">
        <v>1</v>
      </c>
      <c r="E500" s="29">
        <v>43514</v>
      </c>
      <c r="F500" s="28">
        <v>5232</v>
      </c>
      <c r="G500" s="28">
        <v>8606</v>
      </c>
      <c r="H500" s="28">
        <v>7650</v>
      </c>
      <c r="I500" s="28">
        <v>10</v>
      </c>
      <c r="J500" s="30">
        <f t="shared" si="4"/>
        <v>39.536807278742764</v>
      </c>
      <c r="K500" s="31">
        <f>AVERAGE(J500:J501)</f>
        <v>39.243659612067631</v>
      </c>
      <c r="L500" s="31">
        <f>_xlfn.STDEV.S(J500,J501)</f>
        <v>0.41457340599000447</v>
      </c>
      <c r="M500" s="32">
        <v>2</v>
      </c>
      <c r="O500" s="33">
        <f t="shared" si="1"/>
        <v>241.8</v>
      </c>
    </row>
    <row r="501" spans="1:15" ht="15.75" customHeight="1" x14ac:dyDescent="0.3">
      <c r="A501" s="7">
        <v>54</v>
      </c>
      <c r="B501" s="7">
        <v>54</v>
      </c>
      <c r="C501" s="28">
        <v>150</v>
      </c>
      <c r="D501" s="28">
        <v>1</v>
      </c>
      <c r="E501" s="29">
        <v>43514</v>
      </c>
      <c r="F501" s="28">
        <v>5271</v>
      </c>
      <c r="G501" s="28">
        <v>8528</v>
      </c>
      <c r="H501" s="28">
        <v>7615</v>
      </c>
      <c r="I501" s="28"/>
      <c r="J501" s="30">
        <f t="shared" si="4"/>
        <v>38.950511945392492</v>
      </c>
      <c r="K501" s="32"/>
      <c r="L501" s="32"/>
      <c r="M501" s="32"/>
      <c r="O501" s="33">
        <f t="shared" si="1"/>
        <v>234.4</v>
      </c>
    </row>
    <row r="502" spans="1:15" ht="15.75" customHeight="1" x14ac:dyDescent="0.3">
      <c r="A502" s="7">
        <v>707</v>
      </c>
      <c r="B502" s="7">
        <v>53</v>
      </c>
      <c r="C502" s="28">
        <v>150</v>
      </c>
      <c r="D502" s="28">
        <v>3</v>
      </c>
      <c r="E502" s="29">
        <v>43521</v>
      </c>
      <c r="F502" s="28">
        <v>5232</v>
      </c>
      <c r="G502" s="28">
        <v>8640</v>
      </c>
      <c r="H502" s="28">
        <v>7719</v>
      </c>
      <c r="I502" s="28">
        <v>10</v>
      </c>
      <c r="J502" s="30">
        <f t="shared" si="4"/>
        <v>37.03256936067551</v>
      </c>
      <c r="K502" s="31">
        <f>AVERAGE(J502:J503)</f>
        <v>36.411929354766386</v>
      </c>
      <c r="L502" s="31">
        <f>_xlfn.STDEV.S(J502,J503)</f>
        <v>0.87771751370800055</v>
      </c>
      <c r="M502" s="32"/>
      <c r="O502" s="33">
        <f t="shared" si="1"/>
        <v>248.7</v>
      </c>
    </row>
    <row r="503" spans="1:15" ht="15.75" customHeight="1" x14ac:dyDescent="0.3">
      <c r="A503" s="7">
        <v>708</v>
      </c>
      <c r="B503" s="7">
        <v>54</v>
      </c>
      <c r="C503" s="28">
        <v>150</v>
      </c>
      <c r="D503" s="28">
        <v>3</v>
      </c>
      <c r="E503" s="29">
        <v>43521</v>
      </c>
      <c r="F503" s="28">
        <v>5271</v>
      </c>
      <c r="G503" s="28">
        <v>8420</v>
      </c>
      <c r="H503" s="28">
        <v>7590</v>
      </c>
      <c r="I503" s="28"/>
      <c r="J503" s="30">
        <f t="shared" si="4"/>
        <v>35.791289348857262</v>
      </c>
      <c r="K503" s="32"/>
      <c r="L503" s="32"/>
      <c r="M503" s="32"/>
      <c r="O503" s="33">
        <f t="shared" si="1"/>
        <v>231.9</v>
      </c>
    </row>
    <row r="504" spans="1:15" ht="15.75" customHeight="1" x14ac:dyDescent="0.3">
      <c r="A504" s="7">
        <v>1357</v>
      </c>
      <c r="B504" s="7">
        <v>53</v>
      </c>
      <c r="C504" s="28">
        <v>150</v>
      </c>
      <c r="D504" s="28">
        <v>5</v>
      </c>
      <c r="E504" s="29">
        <v>43531</v>
      </c>
      <c r="F504" s="28">
        <v>5232</v>
      </c>
      <c r="G504" s="28">
        <v>8417</v>
      </c>
      <c r="H504" s="28">
        <v>7688</v>
      </c>
      <c r="I504" s="28">
        <v>7</v>
      </c>
      <c r="J504" s="30">
        <f t="shared" si="4"/>
        <v>29.682410423452772</v>
      </c>
      <c r="K504" s="31">
        <f>AVERAGE(J504:J505)</f>
        <v>27.913762974190917</v>
      </c>
      <c r="L504" s="31">
        <f>_xlfn.STDEV.S(J504,J505)</f>
        <v>2.5012452098026943</v>
      </c>
      <c r="M504" s="32"/>
      <c r="O504" s="33">
        <f t="shared" si="1"/>
        <v>245.6</v>
      </c>
    </row>
    <row r="505" spans="1:15" ht="15.75" customHeight="1" x14ac:dyDescent="0.3">
      <c r="A505" s="7">
        <v>1358</v>
      </c>
      <c r="B505" s="7">
        <v>54</v>
      </c>
      <c r="C505" s="28">
        <v>150</v>
      </c>
      <c r="D505" s="28">
        <v>5</v>
      </c>
      <c r="E505" s="29">
        <v>43531</v>
      </c>
      <c r="F505" s="28">
        <v>5271</v>
      </c>
      <c r="G505" s="28">
        <v>8383</v>
      </c>
      <c r="H505" s="28">
        <v>7738</v>
      </c>
      <c r="I505" s="28"/>
      <c r="J505" s="30">
        <f t="shared" si="4"/>
        <v>26.145115524929064</v>
      </c>
      <c r="K505" s="32"/>
      <c r="L505" s="32"/>
      <c r="M505" s="32"/>
      <c r="O505" s="33">
        <f t="shared" si="1"/>
        <v>246.7</v>
      </c>
    </row>
    <row r="506" spans="1:15" ht="15.75" customHeight="1" x14ac:dyDescent="0.3">
      <c r="A506" s="34">
        <v>2265</v>
      </c>
      <c r="B506" s="34">
        <v>35</v>
      </c>
      <c r="C506" s="35">
        <v>150</v>
      </c>
      <c r="D506" s="35">
        <v>8</v>
      </c>
      <c r="E506" s="36">
        <v>43550</v>
      </c>
      <c r="F506" s="37">
        <v>5280</v>
      </c>
      <c r="G506" s="35">
        <v>7794</v>
      </c>
      <c r="H506" s="35">
        <v>7436</v>
      </c>
      <c r="I506" s="28"/>
      <c r="J506" s="30">
        <f t="shared" si="4"/>
        <v>16.604823747680893</v>
      </c>
      <c r="K506" s="31">
        <f>AVERAGE(J506:J507)</f>
        <v>16.770339884915664</v>
      </c>
      <c r="L506" s="31">
        <f>_xlfn.STDEV.S(J506,J507)</f>
        <v>0.23407516606902254</v>
      </c>
      <c r="M506" s="32">
        <f>+(K504-K506)/19</f>
        <v>0.58649595206711858</v>
      </c>
      <c r="N506" s="33">
        <f>+(K500-K506)/36</f>
        <v>0.62425888130977691</v>
      </c>
      <c r="O506" s="33">
        <f t="shared" si="1"/>
        <v>215.6</v>
      </c>
    </row>
    <row r="507" spans="1:15" ht="15.75" customHeight="1" x14ac:dyDescent="0.3">
      <c r="A507" s="34">
        <v>2266</v>
      </c>
      <c r="B507" s="34">
        <v>36</v>
      </c>
      <c r="C507" s="35">
        <v>150</v>
      </c>
      <c r="D507" s="35">
        <v>8</v>
      </c>
      <c r="E507" s="36">
        <v>43550</v>
      </c>
      <c r="F507" s="37">
        <v>5219</v>
      </c>
      <c r="G507" s="35">
        <v>7753</v>
      </c>
      <c r="H507" s="35">
        <v>7386</v>
      </c>
      <c r="I507" s="28"/>
      <c r="J507" s="30">
        <f t="shared" si="4"/>
        <v>16.935856022150439</v>
      </c>
      <c r="K507" s="32"/>
      <c r="L507" s="32"/>
      <c r="M507" s="32"/>
      <c r="O507" s="33">
        <f t="shared" si="1"/>
        <v>216.7</v>
      </c>
    </row>
    <row r="508" spans="1:15" ht="15.75" customHeight="1" x14ac:dyDescent="0.3">
      <c r="A508" s="7">
        <v>439</v>
      </c>
      <c r="B508" s="7">
        <v>89</v>
      </c>
      <c r="C508" s="67">
        <v>151</v>
      </c>
      <c r="D508" s="67">
        <v>2</v>
      </c>
      <c r="E508" s="68">
        <v>43517</v>
      </c>
      <c r="F508" s="67">
        <v>5188</v>
      </c>
      <c r="G508" s="67">
        <v>8685</v>
      </c>
      <c r="H508" s="67">
        <v>7329</v>
      </c>
      <c r="I508" s="67">
        <v>10</v>
      </c>
      <c r="J508" s="69">
        <f t="shared" si="4"/>
        <v>63.334890238206441</v>
      </c>
      <c r="K508" s="46">
        <f>AVERAGE(J508:J509)</f>
        <v>61.432348561588526</v>
      </c>
      <c r="L508" s="46">
        <f>_xlfn.STDEV.S(J508,J509)</f>
        <v>2.6906002420530974</v>
      </c>
      <c r="M508" s="47">
        <v>3</v>
      </c>
      <c r="O508" s="33">
        <f t="shared" si="1"/>
        <v>214.1</v>
      </c>
    </row>
    <row r="509" spans="1:15" ht="15.75" customHeight="1" x14ac:dyDescent="0.3">
      <c r="A509" s="7">
        <v>440</v>
      </c>
      <c r="B509" s="7">
        <v>90</v>
      </c>
      <c r="C509" s="67">
        <v>151</v>
      </c>
      <c r="D509" s="67">
        <v>2</v>
      </c>
      <c r="E509" s="68">
        <v>43517</v>
      </c>
      <c r="F509" s="67">
        <v>5202</v>
      </c>
      <c r="G509" s="67">
        <v>9002</v>
      </c>
      <c r="H509" s="67">
        <v>7584</v>
      </c>
      <c r="I509" s="67"/>
      <c r="J509" s="69">
        <f t="shared" si="4"/>
        <v>59.529806884970618</v>
      </c>
      <c r="K509" s="47"/>
      <c r="L509" s="47"/>
      <c r="M509" s="47"/>
      <c r="O509" s="33">
        <f t="shared" si="1"/>
        <v>238.2</v>
      </c>
    </row>
    <row r="510" spans="1:15" ht="15.75" customHeight="1" x14ac:dyDescent="0.3">
      <c r="A510" s="7">
        <v>1093</v>
      </c>
      <c r="B510" s="7">
        <v>47</v>
      </c>
      <c r="C510" s="67">
        <v>151</v>
      </c>
      <c r="D510" s="67">
        <v>4</v>
      </c>
      <c r="E510" s="68">
        <v>43524</v>
      </c>
      <c r="F510" s="67">
        <v>5258</v>
      </c>
      <c r="G510" s="67">
        <v>9116</v>
      </c>
      <c r="H510" s="67">
        <v>7810</v>
      </c>
      <c r="I510" s="67">
        <v>9</v>
      </c>
      <c r="J510" s="69">
        <f t="shared" si="4"/>
        <v>51.175548589341687</v>
      </c>
      <c r="K510" s="46">
        <f>AVERAGE(J510:J511)</f>
        <v>50.138555544670844</v>
      </c>
      <c r="L510" s="46">
        <f>_xlfn.STDEV.S(J510,J511)</f>
        <v>1.4665296278600759</v>
      </c>
      <c r="M510" s="47"/>
      <c r="O510" s="33">
        <f t="shared" si="1"/>
        <v>255.2</v>
      </c>
    </row>
    <row r="511" spans="1:15" ht="15.75" customHeight="1" x14ac:dyDescent="0.3">
      <c r="A511" s="7">
        <v>1094</v>
      </c>
      <c r="B511" s="7">
        <v>48</v>
      </c>
      <c r="C511" s="67">
        <v>151</v>
      </c>
      <c r="D511" s="67">
        <v>4</v>
      </c>
      <c r="E511" s="68">
        <v>43524</v>
      </c>
      <c r="F511" s="67">
        <v>5245</v>
      </c>
      <c r="G511" s="67">
        <v>9062</v>
      </c>
      <c r="H511" s="67">
        <v>7805</v>
      </c>
      <c r="I511" s="67"/>
      <c r="J511" s="69">
        <f t="shared" si="4"/>
        <v>49.1015625</v>
      </c>
      <c r="K511" s="47"/>
      <c r="L511" s="47"/>
      <c r="M511" s="47"/>
      <c r="O511" s="33">
        <f t="shared" si="1"/>
        <v>256</v>
      </c>
    </row>
    <row r="512" spans="1:15" ht="15.75" customHeight="1" x14ac:dyDescent="0.3">
      <c r="A512" s="7">
        <v>1743</v>
      </c>
      <c r="B512" s="7">
        <v>47</v>
      </c>
      <c r="C512" s="67">
        <v>151</v>
      </c>
      <c r="D512" s="67">
        <v>6</v>
      </c>
      <c r="E512" s="68">
        <v>43535</v>
      </c>
      <c r="F512" s="67">
        <v>5258</v>
      </c>
      <c r="G512" s="67">
        <v>8779</v>
      </c>
      <c r="H512" s="67">
        <v>7886</v>
      </c>
      <c r="I512" s="67">
        <v>10</v>
      </c>
      <c r="J512" s="69">
        <f t="shared" si="4"/>
        <v>33.980213089802128</v>
      </c>
      <c r="K512" s="46">
        <f>AVERAGE(J512:J513)</f>
        <v>32.264313914224118</v>
      </c>
      <c r="L512" s="46">
        <f>_xlfn.STDEV.S(J512,J513)</f>
        <v>2.4266478857672387</v>
      </c>
      <c r="M512" s="47"/>
      <c r="O512" s="33">
        <f t="shared" si="1"/>
        <v>262.8</v>
      </c>
    </row>
    <row r="513" spans="1:15" ht="15.75" customHeight="1" x14ac:dyDescent="0.3">
      <c r="A513" s="7">
        <v>1744</v>
      </c>
      <c r="B513" s="7">
        <v>48</v>
      </c>
      <c r="C513" s="67">
        <v>151</v>
      </c>
      <c r="D513" s="67">
        <v>6</v>
      </c>
      <c r="E513" s="68">
        <v>43535</v>
      </c>
      <c r="F513" s="67">
        <v>5245</v>
      </c>
      <c r="G513" s="67">
        <v>8292</v>
      </c>
      <c r="H513" s="67">
        <v>7579</v>
      </c>
      <c r="I513" s="67"/>
      <c r="J513" s="69">
        <f t="shared" si="4"/>
        <v>30.548414738646102</v>
      </c>
      <c r="K513" s="47"/>
      <c r="L513" s="47"/>
      <c r="M513" s="47"/>
      <c r="O513" s="33">
        <f t="shared" si="1"/>
        <v>233.4</v>
      </c>
    </row>
    <row r="514" spans="1:15" ht="15.75" customHeight="1" x14ac:dyDescent="0.3">
      <c r="A514" s="34">
        <v>2459</v>
      </c>
      <c r="B514" s="34">
        <v>47</v>
      </c>
      <c r="C514" s="70">
        <v>151</v>
      </c>
      <c r="D514" s="70">
        <v>9</v>
      </c>
      <c r="E514" s="71">
        <v>43557</v>
      </c>
      <c r="F514" s="72">
        <v>5258</v>
      </c>
      <c r="G514" s="70">
        <v>8107</v>
      </c>
      <c r="H514" s="70">
        <v>7628</v>
      </c>
      <c r="I514" s="67"/>
      <c r="J514" s="69">
        <f t="shared" si="4"/>
        <v>20.210970464135023</v>
      </c>
      <c r="K514" s="46">
        <f>AVERAGE(J514:J515)</f>
        <v>20.187944002682205</v>
      </c>
      <c r="L514" s="46">
        <f>_xlfn.STDEV.S(J514,J515)</f>
        <v>3.2564334080037678E-2</v>
      </c>
      <c r="M514" s="47"/>
      <c r="O514" s="33">
        <f t="shared" si="1"/>
        <v>237</v>
      </c>
    </row>
    <row r="515" spans="1:15" ht="15.75" customHeight="1" x14ac:dyDescent="0.3">
      <c r="A515" s="34">
        <v>2460</v>
      </c>
      <c r="B515" s="34">
        <v>48</v>
      </c>
      <c r="C515" s="70">
        <v>151</v>
      </c>
      <c r="D515" s="70">
        <v>9</v>
      </c>
      <c r="E515" s="71">
        <v>43557</v>
      </c>
      <c r="F515" s="72">
        <v>5245</v>
      </c>
      <c r="G515" s="70">
        <v>8451</v>
      </c>
      <c r="H515" s="70">
        <v>7913</v>
      </c>
      <c r="I515" s="67"/>
      <c r="J515" s="69">
        <f t="shared" si="4"/>
        <v>20.164917541229386</v>
      </c>
      <c r="K515" s="47"/>
      <c r="L515" s="47"/>
      <c r="M515" s="47"/>
      <c r="O515" s="33">
        <f t="shared" si="1"/>
        <v>266.8</v>
      </c>
    </row>
    <row r="516" spans="1:15" ht="15.75" customHeight="1" x14ac:dyDescent="0.3">
      <c r="A516" s="34">
        <v>3107</v>
      </c>
      <c r="B516" s="34">
        <v>47</v>
      </c>
      <c r="C516" s="70">
        <v>151</v>
      </c>
      <c r="D516" s="70">
        <v>12</v>
      </c>
      <c r="E516" s="71">
        <v>43577</v>
      </c>
      <c r="F516" s="72">
        <v>5258</v>
      </c>
      <c r="G516" s="70">
        <v>8141</v>
      </c>
      <c r="H516" s="70">
        <v>7724</v>
      </c>
      <c r="I516" s="70"/>
      <c r="J516" s="69">
        <f t="shared" si="4"/>
        <v>16.909975669099754</v>
      </c>
      <c r="K516" s="46">
        <f>AVERAGE(J516:J517)</f>
        <v>17.08463226123785</v>
      </c>
      <c r="L516" s="46">
        <f>_xlfn.STDEV.S(J516,J517)</f>
        <v>0.24700172135956339</v>
      </c>
      <c r="M516" s="47">
        <f>(K514-K516)/20</f>
        <v>0.15516558707221773</v>
      </c>
      <c r="N516" s="33">
        <f>(K512-K516)/42</f>
        <v>0.36142099173776832</v>
      </c>
      <c r="O516" s="33">
        <f t="shared" si="1"/>
        <v>246.6</v>
      </c>
    </row>
    <row r="517" spans="1:15" ht="15.75" customHeight="1" x14ac:dyDescent="0.3">
      <c r="A517" s="34">
        <v>3108</v>
      </c>
      <c r="B517" s="34">
        <v>48</v>
      </c>
      <c r="C517" s="70">
        <v>151</v>
      </c>
      <c r="D517" s="70">
        <v>12</v>
      </c>
      <c r="E517" s="71">
        <v>43577</v>
      </c>
      <c r="F517" s="72">
        <v>5245</v>
      </c>
      <c r="G517" s="70">
        <v>8180</v>
      </c>
      <c r="H517" s="70">
        <v>7748</v>
      </c>
      <c r="I517" s="70"/>
      <c r="J517" s="69">
        <f t="shared" si="4"/>
        <v>17.259288853375949</v>
      </c>
      <c r="K517" s="47"/>
      <c r="L517" s="47"/>
      <c r="M517" s="47"/>
      <c r="O517" s="33">
        <f t="shared" si="1"/>
        <v>250.3</v>
      </c>
    </row>
    <row r="518" spans="1:15" ht="15.75" customHeight="1" x14ac:dyDescent="0.3">
      <c r="A518" s="7">
        <v>55</v>
      </c>
      <c r="B518" s="7">
        <v>55</v>
      </c>
      <c r="C518" s="28">
        <v>152</v>
      </c>
      <c r="D518" s="28">
        <v>1</v>
      </c>
      <c r="E518" s="29">
        <v>43514</v>
      </c>
      <c r="F518" s="28">
        <v>5269</v>
      </c>
      <c r="G518" s="28"/>
      <c r="H518" s="28"/>
      <c r="I518" s="28"/>
      <c r="J518" s="30">
        <f t="shared" si="4"/>
        <v>0</v>
      </c>
      <c r="K518" s="31">
        <f>AVERAGE(J518:J519)</f>
        <v>0</v>
      </c>
      <c r="L518" s="31">
        <f>_xlfn.STDEV.S(J518,J519)</f>
        <v>0</v>
      </c>
      <c r="M518" s="32">
        <v>1</v>
      </c>
      <c r="O518" s="33">
        <f t="shared" si="1"/>
        <v>-526.9</v>
      </c>
    </row>
    <row r="519" spans="1:15" ht="15.75" customHeight="1" x14ac:dyDescent="0.3">
      <c r="A519" s="7">
        <v>56</v>
      </c>
      <c r="B519" s="7">
        <v>56</v>
      </c>
      <c r="C519" s="28">
        <v>152</v>
      </c>
      <c r="D519" s="28">
        <v>1</v>
      </c>
      <c r="E519" s="29">
        <v>43514</v>
      </c>
      <c r="F519" s="28">
        <v>5254</v>
      </c>
      <c r="G519" s="28"/>
      <c r="H519" s="28"/>
      <c r="I519" s="28"/>
      <c r="J519" s="30">
        <f t="shared" si="4"/>
        <v>0</v>
      </c>
      <c r="K519" s="32"/>
      <c r="L519" s="32"/>
      <c r="M519" s="32"/>
      <c r="O519" s="33">
        <f t="shared" si="1"/>
        <v>-525.4</v>
      </c>
    </row>
    <row r="520" spans="1:15" ht="15.75" customHeight="1" x14ac:dyDescent="0.3">
      <c r="A520" s="7">
        <v>441</v>
      </c>
      <c r="B520" s="7">
        <v>91</v>
      </c>
      <c r="C520" s="28">
        <v>152</v>
      </c>
      <c r="D520" s="28">
        <v>2</v>
      </c>
      <c r="E520" s="29">
        <v>43517</v>
      </c>
      <c r="F520" s="28">
        <v>5252</v>
      </c>
      <c r="G520" s="28">
        <v>8548</v>
      </c>
      <c r="H520" s="28">
        <v>7983</v>
      </c>
      <c r="I520" s="28">
        <v>9</v>
      </c>
      <c r="J520" s="30">
        <f t="shared" si="4"/>
        <v>20.688392530208716</v>
      </c>
      <c r="K520" s="31">
        <f>AVERAGE(J520:J521)</f>
        <v>21.072314003291808</v>
      </c>
      <c r="L520" s="31">
        <f>_xlfn.STDEV.S(J520,J521)</f>
        <v>0.54294695412036809</v>
      </c>
      <c r="M520" s="32"/>
      <c r="O520" s="33">
        <f t="shared" si="1"/>
        <v>273.10000000000002</v>
      </c>
    </row>
    <row r="521" spans="1:15" ht="15.75" customHeight="1" x14ac:dyDescent="0.3">
      <c r="A521" s="7">
        <v>442</v>
      </c>
      <c r="B521" s="7">
        <v>92</v>
      </c>
      <c r="C521" s="28">
        <v>152</v>
      </c>
      <c r="D521" s="28">
        <v>2</v>
      </c>
      <c r="E521" s="29">
        <v>43517</v>
      </c>
      <c r="F521" s="28">
        <v>5241</v>
      </c>
      <c r="G521" s="28">
        <v>8377</v>
      </c>
      <c r="H521" s="28">
        <v>7823</v>
      </c>
      <c r="I521" s="28"/>
      <c r="J521" s="30">
        <f t="shared" si="4"/>
        <v>21.456235476374903</v>
      </c>
      <c r="K521" s="32"/>
      <c r="L521" s="32"/>
      <c r="M521" s="32"/>
      <c r="O521" s="33">
        <f t="shared" si="1"/>
        <v>258.2</v>
      </c>
    </row>
    <row r="522" spans="1:15" ht="15.75" customHeight="1" x14ac:dyDescent="0.3">
      <c r="A522" s="7">
        <v>709</v>
      </c>
      <c r="B522" s="7">
        <v>55</v>
      </c>
      <c r="C522" s="28">
        <v>152</v>
      </c>
      <c r="D522" s="28">
        <v>3</v>
      </c>
      <c r="E522" s="29">
        <v>43521</v>
      </c>
      <c r="F522" s="28">
        <v>5269</v>
      </c>
      <c r="G522" s="28">
        <v>9139</v>
      </c>
      <c r="H522" s="28">
        <v>8524</v>
      </c>
      <c r="I522" s="28">
        <v>10</v>
      </c>
      <c r="J522" s="30">
        <f t="shared" si="4"/>
        <v>18.894009216589861</v>
      </c>
      <c r="K522" s="31">
        <f>AVERAGE(J522:J523)</f>
        <v>18.408685696057603</v>
      </c>
      <c r="L522" s="31">
        <f>_xlfn.STDEV.S(J522,J523)</f>
        <v>0.68635110487537954</v>
      </c>
      <c r="M522" s="32"/>
      <c r="O522" s="33">
        <f t="shared" si="1"/>
        <v>325.5</v>
      </c>
    </row>
    <row r="523" spans="1:15" ht="15.75" customHeight="1" x14ac:dyDescent="0.3">
      <c r="A523" s="7">
        <v>710</v>
      </c>
      <c r="B523" s="7">
        <v>56</v>
      </c>
      <c r="C523" s="28">
        <v>152</v>
      </c>
      <c r="D523" s="28">
        <v>3</v>
      </c>
      <c r="E523" s="29">
        <v>43521</v>
      </c>
      <c r="F523" s="28">
        <v>5254</v>
      </c>
      <c r="G523" s="28">
        <v>9070</v>
      </c>
      <c r="H523" s="28">
        <v>8490</v>
      </c>
      <c r="I523" s="28"/>
      <c r="J523" s="30">
        <f t="shared" si="4"/>
        <v>17.923362175525341</v>
      </c>
      <c r="K523" s="32"/>
      <c r="L523" s="32"/>
      <c r="M523" s="32"/>
      <c r="O523" s="33">
        <f t="shared" si="1"/>
        <v>323.60000000000002</v>
      </c>
    </row>
    <row r="524" spans="1:15" ht="15.75" customHeight="1" x14ac:dyDescent="0.3">
      <c r="A524" s="7">
        <v>1095</v>
      </c>
      <c r="B524" s="7">
        <v>49</v>
      </c>
      <c r="C524" s="28">
        <v>152</v>
      </c>
      <c r="D524" s="28">
        <v>4</v>
      </c>
      <c r="E524" s="29">
        <v>43524</v>
      </c>
      <c r="F524" s="28">
        <v>5203</v>
      </c>
      <c r="G524" s="28"/>
      <c r="H524" s="28"/>
      <c r="I524" s="28"/>
      <c r="J524" s="30">
        <f t="shared" si="4"/>
        <v>0</v>
      </c>
      <c r="K524" s="31">
        <f>AVERAGE(J524:J525)</f>
        <v>0</v>
      </c>
      <c r="L524" s="31">
        <f>_xlfn.STDEV.S(J524,J525)</f>
        <v>0</v>
      </c>
      <c r="M524" s="32"/>
      <c r="O524" s="33">
        <f t="shared" si="1"/>
        <v>-520.29999999999995</v>
      </c>
    </row>
    <row r="525" spans="1:15" ht="15.75" customHeight="1" x14ac:dyDescent="0.3">
      <c r="A525" s="7">
        <v>1096</v>
      </c>
      <c r="B525" s="7">
        <v>50</v>
      </c>
      <c r="C525" s="28">
        <v>152</v>
      </c>
      <c r="D525" s="28">
        <v>4</v>
      </c>
      <c r="E525" s="29">
        <v>43524</v>
      </c>
      <c r="F525" s="28">
        <v>5251</v>
      </c>
      <c r="G525" s="28"/>
      <c r="H525" s="28"/>
      <c r="I525" s="28"/>
      <c r="J525" s="30">
        <f t="shared" si="4"/>
        <v>0</v>
      </c>
      <c r="K525" s="32"/>
      <c r="L525" s="32"/>
      <c r="M525" s="32"/>
      <c r="O525" s="33">
        <f t="shared" si="1"/>
        <v>-525.1</v>
      </c>
    </row>
    <row r="526" spans="1:15" ht="15.75" customHeight="1" x14ac:dyDescent="0.3">
      <c r="A526" s="7">
        <v>1359</v>
      </c>
      <c r="B526" s="7">
        <v>55</v>
      </c>
      <c r="C526" s="28">
        <v>152</v>
      </c>
      <c r="D526" s="28">
        <v>5</v>
      </c>
      <c r="E526" s="29">
        <v>43531</v>
      </c>
      <c r="F526" s="28">
        <v>5269</v>
      </c>
      <c r="G526" s="28">
        <v>9062</v>
      </c>
      <c r="H526" s="28">
        <v>8549</v>
      </c>
      <c r="I526" s="28">
        <v>6</v>
      </c>
      <c r="J526" s="30">
        <f t="shared" si="4"/>
        <v>15.640243902439025</v>
      </c>
      <c r="K526" s="31">
        <f>AVERAGE(J526:J527)</f>
        <v>16.11174690951114</v>
      </c>
      <c r="L526" s="31">
        <f>_xlfn.STDEV.S(J526,J527)</f>
        <v>0.66680594730108067</v>
      </c>
      <c r="M526" s="32"/>
      <c r="O526" s="33">
        <f t="shared" si="1"/>
        <v>328</v>
      </c>
    </row>
    <row r="527" spans="1:15" ht="15.75" customHeight="1" x14ac:dyDescent="0.3">
      <c r="A527" s="7">
        <v>1360</v>
      </c>
      <c r="B527" s="7">
        <v>56</v>
      </c>
      <c r="C527" s="28">
        <v>152</v>
      </c>
      <c r="D527" s="28">
        <v>5</v>
      </c>
      <c r="E527" s="29">
        <v>43531</v>
      </c>
      <c r="F527" s="28">
        <v>5254</v>
      </c>
      <c r="G527" s="28">
        <v>8748</v>
      </c>
      <c r="H527" s="28">
        <v>8251</v>
      </c>
      <c r="I527" s="28"/>
      <c r="J527" s="30">
        <f t="shared" si="4"/>
        <v>16.583249916583252</v>
      </c>
      <c r="K527" s="32"/>
      <c r="L527" s="32"/>
      <c r="M527" s="32"/>
      <c r="O527" s="33">
        <f t="shared" si="1"/>
        <v>299.7</v>
      </c>
    </row>
    <row r="528" spans="1:15" ht="15.75" customHeight="1" x14ac:dyDescent="0.3">
      <c r="A528" s="7">
        <v>1745</v>
      </c>
      <c r="B528" s="7">
        <v>49</v>
      </c>
      <c r="C528" s="28">
        <v>152</v>
      </c>
      <c r="D528" s="28">
        <v>6</v>
      </c>
      <c r="E528" s="29">
        <v>43535</v>
      </c>
      <c r="F528" s="28">
        <v>5203</v>
      </c>
      <c r="G528" s="28"/>
      <c r="H528" s="28"/>
      <c r="I528" s="28"/>
      <c r="J528" s="30">
        <f t="shared" si="4"/>
        <v>0</v>
      </c>
      <c r="K528" s="31">
        <f>AVERAGE(J528:J529)</f>
        <v>0</v>
      </c>
      <c r="L528" s="31">
        <f>_xlfn.STDEV.S(J528,J529)</f>
        <v>0</v>
      </c>
      <c r="M528" s="32"/>
      <c r="O528" s="33">
        <f t="shared" si="1"/>
        <v>-520.29999999999995</v>
      </c>
    </row>
    <row r="529" spans="1:15" ht="15.75" customHeight="1" x14ac:dyDescent="0.3">
      <c r="A529" s="7">
        <v>1746</v>
      </c>
      <c r="B529" s="7">
        <v>50</v>
      </c>
      <c r="C529" s="28">
        <v>152</v>
      </c>
      <c r="D529" s="28">
        <v>6</v>
      </c>
      <c r="E529" s="29">
        <v>43535</v>
      </c>
      <c r="F529" s="28">
        <v>5251</v>
      </c>
      <c r="G529" s="28"/>
      <c r="H529" s="28"/>
      <c r="I529" s="28"/>
      <c r="J529" s="30">
        <f t="shared" si="4"/>
        <v>0</v>
      </c>
      <c r="K529" s="32"/>
      <c r="L529" s="32"/>
      <c r="M529" s="32"/>
      <c r="O529" s="33">
        <f t="shared" si="1"/>
        <v>-525.1</v>
      </c>
    </row>
    <row r="530" spans="1:15" ht="15.75" customHeight="1" x14ac:dyDescent="0.3">
      <c r="A530" s="34">
        <v>1971</v>
      </c>
      <c r="B530" s="34">
        <v>17</v>
      </c>
      <c r="C530" s="35">
        <v>152</v>
      </c>
      <c r="D530" s="35">
        <v>7</v>
      </c>
      <c r="E530" s="36">
        <v>43545</v>
      </c>
      <c r="F530" s="37">
        <v>5275</v>
      </c>
      <c r="G530" s="35">
        <v>8691</v>
      </c>
      <c r="H530" s="35">
        <v>8159</v>
      </c>
      <c r="I530" s="28"/>
      <c r="J530" s="30">
        <f t="shared" si="4"/>
        <v>18.446601941747574</v>
      </c>
      <c r="K530" s="31">
        <f>AVERAGE(J530:J531)</f>
        <v>18.408083579569439</v>
      </c>
      <c r="L530" s="31">
        <f>_xlfn.STDEV.S(J530,J531)</f>
        <v>5.447319019271657E-2</v>
      </c>
      <c r="M530" s="32"/>
      <c r="O530" s="33">
        <f t="shared" si="1"/>
        <v>288.39999999999998</v>
      </c>
    </row>
    <row r="531" spans="1:15" ht="15.75" customHeight="1" x14ac:dyDescent="0.3">
      <c r="A531" s="34">
        <v>1972</v>
      </c>
      <c r="B531" s="34">
        <v>18</v>
      </c>
      <c r="C531" s="35">
        <v>152</v>
      </c>
      <c r="D531" s="35">
        <v>7</v>
      </c>
      <c r="E531" s="36">
        <v>43545</v>
      </c>
      <c r="F531" s="37">
        <v>5205</v>
      </c>
      <c r="G531" s="35">
        <v>8472</v>
      </c>
      <c r="H531" s="35">
        <v>7965</v>
      </c>
      <c r="I531" s="28"/>
      <c r="J531" s="30">
        <f t="shared" si="4"/>
        <v>18.369565217391305</v>
      </c>
      <c r="K531" s="32"/>
      <c r="L531" s="32"/>
      <c r="M531" s="32"/>
      <c r="O531" s="33">
        <f t="shared" si="1"/>
        <v>276</v>
      </c>
    </row>
    <row r="532" spans="1:15" ht="15.75" customHeight="1" x14ac:dyDescent="0.3">
      <c r="A532" s="34">
        <v>2639</v>
      </c>
      <c r="B532" s="34">
        <v>11</v>
      </c>
      <c r="C532" s="35">
        <v>152</v>
      </c>
      <c r="D532" s="35">
        <v>10</v>
      </c>
      <c r="E532" s="36">
        <v>43564</v>
      </c>
      <c r="F532" s="37">
        <v>5213</v>
      </c>
      <c r="G532" s="35">
        <v>8632</v>
      </c>
      <c r="H532" s="35">
        <v>8164</v>
      </c>
      <c r="I532" s="35"/>
      <c r="J532" s="30">
        <f t="shared" si="4"/>
        <v>15.859030837004406</v>
      </c>
      <c r="K532" s="31">
        <f>AVERAGE(J532:J533)</f>
        <v>15.52907698225814</v>
      </c>
      <c r="L532" s="31">
        <f>_xlfn.STDEV.S(J532,J533)</f>
        <v>0.46662521633945214</v>
      </c>
      <c r="M532" s="32">
        <f>+(K530-K532)/19</f>
        <v>0.15152666301638418</v>
      </c>
      <c r="N532" s="33">
        <f>+(K520-K532)/49</f>
        <v>0.11312728614354425</v>
      </c>
      <c r="O532" s="33">
        <f t="shared" si="1"/>
        <v>295.10000000000002</v>
      </c>
    </row>
    <row r="533" spans="1:15" ht="15.75" customHeight="1" x14ac:dyDescent="0.3">
      <c r="A533" s="34">
        <v>2640</v>
      </c>
      <c r="B533" s="34">
        <v>12</v>
      </c>
      <c r="C533" s="35">
        <v>152</v>
      </c>
      <c r="D533" s="35">
        <v>10</v>
      </c>
      <c r="E533" s="36">
        <v>43564</v>
      </c>
      <c r="F533" s="37">
        <v>5232</v>
      </c>
      <c r="G533" s="35">
        <v>8385</v>
      </c>
      <c r="H533" s="35">
        <v>7969</v>
      </c>
      <c r="I533" s="35"/>
      <c r="J533" s="30">
        <f t="shared" si="4"/>
        <v>15.199123127511873</v>
      </c>
      <c r="K533" s="32"/>
      <c r="L533" s="32"/>
      <c r="M533" s="32"/>
      <c r="O533" s="33">
        <f t="shared" si="1"/>
        <v>273.7</v>
      </c>
    </row>
    <row r="534" spans="1:15" ht="15.75" customHeight="1" x14ac:dyDescent="0.3">
      <c r="A534" s="7">
        <v>57</v>
      </c>
      <c r="B534" s="7">
        <v>57</v>
      </c>
      <c r="C534" s="57">
        <v>153</v>
      </c>
      <c r="D534" s="57">
        <v>1</v>
      </c>
      <c r="E534" s="58">
        <v>43514</v>
      </c>
      <c r="F534" s="57">
        <v>5257</v>
      </c>
      <c r="G534" s="57">
        <v>9077</v>
      </c>
      <c r="H534" s="57">
        <v>8036</v>
      </c>
      <c r="I534" s="57">
        <v>9</v>
      </c>
      <c r="J534" s="59">
        <f t="shared" si="4"/>
        <v>37.459517812162645</v>
      </c>
      <c r="K534" s="63">
        <f>AVERAGE(J534:J535)</f>
        <v>38.270193533797752</v>
      </c>
      <c r="L534" s="63">
        <f>_xlfn.STDEV.S(J534,J535)</f>
        <v>1.1464686002229594</v>
      </c>
      <c r="M534" s="62">
        <v>2</v>
      </c>
      <c r="O534" s="33">
        <f t="shared" si="1"/>
        <v>277.89999999999998</v>
      </c>
    </row>
    <row r="535" spans="1:15" ht="15.75" customHeight="1" x14ac:dyDescent="0.3">
      <c r="A535" s="7">
        <v>58</v>
      </c>
      <c r="B535" s="7">
        <v>58</v>
      </c>
      <c r="C535" s="57">
        <v>153</v>
      </c>
      <c r="D535" s="57">
        <v>1</v>
      </c>
      <c r="E535" s="58">
        <v>43514</v>
      </c>
      <c r="F535" s="57">
        <v>5320</v>
      </c>
      <c r="G535" s="57">
        <v>9224</v>
      </c>
      <c r="H535" s="57">
        <v>8127</v>
      </c>
      <c r="I535" s="57"/>
      <c r="J535" s="59">
        <f t="shared" si="4"/>
        <v>39.080869255432852</v>
      </c>
      <c r="K535" s="62"/>
      <c r="L535" s="62"/>
      <c r="M535" s="62"/>
      <c r="O535" s="33">
        <f t="shared" si="1"/>
        <v>280.7</v>
      </c>
    </row>
    <row r="536" spans="1:15" ht="15.75" customHeight="1" x14ac:dyDescent="0.3">
      <c r="A536" s="7">
        <v>711</v>
      </c>
      <c r="B536" s="7">
        <v>57</v>
      </c>
      <c r="C536" s="57">
        <v>153</v>
      </c>
      <c r="D536" s="57">
        <v>3</v>
      </c>
      <c r="E536" s="58">
        <v>43521</v>
      </c>
      <c r="F536" s="57">
        <v>5257</v>
      </c>
      <c r="G536" s="57">
        <v>9114</v>
      </c>
      <c r="H536" s="57">
        <v>8026</v>
      </c>
      <c r="I536" s="57">
        <v>9</v>
      </c>
      <c r="J536" s="59">
        <f t="shared" si="4"/>
        <v>39.292163235825207</v>
      </c>
      <c r="K536" s="63">
        <f>AVERAGE(J536:J537)</f>
        <v>38.704614763187635</v>
      </c>
      <c r="L536" s="63">
        <f>_xlfn.STDEV.S(J536,J537)</f>
        <v>0.8309190185556462</v>
      </c>
      <c r="M536" s="62"/>
      <c r="O536" s="33">
        <f t="shared" si="1"/>
        <v>276.89999999999998</v>
      </c>
    </row>
    <row r="537" spans="1:15" ht="15.75" customHeight="1" x14ac:dyDescent="0.3">
      <c r="A537" s="7">
        <v>712</v>
      </c>
      <c r="B537" s="7">
        <v>58</v>
      </c>
      <c r="C537" s="57">
        <v>153</v>
      </c>
      <c r="D537" s="57">
        <v>3</v>
      </c>
      <c r="E537" s="58">
        <v>43521</v>
      </c>
      <c r="F537" s="57">
        <v>5320</v>
      </c>
      <c r="G537" s="57">
        <v>9237</v>
      </c>
      <c r="H537" s="57">
        <v>8156</v>
      </c>
      <c r="I537" s="57"/>
      <c r="J537" s="59">
        <f t="shared" si="4"/>
        <v>38.117066290550071</v>
      </c>
      <c r="K537" s="62"/>
      <c r="L537" s="62"/>
      <c r="M537" s="62"/>
      <c r="O537" s="33">
        <f t="shared" si="1"/>
        <v>283.60000000000002</v>
      </c>
    </row>
    <row r="538" spans="1:15" ht="15.75" customHeight="1" x14ac:dyDescent="0.3">
      <c r="A538" s="7">
        <v>1361</v>
      </c>
      <c r="B538" s="7">
        <v>57</v>
      </c>
      <c r="C538" s="57">
        <v>153</v>
      </c>
      <c r="D538" s="57">
        <v>5</v>
      </c>
      <c r="E538" s="58">
        <v>43531</v>
      </c>
      <c r="F538" s="57">
        <v>5257</v>
      </c>
      <c r="G538" s="57">
        <v>8554</v>
      </c>
      <c r="H538" s="57">
        <v>7838</v>
      </c>
      <c r="I538" s="57">
        <v>7</v>
      </c>
      <c r="J538" s="59">
        <f t="shared" si="4"/>
        <v>27.741185586981793</v>
      </c>
      <c r="K538" s="63">
        <f>AVERAGE(J538:J539)</f>
        <v>27.657842887794931</v>
      </c>
      <c r="L538" s="63">
        <f>_xlfn.STDEV.S(J538,J539)</f>
        <v>0.1178643755148404</v>
      </c>
      <c r="M538" s="62"/>
      <c r="O538" s="33">
        <f t="shared" si="1"/>
        <v>258.10000000000002</v>
      </c>
    </row>
    <row r="539" spans="1:15" ht="15.75" customHeight="1" x14ac:dyDescent="0.3">
      <c r="A539" s="7">
        <v>1362</v>
      </c>
      <c r="B539" s="7">
        <v>58</v>
      </c>
      <c r="C539" s="57">
        <v>153</v>
      </c>
      <c r="D539" s="57">
        <v>5</v>
      </c>
      <c r="E539" s="58">
        <v>43531</v>
      </c>
      <c r="F539" s="57">
        <v>5320</v>
      </c>
      <c r="G539" s="57">
        <v>8702</v>
      </c>
      <c r="H539" s="57">
        <v>7971</v>
      </c>
      <c r="I539" s="57"/>
      <c r="J539" s="59">
        <f t="shared" si="4"/>
        <v>27.57450018860807</v>
      </c>
      <c r="K539" s="62"/>
      <c r="L539" s="62"/>
      <c r="M539" s="62"/>
      <c r="O539" s="33">
        <f t="shared" si="1"/>
        <v>265.10000000000002</v>
      </c>
    </row>
    <row r="540" spans="1:15" ht="15.75" customHeight="1" x14ac:dyDescent="0.3">
      <c r="A540" s="34">
        <v>2267</v>
      </c>
      <c r="B540" s="34">
        <v>37</v>
      </c>
      <c r="C540" s="64">
        <v>153</v>
      </c>
      <c r="D540" s="64">
        <v>8</v>
      </c>
      <c r="E540" s="65">
        <v>43550</v>
      </c>
      <c r="F540" s="66">
        <v>5225</v>
      </c>
      <c r="G540" s="64">
        <v>8294</v>
      </c>
      <c r="H540" s="64">
        <v>7827</v>
      </c>
      <c r="I540" s="57"/>
      <c r="J540" s="59">
        <f t="shared" si="4"/>
        <v>17.947732513451193</v>
      </c>
      <c r="K540" s="63">
        <f>AVERAGE(J540:J541)</f>
        <v>17.608404409336039</v>
      </c>
      <c r="L540" s="63">
        <f>_xlfn.STDEV.S(J540,J541)</f>
        <v>0.47988240693400031</v>
      </c>
      <c r="M540" s="62">
        <f>+(K538-K540)/19</f>
        <v>0.52891781465573118</v>
      </c>
      <c r="N540" s="33">
        <f>+(K534-K540)/36</f>
        <v>0.57393858679060317</v>
      </c>
      <c r="O540" s="33">
        <f t="shared" si="1"/>
        <v>260.2</v>
      </c>
    </row>
    <row r="541" spans="1:15" ht="15.75" customHeight="1" x14ac:dyDescent="0.3">
      <c r="A541" s="34">
        <v>2268</v>
      </c>
      <c r="B541" s="34">
        <v>38</v>
      </c>
      <c r="C541" s="64">
        <v>153</v>
      </c>
      <c r="D541" s="64">
        <v>8</v>
      </c>
      <c r="E541" s="65">
        <v>43550</v>
      </c>
      <c r="F541" s="66">
        <v>5241</v>
      </c>
      <c r="G541" s="64">
        <v>8453</v>
      </c>
      <c r="H541" s="64">
        <v>7980</v>
      </c>
      <c r="I541" s="57"/>
      <c r="J541" s="59">
        <f t="shared" si="4"/>
        <v>17.269076305220885</v>
      </c>
      <c r="K541" s="62"/>
      <c r="L541" s="62"/>
      <c r="M541" s="62"/>
      <c r="O541" s="33">
        <f t="shared" si="1"/>
        <v>273.89999999999998</v>
      </c>
    </row>
    <row r="542" spans="1:15" ht="15.75" customHeight="1" x14ac:dyDescent="0.3">
      <c r="A542" s="7">
        <v>443</v>
      </c>
      <c r="B542" s="7">
        <v>93</v>
      </c>
      <c r="C542" s="67">
        <v>155</v>
      </c>
      <c r="D542" s="67">
        <v>2</v>
      </c>
      <c r="E542" s="68">
        <v>43517</v>
      </c>
      <c r="F542" s="67">
        <v>5234</v>
      </c>
      <c r="G542" s="67">
        <v>6699</v>
      </c>
      <c r="H542" s="67">
        <v>6449</v>
      </c>
      <c r="I542" s="67">
        <v>9</v>
      </c>
      <c r="J542" s="69">
        <f t="shared" si="4"/>
        <v>20.5761316872428</v>
      </c>
      <c r="K542" s="46">
        <f>AVERAGE(J542:J543)</f>
        <v>21.196347232757642</v>
      </c>
      <c r="L542" s="46">
        <f>_xlfn.STDEV.S(J542,J543)</f>
        <v>0.87711723606171732</v>
      </c>
      <c r="M542" s="47">
        <v>1</v>
      </c>
      <c r="O542" s="33">
        <f t="shared" si="1"/>
        <v>121.5</v>
      </c>
    </row>
    <row r="543" spans="1:15" ht="15.75" customHeight="1" x14ac:dyDescent="0.3">
      <c r="A543" s="7">
        <v>444</v>
      </c>
      <c r="B543" s="7">
        <v>94</v>
      </c>
      <c r="C543" s="67">
        <v>155</v>
      </c>
      <c r="D543" s="67">
        <v>2</v>
      </c>
      <c r="E543" s="68">
        <v>43517</v>
      </c>
      <c r="F543" s="67">
        <v>5218</v>
      </c>
      <c r="G543" s="67">
        <v>6586</v>
      </c>
      <c r="H543" s="67">
        <v>6341</v>
      </c>
      <c r="I543" s="67"/>
      <c r="J543" s="69">
        <f t="shared" si="4"/>
        <v>21.816562778272484</v>
      </c>
      <c r="K543" s="47"/>
      <c r="L543" s="47"/>
      <c r="M543" s="47"/>
      <c r="O543" s="33">
        <f t="shared" si="1"/>
        <v>112.3</v>
      </c>
    </row>
    <row r="544" spans="1:15" ht="15.75" customHeight="1" x14ac:dyDescent="0.3">
      <c r="A544" s="7">
        <v>1097</v>
      </c>
      <c r="B544" s="7">
        <v>51</v>
      </c>
      <c r="C544" s="67">
        <v>155</v>
      </c>
      <c r="D544" s="67">
        <v>4</v>
      </c>
      <c r="E544" s="68">
        <v>43524</v>
      </c>
      <c r="F544" s="67">
        <v>5234</v>
      </c>
      <c r="G544" s="67">
        <v>7315</v>
      </c>
      <c r="H544" s="67">
        <v>6837</v>
      </c>
      <c r="I544" s="67">
        <v>9</v>
      </c>
      <c r="J544" s="69">
        <f t="shared" si="4"/>
        <v>29.819089207735495</v>
      </c>
      <c r="K544" s="46">
        <f>AVERAGE(J544:J545)</f>
        <v>29.070580639903785</v>
      </c>
      <c r="L544" s="46">
        <f>_xlfn.STDEV.S(J544,J545)</f>
        <v>1.0585509681800658</v>
      </c>
      <c r="M544" s="47"/>
      <c r="O544" s="33">
        <f t="shared" si="1"/>
        <v>160.30000000000001</v>
      </c>
    </row>
    <row r="545" spans="1:15" ht="15.75" customHeight="1" x14ac:dyDescent="0.3">
      <c r="A545" s="7">
        <v>1098</v>
      </c>
      <c r="B545" s="7">
        <v>52</v>
      </c>
      <c r="C545" s="67">
        <v>155</v>
      </c>
      <c r="D545" s="67">
        <v>4</v>
      </c>
      <c r="E545" s="68">
        <v>43524</v>
      </c>
      <c r="F545" s="67">
        <v>5234</v>
      </c>
      <c r="G545" s="67">
        <v>7513</v>
      </c>
      <c r="H545" s="67">
        <v>7010</v>
      </c>
      <c r="I545" s="67"/>
      <c r="J545" s="69">
        <f t="shared" si="4"/>
        <v>28.322072072072075</v>
      </c>
      <c r="K545" s="47"/>
      <c r="L545" s="47"/>
      <c r="M545" s="47"/>
      <c r="O545" s="33">
        <f t="shared" si="1"/>
        <v>177.6</v>
      </c>
    </row>
    <row r="546" spans="1:15" ht="15.75" customHeight="1" x14ac:dyDescent="0.3">
      <c r="A546" s="7">
        <v>1747</v>
      </c>
      <c r="B546" s="7">
        <v>51</v>
      </c>
      <c r="C546" s="67">
        <v>155</v>
      </c>
      <c r="D546" s="67">
        <v>6</v>
      </c>
      <c r="E546" s="68">
        <v>43535</v>
      </c>
      <c r="F546" s="67">
        <v>5234</v>
      </c>
      <c r="G546" s="67">
        <v>6949</v>
      </c>
      <c r="H546" s="67">
        <v>6700</v>
      </c>
      <c r="I546" s="67">
        <v>5</v>
      </c>
      <c r="J546" s="69">
        <f t="shared" si="4"/>
        <v>16.984993178717602</v>
      </c>
      <c r="K546" s="46">
        <f>AVERAGE(J546:J547)</f>
        <v>16.908338173517215</v>
      </c>
      <c r="L546" s="46">
        <f>_xlfn.STDEV.S(J546,J547)</f>
        <v>0.10840654797816418</v>
      </c>
      <c r="M546" s="47"/>
      <c r="O546" s="33">
        <f t="shared" si="1"/>
        <v>146.6</v>
      </c>
    </row>
    <row r="547" spans="1:15" ht="15.75" customHeight="1" x14ac:dyDescent="0.3">
      <c r="A547" s="7">
        <v>1748</v>
      </c>
      <c r="B547" s="7">
        <v>52</v>
      </c>
      <c r="C547" s="67">
        <v>155</v>
      </c>
      <c r="D547" s="67">
        <v>6</v>
      </c>
      <c r="E547" s="68">
        <v>43535</v>
      </c>
      <c r="F547" s="67">
        <v>5234</v>
      </c>
      <c r="G547" s="67">
        <v>6768</v>
      </c>
      <c r="H547" s="67">
        <v>6547</v>
      </c>
      <c r="I547" s="67"/>
      <c r="J547" s="69">
        <f t="shared" si="4"/>
        <v>16.831683168316832</v>
      </c>
      <c r="K547" s="47"/>
      <c r="L547" s="47"/>
      <c r="M547" s="47"/>
      <c r="O547" s="33">
        <f t="shared" si="1"/>
        <v>131.30000000000001</v>
      </c>
    </row>
    <row r="548" spans="1:15" ht="15.75" customHeight="1" x14ac:dyDescent="0.3">
      <c r="A548" s="34">
        <v>1973</v>
      </c>
      <c r="B548" s="34">
        <v>19</v>
      </c>
      <c r="C548" s="70">
        <v>155</v>
      </c>
      <c r="D548" s="70">
        <v>7</v>
      </c>
      <c r="E548" s="71">
        <v>43545</v>
      </c>
      <c r="F548" s="72">
        <v>5229</v>
      </c>
      <c r="G548" s="70">
        <v>7315</v>
      </c>
      <c r="H548" s="70">
        <v>6905</v>
      </c>
      <c r="I548" s="67"/>
      <c r="J548" s="69">
        <f t="shared" si="4"/>
        <v>24.463007159904535</v>
      </c>
      <c r="K548" s="46">
        <f>AVERAGE(J548:J549)</f>
        <v>25.735829908753256</v>
      </c>
      <c r="L548" s="46">
        <f>_xlfn.STDEV.S(J548,J549)</f>
        <v>1.8000431939188655</v>
      </c>
      <c r="M548" s="47"/>
      <c r="O548" s="33">
        <f t="shared" si="1"/>
        <v>167.6</v>
      </c>
    </row>
    <row r="549" spans="1:15" ht="15.75" customHeight="1" x14ac:dyDescent="0.3">
      <c r="A549" s="34">
        <v>1974</v>
      </c>
      <c r="B549" s="34">
        <v>20</v>
      </c>
      <c r="C549" s="70">
        <v>155</v>
      </c>
      <c r="D549" s="70">
        <v>7</v>
      </c>
      <c r="E549" s="71">
        <v>43545</v>
      </c>
      <c r="F549" s="72">
        <v>5190</v>
      </c>
      <c r="G549" s="70">
        <v>7245</v>
      </c>
      <c r="H549" s="70">
        <v>6808</v>
      </c>
      <c r="I549" s="67"/>
      <c r="J549" s="69">
        <f t="shared" si="4"/>
        <v>27.008652657601978</v>
      </c>
      <c r="K549" s="47"/>
      <c r="L549" s="47"/>
      <c r="M549" s="47"/>
      <c r="O549" s="33">
        <f t="shared" si="1"/>
        <v>161.80000000000001</v>
      </c>
    </row>
    <row r="550" spans="1:15" ht="15.75" customHeight="1" x14ac:dyDescent="0.3">
      <c r="A550" s="34">
        <v>2641</v>
      </c>
      <c r="B550" s="34">
        <v>13</v>
      </c>
      <c r="C550" s="70">
        <v>155</v>
      </c>
      <c r="D550" s="70">
        <v>10</v>
      </c>
      <c r="E550" s="71">
        <v>43564</v>
      </c>
      <c r="F550" s="72">
        <v>5314</v>
      </c>
      <c r="G550" s="70">
        <v>6800</v>
      </c>
      <c r="H550" s="70">
        <v>6591</v>
      </c>
      <c r="I550" s="70"/>
      <c r="J550" s="69">
        <f t="shared" si="4"/>
        <v>16.366483946750197</v>
      </c>
      <c r="K550" s="46">
        <f>AVERAGE(J550:J551)</f>
        <v>16.70925353406874</v>
      </c>
      <c r="L550" s="46">
        <f>_xlfn.STDEV.S(J550,J551)</f>
        <v>0.48474939915491205</v>
      </c>
      <c r="M550" s="47">
        <f>(K548-K550)/19</f>
        <v>0.47508296708865877</v>
      </c>
      <c r="N550" s="33">
        <f>(K544-K550)/40</f>
        <v>0.30903317764587612</v>
      </c>
      <c r="O550" s="33">
        <f t="shared" si="1"/>
        <v>127.7</v>
      </c>
    </row>
    <row r="551" spans="1:15" ht="15.75" customHeight="1" x14ac:dyDescent="0.3">
      <c r="A551" s="34">
        <v>2642</v>
      </c>
      <c r="B551" s="34">
        <v>14</v>
      </c>
      <c r="C551" s="70">
        <v>155</v>
      </c>
      <c r="D551" s="70">
        <v>10</v>
      </c>
      <c r="E551" s="71">
        <v>43564</v>
      </c>
      <c r="F551" s="72">
        <v>5249</v>
      </c>
      <c r="G551" s="70">
        <v>6464</v>
      </c>
      <c r="H551" s="70">
        <v>6287</v>
      </c>
      <c r="I551" s="70"/>
      <c r="J551" s="69">
        <f t="shared" si="4"/>
        <v>17.052023121387283</v>
      </c>
      <c r="K551" s="47"/>
      <c r="L551" s="47"/>
      <c r="M551" s="47"/>
      <c r="O551" s="33">
        <f t="shared" si="1"/>
        <v>103.8</v>
      </c>
    </row>
    <row r="552" spans="1:15" ht="15.75" customHeight="1" x14ac:dyDescent="0.3">
      <c r="A552" s="7">
        <v>59</v>
      </c>
      <c r="B552" s="7">
        <v>59</v>
      </c>
      <c r="C552" s="57">
        <v>156</v>
      </c>
      <c r="D552" s="57">
        <v>1</v>
      </c>
      <c r="E552" s="58">
        <v>43514</v>
      </c>
      <c r="F552" s="57">
        <v>5278</v>
      </c>
      <c r="G552" s="57">
        <v>8454</v>
      </c>
      <c r="H552" s="57">
        <v>8002</v>
      </c>
      <c r="I552" s="57">
        <v>10</v>
      </c>
      <c r="J552" s="59">
        <f t="shared" si="4"/>
        <v>16.593245227606463</v>
      </c>
      <c r="K552" s="63">
        <f>AVERAGE(J552:J553)</f>
        <v>16.693043811325602</v>
      </c>
      <c r="L552" s="63">
        <f>_xlfn.STDEV.S(J552,J553)</f>
        <v>0.14113651060123011</v>
      </c>
      <c r="M552" s="62">
        <v>1</v>
      </c>
      <c r="O552" s="33">
        <f t="shared" si="1"/>
        <v>272.39999999999998</v>
      </c>
    </row>
    <row r="553" spans="1:15" ht="15.75" customHeight="1" x14ac:dyDescent="0.3">
      <c r="A553" s="7">
        <v>60</v>
      </c>
      <c r="B553" s="7">
        <v>60</v>
      </c>
      <c r="C553" s="57">
        <v>156</v>
      </c>
      <c r="D553" s="57">
        <v>1</v>
      </c>
      <c r="E553" s="58">
        <v>43514</v>
      </c>
      <c r="F553" s="57">
        <v>5220</v>
      </c>
      <c r="G553" s="57">
        <v>8614</v>
      </c>
      <c r="H553" s="57">
        <v>8126</v>
      </c>
      <c r="I553" s="57"/>
      <c r="J553" s="59">
        <f t="shared" si="4"/>
        <v>16.792842395044737</v>
      </c>
      <c r="K553" s="62"/>
      <c r="L553" s="62"/>
      <c r="M553" s="62"/>
      <c r="O553" s="33">
        <f t="shared" si="1"/>
        <v>290.60000000000002</v>
      </c>
    </row>
    <row r="554" spans="1:15" ht="15.75" customHeight="1" x14ac:dyDescent="0.3">
      <c r="A554" s="7">
        <v>713</v>
      </c>
      <c r="B554" s="7">
        <v>59</v>
      </c>
      <c r="C554" s="57">
        <v>156</v>
      </c>
      <c r="D554" s="57">
        <v>3</v>
      </c>
      <c r="E554" s="58">
        <v>43521</v>
      </c>
      <c r="F554" s="57">
        <v>5278</v>
      </c>
      <c r="G554" s="57">
        <v>7903</v>
      </c>
      <c r="H554" s="57">
        <v>7506</v>
      </c>
      <c r="I554" s="57">
        <v>10</v>
      </c>
      <c r="J554" s="59">
        <f t="shared" si="4"/>
        <v>17.818671454219032</v>
      </c>
      <c r="K554" s="63">
        <f>AVERAGE(J554:J555)</f>
        <v>17.815969633743421</v>
      </c>
      <c r="L554" s="63">
        <f>_xlfn.STDEV.S(J554,J555)</f>
        <v>3.8209511597039922E-3</v>
      </c>
      <c r="M554" s="62"/>
      <c r="O554" s="33">
        <f t="shared" si="1"/>
        <v>222.8</v>
      </c>
    </row>
    <row r="555" spans="1:15" ht="15.75" customHeight="1" x14ac:dyDescent="0.3">
      <c r="A555" s="7">
        <v>714</v>
      </c>
      <c r="B555" s="7">
        <v>60</v>
      </c>
      <c r="C555" s="57">
        <v>156</v>
      </c>
      <c r="D555" s="57">
        <v>3</v>
      </c>
      <c r="E555" s="58">
        <v>43521</v>
      </c>
      <c r="F555" s="57">
        <v>5220</v>
      </c>
      <c r="G555" s="57">
        <v>8097</v>
      </c>
      <c r="H555" s="57">
        <v>7662</v>
      </c>
      <c r="I555" s="57"/>
      <c r="J555" s="59">
        <f t="shared" si="4"/>
        <v>17.813267813267814</v>
      </c>
      <c r="K555" s="62"/>
      <c r="L555" s="62"/>
      <c r="M555" s="62"/>
      <c r="O555" s="33">
        <f t="shared" si="1"/>
        <v>244.2</v>
      </c>
    </row>
    <row r="556" spans="1:15" ht="15.75" customHeight="1" x14ac:dyDescent="0.3">
      <c r="A556" s="7">
        <v>1363</v>
      </c>
      <c r="B556" s="7">
        <v>59</v>
      </c>
      <c r="C556" s="57">
        <v>156</v>
      </c>
      <c r="D556" s="57">
        <v>5</v>
      </c>
      <c r="E556" s="58">
        <v>43531</v>
      </c>
      <c r="F556" s="57">
        <v>5278</v>
      </c>
      <c r="G556" s="57">
        <v>8569</v>
      </c>
      <c r="H556" s="57">
        <v>8089</v>
      </c>
      <c r="I556" s="57">
        <v>6</v>
      </c>
      <c r="J556" s="59">
        <f t="shared" si="4"/>
        <v>17.075773745997864</v>
      </c>
      <c r="K556" s="63">
        <f>AVERAGE(J556:J557)</f>
        <v>17.254504083681425</v>
      </c>
      <c r="L556" s="63">
        <f>_xlfn.STDEV.S(J556,J557)</f>
        <v>0.25276286755961497</v>
      </c>
      <c r="M556" s="62"/>
      <c r="O556" s="33">
        <f t="shared" si="1"/>
        <v>281.10000000000002</v>
      </c>
    </row>
    <row r="557" spans="1:15" ht="15.75" customHeight="1" x14ac:dyDescent="0.3">
      <c r="A557" s="7">
        <v>1364</v>
      </c>
      <c r="B557" s="7">
        <v>60</v>
      </c>
      <c r="C557" s="57">
        <v>156</v>
      </c>
      <c r="D557" s="57">
        <v>5</v>
      </c>
      <c r="E557" s="58">
        <v>43531</v>
      </c>
      <c r="F557" s="57">
        <v>5220</v>
      </c>
      <c r="G557" s="57">
        <v>8386</v>
      </c>
      <c r="H557" s="57">
        <v>7916</v>
      </c>
      <c r="I557" s="57"/>
      <c r="J557" s="59">
        <f t="shared" si="4"/>
        <v>17.433234421364986</v>
      </c>
      <c r="K557" s="62"/>
      <c r="L557" s="62"/>
      <c r="M557" s="62"/>
      <c r="O557" s="33">
        <f t="shared" si="1"/>
        <v>269.60000000000002</v>
      </c>
    </row>
    <row r="558" spans="1:15" ht="15.75" customHeight="1" x14ac:dyDescent="0.3">
      <c r="A558" s="34">
        <v>1975</v>
      </c>
      <c r="B558" s="34">
        <v>21</v>
      </c>
      <c r="C558" s="64">
        <v>156</v>
      </c>
      <c r="D558" s="64">
        <v>7</v>
      </c>
      <c r="E558" s="65">
        <v>43545</v>
      </c>
      <c r="F558" s="66">
        <v>5224</v>
      </c>
      <c r="G558" s="64">
        <v>8819</v>
      </c>
      <c r="H558" s="64">
        <v>8267</v>
      </c>
      <c r="I558" s="57"/>
      <c r="J558" s="59">
        <f t="shared" si="4"/>
        <v>18.139993427538613</v>
      </c>
      <c r="K558" s="63">
        <f>AVERAGE(J558:J559)</f>
        <v>18.132712082480541</v>
      </c>
      <c r="L558" s="63">
        <f>_xlfn.STDEV.S(J558,J559)</f>
        <v>1.0297376933443399E-2</v>
      </c>
      <c r="M558" s="62"/>
      <c r="O558" s="33">
        <f t="shared" si="1"/>
        <v>304.3</v>
      </c>
    </row>
    <row r="559" spans="1:15" ht="15.75" customHeight="1" x14ac:dyDescent="0.3">
      <c r="A559" s="34">
        <v>1976</v>
      </c>
      <c r="B559" s="34">
        <v>22</v>
      </c>
      <c r="C559" s="64">
        <v>156</v>
      </c>
      <c r="D559" s="64">
        <v>7</v>
      </c>
      <c r="E559" s="65">
        <v>43545</v>
      </c>
      <c r="F559" s="66">
        <v>5276</v>
      </c>
      <c r="G559" s="64">
        <v>8704</v>
      </c>
      <c r="H559" s="64">
        <v>8178</v>
      </c>
      <c r="I559" s="57"/>
      <c r="J559" s="59">
        <f t="shared" si="4"/>
        <v>18.125430737422469</v>
      </c>
      <c r="K559" s="62"/>
      <c r="L559" s="62"/>
      <c r="M559" s="62"/>
      <c r="O559" s="33">
        <f t="shared" si="1"/>
        <v>290.2</v>
      </c>
    </row>
    <row r="560" spans="1:15" ht="15.75" customHeight="1" x14ac:dyDescent="0.3">
      <c r="A560" s="34">
        <v>2643</v>
      </c>
      <c r="B560" s="34">
        <v>15</v>
      </c>
      <c r="C560" s="64">
        <v>156</v>
      </c>
      <c r="D560" s="64">
        <v>10</v>
      </c>
      <c r="E560" s="65">
        <v>43564</v>
      </c>
      <c r="F560" s="66">
        <v>5231</v>
      </c>
      <c r="G560" s="64">
        <v>8226</v>
      </c>
      <c r="H560" s="64">
        <v>7807</v>
      </c>
      <c r="I560" s="64"/>
      <c r="J560" s="59">
        <f t="shared" si="4"/>
        <v>16.26552795031056</v>
      </c>
      <c r="K560" s="63">
        <f>AVERAGE(J560:J561)</f>
        <v>16.210473586607222</v>
      </c>
      <c r="L560" s="63">
        <f>_xlfn.STDEV.S(J560,J561)</f>
        <v>7.7858627817081416E-2</v>
      </c>
      <c r="M560" s="62"/>
      <c r="O560" s="33">
        <f t="shared" si="1"/>
        <v>257.60000000000002</v>
      </c>
    </row>
    <row r="561" spans="1:15" ht="15.75" customHeight="1" x14ac:dyDescent="0.3">
      <c r="A561" s="34">
        <v>2644</v>
      </c>
      <c r="B561" s="34">
        <v>16</v>
      </c>
      <c r="C561" s="64">
        <v>156</v>
      </c>
      <c r="D561" s="64">
        <v>10</v>
      </c>
      <c r="E561" s="65">
        <v>43564</v>
      </c>
      <c r="F561" s="66">
        <v>5280</v>
      </c>
      <c r="G561" s="64">
        <v>8120</v>
      </c>
      <c r="H561" s="64">
        <v>7725</v>
      </c>
      <c r="I561" s="64"/>
      <c r="J561" s="59">
        <f t="shared" si="4"/>
        <v>16.155419222903884</v>
      </c>
      <c r="K561" s="62"/>
      <c r="L561" s="62"/>
      <c r="M561" s="62"/>
      <c r="O561" s="33">
        <f t="shared" si="1"/>
        <v>244.5</v>
      </c>
    </row>
    <row r="562" spans="1:15" ht="15.75" customHeight="1" x14ac:dyDescent="0.3">
      <c r="A562" s="7">
        <v>61</v>
      </c>
      <c r="B562" s="7">
        <v>61</v>
      </c>
      <c r="C562" s="28">
        <v>157</v>
      </c>
      <c r="D562" s="28">
        <v>1</v>
      </c>
      <c r="E562" s="29">
        <v>43514</v>
      </c>
      <c r="F562" s="28">
        <v>5212</v>
      </c>
      <c r="G562" s="28">
        <v>7863</v>
      </c>
      <c r="H562" s="28">
        <v>7221</v>
      </c>
      <c r="I562" s="28">
        <v>9</v>
      </c>
      <c r="J562" s="30">
        <f t="shared" si="4"/>
        <v>31.956197112991536</v>
      </c>
      <c r="K562" s="31">
        <f>AVERAGE(J562:J563)</f>
        <v>30.960848679709173</v>
      </c>
      <c r="L562" s="31">
        <f>_xlfn.STDEV.S(J562,J563)</f>
        <v>1.4076352536347267</v>
      </c>
      <c r="M562" s="32">
        <v>1</v>
      </c>
      <c r="O562" s="33">
        <f t="shared" si="1"/>
        <v>200.9</v>
      </c>
    </row>
    <row r="563" spans="1:15" ht="15.75" customHeight="1" x14ac:dyDescent="0.3">
      <c r="A563" s="7">
        <v>62</v>
      </c>
      <c r="B563" s="7">
        <v>62</v>
      </c>
      <c r="C563" s="28">
        <v>157</v>
      </c>
      <c r="D563" s="28">
        <v>1</v>
      </c>
      <c r="E563" s="29">
        <v>43514</v>
      </c>
      <c r="F563" s="28">
        <v>5209</v>
      </c>
      <c r="G563" s="28">
        <v>7846</v>
      </c>
      <c r="H563" s="28">
        <v>7238</v>
      </c>
      <c r="I563" s="28"/>
      <c r="J563" s="30">
        <f t="shared" si="4"/>
        <v>29.965500246426814</v>
      </c>
      <c r="K563" s="32"/>
      <c r="L563" s="32"/>
      <c r="M563" s="32"/>
      <c r="O563" s="33">
        <f t="shared" si="1"/>
        <v>202.9</v>
      </c>
    </row>
    <row r="564" spans="1:15" ht="15.75" customHeight="1" x14ac:dyDescent="0.3">
      <c r="A564" s="7">
        <v>715</v>
      </c>
      <c r="B564" s="7">
        <v>61</v>
      </c>
      <c r="C564" s="28">
        <v>157</v>
      </c>
      <c r="D564" s="28">
        <v>3</v>
      </c>
      <c r="E564" s="29">
        <v>43521</v>
      </c>
      <c r="F564" s="28">
        <v>5212</v>
      </c>
      <c r="G564" s="28">
        <v>7361</v>
      </c>
      <c r="H564" s="28">
        <v>7061</v>
      </c>
      <c r="I564" s="28">
        <v>9</v>
      </c>
      <c r="J564" s="30">
        <f t="shared" si="4"/>
        <v>16.224986479177932</v>
      </c>
      <c r="K564" s="31">
        <f>AVERAGE(J564:J565)</f>
        <v>16.295306594816115</v>
      </c>
      <c r="L564" s="31">
        <f>_xlfn.STDEV.S(J564,J565)</f>
        <v>9.9447661243161789E-2</v>
      </c>
      <c r="M564" s="32"/>
      <c r="O564" s="33">
        <f t="shared" si="1"/>
        <v>184.9</v>
      </c>
    </row>
    <row r="565" spans="1:15" ht="15.75" customHeight="1" x14ac:dyDescent="0.3">
      <c r="A565" s="7">
        <v>716</v>
      </c>
      <c r="B565" s="7">
        <v>62</v>
      </c>
      <c r="C565" s="28">
        <v>157</v>
      </c>
      <c r="D565" s="28">
        <v>3</v>
      </c>
      <c r="E565" s="29">
        <v>43521</v>
      </c>
      <c r="F565" s="28">
        <v>5209</v>
      </c>
      <c r="G565" s="28">
        <v>7335</v>
      </c>
      <c r="H565" s="28">
        <v>7036</v>
      </c>
      <c r="I565" s="28"/>
      <c r="J565" s="30">
        <f t="shared" si="4"/>
        <v>16.365626710454297</v>
      </c>
      <c r="K565" s="32"/>
      <c r="L565" s="32"/>
      <c r="M565" s="32"/>
      <c r="O565" s="33">
        <f t="shared" si="1"/>
        <v>182.7</v>
      </c>
    </row>
    <row r="566" spans="1:15" ht="15.75" customHeight="1" x14ac:dyDescent="0.3">
      <c r="A566" s="7">
        <v>1365</v>
      </c>
      <c r="B566" s="7">
        <v>61</v>
      </c>
      <c r="C566" s="28">
        <v>157</v>
      </c>
      <c r="D566" s="28">
        <v>5</v>
      </c>
      <c r="E566" s="29">
        <v>43531</v>
      </c>
      <c r="F566" s="28">
        <v>5212</v>
      </c>
      <c r="G566" s="28">
        <v>7898</v>
      </c>
      <c r="H566" s="28">
        <v>7445</v>
      </c>
      <c r="I566" s="28">
        <v>6</v>
      </c>
      <c r="J566" s="30">
        <f t="shared" si="4"/>
        <v>20.286609941782356</v>
      </c>
      <c r="K566" s="31">
        <f>AVERAGE(J566:J567)</f>
        <v>20.644183705513321</v>
      </c>
      <c r="L566" s="31">
        <f>_xlfn.STDEV.S(J566,J567)</f>
        <v>0.50568566621712596</v>
      </c>
      <c r="M566" s="32"/>
      <c r="O566" s="33">
        <f t="shared" si="1"/>
        <v>223.3</v>
      </c>
    </row>
    <row r="567" spans="1:15" ht="15.75" customHeight="1" x14ac:dyDescent="0.3">
      <c r="A567" s="7">
        <v>1366</v>
      </c>
      <c r="B567" s="7">
        <v>62</v>
      </c>
      <c r="C567" s="28">
        <v>157</v>
      </c>
      <c r="D567" s="28">
        <v>5</v>
      </c>
      <c r="E567" s="29">
        <v>43531</v>
      </c>
      <c r="F567" s="28">
        <v>5209</v>
      </c>
      <c r="G567" s="28">
        <v>7963</v>
      </c>
      <c r="H567" s="28">
        <v>7485</v>
      </c>
      <c r="I567" s="28"/>
      <c r="J567" s="30">
        <f t="shared" si="4"/>
        <v>21.001757469244289</v>
      </c>
      <c r="K567" s="32"/>
      <c r="L567" s="32"/>
      <c r="M567" s="32"/>
      <c r="O567" s="33">
        <f t="shared" si="1"/>
        <v>227.6</v>
      </c>
    </row>
    <row r="568" spans="1:15" ht="15.75" customHeight="1" x14ac:dyDescent="0.3">
      <c r="A568" s="34">
        <v>1977</v>
      </c>
      <c r="B568" s="34">
        <v>23</v>
      </c>
      <c r="C568" s="35">
        <v>157</v>
      </c>
      <c r="D568" s="35">
        <v>7</v>
      </c>
      <c r="E568" s="36">
        <v>43545</v>
      </c>
      <c r="F568" s="37">
        <v>5261</v>
      </c>
      <c r="G568" s="35">
        <v>7837</v>
      </c>
      <c r="H568" s="35">
        <v>7441</v>
      </c>
      <c r="I568" s="28"/>
      <c r="J568" s="30">
        <f t="shared" si="4"/>
        <v>18.165137614678901</v>
      </c>
      <c r="K568" s="31">
        <f>AVERAGE(J568:J569)</f>
        <v>18.179855991623828</v>
      </c>
      <c r="L568" s="31">
        <f>_xlfn.STDEV.S(J568,J569)</f>
        <v>2.0814928291635327E-2</v>
      </c>
      <c r="M568" s="32">
        <f>+(K566-K568)/14</f>
        <v>0.17602340813496373</v>
      </c>
      <c r="N568" s="33">
        <f>+(K562-K568)/31</f>
        <v>0.41229008671243045</v>
      </c>
      <c r="O568" s="33">
        <f t="shared" si="1"/>
        <v>218</v>
      </c>
    </row>
    <row r="569" spans="1:15" ht="15.75" customHeight="1" x14ac:dyDescent="0.3">
      <c r="A569" s="34">
        <v>1978</v>
      </c>
      <c r="B569" s="34">
        <v>24</v>
      </c>
      <c r="C569" s="35">
        <v>157</v>
      </c>
      <c r="D569" s="35">
        <v>7</v>
      </c>
      <c r="E569" s="36">
        <v>43545</v>
      </c>
      <c r="F569" s="37">
        <v>5196</v>
      </c>
      <c r="G569" s="35">
        <v>7723</v>
      </c>
      <c r="H569" s="35">
        <v>7334</v>
      </c>
      <c r="I569" s="28"/>
      <c r="J569" s="30">
        <f t="shared" si="4"/>
        <v>18.194574368568755</v>
      </c>
      <c r="K569" s="32"/>
      <c r="L569" s="32"/>
      <c r="M569" s="32"/>
      <c r="O569" s="33">
        <f t="shared" si="1"/>
        <v>213.8</v>
      </c>
    </row>
    <row r="570" spans="1:15" ht="15.75" customHeight="1" x14ac:dyDescent="0.3">
      <c r="A570" s="7">
        <v>445</v>
      </c>
      <c r="B570" s="7">
        <v>95</v>
      </c>
      <c r="C570" s="67">
        <v>158</v>
      </c>
      <c r="D570" s="67">
        <v>2</v>
      </c>
      <c r="E570" s="68">
        <v>43517</v>
      </c>
      <c r="F570" s="67">
        <v>5232</v>
      </c>
      <c r="G570" s="67">
        <v>8997</v>
      </c>
      <c r="H570" s="67">
        <v>7704</v>
      </c>
      <c r="I570" s="67">
        <v>12</v>
      </c>
      <c r="J570" s="69">
        <f t="shared" si="4"/>
        <v>52.305825242718448</v>
      </c>
      <c r="K570" s="46">
        <f>AVERAGE(J570:J571)</f>
        <v>51.921989728830255</v>
      </c>
      <c r="L570" s="46">
        <f>_xlfn.STDEV.S(J570,J571)</f>
        <v>0.54282538946112502</v>
      </c>
      <c r="M570" s="47">
        <v>2</v>
      </c>
      <c r="O570" s="33">
        <f t="shared" si="1"/>
        <v>247.2</v>
      </c>
    </row>
    <row r="571" spans="1:15" ht="15.75" customHeight="1" x14ac:dyDescent="0.3">
      <c r="A571" s="7">
        <v>446</v>
      </c>
      <c r="B571" s="7">
        <v>96</v>
      </c>
      <c r="C571" s="67">
        <v>158</v>
      </c>
      <c r="D571" s="67">
        <v>2</v>
      </c>
      <c r="E571" s="68">
        <v>43517</v>
      </c>
      <c r="F571" s="67">
        <v>5242</v>
      </c>
      <c r="G571" s="67">
        <v>9035</v>
      </c>
      <c r="H571" s="67">
        <v>7745</v>
      </c>
      <c r="I571" s="67"/>
      <c r="J571" s="69">
        <f t="shared" si="4"/>
        <v>51.538154214942068</v>
      </c>
      <c r="K571" s="47"/>
      <c r="L571" s="47"/>
      <c r="M571" s="47"/>
      <c r="O571" s="33">
        <f t="shared" si="1"/>
        <v>250.3</v>
      </c>
    </row>
    <row r="572" spans="1:15" ht="15.75" customHeight="1" x14ac:dyDescent="0.3">
      <c r="A572" s="7">
        <v>1099</v>
      </c>
      <c r="B572" s="7">
        <v>53</v>
      </c>
      <c r="C572" s="67">
        <v>158</v>
      </c>
      <c r="D572" s="67">
        <v>4</v>
      </c>
      <c r="E572" s="68">
        <v>43524</v>
      </c>
      <c r="F572" s="67">
        <v>5232</v>
      </c>
      <c r="G572" s="67">
        <v>9240</v>
      </c>
      <c r="H572" s="67">
        <v>7815</v>
      </c>
      <c r="I572" s="67">
        <v>10</v>
      </c>
      <c r="J572" s="69">
        <f t="shared" si="4"/>
        <v>55.168408826945416</v>
      </c>
      <c r="K572" s="46">
        <f>AVERAGE(J572:J573)</f>
        <v>54.925431539414582</v>
      </c>
      <c r="L572" s="46">
        <f>_xlfn.STDEV.S(J572,J573)</f>
        <v>0.34362177537473326</v>
      </c>
      <c r="M572" s="47"/>
      <c r="O572" s="33">
        <f t="shared" si="1"/>
        <v>258.3</v>
      </c>
    </row>
    <row r="573" spans="1:15" ht="15.75" customHeight="1" x14ac:dyDescent="0.3">
      <c r="A573" s="7">
        <v>1100</v>
      </c>
      <c r="B573" s="7">
        <v>54</v>
      </c>
      <c r="C573" s="67">
        <v>158</v>
      </c>
      <c r="D573" s="67">
        <v>4</v>
      </c>
      <c r="E573" s="68">
        <v>43524</v>
      </c>
      <c r="F573" s="67">
        <v>5271</v>
      </c>
      <c r="G573" s="67">
        <v>9582</v>
      </c>
      <c r="H573" s="67">
        <v>8058</v>
      </c>
      <c r="I573" s="67"/>
      <c r="J573" s="69">
        <f t="shared" si="4"/>
        <v>54.682454251883748</v>
      </c>
      <c r="K573" s="47"/>
      <c r="L573" s="47"/>
      <c r="M573" s="47"/>
      <c r="O573" s="33">
        <f t="shared" si="1"/>
        <v>278.7</v>
      </c>
    </row>
    <row r="574" spans="1:15" ht="15.75" customHeight="1" x14ac:dyDescent="0.3">
      <c r="A574" s="7">
        <v>1749</v>
      </c>
      <c r="B574" s="7">
        <v>53</v>
      </c>
      <c r="C574" s="67">
        <v>158</v>
      </c>
      <c r="D574" s="67">
        <v>6</v>
      </c>
      <c r="E574" s="68">
        <v>43535</v>
      </c>
      <c r="F574" s="67">
        <v>5232</v>
      </c>
      <c r="G574" s="67">
        <v>8600</v>
      </c>
      <c r="H574" s="67">
        <v>7860</v>
      </c>
      <c r="I574" s="67">
        <v>10</v>
      </c>
      <c r="J574" s="69">
        <f t="shared" si="4"/>
        <v>28.158295281582951</v>
      </c>
      <c r="K574" s="46">
        <f>AVERAGE(J574:J575)</f>
        <v>28.586919661516863</v>
      </c>
      <c r="L574" s="46">
        <f>_xlfn.STDEV.S(J574,J575)</f>
        <v>0.60616641126629545</v>
      </c>
      <c r="M574" s="47"/>
      <c r="O574" s="33">
        <f t="shared" si="1"/>
        <v>262.8</v>
      </c>
    </row>
    <row r="575" spans="1:15" ht="15.75" customHeight="1" x14ac:dyDescent="0.3">
      <c r="A575" s="7">
        <v>1750</v>
      </c>
      <c r="B575" s="7">
        <v>54</v>
      </c>
      <c r="C575" s="67">
        <v>158</v>
      </c>
      <c r="D575" s="67">
        <v>6</v>
      </c>
      <c r="E575" s="68">
        <v>43535</v>
      </c>
      <c r="F575" s="67">
        <v>5271</v>
      </c>
      <c r="G575" s="67">
        <v>8508</v>
      </c>
      <c r="H575" s="67">
        <v>7780</v>
      </c>
      <c r="I575" s="67"/>
      <c r="J575" s="69">
        <f t="shared" si="4"/>
        <v>29.015544041450774</v>
      </c>
      <c r="K575" s="47"/>
      <c r="L575" s="47"/>
      <c r="M575" s="47"/>
      <c r="O575" s="33">
        <f t="shared" si="1"/>
        <v>250.9</v>
      </c>
    </row>
    <row r="576" spans="1:15" ht="15.75" customHeight="1" x14ac:dyDescent="0.3">
      <c r="A576" s="34">
        <v>2269</v>
      </c>
      <c r="B576" s="34">
        <v>39</v>
      </c>
      <c r="C576" s="70">
        <v>158</v>
      </c>
      <c r="D576" s="70">
        <v>8</v>
      </c>
      <c r="E576" s="71">
        <v>43550</v>
      </c>
      <c r="F576" s="72">
        <v>5245</v>
      </c>
      <c r="G576" s="70">
        <v>8625</v>
      </c>
      <c r="H576" s="70">
        <v>8083</v>
      </c>
      <c r="I576" s="67"/>
      <c r="J576" s="69">
        <f t="shared" si="4"/>
        <v>19.097956307258631</v>
      </c>
      <c r="K576" s="46">
        <f>AVERAGE(J576:J577)</f>
        <v>19.584949376650897</v>
      </c>
      <c r="L576" s="46">
        <f>_xlfn.STDEV.S(J576,J577)</f>
        <v>0.68871220351624463</v>
      </c>
      <c r="M576" s="47"/>
      <c r="O576" s="33">
        <f t="shared" si="1"/>
        <v>283.8</v>
      </c>
    </row>
    <row r="577" spans="1:15" ht="15.75" customHeight="1" x14ac:dyDescent="0.3">
      <c r="A577" s="34">
        <v>2270</v>
      </c>
      <c r="B577" s="34">
        <v>40</v>
      </c>
      <c r="C577" s="70">
        <v>158</v>
      </c>
      <c r="D577" s="70">
        <v>8</v>
      </c>
      <c r="E577" s="71">
        <v>43550</v>
      </c>
      <c r="F577" s="72">
        <v>5216</v>
      </c>
      <c r="G577" s="70">
        <v>8554</v>
      </c>
      <c r="H577" s="70">
        <v>7996</v>
      </c>
      <c r="I577" s="67"/>
      <c r="J577" s="69">
        <f t="shared" si="4"/>
        <v>20.071942446043163</v>
      </c>
      <c r="K577" s="47"/>
      <c r="L577" s="47"/>
      <c r="M577" s="47"/>
      <c r="O577" s="33">
        <f t="shared" si="1"/>
        <v>278</v>
      </c>
    </row>
    <row r="578" spans="1:15" ht="15.75" customHeight="1" x14ac:dyDescent="0.3">
      <c r="A578" s="34">
        <v>2739</v>
      </c>
      <c r="B578" s="34">
        <v>111</v>
      </c>
      <c r="C578" s="70">
        <v>158</v>
      </c>
      <c r="D578" s="70">
        <v>10</v>
      </c>
      <c r="E578" s="71">
        <v>43564</v>
      </c>
      <c r="F578" s="72">
        <v>5213</v>
      </c>
      <c r="G578" s="70">
        <v>8351</v>
      </c>
      <c r="H578" s="70">
        <v>7932</v>
      </c>
      <c r="I578" s="70"/>
      <c r="J578" s="69">
        <f t="shared" si="4"/>
        <v>15.410077234277308</v>
      </c>
      <c r="K578" s="46">
        <f>AVERAGE(J578:J579)</f>
        <v>15.352312674950582</v>
      </c>
      <c r="L578" s="46">
        <f>_xlfn.STDEV.S(J578,J579)</f>
        <v>8.1691423224359877E-2</v>
      </c>
      <c r="M578" s="47">
        <f>(K576-K578)/14</f>
        <v>0.30233119297859395</v>
      </c>
      <c r="N578" s="33">
        <f>(K574-K578)/29</f>
        <v>0.45636575815745795</v>
      </c>
      <c r="O578" s="33">
        <f t="shared" si="1"/>
        <v>271.89999999999998</v>
      </c>
    </row>
    <row r="579" spans="1:15" ht="15.75" customHeight="1" x14ac:dyDescent="0.3">
      <c r="A579" s="34">
        <v>2740</v>
      </c>
      <c r="B579" s="34">
        <v>112</v>
      </c>
      <c r="C579" s="70">
        <v>158</v>
      </c>
      <c r="D579" s="70">
        <v>10</v>
      </c>
      <c r="E579" s="71">
        <v>43564</v>
      </c>
      <c r="F579" s="72">
        <v>5197</v>
      </c>
      <c r="G579" s="70">
        <v>8348</v>
      </c>
      <c r="H579" s="70">
        <v>7930</v>
      </c>
      <c r="I579" s="70"/>
      <c r="J579" s="69">
        <f t="shared" si="4"/>
        <v>15.294548115623858</v>
      </c>
      <c r="K579" s="47"/>
      <c r="L579" s="47"/>
      <c r="M579" s="47"/>
      <c r="O579" s="33">
        <f t="shared" si="1"/>
        <v>273.3</v>
      </c>
    </row>
    <row r="580" spans="1:15" ht="15.75" customHeight="1" x14ac:dyDescent="0.3">
      <c r="A580" s="7">
        <v>63</v>
      </c>
      <c r="B580" s="7">
        <v>63</v>
      </c>
      <c r="C580" s="28">
        <v>159</v>
      </c>
      <c r="D580" s="28">
        <v>1</v>
      </c>
      <c r="E580" s="29">
        <v>43514</v>
      </c>
      <c r="F580" s="28">
        <v>5214</v>
      </c>
      <c r="G580" s="28">
        <v>7465</v>
      </c>
      <c r="H580" s="28">
        <v>6924</v>
      </c>
      <c r="I580" s="28">
        <v>12</v>
      </c>
      <c r="J580" s="30">
        <f t="shared" si="4"/>
        <v>31.637426900584799</v>
      </c>
      <c r="K580" s="31">
        <f>AVERAGE(J580:J581)</f>
        <v>31.011457214464734</v>
      </c>
      <c r="L580" s="31">
        <f>_xlfn.STDEV.S(J580,J581)</f>
        <v>0.88525481974542308</v>
      </c>
      <c r="M580" s="32">
        <v>1</v>
      </c>
      <c r="O580" s="33">
        <f t="shared" si="1"/>
        <v>171</v>
      </c>
    </row>
    <row r="581" spans="1:15" ht="15.75" customHeight="1" x14ac:dyDescent="0.3">
      <c r="A581" s="7">
        <v>64</v>
      </c>
      <c r="B581" s="7">
        <v>64</v>
      </c>
      <c r="C581" s="28">
        <v>159</v>
      </c>
      <c r="D581" s="28">
        <v>1</v>
      </c>
      <c r="E581" s="29">
        <v>43514</v>
      </c>
      <c r="F581" s="28">
        <v>5232</v>
      </c>
      <c r="G581" s="28">
        <v>7532</v>
      </c>
      <c r="H581" s="28">
        <v>6996</v>
      </c>
      <c r="I581" s="28"/>
      <c r="J581" s="30">
        <f t="shared" si="4"/>
        <v>30.385487528344672</v>
      </c>
      <c r="K581" s="32"/>
      <c r="L581" s="32"/>
      <c r="M581" s="32"/>
      <c r="O581" s="33">
        <f t="shared" si="1"/>
        <v>176.4</v>
      </c>
    </row>
    <row r="582" spans="1:15" ht="15.75" customHeight="1" x14ac:dyDescent="0.3">
      <c r="A582" s="7">
        <v>717</v>
      </c>
      <c r="B582" s="7">
        <v>63</v>
      </c>
      <c r="C582" s="28">
        <v>159</v>
      </c>
      <c r="D582" s="28">
        <v>3</v>
      </c>
      <c r="E582" s="29">
        <v>43521</v>
      </c>
      <c r="F582" s="28">
        <v>5214</v>
      </c>
      <c r="G582" s="28">
        <v>6714</v>
      </c>
      <c r="H582" s="28">
        <v>6480</v>
      </c>
      <c r="I582" s="28">
        <v>9</v>
      </c>
      <c r="J582" s="30">
        <f t="shared" si="4"/>
        <v>18.48341232227488</v>
      </c>
      <c r="K582" s="31">
        <f>AVERAGE(J582:J583)</f>
        <v>18.181835610975629</v>
      </c>
      <c r="L582" s="31">
        <f>_xlfn.STDEV.S(J582,J583)</f>
        <v>0.42649387521527665</v>
      </c>
      <c r="M582" s="32"/>
      <c r="O582" s="33">
        <f t="shared" si="1"/>
        <v>126.6</v>
      </c>
    </row>
    <row r="583" spans="1:15" ht="15.75" customHeight="1" x14ac:dyDescent="0.3">
      <c r="A583" s="7">
        <v>718</v>
      </c>
      <c r="B583" s="7">
        <v>64</v>
      </c>
      <c r="C583" s="28">
        <v>159</v>
      </c>
      <c r="D583" s="28">
        <v>3</v>
      </c>
      <c r="E583" s="29">
        <v>43521</v>
      </c>
      <c r="F583" s="28">
        <v>5232</v>
      </c>
      <c r="G583" s="28">
        <v>6689</v>
      </c>
      <c r="H583" s="28">
        <v>6468</v>
      </c>
      <c r="I583" s="28"/>
      <c r="J583" s="30">
        <f t="shared" si="4"/>
        <v>17.880258899676377</v>
      </c>
      <c r="K583" s="32"/>
      <c r="L583" s="32"/>
      <c r="M583" s="32"/>
      <c r="O583" s="33">
        <f t="shared" si="1"/>
        <v>123.6</v>
      </c>
    </row>
    <row r="584" spans="1:15" ht="15.75" customHeight="1" x14ac:dyDescent="0.3">
      <c r="A584" s="7">
        <v>1367</v>
      </c>
      <c r="B584" s="7">
        <v>63</v>
      </c>
      <c r="C584" s="28">
        <v>159</v>
      </c>
      <c r="D584" s="28">
        <v>5</v>
      </c>
      <c r="E584" s="29">
        <v>43531</v>
      </c>
      <c r="F584" s="28">
        <v>5214</v>
      </c>
      <c r="G584" s="28">
        <v>7726</v>
      </c>
      <c r="H584" s="28">
        <v>7150</v>
      </c>
      <c r="I584" s="28">
        <v>9</v>
      </c>
      <c r="J584" s="30">
        <f t="shared" si="4"/>
        <v>29.75206611570248</v>
      </c>
      <c r="K584" s="31">
        <f>AVERAGE(J584:J585)</f>
        <v>29.889295657320737</v>
      </c>
      <c r="L584" s="31">
        <f>_xlfn.STDEV.S(J584,J585)</f>
        <v>0.1940718789147802</v>
      </c>
      <c r="M584" s="32"/>
      <c r="O584" s="33">
        <f t="shared" si="1"/>
        <v>193.6</v>
      </c>
    </row>
    <row r="585" spans="1:15" ht="15.75" customHeight="1" x14ac:dyDescent="0.3">
      <c r="A585" s="7">
        <v>1368</v>
      </c>
      <c r="B585" s="7">
        <v>64</v>
      </c>
      <c r="C585" s="28">
        <v>159</v>
      </c>
      <c r="D585" s="28">
        <v>5</v>
      </c>
      <c r="E585" s="29">
        <v>43531</v>
      </c>
      <c r="F585" s="28">
        <v>5232</v>
      </c>
      <c r="G585" s="28">
        <v>7683</v>
      </c>
      <c r="H585" s="28">
        <v>7117</v>
      </c>
      <c r="I585" s="28"/>
      <c r="J585" s="30">
        <f t="shared" si="4"/>
        <v>30.026525198938991</v>
      </c>
      <c r="K585" s="32"/>
      <c r="L585" s="32"/>
      <c r="M585" s="32"/>
      <c r="O585" s="33">
        <f t="shared" si="1"/>
        <v>188.5</v>
      </c>
    </row>
    <row r="586" spans="1:15" ht="15.75" customHeight="1" x14ac:dyDescent="0.3">
      <c r="A586" s="34">
        <v>1979</v>
      </c>
      <c r="B586" s="34">
        <v>25</v>
      </c>
      <c r="C586" s="35">
        <v>159</v>
      </c>
      <c r="D586" s="35">
        <v>7</v>
      </c>
      <c r="E586" s="36">
        <v>43545</v>
      </c>
      <c r="F586" s="37">
        <v>5238</v>
      </c>
      <c r="G586" s="35">
        <v>7850</v>
      </c>
      <c r="H586" s="35">
        <v>7365</v>
      </c>
      <c r="I586" s="28"/>
      <c r="J586" s="30">
        <f t="shared" si="4"/>
        <v>22.802068641278797</v>
      </c>
      <c r="K586" s="31">
        <f>AVERAGE(J586:J587)</f>
        <v>22.95074192297858</v>
      </c>
      <c r="L586" s="31">
        <f>_xlfn.STDEV.S(J586,J587)</f>
        <v>0.21025577134234769</v>
      </c>
      <c r="M586" s="32"/>
      <c r="O586" s="33">
        <f t="shared" si="1"/>
        <v>212.7</v>
      </c>
    </row>
    <row r="587" spans="1:15" ht="15.75" customHeight="1" x14ac:dyDescent="0.3">
      <c r="A587" s="34">
        <v>1980</v>
      </c>
      <c r="B587" s="34">
        <v>26</v>
      </c>
      <c r="C587" s="35">
        <v>159</v>
      </c>
      <c r="D587" s="35">
        <v>7</v>
      </c>
      <c r="E587" s="36">
        <v>43545</v>
      </c>
      <c r="F587" s="37">
        <v>5207</v>
      </c>
      <c r="G587" s="35">
        <v>7733</v>
      </c>
      <c r="H587" s="35">
        <v>7259</v>
      </c>
      <c r="I587" s="28"/>
      <c r="J587" s="30">
        <f t="shared" si="4"/>
        <v>23.099415204678362</v>
      </c>
      <c r="K587" s="32"/>
      <c r="L587" s="32"/>
      <c r="M587" s="32"/>
      <c r="O587" s="33">
        <f t="shared" si="1"/>
        <v>205.2</v>
      </c>
    </row>
    <row r="588" spans="1:15" ht="15.75" customHeight="1" x14ac:dyDescent="0.3">
      <c r="A588" s="34">
        <v>2645</v>
      </c>
      <c r="B588" s="34">
        <v>17</v>
      </c>
      <c r="C588" s="35">
        <v>159</v>
      </c>
      <c r="D588" s="35">
        <v>10</v>
      </c>
      <c r="E588" s="36">
        <v>43564</v>
      </c>
      <c r="F588" s="37">
        <v>5275</v>
      </c>
      <c r="G588" s="35">
        <v>7160</v>
      </c>
      <c r="H588" s="35">
        <v>6903</v>
      </c>
      <c r="I588" s="35"/>
      <c r="J588" s="30">
        <f t="shared" si="4"/>
        <v>15.786240786240786</v>
      </c>
      <c r="K588" s="31">
        <f>AVERAGE(J588:J589)</f>
        <v>15.341266213359237</v>
      </c>
      <c r="L588" s="31">
        <f>_xlfn.STDEV.S(J588,J589)</f>
        <v>0.62928907588026128</v>
      </c>
      <c r="M588" s="32"/>
      <c r="N588" s="33">
        <f>+(K580-K588)/50</f>
        <v>0.31340382002210992</v>
      </c>
      <c r="O588" s="33">
        <f t="shared" si="1"/>
        <v>162.80000000000001</v>
      </c>
    </row>
    <row r="589" spans="1:15" ht="15.75" customHeight="1" x14ac:dyDescent="0.3">
      <c r="A589" s="34">
        <v>2646</v>
      </c>
      <c r="B589" s="34">
        <v>18</v>
      </c>
      <c r="C589" s="35">
        <v>159</v>
      </c>
      <c r="D589" s="35">
        <v>10</v>
      </c>
      <c r="E589" s="36">
        <v>43564</v>
      </c>
      <c r="F589" s="37">
        <v>5205</v>
      </c>
      <c r="G589" s="35">
        <v>7033</v>
      </c>
      <c r="H589" s="35">
        <v>6796</v>
      </c>
      <c r="I589" s="35"/>
      <c r="J589" s="30">
        <f t="shared" si="4"/>
        <v>14.896291640477688</v>
      </c>
      <c r="K589" s="32"/>
      <c r="L589" s="32"/>
      <c r="M589" s="32"/>
      <c r="O589" s="33">
        <f t="shared" si="1"/>
        <v>159.1</v>
      </c>
    </row>
    <row r="590" spans="1:15" ht="15.75" customHeight="1" x14ac:dyDescent="0.3">
      <c r="A590" s="7">
        <v>447</v>
      </c>
      <c r="B590" s="7">
        <v>97</v>
      </c>
      <c r="C590" s="67">
        <v>160</v>
      </c>
      <c r="D590" s="67">
        <v>2</v>
      </c>
      <c r="E590" s="68">
        <v>43517</v>
      </c>
      <c r="F590" s="67">
        <v>5287</v>
      </c>
      <c r="G590" s="67">
        <v>8017</v>
      </c>
      <c r="H590" s="67">
        <v>7112</v>
      </c>
      <c r="I590" s="67">
        <v>10</v>
      </c>
      <c r="J590" s="69">
        <f t="shared" si="4"/>
        <v>49.589041095890416</v>
      </c>
      <c r="K590" s="46">
        <f>AVERAGE(J590:J591)</f>
        <v>49.765314940468571</v>
      </c>
      <c r="L590" s="46">
        <f>_xlfn.STDEV.S(J590,J591)</f>
        <v>0.24928886169407902</v>
      </c>
      <c r="M590" s="47">
        <v>3</v>
      </c>
      <c r="O590" s="33">
        <f t="shared" si="1"/>
        <v>182.5</v>
      </c>
    </row>
    <row r="591" spans="1:15" ht="15.75" customHeight="1" x14ac:dyDescent="0.3">
      <c r="A591" s="7">
        <v>448</v>
      </c>
      <c r="B591" s="7">
        <v>98</v>
      </c>
      <c r="C591" s="67">
        <v>160</v>
      </c>
      <c r="D591" s="67">
        <v>2</v>
      </c>
      <c r="E591" s="68">
        <v>43517</v>
      </c>
      <c r="F591" s="67">
        <v>5252</v>
      </c>
      <c r="G591" s="67">
        <v>7819</v>
      </c>
      <c r="H591" s="67">
        <v>6964</v>
      </c>
      <c r="I591" s="67"/>
      <c r="J591" s="69">
        <f t="shared" si="4"/>
        <v>49.941588785046733</v>
      </c>
      <c r="K591" s="47"/>
      <c r="L591" s="47"/>
      <c r="M591" s="47"/>
      <c r="O591" s="33">
        <f t="shared" si="1"/>
        <v>171.2</v>
      </c>
    </row>
    <row r="592" spans="1:15" ht="15.75" customHeight="1" x14ac:dyDescent="0.3">
      <c r="A592" s="7">
        <v>1101</v>
      </c>
      <c r="B592" s="7">
        <v>55</v>
      </c>
      <c r="C592" s="67">
        <v>160</v>
      </c>
      <c r="D592" s="67">
        <v>4</v>
      </c>
      <c r="E592" s="68">
        <v>43524</v>
      </c>
      <c r="F592" s="67">
        <v>5269</v>
      </c>
      <c r="G592" s="67">
        <v>7589</v>
      </c>
      <c r="H592" s="67">
        <v>6771</v>
      </c>
      <c r="I592" s="67">
        <v>11</v>
      </c>
      <c r="J592" s="69">
        <f t="shared" si="4"/>
        <v>54.460719041278296</v>
      </c>
      <c r="K592" s="46">
        <f>AVERAGE(J592:J593)</f>
        <v>54.433296770305368</v>
      </c>
      <c r="L592" s="46">
        <f>_xlfn.STDEV.S(J592,J593)</f>
        <v>3.8780947520983787E-2</v>
      </c>
      <c r="M592" s="47"/>
      <c r="O592" s="33">
        <f t="shared" si="1"/>
        <v>150.19999999999999</v>
      </c>
    </row>
    <row r="593" spans="1:15" ht="15.75" customHeight="1" x14ac:dyDescent="0.3">
      <c r="A593" s="7">
        <v>1102</v>
      </c>
      <c r="B593" s="7">
        <v>56</v>
      </c>
      <c r="C593" s="67">
        <v>160</v>
      </c>
      <c r="D593" s="67">
        <v>4</v>
      </c>
      <c r="E593" s="68">
        <v>43524</v>
      </c>
      <c r="F593" s="67">
        <v>5254</v>
      </c>
      <c r="G593" s="67">
        <v>7567</v>
      </c>
      <c r="H593" s="67">
        <v>6752</v>
      </c>
      <c r="I593" s="67"/>
      <c r="J593" s="69">
        <f t="shared" si="4"/>
        <v>54.405874499332441</v>
      </c>
      <c r="K593" s="47"/>
      <c r="L593" s="47"/>
      <c r="M593" s="47"/>
      <c r="O593" s="33">
        <f t="shared" si="1"/>
        <v>149.80000000000001</v>
      </c>
    </row>
    <row r="594" spans="1:15" ht="15.75" customHeight="1" x14ac:dyDescent="0.3">
      <c r="A594" s="7">
        <v>1751</v>
      </c>
      <c r="B594" s="7">
        <v>55</v>
      </c>
      <c r="C594" s="67">
        <v>160</v>
      </c>
      <c r="D594" s="67">
        <v>6</v>
      </c>
      <c r="E594" s="68">
        <v>43535</v>
      </c>
      <c r="F594" s="67">
        <v>5269</v>
      </c>
      <c r="G594" s="67">
        <v>8032</v>
      </c>
      <c r="H594" s="67">
        <v>7334</v>
      </c>
      <c r="I594" s="67">
        <v>9</v>
      </c>
      <c r="J594" s="69">
        <f t="shared" si="4"/>
        <v>33.801452784503631</v>
      </c>
      <c r="K594" s="46">
        <f>AVERAGE(J594:J595)</f>
        <v>33.486447616146911</v>
      </c>
      <c r="L594" s="46">
        <f>_xlfn.STDEV.S(J594,J595)</f>
        <v>0.44548458130769336</v>
      </c>
      <c r="M594" s="47"/>
      <c r="O594" s="33">
        <f t="shared" si="1"/>
        <v>206.5</v>
      </c>
    </row>
    <row r="595" spans="1:15" ht="15.75" customHeight="1" x14ac:dyDescent="0.3">
      <c r="A595" s="7">
        <v>1752</v>
      </c>
      <c r="B595" s="7">
        <v>56</v>
      </c>
      <c r="C595" s="67">
        <v>160</v>
      </c>
      <c r="D595" s="67">
        <v>6</v>
      </c>
      <c r="E595" s="68">
        <v>43535</v>
      </c>
      <c r="F595" s="67">
        <v>5254</v>
      </c>
      <c r="G595" s="67">
        <v>7996</v>
      </c>
      <c r="H595" s="67">
        <v>7313</v>
      </c>
      <c r="I595" s="67"/>
      <c r="J595" s="69">
        <f t="shared" si="4"/>
        <v>33.171442447790191</v>
      </c>
      <c r="K595" s="47"/>
      <c r="L595" s="47"/>
      <c r="M595" s="47"/>
      <c r="O595" s="33">
        <f t="shared" si="1"/>
        <v>205.9</v>
      </c>
    </row>
    <row r="596" spans="1:15" ht="15.75" customHeight="1" x14ac:dyDescent="0.3">
      <c r="A596" s="34">
        <v>2461</v>
      </c>
      <c r="B596" s="34">
        <v>49</v>
      </c>
      <c r="C596" s="70">
        <v>160</v>
      </c>
      <c r="D596" s="70">
        <v>9</v>
      </c>
      <c r="E596" s="71">
        <v>43557</v>
      </c>
      <c r="F596" s="72">
        <v>5203</v>
      </c>
      <c r="G596" s="70">
        <v>7406</v>
      </c>
      <c r="H596" s="70">
        <v>7062</v>
      </c>
      <c r="I596" s="67"/>
      <c r="J596" s="69">
        <f t="shared" si="4"/>
        <v>18.504572350726196</v>
      </c>
      <c r="K596" s="46">
        <f>AVERAGE(J596:J597)</f>
        <v>18.5487685874234</v>
      </c>
      <c r="L596" s="46">
        <f>_xlfn.STDEV.S(J596,J597)</f>
        <v>6.2502917343036701E-2</v>
      </c>
      <c r="M596" s="47"/>
      <c r="O596" s="33">
        <f t="shared" si="1"/>
        <v>185.9</v>
      </c>
    </row>
    <row r="597" spans="1:15" ht="15.75" customHeight="1" x14ac:dyDescent="0.3">
      <c r="A597" s="34">
        <v>2462</v>
      </c>
      <c r="B597" s="34">
        <v>50</v>
      </c>
      <c r="C597" s="70">
        <v>160</v>
      </c>
      <c r="D597" s="70">
        <v>9</v>
      </c>
      <c r="E597" s="71">
        <v>43557</v>
      </c>
      <c r="F597" s="72">
        <v>5251</v>
      </c>
      <c r="G597" s="70">
        <v>7611</v>
      </c>
      <c r="H597" s="70">
        <v>7241</v>
      </c>
      <c r="I597" s="67"/>
      <c r="J597" s="69">
        <f t="shared" si="4"/>
        <v>18.592964824120603</v>
      </c>
      <c r="K597" s="47"/>
      <c r="L597" s="47"/>
      <c r="M597" s="47"/>
      <c r="O597" s="33">
        <f t="shared" si="1"/>
        <v>199</v>
      </c>
    </row>
    <row r="598" spans="1:15" ht="15.75" customHeight="1" x14ac:dyDescent="0.3">
      <c r="A598" s="34">
        <v>3109</v>
      </c>
      <c r="B598" s="34">
        <v>49</v>
      </c>
      <c r="C598" s="70">
        <v>160</v>
      </c>
      <c r="D598" s="70">
        <v>12</v>
      </c>
      <c r="E598" s="71">
        <v>43577</v>
      </c>
      <c r="F598" s="72">
        <v>5203</v>
      </c>
      <c r="G598" s="70">
        <v>7492</v>
      </c>
      <c r="H598" s="70">
        <v>7152</v>
      </c>
      <c r="I598" s="70"/>
      <c r="J598" s="69">
        <f t="shared" si="4"/>
        <v>17.444843509492046</v>
      </c>
      <c r="K598" s="46">
        <f>AVERAGE(J598:J599)</f>
        <v>17.616652523976793</v>
      </c>
      <c r="L598" s="46">
        <f>_xlfn.STDEV.S(J598,J599)</f>
        <v>0.24297463842228514</v>
      </c>
      <c r="M598" s="47">
        <f>(K596-K598)/20</f>
        <v>4.6605803172330339E-2</v>
      </c>
      <c r="N598" s="33">
        <f>(K594-K598)/42</f>
        <v>0.37785226409928852</v>
      </c>
      <c r="O598" s="33">
        <f t="shared" si="1"/>
        <v>194.9</v>
      </c>
    </row>
    <row r="599" spans="1:15" ht="15.75" customHeight="1" x14ac:dyDescent="0.3">
      <c r="A599" s="34">
        <v>3110</v>
      </c>
      <c r="B599" s="34">
        <v>50</v>
      </c>
      <c r="C599" s="70">
        <v>160</v>
      </c>
      <c r="D599" s="70">
        <v>12</v>
      </c>
      <c r="E599" s="71">
        <v>43577</v>
      </c>
      <c r="F599" s="72">
        <v>5251</v>
      </c>
      <c r="G599" s="70">
        <v>7456</v>
      </c>
      <c r="H599" s="70">
        <v>7123</v>
      </c>
      <c r="I599" s="70"/>
      <c r="J599" s="69">
        <f t="shared" si="4"/>
        <v>17.78846153846154</v>
      </c>
      <c r="K599" s="47"/>
      <c r="L599" s="47"/>
      <c r="M599" s="47"/>
      <c r="O599" s="33">
        <f t="shared" si="1"/>
        <v>187.2</v>
      </c>
    </row>
    <row r="600" spans="1:15" ht="15.75" customHeight="1" x14ac:dyDescent="0.3">
      <c r="A600" s="7">
        <v>65</v>
      </c>
      <c r="B600" s="7">
        <v>65</v>
      </c>
      <c r="C600" s="28">
        <v>161</v>
      </c>
      <c r="D600" s="28">
        <v>1</v>
      </c>
      <c r="E600" s="29">
        <v>43514</v>
      </c>
      <c r="F600" s="28">
        <v>5215</v>
      </c>
      <c r="G600" s="28">
        <v>7692</v>
      </c>
      <c r="H600" s="28">
        <v>6856</v>
      </c>
      <c r="I600" s="28">
        <v>11</v>
      </c>
      <c r="J600" s="30">
        <f t="shared" si="4"/>
        <v>50.94454600853139</v>
      </c>
      <c r="K600" s="31">
        <f>AVERAGE(J600:J601)</f>
        <v>49.65721669128407</v>
      </c>
      <c r="L600" s="31">
        <f>_xlfn.STDEV.S(J600,J601)</f>
        <v>1.8205585796916561</v>
      </c>
      <c r="M600" s="32">
        <v>2</v>
      </c>
      <c r="O600" s="33">
        <f t="shared" si="1"/>
        <v>164.1</v>
      </c>
    </row>
    <row r="601" spans="1:15" ht="15.75" customHeight="1" x14ac:dyDescent="0.3">
      <c r="A601" s="7">
        <v>66</v>
      </c>
      <c r="B601" s="7">
        <v>66</v>
      </c>
      <c r="C601" s="28">
        <v>161</v>
      </c>
      <c r="D601" s="28">
        <v>1</v>
      </c>
      <c r="E601" s="29">
        <v>43514</v>
      </c>
      <c r="F601" s="28">
        <v>5279</v>
      </c>
      <c r="G601" s="28">
        <v>7782</v>
      </c>
      <c r="H601" s="28">
        <v>6966</v>
      </c>
      <c r="I601" s="28"/>
      <c r="J601" s="30">
        <f t="shared" si="4"/>
        <v>48.36988737403675</v>
      </c>
      <c r="K601" s="32"/>
      <c r="L601" s="32"/>
      <c r="M601" s="32"/>
      <c r="O601" s="33">
        <f t="shared" si="1"/>
        <v>168.7</v>
      </c>
    </row>
    <row r="602" spans="1:15" ht="15.75" customHeight="1" x14ac:dyDescent="0.3">
      <c r="A602" s="7">
        <v>719</v>
      </c>
      <c r="B602" s="7">
        <v>65</v>
      </c>
      <c r="C602" s="28">
        <v>161</v>
      </c>
      <c r="D602" s="28">
        <v>3</v>
      </c>
      <c r="E602" s="29">
        <v>43521</v>
      </c>
      <c r="F602" s="28">
        <v>5215</v>
      </c>
      <c r="G602" s="28">
        <v>6848</v>
      </c>
      <c r="H602" s="28">
        <v>6454</v>
      </c>
      <c r="I602" s="28">
        <v>10</v>
      </c>
      <c r="J602" s="30">
        <f t="shared" si="4"/>
        <v>31.799838579499596</v>
      </c>
      <c r="K602" s="31">
        <f>AVERAGE(J602:J603)</f>
        <v>26.514673388110452</v>
      </c>
      <c r="L602" s="31">
        <f>_xlfn.STDEV.S(J602,J603)</f>
        <v>7.4743522930447313</v>
      </c>
      <c r="M602" s="32"/>
      <c r="O602" s="33">
        <f t="shared" si="1"/>
        <v>123.9</v>
      </c>
    </row>
    <row r="603" spans="1:15" ht="15.75" customHeight="1" x14ac:dyDescent="0.3">
      <c r="A603" s="7">
        <v>720</v>
      </c>
      <c r="B603" s="7">
        <v>66</v>
      </c>
      <c r="C603" s="28">
        <v>161</v>
      </c>
      <c r="D603" s="28">
        <v>3</v>
      </c>
      <c r="E603" s="29">
        <v>43521</v>
      </c>
      <c r="F603" s="28">
        <v>5279</v>
      </c>
      <c r="G603" s="28">
        <v>6758</v>
      </c>
      <c r="H603" s="28">
        <v>6499</v>
      </c>
      <c r="I603" s="28"/>
      <c r="J603" s="30">
        <f t="shared" si="4"/>
        <v>21.229508196721312</v>
      </c>
      <c r="K603" s="32"/>
      <c r="L603" s="32"/>
      <c r="M603" s="32"/>
      <c r="O603" s="33">
        <f t="shared" si="1"/>
        <v>122</v>
      </c>
    </row>
    <row r="604" spans="1:15" ht="15.75" customHeight="1" x14ac:dyDescent="0.3">
      <c r="A604" s="7">
        <v>1369</v>
      </c>
      <c r="B604" s="7">
        <v>65</v>
      </c>
      <c r="C604" s="28">
        <v>161</v>
      </c>
      <c r="D604" s="28">
        <v>5</v>
      </c>
      <c r="E604" s="29">
        <v>43531</v>
      </c>
      <c r="F604" s="28">
        <v>5215</v>
      </c>
      <c r="G604" s="28">
        <v>7197</v>
      </c>
      <c r="H604" s="28">
        <v>6789</v>
      </c>
      <c r="I604" s="28">
        <v>9</v>
      </c>
      <c r="J604" s="30">
        <f t="shared" si="4"/>
        <v>25.921219822109276</v>
      </c>
      <c r="K604" s="31">
        <f>AVERAGE(J604:J605)</f>
        <v>25.677194069470481</v>
      </c>
      <c r="L604" s="31">
        <f>_xlfn.STDEV.S(J604,J605)</f>
        <v>0.34510452895008786</v>
      </c>
      <c r="M604" s="32"/>
      <c r="O604" s="33">
        <f t="shared" si="1"/>
        <v>157.4</v>
      </c>
    </row>
    <row r="605" spans="1:15" ht="15.75" customHeight="1" x14ac:dyDescent="0.3">
      <c r="A605" s="7">
        <v>1370</v>
      </c>
      <c r="B605" s="7">
        <v>66</v>
      </c>
      <c r="C605" s="28">
        <v>161</v>
      </c>
      <c r="D605" s="28">
        <v>5</v>
      </c>
      <c r="E605" s="29">
        <v>43531</v>
      </c>
      <c r="F605" s="28">
        <v>5279</v>
      </c>
      <c r="G605" s="28">
        <v>7306</v>
      </c>
      <c r="H605" s="28">
        <v>6895</v>
      </c>
      <c r="I605" s="28"/>
      <c r="J605" s="30">
        <f t="shared" si="4"/>
        <v>25.433168316831683</v>
      </c>
      <c r="K605" s="32"/>
      <c r="L605" s="32"/>
      <c r="M605" s="32"/>
      <c r="O605" s="33">
        <f t="shared" si="1"/>
        <v>161.6</v>
      </c>
    </row>
    <row r="606" spans="1:15" ht="15.75" customHeight="1" x14ac:dyDescent="0.3">
      <c r="A606" s="34">
        <v>2271</v>
      </c>
      <c r="B606" s="34">
        <v>41</v>
      </c>
      <c r="C606" s="35">
        <v>161</v>
      </c>
      <c r="D606" s="35">
        <v>8</v>
      </c>
      <c r="E606" s="36">
        <v>43550</v>
      </c>
      <c r="F606" s="37">
        <v>5264</v>
      </c>
      <c r="G606" s="35">
        <v>7089</v>
      </c>
      <c r="H606" s="35">
        <v>6724</v>
      </c>
      <c r="I606" s="28"/>
      <c r="J606" s="30">
        <f t="shared" si="4"/>
        <v>25</v>
      </c>
      <c r="K606" s="31">
        <f>AVERAGE(J606:J607)</f>
        <v>24.947786131996658</v>
      </c>
      <c r="L606" s="31">
        <f>_xlfn.STDEV.S(J606,J607)</f>
        <v>7.3841560274285067E-2</v>
      </c>
      <c r="M606" s="32"/>
      <c r="O606" s="33">
        <f t="shared" si="1"/>
        <v>146</v>
      </c>
    </row>
    <row r="607" spans="1:15" ht="15.75" customHeight="1" x14ac:dyDescent="0.3">
      <c r="A607" s="34">
        <v>2272</v>
      </c>
      <c r="B607" s="34">
        <v>42</v>
      </c>
      <c r="C607" s="35">
        <v>161</v>
      </c>
      <c r="D607" s="35">
        <v>8</v>
      </c>
      <c r="E607" s="36">
        <v>43550</v>
      </c>
      <c r="F607" s="37">
        <v>5270</v>
      </c>
      <c r="G607" s="35">
        <v>6765</v>
      </c>
      <c r="H607" s="35">
        <v>6467</v>
      </c>
      <c r="I607" s="28"/>
      <c r="J607" s="30">
        <f t="shared" si="4"/>
        <v>24.895572263993316</v>
      </c>
      <c r="K607" s="32"/>
      <c r="L607" s="32"/>
      <c r="M607" s="32"/>
      <c r="O607" s="33">
        <f t="shared" si="1"/>
        <v>119.7</v>
      </c>
    </row>
    <row r="608" spans="1:15" ht="15.75" customHeight="1" x14ac:dyDescent="0.3">
      <c r="A608" s="34">
        <v>2741</v>
      </c>
      <c r="B608" s="34">
        <v>113</v>
      </c>
      <c r="C608" s="35">
        <v>161</v>
      </c>
      <c r="D608" s="35">
        <v>10</v>
      </c>
      <c r="E608" s="36">
        <v>43564</v>
      </c>
      <c r="F608" s="37">
        <v>5283</v>
      </c>
      <c r="G608" s="35">
        <v>7172</v>
      </c>
      <c r="H608" s="35">
        <v>6855</v>
      </c>
      <c r="I608" s="35"/>
      <c r="J608" s="30">
        <f t="shared" si="4"/>
        <v>20.165394402035624</v>
      </c>
      <c r="K608" s="31">
        <f>AVERAGE(J608:J609)</f>
        <v>20.129563047532166</v>
      </c>
      <c r="L608" s="31">
        <f>_xlfn.STDEV.S(J608,J609)</f>
        <v>5.0673187496990596E-2</v>
      </c>
      <c r="M608" s="32"/>
      <c r="O608" s="33">
        <f t="shared" si="1"/>
        <v>157.19999999999999</v>
      </c>
    </row>
    <row r="609" spans="1:15" ht="15.75" customHeight="1" x14ac:dyDescent="0.3">
      <c r="A609" s="34">
        <v>2742</v>
      </c>
      <c r="B609" s="34">
        <v>114</v>
      </c>
      <c r="C609" s="35">
        <v>161</v>
      </c>
      <c r="D609" s="35">
        <v>10</v>
      </c>
      <c r="E609" s="36">
        <v>43564</v>
      </c>
      <c r="F609" s="37">
        <v>5247</v>
      </c>
      <c r="G609" s="35">
        <v>7297</v>
      </c>
      <c r="H609" s="35">
        <v>6954</v>
      </c>
      <c r="I609" s="35"/>
      <c r="J609" s="30">
        <f t="shared" si="4"/>
        <v>20.093731693028705</v>
      </c>
      <c r="K609" s="32"/>
      <c r="L609" s="32"/>
      <c r="M609" s="32"/>
      <c r="O609" s="33">
        <f t="shared" si="1"/>
        <v>170.7</v>
      </c>
    </row>
    <row r="610" spans="1:15" ht="15.75" customHeight="1" x14ac:dyDescent="0.3">
      <c r="A610" s="34">
        <v>3609</v>
      </c>
      <c r="B610" s="34">
        <v>31</v>
      </c>
      <c r="C610" s="35">
        <v>161</v>
      </c>
      <c r="D610" s="35">
        <v>14</v>
      </c>
      <c r="E610" s="36">
        <v>43591</v>
      </c>
      <c r="F610" s="35">
        <v>5227</v>
      </c>
      <c r="G610" s="37">
        <v>7612</v>
      </c>
      <c r="H610" s="35">
        <v>7258</v>
      </c>
      <c r="I610" s="35"/>
      <c r="J610" s="30">
        <f t="shared" si="4"/>
        <v>17.429837518463813</v>
      </c>
      <c r="K610" s="31">
        <f>AVERAGE(J610:J611)</f>
        <v>17.518253727353535</v>
      </c>
      <c r="L610" s="31">
        <f>_xlfn.STDEV.S(J610,J611)</f>
        <v>0.1250394017454575</v>
      </c>
      <c r="M610" s="32">
        <f>+(K608-K610)/27</f>
        <v>9.6715160006615952E-2</v>
      </c>
      <c r="N610" s="33">
        <f>+(K602-K610)/43</f>
        <v>0.20921906187806785</v>
      </c>
      <c r="O610" s="33">
        <f t="shared" si="1"/>
        <v>203.1</v>
      </c>
    </row>
    <row r="611" spans="1:15" ht="15.75" customHeight="1" x14ac:dyDescent="0.3">
      <c r="A611" s="34">
        <v>3610</v>
      </c>
      <c r="B611" s="34">
        <v>32</v>
      </c>
      <c r="C611" s="35">
        <v>161</v>
      </c>
      <c r="D611" s="35">
        <v>14</v>
      </c>
      <c r="E611" s="36">
        <v>43591</v>
      </c>
      <c r="F611" s="35">
        <v>5214</v>
      </c>
      <c r="G611" s="37">
        <v>7612</v>
      </c>
      <c r="H611" s="35">
        <v>7253</v>
      </c>
      <c r="I611" s="35"/>
      <c r="J611" s="30">
        <f t="shared" si="4"/>
        <v>17.606669936243257</v>
      </c>
      <c r="K611" s="32"/>
      <c r="L611" s="32"/>
      <c r="M611" s="32"/>
      <c r="O611" s="33">
        <f t="shared" si="1"/>
        <v>203.9</v>
      </c>
    </row>
    <row r="612" spans="1:15" ht="15.75" customHeight="1" x14ac:dyDescent="0.3">
      <c r="A612" s="7">
        <v>67</v>
      </c>
      <c r="B612" s="7">
        <v>67</v>
      </c>
      <c r="C612" s="57">
        <v>162</v>
      </c>
      <c r="D612" s="57">
        <v>1</v>
      </c>
      <c r="E612" s="58">
        <v>43514</v>
      </c>
      <c r="F612" s="57">
        <v>5217</v>
      </c>
      <c r="G612" s="57">
        <v>8014</v>
      </c>
      <c r="H612" s="57">
        <v>7381</v>
      </c>
      <c r="I612" s="57">
        <v>10</v>
      </c>
      <c r="J612" s="59">
        <f t="shared" si="4"/>
        <v>29.251386321626615</v>
      </c>
      <c r="K612" s="63">
        <f>AVERAGE(J612:J613)</f>
        <v>27.520791649132136</v>
      </c>
      <c r="L612" s="63">
        <f>_xlfn.STDEV.S(J612,J613)</f>
        <v>2.4474304568123202</v>
      </c>
      <c r="M612" s="62">
        <v>1</v>
      </c>
      <c r="O612" s="33">
        <f t="shared" si="1"/>
        <v>216.4</v>
      </c>
    </row>
    <row r="613" spans="1:15" ht="15.75" customHeight="1" x14ac:dyDescent="0.3">
      <c r="A613" s="7">
        <v>68</v>
      </c>
      <c r="B613" s="7">
        <v>68</v>
      </c>
      <c r="C613" s="57">
        <v>162</v>
      </c>
      <c r="D613" s="57">
        <v>1</v>
      </c>
      <c r="E613" s="58">
        <v>43514</v>
      </c>
      <c r="F613" s="57">
        <v>5288</v>
      </c>
      <c r="G613" s="57">
        <v>8034</v>
      </c>
      <c r="H613" s="57">
        <v>7471</v>
      </c>
      <c r="I613" s="57"/>
      <c r="J613" s="59">
        <f t="shared" si="4"/>
        <v>25.790196976637652</v>
      </c>
      <c r="K613" s="62"/>
      <c r="L613" s="62"/>
      <c r="M613" s="62"/>
      <c r="O613" s="33">
        <f t="shared" si="1"/>
        <v>218.3</v>
      </c>
    </row>
    <row r="614" spans="1:15" ht="15.75" customHeight="1" x14ac:dyDescent="0.3">
      <c r="A614" s="7">
        <v>721</v>
      </c>
      <c r="B614" s="7">
        <v>67</v>
      </c>
      <c r="C614" s="57">
        <v>162</v>
      </c>
      <c r="D614" s="57">
        <v>3</v>
      </c>
      <c r="E614" s="58">
        <v>43521</v>
      </c>
      <c r="F614" s="57">
        <v>5217</v>
      </c>
      <c r="G614" s="57">
        <v>7864</v>
      </c>
      <c r="H614" s="57">
        <v>7398</v>
      </c>
      <c r="I614" s="57">
        <v>11</v>
      </c>
      <c r="J614" s="59">
        <f t="shared" si="4"/>
        <v>21.366345712975697</v>
      </c>
      <c r="K614" s="63">
        <f>AVERAGE(J614:J615)</f>
        <v>21.299466651337994</v>
      </c>
      <c r="L614" s="63">
        <f>_xlfn.STDEV.S(J614,J615)</f>
        <v>9.4581276006823353E-2</v>
      </c>
      <c r="M614" s="62"/>
      <c r="O614" s="33">
        <f t="shared" si="1"/>
        <v>218.1</v>
      </c>
    </row>
    <row r="615" spans="1:15" ht="15.75" customHeight="1" x14ac:dyDescent="0.3">
      <c r="A615" s="7">
        <v>722</v>
      </c>
      <c r="B615" s="7">
        <v>68</v>
      </c>
      <c r="C615" s="57">
        <v>162</v>
      </c>
      <c r="D615" s="57">
        <v>3</v>
      </c>
      <c r="E615" s="58">
        <v>43521</v>
      </c>
      <c r="F615" s="57">
        <v>5288</v>
      </c>
      <c r="G615" s="57">
        <v>8160</v>
      </c>
      <c r="H615" s="57">
        <v>7657</v>
      </c>
      <c r="I615" s="57"/>
      <c r="J615" s="59">
        <f t="shared" si="4"/>
        <v>21.232587589700294</v>
      </c>
      <c r="K615" s="62"/>
      <c r="L615" s="62"/>
      <c r="M615" s="62"/>
      <c r="O615" s="33">
        <f t="shared" si="1"/>
        <v>236.9</v>
      </c>
    </row>
    <row r="616" spans="1:15" ht="15.75" customHeight="1" x14ac:dyDescent="0.3">
      <c r="A616" s="7">
        <v>1371</v>
      </c>
      <c r="B616" s="7">
        <v>67</v>
      </c>
      <c r="C616" s="57">
        <v>162</v>
      </c>
      <c r="D616" s="57">
        <v>5</v>
      </c>
      <c r="E616" s="58">
        <v>43531</v>
      </c>
      <c r="F616" s="57">
        <v>5217</v>
      </c>
      <c r="G616" s="57">
        <v>8221</v>
      </c>
      <c r="H616" s="57">
        <v>7807</v>
      </c>
      <c r="I616" s="57">
        <v>8</v>
      </c>
      <c r="J616" s="59">
        <f t="shared" si="4"/>
        <v>15.984555984555984</v>
      </c>
      <c r="K616" s="63">
        <f>AVERAGE(J616:J617)</f>
        <v>16.274886687930167</v>
      </c>
      <c r="L616" s="63">
        <f>_xlfn.STDEV.S(J616,J617)</f>
        <v>0.41058961828508828</v>
      </c>
      <c r="M616" s="62"/>
      <c r="O616" s="33">
        <f t="shared" si="1"/>
        <v>259</v>
      </c>
    </row>
    <row r="617" spans="1:15" ht="15.75" customHeight="1" x14ac:dyDescent="0.3">
      <c r="A617" s="7">
        <v>1372</v>
      </c>
      <c r="B617" s="7">
        <v>68</v>
      </c>
      <c r="C617" s="57">
        <v>162</v>
      </c>
      <c r="D617" s="57">
        <v>5</v>
      </c>
      <c r="E617" s="58">
        <v>43531</v>
      </c>
      <c r="F617" s="57">
        <v>5288</v>
      </c>
      <c r="G617" s="57">
        <v>7969</v>
      </c>
      <c r="H617" s="57">
        <v>7588</v>
      </c>
      <c r="I617" s="57"/>
      <c r="J617" s="59">
        <f t="shared" si="4"/>
        <v>16.565217391304348</v>
      </c>
      <c r="K617" s="62"/>
      <c r="L617" s="62"/>
      <c r="M617" s="62"/>
      <c r="O617" s="33">
        <f t="shared" si="1"/>
        <v>230</v>
      </c>
    </row>
    <row r="618" spans="1:15" ht="15.75" customHeight="1" x14ac:dyDescent="0.3">
      <c r="A618" s="34">
        <v>1981</v>
      </c>
      <c r="B618" s="34">
        <v>27</v>
      </c>
      <c r="C618" s="64">
        <v>162</v>
      </c>
      <c r="D618" s="64">
        <v>7</v>
      </c>
      <c r="E618" s="65">
        <v>43545</v>
      </c>
      <c r="F618" s="66">
        <v>5236</v>
      </c>
      <c r="G618" s="64">
        <v>8288</v>
      </c>
      <c r="H618" s="64">
        <v>7840</v>
      </c>
      <c r="I618" s="57"/>
      <c r="J618" s="59">
        <f t="shared" si="4"/>
        <v>17.20430107526882</v>
      </c>
      <c r="K618" s="63">
        <f>AVERAGE(J618:J619)</f>
        <v>17.464895635673628</v>
      </c>
      <c r="L618" s="63">
        <f>_xlfn.STDEV.S(J618,J619)</f>
        <v>0.36853636160513187</v>
      </c>
      <c r="M618" s="62"/>
      <c r="O618" s="33">
        <f t="shared" si="1"/>
        <v>260.39999999999998</v>
      </c>
    </row>
    <row r="619" spans="1:15" ht="15.75" customHeight="1" x14ac:dyDescent="0.3">
      <c r="A619" s="34">
        <v>1982</v>
      </c>
      <c r="B619" s="34">
        <v>28</v>
      </c>
      <c r="C619" s="64">
        <v>162</v>
      </c>
      <c r="D619" s="64">
        <v>7</v>
      </c>
      <c r="E619" s="65">
        <v>43545</v>
      </c>
      <c r="F619" s="66">
        <v>5216</v>
      </c>
      <c r="G619" s="64">
        <v>8218</v>
      </c>
      <c r="H619" s="64">
        <v>7766</v>
      </c>
      <c r="I619" s="57"/>
      <c r="J619" s="59">
        <f t="shared" si="4"/>
        <v>17.725490196078432</v>
      </c>
      <c r="K619" s="62"/>
      <c r="L619" s="62"/>
      <c r="M619" s="62"/>
      <c r="O619" s="33">
        <f t="shared" si="1"/>
        <v>255</v>
      </c>
    </row>
    <row r="620" spans="1:15" ht="15.75" customHeight="1" x14ac:dyDescent="0.3">
      <c r="A620" s="34">
        <v>2647</v>
      </c>
      <c r="B620" s="34">
        <v>19</v>
      </c>
      <c r="C620" s="64">
        <v>162</v>
      </c>
      <c r="D620" s="64">
        <v>10</v>
      </c>
      <c r="E620" s="65">
        <v>43564</v>
      </c>
      <c r="F620" s="66">
        <v>5229</v>
      </c>
      <c r="G620" s="64">
        <v>8223</v>
      </c>
      <c r="H620" s="64">
        <v>7801</v>
      </c>
      <c r="I620" s="64"/>
      <c r="J620" s="59">
        <f t="shared" si="4"/>
        <v>16.40746500777605</v>
      </c>
      <c r="K620" s="63">
        <f>AVERAGE(J620:J621)</f>
        <v>16.526713870347653</v>
      </c>
      <c r="L620" s="63">
        <f>_xlfn.STDEV.S(J620,J621)</f>
        <v>0.16864335874632547</v>
      </c>
      <c r="M620" s="62"/>
      <c r="N620" s="33">
        <f>+(K612-K620)/50</f>
        <v>0.21988155557568967</v>
      </c>
      <c r="O620" s="33">
        <f t="shared" si="1"/>
        <v>257.2</v>
      </c>
    </row>
    <row r="621" spans="1:15" ht="15.75" customHeight="1" x14ac:dyDescent="0.3">
      <c r="A621" s="34">
        <v>2648</v>
      </c>
      <c r="B621" s="34">
        <v>20</v>
      </c>
      <c r="C621" s="64">
        <v>162</v>
      </c>
      <c r="D621" s="64">
        <v>10</v>
      </c>
      <c r="E621" s="65">
        <v>43564</v>
      </c>
      <c r="F621" s="66">
        <v>5190</v>
      </c>
      <c r="G621" s="64">
        <v>8007</v>
      </c>
      <c r="H621" s="64">
        <v>7605</v>
      </c>
      <c r="I621" s="64"/>
      <c r="J621" s="59">
        <f t="shared" si="4"/>
        <v>16.645962732919255</v>
      </c>
      <c r="K621" s="62"/>
      <c r="L621" s="62"/>
      <c r="M621" s="62"/>
      <c r="O621" s="33">
        <f t="shared" si="1"/>
        <v>241.5</v>
      </c>
    </row>
    <row r="622" spans="1:15" ht="15.75" customHeight="1" x14ac:dyDescent="0.3">
      <c r="A622" s="7">
        <v>69</v>
      </c>
      <c r="B622" s="7">
        <v>69</v>
      </c>
      <c r="C622" s="28">
        <v>163</v>
      </c>
      <c r="D622" s="28">
        <v>1</v>
      </c>
      <c r="E622" s="29">
        <v>43514</v>
      </c>
      <c r="F622" s="28">
        <v>5248</v>
      </c>
      <c r="G622" s="28">
        <v>7752</v>
      </c>
      <c r="H622" s="28">
        <v>7258</v>
      </c>
      <c r="I622" s="28">
        <v>9</v>
      </c>
      <c r="J622" s="30">
        <f t="shared" si="4"/>
        <v>24.577114427860696</v>
      </c>
      <c r="K622" s="31">
        <f>AVERAGE(J622:J623)</f>
        <v>23.227618152991287</v>
      </c>
      <c r="L622" s="31">
        <f>_xlfn.STDEV.S(J622,J623)</f>
        <v>1.9084759342922888</v>
      </c>
      <c r="M622" s="32">
        <v>1</v>
      </c>
      <c r="O622" s="33">
        <f t="shared" si="1"/>
        <v>201</v>
      </c>
    </row>
    <row r="623" spans="1:15" ht="15.75" customHeight="1" x14ac:dyDescent="0.3">
      <c r="A623" s="7">
        <v>70</v>
      </c>
      <c r="B623" s="7">
        <v>70</v>
      </c>
      <c r="C623" s="28">
        <v>163</v>
      </c>
      <c r="D623" s="28">
        <v>1</v>
      </c>
      <c r="E623" s="29">
        <v>43514</v>
      </c>
      <c r="F623" s="28">
        <v>5266</v>
      </c>
      <c r="G623" s="28">
        <v>7706</v>
      </c>
      <c r="H623" s="28">
        <v>7268</v>
      </c>
      <c r="I623" s="28"/>
      <c r="J623" s="30">
        <f t="shared" si="4"/>
        <v>21.878121878121878</v>
      </c>
      <c r="K623" s="32"/>
      <c r="L623" s="32"/>
      <c r="M623" s="32"/>
      <c r="O623" s="33">
        <f t="shared" si="1"/>
        <v>200.2</v>
      </c>
    </row>
    <row r="624" spans="1:15" ht="15.75" customHeight="1" x14ac:dyDescent="0.3">
      <c r="A624" s="7">
        <v>723</v>
      </c>
      <c r="B624" s="7">
        <v>69</v>
      </c>
      <c r="C624" s="28">
        <v>163</v>
      </c>
      <c r="D624" s="28">
        <v>3</v>
      </c>
      <c r="E624" s="29">
        <v>43521</v>
      </c>
      <c r="F624" s="28">
        <v>5248</v>
      </c>
      <c r="G624" s="28">
        <v>7395</v>
      </c>
      <c r="H624" s="28">
        <v>6973</v>
      </c>
      <c r="I624" s="28">
        <v>10</v>
      </c>
      <c r="J624" s="30">
        <f t="shared" si="4"/>
        <v>24.463768115942027</v>
      </c>
      <c r="K624" s="31">
        <f>AVERAGE(J624:J625)</f>
        <v>25.272886335875342</v>
      </c>
      <c r="L624" s="31">
        <f>_xlfn.STDEV.S(J624,J625)</f>
        <v>1.144265960192872</v>
      </c>
      <c r="M624" s="32"/>
      <c r="O624" s="33">
        <f t="shared" si="1"/>
        <v>172.5</v>
      </c>
    </row>
    <row r="625" spans="1:15" ht="15.75" customHeight="1" x14ac:dyDescent="0.3">
      <c r="A625" s="7">
        <v>724</v>
      </c>
      <c r="B625" s="7">
        <v>70</v>
      </c>
      <c r="C625" s="28">
        <v>163</v>
      </c>
      <c r="D625" s="28">
        <v>3</v>
      </c>
      <c r="E625" s="29">
        <v>43521</v>
      </c>
      <c r="F625" s="28">
        <v>5266</v>
      </c>
      <c r="G625" s="28">
        <v>7480</v>
      </c>
      <c r="H625" s="28">
        <v>7022</v>
      </c>
      <c r="I625" s="28"/>
      <c r="J625" s="30">
        <f t="shared" si="4"/>
        <v>26.082004555808659</v>
      </c>
      <c r="K625" s="32"/>
      <c r="L625" s="32"/>
      <c r="M625" s="32"/>
      <c r="O625" s="33">
        <f t="shared" si="1"/>
        <v>175.6</v>
      </c>
    </row>
    <row r="626" spans="1:15" ht="15.75" customHeight="1" x14ac:dyDescent="0.3">
      <c r="A626" s="7">
        <v>1373</v>
      </c>
      <c r="B626" s="7">
        <v>69</v>
      </c>
      <c r="C626" s="28">
        <v>163</v>
      </c>
      <c r="D626" s="28">
        <v>5</v>
      </c>
      <c r="E626" s="29">
        <v>43531</v>
      </c>
      <c r="F626" s="28">
        <v>5248</v>
      </c>
      <c r="G626" s="28">
        <v>7754</v>
      </c>
      <c r="H626" s="28">
        <v>7262</v>
      </c>
      <c r="I626" s="28">
        <v>7</v>
      </c>
      <c r="J626" s="30">
        <f t="shared" si="4"/>
        <v>24.42899702085402</v>
      </c>
      <c r="K626" s="31">
        <f>AVERAGE(J626:J627)</f>
        <v>23.307916769450365</v>
      </c>
      <c r="L626" s="31">
        <f>_xlfn.STDEV.S(J626,J627)</f>
        <v>1.5854468960436872</v>
      </c>
      <c r="M626" s="32"/>
      <c r="O626" s="33">
        <f t="shared" si="1"/>
        <v>201.4</v>
      </c>
    </row>
    <row r="627" spans="1:15" ht="15.75" customHeight="1" x14ac:dyDescent="0.3">
      <c r="A627" s="7">
        <v>1374</v>
      </c>
      <c r="B627" s="7">
        <v>70</v>
      </c>
      <c r="C627" s="28">
        <v>163</v>
      </c>
      <c r="D627" s="28">
        <v>5</v>
      </c>
      <c r="E627" s="29">
        <v>43531</v>
      </c>
      <c r="F627" s="28">
        <v>5266</v>
      </c>
      <c r="G627" s="28">
        <v>7568</v>
      </c>
      <c r="H627" s="28">
        <v>7150</v>
      </c>
      <c r="I627" s="28"/>
      <c r="J627" s="30">
        <f t="shared" si="4"/>
        <v>22.186836518046711</v>
      </c>
      <c r="K627" s="32"/>
      <c r="L627" s="32"/>
      <c r="M627" s="32"/>
      <c r="O627" s="33">
        <f t="shared" si="1"/>
        <v>188.4</v>
      </c>
    </row>
    <row r="628" spans="1:15" ht="15.75" customHeight="1" x14ac:dyDescent="0.3">
      <c r="A628" s="34">
        <v>1983</v>
      </c>
      <c r="B628" s="34">
        <v>29</v>
      </c>
      <c r="C628" s="35">
        <v>163</v>
      </c>
      <c r="D628" s="35">
        <v>7</v>
      </c>
      <c r="E628" s="36">
        <v>43545</v>
      </c>
      <c r="F628" s="37">
        <v>5292</v>
      </c>
      <c r="G628" s="35">
        <v>7699</v>
      </c>
      <c r="H628" s="35">
        <v>7355</v>
      </c>
      <c r="I628" s="28"/>
      <c r="J628" s="30">
        <f t="shared" si="4"/>
        <v>16.674745516238488</v>
      </c>
      <c r="K628" s="31">
        <f>AVERAGE(J628:J629)</f>
        <v>16.963570841186336</v>
      </c>
      <c r="L628" s="31">
        <f>_xlfn.STDEV.S(J628,J629)</f>
        <v>0.40846069169806204</v>
      </c>
      <c r="M628" s="32">
        <f>+(K626-K628)/14</f>
        <v>0.45316756630457355</v>
      </c>
      <c r="N628" s="33">
        <f>+(K624-K628)/24</f>
        <v>0.34622147894537525</v>
      </c>
      <c r="O628" s="33">
        <f t="shared" si="1"/>
        <v>206.3</v>
      </c>
    </row>
    <row r="629" spans="1:15" ht="15.75" customHeight="1" x14ac:dyDescent="0.3">
      <c r="A629" s="34">
        <v>1984</v>
      </c>
      <c r="B629" s="34">
        <v>30</v>
      </c>
      <c r="C629" s="35">
        <v>163</v>
      </c>
      <c r="D629" s="35">
        <v>7</v>
      </c>
      <c r="E629" s="36">
        <v>43545</v>
      </c>
      <c r="F629" s="37">
        <v>5244</v>
      </c>
      <c r="G629" s="35">
        <v>7446</v>
      </c>
      <c r="H629" s="35">
        <v>7122</v>
      </c>
      <c r="I629" s="28"/>
      <c r="J629" s="30">
        <f t="shared" si="4"/>
        <v>17.252396166134183</v>
      </c>
      <c r="K629" s="32"/>
      <c r="L629" s="32"/>
      <c r="M629" s="32"/>
      <c r="O629" s="33">
        <f t="shared" si="1"/>
        <v>187.8</v>
      </c>
    </row>
    <row r="630" spans="1:15" ht="15.75" customHeight="1" x14ac:dyDescent="0.3">
      <c r="A630" s="7">
        <v>71</v>
      </c>
      <c r="B630" s="7">
        <v>71</v>
      </c>
      <c r="C630" s="57">
        <v>164</v>
      </c>
      <c r="D630" s="57">
        <v>1</v>
      </c>
      <c r="E630" s="58">
        <v>43514</v>
      </c>
      <c r="F630" s="57">
        <v>5256</v>
      </c>
      <c r="G630" s="57">
        <v>7730</v>
      </c>
      <c r="H630" s="57">
        <v>7392</v>
      </c>
      <c r="I630" s="57">
        <v>9</v>
      </c>
      <c r="J630" s="59">
        <f t="shared" si="4"/>
        <v>15.823970037453183</v>
      </c>
      <c r="K630" s="63">
        <f>AVERAGE(J630:J631)</f>
        <v>15.972155651865345</v>
      </c>
      <c r="L630" s="63">
        <f>_xlfn.STDEV.S(J630,J631)</f>
        <v>0.20956610565026923</v>
      </c>
      <c r="M630" s="62">
        <v>1</v>
      </c>
      <c r="O630" s="33">
        <f t="shared" si="1"/>
        <v>213.6</v>
      </c>
    </row>
    <row r="631" spans="1:15" ht="15.75" customHeight="1" x14ac:dyDescent="0.3">
      <c r="A631" s="7">
        <v>72</v>
      </c>
      <c r="B631" s="7">
        <v>72</v>
      </c>
      <c r="C631" s="57">
        <v>164</v>
      </c>
      <c r="D631" s="57">
        <v>1</v>
      </c>
      <c r="E631" s="58">
        <v>43514</v>
      </c>
      <c r="F631" s="57">
        <v>5223</v>
      </c>
      <c r="G631" s="57">
        <v>7809</v>
      </c>
      <c r="H631" s="57">
        <v>7450</v>
      </c>
      <c r="I631" s="57"/>
      <c r="J631" s="59">
        <f t="shared" si="4"/>
        <v>16.120341266277507</v>
      </c>
      <c r="K631" s="62"/>
      <c r="L631" s="62"/>
      <c r="M631" s="62"/>
      <c r="O631" s="33">
        <f t="shared" si="1"/>
        <v>222.7</v>
      </c>
    </row>
    <row r="632" spans="1:15" ht="15.75" customHeight="1" x14ac:dyDescent="0.3">
      <c r="A632" s="7">
        <v>725</v>
      </c>
      <c r="B632" s="7">
        <v>71</v>
      </c>
      <c r="C632" s="57">
        <v>164</v>
      </c>
      <c r="D632" s="57">
        <v>3</v>
      </c>
      <c r="E632" s="58">
        <v>43521</v>
      </c>
      <c r="F632" s="57">
        <v>5256</v>
      </c>
      <c r="G632" s="57">
        <v>8254</v>
      </c>
      <c r="H632" s="57">
        <v>7681</v>
      </c>
      <c r="I632" s="57">
        <v>10</v>
      </c>
      <c r="J632" s="59">
        <f t="shared" si="4"/>
        <v>23.628865979381445</v>
      </c>
      <c r="K632" s="63">
        <f>AVERAGE(J632:J633)</f>
        <v>23.754432989690724</v>
      </c>
      <c r="L632" s="63">
        <f>_xlfn.STDEV.S(J632,J633)</f>
        <v>0.17757856896602459</v>
      </c>
      <c r="M632" s="62"/>
      <c r="O632" s="33">
        <f t="shared" si="1"/>
        <v>242.5</v>
      </c>
    </row>
    <row r="633" spans="1:15" ht="15.75" customHeight="1" x14ac:dyDescent="0.3">
      <c r="A633" s="7">
        <v>726</v>
      </c>
      <c r="B633" s="7">
        <v>72</v>
      </c>
      <c r="C633" s="57">
        <v>164</v>
      </c>
      <c r="D633" s="57">
        <v>3</v>
      </c>
      <c r="E633" s="58">
        <v>43521</v>
      </c>
      <c r="F633" s="57">
        <v>5223</v>
      </c>
      <c r="G633" s="57">
        <v>8320</v>
      </c>
      <c r="H633" s="57">
        <v>7723</v>
      </c>
      <c r="I633" s="57"/>
      <c r="J633" s="59">
        <f t="shared" si="4"/>
        <v>23.880000000000003</v>
      </c>
      <c r="K633" s="62"/>
      <c r="L633" s="62"/>
      <c r="M633" s="62"/>
      <c r="O633" s="33">
        <f t="shared" si="1"/>
        <v>250</v>
      </c>
    </row>
    <row r="634" spans="1:15" ht="15.75" customHeight="1" x14ac:dyDescent="0.3">
      <c r="A634" s="7">
        <v>1375</v>
      </c>
      <c r="B634" s="7">
        <v>71</v>
      </c>
      <c r="C634" s="57">
        <v>164</v>
      </c>
      <c r="D634" s="57">
        <v>5</v>
      </c>
      <c r="E634" s="58">
        <v>43531</v>
      </c>
      <c r="F634" s="57">
        <v>5256</v>
      </c>
      <c r="G634" s="57">
        <v>8509</v>
      </c>
      <c r="H634" s="57">
        <v>8041</v>
      </c>
      <c r="I634" s="57"/>
      <c r="J634" s="59">
        <f t="shared" si="4"/>
        <v>16.804308797127469</v>
      </c>
      <c r="K634" s="63">
        <f>AVERAGE(J634:J635)</f>
        <v>16.446487612721761</v>
      </c>
      <c r="L634" s="63">
        <f>_xlfn.STDEV.S(J634,J635)</f>
        <v>0.50603557189095649</v>
      </c>
      <c r="M634" s="62"/>
      <c r="O634" s="33">
        <f t="shared" si="1"/>
        <v>278.5</v>
      </c>
    </row>
    <row r="635" spans="1:15" ht="15.75" customHeight="1" x14ac:dyDescent="0.3">
      <c r="A635" s="7">
        <v>1376</v>
      </c>
      <c r="B635" s="7">
        <v>72</v>
      </c>
      <c r="C635" s="57">
        <v>164</v>
      </c>
      <c r="D635" s="57">
        <v>5</v>
      </c>
      <c r="E635" s="58">
        <v>43531</v>
      </c>
      <c r="F635" s="57">
        <v>5223</v>
      </c>
      <c r="G635" s="57">
        <v>8470</v>
      </c>
      <c r="H635" s="57">
        <v>8020</v>
      </c>
      <c r="I635" s="57"/>
      <c r="J635" s="59">
        <f t="shared" si="4"/>
        <v>16.088666428316053</v>
      </c>
      <c r="K635" s="62"/>
      <c r="L635" s="62"/>
      <c r="M635" s="62"/>
      <c r="O635" s="33">
        <f t="shared" si="1"/>
        <v>279.7</v>
      </c>
    </row>
    <row r="636" spans="1:15" ht="15.75" customHeight="1" x14ac:dyDescent="0.3">
      <c r="A636" s="34">
        <v>1985</v>
      </c>
      <c r="B636" s="34">
        <v>31</v>
      </c>
      <c r="C636" s="64">
        <v>164</v>
      </c>
      <c r="D636" s="64">
        <v>7</v>
      </c>
      <c r="E636" s="65">
        <v>43545</v>
      </c>
      <c r="F636" s="66">
        <v>5227</v>
      </c>
      <c r="G636" s="64">
        <v>7618</v>
      </c>
      <c r="H636" s="64">
        <v>7273</v>
      </c>
      <c r="I636" s="57"/>
      <c r="J636" s="59">
        <f t="shared" si="4"/>
        <v>16.862170087976537</v>
      </c>
      <c r="K636" s="63">
        <f>AVERAGE(J636:J637)</f>
        <v>17.100131448883729</v>
      </c>
      <c r="L636" s="63">
        <f>_xlfn.STDEV.S(J636,J637)</f>
        <v>0.33652818391571038</v>
      </c>
      <c r="M636" s="62"/>
      <c r="O636" s="33">
        <f t="shared" si="1"/>
        <v>204.6</v>
      </c>
    </row>
    <row r="637" spans="1:15" ht="15.75" customHeight="1" x14ac:dyDescent="0.3">
      <c r="A637" s="34">
        <v>1986</v>
      </c>
      <c r="B637" s="34">
        <v>32</v>
      </c>
      <c r="C637" s="64">
        <v>164</v>
      </c>
      <c r="D637" s="64">
        <v>7</v>
      </c>
      <c r="E637" s="65">
        <v>43545</v>
      </c>
      <c r="F637" s="66">
        <v>5214</v>
      </c>
      <c r="G637" s="64">
        <v>7515</v>
      </c>
      <c r="H637" s="64">
        <v>7175</v>
      </c>
      <c r="I637" s="57"/>
      <c r="J637" s="59">
        <f t="shared" si="4"/>
        <v>17.338092809790922</v>
      </c>
      <c r="K637" s="62"/>
      <c r="L637" s="62"/>
      <c r="M637" s="62"/>
      <c r="O637" s="33">
        <f t="shared" si="1"/>
        <v>196.1</v>
      </c>
    </row>
    <row r="638" spans="1:15" ht="15.75" customHeight="1" x14ac:dyDescent="0.3">
      <c r="A638" s="7">
        <v>73</v>
      </c>
      <c r="B638" s="7">
        <v>73</v>
      </c>
      <c r="C638" s="28">
        <v>165</v>
      </c>
      <c r="D638" s="28">
        <v>1</v>
      </c>
      <c r="E638" s="29">
        <v>43514</v>
      </c>
      <c r="F638" s="28">
        <v>5203</v>
      </c>
      <c r="G638" s="28">
        <v>6643</v>
      </c>
      <c r="H638" s="28">
        <v>6415</v>
      </c>
      <c r="I638" s="28">
        <v>11</v>
      </c>
      <c r="J638" s="30">
        <f t="shared" si="4"/>
        <v>18.811881188118811</v>
      </c>
      <c r="K638" s="31">
        <f>AVERAGE(J638:J639)</f>
        <v>18.655940594059405</v>
      </c>
      <c r="L638" s="31">
        <f>_xlfn.STDEV.S(J638,J639)</f>
        <v>0.22053330304332844</v>
      </c>
      <c r="M638" s="32">
        <v>1</v>
      </c>
      <c r="O638" s="33">
        <f t="shared" si="1"/>
        <v>121.2</v>
      </c>
    </row>
    <row r="639" spans="1:15" ht="15.75" customHeight="1" x14ac:dyDescent="0.3">
      <c r="A639" s="7">
        <v>74</v>
      </c>
      <c r="B639" s="7">
        <v>74</v>
      </c>
      <c r="C639" s="28">
        <v>165</v>
      </c>
      <c r="D639" s="28">
        <v>1</v>
      </c>
      <c r="E639" s="29">
        <v>43514</v>
      </c>
      <c r="F639" s="28">
        <v>5309</v>
      </c>
      <c r="G639" s="28">
        <v>6731</v>
      </c>
      <c r="H639" s="28">
        <v>6509</v>
      </c>
      <c r="I639" s="28"/>
      <c r="J639" s="30">
        <f t="shared" si="4"/>
        <v>18.5</v>
      </c>
      <c r="K639" s="32"/>
      <c r="L639" s="32"/>
      <c r="M639" s="32"/>
      <c r="O639" s="33">
        <f t="shared" si="1"/>
        <v>120</v>
      </c>
    </row>
    <row r="640" spans="1:15" ht="15.75" customHeight="1" x14ac:dyDescent="0.3">
      <c r="A640" s="7">
        <v>727</v>
      </c>
      <c r="B640" s="7">
        <v>73</v>
      </c>
      <c r="C640" s="28">
        <v>165</v>
      </c>
      <c r="D640" s="28">
        <v>3</v>
      </c>
      <c r="E640" s="29">
        <v>43521</v>
      </c>
      <c r="F640" s="28">
        <v>5203</v>
      </c>
      <c r="G640" s="28">
        <v>8061</v>
      </c>
      <c r="H640" s="28">
        <v>7259</v>
      </c>
      <c r="I640" s="28">
        <v>11</v>
      </c>
      <c r="J640" s="30">
        <f t="shared" si="4"/>
        <v>39.007782101167315</v>
      </c>
      <c r="K640" s="31">
        <f>AVERAGE(J640:J641)</f>
        <v>31.856543309915679</v>
      </c>
      <c r="L640" s="31">
        <f>_xlfn.STDEV.S(J640,J641)</f>
        <v>10.113378886356664</v>
      </c>
      <c r="M640" s="32"/>
      <c r="O640" s="33">
        <f t="shared" si="1"/>
        <v>205.6</v>
      </c>
    </row>
    <row r="641" spans="1:15" ht="15.75" customHeight="1" x14ac:dyDescent="0.3">
      <c r="A641" s="7">
        <v>728</v>
      </c>
      <c r="B641" s="7">
        <v>74</v>
      </c>
      <c r="C641" s="28">
        <v>165</v>
      </c>
      <c r="D641" s="28">
        <v>3</v>
      </c>
      <c r="E641" s="29">
        <v>43521</v>
      </c>
      <c r="F641" s="28">
        <v>5309</v>
      </c>
      <c r="G641" s="28">
        <v>7848</v>
      </c>
      <c r="H641" s="28">
        <v>7345</v>
      </c>
      <c r="I641" s="28"/>
      <c r="J641" s="30">
        <f t="shared" si="4"/>
        <v>24.705304518664047</v>
      </c>
      <c r="K641" s="32"/>
      <c r="L641" s="32"/>
      <c r="M641" s="32"/>
      <c r="O641" s="33">
        <f t="shared" si="1"/>
        <v>203.6</v>
      </c>
    </row>
    <row r="642" spans="1:15" ht="15.75" customHeight="1" x14ac:dyDescent="0.3">
      <c r="A642" s="7">
        <v>1377</v>
      </c>
      <c r="B642" s="7">
        <v>73</v>
      </c>
      <c r="C642" s="28">
        <v>165</v>
      </c>
      <c r="D642" s="28">
        <v>5</v>
      </c>
      <c r="E642" s="29">
        <v>43531</v>
      </c>
      <c r="F642" s="28">
        <v>5203</v>
      </c>
      <c r="G642" s="28">
        <v>7112</v>
      </c>
      <c r="H642" s="28">
        <v>6825</v>
      </c>
      <c r="I642" s="28">
        <v>8</v>
      </c>
      <c r="J642" s="30">
        <f t="shared" si="4"/>
        <v>17.694204685573368</v>
      </c>
      <c r="K642" s="31">
        <f>AVERAGE(J642:J643)</f>
        <v>17.587307285523273</v>
      </c>
      <c r="L642" s="31">
        <f>_xlfn.STDEV.S(J642,J643)</f>
        <v>0.15117575293326588</v>
      </c>
      <c r="M642" s="32"/>
      <c r="O642" s="33">
        <f t="shared" si="1"/>
        <v>162.19999999999999</v>
      </c>
    </row>
    <row r="643" spans="1:15" ht="15.75" customHeight="1" x14ac:dyDescent="0.3">
      <c r="A643" s="7">
        <v>1378</v>
      </c>
      <c r="B643" s="7">
        <v>74</v>
      </c>
      <c r="C643" s="28">
        <v>165</v>
      </c>
      <c r="D643" s="28">
        <v>5</v>
      </c>
      <c r="E643" s="29">
        <v>43531</v>
      </c>
      <c r="F643" s="28">
        <v>5309</v>
      </c>
      <c r="G643" s="28">
        <v>7258</v>
      </c>
      <c r="H643" s="28">
        <v>6968</v>
      </c>
      <c r="I643" s="28"/>
      <c r="J643" s="30">
        <f t="shared" si="4"/>
        <v>17.480409885473179</v>
      </c>
      <c r="K643" s="32"/>
      <c r="L643" s="32"/>
      <c r="M643" s="32"/>
      <c r="O643" s="33">
        <f t="shared" si="1"/>
        <v>165.9</v>
      </c>
    </row>
    <row r="644" spans="1:15" ht="15.75" customHeight="1" x14ac:dyDescent="0.3">
      <c r="A644" s="34">
        <v>1987</v>
      </c>
      <c r="B644" s="34">
        <v>33</v>
      </c>
      <c r="C644" s="35">
        <v>165</v>
      </c>
      <c r="D644" s="35">
        <v>7</v>
      </c>
      <c r="E644" s="36">
        <v>43545</v>
      </c>
      <c r="F644" s="37">
        <v>5203</v>
      </c>
      <c r="G644" s="35">
        <v>7492</v>
      </c>
      <c r="H644" s="35">
        <v>7115</v>
      </c>
      <c r="I644" s="28"/>
      <c r="J644" s="30">
        <f t="shared" si="4"/>
        <v>19.717573221757323</v>
      </c>
      <c r="K644" s="31">
        <f>AVERAGE(J644:J645)</f>
        <v>19.536205965717372</v>
      </c>
      <c r="L644" s="31">
        <f>_xlfn.STDEV.S(J644,J645)</f>
        <v>0.25649203326209336</v>
      </c>
      <c r="M644" s="32"/>
      <c r="O644" s="33">
        <f t="shared" si="1"/>
        <v>191.2</v>
      </c>
    </row>
    <row r="645" spans="1:15" ht="15.75" customHeight="1" x14ac:dyDescent="0.3">
      <c r="A645" s="34">
        <v>1988</v>
      </c>
      <c r="B645" s="34">
        <v>34</v>
      </c>
      <c r="C645" s="35">
        <v>165</v>
      </c>
      <c r="D645" s="35">
        <v>7</v>
      </c>
      <c r="E645" s="36">
        <v>43545</v>
      </c>
      <c r="F645" s="37">
        <v>5191</v>
      </c>
      <c r="G645" s="35">
        <v>7374</v>
      </c>
      <c r="H645" s="35">
        <v>7020</v>
      </c>
      <c r="I645" s="28"/>
      <c r="J645" s="30">
        <f t="shared" si="4"/>
        <v>19.35483870967742</v>
      </c>
      <c r="K645" s="32"/>
      <c r="L645" s="32"/>
      <c r="M645" s="32"/>
      <c r="O645" s="33">
        <f t="shared" si="1"/>
        <v>182.9</v>
      </c>
    </row>
    <row r="646" spans="1:15" ht="15.75" customHeight="1" x14ac:dyDescent="0.3">
      <c r="A646" s="34">
        <v>2649</v>
      </c>
      <c r="B646" s="34">
        <v>21</v>
      </c>
      <c r="C646" s="35">
        <v>165</v>
      </c>
      <c r="D646" s="35">
        <v>10</v>
      </c>
      <c r="E646" s="36">
        <v>43564</v>
      </c>
      <c r="F646" s="37">
        <v>5224</v>
      </c>
      <c r="G646" s="35">
        <v>7544</v>
      </c>
      <c r="H646" s="35">
        <v>7200</v>
      </c>
      <c r="I646" s="35"/>
      <c r="J646" s="30">
        <f t="shared" si="4"/>
        <v>17.408906882591094</v>
      </c>
      <c r="K646" s="31">
        <f>AVERAGE(J646:J647)</f>
        <v>17.288478337561109</v>
      </c>
      <c r="L646" s="31">
        <f>_xlfn.STDEV.S(J646,J647)</f>
        <v>0.17031168167826521</v>
      </c>
      <c r="M646" s="32">
        <f>(K644-K646)/19</f>
        <v>0.1183014541134875</v>
      </c>
      <c r="N646" s="33">
        <f>(K640-K646)/43</f>
        <v>0.33879220865940862</v>
      </c>
      <c r="O646" s="33">
        <f t="shared" si="1"/>
        <v>197.6</v>
      </c>
    </row>
    <row r="647" spans="1:15" ht="15.75" customHeight="1" x14ac:dyDescent="0.3">
      <c r="A647" s="34">
        <v>2650</v>
      </c>
      <c r="B647" s="34">
        <v>22</v>
      </c>
      <c r="C647" s="35">
        <v>165</v>
      </c>
      <c r="D647" s="35">
        <v>10</v>
      </c>
      <c r="E647" s="36">
        <v>43564</v>
      </c>
      <c r="F647" s="37">
        <v>5276</v>
      </c>
      <c r="G647" s="35">
        <v>7535</v>
      </c>
      <c r="H647" s="35">
        <v>7204</v>
      </c>
      <c r="I647" s="35"/>
      <c r="J647" s="30">
        <f t="shared" si="4"/>
        <v>17.168049792531122</v>
      </c>
      <c r="K647" s="32"/>
      <c r="L647" s="32"/>
      <c r="M647" s="32"/>
      <c r="O647" s="33">
        <f t="shared" si="1"/>
        <v>192.8</v>
      </c>
    </row>
    <row r="648" spans="1:15" ht="15.75" customHeight="1" x14ac:dyDescent="0.3">
      <c r="A648" s="7">
        <v>449</v>
      </c>
      <c r="B648" s="7">
        <v>99</v>
      </c>
      <c r="C648" s="67">
        <v>166</v>
      </c>
      <c r="D648" s="67">
        <v>2</v>
      </c>
      <c r="E648" s="68">
        <v>43517</v>
      </c>
      <c r="F648" s="67">
        <v>5182</v>
      </c>
      <c r="G648" s="67">
        <v>8686</v>
      </c>
      <c r="H648" s="67">
        <v>7648</v>
      </c>
      <c r="I648" s="67">
        <v>9</v>
      </c>
      <c r="J648" s="69">
        <f t="shared" si="4"/>
        <v>42.092457420924575</v>
      </c>
      <c r="K648" s="46">
        <f>AVERAGE(J648:J649)</f>
        <v>41.879562043795623</v>
      </c>
      <c r="L648" s="46">
        <f>_xlfn.STDEV.S(J648,J649)</f>
        <v>0.30107952970229829</v>
      </c>
      <c r="M648" s="47">
        <v>2</v>
      </c>
      <c r="O648" s="33">
        <f t="shared" si="1"/>
        <v>246.6</v>
      </c>
    </row>
    <row r="649" spans="1:15" ht="15.75" customHeight="1" x14ac:dyDescent="0.3">
      <c r="A649" s="7">
        <v>450</v>
      </c>
      <c r="B649" s="7">
        <v>100</v>
      </c>
      <c r="C649" s="67">
        <v>166</v>
      </c>
      <c r="D649" s="67">
        <v>2</v>
      </c>
      <c r="E649" s="68">
        <v>43517</v>
      </c>
      <c r="F649" s="67">
        <v>5209</v>
      </c>
      <c r="G649" s="67">
        <v>8762</v>
      </c>
      <c r="H649" s="67">
        <v>7717</v>
      </c>
      <c r="I649" s="67"/>
      <c r="J649" s="69">
        <f t="shared" si="4"/>
        <v>41.666666666666671</v>
      </c>
      <c r="K649" s="47"/>
      <c r="L649" s="47"/>
      <c r="M649" s="47"/>
      <c r="O649" s="33">
        <f t="shared" si="1"/>
        <v>250.8</v>
      </c>
    </row>
    <row r="650" spans="1:15" ht="15.75" customHeight="1" x14ac:dyDescent="0.3">
      <c r="A650" s="7">
        <v>1103</v>
      </c>
      <c r="B650" s="7">
        <v>57</v>
      </c>
      <c r="C650" s="67">
        <v>166</v>
      </c>
      <c r="D650" s="67">
        <v>4</v>
      </c>
      <c r="E650" s="68">
        <v>43524</v>
      </c>
      <c r="F650" s="67">
        <v>5257</v>
      </c>
      <c r="G650" s="67">
        <v>8252</v>
      </c>
      <c r="H650" s="67">
        <v>7589</v>
      </c>
      <c r="I650" s="67">
        <v>6</v>
      </c>
      <c r="J650" s="69">
        <f t="shared" si="4"/>
        <v>28.430531732418522</v>
      </c>
      <c r="K650" s="46">
        <f>AVERAGE(J650:J651)</f>
        <v>28.517325362776766</v>
      </c>
      <c r="L650" s="46">
        <f>_xlfn.STDEV.S(J650,J651)</f>
        <v>0.1227447291802283</v>
      </c>
      <c r="M650" s="47"/>
      <c r="O650" s="33">
        <f t="shared" si="1"/>
        <v>233.2</v>
      </c>
    </row>
    <row r="651" spans="1:15" ht="15.75" customHeight="1" x14ac:dyDescent="0.3">
      <c r="A651" s="7">
        <v>1104</v>
      </c>
      <c r="B651" s="7">
        <v>58</v>
      </c>
      <c r="C651" s="67">
        <v>166</v>
      </c>
      <c r="D651" s="67">
        <v>4</v>
      </c>
      <c r="E651" s="68">
        <v>43524</v>
      </c>
      <c r="F651" s="67">
        <v>5320</v>
      </c>
      <c r="G651" s="67">
        <v>8130</v>
      </c>
      <c r="H651" s="67">
        <v>7505</v>
      </c>
      <c r="I651" s="67"/>
      <c r="J651" s="69">
        <f t="shared" si="4"/>
        <v>28.604118993135014</v>
      </c>
      <c r="K651" s="47"/>
      <c r="L651" s="47"/>
      <c r="M651" s="47"/>
      <c r="O651" s="33">
        <f t="shared" si="1"/>
        <v>218.5</v>
      </c>
    </row>
    <row r="652" spans="1:15" ht="15.75" customHeight="1" x14ac:dyDescent="0.3">
      <c r="A652" s="7">
        <v>1753</v>
      </c>
      <c r="B652" s="7">
        <v>57</v>
      </c>
      <c r="C652" s="67">
        <v>166</v>
      </c>
      <c r="D652" s="67">
        <v>6</v>
      </c>
      <c r="E652" s="68">
        <v>43535</v>
      </c>
      <c r="F652" s="67">
        <v>5257</v>
      </c>
      <c r="G652" s="67">
        <v>7998</v>
      </c>
      <c r="H652" s="67">
        <v>7491</v>
      </c>
      <c r="I652" s="67">
        <v>6</v>
      </c>
      <c r="J652" s="69">
        <f t="shared" si="4"/>
        <v>22.694717994628469</v>
      </c>
      <c r="K652" s="46">
        <f>AVERAGE(J652:J653)</f>
        <v>23.462574476645809</v>
      </c>
      <c r="L652" s="46">
        <f>_xlfn.STDEV.S(J652,J653)</f>
        <v>1.0859130508250148</v>
      </c>
      <c r="M652" s="47"/>
      <c r="O652" s="33">
        <f t="shared" si="1"/>
        <v>223.4</v>
      </c>
    </row>
    <row r="653" spans="1:15" ht="15.75" customHeight="1" x14ac:dyDescent="0.3">
      <c r="A653" s="7">
        <v>1754</v>
      </c>
      <c r="B653" s="7">
        <v>58</v>
      </c>
      <c r="C653" s="67">
        <v>166</v>
      </c>
      <c r="D653" s="67">
        <v>6</v>
      </c>
      <c r="E653" s="68">
        <v>43535</v>
      </c>
      <c r="F653" s="67">
        <v>5320</v>
      </c>
      <c r="G653" s="67">
        <v>8145</v>
      </c>
      <c r="H653" s="67">
        <v>7594</v>
      </c>
      <c r="I653" s="67"/>
      <c r="J653" s="69">
        <f t="shared" si="4"/>
        <v>24.230430958663149</v>
      </c>
      <c r="K653" s="47"/>
      <c r="L653" s="47"/>
      <c r="M653" s="47"/>
      <c r="O653" s="33">
        <f t="shared" si="1"/>
        <v>227.4</v>
      </c>
    </row>
    <row r="654" spans="1:15" ht="15.75" customHeight="1" x14ac:dyDescent="0.3">
      <c r="A654" s="34">
        <v>2273</v>
      </c>
      <c r="B654" s="34">
        <v>43</v>
      </c>
      <c r="C654" s="70">
        <v>166</v>
      </c>
      <c r="D654" s="70">
        <v>8</v>
      </c>
      <c r="E654" s="71">
        <v>43550</v>
      </c>
      <c r="F654" s="72">
        <v>5211</v>
      </c>
      <c r="G654" s="70">
        <v>7968</v>
      </c>
      <c r="H654" s="70">
        <v>7600</v>
      </c>
      <c r="I654" s="67"/>
      <c r="J654" s="69">
        <f t="shared" si="4"/>
        <v>15.403934700711593</v>
      </c>
      <c r="K654" s="46">
        <f>AVERAGE(J654:J655)</f>
        <v>15.342112015816918</v>
      </c>
      <c r="L654" s="46">
        <f>_xlfn.STDEV.S(J654,J655)</f>
        <v>8.7430479440368317E-2</v>
      </c>
      <c r="M654" s="47">
        <f>(K652-K654)/15</f>
        <v>0.54136416405525944</v>
      </c>
      <c r="N654" s="33">
        <f>(K650-K654)/26</f>
        <v>0.50673897488307107</v>
      </c>
      <c r="O654" s="33">
        <f t="shared" si="1"/>
        <v>238.9</v>
      </c>
    </row>
    <row r="655" spans="1:15" ht="15.75" customHeight="1" x14ac:dyDescent="0.3">
      <c r="A655" s="34">
        <v>2274</v>
      </c>
      <c r="B655" s="34">
        <v>44</v>
      </c>
      <c r="C655" s="70">
        <v>166</v>
      </c>
      <c r="D655" s="70">
        <v>8</v>
      </c>
      <c r="E655" s="71">
        <v>43550</v>
      </c>
      <c r="F655" s="72">
        <v>5218</v>
      </c>
      <c r="G655" s="70">
        <v>7768</v>
      </c>
      <c r="H655" s="70">
        <v>7430</v>
      </c>
      <c r="I655" s="67"/>
      <c r="J655" s="69">
        <f t="shared" si="4"/>
        <v>15.280289330922242</v>
      </c>
      <c r="K655" s="47"/>
      <c r="L655" s="47"/>
      <c r="M655" s="47"/>
      <c r="O655" s="33">
        <f t="shared" si="1"/>
        <v>221.2</v>
      </c>
    </row>
    <row r="656" spans="1:15" ht="15.75" customHeight="1" x14ac:dyDescent="0.3">
      <c r="A656" s="7">
        <v>75</v>
      </c>
      <c r="B656" s="7">
        <v>75</v>
      </c>
      <c r="C656" s="28">
        <v>167</v>
      </c>
      <c r="D656" s="28">
        <v>1</v>
      </c>
      <c r="E656" s="29">
        <v>43514</v>
      </c>
      <c r="F656" s="28">
        <v>5226</v>
      </c>
      <c r="G656" s="28">
        <v>8121</v>
      </c>
      <c r="H656" s="28">
        <v>7573</v>
      </c>
      <c r="I656" s="28">
        <v>9</v>
      </c>
      <c r="J656" s="30">
        <f t="shared" si="4"/>
        <v>23.348956114188326</v>
      </c>
      <c r="K656" s="31">
        <f>AVERAGE(J656:J657)</f>
        <v>22.126827639878528</v>
      </c>
      <c r="L656" s="31">
        <f>_xlfn.STDEV.S(J656,J657)</f>
        <v>1.7283506633312553</v>
      </c>
      <c r="M656" s="32">
        <v>1</v>
      </c>
      <c r="O656" s="33">
        <f t="shared" si="1"/>
        <v>234.7</v>
      </c>
    </row>
    <row r="657" spans="1:15" ht="15.75" customHeight="1" x14ac:dyDescent="0.3">
      <c r="A657" s="7">
        <v>76</v>
      </c>
      <c r="B657" s="7">
        <v>76</v>
      </c>
      <c r="C657" s="28">
        <v>167</v>
      </c>
      <c r="D657" s="28">
        <v>1</v>
      </c>
      <c r="E657" s="29">
        <v>43514</v>
      </c>
      <c r="F657" s="28">
        <v>5239</v>
      </c>
      <c r="G657" s="28">
        <v>7992</v>
      </c>
      <c r="H657" s="28">
        <v>7516</v>
      </c>
      <c r="I657" s="28"/>
      <c r="J657" s="30">
        <f t="shared" si="4"/>
        <v>20.904699165568729</v>
      </c>
      <c r="K657" s="32"/>
      <c r="L657" s="32"/>
      <c r="M657" s="32"/>
      <c r="O657" s="33">
        <f t="shared" si="1"/>
        <v>227.7</v>
      </c>
    </row>
    <row r="658" spans="1:15" ht="15.75" customHeight="1" x14ac:dyDescent="0.3">
      <c r="A658" s="7">
        <v>729</v>
      </c>
      <c r="B658" s="7">
        <v>75</v>
      </c>
      <c r="C658" s="28">
        <v>167</v>
      </c>
      <c r="D658" s="28">
        <v>3</v>
      </c>
      <c r="E658" s="29">
        <v>43521</v>
      </c>
      <c r="F658" s="28">
        <v>5226</v>
      </c>
      <c r="G658" s="28">
        <v>7848</v>
      </c>
      <c r="H658" s="28">
        <v>7247</v>
      </c>
      <c r="I658" s="28">
        <v>9</v>
      </c>
      <c r="J658" s="30">
        <f t="shared" si="4"/>
        <v>29.737753587333003</v>
      </c>
      <c r="K658" s="31">
        <f>AVERAGE(J658:J659)</f>
        <v>29.294784546365229</v>
      </c>
      <c r="L658" s="31">
        <f>_xlfn.STDEV.S(J658,J659)</f>
        <v>0.6264528254480326</v>
      </c>
      <c r="M658" s="32"/>
      <c r="O658" s="33">
        <f t="shared" si="1"/>
        <v>202.1</v>
      </c>
    </row>
    <row r="659" spans="1:15" ht="15.75" customHeight="1" x14ac:dyDescent="0.3">
      <c r="A659" s="7">
        <v>730</v>
      </c>
      <c r="B659" s="7">
        <v>76</v>
      </c>
      <c r="C659" s="28">
        <v>167</v>
      </c>
      <c r="D659" s="28">
        <v>3</v>
      </c>
      <c r="E659" s="29">
        <v>43521</v>
      </c>
      <c r="F659" s="28">
        <v>5239</v>
      </c>
      <c r="G659" s="28">
        <v>7865</v>
      </c>
      <c r="H659" s="28">
        <v>7277</v>
      </c>
      <c r="I659" s="28"/>
      <c r="J659" s="30">
        <f t="shared" si="4"/>
        <v>28.85181550539745</v>
      </c>
      <c r="K659" s="32"/>
      <c r="L659" s="32"/>
      <c r="M659" s="32"/>
      <c r="O659" s="33">
        <f t="shared" si="1"/>
        <v>203.8</v>
      </c>
    </row>
    <row r="660" spans="1:15" ht="15.75" customHeight="1" x14ac:dyDescent="0.3">
      <c r="A660" s="7">
        <v>1379</v>
      </c>
      <c r="B660" s="7">
        <v>75</v>
      </c>
      <c r="C660" s="28">
        <v>167</v>
      </c>
      <c r="D660" s="28">
        <v>5</v>
      </c>
      <c r="E660" s="29">
        <v>43531</v>
      </c>
      <c r="F660" s="28">
        <v>5226</v>
      </c>
      <c r="G660" s="28">
        <v>7239</v>
      </c>
      <c r="H660" s="28">
        <v>6936</v>
      </c>
      <c r="I660" s="28">
        <v>6</v>
      </c>
      <c r="J660" s="30">
        <f t="shared" si="4"/>
        <v>17.719298245614034</v>
      </c>
      <c r="K660" s="31">
        <f>AVERAGE(J660:J661)</f>
        <v>17.524337550106722</v>
      </c>
      <c r="L660" s="31">
        <f>_xlfn.STDEV.S(J660,J661)</f>
        <v>0.27571605971613478</v>
      </c>
      <c r="M660" s="32"/>
      <c r="O660" s="33">
        <f t="shared" si="1"/>
        <v>171</v>
      </c>
    </row>
    <row r="661" spans="1:15" ht="15.75" customHeight="1" x14ac:dyDescent="0.3">
      <c r="A661" s="7">
        <v>1380</v>
      </c>
      <c r="B661" s="7">
        <v>76</v>
      </c>
      <c r="C661" s="28">
        <v>167</v>
      </c>
      <c r="D661" s="28">
        <v>5</v>
      </c>
      <c r="E661" s="29">
        <v>43531</v>
      </c>
      <c r="F661" s="28">
        <v>5239</v>
      </c>
      <c r="G661" s="28">
        <v>7216</v>
      </c>
      <c r="H661" s="28">
        <v>6924</v>
      </c>
      <c r="I661" s="28"/>
      <c r="J661" s="30">
        <f t="shared" si="4"/>
        <v>17.329376854599406</v>
      </c>
      <c r="K661" s="32"/>
      <c r="L661" s="32"/>
      <c r="M661" s="32"/>
      <c r="O661" s="33">
        <f t="shared" si="1"/>
        <v>168.5</v>
      </c>
    </row>
    <row r="662" spans="1:15" ht="15.75" customHeight="1" x14ac:dyDescent="0.3">
      <c r="A662" s="34">
        <v>1989</v>
      </c>
      <c r="B662" s="34">
        <v>35</v>
      </c>
      <c r="C662" s="35">
        <v>167</v>
      </c>
      <c r="D662" s="35">
        <v>7</v>
      </c>
      <c r="E662" s="36">
        <v>43545</v>
      </c>
      <c r="F662" s="37">
        <v>5280</v>
      </c>
      <c r="G662" s="35">
        <v>7440</v>
      </c>
      <c r="H662" s="35">
        <v>7089</v>
      </c>
      <c r="I662" s="28"/>
      <c r="J662" s="30">
        <f t="shared" si="4"/>
        <v>19.402985074626866</v>
      </c>
      <c r="K662" s="31">
        <f>AVERAGE(J662:J663)</f>
        <v>19.285282241585065</v>
      </c>
      <c r="L662" s="31">
        <f>_xlfn.STDEV.S(J662,J663)</f>
        <v>0.16645694281745019</v>
      </c>
      <c r="M662" s="32"/>
      <c r="O662" s="33">
        <f t="shared" si="1"/>
        <v>180.9</v>
      </c>
    </row>
    <row r="663" spans="1:15" ht="15.75" customHeight="1" x14ac:dyDescent="0.3">
      <c r="A663" s="34">
        <v>1990</v>
      </c>
      <c r="B663" s="34">
        <v>36</v>
      </c>
      <c r="C663" s="35">
        <v>167</v>
      </c>
      <c r="D663" s="35">
        <v>7</v>
      </c>
      <c r="E663" s="36">
        <v>43545</v>
      </c>
      <c r="F663" s="37">
        <v>5219</v>
      </c>
      <c r="G663" s="35">
        <v>7395</v>
      </c>
      <c r="H663" s="35">
        <v>7045</v>
      </c>
      <c r="I663" s="28"/>
      <c r="J663" s="30">
        <f t="shared" si="4"/>
        <v>19.167579408543265</v>
      </c>
      <c r="K663" s="32"/>
      <c r="L663" s="32"/>
      <c r="M663" s="32"/>
      <c r="O663" s="33">
        <f t="shared" si="1"/>
        <v>182.6</v>
      </c>
    </row>
    <row r="664" spans="1:15" ht="15.75" customHeight="1" x14ac:dyDescent="0.3">
      <c r="A664" s="34">
        <v>2651</v>
      </c>
      <c r="B664" s="34">
        <v>23</v>
      </c>
      <c r="C664" s="35">
        <v>167</v>
      </c>
      <c r="D664" s="35">
        <v>10</v>
      </c>
      <c r="E664" s="36">
        <v>43564</v>
      </c>
      <c r="F664" s="37">
        <v>5261</v>
      </c>
      <c r="G664" s="35">
        <v>7774</v>
      </c>
      <c r="H664" s="35">
        <v>7414</v>
      </c>
      <c r="I664" s="35"/>
      <c r="J664" s="30">
        <f t="shared" si="4"/>
        <v>16.720854621458432</v>
      </c>
      <c r="K664" s="31">
        <f>AVERAGE(J664:J665)</f>
        <v>16.349015042540913</v>
      </c>
      <c r="L664" s="31">
        <f>_xlfn.STDEV.S(J664,J665)</f>
        <v>0.52586057553225596</v>
      </c>
      <c r="M664" s="32">
        <f>(K662-K664)/19</f>
        <v>0.15454037889706065</v>
      </c>
      <c r="N664" s="33">
        <f>(K658-K664)/43</f>
        <v>0.30106440706568177</v>
      </c>
      <c r="O664" s="33">
        <f t="shared" si="1"/>
        <v>215.3</v>
      </c>
    </row>
    <row r="665" spans="1:15" ht="15.75" customHeight="1" x14ac:dyDescent="0.3">
      <c r="A665" s="34">
        <v>2652</v>
      </c>
      <c r="B665" s="34">
        <v>24</v>
      </c>
      <c r="C665" s="35">
        <v>167</v>
      </c>
      <c r="D665" s="35">
        <v>10</v>
      </c>
      <c r="E665" s="36">
        <v>43564</v>
      </c>
      <c r="F665" s="37">
        <v>5196</v>
      </c>
      <c r="G665" s="35">
        <v>7635</v>
      </c>
      <c r="H665" s="35">
        <v>7299</v>
      </c>
      <c r="I665" s="35"/>
      <c r="J665" s="30">
        <f t="shared" si="4"/>
        <v>15.977175463623395</v>
      </c>
      <c r="K665" s="32"/>
      <c r="L665" s="32"/>
      <c r="M665" s="32"/>
      <c r="O665" s="33">
        <f t="shared" si="1"/>
        <v>210.3</v>
      </c>
    </row>
    <row r="666" spans="1:15" ht="15.75" customHeight="1" x14ac:dyDescent="0.3">
      <c r="A666" s="7">
        <v>77</v>
      </c>
      <c r="B666" s="7">
        <v>77</v>
      </c>
      <c r="C666" s="57">
        <v>168</v>
      </c>
      <c r="D666" s="57">
        <v>1</v>
      </c>
      <c r="E666" s="58">
        <v>43514</v>
      </c>
      <c r="F666" s="57">
        <v>5212</v>
      </c>
      <c r="G666" s="57">
        <v>9888</v>
      </c>
      <c r="H666" s="57">
        <v>8430</v>
      </c>
      <c r="I666" s="57">
        <v>14</v>
      </c>
      <c r="J666" s="59">
        <f t="shared" si="4"/>
        <v>45.307644499689246</v>
      </c>
      <c r="K666" s="63">
        <f>AVERAGE(J666:J667)</f>
        <v>44.810628682929057</v>
      </c>
      <c r="L666" s="63">
        <f>_xlfn.STDEV.S(J666,J667)</f>
        <v>0.70288650877620096</v>
      </c>
      <c r="M666" s="62">
        <v>1</v>
      </c>
      <c r="O666" s="33">
        <f t="shared" si="1"/>
        <v>321.8</v>
      </c>
    </row>
    <row r="667" spans="1:15" ht="15.75" customHeight="1" x14ac:dyDescent="0.3">
      <c r="A667" s="7">
        <v>78</v>
      </c>
      <c r="B667" s="7">
        <v>78</v>
      </c>
      <c r="C667" s="57">
        <v>168</v>
      </c>
      <c r="D667" s="57">
        <v>1</v>
      </c>
      <c r="E667" s="58">
        <v>43514</v>
      </c>
      <c r="F667" s="57">
        <v>5245</v>
      </c>
      <c r="G667" s="57">
        <v>10270</v>
      </c>
      <c r="H667" s="57">
        <v>8727</v>
      </c>
      <c r="I667" s="57"/>
      <c r="J667" s="59">
        <f t="shared" si="4"/>
        <v>44.313612866168867</v>
      </c>
      <c r="K667" s="62"/>
      <c r="L667" s="62"/>
      <c r="M667" s="62"/>
      <c r="O667" s="33">
        <f t="shared" si="1"/>
        <v>348.2</v>
      </c>
    </row>
    <row r="668" spans="1:15" ht="15.75" customHeight="1" x14ac:dyDescent="0.3">
      <c r="A668" s="7">
        <v>731</v>
      </c>
      <c r="B668" s="7">
        <v>77</v>
      </c>
      <c r="C668" s="57">
        <v>168</v>
      </c>
      <c r="D668" s="57">
        <v>3</v>
      </c>
      <c r="E668" s="58">
        <v>43521</v>
      </c>
      <c r="F668" s="57">
        <v>5212</v>
      </c>
      <c r="G668" s="57">
        <v>9236</v>
      </c>
      <c r="H668" s="57">
        <v>8202</v>
      </c>
      <c r="I668" s="57">
        <v>11</v>
      </c>
      <c r="J668" s="59">
        <f t="shared" si="4"/>
        <v>34.581939799331103</v>
      </c>
      <c r="K668" s="63">
        <f>AVERAGE(J668:J669)</f>
        <v>33.038874477357368</v>
      </c>
      <c r="L668" s="63">
        <f>_xlfn.STDEV.S(J668,J669)</f>
        <v>2.1822239059628679</v>
      </c>
      <c r="M668" s="62"/>
      <c r="O668" s="33">
        <f t="shared" si="1"/>
        <v>299</v>
      </c>
    </row>
    <row r="669" spans="1:15" ht="15.75" customHeight="1" x14ac:dyDescent="0.3">
      <c r="A669" s="7">
        <v>732</v>
      </c>
      <c r="B669" s="7">
        <v>78</v>
      </c>
      <c r="C669" s="57">
        <v>168</v>
      </c>
      <c r="D669" s="57">
        <v>3</v>
      </c>
      <c r="E669" s="58">
        <v>43521</v>
      </c>
      <c r="F669" s="57">
        <v>5245</v>
      </c>
      <c r="G669" s="57">
        <v>9324</v>
      </c>
      <c r="H669" s="57">
        <v>8347</v>
      </c>
      <c r="I669" s="57"/>
      <c r="J669" s="59">
        <f t="shared" si="4"/>
        <v>31.495809155383625</v>
      </c>
      <c r="K669" s="62"/>
      <c r="L669" s="62"/>
      <c r="M669" s="62"/>
      <c r="O669" s="33">
        <f t="shared" si="1"/>
        <v>310.2</v>
      </c>
    </row>
    <row r="670" spans="1:15" ht="15.75" customHeight="1" x14ac:dyDescent="0.3">
      <c r="A670" s="7">
        <v>1381</v>
      </c>
      <c r="B670" s="7">
        <v>77</v>
      </c>
      <c r="C670" s="57">
        <v>168</v>
      </c>
      <c r="D670" s="57">
        <v>5</v>
      </c>
      <c r="E670" s="58">
        <v>43531</v>
      </c>
      <c r="F670" s="57">
        <v>5212</v>
      </c>
      <c r="G670" s="57">
        <v>8577</v>
      </c>
      <c r="H670" s="57">
        <v>7979</v>
      </c>
      <c r="I670" s="57">
        <v>11</v>
      </c>
      <c r="J670" s="59">
        <f t="shared" si="4"/>
        <v>21.611853993494758</v>
      </c>
      <c r="K670" s="63">
        <f>AVERAGE(J670:J671)</f>
        <v>21.959111161979735</v>
      </c>
      <c r="L670" s="63">
        <f>_xlfn.STDEV.S(J670,J671)</f>
        <v>0.49109579730273467</v>
      </c>
      <c r="M670" s="62"/>
      <c r="O670" s="33">
        <f t="shared" si="1"/>
        <v>276.7</v>
      </c>
    </row>
    <row r="671" spans="1:15" ht="15.75" customHeight="1" x14ac:dyDescent="0.3">
      <c r="A671" s="7">
        <v>1382</v>
      </c>
      <c r="B671" s="7">
        <v>78</v>
      </c>
      <c r="C671" s="57">
        <v>168</v>
      </c>
      <c r="D671" s="57">
        <v>5</v>
      </c>
      <c r="E671" s="58">
        <v>43531</v>
      </c>
      <c r="F671" s="57">
        <v>5245</v>
      </c>
      <c r="G671" s="57">
        <v>8798</v>
      </c>
      <c r="H671" s="57">
        <v>8150</v>
      </c>
      <c r="I671" s="57"/>
      <c r="J671" s="59">
        <f t="shared" si="4"/>
        <v>22.306368330464714</v>
      </c>
      <c r="K671" s="62"/>
      <c r="L671" s="62"/>
      <c r="M671" s="62"/>
      <c r="O671" s="33">
        <f t="shared" si="1"/>
        <v>290.5</v>
      </c>
    </row>
    <row r="672" spans="1:15" ht="15.75" customHeight="1" x14ac:dyDescent="0.3">
      <c r="A672" s="34">
        <v>1991</v>
      </c>
      <c r="B672" s="34">
        <v>37</v>
      </c>
      <c r="C672" s="64">
        <v>168</v>
      </c>
      <c r="D672" s="64">
        <v>7</v>
      </c>
      <c r="E672" s="65">
        <v>43545</v>
      </c>
      <c r="F672" s="66">
        <v>5225</v>
      </c>
      <c r="G672" s="64">
        <v>8451</v>
      </c>
      <c r="H672" s="64">
        <v>7964</v>
      </c>
      <c r="I672" s="57"/>
      <c r="J672" s="59">
        <f t="shared" si="4"/>
        <v>17.780211756115371</v>
      </c>
      <c r="K672" s="63">
        <f>AVERAGE(J672:J673)</f>
        <v>18.115058619078479</v>
      </c>
      <c r="L672" s="63">
        <f>_xlfn.STDEV.S(J672,J673)</f>
        <v>0.47354497492051228</v>
      </c>
      <c r="M672" s="62">
        <f>(K670-K672)/14</f>
        <v>0.27457518163580402</v>
      </c>
      <c r="N672" s="33">
        <f>(K668-K672)/24</f>
        <v>0.62182566076162038</v>
      </c>
      <c r="O672" s="33">
        <f t="shared" si="1"/>
        <v>273.89999999999998</v>
      </c>
    </row>
    <row r="673" spans="1:15" ht="15.75" customHeight="1" x14ac:dyDescent="0.3">
      <c r="A673" s="34">
        <v>1992</v>
      </c>
      <c r="B673" s="34">
        <v>38</v>
      </c>
      <c r="C673" s="64">
        <v>168</v>
      </c>
      <c r="D673" s="64">
        <v>7</v>
      </c>
      <c r="E673" s="65">
        <v>43545</v>
      </c>
      <c r="F673" s="66">
        <v>5241</v>
      </c>
      <c r="G673" s="64">
        <v>8374</v>
      </c>
      <c r="H673" s="64">
        <v>7886</v>
      </c>
      <c r="I673" s="57"/>
      <c r="J673" s="59">
        <f t="shared" si="4"/>
        <v>18.449905482041586</v>
      </c>
      <c r="K673" s="62"/>
      <c r="L673" s="62"/>
      <c r="M673" s="62"/>
      <c r="O673" s="33">
        <f t="shared" si="1"/>
        <v>264.5</v>
      </c>
    </row>
    <row r="674" spans="1:15" ht="15.75" customHeight="1" x14ac:dyDescent="0.3">
      <c r="A674" s="7">
        <v>451</v>
      </c>
      <c r="B674" s="7">
        <v>101</v>
      </c>
      <c r="C674" s="67">
        <v>169</v>
      </c>
      <c r="D674" s="67">
        <v>2</v>
      </c>
      <c r="E674" s="68">
        <v>43517</v>
      </c>
      <c r="F674" s="67">
        <v>5208</v>
      </c>
      <c r="G674" s="67">
        <v>8469</v>
      </c>
      <c r="H674" s="67">
        <v>7556</v>
      </c>
      <c r="I674" s="67">
        <v>10</v>
      </c>
      <c r="J674" s="69">
        <f t="shared" si="4"/>
        <v>38.884156729131178</v>
      </c>
      <c r="K674" s="46">
        <f>AVERAGE(J674:J675)</f>
        <v>38.70101847658627</v>
      </c>
      <c r="L674" s="46">
        <f>_xlfn.STDEV.S(J674,J675)</f>
        <v>0.2589966005383168</v>
      </c>
      <c r="M674" s="47">
        <v>1</v>
      </c>
      <c r="O674" s="33">
        <f t="shared" si="1"/>
        <v>234.8</v>
      </c>
    </row>
    <row r="675" spans="1:15" ht="15.75" customHeight="1" x14ac:dyDescent="0.3">
      <c r="A675" s="7">
        <v>452</v>
      </c>
      <c r="B675" s="7">
        <v>102</v>
      </c>
      <c r="C675" s="67">
        <v>169</v>
      </c>
      <c r="D675" s="67">
        <v>2</v>
      </c>
      <c r="E675" s="68">
        <v>43517</v>
      </c>
      <c r="F675" s="67">
        <v>5224</v>
      </c>
      <c r="G675" s="67">
        <v>8439</v>
      </c>
      <c r="H675" s="67">
        <v>7545</v>
      </c>
      <c r="I675" s="67"/>
      <c r="J675" s="69">
        <f t="shared" si="4"/>
        <v>38.517880224041363</v>
      </c>
      <c r="K675" s="47"/>
      <c r="L675" s="47"/>
      <c r="M675" s="47"/>
      <c r="O675" s="33">
        <f t="shared" si="1"/>
        <v>232.1</v>
      </c>
    </row>
    <row r="676" spans="1:15" ht="15.75" customHeight="1" x14ac:dyDescent="0.3">
      <c r="A676" s="7">
        <v>1105</v>
      </c>
      <c r="B676" s="7">
        <v>59</v>
      </c>
      <c r="C676" s="67">
        <v>169</v>
      </c>
      <c r="D676" s="67">
        <v>4</v>
      </c>
      <c r="E676" s="68">
        <v>43524</v>
      </c>
      <c r="F676" s="67">
        <v>5278</v>
      </c>
      <c r="G676" s="67">
        <v>8532</v>
      </c>
      <c r="H676" s="67">
        <v>7633</v>
      </c>
      <c r="I676" s="67">
        <v>10</v>
      </c>
      <c r="J676" s="69">
        <f t="shared" si="4"/>
        <v>38.174097664543524</v>
      </c>
      <c r="K676" s="46">
        <f>AVERAGE(J676:J677)</f>
        <v>37.891777378681567</v>
      </c>
      <c r="L676" s="46">
        <f>_xlfn.STDEV.S(J676,J677)</f>
        <v>0.39926117719902321</v>
      </c>
      <c r="M676" s="47"/>
      <c r="O676" s="33">
        <f t="shared" si="1"/>
        <v>235.5</v>
      </c>
    </row>
    <row r="677" spans="1:15" ht="15.75" customHeight="1" x14ac:dyDescent="0.3">
      <c r="A677" s="7">
        <v>1106</v>
      </c>
      <c r="B677" s="7">
        <v>60</v>
      </c>
      <c r="C677" s="67">
        <v>169</v>
      </c>
      <c r="D677" s="67">
        <v>4</v>
      </c>
      <c r="E677" s="68">
        <v>43524</v>
      </c>
      <c r="F677" s="67">
        <v>5220</v>
      </c>
      <c r="G677" s="67">
        <v>8363</v>
      </c>
      <c r="H677" s="67">
        <v>7504</v>
      </c>
      <c r="I677" s="67"/>
      <c r="J677" s="69">
        <f t="shared" si="4"/>
        <v>37.609457092819618</v>
      </c>
      <c r="K677" s="47"/>
      <c r="L677" s="47"/>
      <c r="M677" s="47"/>
      <c r="O677" s="33">
        <f t="shared" si="1"/>
        <v>228.4</v>
      </c>
    </row>
    <row r="678" spans="1:15" ht="15.75" customHeight="1" x14ac:dyDescent="0.3">
      <c r="A678" s="7">
        <v>1755</v>
      </c>
      <c r="B678" s="7">
        <v>59</v>
      </c>
      <c r="C678" s="67">
        <v>169</v>
      </c>
      <c r="D678" s="67">
        <v>6</v>
      </c>
      <c r="E678" s="68">
        <v>43535</v>
      </c>
      <c r="F678" s="67">
        <v>5278</v>
      </c>
      <c r="G678" s="67">
        <v>7936</v>
      </c>
      <c r="H678" s="67">
        <v>7516</v>
      </c>
      <c r="I678" s="67">
        <v>9</v>
      </c>
      <c r="J678" s="69">
        <f t="shared" si="4"/>
        <v>18.766756032171582</v>
      </c>
      <c r="K678" s="46">
        <f>AVERAGE(J678:J679)</f>
        <v>18.778910210566735</v>
      </c>
      <c r="L678" s="46">
        <f>_xlfn.STDEV.S(J678,J679)</f>
        <v>1.7188603925930704E-2</v>
      </c>
      <c r="M678" s="47"/>
      <c r="O678" s="33">
        <f t="shared" si="1"/>
        <v>223.8</v>
      </c>
    </row>
    <row r="679" spans="1:15" ht="15.75" customHeight="1" x14ac:dyDescent="0.3">
      <c r="A679" s="7">
        <v>1756</v>
      </c>
      <c r="B679" s="7">
        <v>60</v>
      </c>
      <c r="C679" s="67">
        <v>169</v>
      </c>
      <c r="D679" s="67">
        <v>6</v>
      </c>
      <c r="E679" s="68">
        <v>43535</v>
      </c>
      <c r="F679" s="67">
        <v>5220</v>
      </c>
      <c r="G679" s="67">
        <v>7932</v>
      </c>
      <c r="H679" s="67">
        <v>7503</v>
      </c>
      <c r="I679" s="67"/>
      <c r="J679" s="69">
        <f t="shared" si="4"/>
        <v>18.791064388961892</v>
      </c>
      <c r="K679" s="47"/>
      <c r="L679" s="47"/>
      <c r="M679" s="47"/>
      <c r="O679" s="33">
        <f t="shared" si="1"/>
        <v>228.3</v>
      </c>
    </row>
    <row r="680" spans="1:15" ht="15.75" customHeight="1" x14ac:dyDescent="0.3">
      <c r="A680" s="34">
        <v>1993</v>
      </c>
      <c r="B680" s="34">
        <v>39</v>
      </c>
      <c r="C680" s="70">
        <v>169</v>
      </c>
      <c r="D680" s="70">
        <v>7</v>
      </c>
      <c r="E680" s="71">
        <v>43545</v>
      </c>
      <c r="F680" s="72">
        <v>5245</v>
      </c>
      <c r="G680" s="70">
        <v>8109</v>
      </c>
      <c r="H680" s="70">
        <v>7596</v>
      </c>
      <c r="I680" s="67"/>
      <c r="J680" s="69">
        <f t="shared" si="4"/>
        <v>21.820501914079117</v>
      </c>
      <c r="K680" s="46">
        <f>AVERAGE(J680:J681)</f>
        <v>22.516642883027785</v>
      </c>
      <c r="L680" s="46">
        <f>_xlfn.STDEV.S(J680,J681)</f>
        <v>0.98449199961075229</v>
      </c>
      <c r="M680" s="47"/>
      <c r="O680" s="33">
        <f t="shared" si="1"/>
        <v>235.1</v>
      </c>
    </row>
    <row r="681" spans="1:15" ht="15.75" customHeight="1" x14ac:dyDescent="0.3">
      <c r="A681" s="34">
        <v>1994</v>
      </c>
      <c r="B681" s="34">
        <v>40</v>
      </c>
      <c r="C681" s="70">
        <v>169</v>
      </c>
      <c r="D681" s="70">
        <v>7</v>
      </c>
      <c r="E681" s="71">
        <v>43545</v>
      </c>
      <c r="F681" s="72">
        <v>5216</v>
      </c>
      <c r="G681" s="70">
        <v>8146</v>
      </c>
      <c r="H681" s="70">
        <v>7594</v>
      </c>
      <c r="I681" s="67"/>
      <c r="J681" s="69">
        <f t="shared" si="4"/>
        <v>23.21278385197645</v>
      </c>
      <c r="K681" s="47"/>
      <c r="L681" s="47"/>
      <c r="M681" s="47"/>
      <c r="O681" s="33">
        <f t="shared" si="1"/>
        <v>237.8</v>
      </c>
    </row>
    <row r="682" spans="1:15" ht="15.75" customHeight="1" x14ac:dyDescent="0.3">
      <c r="A682" s="34">
        <v>2653</v>
      </c>
      <c r="B682" s="34">
        <v>25</v>
      </c>
      <c r="C682" s="70">
        <v>169</v>
      </c>
      <c r="D682" s="70">
        <v>10</v>
      </c>
      <c r="E682" s="71">
        <v>43564</v>
      </c>
      <c r="F682" s="72">
        <v>5238</v>
      </c>
      <c r="G682" s="70">
        <v>7359</v>
      </c>
      <c r="H682" s="70">
        <v>7040</v>
      </c>
      <c r="I682" s="70"/>
      <c r="J682" s="69">
        <f t="shared" si="4"/>
        <v>17.702552719200888</v>
      </c>
      <c r="K682" s="46">
        <f>AVERAGE(J682:J683)</f>
        <v>17.598791270137223</v>
      </c>
      <c r="L682" s="46">
        <f>_xlfn.STDEV.S(J682,J683)</f>
        <v>0.14674084851732</v>
      </c>
      <c r="M682" s="47">
        <f>(K680-K682)/19</f>
        <v>0.25883429541529274</v>
      </c>
      <c r="N682" s="33">
        <f>(K676-K682)/40</f>
        <v>0.5073246527136086</v>
      </c>
      <c r="O682" s="33">
        <f t="shared" si="1"/>
        <v>180.2</v>
      </c>
    </row>
    <row r="683" spans="1:15" ht="15.75" customHeight="1" x14ac:dyDescent="0.3">
      <c r="A683" s="34">
        <v>2654</v>
      </c>
      <c r="B683" s="34">
        <v>26</v>
      </c>
      <c r="C683" s="70">
        <v>169</v>
      </c>
      <c r="D683" s="70">
        <v>10</v>
      </c>
      <c r="E683" s="71">
        <v>43564</v>
      </c>
      <c r="F683" s="72">
        <v>5207</v>
      </c>
      <c r="G683" s="70">
        <v>7571</v>
      </c>
      <c r="H683" s="70">
        <v>7219</v>
      </c>
      <c r="I683" s="70"/>
      <c r="J683" s="69">
        <f t="shared" si="4"/>
        <v>17.495029821073558</v>
      </c>
      <c r="K683" s="47"/>
      <c r="L683" s="47"/>
      <c r="M683" s="47"/>
      <c r="O683" s="33">
        <f t="shared" si="1"/>
        <v>201.2</v>
      </c>
    </row>
    <row r="684" spans="1:15" ht="15.75" customHeight="1" x14ac:dyDescent="0.3">
      <c r="A684" s="7">
        <v>79</v>
      </c>
      <c r="B684" s="7">
        <v>79</v>
      </c>
      <c r="C684" s="81">
        <v>170</v>
      </c>
      <c r="D684" s="81">
        <v>1</v>
      </c>
      <c r="E684" s="82">
        <v>43514</v>
      </c>
      <c r="F684" s="81">
        <v>5242</v>
      </c>
      <c r="G684" s="81">
        <v>8265</v>
      </c>
      <c r="H684" s="81">
        <v>7795</v>
      </c>
      <c r="I684" s="81">
        <v>8</v>
      </c>
      <c r="J684" s="83">
        <f t="shared" si="4"/>
        <v>18.409714061887975</v>
      </c>
      <c r="K684" s="84">
        <f>AVERAGE(J684:J685)</f>
        <v>19.010682273662432</v>
      </c>
      <c r="L684" s="84">
        <f>_xlfn.STDEV.S(J684,J685)</f>
        <v>0.84989739564654654</v>
      </c>
      <c r="M684" s="85">
        <v>0</v>
      </c>
      <c r="O684" s="33">
        <f t="shared" si="1"/>
        <v>255.3</v>
      </c>
    </row>
    <row r="685" spans="1:15" ht="15.75" customHeight="1" x14ac:dyDescent="0.3">
      <c r="A685" s="7">
        <v>80</v>
      </c>
      <c r="B685" s="7">
        <v>80</v>
      </c>
      <c r="C685" s="81">
        <v>170</v>
      </c>
      <c r="D685" s="81">
        <v>1</v>
      </c>
      <c r="E685" s="82">
        <v>43514</v>
      </c>
      <c r="F685" s="81">
        <v>5245</v>
      </c>
      <c r="G685" s="81">
        <v>8325</v>
      </c>
      <c r="H685" s="81">
        <v>7820</v>
      </c>
      <c r="I685" s="81"/>
      <c r="J685" s="83">
        <f t="shared" si="4"/>
        <v>19.611650485436893</v>
      </c>
      <c r="K685" s="85"/>
      <c r="L685" s="85"/>
      <c r="M685" s="85"/>
      <c r="O685" s="33">
        <f t="shared" si="1"/>
        <v>257.5</v>
      </c>
    </row>
    <row r="686" spans="1:15" ht="15.75" customHeight="1" x14ac:dyDescent="0.3">
      <c r="A686" s="7">
        <v>733</v>
      </c>
      <c r="B686" s="7">
        <v>79</v>
      </c>
      <c r="C686" s="81">
        <v>170</v>
      </c>
      <c r="D686" s="81">
        <v>3</v>
      </c>
      <c r="E686" s="82">
        <v>43521</v>
      </c>
      <c r="F686" s="81">
        <v>5242</v>
      </c>
      <c r="G686" s="81">
        <v>7121</v>
      </c>
      <c r="H686" s="81">
        <v>6853</v>
      </c>
      <c r="I686" s="81">
        <v>9</v>
      </c>
      <c r="J686" s="83">
        <f t="shared" si="4"/>
        <v>16.635630043451272</v>
      </c>
      <c r="K686" s="84">
        <f>AVERAGE(J686:J687)</f>
        <v>16.636293928439837</v>
      </c>
      <c r="L686" s="84">
        <f>_xlfn.STDEV.S(J686,J687)</f>
        <v>9.3887515468509539E-4</v>
      </c>
      <c r="M686" s="85"/>
      <c r="O686" s="33">
        <f t="shared" si="1"/>
        <v>161.1</v>
      </c>
    </row>
    <row r="687" spans="1:15" ht="15.75" customHeight="1" x14ac:dyDescent="0.3">
      <c r="A687" s="7">
        <v>734</v>
      </c>
      <c r="B687" s="7">
        <v>80</v>
      </c>
      <c r="C687" s="81">
        <v>170</v>
      </c>
      <c r="D687" s="81">
        <v>3</v>
      </c>
      <c r="E687" s="82">
        <v>43521</v>
      </c>
      <c r="F687" s="81">
        <v>5245</v>
      </c>
      <c r="G687" s="81">
        <v>7208</v>
      </c>
      <c r="H687" s="81">
        <v>6928</v>
      </c>
      <c r="I687" s="81"/>
      <c r="J687" s="83">
        <f t="shared" si="4"/>
        <v>16.636957813428403</v>
      </c>
      <c r="K687" s="85"/>
      <c r="L687" s="85"/>
      <c r="M687" s="85"/>
      <c r="O687" s="33">
        <f t="shared" si="1"/>
        <v>168.3</v>
      </c>
    </row>
    <row r="688" spans="1:15" ht="15.75" customHeight="1" x14ac:dyDescent="0.3">
      <c r="A688" s="7">
        <v>1383</v>
      </c>
      <c r="B688" s="7">
        <v>79</v>
      </c>
      <c r="C688" s="81">
        <v>170</v>
      </c>
      <c r="D688" s="81">
        <v>5</v>
      </c>
      <c r="E688" s="82">
        <v>43531</v>
      </c>
      <c r="F688" s="81">
        <v>5242</v>
      </c>
      <c r="G688" s="81">
        <v>8057</v>
      </c>
      <c r="H688" s="81">
        <v>7695</v>
      </c>
      <c r="I688" s="81">
        <v>5</v>
      </c>
      <c r="J688" s="83">
        <f t="shared" si="4"/>
        <v>14.757439869547492</v>
      </c>
      <c r="K688" s="84">
        <f>AVERAGE(J688:J689)</f>
        <v>14.715110097341483</v>
      </c>
      <c r="L688" s="84">
        <f>_xlfn.STDEV.S(J688,J689)</f>
        <v>5.9863337945901582E-2</v>
      </c>
      <c r="M688" s="85"/>
      <c r="N688" s="33">
        <f>(K684-K688)/17</f>
        <v>0.25268071625417349</v>
      </c>
      <c r="O688" s="33">
        <f t="shared" si="1"/>
        <v>245.3</v>
      </c>
    </row>
    <row r="689" spans="1:15" ht="15.75" customHeight="1" x14ac:dyDescent="0.3">
      <c r="A689" s="7">
        <v>1384</v>
      </c>
      <c r="B689" s="7">
        <v>80</v>
      </c>
      <c r="C689" s="81">
        <v>170</v>
      </c>
      <c r="D689" s="81">
        <v>5</v>
      </c>
      <c r="E689" s="82">
        <v>43531</v>
      </c>
      <c r="F689" s="81">
        <v>5245</v>
      </c>
      <c r="G689" s="81">
        <v>7996</v>
      </c>
      <c r="H689" s="81">
        <v>7644</v>
      </c>
      <c r="I689" s="81"/>
      <c r="J689" s="83">
        <f t="shared" si="4"/>
        <v>14.672780325135474</v>
      </c>
      <c r="K689" s="85"/>
      <c r="L689" s="85"/>
      <c r="M689" s="85"/>
      <c r="O689" s="33">
        <f t="shared" si="1"/>
        <v>239.9</v>
      </c>
    </row>
    <row r="690" spans="1:15" ht="15.75" customHeight="1" x14ac:dyDescent="0.3">
      <c r="A690" s="7">
        <v>81</v>
      </c>
      <c r="B690" s="7">
        <v>81</v>
      </c>
      <c r="C690" s="28">
        <v>171</v>
      </c>
      <c r="D690" s="28">
        <v>1</v>
      </c>
      <c r="E690" s="29">
        <v>43514</v>
      </c>
      <c r="F690" s="28">
        <v>5180</v>
      </c>
      <c r="G690" s="28">
        <v>8458</v>
      </c>
      <c r="H690" s="28">
        <v>7631</v>
      </c>
      <c r="I690" s="28">
        <v>9</v>
      </c>
      <c r="J690" s="30">
        <f t="shared" si="4"/>
        <v>33.741330069359442</v>
      </c>
      <c r="K690" s="31">
        <f>AVERAGE(J690:J691)</f>
        <v>34.548534960476317</v>
      </c>
      <c r="L690" s="31">
        <f>_xlfn.STDEV.S(J690,J691)</f>
        <v>1.1415601046313821</v>
      </c>
      <c r="M690" s="32">
        <v>1</v>
      </c>
      <c r="O690" s="33">
        <f t="shared" si="1"/>
        <v>245.1</v>
      </c>
    </row>
    <row r="691" spans="1:15" ht="15.75" customHeight="1" x14ac:dyDescent="0.3">
      <c r="A691" s="7">
        <v>82</v>
      </c>
      <c r="B691" s="7">
        <v>82</v>
      </c>
      <c r="C691" s="28">
        <v>171</v>
      </c>
      <c r="D691" s="28">
        <v>1</v>
      </c>
      <c r="E691" s="29">
        <v>43514</v>
      </c>
      <c r="F691" s="28">
        <v>5194</v>
      </c>
      <c r="G691" s="28">
        <v>8295</v>
      </c>
      <c r="H691" s="28">
        <v>7485</v>
      </c>
      <c r="I691" s="28"/>
      <c r="J691" s="30">
        <f t="shared" si="4"/>
        <v>35.355739851593192</v>
      </c>
      <c r="K691" s="32"/>
      <c r="L691" s="32"/>
      <c r="M691" s="32"/>
      <c r="O691" s="33">
        <f t="shared" si="1"/>
        <v>229.1</v>
      </c>
    </row>
    <row r="692" spans="1:15" ht="15.75" customHeight="1" x14ac:dyDescent="0.3">
      <c r="A692" s="7">
        <v>735</v>
      </c>
      <c r="B692" s="7">
        <v>81</v>
      </c>
      <c r="C692" s="28">
        <v>171</v>
      </c>
      <c r="D692" s="28">
        <v>3</v>
      </c>
      <c r="E692" s="29">
        <v>43521</v>
      </c>
      <c r="F692" s="28">
        <v>5180</v>
      </c>
      <c r="G692" s="28">
        <v>8173</v>
      </c>
      <c r="H692" s="28">
        <v>7437</v>
      </c>
      <c r="I692" s="28">
        <v>10</v>
      </c>
      <c r="J692" s="30">
        <f t="shared" si="4"/>
        <v>32.609658839167039</v>
      </c>
      <c r="K692" s="31">
        <f>AVERAGE(J692:J693)</f>
        <v>32.201243762212997</v>
      </c>
      <c r="L692" s="31">
        <f>_xlfn.STDEV.S(J692,J693)</f>
        <v>0.57758614090605376</v>
      </c>
      <c r="M692" s="32"/>
      <c r="O692" s="33">
        <f t="shared" si="1"/>
        <v>225.7</v>
      </c>
    </row>
    <row r="693" spans="1:15" ht="15.75" customHeight="1" x14ac:dyDescent="0.3">
      <c r="A693" s="7">
        <v>736</v>
      </c>
      <c r="B693" s="7">
        <v>82</v>
      </c>
      <c r="C693" s="28">
        <v>171</v>
      </c>
      <c r="D693" s="28">
        <v>3</v>
      </c>
      <c r="E693" s="29">
        <v>43521</v>
      </c>
      <c r="F693" s="28">
        <v>5194</v>
      </c>
      <c r="G693" s="28">
        <v>8502</v>
      </c>
      <c r="H693" s="28">
        <v>7704</v>
      </c>
      <c r="I693" s="28"/>
      <c r="J693" s="30">
        <f t="shared" si="4"/>
        <v>31.792828685258961</v>
      </c>
      <c r="K693" s="32"/>
      <c r="L693" s="32"/>
      <c r="M693" s="32"/>
      <c r="O693" s="33">
        <f t="shared" si="1"/>
        <v>251</v>
      </c>
    </row>
    <row r="694" spans="1:15" ht="15.75" customHeight="1" x14ac:dyDescent="0.3">
      <c r="A694" s="7">
        <v>1385</v>
      </c>
      <c r="B694" s="7">
        <v>81</v>
      </c>
      <c r="C694" s="28">
        <v>171</v>
      </c>
      <c r="D694" s="28">
        <v>5</v>
      </c>
      <c r="E694" s="29">
        <v>43531</v>
      </c>
      <c r="F694" s="28">
        <v>5180</v>
      </c>
      <c r="G694" s="28">
        <v>7988</v>
      </c>
      <c r="H694" s="28">
        <v>7541</v>
      </c>
      <c r="I694" s="28">
        <v>9</v>
      </c>
      <c r="J694" s="30">
        <f t="shared" si="4"/>
        <v>18.932655654383733</v>
      </c>
      <c r="K694" s="31">
        <f>AVERAGE(J694:J695)</f>
        <v>18.868221114627325</v>
      </c>
      <c r="L694" s="31">
        <f>_xlfn.STDEV.S(J694,J695)</f>
        <v>9.1124200008784198E-2</v>
      </c>
      <c r="M694" s="32"/>
      <c r="O694" s="33">
        <f t="shared" si="1"/>
        <v>236.1</v>
      </c>
    </row>
    <row r="695" spans="1:15" ht="15.75" customHeight="1" x14ac:dyDescent="0.3">
      <c r="A695" s="7">
        <v>1386</v>
      </c>
      <c r="B695" s="7">
        <v>82</v>
      </c>
      <c r="C695" s="28">
        <v>171</v>
      </c>
      <c r="D695" s="28">
        <v>5</v>
      </c>
      <c r="E695" s="29">
        <v>43531</v>
      </c>
      <c r="F695" s="28">
        <v>5194</v>
      </c>
      <c r="G695" s="28">
        <v>7955</v>
      </c>
      <c r="H695" s="28">
        <v>7518</v>
      </c>
      <c r="I695" s="28"/>
      <c r="J695" s="30">
        <f t="shared" si="4"/>
        <v>18.803786574870912</v>
      </c>
      <c r="K695" s="32"/>
      <c r="L695" s="32"/>
      <c r="M695" s="32"/>
      <c r="O695" s="33">
        <f t="shared" si="1"/>
        <v>232.4</v>
      </c>
    </row>
    <row r="696" spans="1:15" ht="15.75" customHeight="1" x14ac:dyDescent="0.3">
      <c r="A696" s="34">
        <v>1995</v>
      </c>
      <c r="B696" s="34">
        <v>41</v>
      </c>
      <c r="C696" s="35">
        <v>171</v>
      </c>
      <c r="D696" s="35">
        <v>7</v>
      </c>
      <c r="E696" s="36">
        <v>43545</v>
      </c>
      <c r="F696" s="37">
        <v>5264</v>
      </c>
      <c r="G696" s="35"/>
      <c r="H696" s="35"/>
      <c r="I696" s="28"/>
      <c r="J696" s="30"/>
      <c r="K696" s="31" t="e">
        <f>AVERAGE(J696:J697)</f>
        <v>#DIV/0!</v>
      </c>
      <c r="L696" s="31" t="e">
        <f>_xlfn.STDEV.S(J696,J697)</f>
        <v>#DIV/0!</v>
      </c>
      <c r="M696" s="32"/>
      <c r="O696" s="33">
        <f t="shared" si="1"/>
        <v>-526.4</v>
      </c>
    </row>
    <row r="697" spans="1:15" ht="15.75" customHeight="1" x14ac:dyDescent="0.3">
      <c r="A697" s="34">
        <v>1996</v>
      </c>
      <c r="B697" s="34">
        <v>42</v>
      </c>
      <c r="C697" s="35">
        <v>171</v>
      </c>
      <c r="D697" s="35">
        <v>7</v>
      </c>
      <c r="E697" s="36">
        <v>43545</v>
      </c>
      <c r="F697" s="37">
        <v>5270</v>
      </c>
      <c r="G697" s="35"/>
      <c r="H697" s="35"/>
      <c r="I697" s="28"/>
      <c r="J697" s="30"/>
      <c r="K697" s="32"/>
      <c r="L697" s="32"/>
      <c r="M697" s="32"/>
      <c r="O697" s="33">
        <f t="shared" si="1"/>
        <v>-527</v>
      </c>
    </row>
    <row r="698" spans="1:15" ht="15.75" customHeight="1" x14ac:dyDescent="0.3">
      <c r="A698" s="34">
        <v>2655</v>
      </c>
      <c r="B698" s="34">
        <v>27</v>
      </c>
      <c r="C698" s="35">
        <v>171</v>
      </c>
      <c r="D698" s="35">
        <v>10</v>
      </c>
      <c r="E698" s="36">
        <v>43564</v>
      </c>
      <c r="F698" s="37">
        <v>5236</v>
      </c>
      <c r="G698" s="35">
        <v>7627</v>
      </c>
      <c r="H698" s="35">
        <v>7302</v>
      </c>
      <c r="I698" s="35"/>
      <c r="J698" s="30">
        <f t="shared" ref="J698:J1241" si="5">+(((G698-F698)-(H698-F698))/(H698-F698))*100</f>
        <v>15.730880929332042</v>
      </c>
      <c r="K698" s="31">
        <f>AVERAGE(J698:J699)</f>
        <v>15.650988250213807</v>
      </c>
      <c r="L698" s="31">
        <f>_xlfn.STDEV.S(J698,J699)</f>
        <v>0.11298531034332915</v>
      </c>
      <c r="M698" s="32"/>
      <c r="N698" s="33">
        <f>(K690-K698)/50</f>
        <v>0.37795093420525022</v>
      </c>
      <c r="O698" s="33">
        <f t="shared" si="1"/>
        <v>206.6</v>
      </c>
    </row>
    <row r="699" spans="1:15" ht="15.75" customHeight="1" x14ac:dyDescent="0.3">
      <c r="A699" s="34">
        <v>2656</v>
      </c>
      <c r="B699" s="34">
        <v>28</v>
      </c>
      <c r="C699" s="35">
        <v>171</v>
      </c>
      <c r="D699" s="35">
        <v>10</v>
      </c>
      <c r="E699" s="36">
        <v>43564</v>
      </c>
      <c r="F699" s="37">
        <v>5216</v>
      </c>
      <c r="G699" s="35">
        <v>7695</v>
      </c>
      <c r="H699" s="35">
        <v>7361</v>
      </c>
      <c r="I699" s="35"/>
      <c r="J699" s="30">
        <f t="shared" si="5"/>
        <v>15.571095571095572</v>
      </c>
      <c r="K699" s="32"/>
      <c r="L699" s="32"/>
      <c r="M699" s="32"/>
      <c r="O699" s="33">
        <f t="shared" si="1"/>
        <v>214.5</v>
      </c>
    </row>
    <row r="700" spans="1:15" ht="15.75" customHeight="1" x14ac:dyDescent="0.3">
      <c r="A700" s="7">
        <v>83</v>
      </c>
      <c r="B700" s="7">
        <v>83</v>
      </c>
      <c r="C700" s="81">
        <v>172</v>
      </c>
      <c r="D700" s="81">
        <v>1</v>
      </c>
      <c r="E700" s="82">
        <v>43514</v>
      </c>
      <c r="F700" s="81">
        <v>5294</v>
      </c>
      <c r="G700" s="81">
        <v>9055</v>
      </c>
      <c r="H700" s="81">
        <v>7978</v>
      </c>
      <c r="I700" s="81">
        <v>10</v>
      </c>
      <c r="J700" s="83">
        <f t="shared" si="5"/>
        <v>40.126676602086434</v>
      </c>
      <c r="K700" s="84">
        <f>AVERAGE(J700:J701)</f>
        <v>40.847795779049079</v>
      </c>
      <c r="L700" s="84">
        <f>_xlfn.STDEV.S(J700,J701)</f>
        <v>1.0198165201479019</v>
      </c>
      <c r="M700" s="85">
        <v>2</v>
      </c>
      <c r="O700" s="33">
        <f t="shared" si="1"/>
        <v>268.39999999999998</v>
      </c>
    </row>
    <row r="701" spans="1:15" ht="15.75" customHeight="1" x14ac:dyDescent="0.3">
      <c r="A701" s="7">
        <v>84</v>
      </c>
      <c r="B701" s="7">
        <v>84</v>
      </c>
      <c r="C701" s="81">
        <v>172</v>
      </c>
      <c r="D701" s="81">
        <v>1</v>
      </c>
      <c r="E701" s="82">
        <v>43514</v>
      </c>
      <c r="F701" s="81">
        <v>5375</v>
      </c>
      <c r="G701" s="81">
        <v>9237</v>
      </c>
      <c r="H701" s="81">
        <v>8103</v>
      </c>
      <c r="I701" s="81"/>
      <c r="J701" s="83">
        <f t="shared" si="5"/>
        <v>41.568914956011731</v>
      </c>
      <c r="K701" s="85"/>
      <c r="L701" s="85"/>
      <c r="M701" s="85"/>
      <c r="O701" s="33">
        <f t="shared" si="1"/>
        <v>272.8</v>
      </c>
    </row>
    <row r="702" spans="1:15" ht="15.75" customHeight="1" x14ac:dyDescent="0.3">
      <c r="A702" s="7">
        <v>737</v>
      </c>
      <c r="B702" s="7">
        <v>83</v>
      </c>
      <c r="C702" s="81">
        <v>172</v>
      </c>
      <c r="D702" s="81">
        <v>3</v>
      </c>
      <c r="E702" s="82">
        <v>43521</v>
      </c>
      <c r="F702" s="81">
        <v>5294</v>
      </c>
      <c r="G702" s="81">
        <v>9419</v>
      </c>
      <c r="H702" s="81">
        <v>8215</v>
      </c>
      <c r="I702" s="81">
        <v>10</v>
      </c>
      <c r="J702" s="83">
        <f t="shared" si="5"/>
        <v>41.218760698390959</v>
      </c>
      <c r="K702" s="84">
        <f>AVERAGE(J702:J703)</f>
        <v>41.60336690738437</v>
      </c>
      <c r="L702" s="84">
        <f>_xlfn.STDEV.S(J702,J703)</f>
        <v>0.54391531693138762</v>
      </c>
      <c r="M702" s="85"/>
      <c r="O702" s="33">
        <f t="shared" si="1"/>
        <v>292.10000000000002</v>
      </c>
    </row>
    <row r="703" spans="1:15" ht="15.75" customHeight="1" x14ac:dyDescent="0.3">
      <c r="A703" s="7">
        <v>738</v>
      </c>
      <c r="B703" s="7">
        <v>84</v>
      </c>
      <c r="C703" s="81">
        <v>172</v>
      </c>
      <c r="D703" s="81">
        <v>3</v>
      </c>
      <c r="E703" s="82">
        <v>43521</v>
      </c>
      <c r="F703" s="81">
        <v>5375</v>
      </c>
      <c r="G703" s="81">
        <v>9389</v>
      </c>
      <c r="H703" s="81">
        <v>8202</v>
      </c>
      <c r="I703" s="81"/>
      <c r="J703" s="83">
        <f t="shared" si="5"/>
        <v>41.987973116377788</v>
      </c>
      <c r="K703" s="85"/>
      <c r="L703" s="85"/>
      <c r="M703" s="85"/>
      <c r="O703" s="33">
        <f t="shared" si="1"/>
        <v>282.7</v>
      </c>
    </row>
    <row r="704" spans="1:15" ht="15.75" customHeight="1" x14ac:dyDescent="0.3">
      <c r="A704" s="7">
        <v>1387</v>
      </c>
      <c r="B704" s="7">
        <v>83</v>
      </c>
      <c r="C704" s="81">
        <v>172</v>
      </c>
      <c r="D704" s="81">
        <v>5</v>
      </c>
      <c r="E704" s="82">
        <v>43531</v>
      </c>
      <c r="F704" s="81">
        <v>5294</v>
      </c>
      <c r="G704" s="81">
        <v>8650</v>
      </c>
      <c r="H704" s="81">
        <v>7962</v>
      </c>
      <c r="I704" s="81">
        <v>9</v>
      </c>
      <c r="J704" s="83">
        <f t="shared" si="5"/>
        <v>25.787106446776615</v>
      </c>
      <c r="K704" s="84">
        <f>AVERAGE(J704:J705)</f>
        <v>25.477196346064886</v>
      </c>
      <c r="L704" s="84">
        <f>_xlfn.STDEV.S(J704,J705)</f>
        <v>0.4382790675429365</v>
      </c>
      <c r="M704" s="85"/>
      <c r="O704" s="33">
        <f t="shared" si="1"/>
        <v>266.8</v>
      </c>
    </row>
    <row r="705" spans="1:15" ht="15.75" customHeight="1" x14ac:dyDescent="0.3">
      <c r="A705" s="7">
        <v>1388</v>
      </c>
      <c r="B705" s="7">
        <v>84</v>
      </c>
      <c r="C705" s="81">
        <v>172</v>
      </c>
      <c r="D705" s="81">
        <v>5</v>
      </c>
      <c r="E705" s="82">
        <v>43531</v>
      </c>
      <c r="F705" s="81">
        <v>5375</v>
      </c>
      <c r="G705" s="81">
        <v>8742</v>
      </c>
      <c r="H705" s="81">
        <v>8065</v>
      </c>
      <c r="I705" s="81"/>
      <c r="J705" s="83">
        <f t="shared" si="5"/>
        <v>25.167286245353161</v>
      </c>
      <c r="K705" s="85"/>
      <c r="L705" s="85"/>
      <c r="M705" s="85"/>
      <c r="O705" s="33">
        <f t="shared" si="1"/>
        <v>269</v>
      </c>
    </row>
    <row r="706" spans="1:15" ht="15.75" customHeight="1" x14ac:dyDescent="0.3">
      <c r="A706" s="34">
        <v>2275</v>
      </c>
      <c r="B706" s="34">
        <v>45</v>
      </c>
      <c r="C706" s="86">
        <v>172</v>
      </c>
      <c r="D706" s="86">
        <v>8</v>
      </c>
      <c r="E706" s="87">
        <v>43550</v>
      </c>
      <c r="F706" s="88">
        <v>5211</v>
      </c>
      <c r="G706" s="86">
        <v>8565</v>
      </c>
      <c r="H706" s="86">
        <v>8051</v>
      </c>
      <c r="I706" s="81"/>
      <c r="J706" s="83">
        <f t="shared" si="5"/>
        <v>18.098591549295776</v>
      </c>
      <c r="K706" s="84">
        <f>AVERAGE(J706:J707)</f>
        <v>18.309223572481823</v>
      </c>
      <c r="L706" s="84">
        <f>_xlfn.STDEV.S(J706,J707)</f>
        <v>0.29787866385979223</v>
      </c>
      <c r="M706" s="85"/>
      <c r="O706" s="33">
        <f t="shared" si="1"/>
        <v>284</v>
      </c>
    </row>
    <row r="707" spans="1:15" ht="15.75" customHeight="1" x14ac:dyDescent="0.3">
      <c r="A707" s="34">
        <v>2276</v>
      </c>
      <c r="B707" s="34">
        <v>46</v>
      </c>
      <c r="C707" s="86">
        <v>172</v>
      </c>
      <c r="D707" s="86">
        <v>8</v>
      </c>
      <c r="E707" s="87">
        <v>43550</v>
      </c>
      <c r="F707" s="88">
        <v>5260</v>
      </c>
      <c r="G707" s="86">
        <v>8543</v>
      </c>
      <c r="H707" s="86">
        <v>8030</v>
      </c>
      <c r="I707" s="81"/>
      <c r="J707" s="83">
        <f t="shared" si="5"/>
        <v>18.51985559566787</v>
      </c>
      <c r="K707" s="85"/>
      <c r="L707" s="85"/>
      <c r="M707" s="85"/>
      <c r="O707" s="33">
        <f t="shared" si="1"/>
        <v>277</v>
      </c>
    </row>
    <row r="708" spans="1:15" ht="15.75" customHeight="1" x14ac:dyDescent="0.3">
      <c r="A708" s="34">
        <v>2743</v>
      </c>
      <c r="B708" s="34">
        <v>115</v>
      </c>
      <c r="C708" s="86">
        <v>172</v>
      </c>
      <c r="D708" s="86">
        <v>10</v>
      </c>
      <c r="E708" s="87">
        <v>43564</v>
      </c>
      <c r="F708" s="88">
        <v>5260</v>
      </c>
      <c r="G708" s="86">
        <v>8391</v>
      </c>
      <c r="H708" s="86">
        <v>7909</v>
      </c>
      <c r="I708" s="86"/>
      <c r="J708" s="83">
        <f t="shared" si="5"/>
        <v>18.195545488863722</v>
      </c>
      <c r="K708" s="84">
        <f>AVERAGE(J708:J709)</f>
        <v>18.170353389593153</v>
      </c>
      <c r="L708" s="84">
        <f>_xlfn.STDEV.S(J708,J709)</f>
        <v>3.5627008453090837E-2</v>
      </c>
      <c r="M708" s="85"/>
      <c r="O708" s="33">
        <f t="shared" si="1"/>
        <v>264.89999999999998</v>
      </c>
    </row>
    <row r="709" spans="1:15" ht="15.75" customHeight="1" x14ac:dyDescent="0.3">
      <c r="A709" s="34">
        <v>2744</v>
      </c>
      <c r="B709" s="34">
        <v>116</v>
      </c>
      <c r="C709" s="86">
        <v>172</v>
      </c>
      <c r="D709" s="86">
        <v>10</v>
      </c>
      <c r="E709" s="87">
        <v>43564</v>
      </c>
      <c r="F709" s="88">
        <v>5263</v>
      </c>
      <c r="G709" s="86">
        <v>8486</v>
      </c>
      <c r="H709" s="86">
        <v>7991</v>
      </c>
      <c r="I709" s="86"/>
      <c r="J709" s="83">
        <f t="shared" si="5"/>
        <v>18.14516129032258</v>
      </c>
      <c r="K709" s="85"/>
      <c r="L709" s="85"/>
      <c r="M709" s="85"/>
      <c r="O709" s="33">
        <f t="shared" si="1"/>
        <v>272.8</v>
      </c>
    </row>
    <row r="710" spans="1:15" ht="15.75" customHeight="1" x14ac:dyDescent="0.3">
      <c r="A710" s="34">
        <v>3611</v>
      </c>
      <c r="B710" s="34">
        <v>33</v>
      </c>
      <c r="C710" s="86">
        <v>172</v>
      </c>
      <c r="D710" s="86">
        <v>14</v>
      </c>
      <c r="E710" s="87">
        <v>43591</v>
      </c>
      <c r="F710" s="86">
        <v>5203</v>
      </c>
      <c r="G710" s="88">
        <v>8349</v>
      </c>
      <c r="H710" s="86">
        <v>7904</v>
      </c>
      <c r="I710" s="86"/>
      <c r="J710" s="83">
        <f t="shared" si="5"/>
        <v>16.475379489078119</v>
      </c>
      <c r="K710" s="84">
        <f>AVERAGE(J710:J711)</f>
        <v>16.383181547817749</v>
      </c>
      <c r="L710" s="84">
        <f>_xlfn.STDEV.S(J710,J711)</f>
        <v>0.13038757895329536</v>
      </c>
      <c r="M710" s="85">
        <f>(K708-K710)/27</f>
        <v>6.6191549695385335E-2</v>
      </c>
      <c r="N710" s="33">
        <f>(K702-K710)/60</f>
        <v>0.42033642265944365</v>
      </c>
      <c r="O710" s="33">
        <f t="shared" si="1"/>
        <v>270.10000000000002</v>
      </c>
    </row>
    <row r="711" spans="1:15" ht="15.75" customHeight="1" x14ac:dyDescent="0.3">
      <c r="A711" s="34">
        <v>3612</v>
      </c>
      <c r="B711" s="34">
        <v>34</v>
      </c>
      <c r="C711" s="86">
        <v>172</v>
      </c>
      <c r="D711" s="86">
        <v>14</v>
      </c>
      <c r="E711" s="87">
        <v>43591</v>
      </c>
      <c r="F711" s="86">
        <v>5191</v>
      </c>
      <c r="G711" s="88">
        <v>8596</v>
      </c>
      <c r="H711" s="86">
        <v>8119</v>
      </c>
      <c r="I711" s="86"/>
      <c r="J711" s="83">
        <f t="shared" si="5"/>
        <v>16.290983606557376</v>
      </c>
      <c r="K711" s="85"/>
      <c r="L711" s="85"/>
      <c r="M711" s="85"/>
      <c r="O711" s="33">
        <f t="shared" si="1"/>
        <v>292.8</v>
      </c>
    </row>
    <row r="712" spans="1:15" ht="15.75" customHeight="1" x14ac:dyDescent="0.3">
      <c r="A712" s="7">
        <v>453</v>
      </c>
      <c r="B712" s="7">
        <v>103</v>
      </c>
      <c r="C712" s="28">
        <v>173</v>
      </c>
      <c r="D712" s="28">
        <v>2</v>
      </c>
      <c r="E712" s="29">
        <v>43517</v>
      </c>
      <c r="F712" s="28">
        <v>5213</v>
      </c>
      <c r="G712" s="28">
        <v>9787</v>
      </c>
      <c r="H712" s="28">
        <v>8089</v>
      </c>
      <c r="I712" s="28">
        <v>9</v>
      </c>
      <c r="J712" s="30">
        <f t="shared" si="5"/>
        <v>59.040333796940189</v>
      </c>
      <c r="K712" s="31">
        <f>AVERAGE(J712:J713)</f>
        <v>58.210203798839103</v>
      </c>
      <c r="L712" s="31">
        <f>_xlfn.STDEV.S(J712,J713)</f>
        <v>1.1739811018473121</v>
      </c>
      <c r="M712" s="32">
        <v>3</v>
      </c>
      <c r="O712" s="33">
        <f t="shared" si="1"/>
        <v>287.60000000000002</v>
      </c>
    </row>
    <row r="713" spans="1:15" ht="15.75" customHeight="1" x14ac:dyDescent="0.3">
      <c r="A713" s="7">
        <v>454</v>
      </c>
      <c r="B713" s="7">
        <v>104</v>
      </c>
      <c r="C713" s="28">
        <v>173</v>
      </c>
      <c r="D713" s="28">
        <v>2</v>
      </c>
      <c r="E713" s="29">
        <v>43517</v>
      </c>
      <c r="F713" s="28">
        <v>5257</v>
      </c>
      <c r="G713" s="28">
        <v>9522</v>
      </c>
      <c r="H713" s="28">
        <v>7967</v>
      </c>
      <c r="I713" s="28"/>
      <c r="J713" s="30">
        <f t="shared" si="5"/>
        <v>57.38007380073801</v>
      </c>
      <c r="K713" s="32"/>
      <c r="L713" s="32"/>
      <c r="M713" s="32"/>
      <c r="O713" s="33">
        <f t="shared" si="1"/>
        <v>271</v>
      </c>
    </row>
    <row r="714" spans="1:15" ht="15.75" customHeight="1" x14ac:dyDescent="0.3">
      <c r="A714" s="7">
        <v>1107</v>
      </c>
      <c r="B714" s="7">
        <v>61</v>
      </c>
      <c r="C714" s="28">
        <v>173</v>
      </c>
      <c r="D714" s="28">
        <v>4</v>
      </c>
      <c r="E714" s="29">
        <v>43524</v>
      </c>
      <c r="F714" s="28">
        <v>5212</v>
      </c>
      <c r="G714" s="28">
        <v>9333</v>
      </c>
      <c r="H714" s="28">
        <v>7909</v>
      </c>
      <c r="I714" s="28">
        <v>8</v>
      </c>
      <c r="J714" s="30">
        <f t="shared" si="5"/>
        <v>52.799406748238788</v>
      </c>
      <c r="K714" s="31">
        <f>AVERAGE(J714:J715)</f>
        <v>53.331394303570676</v>
      </c>
      <c r="L714" s="31">
        <f>_xlfn.STDEV.S(J714,J715)</f>
        <v>0.7523440157640684</v>
      </c>
      <c r="M714" s="32"/>
      <c r="O714" s="33">
        <f t="shared" si="1"/>
        <v>269.7</v>
      </c>
    </row>
    <row r="715" spans="1:15" ht="15.75" customHeight="1" x14ac:dyDescent="0.3">
      <c r="A715" s="7">
        <v>1108</v>
      </c>
      <c r="B715" s="7">
        <v>62</v>
      </c>
      <c r="C715" s="28">
        <v>173</v>
      </c>
      <c r="D715" s="28">
        <v>4</v>
      </c>
      <c r="E715" s="29">
        <v>43524</v>
      </c>
      <c r="F715" s="28">
        <v>5209</v>
      </c>
      <c r="G715" s="28">
        <v>9331</v>
      </c>
      <c r="H715" s="28">
        <v>7888</v>
      </c>
      <c r="I715" s="28"/>
      <c r="J715" s="30">
        <f t="shared" si="5"/>
        <v>53.863381858902571</v>
      </c>
      <c r="K715" s="32"/>
      <c r="L715" s="32"/>
      <c r="M715" s="32"/>
      <c r="O715" s="33">
        <f t="shared" si="1"/>
        <v>267.89999999999998</v>
      </c>
    </row>
    <row r="716" spans="1:15" ht="15.75" customHeight="1" x14ac:dyDescent="0.3">
      <c r="A716" s="7">
        <v>1757</v>
      </c>
      <c r="B716" s="7">
        <v>61</v>
      </c>
      <c r="C716" s="28">
        <v>173</v>
      </c>
      <c r="D716" s="28">
        <v>6</v>
      </c>
      <c r="E716" s="29">
        <v>43535</v>
      </c>
      <c r="F716" s="28">
        <v>5212</v>
      </c>
      <c r="G716" s="28">
        <v>9329</v>
      </c>
      <c r="H716" s="28">
        <v>8287</v>
      </c>
      <c r="I716" s="28">
        <v>6</v>
      </c>
      <c r="J716" s="30">
        <f t="shared" si="5"/>
        <v>33.886178861788622</v>
      </c>
      <c r="K716" s="31">
        <f>AVERAGE(J716:J717)</f>
        <v>33.932792641069966</v>
      </c>
      <c r="L716" s="31">
        <f>_xlfn.STDEV.S(J716,J717)</f>
        <v>6.5921838853137835E-2</v>
      </c>
      <c r="M716" s="32"/>
      <c r="O716" s="33">
        <f t="shared" si="1"/>
        <v>307.5</v>
      </c>
    </row>
    <row r="717" spans="1:15" ht="15.75" customHeight="1" x14ac:dyDescent="0.3">
      <c r="A717" s="7">
        <v>1758</v>
      </c>
      <c r="B717" s="7">
        <v>62</v>
      </c>
      <c r="C717" s="28">
        <v>173</v>
      </c>
      <c r="D717" s="28">
        <v>6</v>
      </c>
      <c r="E717" s="29">
        <v>43535</v>
      </c>
      <c r="F717" s="28">
        <v>5209</v>
      </c>
      <c r="G717" s="28">
        <v>9633</v>
      </c>
      <c r="H717" s="28">
        <v>8511</v>
      </c>
      <c r="I717" s="28"/>
      <c r="J717" s="30">
        <f t="shared" si="5"/>
        <v>33.979406420351303</v>
      </c>
      <c r="K717" s="32"/>
      <c r="L717" s="32"/>
      <c r="M717" s="32"/>
      <c r="O717" s="33">
        <f t="shared" si="1"/>
        <v>330.2</v>
      </c>
    </row>
    <row r="718" spans="1:15" ht="15.75" customHeight="1" x14ac:dyDescent="0.3">
      <c r="A718" s="34">
        <v>2463</v>
      </c>
      <c r="B718" s="34">
        <v>51</v>
      </c>
      <c r="C718" s="35">
        <v>173</v>
      </c>
      <c r="D718" s="35">
        <v>9</v>
      </c>
      <c r="E718" s="36">
        <v>43557</v>
      </c>
      <c r="F718" s="37">
        <v>5234</v>
      </c>
      <c r="G718" s="35">
        <v>8144</v>
      </c>
      <c r="H718" s="35">
        <v>7689</v>
      </c>
      <c r="I718" s="28"/>
      <c r="J718" s="30">
        <f t="shared" si="5"/>
        <v>18.533604887983707</v>
      </c>
      <c r="K718" s="31">
        <f>AVERAGE(J718:J719)</f>
        <v>18.592889400513592</v>
      </c>
      <c r="L718" s="31">
        <f>_xlfn.STDEV.S(J718,J719)</f>
        <v>8.3840961658443694E-2</v>
      </c>
      <c r="M718" s="32"/>
      <c r="O718" s="33">
        <f t="shared" si="1"/>
        <v>245.5</v>
      </c>
    </row>
    <row r="719" spans="1:15" ht="15.75" customHeight="1" x14ac:dyDescent="0.3">
      <c r="A719" s="34">
        <v>2464</v>
      </c>
      <c r="B719" s="34">
        <v>52</v>
      </c>
      <c r="C719" s="35">
        <v>173</v>
      </c>
      <c r="D719" s="35">
        <v>9</v>
      </c>
      <c r="E719" s="36">
        <v>43557</v>
      </c>
      <c r="F719" s="37">
        <v>5234</v>
      </c>
      <c r="G719" s="35">
        <v>7963</v>
      </c>
      <c r="H719" s="35">
        <v>7534</v>
      </c>
      <c r="I719" s="28"/>
      <c r="J719" s="30">
        <f t="shared" si="5"/>
        <v>18.65217391304348</v>
      </c>
      <c r="K719" s="32"/>
      <c r="L719" s="32"/>
      <c r="M719" s="32"/>
      <c r="O719" s="33">
        <f t="shared" si="1"/>
        <v>230</v>
      </c>
    </row>
    <row r="720" spans="1:15" ht="15.75" customHeight="1" x14ac:dyDescent="0.3">
      <c r="A720" s="34">
        <v>3111</v>
      </c>
      <c r="B720" s="34">
        <v>51</v>
      </c>
      <c r="C720" s="35">
        <v>173</v>
      </c>
      <c r="D720" s="35">
        <v>12</v>
      </c>
      <c r="E720" s="36">
        <v>43577</v>
      </c>
      <c r="F720" s="37">
        <v>5234</v>
      </c>
      <c r="G720" s="35">
        <v>8802</v>
      </c>
      <c r="H720" s="35">
        <v>8287</v>
      </c>
      <c r="I720" s="35"/>
      <c r="J720" s="30">
        <f t="shared" si="5"/>
        <v>16.868653783164099</v>
      </c>
      <c r="K720" s="31">
        <f>AVERAGE(J720:J721)</f>
        <v>17.026170739612724</v>
      </c>
      <c r="L720" s="31">
        <f>_xlfn.STDEV.S(J720,J721)</f>
        <v>0.22276261611337442</v>
      </c>
      <c r="M720" s="32">
        <f>(K718-K720)/20</f>
        <v>7.833593304504341E-2</v>
      </c>
      <c r="N720" s="33">
        <f>(K716-K720)/42</f>
        <v>0.40253861670136293</v>
      </c>
      <c r="O720" s="33">
        <f t="shared" si="1"/>
        <v>305.3</v>
      </c>
    </row>
    <row r="721" spans="1:15" ht="15.75" customHeight="1" x14ac:dyDescent="0.3">
      <c r="A721" s="34">
        <v>3112</v>
      </c>
      <c r="B721" s="34">
        <v>52</v>
      </c>
      <c r="C721" s="35">
        <v>173</v>
      </c>
      <c r="D721" s="35">
        <v>12</v>
      </c>
      <c r="E721" s="36">
        <v>43577</v>
      </c>
      <c r="F721" s="37">
        <v>5234</v>
      </c>
      <c r="G721" s="35">
        <v>8596</v>
      </c>
      <c r="H721" s="35">
        <v>8103</v>
      </c>
      <c r="I721" s="35"/>
      <c r="J721" s="30">
        <f t="shared" si="5"/>
        <v>17.183687696061344</v>
      </c>
      <c r="K721" s="32"/>
      <c r="L721" s="32"/>
      <c r="M721" s="32"/>
      <c r="O721" s="33">
        <f t="shared" si="1"/>
        <v>286.89999999999998</v>
      </c>
    </row>
    <row r="722" spans="1:15" ht="15.75" customHeight="1" x14ac:dyDescent="0.3">
      <c r="A722" s="7">
        <v>455</v>
      </c>
      <c r="B722" s="7">
        <v>105</v>
      </c>
      <c r="C722" s="57">
        <v>174</v>
      </c>
      <c r="D722" s="57">
        <v>2</v>
      </c>
      <c r="E722" s="58">
        <v>43517</v>
      </c>
      <c r="F722" s="57">
        <v>5251</v>
      </c>
      <c r="G722" s="57">
        <v>9646</v>
      </c>
      <c r="H722" s="57">
        <v>8143</v>
      </c>
      <c r="I722" s="57">
        <v>9</v>
      </c>
      <c r="J722" s="59">
        <f t="shared" si="5"/>
        <v>51.970954356846477</v>
      </c>
      <c r="K722" s="63">
        <f>AVERAGE(J722:J723)</f>
        <v>53.030584212062379</v>
      </c>
      <c r="L722" s="63">
        <f>_xlfn.STDEV.S(J722,J723)</f>
        <v>1.4985429123417737</v>
      </c>
      <c r="M722" s="62">
        <v>3</v>
      </c>
      <c r="O722" s="33">
        <f t="shared" si="1"/>
        <v>289.2</v>
      </c>
    </row>
    <row r="723" spans="1:15" ht="15.75" customHeight="1" x14ac:dyDescent="0.3">
      <c r="A723" s="7">
        <v>456</v>
      </c>
      <c r="B723" s="7">
        <v>106</v>
      </c>
      <c r="C723" s="57">
        <v>174</v>
      </c>
      <c r="D723" s="57">
        <v>2</v>
      </c>
      <c r="E723" s="58">
        <v>43517</v>
      </c>
      <c r="F723" s="57">
        <v>5219</v>
      </c>
      <c r="G723" s="57">
        <v>9250</v>
      </c>
      <c r="H723" s="57">
        <v>7835</v>
      </c>
      <c r="I723" s="57"/>
      <c r="J723" s="59">
        <f t="shared" si="5"/>
        <v>54.090214067278289</v>
      </c>
      <c r="K723" s="62"/>
      <c r="L723" s="62"/>
      <c r="M723" s="62"/>
      <c r="O723" s="33">
        <f t="shared" si="1"/>
        <v>261.60000000000002</v>
      </c>
    </row>
    <row r="724" spans="1:15" ht="15.75" customHeight="1" x14ac:dyDescent="0.3">
      <c r="A724" s="7">
        <v>1109</v>
      </c>
      <c r="B724" s="7">
        <v>63</v>
      </c>
      <c r="C724" s="57">
        <v>174</v>
      </c>
      <c r="D724" s="57">
        <v>4</v>
      </c>
      <c r="E724" s="58">
        <v>43524</v>
      </c>
      <c r="F724" s="57">
        <v>5214</v>
      </c>
      <c r="G724" s="57">
        <v>8874</v>
      </c>
      <c r="H724" s="57">
        <v>7713</v>
      </c>
      <c r="I724" s="57">
        <v>11</v>
      </c>
      <c r="J724" s="59">
        <f t="shared" si="5"/>
        <v>46.458583433373349</v>
      </c>
      <c r="K724" s="63">
        <f>AVERAGE(J724:J725)</f>
        <v>46.286077862478052</v>
      </c>
      <c r="L724" s="63">
        <f>_xlfn.STDEV.S(J724,J725)</f>
        <v>0.24395971794503674</v>
      </c>
      <c r="M724" s="62"/>
      <c r="O724" s="33">
        <f t="shared" si="1"/>
        <v>249.9</v>
      </c>
    </row>
    <row r="725" spans="1:15" ht="15.75" customHeight="1" x14ac:dyDescent="0.3">
      <c r="A725" s="7">
        <v>1110</v>
      </c>
      <c r="B725" s="7">
        <v>64</v>
      </c>
      <c r="C725" s="57">
        <v>174</v>
      </c>
      <c r="D725" s="57">
        <v>4</v>
      </c>
      <c r="E725" s="58">
        <v>43524</v>
      </c>
      <c r="F725" s="57">
        <v>5232</v>
      </c>
      <c r="G725" s="57">
        <v>8860</v>
      </c>
      <c r="H725" s="57">
        <v>7715</v>
      </c>
      <c r="I725" s="57"/>
      <c r="J725" s="59">
        <f t="shared" si="5"/>
        <v>46.113572291582763</v>
      </c>
      <c r="K725" s="62"/>
      <c r="L725" s="62"/>
      <c r="M725" s="62"/>
      <c r="O725" s="33">
        <f t="shared" si="1"/>
        <v>248.3</v>
      </c>
    </row>
    <row r="726" spans="1:15" ht="15.75" customHeight="1" x14ac:dyDescent="0.3">
      <c r="A726" s="7">
        <v>1759</v>
      </c>
      <c r="B726" s="7">
        <v>63</v>
      </c>
      <c r="C726" s="57">
        <v>174</v>
      </c>
      <c r="D726" s="57">
        <v>6</v>
      </c>
      <c r="E726" s="58">
        <v>43535</v>
      </c>
      <c r="F726" s="57">
        <v>5214</v>
      </c>
      <c r="G726" s="57">
        <v>8719</v>
      </c>
      <c r="H726" s="57">
        <v>7931</v>
      </c>
      <c r="I726" s="57">
        <v>6</v>
      </c>
      <c r="J726" s="59">
        <f t="shared" si="5"/>
        <v>29.002576370997424</v>
      </c>
      <c r="K726" s="63">
        <f>AVERAGE(J726:J727)</f>
        <v>29.69736661687126</v>
      </c>
      <c r="L726" s="63">
        <f>_xlfn.STDEV.S(J726,J727)</f>
        <v>0.98258178871931656</v>
      </c>
      <c r="M726" s="62"/>
      <c r="O726" s="33">
        <f t="shared" si="1"/>
        <v>271.7</v>
      </c>
    </row>
    <row r="727" spans="1:15" ht="15.75" customHeight="1" x14ac:dyDescent="0.3">
      <c r="A727" s="7">
        <v>1760</v>
      </c>
      <c r="B727" s="7">
        <v>64</v>
      </c>
      <c r="C727" s="57">
        <v>174</v>
      </c>
      <c r="D727" s="57">
        <v>6</v>
      </c>
      <c r="E727" s="58">
        <v>43535</v>
      </c>
      <c r="F727" s="57">
        <v>5232</v>
      </c>
      <c r="G727" s="57">
        <v>8823</v>
      </c>
      <c r="H727" s="57">
        <v>7986</v>
      </c>
      <c r="I727" s="57"/>
      <c r="J727" s="59">
        <f t="shared" si="5"/>
        <v>30.392156862745097</v>
      </c>
      <c r="K727" s="62"/>
      <c r="L727" s="62"/>
      <c r="M727" s="62"/>
      <c r="O727" s="33">
        <f t="shared" si="1"/>
        <v>275.39999999999998</v>
      </c>
    </row>
    <row r="728" spans="1:15" ht="15.75" customHeight="1" x14ac:dyDescent="0.3">
      <c r="A728" s="34">
        <v>2465</v>
      </c>
      <c r="B728" s="34">
        <v>53</v>
      </c>
      <c r="C728" s="64">
        <v>174</v>
      </c>
      <c r="D728" s="64">
        <v>9</v>
      </c>
      <c r="E728" s="65">
        <v>43557</v>
      </c>
      <c r="F728" s="66">
        <v>5232</v>
      </c>
      <c r="G728" s="64">
        <v>8269</v>
      </c>
      <c r="H728" s="64">
        <v>7768</v>
      </c>
      <c r="I728" s="57"/>
      <c r="J728" s="59">
        <f t="shared" si="5"/>
        <v>19.755520504731862</v>
      </c>
      <c r="K728" s="63">
        <f>AVERAGE(J728:J729)</f>
        <v>19.731926919032595</v>
      </c>
      <c r="L728" s="63">
        <f>_xlfn.STDEV.S(J728,J729)</f>
        <v>3.3366368880912559E-2</v>
      </c>
      <c r="M728" s="62"/>
      <c r="O728" s="33">
        <f t="shared" si="1"/>
        <v>253.6</v>
      </c>
    </row>
    <row r="729" spans="1:15" ht="15.75" customHeight="1" x14ac:dyDescent="0.3">
      <c r="A729" s="34">
        <v>2466</v>
      </c>
      <c r="B729" s="34">
        <v>54</v>
      </c>
      <c r="C729" s="64">
        <v>174</v>
      </c>
      <c r="D729" s="64">
        <v>9</v>
      </c>
      <c r="E729" s="65">
        <v>43557</v>
      </c>
      <c r="F729" s="66">
        <v>5271</v>
      </c>
      <c r="G729" s="64">
        <v>8144</v>
      </c>
      <c r="H729" s="64">
        <v>7671</v>
      </c>
      <c r="I729" s="57"/>
      <c r="J729" s="59">
        <f t="shared" si="5"/>
        <v>19.708333333333332</v>
      </c>
      <c r="K729" s="62"/>
      <c r="L729" s="62"/>
      <c r="M729" s="62"/>
      <c r="O729" s="33">
        <f t="shared" si="1"/>
        <v>240</v>
      </c>
    </row>
    <row r="730" spans="1:15" ht="15.75" customHeight="1" x14ac:dyDescent="0.3">
      <c r="A730" s="34">
        <v>3113</v>
      </c>
      <c r="B730" s="34">
        <v>53</v>
      </c>
      <c r="C730" s="64">
        <v>174</v>
      </c>
      <c r="D730" s="64">
        <v>12</v>
      </c>
      <c r="E730" s="65">
        <v>43577</v>
      </c>
      <c r="F730" s="66">
        <v>5232</v>
      </c>
      <c r="G730" s="64">
        <v>8072</v>
      </c>
      <c r="H730" s="64">
        <v>7646</v>
      </c>
      <c r="I730" s="64"/>
      <c r="J730" s="59">
        <f t="shared" si="5"/>
        <v>17.647058823529413</v>
      </c>
      <c r="K730" s="63">
        <f>AVERAGE(J730:J731)</f>
        <v>17.619254853606055</v>
      </c>
      <c r="L730" s="63">
        <f>_xlfn.STDEV.S(J730,J731)</f>
        <v>3.9320751353426643E-2</v>
      </c>
      <c r="M730" s="62">
        <f>(K728-K730)/20</f>
        <v>0.10563360327132702</v>
      </c>
      <c r="N730" s="33">
        <f>(K726-K730)/42</f>
        <v>0.28757408960155251</v>
      </c>
      <c r="O730" s="33">
        <f t="shared" si="1"/>
        <v>241.4</v>
      </c>
    </row>
    <row r="731" spans="1:15" ht="15.75" customHeight="1" x14ac:dyDescent="0.3">
      <c r="A731" s="34">
        <v>3114</v>
      </c>
      <c r="B731" s="34">
        <v>54</v>
      </c>
      <c r="C731" s="64">
        <v>174</v>
      </c>
      <c r="D731" s="64">
        <v>12</v>
      </c>
      <c r="E731" s="65">
        <v>43577</v>
      </c>
      <c r="F731" s="66">
        <v>5271</v>
      </c>
      <c r="G731" s="64">
        <v>8132</v>
      </c>
      <c r="H731" s="64">
        <v>7704</v>
      </c>
      <c r="I731" s="64"/>
      <c r="J731" s="59">
        <f t="shared" si="5"/>
        <v>17.591450883682697</v>
      </c>
      <c r="K731" s="62"/>
      <c r="L731" s="62"/>
      <c r="M731" s="62"/>
      <c r="O731" s="33">
        <f t="shared" si="1"/>
        <v>243.3</v>
      </c>
    </row>
    <row r="732" spans="1:15" ht="15.75" customHeight="1" x14ac:dyDescent="0.3">
      <c r="A732" s="7">
        <v>457</v>
      </c>
      <c r="B732" s="7">
        <v>107</v>
      </c>
      <c r="C732" s="67">
        <v>175</v>
      </c>
      <c r="D732" s="67">
        <v>2</v>
      </c>
      <c r="E732" s="68">
        <v>43517</v>
      </c>
      <c r="F732" s="67">
        <v>5226</v>
      </c>
      <c r="G732" s="67">
        <v>8743</v>
      </c>
      <c r="H732" s="67">
        <v>7474</v>
      </c>
      <c r="I732" s="67">
        <v>10</v>
      </c>
      <c r="J732" s="69">
        <f t="shared" si="5"/>
        <v>56.45017793594306</v>
      </c>
      <c r="K732" s="46">
        <f>AVERAGE(J732:J733)</f>
        <v>55.074937518382605</v>
      </c>
      <c r="L732" s="46">
        <f>_xlfn.STDEV.S(J732,J733)</f>
        <v>1.9448836500376343</v>
      </c>
      <c r="M732" s="47">
        <v>3</v>
      </c>
      <c r="O732" s="33">
        <f t="shared" si="1"/>
        <v>224.8</v>
      </c>
    </row>
    <row r="733" spans="1:15" ht="15.75" customHeight="1" x14ac:dyDescent="0.3">
      <c r="A733" s="7">
        <v>458</v>
      </c>
      <c r="B733" s="7">
        <v>108</v>
      </c>
      <c r="C733" s="67">
        <v>175</v>
      </c>
      <c r="D733" s="67">
        <v>2</v>
      </c>
      <c r="E733" s="68">
        <v>43517</v>
      </c>
      <c r="F733" s="67">
        <v>5274</v>
      </c>
      <c r="G733" s="67">
        <v>8826</v>
      </c>
      <c r="H733" s="67">
        <v>7585</v>
      </c>
      <c r="I733" s="67"/>
      <c r="J733" s="69">
        <f t="shared" si="5"/>
        <v>53.699697100822149</v>
      </c>
      <c r="K733" s="47"/>
      <c r="L733" s="47"/>
      <c r="M733" s="47"/>
      <c r="O733" s="33">
        <f t="shared" si="1"/>
        <v>231.1</v>
      </c>
    </row>
    <row r="734" spans="1:15" ht="15.75" customHeight="1" x14ac:dyDescent="0.3">
      <c r="A734" s="7">
        <v>1111</v>
      </c>
      <c r="B734" s="7">
        <v>65</v>
      </c>
      <c r="C734" s="67">
        <v>175</v>
      </c>
      <c r="D734" s="67">
        <v>4</v>
      </c>
      <c r="E734" s="68">
        <v>43524</v>
      </c>
      <c r="F734" s="67">
        <v>5215</v>
      </c>
      <c r="G734" s="67">
        <v>8871</v>
      </c>
      <c r="H734" s="67">
        <v>7500</v>
      </c>
      <c r="I734" s="67">
        <v>9</v>
      </c>
      <c r="J734" s="69">
        <f t="shared" si="5"/>
        <v>60</v>
      </c>
      <c r="K734" s="46">
        <f>AVERAGE(J734:J735)</f>
        <v>58.914919852034529</v>
      </c>
      <c r="L734" s="46">
        <f>_xlfn.STDEV.S(J734,J735)</f>
        <v>1.5345350615145783</v>
      </c>
      <c r="M734" s="47"/>
      <c r="O734" s="33">
        <f t="shared" si="1"/>
        <v>228.5</v>
      </c>
    </row>
    <row r="735" spans="1:15" ht="15.75" customHeight="1" x14ac:dyDescent="0.3">
      <c r="A735" s="7">
        <v>1112</v>
      </c>
      <c r="B735" s="7">
        <v>66</v>
      </c>
      <c r="C735" s="67">
        <v>175</v>
      </c>
      <c r="D735" s="67">
        <v>4</v>
      </c>
      <c r="E735" s="68">
        <v>43524</v>
      </c>
      <c r="F735" s="67">
        <v>5279</v>
      </c>
      <c r="G735" s="67">
        <v>9119</v>
      </c>
      <c r="H735" s="67">
        <v>7712</v>
      </c>
      <c r="I735" s="67"/>
      <c r="J735" s="69">
        <f t="shared" si="5"/>
        <v>57.829839704069052</v>
      </c>
      <c r="K735" s="47"/>
      <c r="L735" s="47"/>
      <c r="M735" s="47"/>
      <c r="O735" s="33">
        <f t="shared" si="1"/>
        <v>243.3</v>
      </c>
    </row>
    <row r="736" spans="1:15" ht="15.75" customHeight="1" x14ac:dyDescent="0.3">
      <c r="A736" s="7">
        <v>1761</v>
      </c>
      <c r="B736" s="7">
        <v>65</v>
      </c>
      <c r="C736" s="67">
        <v>175</v>
      </c>
      <c r="D736" s="67">
        <v>6</v>
      </c>
      <c r="E736" s="68">
        <v>43535</v>
      </c>
      <c r="F736" s="67">
        <v>5215</v>
      </c>
      <c r="G736" s="67">
        <v>8581</v>
      </c>
      <c r="H736" s="67">
        <v>7638</v>
      </c>
      <c r="I736" s="67">
        <v>7</v>
      </c>
      <c r="J736" s="69">
        <f t="shared" si="5"/>
        <v>38.918695831613704</v>
      </c>
      <c r="K736" s="46">
        <f>AVERAGE(J736:J737)</f>
        <v>38.996792849727555</v>
      </c>
      <c r="L736" s="46">
        <f>_xlfn.STDEV.S(J736,J737)</f>
        <v>0.11044586219751093</v>
      </c>
      <c r="M736" s="47"/>
      <c r="O736" s="33">
        <f t="shared" si="1"/>
        <v>242.3</v>
      </c>
    </row>
    <row r="737" spans="1:15" ht="15.75" customHeight="1" x14ac:dyDescent="0.3">
      <c r="A737" s="7">
        <v>1762</v>
      </c>
      <c r="B737" s="7">
        <v>66</v>
      </c>
      <c r="C737" s="67">
        <v>175</v>
      </c>
      <c r="D737" s="67">
        <v>6</v>
      </c>
      <c r="E737" s="68">
        <v>43535</v>
      </c>
      <c r="F737" s="67">
        <v>5279</v>
      </c>
      <c r="G737" s="67">
        <v>8436</v>
      </c>
      <c r="H737" s="67">
        <v>7549</v>
      </c>
      <c r="I737" s="67"/>
      <c r="J737" s="69">
        <f t="shared" si="5"/>
        <v>39.074889867841414</v>
      </c>
      <c r="K737" s="47"/>
      <c r="L737" s="47"/>
      <c r="M737" s="47"/>
      <c r="O737" s="33">
        <f t="shared" si="1"/>
        <v>227</v>
      </c>
    </row>
    <row r="738" spans="1:15" ht="15.75" customHeight="1" x14ac:dyDescent="0.3">
      <c r="A738" s="34">
        <v>2467</v>
      </c>
      <c r="B738" s="34">
        <v>55</v>
      </c>
      <c r="C738" s="70">
        <v>175</v>
      </c>
      <c r="D738" s="70">
        <v>9</v>
      </c>
      <c r="E738" s="71">
        <v>43557</v>
      </c>
      <c r="F738" s="72">
        <v>5269</v>
      </c>
      <c r="G738" s="70">
        <v>8052</v>
      </c>
      <c r="H738" s="70">
        <v>7600</v>
      </c>
      <c r="I738" s="67"/>
      <c r="J738" s="69">
        <f t="shared" si="5"/>
        <v>19.390819390819392</v>
      </c>
      <c r="K738" s="46">
        <f>AVERAGE(J738:J739)</f>
        <v>19.633297894167459</v>
      </c>
      <c r="L738" s="46">
        <f>_xlfn.STDEV.S(J738,J739)</f>
        <v>0.34291638801876689</v>
      </c>
      <c r="M738" s="47"/>
      <c r="O738" s="33">
        <f t="shared" si="1"/>
        <v>233.1</v>
      </c>
    </row>
    <row r="739" spans="1:15" ht="15.75" customHeight="1" x14ac:dyDescent="0.3">
      <c r="A739" s="34">
        <v>2468</v>
      </c>
      <c r="B739" s="34">
        <v>56</v>
      </c>
      <c r="C739" s="70">
        <v>175</v>
      </c>
      <c r="D739" s="70">
        <v>9</v>
      </c>
      <c r="E739" s="71">
        <v>43557</v>
      </c>
      <c r="F739" s="72">
        <v>5254</v>
      </c>
      <c r="G739" s="70">
        <v>8149</v>
      </c>
      <c r="H739" s="70">
        <v>7669</v>
      </c>
      <c r="I739" s="67"/>
      <c r="J739" s="69">
        <f t="shared" si="5"/>
        <v>19.875776397515526</v>
      </c>
      <c r="K739" s="47"/>
      <c r="L739" s="47"/>
      <c r="M739" s="47"/>
      <c r="O739" s="33">
        <f t="shared" si="1"/>
        <v>241.5</v>
      </c>
    </row>
    <row r="740" spans="1:15" ht="15.75" customHeight="1" x14ac:dyDescent="0.3">
      <c r="A740" s="34">
        <v>3115</v>
      </c>
      <c r="B740" s="34">
        <v>55</v>
      </c>
      <c r="C740" s="70">
        <v>175</v>
      </c>
      <c r="D740" s="70">
        <v>12</v>
      </c>
      <c r="E740" s="71">
        <v>43577</v>
      </c>
      <c r="F740" s="72">
        <v>5269</v>
      </c>
      <c r="G740" s="70">
        <v>7920</v>
      </c>
      <c r="H740" s="70">
        <v>7550</v>
      </c>
      <c r="I740" s="70"/>
      <c r="J740" s="69">
        <f t="shared" si="5"/>
        <v>16.220955721174924</v>
      </c>
      <c r="K740" s="46">
        <f>AVERAGE(J740:J741)</f>
        <v>16.481828225550966</v>
      </c>
      <c r="L740" s="46">
        <f>_xlfn.STDEV.S(J740,J741)</f>
        <v>0.36892943373883358</v>
      </c>
      <c r="M740" s="47">
        <f>(K738-K740)/20</f>
        <v>0.15757348343082461</v>
      </c>
      <c r="N740" s="33">
        <f>(K736-K740)/42</f>
        <v>0.53607058628991877</v>
      </c>
      <c r="O740" s="33">
        <f t="shared" si="1"/>
        <v>228.1</v>
      </c>
    </row>
    <row r="741" spans="1:15" ht="15.75" customHeight="1" x14ac:dyDescent="0.3">
      <c r="A741" s="34">
        <v>3116</v>
      </c>
      <c r="B741" s="34">
        <v>56</v>
      </c>
      <c r="C741" s="70">
        <v>175</v>
      </c>
      <c r="D741" s="70">
        <v>12</v>
      </c>
      <c r="E741" s="71">
        <v>43577</v>
      </c>
      <c r="F741" s="72">
        <v>5254</v>
      </c>
      <c r="G741" s="70">
        <v>7813</v>
      </c>
      <c r="H741" s="70">
        <v>7446</v>
      </c>
      <c r="I741" s="70"/>
      <c r="J741" s="69">
        <f t="shared" si="5"/>
        <v>16.742700729927009</v>
      </c>
      <c r="K741" s="47"/>
      <c r="L741" s="47"/>
      <c r="M741" s="47"/>
      <c r="O741" s="33">
        <f t="shared" si="1"/>
        <v>219.2</v>
      </c>
    </row>
    <row r="742" spans="1:15" ht="15.75" customHeight="1" x14ac:dyDescent="0.3">
      <c r="A742" s="7">
        <v>85</v>
      </c>
      <c r="B742" s="7">
        <v>85</v>
      </c>
      <c r="C742" s="28">
        <v>176</v>
      </c>
      <c r="D742" s="28">
        <v>1</v>
      </c>
      <c r="E742" s="29">
        <v>43514</v>
      </c>
      <c r="F742" s="28">
        <v>5253</v>
      </c>
      <c r="G742" s="28">
        <v>7903</v>
      </c>
      <c r="H742" s="28">
        <v>7233</v>
      </c>
      <c r="I742" s="28">
        <v>9</v>
      </c>
      <c r="J742" s="30">
        <f t="shared" si="5"/>
        <v>33.838383838383841</v>
      </c>
      <c r="K742" s="31">
        <f>AVERAGE(J742:J743)</f>
        <v>34.370911184382692</v>
      </c>
      <c r="L742" s="31">
        <f>_xlfn.STDEV.S(J742,J743)</f>
        <v>0.75310739504611957</v>
      </c>
      <c r="M742" s="32">
        <v>1</v>
      </c>
      <c r="O742" s="33">
        <f t="shared" si="1"/>
        <v>198</v>
      </c>
    </row>
    <row r="743" spans="1:15" ht="15.75" customHeight="1" x14ac:dyDescent="0.3">
      <c r="A743" s="7">
        <v>86</v>
      </c>
      <c r="B743" s="7">
        <v>86</v>
      </c>
      <c r="C743" s="28">
        <v>176</v>
      </c>
      <c r="D743" s="28">
        <v>1</v>
      </c>
      <c r="E743" s="29">
        <v>43514</v>
      </c>
      <c r="F743" s="28">
        <v>5281</v>
      </c>
      <c r="G743" s="28">
        <v>8145</v>
      </c>
      <c r="H743" s="28">
        <v>7404</v>
      </c>
      <c r="I743" s="28"/>
      <c r="J743" s="30">
        <f t="shared" si="5"/>
        <v>34.903438530381536</v>
      </c>
      <c r="K743" s="32"/>
      <c r="L743" s="32"/>
      <c r="M743" s="32"/>
      <c r="O743" s="33">
        <f t="shared" si="1"/>
        <v>212.3</v>
      </c>
    </row>
    <row r="744" spans="1:15" ht="15.75" customHeight="1" x14ac:dyDescent="0.3">
      <c r="A744" s="7">
        <v>739</v>
      </c>
      <c r="B744" s="7">
        <v>85</v>
      </c>
      <c r="C744" s="28">
        <v>176</v>
      </c>
      <c r="D744" s="28">
        <v>3</v>
      </c>
      <c r="E744" s="29">
        <v>43521</v>
      </c>
      <c r="F744" s="28">
        <v>5253</v>
      </c>
      <c r="G744" s="28">
        <v>7996</v>
      </c>
      <c r="H744" s="28">
        <v>7476</v>
      </c>
      <c r="I744" s="28">
        <v>10</v>
      </c>
      <c r="J744" s="30">
        <f t="shared" si="5"/>
        <v>23.391812865497073</v>
      </c>
      <c r="K744" s="31">
        <f>AVERAGE(J744:J745)</f>
        <v>22.546070829178788</v>
      </c>
      <c r="L744" s="31">
        <f>_xlfn.STDEV.S(J744,J745)</f>
        <v>1.1960598580303596</v>
      </c>
      <c r="M744" s="32"/>
      <c r="O744" s="33">
        <f t="shared" si="1"/>
        <v>222.3</v>
      </c>
    </row>
    <row r="745" spans="1:15" ht="15.75" customHeight="1" x14ac:dyDescent="0.3">
      <c r="A745" s="7">
        <v>740</v>
      </c>
      <c r="B745" s="7">
        <v>86</v>
      </c>
      <c r="C745" s="28">
        <v>176</v>
      </c>
      <c r="D745" s="28">
        <v>3</v>
      </c>
      <c r="E745" s="29">
        <v>43521</v>
      </c>
      <c r="F745" s="28">
        <v>5281</v>
      </c>
      <c r="G745" s="28">
        <v>7872</v>
      </c>
      <c r="H745" s="28">
        <v>7410</v>
      </c>
      <c r="I745" s="28"/>
      <c r="J745" s="30">
        <f t="shared" si="5"/>
        <v>21.7003287928605</v>
      </c>
      <c r="K745" s="32"/>
      <c r="L745" s="32"/>
      <c r="M745" s="32"/>
      <c r="O745" s="33">
        <f t="shared" si="1"/>
        <v>212.9</v>
      </c>
    </row>
    <row r="746" spans="1:15" ht="15.75" customHeight="1" x14ac:dyDescent="0.3">
      <c r="A746" s="7">
        <v>1389</v>
      </c>
      <c r="B746" s="7">
        <v>85</v>
      </c>
      <c r="C746" s="28">
        <v>176</v>
      </c>
      <c r="D746" s="28">
        <v>5</v>
      </c>
      <c r="E746" s="29">
        <v>43531</v>
      </c>
      <c r="F746" s="28">
        <v>5253</v>
      </c>
      <c r="G746" s="28">
        <v>8096</v>
      </c>
      <c r="H746" s="28">
        <v>7680</v>
      </c>
      <c r="I746" s="28">
        <v>6</v>
      </c>
      <c r="J746" s="30">
        <f t="shared" si="5"/>
        <v>17.140502678203543</v>
      </c>
      <c r="K746" s="31">
        <f>AVERAGE(J746:J747)</f>
        <v>17.091768169097509</v>
      </c>
      <c r="L746" s="31">
        <f>_xlfn.STDEV.S(J746,J747)</f>
        <v>6.8921003733347516E-2</v>
      </c>
      <c r="M746" s="32"/>
      <c r="O746" s="33">
        <f t="shared" si="1"/>
        <v>242.7</v>
      </c>
    </row>
    <row r="747" spans="1:15" ht="15.75" customHeight="1" x14ac:dyDescent="0.3">
      <c r="A747" s="7">
        <v>1390</v>
      </c>
      <c r="B747" s="7">
        <v>86</v>
      </c>
      <c r="C747" s="28">
        <v>176</v>
      </c>
      <c r="D747" s="28">
        <v>5</v>
      </c>
      <c r="E747" s="29">
        <v>43531</v>
      </c>
      <c r="F747" s="28">
        <v>5281</v>
      </c>
      <c r="G747" s="28">
        <v>8028</v>
      </c>
      <c r="H747" s="28">
        <v>7628</v>
      </c>
      <c r="I747" s="28"/>
      <c r="J747" s="30">
        <f t="shared" si="5"/>
        <v>17.043033659991476</v>
      </c>
      <c r="K747" s="32"/>
      <c r="L747" s="32"/>
      <c r="M747" s="32"/>
      <c r="O747" s="33">
        <f t="shared" si="1"/>
        <v>234.7</v>
      </c>
    </row>
    <row r="748" spans="1:15" ht="15.75" customHeight="1" x14ac:dyDescent="0.3">
      <c r="A748" s="34">
        <v>1997</v>
      </c>
      <c r="B748" s="34">
        <v>43</v>
      </c>
      <c r="C748" s="35">
        <v>176</v>
      </c>
      <c r="D748" s="35">
        <v>7</v>
      </c>
      <c r="E748" s="36">
        <v>43545</v>
      </c>
      <c r="F748" s="37">
        <v>5211</v>
      </c>
      <c r="G748" s="35">
        <v>7378</v>
      </c>
      <c r="H748" s="35">
        <v>7042</v>
      </c>
      <c r="I748" s="28"/>
      <c r="J748" s="30">
        <f t="shared" si="5"/>
        <v>18.350628072091755</v>
      </c>
      <c r="K748" s="31">
        <f>AVERAGE(J748:J749)</f>
        <v>18.464413562112227</v>
      </c>
      <c r="L748" s="31">
        <f>_xlfn.STDEV.S(J748,J749)</f>
        <v>0.16091698318822278</v>
      </c>
      <c r="M748" s="32"/>
      <c r="O748" s="33">
        <f t="shared" si="1"/>
        <v>183.1</v>
      </c>
    </row>
    <row r="749" spans="1:15" ht="15.75" customHeight="1" x14ac:dyDescent="0.3">
      <c r="A749" s="34">
        <v>1998</v>
      </c>
      <c r="B749" s="34">
        <v>44</v>
      </c>
      <c r="C749" s="35">
        <v>176</v>
      </c>
      <c r="D749" s="35">
        <v>7</v>
      </c>
      <c r="E749" s="36">
        <v>43545</v>
      </c>
      <c r="F749" s="37">
        <v>5218</v>
      </c>
      <c r="G749" s="35">
        <v>7720</v>
      </c>
      <c r="H749" s="35">
        <v>7328</v>
      </c>
      <c r="I749" s="28"/>
      <c r="J749" s="30">
        <f t="shared" si="5"/>
        <v>18.578199052132703</v>
      </c>
      <c r="K749" s="32"/>
      <c r="L749" s="32"/>
      <c r="M749" s="32"/>
      <c r="O749" s="33">
        <f t="shared" si="1"/>
        <v>211</v>
      </c>
    </row>
    <row r="750" spans="1:15" ht="15.75" customHeight="1" x14ac:dyDescent="0.3">
      <c r="A750" s="34">
        <v>2657</v>
      </c>
      <c r="B750" s="34">
        <v>29</v>
      </c>
      <c r="C750" s="35">
        <v>176</v>
      </c>
      <c r="D750" s="35">
        <v>10</v>
      </c>
      <c r="E750" s="36">
        <v>43564</v>
      </c>
      <c r="F750" s="37">
        <v>5292</v>
      </c>
      <c r="G750" s="35">
        <v>7665</v>
      </c>
      <c r="H750" s="35">
        <v>7334</v>
      </c>
      <c r="I750" s="35"/>
      <c r="J750" s="30">
        <f t="shared" si="5"/>
        <v>16.209598432908912</v>
      </c>
      <c r="K750" s="31">
        <f>AVERAGE(J750:J751)</f>
        <v>15.938900598942935</v>
      </c>
      <c r="L750" s="31">
        <f>_xlfn.STDEV.S(J750,J751)</f>
        <v>0.38282454809970545</v>
      </c>
      <c r="M750" s="32">
        <f>(K748-K750)/19</f>
        <v>0.13292173490364698</v>
      </c>
      <c r="N750" s="33">
        <f>(K742-K750)/50</f>
        <v>0.36864021170879513</v>
      </c>
      <c r="O750" s="33">
        <f t="shared" si="1"/>
        <v>204.2</v>
      </c>
    </row>
    <row r="751" spans="1:15" ht="15.75" customHeight="1" x14ac:dyDescent="0.3">
      <c r="A751" s="34">
        <v>2658</v>
      </c>
      <c r="B751" s="34">
        <v>30</v>
      </c>
      <c r="C751" s="35">
        <v>176</v>
      </c>
      <c r="D751" s="35">
        <v>10</v>
      </c>
      <c r="E751" s="36">
        <v>43564</v>
      </c>
      <c r="F751" s="37">
        <v>5244</v>
      </c>
      <c r="G751" s="35">
        <v>7503</v>
      </c>
      <c r="H751" s="35">
        <v>7197</v>
      </c>
      <c r="I751" s="35"/>
      <c r="J751" s="30">
        <f t="shared" si="5"/>
        <v>15.668202764976957</v>
      </c>
      <c r="K751" s="32"/>
      <c r="L751" s="32"/>
      <c r="M751" s="32"/>
      <c r="O751" s="33">
        <f t="shared" si="1"/>
        <v>195.3</v>
      </c>
    </row>
    <row r="752" spans="1:15" ht="15.75" customHeight="1" x14ac:dyDescent="0.3">
      <c r="A752" s="7">
        <v>459</v>
      </c>
      <c r="B752" s="7">
        <v>109</v>
      </c>
      <c r="C752" s="67">
        <v>177</v>
      </c>
      <c r="D752" s="67">
        <v>2</v>
      </c>
      <c r="E752" s="68">
        <v>43517</v>
      </c>
      <c r="F752" s="67">
        <v>5191</v>
      </c>
      <c r="G752" s="67">
        <v>7718</v>
      </c>
      <c r="H752" s="67">
        <v>6948</v>
      </c>
      <c r="I752" s="67">
        <v>9</v>
      </c>
      <c r="J752" s="69">
        <f t="shared" si="5"/>
        <v>43.82470119521912</v>
      </c>
      <c r="K752" s="46">
        <f>AVERAGE(J752:J753)</f>
        <v>43.444142505124006</v>
      </c>
      <c r="L752" s="46">
        <f>_xlfn.STDEV.S(J752,J753)</f>
        <v>0.53819126081144497</v>
      </c>
      <c r="M752" s="47">
        <v>3</v>
      </c>
      <c r="O752" s="33">
        <f t="shared" si="1"/>
        <v>175.7</v>
      </c>
    </row>
    <row r="753" spans="1:15" ht="15.75" customHeight="1" x14ac:dyDescent="0.3">
      <c r="A753" s="7">
        <v>460</v>
      </c>
      <c r="B753" s="7">
        <v>110</v>
      </c>
      <c r="C753" s="67">
        <v>177</v>
      </c>
      <c r="D753" s="67">
        <v>2</v>
      </c>
      <c r="E753" s="68">
        <v>43517</v>
      </c>
      <c r="F753" s="67">
        <v>5243</v>
      </c>
      <c r="G753" s="67">
        <v>7718</v>
      </c>
      <c r="H753" s="67">
        <v>6973</v>
      </c>
      <c r="I753" s="67"/>
      <c r="J753" s="69">
        <f t="shared" si="5"/>
        <v>43.063583815028899</v>
      </c>
      <c r="K753" s="47"/>
      <c r="L753" s="47"/>
      <c r="M753" s="47"/>
      <c r="O753" s="33">
        <f t="shared" si="1"/>
        <v>173</v>
      </c>
    </row>
    <row r="754" spans="1:15" ht="15.75" customHeight="1" x14ac:dyDescent="0.3">
      <c r="A754" s="7">
        <v>1113</v>
      </c>
      <c r="B754" s="7">
        <v>67</v>
      </c>
      <c r="C754" s="67">
        <v>177</v>
      </c>
      <c r="D754" s="67">
        <v>4</v>
      </c>
      <c r="E754" s="68">
        <v>43524</v>
      </c>
      <c r="F754" s="67">
        <v>5217</v>
      </c>
      <c r="G754" s="67">
        <v>7486</v>
      </c>
      <c r="H754" s="67">
        <v>6755</v>
      </c>
      <c r="I754" s="67">
        <v>11</v>
      </c>
      <c r="J754" s="69">
        <f t="shared" si="5"/>
        <v>47.529258777633288</v>
      </c>
      <c r="K754" s="46">
        <f>AVERAGE(J754:J755)</f>
        <v>46.887282705462454</v>
      </c>
      <c r="L754" s="46">
        <f>_xlfn.STDEV.S(J754,J755)</f>
        <v>0.90789126798300268</v>
      </c>
      <c r="M754" s="47"/>
      <c r="O754" s="33">
        <f t="shared" si="1"/>
        <v>153.80000000000001</v>
      </c>
    </row>
    <row r="755" spans="1:15" ht="15.75" customHeight="1" x14ac:dyDescent="0.3">
      <c r="A755" s="7">
        <v>1114</v>
      </c>
      <c r="B755" s="7">
        <v>68</v>
      </c>
      <c r="C755" s="67">
        <v>177</v>
      </c>
      <c r="D755" s="67">
        <v>4</v>
      </c>
      <c r="E755" s="68">
        <v>43524</v>
      </c>
      <c r="F755" s="67">
        <v>5288</v>
      </c>
      <c r="G755" s="67">
        <v>7625</v>
      </c>
      <c r="H755" s="67">
        <v>6886</v>
      </c>
      <c r="I755" s="67"/>
      <c r="J755" s="69">
        <f t="shared" si="5"/>
        <v>46.245306633291619</v>
      </c>
      <c r="K755" s="47"/>
      <c r="L755" s="47"/>
      <c r="M755" s="47"/>
      <c r="O755" s="33">
        <f t="shared" si="1"/>
        <v>159.80000000000001</v>
      </c>
    </row>
    <row r="756" spans="1:15" ht="15.75" customHeight="1" x14ac:dyDescent="0.3">
      <c r="A756" s="7">
        <v>1763</v>
      </c>
      <c r="B756" s="7">
        <v>67</v>
      </c>
      <c r="C756" s="67">
        <v>177</v>
      </c>
      <c r="D756" s="67">
        <v>6</v>
      </c>
      <c r="E756" s="68">
        <v>43535</v>
      </c>
      <c r="F756" s="67">
        <v>5217</v>
      </c>
      <c r="G756" s="67">
        <v>7289</v>
      </c>
      <c r="H756" s="67">
        <v>6803</v>
      </c>
      <c r="I756" s="67">
        <v>10</v>
      </c>
      <c r="J756" s="69">
        <f t="shared" si="5"/>
        <v>30.64312736443884</v>
      </c>
      <c r="K756" s="46">
        <f>AVERAGE(J756:J757)</f>
        <v>31.202836632035822</v>
      </c>
      <c r="L756" s="46">
        <f>_xlfn.STDEV.S(J756,J757)</f>
        <v>0.79154843722156465</v>
      </c>
      <c r="M756" s="47"/>
      <c r="O756" s="33">
        <f t="shared" si="1"/>
        <v>158.6</v>
      </c>
    </row>
    <row r="757" spans="1:15" ht="15.75" customHeight="1" x14ac:dyDescent="0.3">
      <c r="A757" s="7">
        <v>1764</v>
      </c>
      <c r="B757" s="7">
        <v>68</v>
      </c>
      <c r="C757" s="67">
        <v>177</v>
      </c>
      <c r="D757" s="67">
        <v>6</v>
      </c>
      <c r="E757" s="68">
        <v>43535</v>
      </c>
      <c r="F757" s="67">
        <v>5288</v>
      </c>
      <c r="G757" s="67">
        <v>7441</v>
      </c>
      <c r="H757" s="67">
        <v>6922</v>
      </c>
      <c r="I757" s="67"/>
      <c r="J757" s="69">
        <f t="shared" si="5"/>
        <v>31.762545899632805</v>
      </c>
      <c r="K757" s="47"/>
      <c r="L757" s="47"/>
      <c r="M757" s="47"/>
      <c r="O757" s="33">
        <f t="shared" si="1"/>
        <v>163.4</v>
      </c>
    </row>
    <row r="758" spans="1:15" ht="15.75" customHeight="1" x14ac:dyDescent="0.3">
      <c r="A758" s="34">
        <v>2469</v>
      </c>
      <c r="B758" s="34">
        <v>57</v>
      </c>
      <c r="C758" s="70">
        <v>177</v>
      </c>
      <c r="D758" s="70">
        <v>9</v>
      </c>
      <c r="E758" s="71">
        <v>43557</v>
      </c>
      <c r="F758" s="72">
        <v>5257</v>
      </c>
      <c r="G758" s="70">
        <v>7315</v>
      </c>
      <c r="H758" s="70">
        <v>6951</v>
      </c>
      <c r="I758" s="67"/>
      <c r="J758" s="69">
        <f t="shared" si="5"/>
        <v>21.487603305785125</v>
      </c>
      <c r="K758" s="46">
        <f>AVERAGE(J758:J759)</f>
        <v>21.694084849871793</v>
      </c>
      <c r="L758" s="46">
        <f>_xlfn.STDEV.S(J758,J759)</f>
        <v>0.29200900002710573</v>
      </c>
      <c r="M758" s="47"/>
      <c r="O758" s="33">
        <f t="shared" si="1"/>
        <v>169.4</v>
      </c>
    </row>
    <row r="759" spans="1:15" ht="15.75" customHeight="1" x14ac:dyDescent="0.3">
      <c r="A759" s="34">
        <v>2470</v>
      </c>
      <c r="B759" s="34">
        <v>58</v>
      </c>
      <c r="C759" s="70">
        <v>177</v>
      </c>
      <c r="D759" s="70">
        <v>9</v>
      </c>
      <c r="E759" s="71">
        <v>43557</v>
      </c>
      <c r="F759" s="72">
        <v>5320</v>
      </c>
      <c r="G759" s="70">
        <v>7257</v>
      </c>
      <c r="H759" s="70">
        <v>6909</v>
      </c>
      <c r="I759" s="67"/>
      <c r="J759" s="69">
        <f t="shared" si="5"/>
        <v>21.900566393958464</v>
      </c>
      <c r="K759" s="47"/>
      <c r="L759" s="47"/>
      <c r="M759" s="47"/>
      <c r="O759" s="33">
        <f t="shared" si="1"/>
        <v>158.9</v>
      </c>
    </row>
    <row r="760" spans="1:15" ht="15.75" customHeight="1" x14ac:dyDescent="0.3">
      <c r="A760" s="34">
        <v>3117</v>
      </c>
      <c r="B760" s="34">
        <v>57</v>
      </c>
      <c r="C760" s="70">
        <v>177</v>
      </c>
      <c r="D760" s="70">
        <v>12</v>
      </c>
      <c r="E760" s="71">
        <v>43577</v>
      </c>
      <c r="F760" s="72">
        <v>5257</v>
      </c>
      <c r="G760" s="70">
        <v>7786</v>
      </c>
      <c r="H760" s="70">
        <v>7402</v>
      </c>
      <c r="I760" s="70"/>
      <c r="J760" s="69">
        <f t="shared" si="5"/>
        <v>17.902097902097903</v>
      </c>
      <c r="K760" s="46">
        <f>AVERAGE(J760:J761)</f>
        <v>18.046451818078118</v>
      </c>
      <c r="L760" s="46">
        <f>_xlfn.STDEV.S(J760,J761)</f>
        <v>0.20414726576088374</v>
      </c>
      <c r="M760" s="47">
        <f>(K758-K760)/20</f>
        <v>0.18238165158968372</v>
      </c>
      <c r="N760" s="33">
        <f>(K756-K760)/42</f>
        <v>0.31324725747518345</v>
      </c>
      <c r="O760" s="33">
        <f t="shared" si="1"/>
        <v>214.5</v>
      </c>
    </row>
    <row r="761" spans="1:15" ht="15.75" customHeight="1" x14ac:dyDescent="0.3">
      <c r="A761" s="34">
        <v>3118</v>
      </c>
      <c r="B761" s="34">
        <v>58</v>
      </c>
      <c r="C761" s="70">
        <v>177</v>
      </c>
      <c r="D761" s="70">
        <v>12</v>
      </c>
      <c r="E761" s="71">
        <v>43577</v>
      </c>
      <c r="F761" s="72">
        <v>5320</v>
      </c>
      <c r="G761" s="70">
        <v>7711</v>
      </c>
      <c r="H761" s="70">
        <v>7343</v>
      </c>
      <c r="I761" s="70"/>
      <c r="J761" s="69">
        <f t="shared" si="5"/>
        <v>18.19080573405833</v>
      </c>
      <c r="K761" s="47"/>
      <c r="L761" s="47"/>
      <c r="M761" s="47"/>
      <c r="O761" s="33">
        <f t="shared" si="1"/>
        <v>202.3</v>
      </c>
    </row>
    <row r="762" spans="1:15" ht="15.75" customHeight="1" x14ac:dyDescent="0.3">
      <c r="A762" s="7">
        <v>87</v>
      </c>
      <c r="B762" s="7">
        <v>87</v>
      </c>
      <c r="C762" s="28">
        <v>178</v>
      </c>
      <c r="D762" s="28">
        <v>1</v>
      </c>
      <c r="E762" s="29">
        <v>43514</v>
      </c>
      <c r="F762" s="28">
        <v>5250</v>
      </c>
      <c r="G762" s="28">
        <v>9385</v>
      </c>
      <c r="H762" s="28">
        <v>8193</v>
      </c>
      <c r="I762" s="28">
        <v>8</v>
      </c>
      <c r="J762" s="30">
        <f t="shared" si="5"/>
        <v>40.502888209310228</v>
      </c>
      <c r="K762" s="31">
        <f>AVERAGE(J762:J763)</f>
        <v>40.870639151094743</v>
      </c>
      <c r="L762" s="31">
        <f>_xlfn.STDEV.S(J762,J763)</f>
        <v>0.52007836944713881</v>
      </c>
      <c r="M762" s="32">
        <v>1</v>
      </c>
      <c r="O762" s="33">
        <f t="shared" si="1"/>
        <v>294.3</v>
      </c>
    </row>
    <row r="763" spans="1:15" ht="15.75" customHeight="1" x14ac:dyDescent="0.3">
      <c r="A763" s="7">
        <v>88</v>
      </c>
      <c r="B763" s="7">
        <v>88</v>
      </c>
      <c r="C763" s="28">
        <v>178</v>
      </c>
      <c r="D763" s="28">
        <v>1</v>
      </c>
      <c r="E763" s="29">
        <v>43514</v>
      </c>
      <c r="F763" s="28">
        <v>5241</v>
      </c>
      <c r="G763" s="28">
        <v>9803</v>
      </c>
      <c r="H763" s="28">
        <v>8471</v>
      </c>
      <c r="I763" s="28"/>
      <c r="J763" s="30">
        <f t="shared" si="5"/>
        <v>41.238390092879257</v>
      </c>
      <c r="K763" s="32"/>
      <c r="L763" s="32"/>
      <c r="M763" s="32"/>
      <c r="O763" s="33">
        <f t="shared" si="1"/>
        <v>323</v>
      </c>
    </row>
    <row r="764" spans="1:15" ht="15.75" customHeight="1" x14ac:dyDescent="0.3">
      <c r="A764" s="7">
        <v>741</v>
      </c>
      <c r="B764" s="7">
        <v>87</v>
      </c>
      <c r="C764" s="28">
        <v>178</v>
      </c>
      <c r="D764" s="28">
        <v>3</v>
      </c>
      <c r="E764" s="29">
        <v>43521</v>
      </c>
      <c r="F764" s="28">
        <v>5250</v>
      </c>
      <c r="G764" s="28">
        <v>7638</v>
      </c>
      <c r="H764" s="28">
        <v>7149</v>
      </c>
      <c r="I764" s="28">
        <v>9</v>
      </c>
      <c r="J764" s="30">
        <f t="shared" si="5"/>
        <v>25.75039494470774</v>
      </c>
      <c r="K764" s="31">
        <f>AVERAGE(J764:J765)</f>
        <v>25.6477831421358</v>
      </c>
      <c r="L764" s="31">
        <f>_xlfn.STDEV.S(J764,J765)</f>
        <v>0.14511500285678677</v>
      </c>
      <c r="M764" s="32"/>
      <c r="O764" s="33">
        <f t="shared" si="1"/>
        <v>189.9</v>
      </c>
    </row>
    <row r="765" spans="1:15" ht="15.75" customHeight="1" x14ac:dyDescent="0.3">
      <c r="A765" s="7">
        <v>742</v>
      </c>
      <c r="B765" s="7">
        <v>88</v>
      </c>
      <c r="C765" s="28">
        <v>178</v>
      </c>
      <c r="D765" s="28">
        <v>3</v>
      </c>
      <c r="E765" s="29">
        <v>43521</v>
      </c>
      <c r="F765" s="28">
        <v>5241</v>
      </c>
      <c r="G765" s="28">
        <v>7256</v>
      </c>
      <c r="H765" s="28">
        <v>6846</v>
      </c>
      <c r="I765" s="28"/>
      <c r="J765" s="30">
        <f t="shared" si="5"/>
        <v>25.545171339563861</v>
      </c>
      <c r="K765" s="32"/>
      <c r="L765" s="32"/>
      <c r="M765" s="32"/>
      <c r="O765" s="33">
        <f t="shared" si="1"/>
        <v>160.5</v>
      </c>
    </row>
    <row r="766" spans="1:15" ht="15.75" customHeight="1" x14ac:dyDescent="0.3">
      <c r="A766" s="7">
        <v>1391</v>
      </c>
      <c r="B766" s="7">
        <v>87</v>
      </c>
      <c r="C766" s="28">
        <v>178</v>
      </c>
      <c r="D766" s="28">
        <v>5</v>
      </c>
      <c r="E766" s="29">
        <v>43531</v>
      </c>
      <c r="F766" s="28">
        <v>5250</v>
      </c>
      <c r="G766" s="28">
        <v>7682</v>
      </c>
      <c r="H766" s="28">
        <v>7287</v>
      </c>
      <c r="I766" s="28">
        <v>5</v>
      </c>
      <c r="J766" s="30">
        <f t="shared" si="5"/>
        <v>19.391261659302899</v>
      </c>
      <c r="K766" s="31">
        <f>AVERAGE(J766:J767)</f>
        <v>19.354190230961084</v>
      </c>
      <c r="L766" s="31">
        <f>_xlfn.STDEV.S(J766,J767)</f>
        <v>5.2426916737536459E-2</v>
      </c>
      <c r="M766" s="32"/>
      <c r="O766" s="33">
        <f t="shared" si="1"/>
        <v>203.7</v>
      </c>
    </row>
    <row r="767" spans="1:15" ht="15.75" customHeight="1" x14ac:dyDescent="0.3">
      <c r="A767" s="7">
        <v>1392</v>
      </c>
      <c r="B767" s="7">
        <v>88</v>
      </c>
      <c r="C767" s="28">
        <v>178</v>
      </c>
      <c r="D767" s="28">
        <v>5</v>
      </c>
      <c r="E767" s="29">
        <v>43531</v>
      </c>
      <c r="F767" s="28">
        <v>5241</v>
      </c>
      <c r="G767" s="28">
        <v>7792</v>
      </c>
      <c r="H767" s="28">
        <v>7379</v>
      </c>
      <c r="I767" s="28"/>
      <c r="J767" s="30">
        <f t="shared" si="5"/>
        <v>19.31711880261927</v>
      </c>
      <c r="K767" s="32"/>
      <c r="L767" s="32"/>
      <c r="M767" s="32"/>
      <c r="O767" s="33">
        <f t="shared" si="1"/>
        <v>213.8</v>
      </c>
    </row>
    <row r="768" spans="1:15" ht="15.75" customHeight="1" x14ac:dyDescent="0.3">
      <c r="A768" s="34">
        <v>1999</v>
      </c>
      <c r="B768" s="34">
        <v>45</v>
      </c>
      <c r="C768" s="35">
        <v>178</v>
      </c>
      <c r="D768" s="35">
        <v>7</v>
      </c>
      <c r="E768" s="36">
        <v>43545</v>
      </c>
      <c r="F768" s="37">
        <v>5211</v>
      </c>
      <c r="G768" s="35">
        <v>7812</v>
      </c>
      <c r="H768" s="35">
        <v>7339</v>
      </c>
      <c r="I768" s="28"/>
      <c r="J768" s="30">
        <f t="shared" si="5"/>
        <v>22.227443609022558</v>
      </c>
      <c r="K768" s="31">
        <f>AVERAGE(J768:J769)</f>
        <v>22.534585113863798</v>
      </c>
      <c r="L768" s="31">
        <f>_xlfn.STDEV.S(J768,J769)</f>
        <v>0.4343636817141614</v>
      </c>
      <c r="M768" s="32"/>
      <c r="O768" s="33">
        <f t="shared" si="1"/>
        <v>212.8</v>
      </c>
    </row>
    <row r="769" spans="1:15" ht="15.75" customHeight="1" x14ac:dyDescent="0.3">
      <c r="A769" s="34">
        <v>2000</v>
      </c>
      <c r="B769" s="34">
        <v>46</v>
      </c>
      <c r="C769" s="35">
        <v>178</v>
      </c>
      <c r="D769" s="35">
        <v>7</v>
      </c>
      <c r="E769" s="36">
        <v>43545</v>
      </c>
      <c r="F769" s="37">
        <v>5260</v>
      </c>
      <c r="G769" s="35">
        <v>7992</v>
      </c>
      <c r="H769" s="35">
        <v>7484</v>
      </c>
      <c r="I769" s="28"/>
      <c r="J769" s="30">
        <f t="shared" si="5"/>
        <v>22.841726618705035</v>
      </c>
      <c r="K769" s="32"/>
      <c r="L769" s="32"/>
      <c r="M769" s="32"/>
      <c r="O769" s="33">
        <f t="shared" si="1"/>
        <v>222.4</v>
      </c>
    </row>
    <row r="770" spans="1:15" ht="15.75" customHeight="1" x14ac:dyDescent="0.3">
      <c r="A770" s="34">
        <v>2659</v>
      </c>
      <c r="B770" s="34">
        <v>31</v>
      </c>
      <c r="C770" s="35">
        <v>178</v>
      </c>
      <c r="D770" s="35">
        <v>10</v>
      </c>
      <c r="E770" s="36">
        <v>43564</v>
      </c>
      <c r="F770" s="37">
        <v>5227</v>
      </c>
      <c r="G770" s="35">
        <v>7443</v>
      </c>
      <c r="H770" s="35">
        <v>7084</v>
      </c>
      <c r="I770" s="35"/>
      <c r="J770" s="30">
        <f t="shared" si="5"/>
        <v>19.332256327409798</v>
      </c>
      <c r="K770" s="31">
        <f>AVERAGE(J770:J771)</f>
        <v>19.36141902243066</v>
      </c>
      <c r="L770" s="31">
        <f>_xlfn.STDEV.S(J770,J771)</f>
        <v>4.1242278813855407E-2</v>
      </c>
      <c r="M770" s="32"/>
      <c r="O770" s="33">
        <f t="shared" si="1"/>
        <v>185.7</v>
      </c>
    </row>
    <row r="771" spans="1:15" ht="15.75" customHeight="1" x14ac:dyDescent="0.3">
      <c r="A771" s="34">
        <v>2660</v>
      </c>
      <c r="B771" s="34">
        <v>32</v>
      </c>
      <c r="C771" s="35">
        <v>178</v>
      </c>
      <c r="D771" s="35">
        <v>10</v>
      </c>
      <c r="E771" s="36">
        <v>43564</v>
      </c>
      <c r="F771" s="37">
        <v>5214</v>
      </c>
      <c r="G771" s="35">
        <v>7369</v>
      </c>
      <c r="H771" s="35">
        <v>7019</v>
      </c>
      <c r="I771" s="35"/>
      <c r="J771" s="30">
        <f t="shared" si="5"/>
        <v>19.390581717451525</v>
      </c>
      <c r="K771" s="32"/>
      <c r="L771" s="32"/>
      <c r="M771" s="32"/>
      <c r="O771" s="33">
        <f t="shared" si="1"/>
        <v>180.5</v>
      </c>
    </row>
    <row r="772" spans="1:15" ht="15.75" customHeight="1" x14ac:dyDescent="0.3">
      <c r="A772" s="34">
        <v>3613</v>
      </c>
      <c r="B772" s="34">
        <v>35</v>
      </c>
      <c r="C772" s="35">
        <v>178</v>
      </c>
      <c r="D772" s="35">
        <v>14</v>
      </c>
      <c r="E772" s="36">
        <v>43591</v>
      </c>
      <c r="F772" s="35">
        <v>5280</v>
      </c>
      <c r="G772" s="37">
        <v>7903</v>
      </c>
      <c r="H772" s="35">
        <v>7520</v>
      </c>
      <c r="I772" s="35"/>
      <c r="J772" s="30">
        <f t="shared" si="5"/>
        <v>17.098214285714285</v>
      </c>
      <c r="K772" s="31">
        <f>AVERAGE(J772:J773)</f>
        <v>17.105719070255589</v>
      </c>
      <c r="L772" s="31">
        <f>_xlfn.STDEV.S(J772,J773)</f>
        <v>1.0613368080997377E-2</v>
      </c>
      <c r="M772" s="32">
        <f>(K770-K772)/27</f>
        <v>8.3544442673150782E-2</v>
      </c>
      <c r="N772" s="33">
        <f>(K762-K772)/77</f>
        <v>0.30863532572518382</v>
      </c>
      <c r="O772" s="33">
        <f t="shared" si="1"/>
        <v>224</v>
      </c>
    </row>
    <row r="773" spans="1:15" ht="15.75" customHeight="1" x14ac:dyDescent="0.3">
      <c r="A773" s="34">
        <v>3614</v>
      </c>
      <c r="B773" s="34">
        <v>36</v>
      </c>
      <c r="C773" s="35">
        <v>178</v>
      </c>
      <c r="D773" s="35">
        <v>14</v>
      </c>
      <c r="E773" s="36">
        <v>43591</v>
      </c>
      <c r="F773" s="35">
        <v>5219</v>
      </c>
      <c r="G773" s="37">
        <v>7929</v>
      </c>
      <c r="H773" s="35">
        <v>7533</v>
      </c>
      <c r="I773" s="35"/>
      <c r="J773" s="30">
        <f t="shared" si="5"/>
        <v>17.113223854796889</v>
      </c>
      <c r="K773" s="32"/>
      <c r="L773" s="32"/>
      <c r="M773" s="32"/>
      <c r="O773" s="33">
        <f t="shared" si="1"/>
        <v>231.4</v>
      </c>
    </row>
    <row r="774" spans="1:15" ht="15.75" customHeight="1" x14ac:dyDescent="0.3">
      <c r="A774" s="7">
        <v>461</v>
      </c>
      <c r="B774" s="7">
        <v>111</v>
      </c>
      <c r="C774" s="57">
        <v>179</v>
      </c>
      <c r="D774" s="57">
        <v>2</v>
      </c>
      <c r="E774" s="58">
        <v>43517</v>
      </c>
      <c r="F774" s="57">
        <v>5213</v>
      </c>
      <c r="G774" s="57">
        <v>7770</v>
      </c>
      <c r="H774" s="57">
        <v>6931</v>
      </c>
      <c r="I774" s="57">
        <v>11</v>
      </c>
      <c r="J774" s="59">
        <f t="shared" si="5"/>
        <v>48.835855646100121</v>
      </c>
      <c r="K774" s="63">
        <f>AVERAGE(J774:J775)</f>
        <v>47.857109739088813</v>
      </c>
      <c r="L774" s="63">
        <f>_xlfn.STDEV.S(J774,J775)</f>
        <v>1.3841557358125489</v>
      </c>
      <c r="M774" s="62">
        <v>3</v>
      </c>
      <c r="O774" s="33">
        <f t="shared" si="1"/>
        <v>171.8</v>
      </c>
    </row>
    <row r="775" spans="1:15" ht="15.75" customHeight="1" x14ac:dyDescent="0.3">
      <c r="A775" s="7">
        <v>462</v>
      </c>
      <c r="B775" s="7">
        <v>112</v>
      </c>
      <c r="C775" s="57">
        <v>179</v>
      </c>
      <c r="D775" s="57">
        <v>2</v>
      </c>
      <c r="E775" s="58">
        <v>43517</v>
      </c>
      <c r="F775" s="57">
        <v>5197</v>
      </c>
      <c r="G775" s="57">
        <v>7926</v>
      </c>
      <c r="H775" s="57">
        <v>7055</v>
      </c>
      <c r="I775" s="57"/>
      <c r="J775" s="59">
        <f t="shared" si="5"/>
        <v>46.878363832077504</v>
      </c>
      <c r="K775" s="62"/>
      <c r="L775" s="62"/>
      <c r="M775" s="62"/>
      <c r="O775" s="33">
        <f t="shared" si="1"/>
        <v>185.8</v>
      </c>
    </row>
    <row r="776" spans="1:15" ht="15.75" customHeight="1" x14ac:dyDescent="0.3">
      <c r="A776" s="7">
        <v>1115</v>
      </c>
      <c r="B776" s="7">
        <v>69</v>
      </c>
      <c r="C776" s="57">
        <v>179</v>
      </c>
      <c r="D776" s="57">
        <v>4</v>
      </c>
      <c r="E776" s="58">
        <v>43524</v>
      </c>
      <c r="F776" s="57">
        <v>5248</v>
      </c>
      <c r="G776" s="57">
        <v>7974</v>
      </c>
      <c r="H776" s="57">
        <v>7078</v>
      </c>
      <c r="I776" s="57">
        <v>10</v>
      </c>
      <c r="J776" s="59">
        <f t="shared" si="5"/>
        <v>48.961748633879779</v>
      </c>
      <c r="K776" s="63">
        <f>AVERAGE(J776:J777)</f>
        <v>48.597531636064957</v>
      </c>
      <c r="L776" s="63">
        <f>_xlfn.STDEV.S(J776,J777)</f>
        <v>0.51508061795652782</v>
      </c>
      <c r="M776" s="62"/>
      <c r="O776" s="33">
        <f t="shared" si="1"/>
        <v>183</v>
      </c>
    </row>
    <row r="777" spans="1:15" ht="15.75" customHeight="1" x14ac:dyDescent="0.3">
      <c r="A777" s="7">
        <v>1116</v>
      </c>
      <c r="B777" s="7">
        <v>70</v>
      </c>
      <c r="C777" s="57">
        <v>179</v>
      </c>
      <c r="D777" s="57">
        <v>4</v>
      </c>
      <c r="E777" s="58">
        <v>43524</v>
      </c>
      <c r="F777" s="57">
        <v>5266</v>
      </c>
      <c r="G777" s="57">
        <v>7909</v>
      </c>
      <c r="H777" s="57">
        <v>7049</v>
      </c>
      <c r="I777" s="57"/>
      <c r="J777" s="59">
        <f t="shared" si="5"/>
        <v>48.233314638250143</v>
      </c>
      <c r="K777" s="62"/>
      <c r="L777" s="62"/>
      <c r="M777" s="62"/>
      <c r="O777" s="33">
        <f t="shared" si="1"/>
        <v>178.3</v>
      </c>
    </row>
    <row r="778" spans="1:15" ht="15.75" customHeight="1" x14ac:dyDescent="0.3">
      <c r="A778" s="7">
        <v>1765</v>
      </c>
      <c r="B778" s="7">
        <v>69</v>
      </c>
      <c r="C778" s="57">
        <v>179</v>
      </c>
      <c r="D778" s="57">
        <v>6</v>
      </c>
      <c r="E778" s="58">
        <v>43535</v>
      </c>
      <c r="F778" s="57">
        <v>5248</v>
      </c>
      <c r="G778" s="57">
        <v>8025</v>
      </c>
      <c r="H778" s="57">
        <v>7274</v>
      </c>
      <c r="I778" s="57">
        <v>9</v>
      </c>
      <c r="J778" s="59">
        <f t="shared" si="5"/>
        <v>37.06811451135242</v>
      </c>
      <c r="K778" s="63">
        <f>AVERAGE(J778:J779)</f>
        <v>37.213763857143206</v>
      </c>
      <c r="L778" s="63">
        <f>_xlfn.STDEV.S(J778,J779)</f>
        <v>0.20597928016809433</v>
      </c>
      <c r="M778" s="62"/>
      <c r="O778" s="33">
        <f t="shared" si="1"/>
        <v>202.6</v>
      </c>
    </row>
    <row r="779" spans="1:15" ht="15.75" customHeight="1" x14ac:dyDescent="0.3">
      <c r="A779" s="7">
        <v>1766</v>
      </c>
      <c r="B779" s="7">
        <v>70</v>
      </c>
      <c r="C779" s="57">
        <v>179</v>
      </c>
      <c r="D779" s="57">
        <v>6</v>
      </c>
      <c r="E779" s="58">
        <v>43535</v>
      </c>
      <c r="F779" s="57">
        <v>5266</v>
      </c>
      <c r="G779" s="57">
        <v>8075</v>
      </c>
      <c r="H779" s="57">
        <v>7311</v>
      </c>
      <c r="I779" s="57"/>
      <c r="J779" s="59">
        <f t="shared" si="5"/>
        <v>37.359413202933986</v>
      </c>
      <c r="K779" s="62"/>
      <c r="L779" s="62"/>
      <c r="M779" s="62"/>
      <c r="O779" s="33">
        <f t="shared" si="1"/>
        <v>204.5</v>
      </c>
    </row>
    <row r="780" spans="1:15" ht="15.75" customHeight="1" x14ac:dyDescent="0.3">
      <c r="A780" s="34">
        <v>2471</v>
      </c>
      <c r="B780" s="34">
        <v>59</v>
      </c>
      <c r="C780" s="64">
        <v>179</v>
      </c>
      <c r="D780" s="64">
        <v>9</v>
      </c>
      <c r="E780" s="65">
        <v>43557</v>
      </c>
      <c r="F780" s="66">
        <v>5278</v>
      </c>
      <c r="G780" s="64">
        <v>7522</v>
      </c>
      <c r="H780" s="64">
        <v>7064</v>
      </c>
      <c r="I780" s="57"/>
      <c r="J780" s="59">
        <f t="shared" si="5"/>
        <v>25.643896976483759</v>
      </c>
      <c r="K780" s="63">
        <f>AVERAGE(J780:J781)</f>
        <v>25.511024118493978</v>
      </c>
      <c r="L780" s="63">
        <f>_xlfn.STDEV.S(J780,J781)</f>
        <v>0.1879105978404205</v>
      </c>
      <c r="M780" s="62"/>
      <c r="O780" s="33">
        <f t="shared" si="1"/>
        <v>178.6</v>
      </c>
    </row>
    <row r="781" spans="1:15" ht="15.75" customHeight="1" x14ac:dyDescent="0.3">
      <c r="A781" s="34">
        <v>2472</v>
      </c>
      <c r="B781" s="34">
        <v>60</v>
      </c>
      <c r="C781" s="64">
        <v>179</v>
      </c>
      <c r="D781" s="64">
        <v>9</v>
      </c>
      <c r="E781" s="65">
        <v>43557</v>
      </c>
      <c r="F781" s="66">
        <v>5220</v>
      </c>
      <c r="G781" s="64">
        <v>7458</v>
      </c>
      <c r="H781" s="64">
        <v>7005</v>
      </c>
      <c r="I781" s="57"/>
      <c r="J781" s="59">
        <f t="shared" si="5"/>
        <v>25.3781512605042</v>
      </c>
      <c r="K781" s="62"/>
      <c r="L781" s="62"/>
      <c r="M781" s="62"/>
      <c r="N781" s="33" t="s">
        <v>368</v>
      </c>
      <c r="O781" s="33">
        <f t="shared" si="1"/>
        <v>178.5</v>
      </c>
    </row>
    <row r="782" spans="1:15" ht="15.75" customHeight="1" x14ac:dyDescent="0.3">
      <c r="A782" s="34">
        <v>3119</v>
      </c>
      <c r="B782" s="34">
        <v>59</v>
      </c>
      <c r="C782" s="64">
        <v>179</v>
      </c>
      <c r="D782" s="64">
        <v>12</v>
      </c>
      <c r="E782" s="65">
        <v>43577</v>
      </c>
      <c r="F782" s="66">
        <v>5278</v>
      </c>
      <c r="G782" s="64">
        <v>6807</v>
      </c>
      <c r="H782" s="64">
        <v>6575</v>
      </c>
      <c r="I782" s="64"/>
      <c r="J782" s="59">
        <f t="shared" si="5"/>
        <v>17.887432536622978</v>
      </c>
      <c r="K782" s="63">
        <f>AVERAGE(J782:J783)</f>
        <v>18.030920832288672</v>
      </c>
      <c r="L782" s="63">
        <f>_xlfn.STDEV.S(J782,J783)</f>
        <v>0.20292309377222281</v>
      </c>
      <c r="M782" s="62">
        <f>(K780-K782)/20</f>
        <v>0.37400516431026531</v>
      </c>
      <c r="N782" s="33">
        <f>(K778-K782)/42</f>
        <v>0.45673435773463178</v>
      </c>
      <c r="O782" s="33">
        <f t="shared" si="1"/>
        <v>129.69999999999999</v>
      </c>
    </row>
    <row r="783" spans="1:15" ht="15.75" customHeight="1" x14ac:dyDescent="0.3">
      <c r="A783" s="34">
        <v>3120</v>
      </c>
      <c r="B783" s="34">
        <v>60</v>
      </c>
      <c r="C783" s="64">
        <v>179</v>
      </c>
      <c r="D783" s="64">
        <v>12</v>
      </c>
      <c r="E783" s="65">
        <v>43577</v>
      </c>
      <c r="F783" s="66">
        <v>5220</v>
      </c>
      <c r="G783" s="64">
        <v>6670</v>
      </c>
      <c r="H783" s="64">
        <v>6447</v>
      </c>
      <c r="I783" s="64"/>
      <c r="J783" s="59">
        <f t="shared" si="5"/>
        <v>18.174409127954362</v>
      </c>
      <c r="K783" s="62"/>
      <c r="L783" s="62"/>
      <c r="M783" s="62"/>
      <c r="O783" s="33">
        <f t="shared" si="1"/>
        <v>122.7</v>
      </c>
    </row>
    <row r="784" spans="1:15" ht="15.75" customHeight="1" x14ac:dyDescent="0.3">
      <c r="A784" s="7">
        <v>463</v>
      </c>
      <c r="B784" s="7">
        <v>113</v>
      </c>
      <c r="C784" s="67">
        <v>180</v>
      </c>
      <c r="D784" s="67">
        <v>2</v>
      </c>
      <c r="E784" s="68">
        <v>43517</v>
      </c>
      <c r="F784" s="67">
        <v>5283</v>
      </c>
      <c r="G784" s="67">
        <v>8848</v>
      </c>
      <c r="H784" s="67">
        <v>7496</v>
      </c>
      <c r="I784" s="67">
        <v>12</v>
      </c>
      <c r="J784" s="69">
        <f t="shared" si="5"/>
        <v>61.093538183461362</v>
      </c>
      <c r="K784" s="46">
        <f>AVERAGE(J784:J785)</f>
        <v>61.476474307150184</v>
      </c>
      <c r="L784" s="46">
        <f>_xlfn.STDEV.S(J784,J785)</f>
        <v>0.54155345964330781</v>
      </c>
      <c r="M784" s="47">
        <v>3</v>
      </c>
      <c r="O784" s="33">
        <f t="shared" si="1"/>
        <v>221.3</v>
      </c>
    </row>
    <row r="785" spans="1:15" ht="15.75" customHeight="1" x14ac:dyDescent="0.3">
      <c r="A785" s="7">
        <v>464</v>
      </c>
      <c r="B785" s="7">
        <v>114</v>
      </c>
      <c r="C785" s="67">
        <v>180</v>
      </c>
      <c r="D785" s="67">
        <v>2</v>
      </c>
      <c r="E785" s="68">
        <v>43517</v>
      </c>
      <c r="F785" s="67">
        <v>5247</v>
      </c>
      <c r="G785" s="67">
        <v>8816</v>
      </c>
      <c r="H785" s="67">
        <v>7452</v>
      </c>
      <c r="I785" s="67"/>
      <c r="J785" s="69">
        <f t="shared" si="5"/>
        <v>61.859410430838999</v>
      </c>
      <c r="K785" s="47"/>
      <c r="L785" s="47"/>
      <c r="M785" s="47"/>
      <c r="O785" s="33">
        <f t="shared" si="1"/>
        <v>220.5</v>
      </c>
    </row>
    <row r="786" spans="1:15" ht="15.75" customHeight="1" x14ac:dyDescent="0.3">
      <c r="A786" s="7">
        <v>1117</v>
      </c>
      <c r="B786" s="7">
        <v>71</v>
      </c>
      <c r="C786" s="67">
        <v>180</v>
      </c>
      <c r="D786" s="67">
        <v>4</v>
      </c>
      <c r="E786" s="68">
        <v>43524</v>
      </c>
      <c r="F786" s="67">
        <v>5256</v>
      </c>
      <c r="G786" s="67">
        <v>8978</v>
      </c>
      <c r="H786" s="67">
        <v>7675</v>
      </c>
      <c r="I786" s="67">
        <v>9</v>
      </c>
      <c r="J786" s="69">
        <f t="shared" si="5"/>
        <v>53.865233567589911</v>
      </c>
      <c r="K786" s="46">
        <f>AVERAGE(J786:J787)</f>
        <v>54.578492035304009</v>
      </c>
      <c r="L786" s="46">
        <f>_xlfn.STDEV.S(J786,J787)</f>
        <v>1.00869979851873</v>
      </c>
      <c r="M786" s="47"/>
      <c r="O786" s="33">
        <f t="shared" si="1"/>
        <v>241.9</v>
      </c>
    </row>
    <row r="787" spans="1:15" ht="15.75" customHeight="1" x14ac:dyDescent="0.3">
      <c r="A787" s="7">
        <v>1118</v>
      </c>
      <c r="B787" s="7">
        <v>72</v>
      </c>
      <c r="C787" s="67">
        <v>180</v>
      </c>
      <c r="D787" s="67">
        <v>4</v>
      </c>
      <c r="E787" s="68">
        <v>43524</v>
      </c>
      <c r="F787" s="67">
        <v>5223</v>
      </c>
      <c r="G787" s="67">
        <v>9082</v>
      </c>
      <c r="H787" s="67">
        <v>7708</v>
      </c>
      <c r="I787" s="67"/>
      <c r="J787" s="69">
        <f t="shared" si="5"/>
        <v>55.291750503018108</v>
      </c>
      <c r="K787" s="47"/>
      <c r="L787" s="47"/>
      <c r="M787" s="47"/>
      <c r="O787" s="33">
        <f t="shared" si="1"/>
        <v>248.5</v>
      </c>
    </row>
    <row r="788" spans="1:15" ht="15.75" customHeight="1" x14ac:dyDescent="0.3">
      <c r="A788" s="7">
        <v>1767</v>
      </c>
      <c r="B788" s="7">
        <v>71</v>
      </c>
      <c r="C788" s="67">
        <v>180</v>
      </c>
      <c r="D788" s="67">
        <v>6</v>
      </c>
      <c r="E788" s="68">
        <v>43535</v>
      </c>
      <c r="F788" s="67">
        <v>5256</v>
      </c>
      <c r="G788" s="67">
        <v>7834</v>
      </c>
      <c r="H788" s="67">
        <v>7188</v>
      </c>
      <c r="I788" s="67">
        <v>8</v>
      </c>
      <c r="J788" s="69">
        <f t="shared" si="5"/>
        <v>33.436853002070393</v>
      </c>
      <c r="K788" s="46">
        <f>AVERAGE(J788:J789)</f>
        <v>32.367100743459439</v>
      </c>
      <c r="L788" s="46">
        <f>_xlfn.STDEV.S(J788,J789)</f>
        <v>1.5128581525068621</v>
      </c>
      <c r="M788" s="47"/>
      <c r="O788" s="33">
        <f t="shared" si="1"/>
        <v>193.2</v>
      </c>
    </row>
    <row r="789" spans="1:15" ht="15.75" customHeight="1" x14ac:dyDescent="0.3">
      <c r="A789" s="7">
        <v>1768</v>
      </c>
      <c r="B789" s="7">
        <v>72</v>
      </c>
      <c r="C789" s="67">
        <v>180</v>
      </c>
      <c r="D789" s="67">
        <v>6</v>
      </c>
      <c r="E789" s="68">
        <v>43535</v>
      </c>
      <c r="F789" s="67">
        <v>5223</v>
      </c>
      <c r="G789" s="67">
        <v>7996</v>
      </c>
      <c r="H789" s="67">
        <v>7335</v>
      </c>
      <c r="I789" s="67"/>
      <c r="J789" s="69">
        <f t="shared" si="5"/>
        <v>31.297348484848484</v>
      </c>
      <c r="K789" s="47"/>
      <c r="L789" s="47"/>
      <c r="M789" s="47"/>
      <c r="O789" s="33">
        <f t="shared" si="1"/>
        <v>211.2</v>
      </c>
    </row>
    <row r="790" spans="1:15" ht="15.75" customHeight="1" x14ac:dyDescent="0.3">
      <c r="A790" s="34">
        <v>2473</v>
      </c>
      <c r="B790" s="34">
        <v>61</v>
      </c>
      <c r="C790" s="70">
        <v>180</v>
      </c>
      <c r="D790" s="70">
        <v>9</v>
      </c>
      <c r="E790" s="71">
        <v>43557</v>
      </c>
      <c r="F790" s="72">
        <v>5212</v>
      </c>
      <c r="G790" s="70">
        <v>8230</v>
      </c>
      <c r="H790" s="70">
        <v>7740</v>
      </c>
      <c r="I790" s="67"/>
      <c r="J790" s="69">
        <f t="shared" si="5"/>
        <v>19.382911392405063</v>
      </c>
      <c r="K790" s="46">
        <f>AVERAGE(J790:J791)</f>
        <v>19.588149911078563</v>
      </c>
      <c r="L790" s="46">
        <f>_xlfn.STDEV.S(J790,J791)</f>
        <v>0.29025109662942766</v>
      </c>
      <c r="M790" s="47"/>
      <c r="O790" s="33">
        <f t="shared" si="1"/>
        <v>252.8</v>
      </c>
    </row>
    <row r="791" spans="1:15" ht="15.75" customHeight="1" x14ac:dyDescent="0.3">
      <c r="A791" s="34">
        <v>2474</v>
      </c>
      <c r="B791" s="34">
        <v>62</v>
      </c>
      <c r="C791" s="70">
        <v>180</v>
      </c>
      <c r="D791" s="70">
        <v>9</v>
      </c>
      <c r="E791" s="71">
        <v>43557</v>
      </c>
      <c r="F791" s="72">
        <v>5209</v>
      </c>
      <c r="G791" s="70">
        <v>8108</v>
      </c>
      <c r="H791" s="70">
        <v>7629</v>
      </c>
      <c r="I791" s="67"/>
      <c r="J791" s="69">
        <f t="shared" si="5"/>
        <v>19.793388429752063</v>
      </c>
      <c r="K791" s="47"/>
      <c r="L791" s="47"/>
      <c r="M791" s="47"/>
      <c r="O791" s="33">
        <f t="shared" si="1"/>
        <v>242</v>
      </c>
    </row>
    <row r="792" spans="1:15" ht="15.75" customHeight="1" x14ac:dyDescent="0.3">
      <c r="A792" s="34">
        <v>3121</v>
      </c>
      <c r="B792" s="34">
        <v>61</v>
      </c>
      <c r="C792" s="70">
        <v>180</v>
      </c>
      <c r="D792" s="70">
        <v>12</v>
      </c>
      <c r="E792" s="71">
        <v>43577</v>
      </c>
      <c r="F792" s="72">
        <v>5212</v>
      </c>
      <c r="G792" s="70">
        <v>6978</v>
      </c>
      <c r="H792" s="70">
        <v>6721</v>
      </c>
      <c r="I792" s="70"/>
      <c r="J792" s="69">
        <f t="shared" si="5"/>
        <v>17.0311464546057</v>
      </c>
      <c r="K792" s="46">
        <f>AVERAGE(J792:J793)</f>
        <v>17.357459496373586</v>
      </c>
      <c r="L792" s="46">
        <f>_xlfn.STDEV.S(J792,J793)</f>
        <v>0.46147632924736248</v>
      </c>
      <c r="M792" s="47">
        <f>(K790-K792)/20</f>
        <v>0.11153452073524886</v>
      </c>
      <c r="N792" s="33">
        <f>(K788-K792)/42</f>
        <v>0.35737241064490127</v>
      </c>
      <c r="O792" s="33">
        <f t="shared" si="1"/>
        <v>150.9</v>
      </c>
    </row>
    <row r="793" spans="1:15" ht="15.75" customHeight="1" x14ac:dyDescent="0.3">
      <c r="A793" s="34">
        <v>3122</v>
      </c>
      <c r="B793" s="34">
        <v>62</v>
      </c>
      <c r="C793" s="70">
        <v>180</v>
      </c>
      <c r="D793" s="70">
        <v>12</v>
      </c>
      <c r="E793" s="71">
        <v>43577</v>
      </c>
      <c r="F793" s="72">
        <v>5209</v>
      </c>
      <c r="G793" s="70">
        <v>6906</v>
      </c>
      <c r="H793" s="70">
        <v>6651</v>
      </c>
      <c r="I793" s="70"/>
      <c r="J793" s="69">
        <f t="shared" si="5"/>
        <v>17.683772538141472</v>
      </c>
      <c r="K793" s="47"/>
      <c r="L793" s="47"/>
      <c r="M793" s="47"/>
      <c r="O793" s="33">
        <f t="shared" si="1"/>
        <v>144.19999999999999</v>
      </c>
    </row>
    <row r="794" spans="1:15" ht="15.75" customHeight="1" x14ac:dyDescent="0.3">
      <c r="A794" s="7">
        <v>89</v>
      </c>
      <c r="B794" s="7">
        <v>89</v>
      </c>
      <c r="C794" s="28">
        <v>182</v>
      </c>
      <c r="D794" s="28">
        <v>1</v>
      </c>
      <c r="E794" s="29">
        <v>43514</v>
      </c>
      <c r="F794" s="28">
        <v>5188</v>
      </c>
      <c r="G794" s="28">
        <v>8594</v>
      </c>
      <c r="H794" s="28">
        <v>7659</v>
      </c>
      <c r="I794" s="28">
        <v>9</v>
      </c>
      <c r="J794" s="30">
        <f t="shared" si="5"/>
        <v>37.83893160663699</v>
      </c>
      <c r="K794" s="31">
        <f>AVERAGE(J794:J795)</f>
        <v>37.83080138132074</v>
      </c>
      <c r="L794" s="31">
        <f>_xlfn.STDEV.S(J794,J795)</f>
        <v>1.1497874907390567E-2</v>
      </c>
      <c r="M794" s="32">
        <v>1</v>
      </c>
      <c r="O794" s="33">
        <f t="shared" si="1"/>
        <v>247.1</v>
      </c>
    </row>
    <row r="795" spans="1:15" ht="15.75" customHeight="1" x14ac:dyDescent="0.3">
      <c r="A795" s="7">
        <v>90</v>
      </c>
      <c r="B795" s="7">
        <v>90</v>
      </c>
      <c r="C795" s="28">
        <v>182</v>
      </c>
      <c r="D795" s="28">
        <v>1</v>
      </c>
      <c r="E795" s="29">
        <v>43514</v>
      </c>
      <c r="F795" s="28">
        <v>5202</v>
      </c>
      <c r="G795" s="28">
        <v>8886</v>
      </c>
      <c r="H795" s="28">
        <v>7875</v>
      </c>
      <c r="I795" s="28"/>
      <c r="J795" s="30">
        <f t="shared" si="5"/>
        <v>37.822671156004489</v>
      </c>
      <c r="K795" s="32"/>
      <c r="L795" s="32"/>
      <c r="M795" s="32"/>
      <c r="O795" s="33">
        <f t="shared" si="1"/>
        <v>267.3</v>
      </c>
    </row>
    <row r="796" spans="1:15" ht="15.75" customHeight="1" x14ac:dyDescent="0.3">
      <c r="A796" s="7">
        <v>743</v>
      </c>
      <c r="B796" s="7">
        <v>89</v>
      </c>
      <c r="C796" s="28">
        <v>182</v>
      </c>
      <c r="D796" s="28">
        <v>3</v>
      </c>
      <c r="E796" s="29">
        <v>43521</v>
      </c>
      <c r="F796" s="28">
        <v>5188</v>
      </c>
      <c r="G796" s="28">
        <v>7915</v>
      </c>
      <c r="H796" s="28">
        <v>7344</v>
      </c>
      <c r="I796" s="28">
        <v>9</v>
      </c>
      <c r="J796" s="30">
        <f t="shared" si="5"/>
        <v>26.484230055658625</v>
      </c>
      <c r="K796" s="31">
        <f>AVERAGE(J796:J797)</f>
        <v>26.876296496864356</v>
      </c>
      <c r="L796" s="31">
        <f>_xlfn.STDEV.S(J796,J797)</f>
        <v>0.55446567850450135</v>
      </c>
      <c r="M796" s="32"/>
      <c r="O796" s="33">
        <f t="shared" si="1"/>
        <v>215.6</v>
      </c>
    </row>
    <row r="797" spans="1:15" ht="15.75" customHeight="1" x14ac:dyDescent="0.3">
      <c r="A797" s="7">
        <v>744</v>
      </c>
      <c r="B797" s="7">
        <v>90</v>
      </c>
      <c r="C797" s="28">
        <v>182</v>
      </c>
      <c r="D797" s="28">
        <v>3</v>
      </c>
      <c r="E797" s="29">
        <v>43521</v>
      </c>
      <c r="F797" s="28">
        <v>5202</v>
      </c>
      <c r="G797" s="28">
        <v>7853</v>
      </c>
      <c r="H797" s="28">
        <v>7285</v>
      </c>
      <c r="I797" s="28"/>
      <c r="J797" s="30">
        <f t="shared" si="5"/>
        <v>27.268362938070091</v>
      </c>
      <c r="K797" s="32"/>
      <c r="L797" s="32"/>
      <c r="M797" s="32"/>
      <c r="O797" s="33">
        <f t="shared" si="1"/>
        <v>208.3</v>
      </c>
    </row>
    <row r="798" spans="1:15" ht="15.75" customHeight="1" x14ac:dyDescent="0.3">
      <c r="A798" s="7">
        <v>1393</v>
      </c>
      <c r="B798" s="7">
        <v>89</v>
      </c>
      <c r="C798" s="28">
        <v>182</v>
      </c>
      <c r="D798" s="28">
        <v>5</v>
      </c>
      <c r="E798" s="29">
        <v>43531</v>
      </c>
      <c r="F798" s="28">
        <v>5188</v>
      </c>
      <c r="G798" s="28">
        <v>8186</v>
      </c>
      <c r="H798" s="28">
        <v>7643</v>
      </c>
      <c r="I798" s="28">
        <v>6</v>
      </c>
      <c r="J798" s="30">
        <f t="shared" si="5"/>
        <v>22.118126272912424</v>
      </c>
      <c r="K798" s="31">
        <f>AVERAGE(J798:J799)</f>
        <v>21.905422267222509</v>
      </c>
      <c r="L798" s="31">
        <f>_xlfn.STDEV.S(J798,J799)</f>
        <v>0.30080888961776142</v>
      </c>
      <c r="M798" s="32"/>
      <c r="O798" s="33">
        <f t="shared" si="1"/>
        <v>245.5</v>
      </c>
    </row>
    <row r="799" spans="1:15" ht="15.75" customHeight="1" x14ac:dyDescent="0.3">
      <c r="A799" s="7">
        <v>1394</v>
      </c>
      <c r="B799" s="7">
        <v>90</v>
      </c>
      <c r="C799" s="28">
        <v>182</v>
      </c>
      <c r="D799" s="28">
        <v>5</v>
      </c>
      <c r="E799" s="29">
        <v>43531</v>
      </c>
      <c r="F799" s="28">
        <v>5202</v>
      </c>
      <c r="G799" s="28">
        <v>8394</v>
      </c>
      <c r="H799" s="28">
        <v>7825</v>
      </c>
      <c r="I799" s="28"/>
      <c r="J799" s="30">
        <f t="shared" si="5"/>
        <v>21.692718261532594</v>
      </c>
      <c r="K799" s="32"/>
      <c r="L799" s="32"/>
      <c r="M799" s="32"/>
      <c r="O799" s="33">
        <f t="shared" si="1"/>
        <v>262.3</v>
      </c>
    </row>
    <row r="800" spans="1:15" ht="15.75" customHeight="1" x14ac:dyDescent="0.3">
      <c r="A800" s="34">
        <v>2001</v>
      </c>
      <c r="B800" s="34">
        <v>47</v>
      </c>
      <c r="C800" s="35">
        <v>182</v>
      </c>
      <c r="D800" s="35">
        <v>7</v>
      </c>
      <c r="E800" s="36">
        <v>43545</v>
      </c>
      <c r="F800" s="37">
        <v>5258</v>
      </c>
      <c r="G800" s="35">
        <v>8123</v>
      </c>
      <c r="H800" s="35">
        <v>7604</v>
      </c>
      <c r="I800" s="28"/>
      <c r="J800" s="30">
        <f t="shared" si="5"/>
        <v>22.122762148337596</v>
      </c>
      <c r="K800" s="31">
        <f>AVERAGE(J800:J801)</f>
        <v>22.127779464510851</v>
      </c>
      <c r="L800" s="31">
        <f>_xlfn.STDEV.S(J800,J801)</f>
        <v>7.0955565789313554E-3</v>
      </c>
      <c r="M800" s="32"/>
      <c r="O800" s="33">
        <f t="shared" si="1"/>
        <v>234.6</v>
      </c>
    </row>
    <row r="801" spans="1:15" ht="15.75" customHeight="1" x14ac:dyDescent="0.3">
      <c r="A801" s="34">
        <v>2002</v>
      </c>
      <c r="B801" s="34">
        <v>48</v>
      </c>
      <c r="C801" s="35">
        <v>182</v>
      </c>
      <c r="D801" s="35">
        <v>7</v>
      </c>
      <c r="E801" s="36">
        <v>43545</v>
      </c>
      <c r="F801" s="37">
        <v>5245</v>
      </c>
      <c r="G801" s="35">
        <v>8280</v>
      </c>
      <c r="H801" s="35">
        <v>7730</v>
      </c>
      <c r="I801" s="28"/>
      <c r="J801" s="30">
        <f t="shared" si="5"/>
        <v>22.132796780684107</v>
      </c>
      <c r="K801" s="32"/>
      <c r="L801" s="32"/>
      <c r="M801" s="32"/>
      <c r="O801" s="33">
        <f t="shared" si="1"/>
        <v>248.5</v>
      </c>
    </row>
    <row r="802" spans="1:15" ht="15.75" customHeight="1" x14ac:dyDescent="0.3">
      <c r="A802" s="34">
        <v>2661</v>
      </c>
      <c r="B802" s="34">
        <v>33</v>
      </c>
      <c r="C802" s="35">
        <v>182</v>
      </c>
      <c r="D802" s="35">
        <v>10</v>
      </c>
      <c r="E802" s="36">
        <v>43564</v>
      </c>
      <c r="F802" s="37">
        <v>5203</v>
      </c>
      <c r="G802" s="35">
        <v>7637</v>
      </c>
      <c r="H802" s="35">
        <v>7272</v>
      </c>
      <c r="I802" s="35"/>
      <c r="J802" s="30">
        <f t="shared" si="5"/>
        <v>17.641372643789271</v>
      </c>
      <c r="K802" s="31">
        <f>AVERAGE(J802:J803)</f>
        <v>17.529246440647725</v>
      </c>
      <c r="L802" s="31">
        <f>_xlfn.STDEV.S(J802,J803)</f>
        <v>0.15857039718017288</v>
      </c>
      <c r="M802" s="32">
        <f>(K800-K802)/19</f>
        <v>0.24202805388753296</v>
      </c>
      <c r="N802" s="33">
        <f>(K794-K802)/50</f>
        <v>0.40603109881346028</v>
      </c>
      <c r="O802" s="33">
        <f t="shared" si="1"/>
        <v>206.9</v>
      </c>
    </row>
    <row r="803" spans="1:15" ht="15.75" customHeight="1" x14ac:dyDescent="0.3">
      <c r="A803" s="34">
        <v>2662</v>
      </c>
      <c r="B803" s="34">
        <v>34</v>
      </c>
      <c r="C803" s="35">
        <v>182</v>
      </c>
      <c r="D803" s="35">
        <v>10</v>
      </c>
      <c r="E803" s="36">
        <v>43564</v>
      </c>
      <c r="F803" s="37">
        <v>5191</v>
      </c>
      <c r="G803" s="35">
        <v>7564</v>
      </c>
      <c r="H803" s="35">
        <v>7212</v>
      </c>
      <c r="I803" s="35"/>
      <c r="J803" s="30">
        <f t="shared" si="5"/>
        <v>17.417120237506182</v>
      </c>
      <c r="K803" s="32"/>
      <c r="L803" s="32"/>
      <c r="M803" s="32"/>
      <c r="O803" s="33">
        <f t="shared" si="1"/>
        <v>202.1</v>
      </c>
    </row>
    <row r="804" spans="1:15" ht="15.75" customHeight="1" x14ac:dyDescent="0.3">
      <c r="A804" s="7">
        <v>465</v>
      </c>
      <c r="B804" s="7">
        <v>115</v>
      </c>
      <c r="C804" s="57">
        <v>183</v>
      </c>
      <c r="D804" s="57">
        <v>2</v>
      </c>
      <c r="E804" s="58">
        <v>43517</v>
      </c>
      <c r="F804" s="57">
        <v>5260</v>
      </c>
      <c r="G804" s="57">
        <v>9907</v>
      </c>
      <c r="H804" s="57">
        <v>8457</v>
      </c>
      <c r="I804" s="57">
        <v>10</v>
      </c>
      <c r="J804" s="59">
        <f t="shared" si="5"/>
        <v>45.355020331560837</v>
      </c>
      <c r="K804" s="63">
        <f>AVERAGE(J804:J805)</f>
        <v>46.69756486040211</v>
      </c>
      <c r="L804" s="63">
        <f>_xlfn.STDEV.S(J804,J805)</f>
        <v>1.8986446807771304</v>
      </c>
      <c r="M804" s="62">
        <v>1</v>
      </c>
      <c r="O804" s="33">
        <f t="shared" si="1"/>
        <v>319.7</v>
      </c>
    </row>
    <row r="805" spans="1:15" ht="15.75" customHeight="1" x14ac:dyDescent="0.3">
      <c r="A805" s="7">
        <v>466</v>
      </c>
      <c r="B805" s="7">
        <v>116</v>
      </c>
      <c r="C805" s="57">
        <v>183</v>
      </c>
      <c r="D805" s="57">
        <v>2</v>
      </c>
      <c r="E805" s="58">
        <v>43517</v>
      </c>
      <c r="F805" s="57">
        <v>5263</v>
      </c>
      <c r="G805" s="57">
        <v>10135</v>
      </c>
      <c r="H805" s="57">
        <v>8554</v>
      </c>
      <c r="I805" s="57"/>
      <c r="J805" s="59">
        <f t="shared" si="5"/>
        <v>48.040109389243391</v>
      </c>
      <c r="K805" s="62"/>
      <c r="L805" s="62"/>
      <c r="M805" s="62"/>
      <c r="O805" s="33">
        <f t="shared" si="1"/>
        <v>329.1</v>
      </c>
    </row>
    <row r="806" spans="1:15" ht="15.75" customHeight="1" x14ac:dyDescent="0.3">
      <c r="A806" s="7">
        <v>1119</v>
      </c>
      <c r="B806" s="7">
        <v>73</v>
      </c>
      <c r="C806" s="57">
        <v>183</v>
      </c>
      <c r="D806" s="57">
        <v>4</v>
      </c>
      <c r="E806" s="58">
        <v>43524</v>
      </c>
      <c r="F806" s="57">
        <v>5203</v>
      </c>
      <c r="G806" s="57">
        <v>8833</v>
      </c>
      <c r="H806" s="57">
        <v>7650</v>
      </c>
      <c r="I806" s="57">
        <v>9</v>
      </c>
      <c r="J806" s="59">
        <f t="shared" si="5"/>
        <v>48.344912137310992</v>
      </c>
      <c r="K806" s="63">
        <f>AVERAGE(J806:J807)</f>
        <v>47.422358297830314</v>
      </c>
      <c r="L806" s="63">
        <f>_xlfn.STDEV.S(J806,J807)</f>
        <v>1.3046881518129505</v>
      </c>
      <c r="M806" s="62"/>
      <c r="O806" s="33">
        <f t="shared" si="1"/>
        <v>244.7</v>
      </c>
    </row>
    <row r="807" spans="1:15" ht="15.75" customHeight="1" x14ac:dyDescent="0.3">
      <c r="A807" s="7">
        <v>1120</v>
      </c>
      <c r="B807" s="7">
        <v>74</v>
      </c>
      <c r="C807" s="57">
        <v>183</v>
      </c>
      <c r="D807" s="57">
        <v>4</v>
      </c>
      <c r="E807" s="58">
        <v>43524</v>
      </c>
      <c r="F807" s="57">
        <v>5309</v>
      </c>
      <c r="G807" s="57">
        <v>9055</v>
      </c>
      <c r="H807" s="57">
        <v>7866</v>
      </c>
      <c r="I807" s="57"/>
      <c r="J807" s="59">
        <f t="shared" si="5"/>
        <v>46.499804458349629</v>
      </c>
      <c r="K807" s="62"/>
      <c r="L807" s="62"/>
      <c r="M807" s="62"/>
      <c r="O807" s="33">
        <f t="shared" si="1"/>
        <v>255.7</v>
      </c>
    </row>
    <row r="808" spans="1:15" ht="15.75" customHeight="1" x14ac:dyDescent="0.3">
      <c r="A808" s="7">
        <v>1769</v>
      </c>
      <c r="B808" s="7">
        <v>73</v>
      </c>
      <c r="C808" s="57">
        <v>183</v>
      </c>
      <c r="D808" s="57">
        <v>6</v>
      </c>
      <c r="E808" s="58">
        <v>43535</v>
      </c>
      <c r="F808" s="57">
        <v>5203</v>
      </c>
      <c r="G808" s="57">
        <v>8198</v>
      </c>
      <c r="H808" s="57">
        <v>7657</v>
      </c>
      <c r="I808" s="57">
        <v>8</v>
      </c>
      <c r="J808" s="59">
        <f t="shared" si="5"/>
        <v>22.045639771801142</v>
      </c>
      <c r="K808" s="63">
        <f>AVERAGE(J808:J809)</f>
        <v>21.647295996546003</v>
      </c>
      <c r="L808" s="63">
        <f>_xlfn.STDEV.S(J808,J809)</f>
        <v>0.56334316945271745</v>
      </c>
      <c r="M808" s="62"/>
      <c r="O808" s="33">
        <f t="shared" si="1"/>
        <v>245.4</v>
      </c>
    </row>
    <row r="809" spans="1:15" ht="15.75" customHeight="1" x14ac:dyDescent="0.3">
      <c r="A809" s="7">
        <v>1770</v>
      </c>
      <c r="B809" s="7">
        <v>74</v>
      </c>
      <c r="C809" s="57">
        <v>183</v>
      </c>
      <c r="D809" s="57">
        <v>6</v>
      </c>
      <c r="E809" s="58">
        <v>43535</v>
      </c>
      <c r="F809" s="57">
        <v>5309</v>
      </c>
      <c r="G809" s="57">
        <v>8202</v>
      </c>
      <c r="H809" s="57">
        <v>7695</v>
      </c>
      <c r="I809" s="57"/>
      <c r="J809" s="59">
        <f t="shared" si="5"/>
        <v>21.248952221290864</v>
      </c>
      <c r="K809" s="62"/>
      <c r="L809" s="62"/>
      <c r="M809" s="62"/>
      <c r="O809" s="33">
        <f t="shared" si="1"/>
        <v>238.6</v>
      </c>
    </row>
    <row r="810" spans="1:15" ht="15.75" customHeight="1" x14ac:dyDescent="0.3">
      <c r="A810" s="34">
        <v>2003</v>
      </c>
      <c r="B810" s="34">
        <v>49</v>
      </c>
      <c r="C810" s="64">
        <v>183</v>
      </c>
      <c r="D810" s="64">
        <v>7</v>
      </c>
      <c r="E810" s="65">
        <v>43545</v>
      </c>
      <c r="F810" s="66">
        <v>5203</v>
      </c>
      <c r="G810" s="64">
        <v>8087</v>
      </c>
      <c r="H810" s="64">
        <v>7625</v>
      </c>
      <c r="I810" s="57"/>
      <c r="J810" s="59">
        <f t="shared" si="5"/>
        <v>19.075144508670519</v>
      </c>
      <c r="K810" s="63">
        <f>AVERAGE(J810:J811)</f>
        <v>19.178364987613541</v>
      </c>
      <c r="L810" s="63">
        <f>_xlfn.STDEV.S(J810,J811)</f>
        <v>0.14597580123586881</v>
      </c>
      <c r="M810" s="62">
        <f>(K808-K810)/10</f>
        <v>0.24689310089324615</v>
      </c>
      <c r="N810" s="62"/>
      <c r="O810" s="33">
        <f t="shared" si="1"/>
        <v>242.2</v>
      </c>
    </row>
    <row r="811" spans="1:15" ht="15.75" customHeight="1" x14ac:dyDescent="0.3">
      <c r="A811" s="34">
        <v>2004</v>
      </c>
      <c r="B811" s="34">
        <v>50</v>
      </c>
      <c r="C811" s="64">
        <v>183</v>
      </c>
      <c r="D811" s="64">
        <v>7</v>
      </c>
      <c r="E811" s="65">
        <v>43545</v>
      </c>
      <c r="F811" s="66">
        <v>5251</v>
      </c>
      <c r="G811" s="64">
        <v>8140</v>
      </c>
      <c r="H811" s="64">
        <v>7673</v>
      </c>
      <c r="I811" s="57"/>
      <c r="J811" s="59">
        <f t="shared" si="5"/>
        <v>19.281585466556564</v>
      </c>
      <c r="K811" s="62"/>
      <c r="L811" s="62"/>
      <c r="M811" s="62"/>
      <c r="O811" s="33">
        <f t="shared" si="1"/>
        <v>242.2</v>
      </c>
    </row>
    <row r="812" spans="1:15" ht="15.75" customHeight="1" x14ac:dyDescent="0.3">
      <c r="A812" s="7">
        <v>467</v>
      </c>
      <c r="B812" s="7">
        <v>117</v>
      </c>
      <c r="C812" s="67">
        <v>184</v>
      </c>
      <c r="D812" s="67">
        <v>2</v>
      </c>
      <c r="E812" s="68">
        <v>43517</v>
      </c>
      <c r="F812" s="67">
        <v>5221</v>
      </c>
      <c r="G812" s="67">
        <v>8481</v>
      </c>
      <c r="H812" s="67">
        <v>7337</v>
      </c>
      <c r="I812" s="67">
        <v>10</v>
      </c>
      <c r="J812" s="69">
        <f t="shared" si="5"/>
        <v>54.06427221172023</v>
      </c>
      <c r="K812" s="46">
        <f>AVERAGE(J812:J813)</f>
        <v>54.37772780788746</v>
      </c>
      <c r="L812" s="46">
        <f>_xlfn.STDEV.S(J812,J813)</f>
        <v>0.44329315530144137</v>
      </c>
      <c r="M812" s="47">
        <v>3</v>
      </c>
      <c r="O812" s="33">
        <f t="shared" si="1"/>
        <v>211.6</v>
      </c>
    </row>
    <row r="813" spans="1:15" ht="15.75" customHeight="1" x14ac:dyDescent="0.3">
      <c r="A813" s="7">
        <v>468</v>
      </c>
      <c r="B813" s="7">
        <v>118</v>
      </c>
      <c r="C813" s="67">
        <v>184</v>
      </c>
      <c r="D813" s="67">
        <v>2</v>
      </c>
      <c r="E813" s="68">
        <v>43517</v>
      </c>
      <c r="F813" s="67">
        <v>5249</v>
      </c>
      <c r="G813" s="67">
        <v>8530</v>
      </c>
      <c r="H813" s="67">
        <v>7370</v>
      </c>
      <c r="I813" s="67"/>
      <c r="J813" s="69">
        <f t="shared" si="5"/>
        <v>54.691183404054691</v>
      </c>
      <c r="K813" s="47"/>
      <c r="L813" s="47"/>
      <c r="M813" s="47"/>
      <c r="O813" s="33">
        <f t="shared" si="1"/>
        <v>212.1</v>
      </c>
    </row>
    <row r="814" spans="1:15" ht="15.75" customHeight="1" x14ac:dyDescent="0.3">
      <c r="A814" s="7">
        <v>1121</v>
      </c>
      <c r="B814" s="7">
        <v>75</v>
      </c>
      <c r="C814" s="67">
        <v>184</v>
      </c>
      <c r="D814" s="67">
        <v>4</v>
      </c>
      <c r="E814" s="68">
        <v>43524</v>
      </c>
      <c r="F814" s="67">
        <v>5226</v>
      </c>
      <c r="G814" s="67">
        <v>8858</v>
      </c>
      <c r="H814" s="67">
        <v>7578</v>
      </c>
      <c r="I814" s="67">
        <v>9</v>
      </c>
      <c r="J814" s="69">
        <f t="shared" si="5"/>
        <v>54.421768707482997</v>
      </c>
      <c r="K814" s="46">
        <f>AVERAGE(J814:J815)</f>
        <v>53.479228169255123</v>
      </c>
      <c r="L814" s="46">
        <f>_xlfn.STDEV.S(J814,J815)</f>
        <v>1.332953612248291</v>
      </c>
      <c r="M814" s="47"/>
      <c r="O814" s="33">
        <f t="shared" si="1"/>
        <v>235.2</v>
      </c>
    </row>
    <row r="815" spans="1:15" ht="15.75" customHeight="1" x14ac:dyDescent="0.3">
      <c r="A815" s="7">
        <v>1122</v>
      </c>
      <c r="B815" s="7">
        <v>76</v>
      </c>
      <c r="C815" s="67">
        <v>184</v>
      </c>
      <c r="D815" s="67">
        <v>4</v>
      </c>
      <c r="E815" s="68">
        <v>43524</v>
      </c>
      <c r="F815" s="67">
        <v>5239</v>
      </c>
      <c r="G815" s="67">
        <v>8877</v>
      </c>
      <c r="H815" s="67">
        <v>7624</v>
      </c>
      <c r="I815" s="67"/>
      <c r="J815" s="69">
        <f t="shared" si="5"/>
        <v>52.536687631027256</v>
      </c>
      <c r="K815" s="47"/>
      <c r="L815" s="47"/>
      <c r="M815" s="47"/>
      <c r="O815" s="33">
        <f t="shared" si="1"/>
        <v>238.5</v>
      </c>
    </row>
    <row r="816" spans="1:15" ht="15.75" customHeight="1" x14ac:dyDescent="0.3">
      <c r="A816" s="7">
        <v>1771</v>
      </c>
      <c r="B816" s="7">
        <v>75</v>
      </c>
      <c r="C816" s="67">
        <v>184</v>
      </c>
      <c r="D816" s="67">
        <v>6</v>
      </c>
      <c r="E816" s="68">
        <v>43535</v>
      </c>
      <c r="F816" s="67">
        <v>5226</v>
      </c>
      <c r="G816" s="67">
        <v>8404</v>
      </c>
      <c r="H816" s="67">
        <v>7484</v>
      </c>
      <c r="I816" s="67">
        <v>8</v>
      </c>
      <c r="J816" s="69">
        <f t="shared" si="5"/>
        <v>40.744021257750227</v>
      </c>
      <c r="K816" s="46">
        <f>AVERAGE(J816:J817)</f>
        <v>39.421891864029504</v>
      </c>
      <c r="L816" s="46">
        <f>_xlfn.STDEV.S(J816,J817)</f>
        <v>1.8697733198119577</v>
      </c>
      <c r="M816" s="47"/>
      <c r="O816" s="33">
        <f t="shared" si="1"/>
        <v>225.8</v>
      </c>
    </row>
    <row r="817" spans="1:15" ht="15.75" customHeight="1" x14ac:dyDescent="0.3">
      <c r="A817" s="7">
        <v>1772</v>
      </c>
      <c r="B817" s="7">
        <v>76</v>
      </c>
      <c r="C817" s="67">
        <v>184</v>
      </c>
      <c r="D817" s="67">
        <v>6</v>
      </c>
      <c r="E817" s="68">
        <v>43535</v>
      </c>
      <c r="F817" s="67">
        <v>5239</v>
      </c>
      <c r="G817" s="67">
        <v>8146</v>
      </c>
      <c r="H817" s="67">
        <v>7344</v>
      </c>
      <c r="I817" s="67"/>
      <c r="J817" s="69">
        <f t="shared" si="5"/>
        <v>38.099762470308789</v>
      </c>
      <c r="K817" s="47"/>
      <c r="L817" s="47"/>
      <c r="M817" s="47"/>
      <c r="O817" s="33">
        <f t="shared" si="1"/>
        <v>210.5</v>
      </c>
    </row>
    <row r="818" spans="1:15" ht="15.75" customHeight="1" x14ac:dyDescent="0.3">
      <c r="A818" s="34">
        <v>2475</v>
      </c>
      <c r="B818" s="34">
        <v>63</v>
      </c>
      <c r="C818" s="70">
        <v>184</v>
      </c>
      <c r="D818" s="70">
        <v>9</v>
      </c>
      <c r="E818" s="71">
        <v>43557</v>
      </c>
      <c r="F818" s="72">
        <v>5214</v>
      </c>
      <c r="G818" s="70">
        <v>7922</v>
      </c>
      <c r="H818" s="70">
        <v>7290</v>
      </c>
      <c r="I818" s="67"/>
      <c r="J818" s="69">
        <f t="shared" si="5"/>
        <v>30.443159922928707</v>
      </c>
      <c r="K818" s="46">
        <f>AVERAGE(J818:J819)</f>
        <v>30.471242579548026</v>
      </c>
      <c r="L818" s="46">
        <f>_xlfn.STDEV.S(J818,J819)</f>
        <v>3.9714873858504161E-2</v>
      </c>
      <c r="M818" s="47"/>
      <c r="O818" s="33">
        <f t="shared" si="1"/>
        <v>207.6</v>
      </c>
    </row>
    <row r="819" spans="1:15" ht="15.75" customHeight="1" x14ac:dyDescent="0.3">
      <c r="A819" s="34">
        <v>2476</v>
      </c>
      <c r="B819" s="34">
        <v>64</v>
      </c>
      <c r="C819" s="70">
        <v>184</v>
      </c>
      <c r="D819" s="70">
        <v>9</v>
      </c>
      <c r="E819" s="71">
        <v>43557</v>
      </c>
      <c r="F819" s="72">
        <v>5232</v>
      </c>
      <c r="G819" s="70">
        <v>8133</v>
      </c>
      <c r="H819" s="70">
        <v>7455</v>
      </c>
      <c r="I819" s="67"/>
      <c r="J819" s="69">
        <f t="shared" si="5"/>
        <v>30.499325236167341</v>
      </c>
      <c r="K819" s="47"/>
      <c r="L819" s="47"/>
      <c r="M819" s="47"/>
      <c r="O819" s="33">
        <f t="shared" si="1"/>
        <v>222.3</v>
      </c>
    </row>
    <row r="820" spans="1:15" ht="15.75" customHeight="1" x14ac:dyDescent="0.3">
      <c r="A820" s="34">
        <v>3123</v>
      </c>
      <c r="B820" s="34">
        <v>63</v>
      </c>
      <c r="C820" s="70">
        <v>184</v>
      </c>
      <c r="D820" s="70">
        <v>12</v>
      </c>
      <c r="E820" s="71">
        <v>43577</v>
      </c>
      <c r="F820" s="72">
        <v>5214</v>
      </c>
      <c r="G820" s="70">
        <v>7141</v>
      </c>
      <c r="H820" s="70">
        <v>6823</v>
      </c>
      <c r="I820" s="70"/>
      <c r="J820" s="69">
        <f t="shared" si="5"/>
        <v>19.763828464885023</v>
      </c>
      <c r="K820" s="46">
        <f>AVERAGE(J820:J821)</f>
        <v>22.735465458086761</v>
      </c>
      <c r="L820" s="46">
        <f>_xlfn.STDEV.S(J820,J821)</f>
        <v>4.2025293382355118</v>
      </c>
      <c r="M820" s="47"/>
      <c r="O820" s="33">
        <f t="shared" si="1"/>
        <v>160.9</v>
      </c>
    </row>
    <row r="821" spans="1:15" ht="15.75" customHeight="1" x14ac:dyDescent="0.3">
      <c r="A821" s="34">
        <v>3124</v>
      </c>
      <c r="B821" s="34">
        <v>64</v>
      </c>
      <c r="C821" s="70">
        <v>184</v>
      </c>
      <c r="D821" s="70">
        <v>12</v>
      </c>
      <c r="E821" s="71">
        <v>43577</v>
      </c>
      <c r="F821" s="72">
        <v>5232</v>
      </c>
      <c r="G821" s="70">
        <v>7232</v>
      </c>
      <c r="H821" s="70">
        <v>6823</v>
      </c>
      <c r="I821" s="70"/>
      <c r="J821" s="69">
        <f t="shared" si="5"/>
        <v>25.707102451288499</v>
      </c>
      <c r="K821" s="47"/>
      <c r="L821" s="47"/>
      <c r="M821" s="47"/>
      <c r="O821" s="33">
        <f t="shared" si="1"/>
        <v>159.1</v>
      </c>
    </row>
    <row r="822" spans="1:15" ht="15.75" customHeight="1" x14ac:dyDescent="0.3">
      <c r="A822" s="34">
        <v>3615</v>
      </c>
      <c r="B822" s="34">
        <v>37</v>
      </c>
      <c r="C822" s="70">
        <v>184</v>
      </c>
      <c r="D822" s="70">
        <v>14</v>
      </c>
      <c r="E822" s="71">
        <v>43591</v>
      </c>
      <c r="F822" s="70">
        <v>5225</v>
      </c>
      <c r="G822" s="72">
        <v>7546</v>
      </c>
      <c r="H822" s="70">
        <v>7211</v>
      </c>
      <c r="I822" s="70"/>
      <c r="J822" s="69">
        <f t="shared" si="5"/>
        <v>16.868076535750252</v>
      </c>
      <c r="K822" s="46">
        <f>AVERAGE(J822:J823)</f>
        <v>16.754726178851353</v>
      </c>
      <c r="L822" s="46">
        <f>_xlfn.STDEV.S(J822,J823)</f>
        <v>0.16030161202625298</v>
      </c>
      <c r="M822" s="47">
        <f>(K820-K822)/14</f>
        <v>0.42719566280252913</v>
      </c>
      <c r="N822" s="33">
        <f>(K816-K822)/56</f>
        <v>0.40477081580675273</v>
      </c>
      <c r="O822" s="33">
        <f t="shared" si="1"/>
        <v>198.6</v>
      </c>
    </row>
    <row r="823" spans="1:15" ht="15.75" customHeight="1" x14ac:dyDescent="0.3">
      <c r="A823" s="34">
        <v>3616</v>
      </c>
      <c r="B823" s="34">
        <v>38</v>
      </c>
      <c r="C823" s="70">
        <v>184</v>
      </c>
      <c r="D823" s="70">
        <v>14</v>
      </c>
      <c r="E823" s="71">
        <v>43591</v>
      </c>
      <c r="F823" s="70">
        <v>5241</v>
      </c>
      <c r="G823" s="72">
        <v>7547</v>
      </c>
      <c r="H823" s="70">
        <v>7218</v>
      </c>
      <c r="I823" s="70"/>
      <c r="J823" s="69">
        <f t="shared" si="5"/>
        <v>16.641375821952455</v>
      </c>
      <c r="K823" s="47"/>
      <c r="L823" s="47"/>
      <c r="M823" s="47"/>
      <c r="O823" s="33">
        <f t="shared" si="1"/>
        <v>197.7</v>
      </c>
    </row>
    <row r="824" spans="1:15" ht="15.75" customHeight="1" x14ac:dyDescent="0.3">
      <c r="A824" s="7">
        <v>91</v>
      </c>
      <c r="B824" s="7">
        <v>91</v>
      </c>
      <c r="C824" s="81">
        <v>185</v>
      </c>
      <c r="D824" s="81">
        <v>1</v>
      </c>
      <c r="E824" s="82">
        <v>43514</v>
      </c>
      <c r="F824" s="81">
        <v>5252</v>
      </c>
      <c r="G824" s="81">
        <v>8940</v>
      </c>
      <c r="H824" s="81">
        <v>8269</v>
      </c>
      <c r="I824" s="81"/>
      <c r="J824" s="83">
        <f t="shared" si="5"/>
        <v>22.240636393768646</v>
      </c>
      <c r="K824" s="84">
        <f>AVERAGE(J824:J825)</f>
        <v>21.800251861892615</v>
      </c>
      <c r="L824" s="84">
        <f>_xlfn.STDEV.S(J824,J825)</f>
        <v>0.62279777763840982</v>
      </c>
      <c r="M824" s="85">
        <v>0</v>
      </c>
      <c r="O824" s="33">
        <f t="shared" si="1"/>
        <v>301.7</v>
      </c>
    </row>
    <row r="825" spans="1:15" ht="15.75" customHeight="1" x14ac:dyDescent="0.3">
      <c r="A825" s="7">
        <v>92</v>
      </c>
      <c r="B825" s="7">
        <v>92</v>
      </c>
      <c r="C825" s="81">
        <v>185</v>
      </c>
      <c r="D825" s="81">
        <v>1</v>
      </c>
      <c r="E825" s="82">
        <v>43514</v>
      </c>
      <c r="F825" s="81">
        <v>5241</v>
      </c>
      <c r="G825" s="81">
        <v>8900</v>
      </c>
      <c r="H825" s="81">
        <v>8256</v>
      </c>
      <c r="I825" s="81">
        <v>9</v>
      </c>
      <c r="J825" s="83">
        <f t="shared" si="5"/>
        <v>21.359867330016584</v>
      </c>
      <c r="K825" s="85"/>
      <c r="L825" s="85"/>
      <c r="M825" s="85"/>
      <c r="O825" s="33">
        <f t="shared" si="1"/>
        <v>301.5</v>
      </c>
    </row>
    <row r="826" spans="1:15" ht="15.75" customHeight="1" x14ac:dyDescent="0.3">
      <c r="A826" s="7">
        <v>745</v>
      </c>
      <c r="B826" s="7">
        <v>91</v>
      </c>
      <c r="C826" s="81">
        <v>185</v>
      </c>
      <c r="D826" s="81">
        <v>3</v>
      </c>
      <c r="E826" s="82">
        <v>43521</v>
      </c>
      <c r="F826" s="81">
        <v>5252</v>
      </c>
      <c r="G826" s="81">
        <v>8133</v>
      </c>
      <c r="H826" s="81">
        <v>7648</v>
      </c>
      <c r="I826" s="81">
        <v>9</v>
      </c>
      <c r="J826" s="83">
        <f t="shared" si="5"/>
        <v>20.242070116861434</v>
      </c>
      <c r="K826" s="84">
        <f>AVERAGE(J826:J827)</f>
        <v>19.808535058430717</v>
      </c>
      <c r="L826" s="84">
        <f>_xlfn.STDEV.S(J826,J827)</f>
        <v>0.61311115939693239</v>
      </c>
      <c r="M826" s="85"/>
      <c r="O826" s="33">
        <f t="shared" si="1"/>
        <v>239.6</v>
      </c>
    </row>
    <row r="827" spans="1:15" ht="15.75" customHeight="1" x14ac:dyDescent="0.3">
      <c r="A827" s="7">
        <v>746</v>
      </c>
      <c r="B827" s="7">
        <v>92</v>
      </c>
      <c r="C827" s="81">
        <v>185</v>
      </c>
      <c r="D827" s="81">
        <v>3</v>
      </c>
      <c r="E827" s="82">
        <v>43521</v>
      </c>
      <c r="F827" s="81">
        <v>5241</v>
      </c>
      <c r="G827" s="81">
        <v>8297</v>
      </c>
      <c r="H827" s="81">
        <v>7801</v>
      </c>
      <c r="I827" s="81"/>
      <c r="J827" s="83">
        <f t="shared" si="5"/>
        <v>19.375</v>
      </c>
      <c r="K827" s="85"/>
      <c r="L827" s="85"/>
      <c r="M827" s="85"/>
      <c r="O827" s="33">
        <f t="shared" si="1"/>
        <v>256</v>
      </c>
    </row>
    <row r="828" spans="1:15" ht="15.75" customHeight="1" x14ac:dyDescent="0.3">
      <c r="A828" s="7">
        <v>1395</v>
      </c>
      <c r="B828" s="7">
        <v>91</v>
      </c>
      <c r="C828" s="81">
        <v>185</v>
      </c>
      <c r="D828" s="81">
        <v>5</v>
      </c>
      <c r="E828" s="82">
        <v>43531</v>
      </c>
      <c r="F828" s="81">
        <v>5252</v>
      </c>
      <c r="G828" s="81">
        <v>8021</v>
      </c>
      <c r="H828" s="81">
        <v>7661</v>
      </c>
      <c r="I828" s="81">
        <v>6</v>
      </c>
      <c r="J828" s="83">
        <f t="shared" si="5"/>
        <v>14.943960149439601</v>
      </c>
      <c r="K828" s="84">
        <f>AVERAGE(J828:J829)</f>
        <v>14.969925843002464</v>
      </c>
      <c r="L828" s="84">
        <f>_xlfn.STDEV.S(J828,J829)</f>
        <v>3.6721035993023905E-2</v>
      </c>
      <c r="M828" s="85"/>
      <c r="N828" s="33">
        <f>(K824-K828)/17</f>
        <v>0.40178388346412652</v>
      </c>
      <c r="O828" s="33">
        <f t="shared" si="1"/>
        <v>240.9</v>
      </c>
    </row>
    <row r="829" spans="1:15" ht="15.75" customHeight="1" x14ac:dyDescent="0.3">
      <c r="A829" s="7">
        <v>1396</v>
      </c>
      <c r="B829" s="7">
        <v>92</v>
      </c>
      <c r="C829" s="81">
        <v>185</v>
      </c>
      <c r="D829" s="81">
        <v>5</v>
      </c>
      <c r="E829" s="82">
        <v>43531</v>
      </c>
      <c r="F829" s="81">
        <v>5241</v>
      </c>
      <c r="G829" s="81">
        <v>8040</v>
      </c>
      <c r="H829" s="81">
        <v>7675</v>
      </c>
      <c r="I829" s="81"/>
      <c r="J829" s="83">
        <f t="shared" si="5"/>
        <v>14.995891536565326</v>
      </c>
      <c r="K829" s="85"/>
      <c r="L829" s="85"/>
      <c r="M829" s="85"/>
      <c r="O829" s="33">
        <f t="shared" si="1"/>
        <v>243.4</v>
      </c>
    </row>
    <row r="830" spans="1:15" ht="15.75" customHeight="1" x14ac:dyDescent="0.3">
      <c r="A830" s="7">
        <v>93</v>
      </c>
      <c r="B830" s="7">
        <v>93</v>
      </c>
      <c r="C830" s="57">
        <v>186</v>
      </c>
      <c r="D830" s="57">
        <v>1</v>
      </c>
      <c r="E830" s="58">
        <v>43514</v>
      </c>
      <c r="F830" s="57">
        <v>5234</v>
      </c>
      <c r="G830" s="57">
        <v>7972</v>
      </c>
      <c r="H830" s="57">
        <v>7210</v>
      </c>
      <c r="I830" s="57"/>
      <c r="J830" s="59">
        <f t="shared" si="5"/>
        <v>38.56275303643725</v>
      </c>
      <c r="K830" s="63">
        <f>AVERAGE(J830:J831)</f>
        <v>38.055140776773754</v>
      </c>
      <c r="L830" s="63">
        <f>_xlfn.STDEV.S(J830,J831)</f>
        <v>0.71787214204296423</v>
      </c>
      <c r="M830" s="62">
        <v>2</v>
      </c>
      <c r="O830" s="33">
        <f t="shared" si="1"/>
        <v>197.6</v>
      </c>
    </row>
    <row r="831" spans="1:15" ht="15.75" customHeight="1" x14ac:dyDescent="0.3">
      <c r="A831" s="7">
        <v>94</v>
      </c>
      <c r="B831" s="7">
        <v>94</v>
      </c>
      <c r="C831" s="57">
        <v>186</v>
      </c>
      <c r="D831" s="57">
        <v>1</v>
      </c>
      <c r="E831" s="58">
        <v>43514</v>
      </c>
      <c r="F831" s="57">
        <v>5218</v>
      </c>
      <c r="G831" s="57">
        <v>8112</v>
      </c>
      <c r="H831" s="57">
        <v>7322</v>
      </c>
      <c r="I831" s="57">
        <v>8</v>
      </c>
      <c r="J831" s="59">
        <f t="shared" si="5"/>
        <v>37.547528517110266</v>
      </c>
      <c r="K831" s="62"/>
      <c r="L831" s="62"/>
      <c r="M831" s="62"/>
      <c r="O831" s="33">
        <f t="shared" si="1"/>
        <v>210.4</v>
      </c>
    </row>
    <row r="832" spans="1:15" ht="15.75" customHeight="1" x14ac:dyDescent="0.3">
      <c r="A832" s="7">
        <v>747</v>
      </c>
      <c r="B832" s="7">
        <v>93</v>
      </c>
      <c r="C832" s="57">
        <v>186</v>
      </c>
      <c r="D832" s="57">
        <v>3</v>
      </c>
      <c r="E832" s="58">
        <v>43521</v>
      </c>
      <c r="F832" s="57">
        <v>5234</v>
      </c>
      <c r="G832" s="57">
        <v>7969</v>
      </c>
      <c r="H832" s="57">
        <v>7228</v>
      </c>
      <c r="I832" s="57">
        <v>10</v>
      </c>
      <c r="J832" s="59">
        <f t="shared" si="5"/>
        <v>37.161484453360082</v>
      </c>
      <c r="K832" s="63">
        <f>AVERAGE(J832:J833)</f>
        <v>36.702693446192235</v>
      </c>
      <c r="L832" s="63">
        <f>_xlfn.STDEV.S(J832,J833)</f>
        <v>0.64882846463158039</v>
      </c>
      <c r="M832" s="62"/>
      <c r="O832" s="33">
        <f t="shared" si="1"/>
        <v>199.4</v>
      </c>
    </row>
    <row r="833" spans="1:15" ht="15.75" customHeight="1" x14ac:dyDescent="0.3">
      <c r="A833" s="7">
        <v>748</v>
      </c>
      <c r="B833" s="7">
        <v>94</v>
      </c>
      <c r="C833" s="57">
        <v>186</v>
      </c>
      <c r="D833" s="57">
        <v>3</v>
      </c>
      <c r="E833" s="58">
        <v>43521</v>
      </c>
      <c r="F833" s="57">
        <v>5218</v>
      </c>
      <c r="G833" s="57">
        <v>8011</v>
      </c>
      <c r="H833" s="57">
        <v>7268</v>
      </c>
      <c r="I833" s="57"/>
      <c r="J833" s="59">
        <f t="shared" si="5"/>
        <v>36.243902439024389</v>
      </c>
      <c r="K833" s="62"/>
      <c r="L833" s="62"/>
      <c r="M833" s="62"/>
      <c r="O833" s="33">
        <f t="shared" si="1"/>
        <v>205</v>
      </c>
    </row>
    <row r="834" spans="1:15" ht="15.75" customHeight="1" x14ac:dyDescent="0.3">
      <c r="A834" s="7">
        <v>1397</v>
      </c>
      <c r="B834" s="7">
        <v>93</v>
      </c>
      <c r="C834" s="57">
        <v>186</v>
      </c>
      <c r="D834" s="57">
        <v>5</v>
      </c>
      <c r="E834" s="58">
        <v>43531</v>
      </c>
      <c r="F834" s="57">
        <v>5234</v>
      </c>
      <c r="G834" s="57">
        <v>7582</v>
      </c>
      <c r="H834" s="57">
        <v>7104</v>
      </c>
      <c r="I834" s="57">
        <v>6</v>
      </c>
      <c r="J834" s="59">
        <f t="shared" si="5"/>
        <v>25.561497326203209</v>
      </c>
      <c r="K834" s="63">
        <f>AVERAGE(J834:J835)</f>
        <v>24.87704930902057</v>
      </c>
      <c r="L834" s="63">
        <f>_xlfn.STDEV.S(J834,J835)</f>
        <v>0.9679556686390588</v>
      </c>
      <c r="M834" s="62"/>
      <c r="O834" s="33">
        <f t="shared" si="1"/>
        <v>187</v>
      </c>
    </row>
    <row r="835" spans="1:15" ht="15.75" customHeight="1" x14ac:dyDescent="0.3">
      <c r="A835" s="7">
        <v>1398</v>
      </c>
      <c r="B835" s="7">
        <v>94</v>
      </c>
      <c r="C835" s="57">
        <v>186</v>
      </c>
      <c r="D835" s="57">
        <v>5</v>
      </c>
      <c r="E835" s="58">
        <v>43531</v>
      </c>
      <c r="F835" s="57">
        <v>5218</v>
      </c>
      <c r="G835" s="57">
        <v>7333</v>
      </c>
      <c r="H835" s="57">
        <v>6921</v>
      </c>
      <c r="I835" s="57"/>
      <c r="J835" s="59">
        <f t="shared" si="5"/>
        <v>24.192601291837935</v>
      </c>
      <c r="K835" s="62"/>
      <c r="L835" s="62"/>
      <c r="M835" s="62"/>
      <c r="O835" s="33">
        <f t="shared" si="1"/>
        <v>170.3</v>
      </c>
    </row>
    <row r="836" spans="1:15" ht="15.75" customHeight="1" x14ac:dyDescent="0.3">
      <c r="A836" s="34">
        <v>2277</v>
      </c>
      <c r="B836" s="34">
        <v>47</v>
      </c>
      <c r="C836" s="64">
        <v>186</v>
      </c>
      <c r="D836" s="64">
        <v>8</v>
      </c>
      <c r="E836" s="65">
        <v>43550</v>
      </c>
      <c r="F836" s="66">
        <v>5258</v>
      </c>
      <c r="G836" s="64">
        <v>7580</v>
      </c>
      <c r="H836" s="64">
        <v>7209</v>
      </c>
      <c r="I836" s="57"/>
      <c r="J836" s="59">
        <f t="shared" si="5"/>
        <v>19.015889287544848</v>
      </c>
      <c r="K836" s="63">
        <f>AVERAGE(J836:J837)</f>
        <v>19.37117452278347</v>
      </c>
      <c r="L836" s="63">
        <f>_xlfn.STDEV.S(J836,J837)</f>
        <v>0.50244919818537692</v>
      </c>
      <c r="M836" s="62"/>
      <c r="O836" s="33">
        <f t="shared" si="1"/>
        <v>195.1</v>
      </c>
    </row>
    <row r="837" spans="1:15" ht="15.75" customHeight="1" x14ac:dyDescent="0.3">
      <c r="A837" s="34">
        <v>2278</v>
      </c>
      <c r="B837" s="34">
        <v>48</v>
      </c>
      <c r="C837" s="64">
        <v>186</v>
      </c>
      <c r="D837" s="64">
        <v>8</v>
      </c>
      <c r="E837" s="65">
        <v>43550</v>
      </c>
      <c r="F837" s="66">
        <v>5245</v>
      </c>
      <c r="G837" s="64">
        <v>7521</v>
      </c>
      <c r="H837" s="64">
        <v>7146</v>
      </c>
      <c r="I837" s="57"/>
      <c r="J837" s="59">
        <f t="shared" si="5"/>
        <v>19.726459758022095</v>
      </c>
      <c r="K837" s="62"/>
      <c r="L837" s="62"/>
      <c r="M837" s="62"/>
      <c r="O837" s="33">
        <f t="shared" si="1"/>
        <v>190.1</v>
      </c>
    </row>
    <row r="838" spans="1:15" ht="15.75" customHeight="1" x14ac:dyDescent="0.3">
      <c r="A838" s="34">
        <v>2745</v>
      </c>
      <c r="B838" s="34">
        <v>117</v>
      </c>
      <c r="C838" s="64">
        <v>186</v>
      </c>
      <c r="D838" s="64">
        <v>10</v>
      </c>
      <c r="E838" s="65">
        <v>43564</v>
      </c>
      <c r="F838" s="66">
        <v>5221</v>
      </c>
      <c r="G838" s="64">
        <v>7767</v>
      </c>
      <c r="H838" s="64">
        <v>7424</v>
      </c>
      <c r="I838" s="64"/>
      <c r="J838" s="59">
        <f t="shared" si="5"/>
        <v>15.569677712210622</v>
      </c>
      <c r="K838" s="63">
        <f>AVERAGE(J838:J839)</f>
        <v>15.426116497382953</v>
      </c>
      <c r="L838" s="63">
        <f>_xlfn.STDEV.S(J838,J839)</f>
        <v>0.20302621704004767</v>
      </c>
      <c r="M838" s="62">
        <f>(K836-K838)/14</f>
        <v>0.28178985895717978</v>
      </c>
      <c r="N838" s="33">
        <f>(K832-K838)/43</f>
        <v>0.49480411508858796</v>
      </c>
      <c r="O838" s="33">
        <f t="shared" si="1"/>
        <v>220.3</v>
      </c>
    </row>
    <row r="839" spans="1:15" ht="15.75" customHeight="1" x14ac:dyDescent="0.3">
      <c r="A839" s="34">
        <v>2746</v>
      </c>
      <c r="B839" s="34">
        <v>118</v>
      </c>
      <c r="C839" s="64">
        <v>186</v>
      </c>
      <c r="D839" s="64">
        <v>10</v>
      </c>
      <c r="E839" s="65">
        <v>43564</v>
      </c>
      <c r="F839" s="66">
        <v>5249</v>
      </c>
      <c r="G839" s="64">
        <v>7595</v>
      </c>
      <c r="H839" s="64">
        <v>7284</v>
      </c>
      <c r="I839" s="64"/>
      <c r="J839" s="59">
        <f t="shared" si="5"/>
        <v>15.282555282555283</v>
      </c>
      <c r="K839" s="62"/>
      <c r="L839" s="62"/>
      <c r="M839" s="62"/>
      <c r="O839" s="33">
        <f t="shared" si="1"/>
        <v>203.5</v>
      </c>
    </row>
    <row r="840" spans="1:15" ht="15.75" customHeight="1" x14ac:dyDescent="0.3">
      <c r="A840" s="7">
        <v>95</v>
      </c>
      <c r="B840" s="7">
        <v>95</v>
      </c>
      <c r="C840" s="28">
        <v>187</v>
      </c>
      <c r="D840" s="28">
        <v>1</v>
      </c>
      <c r="E840" s="29">
        <v>43514</v>
      </c>
      <c r="F840" s="28">
        <v>5232</v>
      </c>
      <c r="G840" s="28">
        <v>9486</v>
      </c>
      <c r="H840" s="28">
        <v>8123</v>
      </c>
      <c r="I840" s="28">
        <v>12</v>
      </c>
      <c r="J840" s="30">
        <f t="shared" si="5"/>
        <v>47.146316153580074</v>
      </c>
      <c r="K840" s="31">
        <f>AVERAGE(J840:J841)</f>
        <v>45.768022656459401</v>
      </c>
      <c r="L840" s="31">
        <f>_xlfn.STDEV.S(J840,J841)</f>
        <v>1.9492013565586979</v>
      </c>
      <c r="M840" s="32">
        <v>1</v>
      </c>
      <c r="O840" s="33">
        <f t="shared" si="1"/>
        <v>289.10000000000002</v>
      </c>
    </row>
    <row r="841" spans="1:15" ht="15.75" customHeight="1" x14ac:dyDescent="0.3">
      <c r="A841" s="7">
        <v>96</v>
      </c>
      <c r="B841" s="7">
        <v>96</v>
      </c>
      <c r="C841" s="28">
        <v>187</v>
      </c>
      <c r="D841" s="28">
        <v>1</v>
      </c>
      <c r="E841" s="29">
        <v>43514</v>
      </c>
      <c r="F841" s="28">
        <v>5242</v>
      </c>
      <c r="G841" s="28">
        <v>9347</v>
      </c>
      <c r="H841" s="28">
        <v>8085</v>
      </c>
      <c r="I841" s="28"/>
      <c r="J841" s="30">
        <f t="shared" si="5"/>
        <v>44.389729159338728</v>
      </c>
      <c r="K841" s="32"/>
      <c r="L841" s="32"/>
      <c r="M841" s="32"/>
      <c r="O841" s="33">
        <f t="shared" si="1"/>
        <v>284.3</v>
      </c>
    </row>
    <row r="842" spans="1:15" ht="15.75" customHeight="1" x14ac:dyDescent="0.3">
      <c r="A842" s="7">
        <v>749</v>
      </c>
      <c r="B842" s="7">
        <v>95</v>
      </c>
      <c r="C842" s="28">
        <v>187</v>
      </c>
      <c r="D842" s="28">
        <v>3</v>
      </c>
      <c r="E842" s="29">
        <v>43521</v>
      </c>
      <c r="F842" s="28">
        <v>5232</v>
      </c>
      <c r="G842" s="28">
        <v>8674</v>
      </c>
      <c r="H842" s="28">
        <v>7895</v>
      </c>
      <c r="I842" s="28">
        <v>10</v>
      </c>
      <c r="J842" s="30">
        <f t="shared" si="5"/>
        <v>29.252722493428461</v>
      </c>
      <c r="K842" s="31">
        <f>AVERAGE(J842:J843)</f>
        <v>28.421344889026116</v>
      </c>
      <c r="L842" s="31">
        <f>_xlfn.STDEV.S(J842,J843)</f>
        <v>1.1757454835990473</v>
      </c>
      <c r="M842" s="32"/>
      <c r="O842" s="33">
        <f t="shared" si="1"/>
        <v>266.3</v>
      </c>
    </row>
    <row r="843" spans="1:15" ht="15.75" customHeight="1" x14ac:dyDescent="0.3">
      <c r="A843" s="7">
        <v>750</v>
      </c>
      <c r="B843" s="7">
        <v>96</v>
      </c>
      <c r="C843" s="28">
        <v>187</v>
      </c>
      <c r="D843" s="28">
        <v>3</v>
      </c>
      <c r="E843" s="29">
        <v>43521</v>
      </c>
      <c r="F843" s="28">
        <v>5242</v>
      </c>
      <c r="G843" s="28">
        <v>8752</v>
      </c>
      <c r="H843" s="28">
        <v>7993</v>
      </c>
      <c r="I843" s="28"/>
      <c r="J843" s="30">
        <f t="shared" si="5"/>
        <v>27.589967284623775</v>
      </c>
      <c r="K843" s="32"/>
      <c r="L843" s="32"/>
      <c r="M843" s="32"/>
      <c r="O843" s="33">
        <f t="shared" si="1"/>
        <v>275.10000000000002</v>
      </c>
    </row>
    <row r="844" spans="1:15" ht="15.75" customHeight="1" x14ac:dyDescent="0.3">
      <c r="A844" s="7">
        <v>1399</v>
      </c>
      <c r="B844" s="7">
        <v>95</v>
      </c>
      <c r="C844" s="28">
        <v>187</v>
      </c>
      <c r="D844" s="28">
        <v>5</v>
      </c>
      <c r="E844" s="29">
        <v>43531</v>
      </c>
      <c r="F844" s="28">
        <v>5232</v>
      </c>
      <c r="G844" s="28">
        <v>8614</v>
      </c>
      <c r="H844" s="28">
        <v>8087</v>
      </c>
      <c r="I844" s="28">
        <v>8</v>
      </c>
      <c r="J844" s="30">
        <f t="shared" si="5"/>
        <v>18.458844133099824</v>
      </c>
      <c r="K844" s="31">
        <f>AVERAGE(J844:J845)</f>
        <v>18.10567163566401</v>
      </c>
      <c r="L844" s="31">
        <f>_xlfn.STDEV.S(J844,J845)</f>
        <v>0.49946133573090301</v>
      </c>
      <c r="M844" s="32"/>
      <c r="O844" s="33">
        <f t="shared" si="1"/>
        <v>285.5</v>
      </c>
    </row>
    <row r="845" spans="1:15" ht="15.75" customHeight="1" x14ac:dyDescent="0.3">
      <c r="A845" s="7">
        <v>1400</v>
      </c>
      <c r="B845" s="7">
        <v>96</v>
      </c>
      <c r="C845" s="28">
        <v>187</v>
      </c>
      <c r="D845" s="28">
        <v>5</v>
      </c>
      <c r="E845" s="29">
        <v>43531</v>
      </c>
      <c r="F845" s="28">
        <v>5242</v>
      </c>
      <c r="G845" s="28">
        <v>8658</v>
      </c>
      <c r="H845" s="28">
        <v>8143</v>
      </c>
      <c r="I845" s="28"/>
      <c r="J845" s="30">
        <f t="shared" si="5"/>
        <v>17.752499138228199</v>
      </c>
      <c r="K845" s="32"/>
      <c r="L845" s="32"/>
      <c r="M845" s="32"/>
      <c r="O845" s="33">
        <f t="shared" si="1"/>
        <v>290.10000000000002</v>
      </c>
    </row>
    <row r="846" spans="1:15" ht="15.75" customHeight="1" x14ac:dyDescent="0.3">
      <c r="A846" s="34">
        <v>2005</v>
      </c>
      <c r="B846" s="34">
        <v>51</v>
      </c>
      <c r="C846" s="35">
        <v>187</v>
      </c>
      <c r="D846" s="35">
        <v>7</v>
      </c>
      <c r="E846" s="36">
        <v>43545</v>
      </c>
      <c r="F846" s="37">
        <v>5234</v>
      </c>
      <c r="G846" s="35">
        <v>8207</v>
      </c>
      <c r="H846" s="35">
        <v>7789</v>
      </c>
      <c r="I846" s="28"/>
      <c r="J846" s="30">
        <f t="shared" si="5"/>
        <v>16.360078277886497</v>
      </c>
      <c r="K846" s="31">
        <f>AVERAGE(J846:J847)</f>
        <v>16.550260466911055</v>
      </c>
      <c r="L846" s="31">
        <f>_xlfn.STDEV.S(J846,J847)</f>
        <v>0.26895823104033328</v>
      </c>
      <c r="M846" s="32">
        <f>(K844-K846)/14</f>
        <v>0.11110079776806815</v>
      </c>
      <c r="N846" s="33">
        <f>(K842-K846)/24</f>
        <v>0.49462851758812754</v>
      </c>
      <c r="O846" s="33">
        <f t="shared" si="1"/>
        <v>255.5</v>
      </c>
    </row>
    <row r="847" spans="1:15" ht="15.75" customHeight="1" x14ac:dyDescent="0.3">
      <c r="A847" s="34">
        <v>2006</v>
      </c>
      <c r="B847" s="34">
        <v>52</v>
      </c>
      <c r="C847" s="35">
        <v>187</v>
      </c>
      <c r="D847" s="35">
        <v>7</v>
      </c>
      <c r="E847" s="36">
        <v>43545</v>
      </c>
      <c r="F847" s="37">
        <v>5234</v>
      </c>
      <c r="G847" s="35">
        <v>8135</v>
      </c>
      <c r="H847" s="35">
        <v>7719</v>
      </c>
      <c r="I847" s="28"/>
      <c r="J847" s="30">
        <f t="shared" si="5"/>
        <v>16.740442655935613</v>
      </c>
      <c r="K847" s="32"/>
      <c r="L847" s="32"/>
      <c r="M847" s="32"/>
      <c r="O847" s="33">
        <f t="shared" si="1"/>
        <v>248.5</v>
      </c>
    </row>
    <row r="848" spans="1:15" ht="15.75" customHeight="1" x14ac:dyDescent="0.3">
      <c r="A848" s="7">
        <v>469</v>
      </c>
      <c r="B848" s="7">
        <v>119</v>
      </c>
      <c r="C848" s="67">
        <v>188</v>
      </c>
      <c r="D848" s="67">
        <v>2</v>
      </c>
      <c r="E848" s="68">
        <v>43517</v>
      </c>
      <c r="F848" s="67">
        <v>5212</v>
      </c>
      <c r="G848" s="67">
        <v>6061</v>
      </c>
      <c r="H848" s="67">
        <v>5895</v>
      </c>
      <c r="I848" s="67">
        <v>9</v>
      </c>
      <c r="J848" s="69">
        <f t="shared" si="5"/>
        <v>24.304538799414349</v>
      </c>
      <c r="K848" s="46">
        <f>AVERAGE(J848:J849)</f>
        <v>24.330255348184927</v>
      </c>
      <c r="L848" s="46">
        <f>_xlfn.STDEV.S(J848,J849)</f>
        <v>3.6368692048778579E-2</v>
      </c>
      <c r="M848" s="47">
        <v>1</v>
      </c>
      <c r="O848" s="33">
        <f t="shared" si="1"/>
        <v>68.3</v>
      </c>
    </row>
    <row r="849" spans="1:15" ht="15.75" customHeight="1" x14ac:dyDescent="0.3">
      <c r="A849" s="7">
        <v>470</v>
      </c>
      <c r="B849" s="7">
        <v>120</v>
      </c>
      <c r="C849" s="67">
        <v>188</v>
      </c>
      <c r="D849" s="67">
        <v>2</v>
      </c>
      <c r="E849" s="68">
        <v>43517</v>
      </c>
      <c r="F849" s="67">
        <v>5196</v>
      </c>
      <c r="G849" s="67">
        <v>6258</v>
      </c>
      <c r="H849" s="67">
        <v>6050</v>
      </c>
      <c r="I849" s="67"/>
      <c r="J849" s="69">
        <f t="shared" si="5"/>
        <v>24.355971896955502</v>
      </c>
      <c r="K849" s="47"/>
      <c r="L849" s="47"/>
      <c r="M849" s="47"/>
      <c r="O849" s="33">
        <f t="shared" si="1"/>
        <v>85.4</v>
      </c>
    </row>
    <row r="850" spans="1:15" ht="15.75" customHeight="1" x14ac:dyDescent="0.3">
      <c r="A850" s="7">
        <v>1123</v>
      </c>
      <c r="B850" s="7">
        <v>77</v>
      </c>
      <c r="C850" s="67">
        <v>188</v>
      </c>
      <c r="D850" s="67">
        <v>4</v>
      </c>
      <c r="E850" s="68">
        <v>43524</v>
      </c>
      <c r="F850" s="67">
        <v>5212</v>
      </c>
      <c r="G850" s="67">
        <v>6484</v>
      </c>
      <c r="H850" s="67">
        <v>6102</v>
      </c>
      <c r="I850" s="67">
        <v>9</v>
      </c>
      <c r="J850" s="69">
        <f t="shared" si="5"/>
        <v>42.921348314606746</v>
      </c>
      <c r="K850" s="46">
        <f>AVERAGE(J850:J851)</f>
        <v>40.583101026209114</v>
      </c>
      <c r="L850" s="46">
        <f>_xlfn.STDEV.S(J850,J851)</f>
        <v>3.3067810274340448</v>
      </c>
      <c r="M850" s="47"/>
      <c r="O850" s="33">
        <f t="shared" si="1"/>
        <v>89</v>
      </c>
    </row>
    <row r="851" spans="1:15" ht="15.75" customHeight="1" x14ac:dyDescent="0.3">
      <c r="A851" s="7">
        <v>1124</v>
      </c>
      <c r="B851" s="7">
        <v>78</v>
      </c>
      <c r="C851" s="67">
        <v>188</v>
      </c>
      <c r="D851" s="67">
        <v>4</v>
      </c>
      <c r="E851" s="68">
        <v>43524</v>
      </c>
      <c r="F851" s="67">
        <v>5245</v>
      </c>
      <c r="G851" s="67">
        <v>6521</v>
      </c>
      <c r="H851" s="67">
        <v>6168</v>
      </c>
      <c r="I851" s="67"/>
      <c r="J851" s="69">
        <f t="shared" si="5"/>
        <v>38.244853737811482</v>
      </c>
      <c r="K851" s="47"/>
      <c r="L851" s="47"/>
      <c r="M851" s="47"/>
      <c r="O851" s="33">
        <f t="shared" si="1"/>
        <v>92.3</v>
      </c>
    </row>
    <row r="852" spans="1:15" ht="15.75" customHeight="1" x14ac:dyDescent="0.3">
      <c r="A852" s="7">
        <v>1773</v>
      </c>
      <c r="B852" s="7">
        <v>77</v>
      </c>
      <c r="C852" s="67">
        <v>188</v>
      </c>
      <c r="D852" s="67">
        <v>6</v>
      </c>
      <c r="E852" s="68">
        <v>43535</v>
      </c>
      <c r="F852" s="67">
        <v>5212</v>
      </c>
      <c r="G852" s="67">
        <v>7859</v>
      </c>
      <c r="H852" s="67">
        <v>7091</v>
      </c>
      <c r="I852" s="67">
        <v>8</v>
      </c>
      <c r="J852" s="69">
        <f t="shared" si="5"/>
        <v>40.872804683342203</v>
      </c>
      <c r="K852" s="46">
        <f>AVERAGE(J852:J853)</f>
        <v>41.55805412738539</v>
      </c>
      <c r="L852" s="46">
        <f>_xlfn.STDEV.S(J852,J853)</f>
        <v>0.96908905737449313</v>
      </c>
      <c r="M852" s="47"/>
      <c r="O852" s="33">
        <f t="shared" si="1"/>
        <v>187.9</v>
      </c>
    </row>
    <row r="853" spans="1:15" ht="15.75" customHeight="1" x14ac:dyDescent="0.3">
      <c r="A853" s="7">
        <v>1774</v>
      </c>
      <c r="B853" s="7">
        <v>78</v>
      </c>
      <c r="C853" s="67">
        <v>188</v>
      </c>
      <c r="D853" s="67">
        <v>6</v>
      </c>
      <c r="E853" s="68">
        <v>43535</v>
      </c>
      <c r="F853" s="67">
        <v>5245</v>
      </c>
      <c r="G853" s="67">
        <v>7794</v>
      </c>
      <c r="H853" s="67">
        <v>7037</v>
      </c>
      <c r="I853" s="67"/>
      <c r="J853" s="69">
        <f t="shared" si="5"/>
        <v>42.243303571428569</v>
      </c>
      <c r="K853" s="47"/>
      <c r="L853" s="47"/>
      <c r="M853" s="47"/>
      <c r="O853" s="33">
        <f t="shared" si="1"/>
        <v>179.2</v>
      </c>
    </row>
    <row r="854" spans="1:15" ht="15.75" customHeight="1" x14ac:dyDescent="0.3">
      <c r="A854" s="34">
        <v>2007</v>
      </c>
      <c r="B854" s="34">
        <v>53</v>
      </c>
      <c r="C854" s="70">
        <v>188</v>
      </c>
      <c r="D854" s="70">
        <v>7</v>
      </c>
      <c r="E854" s="71">
        <v>43545</v>
      </c>
      <c r="F854" s="72">
        <v>5232</v>
      </c>
      <c r="G854" s="70">
        <v>7842</v>
      </c>
      <c r="H854" s="70">
        <v>7289</v>
      </c>
      <c r="I854" s="67"/>
      <c r="J854" s="69">
        <f t="shared" si="5"/>
        <v>26.883811375789985</v>
      </c>
      <c r="K854" s="46">
        <f>AVERAGE(J854:J855)</f>
        <v>26.060451525618916</v>
      </c>
      <c r="L854" s="46">
        <f>_xlfn.STDEV.S(J854,J855)</f>
        <v>1.1644066668254085</v>
      </c>
      <c r="M854" s="47"/>
      <c r="O854" s="33">
        <f t="shared" si="1"/>
        <v>205.7</v>
      </c>
    </row>
    <row r="855" spans="1:15" ht="15.75" customHeight="1" x14ac:dyDescent="0.3">
      <c r="A855" s="34">
        <v>2008</v>
      </c>
      <c r="B855" s="34">
        <v>54</v>
      </c>
      <c r="C855" s="70">
        <v>188</v>
      </c>
      <c r="D855" s="70">
        <v>7</v>
      </c>
      <c r="E855" s="71">
        <v>43545</v>
      </c>
      <c r="F855" s="72">
        <v>5271</v>
      </c>
      <c r="G855" s="70">
        <v>7648</v>
      </c>
      <c r="H855" s="70">
        <v>7169</v>
      </c>
      <c r="I855" s="67"/>
      <c r="J855" s="69">
        <f t="shared" si="5"/>
        <v>25.237091675447843</v>
      </c>
      <c r="K855" s="47"/>
      <c r="L855" s="47"/>
      <c r="M855" s="47"/>
      <c r="O855" s="33">
        <f t="shared" si="1"/>
        <v>189.8</v>
      </c>
    </row>
    <row r="856" spans="1:15" ht="15.75" customHeight="1" x14ac:dyDescent="0.3">
      <c r="A856" s="34">
        <v>2663</v>
      </c>
      <c r="B856" s="34">
        <v>35</v>
      </c>
      <c r="C856" s="70">
        <v>188</v>
      </c>
      <c r="D856" s="70">
        <v>10</v>
      </c>
      <c r="E856" s="71">
        <v>43564</v>
      </c>
      <c r="F856" s="72">
        <v>5280</v>
      </c>
      <c r="G856" s="70">
        <v>7231</v>
      </c>
      <c r="H856" s="70">
        <v>6900</v>
      </c>
      <c r="I856" s="70"/>
      <c r="J856" s="69">
        <f t="shared" si="5"/>
        <v>20.432098765432098</v>
      </c>
      <c r="K856" s="46">
        <f>AVERAGE(J856:J857)</f>
        <v>20.197900562389371</v>
      </c>
      <c r="L856" s="46">
        <f>_xlfn.STDEV.S(J856,J857)</f>
        <v>0.33120627502643457</v>
      </c>
      <c r="M856" s="47"/>
      <c r="O856" s="33">
        <f t="shared" si="1"/>
        <v>162</v>
      </c>
    </row>
    <row r="857" spans="1:15" ht="15.75" customHeight="1" x14ac:dyDescent="0.3">
      <c r="A857" s="34">
        <v>2664</v>
      </c>
      <c r="B857" s="34">
        <v>36</v>
      </c>
      <c r="C857" s="70">
        <v>188</v>
      </c>
      <c r="D857" s="70">
        <v>10</v>
      </c>
      <c r="E857" s="71">
        <v>43564</v>
      </c>
      <c r="F857" s="72">
        <v>5219</v>
      </c>
      <c r="G857" s="70">
        <v>7202</v>
      </c>
      <c r="H857" s="70">
        <v>6872</v>
      </c>
      <c r="I857" s="70"/>
      <c r="J857" s="69">
        <f t="shared" si="5"/>
        <v>19.963702359346641</v>
      </c>
      <c r="K857" s="47"/>
      <c r="L857" s="47"/>
      <c r="M857" s="47"/>
      <c r="O857" s="33">
        <f t="shared" si="1"/>
        <v>165.3</v>
      </c>
    </row>
    <row r="858" spans="1:15" ht="15.75" customHeight="1" x14ac:dyDescent="0.3">
      <c r="A858" s="34">
        <v>3617</v>
      </c>
      <c r="B858" s="34">
        <v>39</v>
      </c>
      <c r="C858" s="70">
        <v>188</v>
      </c>
      <c r="D858" s="70">
        <v>14</v>
      </c>
      <c r="E858" s="71">
        <v>43591</v>
      </c>
      <c r="F858" s="70">
        <v>5245</v>
      </c>
      <c r="G858" s="72">
        <v>7009</v>
      </c>
      <c r="H858" s="70">
        <v>6743</v>
      </c>
      <c r="I858" s="70"/>
      <c r="J858" s="69">
        <f t="shared" si="5"/>
        <v>17.75700934579439</v>
      </c>
      <c r="K858" s="46">
        <f>AVERAGE(J858:J859)</f>
        <v>17.644098894827597</v>
      </c>
      <c r="L858" s="46">
        <f>_xlfn.STDEV.S(J858,J859)</f>
        <v>0.15967949109090238</v>
      </c>
      <c r="M858" s="47">
        <f>(K856-K858)/27</f>
        <v>9.4585246946732399E-2</v>
      </c>
      <c r="N858" s="33">
        <f>(K852-K859)/56</f>
        <v>0.7421081094175962</v>
      </c>
      <c r="O858" s="33">
        <f t="shared" si="1"/>
        <v>149.80000000000001</v>
      </c>
    </row>
    <row r="859" spans="1:15" ht="15.75" customHeight="1" x14ac:dyDescent="0.3">
      <c r="A859" s="34">
        <v>3618</v>
      </c>
      <c r="B859" s="34">
        <v>40</v>
      </c>
      <c r="C859" s="70">
        <v>188</v>
      </c>
      <c r="D859" s="70">
        <v>14</v>
      </c>
      <c r="E859" s="71">
        <v>43591</v>
      </c>
      <c r="F859" s="70">
        <v>5216</v>
      </c>
      <c r="G859" s="72">
        <v>7006</v>
      </c>
      <c r="H859" s="70">
        <v>6739</v>
      </c>
      <c r="I859" s="70"/>
      <c r="J859" s="69">
        <f t="shared" si="5"/>
        <v>17.531188443860803</v>
      </c>
      <c r="K859" s="47"/>
      <c r="L859" s="47"/>
      <c r="M859" s="47"/>
      <c r="O859" s="33">
        <f t="shared" si="1"/>
        <v>152.30000000000001</v>
      </c>
    </row>
    <row r="860" spans="1:15" ht="15.75" customHeight="1" x14ac:dyDescent="0.3">
      <c r="A860" s="7">
        <v>97</v>
      </c>
      <c r="B860" s="7">
        <v>97</v>
      </c>
      <c r="C860" s="28">
        <v>189</v>
      </c>
      <c r="D860" s="28">
        <v>1</v>
      </c>
      <c r="E860" s="29">
        <v>43514</v>
      </c>
      <c r="F860" s="28">
        <v>5287</v>
      </c>
      <c r="G860" s="28">
        <v>8917</v>
      </c>
      <c r="H860" s="28">
        <v>8182</v>
      </c>
      <c r="I860" s="28">
        <v>7</v>
      </c>
      <c r="J860" s="30">
        <f t="shared" si="5"/>
        <v>25.388601036269431</v>
      </c>
      <c r="K860" s="31">
        <f>AVERAGE(J860:J861)</f>
        <v>25.116337940172137</v>
      </c>
      <c r="L860" s="31">
        <f>_xlfn.STDEV.S(J860,J861)</f>
        <v>0.38503816303448035</v>
      </c>
      <c r="M860" s="32">
        <v>1</v>
      </c>
      <c r="O860" s="33">
        <f t="shared" si="1"/>
        <v>289.5</v>
      </c>
    </row>
    <row r="861" spans="1:15" ht="15.75" customHeight="1" x14ac:dyDescent="0.3">
      <c r="A861" s="7">
        <v>98</v>
      </c>
      <c r="B861" s="7">
        <v>98</v>
      </c>
      <c r="C861" s="28">
        <v>189</v>
      </c>
      <c r="D861" s="28">
        <v>1</v>
      </c>
      <c r="E861" s="29">
        <v>43514</v>
      </c>
      <c r="F861" s="28">
        <v>5252</v>
      </c>
      <c r="G861" s="28">
        <v>8855</v>
      </c>
      <c r="H861" s="28">
        <v>8138</v>
      </c>
      <c r="I861" s="28"/>
      <c r="J861" s="30">
        <f t="shared" si="5"/>
        <v>24.844074844074846</v>
      </c>
      <c r="K861" s="32"/>
      <c r="L861" s="32"/>
      <c r="M861" s="32"/>
      <c r="O861" s="33">
        <f t="shared" si="1"/>
        <v>288.60000000000002</v>
      </c>
    </row>
    <row r="862" spans="1:15" ht="15.75" customHeight="1" x14ac:dyDescent="0.3">
      <c r="A862" s="7">
        <v>751</v>
      </c>
      <c r="B862" s="7">
        <v>97</v>
      </c>
      <c r="C862" s="28">
        <v>189</v>
      </c>
      <c r="D862" s="28">
        <v>3</v>
      </c>
      <c r="E862" s="29">
        <v>43521</v>
      </c>
      <c r="F862" s="28">
        <v>5287</v>
      </c>
      <c r="G862" s="28">
        <v>8512</v>
      </c>
      <c r="H862" s="28">
        <v>7905</v>
      </c>
      <c r="I862" s="28">
        <v>9</v>
      </c>
      <c r="J862" s="30">
        <f t="shared" si="5"/>
        <v>23.185637891520244</v>
      </c>
      <c r="K862" s="31">
        <f>AVERAGE(J862:J863)</f>
        <v>22.986333406759247</v>
      </c>
      <c r="L862" s="31">
        <f>_xlfn.STDEV.S(J862,J863)</f>
        <v>0.28185910539078418</v>
      </c>
      <c r="M862" s="32"/>
      <c r="O862" s="33">
        <f t="shared" si="1"/>
        <v>261.8</v>
      </c>
    </row>
    <row r="863" spans="1:15" ht="15.75" customHeight="1" x14ac:dyDescent="0.3">
      <c r="A863" s="7">
        <v>752</v>
      </c>
      <c r="B863" s="7">
        <v>98</v>
      </c>
      <c r="C863" s="28">
        <v>189</v>
      </c>
      <c r="D863" s="28">
        <v>3</v>
      </c>
      <c r="E863" s="29">
        <v>43521</v>
      </c>
      <c r="F863" s="28">
        <v>5252</v>
      </c>
      <c r="G863" s="28">
        <v>8054</v>
      </c>
      <c r="H863" s="28">
        <v>7534</v>
      </c>
      <c r="I863" s="28"/>
      <c r="J863" s="30">
        <f t="shared" si="5"/>
        <v>22.78702892199825</v>
      </c>
      <c r="K863" s="32"/>
      <c r="L863" s="32"/>
      <c r="M863" s="32"/>
      <c r="O863" s="33">
        <f t="shared" si="1"/>
        <v>228.2</v>
      </c>
    </row>
    <row r="864" spans="1:15" ht="15.75" customHeight="1" x14ac:dyDescent="0.3">
      <c r="A864" s="7">
        <v>1401</v>
      </c>
      <c r="B864" s="7">
        <v>97</v>
      </c>
      <c r="C864" s="28">
        <v>189</v>
      </c>
      <c r="D864" s="28">
        <v>5</v>
      </c>
      <c r="E864" s="29">
        <v>43531</v>
      </c>
      <c r="F864" s="28">
        <v>5287</v>
      </c>
      <c r="G864" s="28">
        <v>8273</v>
      </c>
      <c r="H864" s="28">
        <v>7839</v>
      </c>
      <c r="I864" s="28">
        <v>5</v>
      </c>
      <c r="J864" s="30">
        <f t="shared" si="5"/>
        <v>17.006269592476489</v>
      </c>
      <c r="K864" s="31">
        <f>AVERAGE(J864:J865)</f>
        <v>17.13145338030904</v>
      </c>
      <c r="L864" s="31">
        <f>_xlfn.STDEV.S(J864,J865)</f>
        <v>0.17703661054202971</v>
      </c>
      <c r="M864" s="32"/>
      <c r="O864" s="33">
        <f t="shared" si="1"/>
        <v>255.2</v>
      </c>
    </row>
    <row r="865" spans="1:15" ht="15.75" customHeight="1" x14ac:dyDescent="0.3">
      <c r="A865" s="7">
        <v>1402</v>
      </c>
      <c r="B865" s="7">
        <v>98</v>
      </c>
      <c r="C865" s="28">
        <v>189</v>
      </c>
      <c r="D865" s="28">
        <v>5</v>
      </c>
      <c r="E865" s="29">
        <v>43531</v>
      </c>
      <c r="F865" s="28">
        <v>5252</v>
      </c>
      <c r="G865" s="28">
        <v>8167</v>
      </c>
      <c r="H865" s="28">
        <v>7738</v>
      </c>
      <c r="I865" s="28"/>
      <c r="J865" s="30">
        <f t="shared" si="5"/>
        <v>17.256637168141591</v>
      </c>
      <c r="K865" s="32"/>
      <c r="L865" s="32"/>
      <c r="M865" s="32"/>
      <c r="O865" s="33">
        <f t="shared" si="1"/>
        <v>248.6</v>
      </c>
    </row>
    <row r="866" spans="1:15" ht="15.75" customHeight="1" x14ac:dyDescent="0.3">
      <c r="A866" s="34">
        <v>2009</v>
      </c>
      <c r="B866" s="34">
        <v>55</v>
      </c>
      <c r="C866" s="35">
        <v>189</v>
      </c>
      <c r="D866" s="35">
        <v>7</v>
      </c>
      <c r="E866" s="36">
        <v>43545</v>
      </c>
      <c r="F866" s="37">
        <v>5269</v>
      </c>
      <c r="G866" s="35">
        <v>7837</v>
      </c>
      <c r="H866" s="35">
        <v>7437</v>
      </c>
      <c r="I866" s="28"/>
      <c r="J866" s="30">
        <f t="shared" si="5"/>
        <v>18.450184501845019</v>
      </c>
      <c r="K866" s="31">
        <f>AVERAGE(J866:J867)</f>
        <v>18.445582228650792</v>
      </c>
      <c r="L866" s="31">
        <f>_xlfn.STDEV.S(J866,J867)</f>
        <v>6.508597169018848E-3</v>
      </c>
      <c r="M866" s="32"/>
      <c r="O866" s="33">
        <f t="shared" si="1"/>
        <v>216.8</v>
      </c>
    </row>
    <row r="867" spans="1:15" ht="15.75" customHeight="1" x14ac:dyDescent="0.3">
      <c r="A867" s="34">
        <v>2010</v>
      </c>
      <c r="B867" s="34">
        <v>56</v>
      </c>
      <c r="C867" s="35">
        <v>189</v>
      </c>
      <c r="D867" s="35">
        <v>7</v>
      </c>
      <c r="E867" s="36">
        <v>43545</v>
      </c>
      <c r="F867" s="37">
        <v>5254</v>
      </c>
      <c r="G867" s="35">
        <v>7913</v>
      </c>
      <c r="H867" s="35">
        <v>7499</v>
      </c>
      <c r="I867" s="28"/>
      <c r="J867" s="30">
        <f t="shared" si="5"/>
        <v>18.440979955456569</v>
      </c>
      <c r="K867" s="32"/>
      <c r="L867" s="32"/>
      <c r="M867" s="32"/>
      <c r="O867" s="33">
        <f t="shared" si="1"/>
        <v>224.5</v>
      </c>
    </row>
    <row r="868" spans="1:15" ht="15.75" customHeight="1" x14ac:dyDescent="0.3">
      <c r="A868" s="34">
        <v>2665</v>
      </c>
      <c r="B868" s="34">
        <v>37</v>
      </c>
      <c r="C868" s="35">
        <v>189</v>
      </c>
      <c r="D868" s="35">
        <v>10</v>
      </c>
      <c r="E868" s="36">
        <v>43564</v>
      </c>
      <c r="F868" s="37">
        <v>5225</v>
      </c>
      <c r="G868" s="35">
        <v>8381</v>
      </c>
      <c r="H868" s="35">
        <v>7895</v>
      </c>
      <c r="I868" s="35"/>
      <c r="J868" s="30">
        <f t="shared" si="5"/>
        <v>18.202247191011235</v>
      </c>
      <c r="K868" s="31">
        <f>AVERAGE(J868:J869)</f>
        <v>16.495489792688716</v>
      </c>
      <c r="L868" s="31">
        <f>_xlfn.STDEV.S(J868,J869)</f>
        <v>2.4137194603883221</v>
      </c>
      <c r="M868" s="32">
        <f>(K866-K868)/19</f>
        <v>0.10263644399800405</v>
      </c>
      <c r="N868" s="33">
        <f>(K860-K868)/50</f>
        <v>0.17241696294966843</v>
      </c>
      <c r="O868" s="33">
        <f t="shared" si="1"/>
        <v>267</v>
      </c>
    </row>
    <row r="869" spans="1:15" ht="15.75" customHeight="1" x14ac:dyDescent="0.3">
      <c r="A869" s="34">
        <v>2666</v>
      </c>
      <c r="B869" s="34">
        <v>38</v>
      </c>
      <c r="C869" s="35">
        <v>189</v>
      </c>
      <c r="D869" s="35">
        <v>10</v>
      </c>
      <c r="E869" s="36">
        <v>43564</v>
      </c>
      <c r="F869" s="37">
        <v>5241</v>
      </c>
      <c r="G869" s="35">
        <v>8338</v>
      </c>
      <c r="H869" s="35">
        <v>7939</v>
      </c>
      <c r="I869" s="35"/>
      <c r="J869" s="30">
        <f t="shared" si="5"/>
        <v>14.788732394366196</v>
      </c>
      <c r="K869" s="32"/>
      <c r="L869" s="32"/>
      <c r="M869" s="32"/>
      <c r="O869" s="33">
        <f t="shared" si="1"/>
        <v>269.8</v>
      </c>
    </row>
    <row r="870" spans="1:15" ht="15.75" customHeight="1" x14ac:dyDescent="0.3">
      <c r="A870" s="7">
        <v>471</v>
      </c>
      <c r="B870" s="7">
        <v>121</v>
      </c>
      <c r="C870" s="57">
        <v>190</v>
      </c>
      <c r="D870" s="57">
        <v>2</v>
      </c>
      <c r="E870" s="58">
        <v>43517</v>
      </c>
      <c r="F870" s="57">
        <v>5262</v>
      </c>
      <c r="G870" s="57">
        <v>8777</v>
      </c>
      <c r="H870" s="57">
        <v>7554</v>
      </c>
      <c r="I870" s="57">
        <v>10</v>
      </c>
      <c r="J870" s="59">
        <f t="shared" si="5"/>
        <v>53.359511343804535</v>
      </c>
      <c r="K870" s="63">
        <f>AVERAGE(J870:J871)</f>
        <v>54.436694906710969</v>
      </c>
      <c r="L870" s="63">
        <f>_xlfn.STDEV.S(J870,J871)</f>
        <v>1.5233676038276511</v>
      </c>
      <c r="M870" s="62">
        <v>3</v>
      </c>
      <c r="O870" s="33">
        <f t="shared" si="1"/>
        <v>229.2</v>
      </c>
    </row>
    <row r="871" spans="1:15" ht="15.75" customHeight="1" x14ac:dyDescent="0.3">
      <c r="A871" s="7">
        <v>472</v>
      </c>
      <c r="B871" s="7">
        <v>122</v>
      </c>
      <c r="C871" s="57">
        <v>190</v>
      </c>
      <c r="D871" s="57">
        <v>2</v>
      </c>
      <c r="E871" s="58">
        <v>43517</v>
      </c>
      <c r="F871" s="57">
        <v>5223</v>
      </c>
      <c r="G871" s="57">
        <v>9369</v>
      </c>
      <c r="H871" s="57">
        <v>7889</v>
      </c>
      <c r="I871" s="57"/>
      <c r="J871" s="59">
        <f t="shared" si="5"/>
        <v>55.513878469617403</v>
      </c>
      <c r="K871" s="62"/>
      <c r="L871" s="62"/>
      <c r="M871" s="62"/>
      <c r="O871" s="33">
        <f t="shared" si="1"/>
        <v>266.60000000000002</v>
      </c>
    </row>
    <row r="872" spans="1:15" ht="15.75" customHeight="1" x14ac:dyDescent="0.3">
      <c r="A872" s="7">
        <v>1125</v>
      </c>
      <c r="B872" s="7">
        <v>79</v>
      </c>
      <c r="C872" s="57">
        <v>190</v>
      </c>
      <c r="D872" s="57">
        <v>4</v>
      </c>
      <c r="E872" s="58">
        <v>43524</v>
      </c>
      <c r="F872" s="57">
        <v>5242</v>
      </c>
      <c r="G872" s="57">
        <v>8498</v>
      </c>
      <c r="H872" s="57">
        <v>7593</v>
      </c>
      <c r="I872" s="57">
        <v>10</v>
      </c>
      <c r="J872" s="59">
        <f t="shared" si="5"/>
        <v>38.494257762654186</v>
      </c>
      <c r="K872" s="63">
        <f>AVERAGE(J872:J873)</f>
        <v>38.882673516871733</v>
      </c>
      <c r="L872" s="63">
        <f>_xlfn.STDEV.S(J872,J873)</f>
        <v>0.54930282745382497</v>
      </c>
      <c r="M872" s="62"/>
      <c r="O872" s="33">
        <f t="shared" si="1"/>
        <v>235.1</v>
      </c>
    </row>
    <row r="873" spans="1:15" ht="15.75" customHeight="1" x14ac:dyDescent="0.3">
      <c r="A873" s="7">
        <v>1126</v>
      </c>
      <c r="B873" s="7">
        <v>80</v>
      </c>
      <c r="C873" s="57">
        <v>190</v>
      </c>
      <c r="D873" s="57">
        <v>4</v>
      </c>
      <c r="E873" s="58">
        <v>43524</v>
      </c>
      <c r="F873" s="57">
        <v>5245</v>
      </c>
      <c r="G873" s="57">
        <v>8646</v>
      </c>
      <c r="H873" s="57">
        <v>7687</v>
      </c>
      <c r="I873" s="57"/>
      <c r="J873" s="59">
        <f t="shared" si="5"/>
        <v>39.271089271089274</v>
      </c>
      <c r="K873" s="62"/>
      <c r="L873" s="62"/>
      <c r="M873" s="62"/>
      <c r="O873" s="33">
        <f t="shared" si="1"/>
        <v>244.2</v>
      </c>
    </row>
    <row r="874" spans="1:15" ht="15.75" customHeight="1" x14ac:dyDescent="0.3">
      <c r="A874" s="7">
        <v>1775</v>
      </c>
      <c r="B874" s="7">
        <v>79</v>
      </c>
      <c r="C874" s="57">
        <v>190</v>
      </c>
      <c r="D874" s="57">
        <v>6</v>
      </c>
      <c r="E874" s="58">
        <v>43535</v>
      </c>
      <c r="F874" s="57">
        <v>5242</v>
      </c>
      <c r="G874" s="57">
        <v>8480</v>
      </c>
      <c r="H874" s="57">
        <v>7695</v>
      </c>
      <c r="I874" s="57">
        <v>11</v>
      </c>
      <c r="J874" s="59">
        <f t="shared" si="5"/>
        <v>32.001630656339174</v>
      </c>
      <c r="K874" s="63">
        <f>AVERAGE(J874:J875)</f>
        <v>32.517162566050082</v>
      </c>
      <c r="L874" s="63">
        <f>_xlfn.STDEV.S(J874,J875)</f>
        <v>0.72907221854926874</v>
      </c>
      <c r="M874" s="62"/>
      <c r="O874" s="33">
        <f t="shared" si="1"/>
        <v>245.3</v>
      </c>
    </row>
    <row r="875" spans="1:15" ht="15.75" customHeight="1" x14ac:dyDescent="0.3">
      <c r="A875" s="7">
        <v>1776</v>
      </c>
      <c r="B875" s="7">
        <v>80</v>
      </c>
      <c r="C875" s="57">
        <v>190</v>
      </c>
      <c r="D875" s="57">
        <v>6</v>
      </c>
      <c r="E875" s="58">
        <v>43535</v>
      </c>
      <c r="F875" s="57">
        <v>5245</v>
      </c>
      <c r="G875" s="57">
        <v>8785</v>
      </c>
      <c r="H875" s="57">
        <v>7906</v>
      </c>
      <c r="I875" s="57"/>
      <c r="J875" s="59">
        <f t="shared" si="5"/>
        <v>33.032694475760991</v>
      </c>
      <c r="K875" s="62"/>
      <c r="L875" s="62"/>
      <c r="M875" s="62"/>
      <c r="O875" s="33">
        <f t="shared" si="1"/>
        <v>266.10000000000002</v>
      </c>
    </row>
    <row r="876" spans="1:15" ht="15.75" customHeight="1" x14ac:dyDescent="0.3">
      <c r="A876" s="34">
        <v>2477</v>
      </c>
      <c r="B876" s="34">
        <v>65</v>
      </c>
      <c r="C876" s="64">
        <v>190</v>
      </c>
      <c r="D876" s="64">
        <v>9</v>
      </c>
      <c r="E876" s="65">
        <v>43557</v>
      </c>
      <c r="F876" s="66">
        <v>5215</v>
      </c>
      <c r="G876" s="64">
        <v>8280</v>
      </c>
      <c r="H876" s="64">
        <v>7746</v>
      </c>
      <c r="I876" s="57"/>
      <c r="J876" s="59">
        <f t="shared" si="5"/>
        <v>21.098380086922162</v>
      </c>
      <c r="K876" s="63">
        <f>AVERAGE(J876:J877)</f>
        <v>21.048298777863934</v>
      </c>
      <c r="L876" s="63">
        <f>_xlfn.STDEV.S(J876,J877)</f>
        <v>7.082566649154512E-2</v>
      </c>
      <c r="M876" s="62"/>
      <c r="O876" s="33">
        <f t="shared" si="1"/>
        <v>253.1</v>
      </c>
    </row>
    <row r="877" spans="1:15" ht="15.75" customHeight="1" x14ac:dyDescent="0.3">
      <c r="A877" s="34">
        <v>2478</v>
      </c>
      <c r="B877" s="34">
        <v>66</v>
      </c>
      <c r="C877" s="64">
        <v>190</v>
      </c>
      <c r="D877" s="64">
        <v>9</v>
      </c>
      <c r="E877" s="65">
        <v>43557</v>
      </c>
      <c r="F877" s="66">
        <v>5279</v>
      </c>
      <c r="G877" s="64">
        <v>8673</v>
      </c>
      <c r="H877" s="64">
        <v>8084</v>
      </c>
      <c r="I877" s="57"/>
      <c r="J877" s="59">
        <f t="shared" si="5"/>
        <v>20.998217468805706</v>
      </c>
      <c r="K877" s="62"/>
      <c r="L877" s="62"/>
      <c r="M877" s="62"/>
      <c r="O877" s="33">
        <f t="shared" si="1"/>
        <v>280.5</v>
      </c>
    </row>
    <row r="878" spans="1:15" ht="15.75" customHeight="1" x14ac:dyDescent="0.3">
      <c r="A878" s="34">
        <v>3125</v>
      </c>
      <c r="B878" s="34">
        <v>65</v>
      </c>
      <c r="C878" s="64">
        <v>190</v>
      </c>
      <c r="D878" s="64">
        <v>12</v>
      </c>
      <c r="E878" s="65">
        <v>43577</v>
      </c>
      <c r="F878" s="66">
        <v>5215</v>
      </c>
      <c r="G878" s="64">
        <v>8410</v>
      </c>
      <c r="H878" s="64">
        <v>7936</v>
      </c>
      <c r="I878" s="64"/>
      <c r="J878" s="59">
        <f t="shared" si="5"/>
        <v>17.420066152149946</v>
      </c>
      <c r="K878" s="63">
        <f>AVERAGE(J878:J879)</f>
        <v>17.289806716089579</v>
      </c>
      <c r="L878" s="63">
        <f>_xlfn.STDEV.S(J878,J879)</f>
        <v>0.18421466110364459</v>
      </c>
      <c r="M878" s="62">
        <f>(K876-K878)/20</f>
        <v>0.18792460308871775</v>
      </c>
      <c r="N878" s="33">
        <f>(K872-K878)/53</f>
        <v>0.4074125811468331</v>
      </c>
      <c r="O878" s="33">
        <f t="shared" si="1"/>
        <v>272.10000000000002</v>
      </c>
    </row>
    <row r="879" spans="1:15" ht="15.75" customHeight="1" x14ac:dyDescent="0.3">
      <c r="A879" s="34">
        <v>3126</v>
      </c>
      <c r="B879" s="34">
        <v>66</v>
      </c>
      <c r="C879" s="64">
        <v>190</v>
      </c>
      <c r="D879" s="64">
        <v>12</v>
      </c>
      <c r="E879" s="65">
        <v>43577</v>
      </c>
      <c r="F879" s="66">
        <v>5279</v>
      </c>
      <c r="G879" s="64">
        <v>8488</v>
      </c>
      <c r="H879" s="64">
        <v>8018</v>
      </c>
      <c r="I879" s="64"/>
      <c r="J879" s="59">
        <f t="shared" si="5"/>
        <v>17.159547280029209</v>
      </c>
      <c r="K879" s="62"/>
      <c r="L879" s="62"/>
      <c r="M879" s="62"/>
      <c r="O879" s="33">
        <f t="shared" si="1"/>
        <v>273.89999999999998</v>
      </c>
    </row>
    <row r="880" spans="1:15" ht="15.75" customHeight="1" x14ac:dyDescent="0.3">
      <c r="A880" s="7">
        <v>473</v>
      </c>
      <c r="B880" s="7">
        <v>123</v>
      </c>
      <c r="C880" s="67">
        <v>191</v>
      </c>
      <c r="D880" s="67">
        <v>2</v>
      </c>
      <c r="E880" s="68">
        <v>43517</v>
      </c>
      <c r="F880" s="67">
        <v>5241</v>
      </c>
      <c r="G880" s="67">
        <v>8754</v>
      </c>
      <c r="H880" s="67">
        <v>7578</v>
      </c>
      <c r="I880" s="67">
        <v>9</v>
      </c>
      <c r="J880" s="69">
        <f t="shared" si="5"/>
        <v>50.320924261874197</v>
      </c>
      <c r="K880" s="46">
        <f>AVERAGE(J880:J881)</f>
        <v>50.685753959730874</v>
      </c>
      <c r="L880" s="46">
        <f>_xlfn.STDEV.S(J880,J881)</f>
        <v>0.51594710666538701</v>
      </c>
      <c r="M880" s="47">
        <v>3</v>
      </c>
      <c r="O880" s="33">
        <f t="shared" si="1"/>
        <v>233.7</v>
      </c>
    </row>
    <row r="881" spans="1:15" ht="15.75" customHeight="1" x14ac:dyDescent="0.3">
      <c r="A881" s="7">
        <v>474</v>
      </c>
      <c r="B881" s="7">
        <v>124</v>
      </c>
      <c r="C881" s="67">
        <v>191</v>
      </c>
      <c r="D881" s="67">
        <v>2</v>
      </c>
      <c r="E881" s="68">
        <v>43517</v>
      </c>
      <c r="F881" s="67">
        <v>5265</v>
      </c>
      <c r="G881" s="67">
        <v>9147</v>
      </c>
      <c r="H881" s="67">
        <v>7835</v>
      </c>
      <c r="I881" s="67"/>
      <c r="J881" s="69">
        <f t="shared" si="5"/>
        <v>51.050583657587545</v>
      </c>
      <c r="K881" s="47"/>
      <c r="L881" s="47"/>
      <c r="M881" s="47"/>
      <c r="O881" s="33">
        <f t="shared" si="1"/>
        <v>257</v>
      </c>
    </row>
    <row r="882" spans="1:15" ht="15.75" customHeight="1" x14ac:dyDescent="0.3">
      <c r="A882" s="7">
        <v>1127</v>
      </c>
      <c r="B882" s="7">
        <v>81</v>
      </c>
      <c r="C882" s="67">
        <v>191</v>
      </c>
      <c r="D882" s="67">
        <v>4</v>
      </c>
      <c r="E882" s="68">
        <v>43524</v>
      </c>
      <c r="F882" s="67">
        <v>5180</v>
      </c>
      <c r="G882" s="67">
        <v>8500</v>
      </c>
      <c r="H882" s="67">
        <v>7440</v>
      </c>
      <c r="I882" s="67">
        <v>10</v>
      </c>
      <c r="J882" s="69">
        <f t="shared" si="5"/>
        <v>46.902654867256636</v>
      </c>
      <c r="K882" s="46">
        <f>AVERAGE(J882:J883)</f>
        <v>48.96289326992725</v>
      </c>
      <c r="L882" s="46">
        <f>_xlfn.STDEV.S(J882,J883)</f>
        <v>2.9136170907786632</v>
      </c>
      <c r="M882" s="47"/>
      <c r="O882" s="33">
        <f t="shared" si="1"/>
        <v>226</v>
      </c>
    </row>
    <row r="883" spans="1:15" ht="15.75" customHeight="1" x14ac:dyDescent="0.3">
      <c r="A883" s="7">
        <v>1128</v>
      </c>
      <c r="B883" s="7">
        <v>82</v>
      </c>
      <c r="C883" s="67">
        <v>191</v>
      </c>
      <c r="D883" s="67">
        <v>4</v>
      </c>
      <c r="E883" s="68">
        <v>43524</v>
      </c>
      <c r="F883" s="67">
        <v>5194</v>
      </c>
      <c r="G883" s="67">
        <v>8589</v>
      </c>
      <c r="H883" s="67">
        <v>7442</v>
      </c>
      <c r="I883" s="67"/>
      <c r="J883" s="69">
        <f t="shared" si="5"/>
        <v>51.023131672597863</v>
      </c>
      <c r="K883" s="47"/>
      <c r="L883" s="47"/>
      <c r="M883" s="47"/>
      <c r="O883" s="33">
        <f t="shared" si="1"/>
        <v>224.8</v>
      </c>
    </row>
    <row r="884" spans="1:15" ht="15.75" customHeight="1" x14ac:dyDescent="0.3">
      <c r="A884" s="7">
        <v>1777</v>
      </c>
      <c r="B884" s="7">
        <v>81</v>
      </c>
      <c r="C884" s="67">
        <v>191</v>
      </c>
      <c r="D884" s="67">
        <v>6</v>
      </c>
      <c r="E884" s="68">
        <v>43535</v>
      </c>
      <c r="F884" s="67">
        <v>5180</v>
      </c>
      <c r="G884" s="67">
        <v>8359</v>
      </c>
      <c r="H884" s="67">
        <v>7500</v>
      </c>
      <c r="I884" s="67">
        <v>10</v>
      </c>
      <c r="J884" s="69">
        <f t="shared" si="5"/>
        <v>37.025862068965516</v>
      </c>
      <c r="K884" s="46">
        <f>AVERAGE(J884:J885)</f>
        <v>37.045269342940472</v>
      </c>
      <c r="L884" s="46">
        <f>_xlfn.STDEV.S(J884,J885)</f>
        <v>2.7446030064067855E-2</v>
      </c>
      <c r="M884" s="47"/>
      <c r="O884" s="33">
        <f t="shared" si="1"/>
        <v>232</v>
      </c>
    </row>
    <row r="885" spans="1:15" ht="15.75" customHeight="1" x14ac:dyDescent="0.3">
      <c r="A885" s="7">
        <v>1778</v>
      </c>
      <c r="B885" s="7">
        <v>82</v>
      </c>
      <c r="C885" s="67">
        <v>191</v>
      </c>
      <c r="D885" s="67">
        <v>6</v>
      </c>
      <c r="E885" s="68">
        <v>43535</v>
      </c>
      <c r="F885" s="67">
        <v>5194</v>
      </c>
      <c r="G885" s="67">
        <v>8500</v>
      </c>
      <c r="H885" s="67">
        <v>7606</v>
      </c>
      <c r="I885" s="67"/>
      <c r="J885" s="69">
        <f t="shared" si="5"/>
        <v>37.06467661691542</v>
      </c>
      <c r="K885" s="47"/>
      <c r="L885" s="47"/>
      <c r="M885" s="47"/>
      <c r="O885" s="33">
        <f t="shared" si="1"/>
        <v>241.2</v>
      </c>
    </row>
    <row r="886" spans="1:15" ht="15.75" customHeight="1" x14ac:dyDescent="0.3">
      <c r="A886" s="34">
        <v>2479</v>
      </c>
      <c r="B886" s="34">
        <v>67</v>
      </c>
      <c r="C886" s="70">
        <v>191</v>
      </c>
      <c r="D886" s="70">
        <v>9</v>
      </c>
      <c r="E886" s="71">
        <v>43557</v>
      </c>
      <c r="F886" s="72">
        <v>5217</v>
      </c>
      <c r="G886" s="70">
        <v>7707</v>
      </c>
      <c r="H886" s="70">
        <v>7304</v>
      </c>
      <c r="I886" s="67"/>
      <c r="J886" s="69">
        <f t="shared" si="5"/>
        <v>19.310014374700526</v>
      </c>
      <c r="K886" s="46">
        <f>AVERAGE(J886:J887)</f>
        <v>19.297379301429032</v>
      </c>
      <c r="L886" s="46">
        <f>_xlfn.STDEV.S(J886,J887)</f>
        <v>1.7868691982123572E-2</v>
      </c>
      <c r="M886" s="47"/>
      <c r="O886" s="33">
        <f t="shared" si="1"/>
        <v>208.7</v>
      </c>
    </row>
    <row r="887" spans="1:15" ht="15.75" customHeight="1" x14ac:dyDescent="0.3">
      <c r="A887" s="34">
        <v>2480</v>
      </c>
      <c r="B887" s="34">
        <v>68</v>
      </c>
      <c r="C887" s="70">
        <v>191</v>
      </c>
      <c r="D887" s="70">
        <v>9</v>
      </c>
      <c r="E887" s="71">
        <v>43557</v>
      </c>
      <c r="F887" s="72">
        <v>5288</v>
      </c>
      <c r="G887" s="70">
        <v>7923</v>
      </c>
      <c r="H887" s="70">
        <v>7497</v>
      </c>
      <c r="I887" s="67"/>
      <c r="J887" s="69">
        <f t="shared" si="5"/>
        <v>19.284744228157539</v>
      </c>
      <c r="K887" s="47"/>
      <c r="L887" s="47"/>
      <c r="M887" s="47"/>
      <c r="O887" s="33">
        <f t="shared" si="1"/>
        <v>220.9</v>
      </c>
    </row>
    <row r="888" spans="1:15" ht="15.75" customHeight="1" x14ac:dyDescent="0.3">
      <c r="A888" s="34">
        <v>3127</v>
      </c>
      <c r="B888" s="34">
        <v>67</v>
      </c>
      <c r="C888" s="70">
        <v>191</v>
      </c>
      <c r="D888" s="70">
        <v>12</v>
      </c>
      <c r="E888" s="71">
        <v>43577</v>
      </c>
      <c r="F888" s="72">
        <v>5217</v>
      </c>
      <c r="G888" s="70">
        <v>7795</v>
      </c>
      <c r="H888" s="70">
        <v>7431</v>
      </c>
      <c r="I888" s="70"/>
      <c r="J888" s="69">
        <f t="shared" si="5"/>
        <v>16.440831074977417</v>
      </c>
      <c r="K888" s="46">
        <f>AVERAGE(J888:J889)</f>
        <v>16.333904835646997</v>
      </c>
      <c r="L888" s="46">
        <f>_xlfn.STDEV.S(J888,J889)</f>
        <v>0.15121653783463393</v>
      </c>
      <c r="M888" s="47">
        <f>(K886-K888)/20</f>
        <v>0.14817372328910175</v>
      </c>
      <c r="N888" s="33">
        <f>(K884-K888)/42</f>
        <v>0.49312772636413033</v>
      </c>
      <c r="O888" s="33">
        <f t="shared" si="1"/>
        <v>221.4</v>
      </c>
    </row>
    <row r="889" spans="1:15" ht="15.75" customHeight="1" x14ac:dyDescent="0.3">
      <c r="A889" s="34">
        <v>3128</v>
      </c>
      <c r="B889" s="34">
        <v>68</v>
      </c>
      <c r="C889" s="70">
        <v>191</v>
      </c>
      <c r="D889" s="70">
        <v>12</v>
      </c>
      <c r="E889" s="71">
        <v>43577</v>
      </c>
      <c r="F889" s="72">
        <v>5288</v>
      </c>
      <c r="G889" s="70">
        <v>7623</v>
      </c>
      <c r="H889" s="70">
        <v>7297</v>
      </c>
      <c r="I889" s="70"/>
      <c r="J889" s="69">
        <f t="shared" si="5"/>
        <v>16.226978596316574</v>
      </c>
      <c r="K889" s="47"/>
      <c r="L889" s="47"/>
      <c r="M889" s="47"/>
      <c r="O889" s="33">
        <f t="shared" si="1"/>
        <v>200.9</v>
      </c>
    </row>
    <row r="890" spans="1:15" ht="15.75" customHeight="1" x14ac:dyDescent="0.3">
      <c r="A890" s="7">
        <v>99</v>
      </c>
      <c r="B890" s="7">
        <v>99</v>
      </c>
      <c r="C890" s="28">
        <v>192</v>
      </c>
      <c r="D890" s="28">
        <v>1</v>
      </c>
      <c r="E890" s="29">
        <v>43514</v>
      </c>
      <c r="F890" s="28">
        <v>5182</v>
      </c>
      <c r="G890" s="28">
        <v>7627</v>
      </c>
      <c r="H890" s="28">
        <v>6913</v>
      </c>
      <c r="I890" s="28">
        <v>9</v>
      </c>
      <c r="J890" s="30">
        <f t="shared" si="5"/>
        <v>41.247833622183713</v>
      </c>
      <c r="K890" s="31">
        <f>AVERAGE(J890:J891)</f>
        <v>42.380039791810987</v>
      </c>
      <c r="L890" s="31">
        <f>_xlfn.STDEV.S(J890,J891)</f>
        <v>1.601181320489379</v>
      </c>
      <c r="M890" s="32">
        <v>3</v>
      </c>
      <c r="O890" s="33">
        <f t="shared" si="1"/>
        <v>173.1</v>
      </c>
    </row>
    <row r="891" spans="1:15" ht="15.75" customHeight="1" x14ac:dyDescent="0.3">
      <c r="A891" s="7">
        <v>100</v>
      </c>
      <c r="B891" s="7">
        <v>100</v>
      </c>
      <c r="C891" s="28">
        <v>192</v>
      </c>
      <c r="D891" s="28">
        <v>1</v>
      </c>
      <c r="E891" s="29">
        <v>43514</v>
      </c>
      <c r="F891" s="28">
        <v>5209</v>
      </c>
      <c r="G891" s="28">
        <v>7963</v>
      </c>
      <c r="H891" s="28">
        <v>7128</v>
      </c>
      <c r="I891" s="28"/>
      <c r="J891" s="30">
        <f t="shared" si="5"/>
        <v>43.512245961438254</v>
      </c>
      <c r="K891" s="32"/>
      <c r="L891" s="32"/>
      <c r="M891" s="32"/>
      <c r="O891" s="33">
        <f t="shared" si="1"/>
        <v>191.9</v>
      </c>
    </row>
    <row r="892" spans="1:15" ht="15.75" customHeight="1" x14ac:dyDescent="0.3">
      <c r="A892" s="7">
        <v>753</v>
      </c>
      <c r="B892" s="7">
        <v>99</v>
      </c>
      <c r="C892" s="28">
        <v>192</v>
      </c>
      <c r="D892" s="28">
        <v>3</v>
      </c>
      <c r="E892" s="29">
        <v>43521</v>
      </c>
      <c r="F892" s="28">
        <v>5182</v>
      </c>
      <c r="G892" s="28">
        <v>8102</v>
      </c>
      <c r="H892" s="28">
        <v>7289</v>
      </c>
      <c r="I892" s="28">
        <v>9</v>
      </c>
      <c r="J892" s="30">
        <f t="shared" si="5"/>
        <v>38.585666824869477</v>
      </c>
      <c r="K892" s="31">
        <f>AVERAGE(J892:J893)</f>
        <v>38.842763088946697</v>
      </c>
      <c r="L892" s="31">
        <f>_xlfn.STDEV.S(J892,J893)</f>
        <v>0.3635890234934534</v>
      </c>
      <c r="M892" s="32"/>
      <c r="O892" s="33">
        <f t="shared" si="1"/>
        <v>210.7</v>
      </c>
    </row>
    <row r="893" spans="1:15" ht="15.75" customHeight="1" x14ac:dyDescent="0.3">
      <c r="A893" s="7">
        <v>754</v>
      </c>
      <c r="B893" s="7">
        <v>100</v>
      </c>
      <c r="C893" s="28">
        <v>192</v>
      </c>
      <c r="D893" s="28">
        <v>3</v>
      </c>
      <c r="E893" s="29">
        <v>43521</v>
      </c>
      <c r="F893" s="28">
        <v>5209</v>
      </c>
      <c r="G893" s="28">
        <v>8176</v>
      </c>
      <c r="H893" s="28">
        <v>7342</v>
      </c>
      <c r="I893" s="28"/>
      <c r="J893" s="30">
        <f t="shared" si="5"/>
        <v>39.099859353023909</v>
      </c>
      <c r="K893" s="32"/>
      <c r="L893" s="32"/>
      <c r="M893" s="32"/>
      <c r="O893" s="33">
        <f t="shared" si="1"/>
        <v>213.3</v>
      </c>
    </row>
    <row r="894" spans="1:15" ht="15.75" customHeight="1" x14ac:dyDescent="0.3">
      <c r="A894" s="7">
        <v>1403</v>
      </c>
      <c r="B894" s="7">
        <v>99</v>
      </c>
      <c r="C894" s="28">
        <v>192</v>
      </c>
      <c r="D894" s="28">
        <v>5</v>
      </c>
      <c r="E894" s="29">
        <v>43531</v>
      </c>
      <c r="F894" s="28">
        <v>5182</v>
      </c>
      <c r="G894" s="28">
        <v>7697</v>
      </c>
      <c r="H894" s="28">
        <v>7100</v>
      </c>
      <c r="I894" s="28">
        <v>7</v>
      </c>
      <c r="J894" s="30">
        <f t="shared" si="5"/>
        <v>31.126173096976018</v>
      </c>
      <c r="K894" s="31">
        <f>AVERAGE(J894:J895)</f>
        <v>30.573601795596318</v>
      </c>
      <c r="L894" s="31">
        <f>_xlfn.STDEV.S(J894,J895)</f>
        <v>0.781453828589323</v>
      </c>
      <c r="M894" s="32"/>
      <c r="O894" s="33">
        <f t="shared" si="1"/>
        <v>191.8</v>
      </c>
    </row>
    <row r="895" spans="1:15" ht="15.75" customHeight="1" x14ac:dyDescent="0.3">
      <c r="A895" s="7">
        <v>1404</v>
      </c>
      <c r="B895" s="7">
        <v>100</v>
      </c>
      <c r="C895" s="28">
        <v>192</v>
      </c>
      <c r="D895" s="28">
        <v>5</v>
      </c>
      <c r="E895" s="29">
        <v>43531</v>
      </c>
      <c r="F895" s="28">
        <v>5209</v>
      </c>
      <c r="G895" s="28">
        <v>7682</v>
      </c>
      <c r="H895" s="28">
        <v>7111</v>
      </c>
      <c r="I895" s="28"/>
      <c r="J895" s="30">
        <f t="shared" si="5"/>
        <v>30.021030494216618</v>
      </c>
      <c r="K895" s="32"/>
      <c r="L895" s="32"/>
      <c r="M895" s="32"/>
      <c r="O895" s="33">
        <f t="shared" si="1"/>
        <v>190.2</v>
      </c>
    </row>
    <row r="896" spans="1:15" ht="15.75" customHeight="1" x14ac:dyDescent="0.3">
      <c r="A896" s="34">
        <v>2481</v>
      </c>
      <c r="B896" s="34">
        <v>69</v>
      </c>
      <c r="C896" s="35">
        <v>192</v>
      </c>
      <c r="D896" s="35">
        <v>9</v>
      </c>
      <c r="E896" s="36">
        <v>43557</v>
      </c>
      <c r="F896" s="37">
        <v>5248</v>
      </c>
      <c r="G896" s="35">
        <v>7661</v>
      </c>
      <c r="H896" s="35">
        <v>7293</v>
      </c>
      <c r="I896" s="28"/>
      <c r="J896" s="30">
        <f t="shared" si="5"/>
        <v>17.995110024449879</v>
      </c>
      <c r="K896" s="31">
        <f>AVERAGE(J896:J897)</f>
        <v>18.097217987670291</v>
      </c>
      <c r="L896" s="31">
        <f>_xlfn.STDEV.S(J896,J897)</f>
        <v>0.1444024664126024</v>
      </c>
      <c r="M896" s="32"/>
      <c r="O896" s="33">
        <f t="shared" si="1"/>
        <v>204.5</v>
      </c>
    </row>
    <row r="897" spans="1:15" ht="15.75" customHeight="1" x14ac:dyDescent="0.3">
      <c r="A897" s="34">
        <v>2482</v>
      </c>
      <c r="B897" s="34">
        <v>70</v>
      </c>
      <c r="C897" s="35">
        <v>192</v>
      </c>
      <c r="D897" s="35">
        <v>9</v>
      </c>
      <c r="E897" s="36">
        <v>43557</v>
      </c>
      <c r="F897" s="37">
        <v>5266</v>
      </c>
      <c r="G897" s="35">
        <v>7721</v>
      </c>
      <c r="H897" s="35">
        <v>7343</v>
      </c>
      <c r="I897" s="28"/>
      <c r="J897" s="30">
        <f t="shared" si="5"/>
        <v>18.199325950890707</v>
      </c>
      <c r="K897" s="32"/>
      <c r="L897" s="32"/>
      <c r="M897" s="32"/>
      <c r="O897" s="33">
        <f t="shared" si="1"/>
        <v>207.7</v>
      </c>
    </row>
    <row r="898" spans="1:15" ht="15.75" customHeight="1" x14ac:dyDescent="0.3">
      <c r="A898" s="34">
        <v>3129</v>
      </c>
      <c r="B898" s="34">
        <v>69</v>
      </c>
      <c r="C898" s="35">
        <v>192</v>
      </c>
      <c r="D898" s="35">
        <v>12</v>
      </c>
      <c r="E898" s="36">
        <v>43577</v>
      </c>
      <c r="F898" s="37">
        <v>5248</v>
      </c>
      <c r="G898" s="35">
        <v>7271</v>
      </c>
      <c r="H898" s="35">
        <v>7007</v>
      </c>
      <c r="I898" s="35"/>
      <c r="J898" s="30">
        <f t="shared" si="5"/>
        <v>15.008527572484365</v>
      </c>
      <c r="K898" s="31">
        <f>AVERAGE(J898:J899)</f>
        <v>17.179847167004844</v>
      </c>
      <c r="L898" s="31">
        <f>_xlfn.STDEV.S(J898,J899)</f>
        <v>3.0707096188173497</v>
      </c>
      <c r="M898" s="32">
        <f>(K896-K898)/20</f>
        <v>4.5868541033272335E-2</v>
      </c>
      <c r="N898" s="33">
        <f>(K892-K898)/56</f>
        <v>0.38683778432039023</v>
      </c>
      <c r="O898" s="33">
        <f t="shared" si="1"/>
        <v>175.9</v>
      </c>
    </row>
    <row r="899" spans="1:15" ht="15.75" customHeight="1" x14ac:dyDescent="0.3">
      <c r="A899" s="34">
        <v>3130</v>
      </c>
      <c r="B899" s="34">
        <v>70</v>
      </c>
      <c r="C899" s="35">
        <v>192</v>
      </c>
      <c r="D899" s="35">
        <v>12</v>
      </c>
      <c r="E899" s="36">
        <v>43577</v>
      </c>
      <c r="F899" s="37">
        <v>5266</v>
      </c>
      <c r="G899" s="35">
        <v>7363</v>
      </c>
      <c r="H899" s="35">
        <v>7023</v>
      </c>
      <c r="I899" s="35"/>
      <c r="J899" s="30">
        <f t="shared" si="5"/>
        <v>19.351166761525327</v>
      </c>
      <c r="K899" s="32"/>
      <c r="L899" s="32"/>
      <c r="M899" s="32"/>
      <c r="O899" s="33">
        <f t="shared" si="1"/>
        <v>175.7</v>
      </c>
    </row>
    <row r="900" spans="1:15" ht="15.75" customHeight="1" x14ac:dyDescent="0.3">
      <c r="A900" s="7">
        <v>475</v>
      </c>
      <c r="B900" s="7">
        <v>125</v>
      </c>
      <c r="C900" s="67">
        <v>193</v>
      </c>
      <c r="D900" s="67">
        <v>2</v>
      </c>
      <c r="E900" s="68">
        <v>43517</v>
      </c>
      <c r="F900" s="67">
        <v>5217</v>
      </c>
      <c r="G900" s="67">
        <v>7941</v>
      </c>
      <c r="H900" s="67">
        <v>7263</v>
      </c>
      <c r="I900" s="67">
        <v>11</v>
      </c>
      <c r="J900" s="69">
        <f t="shared" si="5"/>
        <v>33.137829912023456</v>
      </c>
      <c r="K900" s="46">
        <f>AVERAGE(J900:J901)</f>
        <v>32.209940597037367</v>
      </c>
      <c r="L900" s="46">
        <f>_xlfn.STDEV.S(J900,J901)</f>
        <v>1.3122336536344055</v>
      </c>
      <c r="M900" s="47">
        <v>1</v>
      </c>
      <c r="O900" s="33">
        <f t="shared" si="1"/>
        <v>204.6</v>
      </c>
    </row>
    <row r="901" spans="1:15" ht="15.75" customHeight="1" x14ac:dyDescent="0.3">
      <c r="A901" s="7">
        <v>476</v>
      </c>
      <c r="B901" s="7">
        <v>126</v>
      </c>
      <c r="C901" s="67">
        <v>193</v>
      </c>
      <c r="D901" s="67">
        <v>2</v>
      </c>
      <c r="E901" s="68">
        <v>43517</v>
      </c>
      <c r="F901" s="67">
        <v>5232</v>
      </c>
      <c r="G901" s="67">
        <v>8048</v>
      </c>
      <c r="H901" s="67">
        <v>7377</v>
      </c>
      <c r="I901" s="67"/>
      <c r="J901" s="69">
        <f t="shared" si="5"/>
        <v>31.282051282051281</v>
      </c>
      <c r="K901" s="47"/>
      <c r="L901" s="47"/>
      <c r="M901" s="47"/>
      <c r="O901" s="33">
        <f t="shared" si="1"/>
        <v>214.5</v>
      </c>
    </row>
    <row r="902" spans="1:15" ht="15.75" customHeight="1" x14ac:dyDescent="0.3">
      <c r="A902" s="7">
        <v>1129</v>
      </c>
      <c r="B902" s="7">
        <v>83</v>
      </c>
      <c r="C902" s="67">
        <v>193</v>
      </c>
      <c r="D902" s="67">
        <v>4</v>
      </c>
      <c r="E902" s="68">
        <v>43524</v>
      </c>
      <c r="F902" s="67">
        <v>5294</v>
      </c>
      <c r="G902" s="67">
        <v>7686</v>
      </c>
      <c r="H902" s="67">
        <v>7269</v>
      </c>
      <c r="I902" s="67">
        <v>9</v>
      </c>
      <c r="J902" s="69">
        <f t="shared" si="5"/>
        <v>21.113924050632914</v>
      </c>
      <c r="K902" s="46">
        <f>AVERAGE(J902:J903)</f>
        <v>21.239008163731704</v>
      </c>
      <c r="L902" s="46">
        <f>_xlfn.STDEV.S(J902,J903)</f>
        <v>0.17689564918171655</v>
      </c>
      <c r="M902" s="47"/>
      <c r="O902" s="33">
        <f t="shared" si="1"/>
        <v>197.5</v>
      </c>
    </row>
    <row r="903" spans="1:15" ht="15.75" customHeight="1" x14ac:dyDescent="0.3">
      <c r="A903" s="7">
        <v>1130</v>
      </c>
      <c r="B903" s="7">
        <v>84</v>
      </c>
      <c r="C903" s="67">
        <v>193</v>
      </c>
      <c r="D903" s="67">
        <v>4</v>
      </c>
      <c r="E903" s="68">
        <v>43524</v>
      </c>
      <c r="F903" s="67">
        <v>5375</v>
      </c>
      <c r="G903" s="67">
        <v>7795</v>
      </c>
      <c r="H903" s="67">
        <v>7369</v>
      </c>
      <c r="I903" s="67"/>
      <c r="J903" s="69">
        <f t="shared" si="5"/>
        <v>21.36409227683049</v>
      </c>
      <c r="K903" s="47"/>
      <c r="L903" s="47"/>
      <c r="M903" s="47"/>
      <c r="O903" s="33">
        <f t="shared" si="1"/>
        <v>199.4</v>
      </c>
    </row>
    <row r="904" spans="1:15" ht="15.75" customHeight="1" x14ac:dyDescent="0.3">
      <c r="A904" s="7">
        <v>1779</v>
      </c>
      <c r="B904" s="7">
        <v>83</v>
      </c>
      <c r="C904" s="67">
        <v>193</v>
      </c>
      <c r="D904" s="67">
        <v>6</v>
      </c>
      <c r="E904" s="68">
        <v>43535</v>
      </c>
      <c r="F904" s="67">
        <v>5294</v>
      </c>
      <c r="G904" s="67">
        <v>7728</v>
      </c>
      <c r="H904" s="67">
        <v>7362</v>
      </c>
      <c r="I904" s="67">
        <v>7</v>
      </c>
      <c r="J904" s="69">
        <f t="shared" si="5"/>
        <v>17.698259187620891</v>
      </c>
      <c r="K904" s="46">
        <f>AVERAGE(J904:J905)</f>
        <v>17.709543988575987</v>
      </c>
      <c r="L904" s="46">
        <f>_xlfn.STDEV.S(J904,J905)</f>
        <v>1.595911855937493E-2</v>
      </c>
      <c r="M904" s="47"/>
      <c r="O904" s="33">
        <f t="shared" si="1"/>
        <v>206.8</v>
      </c>
    </row>
    <row r="905" spans="1:15" ht="15.75" customHeight="1" x14ac:dyDescent="0.3">
      <c r="A905" s="7">
        <v>1780</v>
      </c>
      <c r="B905" s="7">
        <v>84</v>
      </c>
      <c r="C905" s="67">
        <v>193</v>
      </c>
      <c r="D905" s="67">
        <v>6</v>
      </c>
      <c r="E905" s="68">
        <v>43535</v>
      </c>
      <c r="F905" s="67">
        <v>5375</v>
      </c>
      <c r="G905" s="67">
        <v>7534</v>
      </c>
      <c r="H905" s="67">
        <v>7209</v>
      </c>
      <c r="I905" s="67"/>
      <c r="J905" s="69">
        <f t="shared" si="5"/>
        <v>17.72082878953108</v>
      </c>
      <c r="K905" s="47"/>
      <c r="L905" s="47"/>
      <c r="M905" s="47"/>
      <c r="O905" s="33">
        <f t="shared" si="1"/>
        <v>183.4</v>
      </c>
    </row>
    <row r="906" spans="1:15" ht="15.75" customHeight="1" x14ac:dyDescent="0.3">
      <c r="A906" s="34">
        <v>2011</v>
      </c>
      <c r="B906" s="34">
        <v>57</v>
      </c>
      <c r="C906" s="70">
        <v>193</v>
      </c>
      <c r="D906" s="70">
        <v>7</v>
      </c>
      <c r="E906" s="71">
        <v>43545</v>
      </c>
      <c r="F906" s="72">
        <v>5257</v>
      </c>
      <c r="G906" s="70">
        <v>7648</v>
      </c>
      <c r="H906" s="70">
        <v>7300</v>
      </c>
      <c r="I906" s="67"/>
      <c r="J906" s="69">
        <f t="shared" si="5"/>
        <v>17.033773861967695</v>
      </c>
      <c r="K906" s="46">
        <f>AVERAGE(J906:J907)</f>
        <v>17.210379231033524</v>
      </c>
      <c r="L906" s="46">
        <f>_xlfn.STDEV.S(J906,J907)</f>
        <v>0.24975770812080111</v>
      </c>
      <c r="M906" s="47">
        <f>(K904-K906)/10</f>
        <v>4.9916475754246292E-2</v>
      </c>
      <c r="N906" s="33">
        <f>(K900-K906)/30</f>
        <v>0.49998537886679473</v>
      </c>
      <c r="O906" s="33">
        <f t="shared" si="1"/>
        <v>204.3</v>
      </c>
    </row>
    <row r="907" spans="1:15" ht="15.75" customHeight="1" x14ac:dyDescent="0.3">
      <c r="A907" s="34">
        <v>2012</v>
      </c>
      <c r="B907" s="34">
        <v>58</v>
      </c>
      <c r="C907" s="70">
        <v>193</v>
      </c>
      <c r="D907" s="70">
        <v>7</v>
      </c>
      <c r="E907" s="71">
        <v>43545</v>
      </c>
      <c r="F907" s="72">
        <v>5320</v>
      </c>
      <c r="G907" s="70">
        <v>7683</v>
      </c>
      <c r="H907" s="70">
        <v>7333</v>
      </c>
      <c r="I907" s="67"/>
      <c r="J907" s="69">
        <f t="shared" si="5"/>
        <v>17.386984600099353</v>
      </c>
      <c r="K907" s="47"/>
      <c r="L907" s="47"/>
      <c r="M907" s="47"/>
      <c r="O907" s="33">
        <f t="shared" si="1"/>
        <v>201.3</v>
      </c>
    </row>
    <row r="908" spans="1:15" ht="15.75" customHeight="1" x14ac:dyDescent="0.3">
      <c r="A908" s="7">
        <v>101</v>
      </c>
      <c r="B908" s="7">
        <v>101</v>
      </c>
      <c r="C908" s="28">
        <v>194</v>
      </c>
      <c r="D908" s="28">
        <v>1</v>
      </c>
      <c r="E908" s="29">
        <v>43514</v>
      </c>
      <c r="F908" s="28">
        <v>5208</v>
      </c>
      <c r="G908" s="28">
        <v>7617</v>
      </c>
      <c r="H908" s="28">
        <v>7032</v>
      </c>
      <c r="I908" s="28"/>
      <c r="J908" s="30">
        <f t="shared" si="5"/>
        <v>32.07236842105263</v>
      </c>
      <c r="K908" s="31">
        <f>AVERAGE(J908:J909)</f>
        <v>30.926817973846561</v>
      </c>
      <c r="L908" s="31">
        <f>_xlfn.STDEV.S(J908,J909)</f>
        <v>1.6200529788213878</v>
      </c>
      <c r="M908" s="32">
        <v>1</v>
      </c>
      <c r="O908" s="33">
        <f t="shared" si="1"/>
        <v>182.4</v>
      </c>
    </row>
    <row r="909" spans="1:15" ht="15.75" customHeight="1" x14ac:dyDescent="0.3">
      <c r="A909" s="7">
        <v>102</v>
      </c>
      <c r="B909" s="7">
        <v>102</v>
      </c>
      <c r="C909" s="28">
        <v>194</v>
      </c>
      <c r="D909" s="28">
        <v>1</v>
      </c>
      <c r="E909" s="29">
        <v>43514</v>
      </c>
      <c r="F909" s="28">
        <v>5224</v>
      </c>
      <c r="G909" s="28">
        <v>7538</v>
      </c>
      <c r="H909" s="28">
        <v>7007</v>
      </c>
      <c r="I909" s="28"/>
      <c r="J909" s="30">
        <f t="shared" si="5"/>
        <v>29.781267526640491</v>
      </c>
      <c r="K909" s="32"/>
      <c r="L909" s="32"/>
      <c r="M909" s="32"/>
      <c r="O909" s="33">
        <f t="shared" si="1"/>
        <v>178.3</v>
      </c>
    </row>
    <row r="910" spans="1:15" ht="15.75" customHeight="1" x14ac:dyDescent="0.3">
      <c r="A910" s="7">
        <v>755</v>
      </c>
      <c r="B910" s="7">
        <v>101</v>
      </c>
      <c r="C910" s="28">
        <v>194</v>
      </c>
      <c r="D910" s="28">
        <v>3</v>
      </c>
      <c r="E910" s="29">
        <v>43521</v>
      </c>
      <c r="F910" s="28">
        <v>5208</v>
      </c>
      <c r="G910" s="28">
        <v>7537</v>
      </c>
      <c r="H910" s="28">
        <v>7033</v>
      </c>
      <c r="I910" s="28">
        <v>10</v>
      </c>
      <c r="J910" s="30">
        <f t="shared" si="5"/>
        <v>27.616438356164387</v>
      </c>
      <c r="K910" s="31">
        <f>AVERAGE(J910:J911)</f>
        <v>28.138243991977973</v>
      </c>
      <c r="L910" s="31">
        <f>_xlfn.STDEV.S(J910,J911)</f>
        <v>0.73794460709029097</v>
      </c>
      <c r="M910" s="32"/>
      <c r="O910" s="33">
        <f t="shared" si="1"/>
        <v>182.5</v>
      </c>
    </row>
    <row r="911" spans="1:15" ht="15.75" customHeight="1" x14ac:dyDescent="0.3">
      <c r="A911" s="7">
        <v>756</v>
      </c>
      <c r="B911" s="7">
        <v>102</v>
      </c>
      <c r="C911" s="28">
        <v>194</v>
      </c>
      <c r="D911" s="28">
        <v>3</v>
      </c>
      <c r="E911" s="29">
        <v>43521</v>
      </c>
      <c r="F911" s="28">
        <v>5224</v>
      </c>
      <c r="G911" s="28">
        <v>7298</v>
      </c>
      <c r="H911" s="28">
        <v>6836</v>
      </c>
      <c r="I911" s="28"/>
      <c r="J911" s="30">
        <f t="shared" si="5"/>
        <v>28.660049627791562</v>
      </c>
      <c r="K911" s="32"/>
      <c r="L911" s="32"/>
      <c r="M911" s="32"/>
      <c r="O911" s="33">
        <f t="shared" si="1"/>
        <v>161.19999999999999</v>
      </c>
    </row>
    <row r="912" spans="1:15" ht="15.75" customHeight="1" x14ac:dyDescent="0.3">
      <c r="A912" s="7">
        <v>1405</v>
      </c>
      <c r="B912" s="7">
        <v>101</v>
      </c>
      <c r="C912" s="28">
        <v>194</v>
      </c>
      <c r="D912" s="28">
        <v>5</v>
      </c>
      <c r="E912" s="29">
        <v>43531</v>
      </c>
      <c r="F912" s="28">
        <v>5208</v>
      </c>
      <c r="G912" s="28">
        <v>7632</v>
      </c>
      <c r="H912" s="28">
        <v>7148</v>
      </c>
      <c r="I912" s="28">
        <v>10</v>
      </c>
      <c r="J912" s="30">
        <f t="shared" si="5"/>
        <v>24.948453608247423</v>
      </c>
      <c r="K912" s="31">
        <f>AVERAGE(J912:J913)</f>
        <v>24.686947274460429</v>
      </c>
      <c r="L912" s="31">
        <f>_xlfn.STDEV.S(J912,J913)</f>
        <v>0.3698258038880316</v>
      </c>
      <c r="M912" s="32"/>
      <c r="O912" s="33">
        <f t="shared" si="1"/>
        <v>194</v>
      </c>
    </row>
    <row r="913" spans="1:15" ht="15.75" customHeight="1" x14ac:dyDescent="0.3">
      <c r="A913" s="7">
        <v>1406</v>
      </c>
      <c r="B913" s="7">
        <v>102</v>
      </c>
      <c r="C913" s="28">
        <v>194</v>
      </c>
      <c r="D913" s="28">
        <v>5</v>
      </c>
      <c r="E913" s="29">
        <v>43531</v>
      </c>
      <c r="F913" s="28">
        <v>5224</v>
      </c>
      <c r="G913" s="28">
        <v>7552</v>
      </c>
      <c r="H913" s="28">
        <v>7095</v>
      </c>
      <c r="I913" s="28"/>
      <c r="J913" s="30">
        <f t="shared" si="5"/>
        <v>24.425440940673436</v>
      </c>
      <c r="K913" s="32"/>
      <c r="L913" s="32"/>
      <c r="M913" s="32"/>
      <c r="O913" s="33">
        <f t="shared" si="1"/>
        <v>187.1</v>
      </c>
    </row>
    <row r="914" spans="1:15" ht="15.75" customHeight="1" x14ac:dyDescent="0.3">
      <c r="A914" s="34">
        <v>2013</v>
      </c>
      <c r="B914" s="34">
        <v>59</v>
      </c>
      <c r="C914" s="35">
        <v>194</v>
      </c>
      <c r="D914" s="35">
        <v>7</v>
      </c>
      <c r="E914" s="36">
        <v>43545</v>
      </c>
      <c r="F914" s="37">
        <v>5278</v>
      </c>
      <c r="G914" s="35">
        <v>7370</v>
      </c>
      <c r="H914" s="35">
        <v>7037</v>
      </c>
      <c r="I914" s="28"/>
      <c r="J914" s="30">
        <f t="shared" si="5"/>
        <v>18.93121091529278</v>
      </c>
      <c r="K914" s="31">
        <f>AVERAGE(J914:J915)</f>
        <v>19.484273783719821</v>
      </c>
      <c r="L914" s="31">
        <f>_xlfn.STDEV.S(J914,J915)</f>
        <v>0.78214900937448573</v>
      </c>
      <c r="M914" s="32"/>
      <c r="O914" s="33">
        <f t="shared" si="1"/>
        <v>175.9</v>
      </c>
    </row>
    <row r="915" spans="1:15" ht="15.75" customHeight="1" x14ac:dyDescent="0.3">
      <c r="A915" s="34">
        <v>2014</v>
      </c>
      <c r="B915" s="34">
        <v>60</v>
      </c>
      <c r="C915" s="35">
        <v>194</v>
      </c>
      <c r="D915" s="35">
        <v>7</v>
      </c>
      <c r="E915" s="36">
        <v>43545</v>
      </c>
      <c r="F915" s="37">
        <v>5220</v>
      </c>
      <c r="G915" s="35">
        <v>7149</v>
      </c>
      <c r="H915" s="35">
        <v>6827</v>
      </c>
      <c r="I915" s="28"/>
      <c r="J915" s="30">
        <f t="shared" si="5"/>
        <v>20.037336652146859</v>
      </c>
      <c r="K915" s="32"/>
      <c r="L915" s="32"/>
      <c r="M915" s="32"/>
      <c r="O915" s="33">
        <f t="shared" si="1"/>
        <v>160.69999999999999</v>
      </c>
    </row>
    <row r="916" spans="1:15" ht="15.75" customHeight="1" x14ac:dyDescent="0.3">
      <c r="A916" s="34">
        <v>2667</v>
      </c>
      <c r="B916" s="34">
        <v>39</v>
      </c>
      <c r="C916" s="35">
        <v>194</v>
      </c>
      <c r="D916" s="35">
        <v>10</v>
      </c>
      <c r="E916" s="36">
        <v>43564</v>
      </c>
      <c r="F916" s="37">
        <v>5245</v>
      </c>
      <c r="G916" s="35">
        <v>7413</v>
      </c>
      <c r="H916" s="35">
        <v>7070</v>
      </c>
      <c r="I916" s="35"/>
      <c r="J916" s="30">
        <f t="shared" si="5"/>
        <v>18.794520547945208</v>
      </c>
      <c r="K916" s="31">
        <f>AVERAGE(J916:J917)</f>
        <v>18.729839459492965</v>
      </c>
      <c r="L916" s="31">
        <f>_xlfn.STDEV.S(J916,J917)</f>
        <v>9.1472872518213427E-2</v>
      </c>
      <c r="M916" s="32">
        <f>(K914-K916)/19</f>
        <v>3.9707069696150357E-2</v>
      </c>
      <c r="N916" s="33">
        <f>(K908-K916)/50</f>
        <v>0.24393957028707192</v>
      </c>
      <c r="O916" s="33">
        <f t="shared" si="1"/>
        <v>182.5</v>
      </c>
    </row>
    <row r="917" spans="1:15" ht="15.75" customHeight="1" x14ac:dyDescent="0.3">
      <c r="A917" s="34">
        <v>2668</v>
      </c>
      <c r="B917" s="34">
        <v>40</v>
      </c>
      <c r="C917" s="35">
        <v>194</v>
      </c>
      <c r="D917" s="35">
        <v>10</v>
      </c>
      <c r="E917" s="36">
        <v>43564</v>
      </c>
      <c r="F917" s="37">
        <v>5216</v>
      </c>
      <c r="G917" s="35">
        <v>7314</v>
      </c>
      <c r="H917" s="35">
        <v>6984</v>
      </c>
      <c r="I917" s="35"/>
      <c r="J917" s="30">
        <f t="shared" si="5"/>
        <v>18.665158371040725</v>
      </c>
      <c r="K917" s="32"/>
      <c r="L917" s="32"/>
      <c r="M917" s="32"/>
      <c r="O917" s="33">
        <f t="shared" si="1"/>
        <v>176.8</v>
      </c>
    </row>
    <row r="918" spans="1:15" ht="15.75" customHeight="1" x14ac:dyDescent="0.3">
      <c r="A918" s="7">
        <v>103</v>
      </c>
      <c r="B918" s="7">
        <v>103</v>
      </c>
      <c r="C918" s="57">
        <v>195</v>
      </c>
      <c r="D918" s="57">
        <v>1</v>
      </c>
      <c r="E918" s="58">
        <v>43514</v>
      </c>
      <c r="F918" s="57">
        <v>5213</v>
      </c>
      <c r="G918" s="57">
        <v>7243</v>
      </c>
      <c r="H918" s="57">
        <v>6708</v>
      </c>
      <c r="I918" s="57">
        <v>10</v>
      </c>
      <c r="J918" s="59">
        <f t="shared" si="5"/>
        <v>35.785953177257525</v>
      </c>
      <c r="K918" s="63">
        <f>AVERAGE(J918:J919)</f>
        <v>35.225873049965585</v>
      </c>
      <c r="L918" s="63">
        <f>_xlfn.STDEV.S(J918,J919)</f>
        <v>0.79207291203190566</v>
      </c>
      <c r="M918" s="62">
        <v>3</v>
      </c>
      <c r="O918" s="33">
        <f t="shared" si="1"/>
        <v>149.5</v>
      </c>
    </row>
    <row r="919" spans="1:15" ht="15.75" customHeight="1" x14ac:dyDescent="0.3">
      <c r="A919" s="7">
        <v>104</v>
      </c>
      <c r="B919" s="7">
        <v>104</v>
      </c>
      <c r="C919" s="57">
        <v>195</v>
      </c>
      <c r="D919" s="57">
        <v>1</v>
      </c>
      <c r="E919" s="58">
        <v>43514</v>
      </c>
      <c r="F919" s="57">
        <v>5257</v>
      </c>
      <c r="G919" s="57">
        <v>7312</v>
      </c>
      <c r="H919" s="57">
        <v>6783</v>
      </c>
      <c r="I919" s="57"/>
      <c r="J919" s="59">
        <f t="shared" si="5"/>
        <v>34.665792922673653</v>
      </c>
      <c r="K919" s="62"/>
      <c r="L919" s="62"/>
      <c r="M919" s="62"/>
      <c r="O919" s="33">
        <f t="shared" si="1"/>
        <v>152.6</v>
      </c>
    </row>
    <row r="920" spans="1:15" ht="15.75" customHeight="1" x14ac:dyDescent="0.3">
      <c r="A920" s="7">
        <v>757</v>
      </c>
      <c r="B920" s="7">
        <v>103</v>
      </c>
      <c r="C920" s="57">
        <v>195</v>
      </c>
      <c r="D920" s="57">
        <v>3</v>
      </c>
      <c r="E920" s="58">
        <v>43521</v>
      </c>
      <c r="F920" s="57">
        <v>5213</v>
      </c>
      <c r="G920" s="57">
        <v>7419</v>
      </c>
      <c r="H920" s="57">
        <v>6782</v>
      </c>
      <c r="I920" s="57">
        <v>9</v>
      </c>
      <c r="J920" s="59">
        <f t="shared" si="5"/>
        <v>40.599107711918421</v>
      </c>
      <c r="K920" s="63">
        <f>AVERAGE(J920:J921)</f>
        <v>40.472286736896905</v>
      </c>
      <c r="L920" s="63">
        <f>_xlfn.STDEV.S(J920,J921)</f>
        <v>0.17935194286880793</v>
      </c>
      <c r="M920" s="62"/>
      <c r="O920" s="33">
        <f t="shared" si="1"/>
        <v>156.9</v>
      </c>
    </row>
    <row r="921" spans="1:15" ht="15.75" customHeight="1" x14ac:dyDescent="0.3">
      <c r="A921" s="7">
        <v>758</v>
      </c>
      <c r="B921" s="7">
        <v>104</v>
      </c>
      <c r="C921" s="57">
        <v>195</v>
      </c>
      <c r="D921" s="57">
        <v>3</v>
      </c>
      <c r="E921" s="58">
        <v>43521</v>
      </c>
      <c r="F921" s="57">
        <v>5257</v>
      </c>
      <c r="G921" s="57">
        <v>7532</v>
      </c>
      <c r="H921" s="57">
        <v>6878</v>
      </c>
      <c r="I921" s="57"/>
      <c r="J921" s="59">
        <f t="shared" si="5"/>
        <v>40.345465761875388</v>
      </c>
      <c r="K921" s="62"/>
      <c r="L921" s="62"/>
      <c r="M921" s="62"/>
      <c r="O921" s="33">
        <f t="shared" si="1"/>
        <v>162.1</v>
      </c>
    </row>
    <row r="922" spans="1:15" ht="15.75" customHeight="1" x14ac:dyDescent="0.3">
      <c r="A922" s="7">
        <v>1407</v>
      </c>
      <c r="B922" s="7">
        <v>103</v>
      </c>
      <c r="C922" s="57">
        <v>195</v>
      </c>
      <c r="D922" s="57">
        <v>5</v>
      </c>
      <c r="E922" s="58">
        <v>43531</v>
      </c>
      <c r="F922" s="57">
        <v>5213</v>
      </c>
      <c r="G922" s="57">
        <v>7306</v>
      </c>
      <c r="H922" s="57">
        <v>6812</v>
      </c>
      <c r="I922" s="57">
        <v>7</v>
      </c>
      <c r="J922" s="59">
        <f t="shared" si="5"/>
        <v>30.894308943089431</v>
      </c>
      <c r="K922" s="63">
        <f>AVERAGE(J922:J923)</f>
        <v>30.655487804878049</v>
      </c>
      <c r="L922" s="63">
        <f>_xlfn.STDEV.S(J922,J923)</f>
        <v>0.33774409263991784</v>
      </c>
      <c r="M922" s="62"/>
      <c r="O922" s="33">
        <f t="shared" si="1"/>
        <v>159.9</v>
      </c>
    </row>
    <row r="923" spans="1:15" ht="15.75" customHeight="1" x14ac:dyDescent="0.3">
      <c r="A923" s="7">
        <v>1408</v>
      </c>
      <c r="B923" s="7">
        <v>104</v>
      </c>
      <c r="C923" s="57">
        <v>195</v>
      </c>
      <c r="D923" s="57">
        <v>5</v>
      </c>
      <c r="E923" s="58">
        <v>43531</v>
      </c>
      <c r="F923" s="57">
        <v>5257</v>
      </c>
      <c r="G923" s="57">
        <v>7448</v>
      </c>
      <c r="H923" s="57">
        <v>6937</v>
      </c>
      <c r="I923" s="57"/>
      <c r="J923" s="59">
        <f t="shared" si="5"/>
        <v>30.416666666666664</v>
      </c>
      <c r="K923" s="62"/>
      <c r="L923" s="62"/>
      <c r="M923" s="62"/>
      <c r="O923" s="33">
        <f t="shared" si="1"/>
        <v>168</v>
      </c>
    </row>
    <row r="924" spans="1:15" ht="15.75" customHeight="1" x14ac:dyDescent="0.3">
      <c r="A924" s="34">
        <v>2483</v>
      </c>
      <c r="B924" s="34">
        <v>71</v>
      </c>
      <c r="C924" s="64">
        <v>195</v>
      </c>
      <c r="D924" s="64">
        <v>9</v>
      </c>
      <c r="E924" s="65">
        <v>43557</v>
      </c>
      <c r="F924" s="66">
        <v>5256</v>
      </c>
      <c r="G924" s="64">
        <v>7257</v>
      </c>
      <c r="H924" s="64">
        <v>6984</v>
      </c>
      <c r="I924" s="57"/>
      <c r="J924" s="59">
        <f t="shared" si="5"/>
        <v>15.798611111111111</v>
      </c>
      <c r="K924" s="63">
        <f>AVERAGE(J924:J925)</f>
        <v>15.568017211997272</v>
      </c>
      <c r="L924" s="63">
        <f>_xlfn.STDEV.S(J924,J925)</f>
        <v>0.32610901952728211</v>
      </c>
      <c r="M924" s="62"/>
      <c r="O924" s="33">
        <f t="shared" si="1"/>
        <v>172.8</v>
      </c>
    </row>
    <row r="925" spans="1:15" ht="15.75" customHeight="1" x14ac:dyDescent="0.3">
      <c r="A925" s="34">
        <v>2484</v>
      </c>
      <c r="B925" s="34">
        <v>72</v>
      </c>
      <c r="C925" s="64">
        <v>195</v>
      </c>
      <c r="D925" s="64">
        <v>9</v>
      </c>
      <c r="E925" s="65">
        <v>43557</v>
      </c>
      <c r="F925" s="66">
        <v>5223</v>
      </c>
      <c r="G925" s="64">
        <v>7291</v>
      </c>
      <c r="H925" s="64">
        <v>7016</v>
      </c>
      <c r="I925" s="57"/>
      <c r="J925" s="59">
        <f t="shared" si="5"/>
        <v>15.337423312883436</v>
      </c>
      <c r="K925" s="62"/>
      <c r="L925" s="62"/>
      <c r="M925" s="62"/>
      <c r="O925" s="33">
        <f t="shared" si="1"/>
        <v>179.3</v>
      </c>
    </row>
    <row r="926" spans="1:15" ht="15.75" customHeight="1" x14ac:dyDescent="0.3">
      <c r="A926" s="34">
        <v>3131</v>
      </c>
      <c r="B926" s="34">
        <v>71</v>
      </c>
      <c r="C926" s="64">
        <v>195</v>
      </c>
      <c r="D926" s="64">
        <v>12</v>
      </c>
      <c r="E926" s="65">
        <v>43577</v>
      </c>
      <c r="F926" s="66">
        <v>5256</v>
      </c>
      <c r="G926" s="64">
        <v>7234</v>
      </c>
      <c r="H926" s="64">
        <v>6982</v>
      </c>
      <c r="I926" s="64"/>
      <c r="J926" s="59">
        <f t="shared" si="5"/>
        <v>14.600231749710312</v>
      </c>
      <c r="K926" s="63">
        <f>AVERAGE(J926:J927)</f>
        <v>14.455141428517848</v>
      </c>
      <c r="L926" s="63">
        <f>_xlfn.STDEV.S(J926,J927)</f>
        <v>0.20518869999945158</v>
      </c>
      <c r="M926" s="62">
        <f>(K924-K926)/20</f>
        <v>5.5643789173971211E-2</v>
      </c>
      <c r="N926" s="33">
        <f>(K920-K926)/56</f>
        <v>0.46459188050676886</v>
      </c>
      <c r="O926" s="33">
        <f t="shared" si="1"/>
        <v>172.6</v>
      </c>
    </row>
    <row r="927" spans="1:15" ht="15.75" customHeight="1" x14ac:dyDescent="0.3">
      <c r="A927" s="34">
        <v>3132</v>
      </c>
      <c r="B927" s="34">
        <v>72</v>
      </c>
      <c r="C927" s="64">
        <v>195</v>
      </c>
      <c r="D927" s="64">
        <v>12</v>
      </c>
      <c r="E927" s="65">
        <v>43577</v>
      </c>
      <c r="F927" s="66">
        <v>5223</v>
      </c>
      <c r="G927" s="64">
        <v>7236</v>
      </c>
      <c r="H927" s="64">
        <v>6984</v>
      </c>
      <c r="I927" s="64"/>
      <c r="J927" s="59">
        <f t="shared" si="5"/>
        <v>14.310051107325384</v>
      </c>
      <c r="K927" s="62"/>
      <c r="L927" s="62"/>
      <c r="M927" s="62"/>
      <c r="O927" s="33">
        <f t="shared" si="1"/>
        <v>176.1</v>
      </c>
    </row>
    <row r="928" spans="1:15" ht="15.75" customHeight="1" x14ac:dyDescent="0.3">
      <c r="A928" s="7">
        <v>105</v>
      </c>
      <c r="B928" s="7">
        <v>105</v>
      </c>
      <c r="C928" s="28">
        <v>196</v>
      </c>
      <c r="D928" s="28">
        <v>1</v>
      </c>
      <c r="E928" s="29">
        <v>43514</v>
      </c>
      <c r="F928" s="28">
        <v>5251</v>
      </c>
      <c r="G928" s="28">
        <v>9306</v>
      </c>
      <c r="H928" s="28">
        <v>8159</v>
      </c>
      <c r="I928" s="28">
        <v>10</v>
      </c>
      <c r="J928" s="30">
        <f t="shared" si="5"/>
        <v>39.442916093535075</v>
      </c>
      <c r="K928" s="31">
        <f>AVERAGE(J928:J929)</f>
        <v>39.263965251378494</v>
      </c>
      <c r="L928" s="31">
        <f>_xlfn.STDEV.S(J928,J929)</f>
        <v>0.25307470797592929</v>
      </c>
      <c r="M928" s="32">
        <v>2</v>
      </c>
      <c r="O928" s="33">
        <f t="shared" si="1"/>
        <v>290.8</v>
      </c>
    </row>
    <row r="929" spans="1:15" ht="15.75" customHeight="1" x14ac:dyDescent="0.3">
      <c r="A929" s="7">
        <v>106</v>
      </c>
      <c r="B929" s="7">
        <v>106</v>
      </c>
      <c r="C929" s="28">
        <v>196</v>
      </c>
      <c r="D929" s="28">
        <v>1</v>
      </c>
      <c r="E929" s="29">
        <v>43514</v>
      </c>
      <c r="F929" s="28">
        <v>5219</v>
      </c>
      <c r="G929" s="28">
        <v>9080</v>
      </c>
      <c r="H929" s="28">
        <v>7995</v>
      </c>
      <c r="I929" s="28"/>
      <c r="J929" s="30">
        <f t="shared" si="5"/>
        <v>39.085014409221905</v>
      </c>
      <c r="K929" s="32"/>
      <c r="L929" s="32"/>
      <c r="M929" s="32"/>
      <c r="O929" s="33">
        <f t="shared" si="1"/>
        <v>277.60000000000002</v>
      </c>
    </row>
    <row r="930" spans="1:15" ht="15.75" customHeight="1" x14ac:dyDescent="0.3">
      <c r="A930" s="7">
        <v>759</v>
      </c>
      <c r="B930" s="7">
        <v>105</v>
      </c>
      <c r="C930" s="28">
        <v>196</v>
      </c>
      <c r="D930" s="28">
        <v>3</v>
      </c>
      <c r="E930" s="29">
        <v>43521</v>
      </c>
      <c r="F930" s="28">
        <v>5251</v>
      </c>
      <c r="G930" s="28">
        <v>9516</v>
      </c>
      <c r="H930" s="28">
        <v>8339</v>
      </c>
      <c r="I930" s="28">
        <v>10</v>
      </c>
      <c r="J930" s="30">
        <f t="shared" si="5"/>
        <v>38.115284974093264</v>
      </c>
      <c r="K930" s="31">
        <f>AVERAGE(J930:J931)</f>
        <v>38.870322602320407</v>
      </c>
      <c r="L930" s="31">
        <f>_xlfn.STDEV.S(J930,J931)</f>
        <v>1.0677844539408403</v>
      </c>
      <c r="M930" s="32"/>
      <c r="O930" s="33">
        <f t="shared" si="1"/>
        <v>308.8</v>
      </c>
    </row>
    <row r="931" spans="1:15" ht="15.75" customHeight="1" x14ac:dyDescent="0.3">
      <c r="A931" s="7">
        <v>760</v>
      </c>
      <c r="B931" s="7">
        <v>106</v>
      </c>
      <c r="C931" s="28">
        <v>196</v>
      </c>
      <c r="D931" s="28">
        <v>3</v>
      </c>
      <c r="E931" s="29">
        <v>43521</v>
      </c>
      <c r="F931" s="28">
        <v>5219</v>
      </c>
      <c r="G931" s="28">
        <v>9095</v>
      </c>
      <c r="H931" s="28">
        <v>7995</v>
      </c>
      <c r="I931" s="28"/>
      <c r="J931" s="30">
        <f t="shared" si="5"/>
        <v>39.62536023054755</v>
      </c>
      <c r="K931" s="32"/>
      <c r="L931" s="32"/>
      <c r="M931" s="32"/>
      <c r="O931" s="33">
        <f t="shared" si="1"/>
        <v>277.60000000000002</v>
      </c>
    </row>
    <row r="932" spans="1:15" ht="15.75" customHeight="1" x14ac:dyDescent="0.3">
      <c r="A932" s="7">
        <v>1409</v>
      </c>
      <c r="B932" s="7">
        <v>105</v>
      </c>
      <c r="C932" s="28">
        <v>196</v>
      </c>
      <c r="D932" s="28">
        <v>5</v>
      </c>
      <c r="E932" s="29">
        <v>43531</v>
      </c>
      <c r="F932" s="28">
        <v>5251</v>
      </c>
      <c r="G932" s="28">
        <v>8852</v>
      </c>
      <c r="H932" s="28">
        <v>8162</v>
      </c>
      <c r="I932" s="28">
        <v>6</v>
      </c>
      <c r="J932" s="30">
        <f t="shared" si="5"/>
        <v>23.703194778426656</v>
      </c>
      <c r="K932" s="31">
        <f>AVERAGE(J932:J933)</f>
        <v>23.863992576963966</v>
      </c>
      <c r="L932" s="31">
        <f>_xlfn.STDEV.S(J932,J933)</f>
        <v>0.22740242749119999</v>
      </c>
      <c r="M932" s="32"/>
      <c r="O932" s="33">
        <f t="shared" si="1"/>
        <v>291.10000000000002</v>
      </c>
    </row>
    <row r="933" spans="1:15" ht="15.75" customHeight="1" x14ac:dyDescent="0.3">
      <c r="A933" s="7">
        <v>1410</v>
      </c>
      <c r="B933" s="7">
        <v>106</v>
      </c>
      <c r="C933" s="28">
        <v>196</v>
      </c>
      <c r="D933" s="28">
        <v>5</v>
      </c>
      <c r="E933" s="29">
        <v>43531</v>
      </c>
      <c r="F933" s="28">
        <v>5219</v>
      </c>
      <c r="G933" s="28">
        <v>8621</v>
      </c>
      <c r="H933" s="28">
        <v>7962</v>
      </c>
      <c r="I933" s="28"/>
      <c r="J933" s="30">
        <f t="shared" si="5"/>
        <v>24.024790375501276</v>
      </c>
      <c r="K933" s="32"/>
      <c r="L933" s="32"/>
      <c r="M933" s="32"/>
      <c r="O933" s="33">
        <f t="shared" si="1"/>
        <v>274.3</v>
      </c>
    </row>
    <row r="934" spans="1:15" ht="15.75" customHeight="1" x14ac:dyDescent="0.3">
      <c r="A934" s="34">
        <v>2279</v>
      </c>
      <c r="B934" s="34">
        <v>49</v>
      </c>
      <c r="C934" s="35">
        <v>196</v>
      </c>
      <c r="D934" s="35">
        <v>8</v>
      </c>
      <c r="E934" s="36">
        <v>43550</v>
      </c>
      <c r="F934" s="37">
        <v>5203</v>
      </c>
      <c r="G934" s="35">
        <v>8092</v>
      </c>
      <c r="H934" s="35">
        <v>7694</v>
      </c>
      <c r="I934" s="28"/>
      <c r="J934" s="30">
        <f t="shared" si="5"/>
        <v>15.977519068647132</v>
      </c>
      <c r="K934" s="31">
        <f>AVERAGE(J934:J935)</f>
        <v>15.939439806432411</v>
      </c>
      <c r="L934" s="31">
        <f>_xlfn.STDEV.S(J934,J935)</f>
        <v>5.3852209069220752E-2</v>
      </c>
      <c r="M934" s="32">
        <f>(K932-K934)/19</f>
        <v>0.4170817247648187</v>
      </c>
      <c r="N934" s="33">
        <f>(K930-K934)/29</f>
        <v>0.79072009640993091</v>
      </c>
      <c r="O934" s="33">
        <f t="shared" si="1"/>
        <v>249.1</v>
      </c>
    </row>
    <row r="935" spans="1:15" ht="15.75" customHeight="1" x14ac:dyDescent="0.3">
      <c r="A935" s="34">
        <v>2280</v>
      </c>
      <c r="B935" s="34">
        <v>50</v>
      </c>
      <c r="C935" s="35">
        <v>196</v>
      </c>
      <c r="D935" s="35">
        <v>8</v>
      </c>
      <c r="E935" s="36">
        <v>43550</v>
      </c>
      <c r="F935" s="37">
        <v>5251</v>
      </c>
      <c r="G935" s="35">
        <v>7977</v>
      </c>
      <c r="H935" s="35">
        <v>7603</v>
      </c>
      <c r="I935" s="28"/>
      <c r="J935" s="30">
        <f t="shared" si="5"/>
        <v>15.901360544217688</v>
      </c>
      <c r="K935" s="32"/>
      <c r="L935" s="32"/>
      <c r="M935" s="32"/>
      <c r="O935" s="33">
        <f t="shared" si="1"/>
        <v>235.2</v>
      </c>
    </row>
    <row r="936" spans="1:15" ht="15.75" customHeight="1" x14ac:dyDescent="0.3">
      <c r="A936" s="7">
        <v>107</v>
      </c>
      <c r="B936" s="7">
        <v>107</v>
      </c>
      <c r="C936" s="89">
        <v>197</v>
      </c>
      <c r="D936" s="89">
        <v>1</v>
      </c>
      <c r="E936" s="90">
        <v>43514</v>
      </c>
      <c r="F936" s="89">
        <v>5226</v>
      </c>
      <c r="G936" s="89">
        <v>8403</v>
      </c>
      <c r="H936" s="89">
        <v>7506</v>
      </c>
      <c r="I936" s="89">
        <v>8</v>
      </c>
      <c r="J936" s="91">
        <f t="shared" si="5"/>
        <v>39.342105263157897</v>
      </c>
      <c r="K936" s="92">
        <f>AVERAGE(J936:J937)</f>
        <v>39.85905621259954</v>
      </c>
      <c r="L936" s="92">
        <f>_xlfn.STDEV.S(J936,J937)</f>
        <v>0.73107904378201982</v>
      </c>
      <c r="M936" s="93">
        <v>1</v>
      </c>
      <c r="O936" s="33">
        <f t="shared" si="1"/>
        <v>228</v>
      </c>
    </row>
    <row r="937" spans="1:15" ht="15.75" customHeight="1" x14ac:dyDescent="0.3">
      <c r="A937" s="7">
        <v>108</v>
      </c>
      <c r="B937" s="7">
        <v>108</v>
      </c>
      <c r="C937" s="89">
        <v>197</v>
      </c>
      <c r="D937" s="89">
        <v>1</v>
      </c>
      <c r="E937" s="90">
        <v>43514</v>
      </c>
      <c r="F937" s="89">
        <v>5274</v>
      </c>
      <c r="G937" s="89">
        <v>8410</v>
      </c>
      <c r="H937" s="89">
        <v>7508</v>
      </c>
      <c r="I937" s="89"/>
      <c r="J937" s="91">
        <f t="shared" si="5"/>
        <v>40.376007162041184</v>
      </c>
      <c r="K937" s="93"/>
      <c r="L937" s="93"/>
      <c r="M937" s="93"/>
      <c r="O937" s="33">
        <f t="shared" si="1"/>
        <v>223.4</v>
      </c>
    </row>
    <row r="938" spans="1:15" ht="15.75" customHeight="1" x14ac:dyDescent="0.3">
      <c r="A938" s="7">
        <v>761</v>
      </c>
      <c r="B938" s="7">
        <v>107</v>
      </c>
      <c r="C938" s="89">
        <v>197</v>
      </c>
      <c r="D938" s="89">
        <v>3</v>
      </c>
      <c r="E938" s="90">
        <v>43521</v>
      </c>
      <c r="F938" s="89">
        <v>5226</v>
      </c>
      <c r="G938" s="89">
        <v>8338</v>
      </c>
      <c r="H938" s="89">
        <v>7617</v>
      </c>
      <c r="I938" s="89">
        <v>10</v>
      </c>
      <c r="J938" s="91">
        <f t="shared" si="5"/>
        <v>30.154746967795905</v>
      </c>
      <c r="K938" s="92">
        <f>AVERAGE(J938:J939)</f>
        <v>30.416799071365315</v>
      </c>
      <c r="L938" s="92">
        <f>_xlfn.STDEV.S(J938,J939)</f>
        <v>0.37059763891625813</v>
      </c>
      <c r="M938" s="93"/>
      <c r="O938" s="33">
        <f t="shared" si="1"/>
        <v>239.1</v>
      </c>
    </row>
    <row r="939" spans="1:15" ht="15.75" customHeight="1" x14ac:dyDescent="0.3">
      <c r="A939" s="7">
        <v>762</v>
      </c>
      <c r="B939" s="7">
        <v>108</v>
      </c>
      <c r="C939" s="89">
        <v>197</v>
      </c>
      <c r="D939" s="89">
        <v>3</v>
      </c>
      <c r="E939" s="90">
        <v>43521</v>
      </c>
      <c r="F939" s="89">
        <v>5274</v>
      </c>
      <c r="G939" s="89">
        <v>8277</v>
      </c>
      <c r="H939" s="89">
        <v>7572</v>
      </c>
      <c r="I939" s="89"/>
      <c r="J939" s="91">
        <f t="shared" si="5"/>
        <v>30.678851174934724</v>
      </c>
      <c r="K939" s="93"/>
      <c r="L939" s="93"/>
      <c r="M939" s="93"/>
      <c r="O939" s="33">
        <f t="shared" si="1"/>
        <v>229.8</v>
      </c>
    </row>
    <row r="940" spans="1:15" ht="15.75" customHeight="1" x14ac:dyDescent="0.3">
      <c r="A940" s="7">
        <v>1411</v>
      </c>
      <c r="B940" s="7">
        <v>107</v>
      </c>
      <c r="C940" s="89">
        <v>197</v>
      </c>
      <c r="D940" s="89">
        <v>5</v>
      </c>
      <c r="E940" s="90">
        <v>43531</v>
      </c>
      <c r="F940" s="89">
        <v>5226</v>
      </c>
      <c r="G940" s="89">
        <v>7718</v>
      </c>
      <c r="H940" s="89">
        <v>7386</v>
      </c>
      <c r="I940" s="89">
        <v>6</v>
      </c>
      <c r="J940" s="91">
        <f t="shared" si="5"/>
        <v>15.37037037037037</v>
      </c>
      <c r="K940" s="92">
        <f>AVERAGE(J940:J941)</f>
        <v>14.987754167107164</v>
      </c>
      <c r="L940" s="92">
        <f>_xlfn.STDEV.S(J940,J941)</f>
        <v>0.54110102383852665</v>
      </c>
      <c r="M940" s="93"/>
      <c r="O940" s="33">
        <f t="shared" si="1"/>
        <v>216</v>
      </c>
    </row>
    <row r="941" spans="1:15" ht="15.75" customHeight="1" x14ac:dyDescent="0.3">
      <c r="A941" s="7">
        <v>1412</v>
      </c>
      <c r="B941" s="7">
        <v>108</v>
      </c>
      <c r="C941" s="89">
        <v>197</v>
      </c>
      <c r="D941" s="89">
        <v>5</v>
      </c>
      <c r="E941" s="90">
        <v>43531</v>
      </c>
      <c r="F941" s="89">
        <v>5274</v>
      </c>
      <c r="G941" s="89">
        <v>7683</v>
      </c>
      <c r="H941" s="89">
        <v>7376</v>
      </c>
      <c r="I941" s="89"/>
      <c r="J941" s="91">
        <f t="shared" si="5"/>
        <v>14.605137963843958</v>
      </c>
      <c r="K941" s="93"/>
      <c r="L941" s="93"/>
      <c r="M941" s="93"/>
      <c r="O941" s="33">
        <f t="shared" si="1"/>
        <v>210.2</v>
      </c>
    </row>
    <row r="942" spans="1:15" ht="15.75" customHeight="1" x14ac:dyDescent="0.3">
      <c r="A942" s="34">
        <v>2015</v>
      </c>
      <c r="B942" s="34">
        <v>61</v>
      </c>
      <c r="C942" s="94">
        <v>197</v>
      </c>
      <c r="D942" s="94">
        <v>7</v>
      </c>
      <c r="E942" s="95">
        <v>43545</v>
      </c>
      <c r="F942" s="96">
        <v>5212</v>
      </c>
      <c r="G942" s="94">
        <v>8308</v>
      </c>
      <c r="H942" s="94">
        <v>7832</v>
      </c>
      <c r="I942" s="89"/>
      <c r="J942" s="91">
        <f t="shared" si="5"/>
        <v>18.167938931297709</v>
      </c>
      <c r="K942" s="92">
        <f>AVERAGE(J942:J943)</f>
        <v>18.142085698113782</v>
      </c>
      <c r="L942" s="92">
        <f>_xlfn.STDEV.S(J942,J943)</f>
        <v>3.6561992999901149E-2</v>
      </c>
      <c r="M942" s="93"/>
      <c r="O942" s="33">
        <f t="shared" si="1"/>
        <v>262</v>
      </c>
    </row>
    <row r="943" spans="1:15" ht="15.75" customHeight="1" x14ac:dyDescent="0.3">
      <c r="A943" s="34">
        <v>2016</v>
      </c>
      <c r="B943" s="34">
        <v>62</v>
      </c>
      <c r="C943" s="94">
        <v>197</v>
      </c>
      <c r="D943" s="94">
        <v>7</v>
      </c>
      <c r="E943" s="95">
        <v>43545</v>
      </c>
      <c r="F943" s="96">
        <v>5209</v>
      </c>
      <c r="G943" s="94">
        <v>8156</v>
      </c>
      <c r="H943" s="94">
        <v>7704</v>
      </c>
      <c r="I943" s="89"/>
      <c r="J943" s="91">
        <f t="shared" si="5"/>
        <v>18.116232464929858</v>
      </c>
      <c r="K943" s="93"/>
      <c r="L943" s="93"/>
      <c r="M943" s="93"/>
      <c r="O943" s="33">
        <f t="shared" si="1"/>
        <v>249.5</v>
      </c>
    </row>
    <row r="944" spans="1:15" ht="15.75" customHeight="1" x14ac:dyDescent="0.3">
      <c r="A944" s="34">
        <v>2669</v>
      </c>
      <c r="B944" s="34">
        <v>41</v>
      </c>
      <c r="C944" s="94">
        <v>197</v>
      </c>
      <c r="D944" s="94">
        <v>10</v>
      </c>
      <c r="E944" s="95">
        <v>43564</v>
      </c>
      <c r="F944" s="96">
        <v>5264</v>
      </c>
      <c r="G944" s="94">
        <v>8102</v>
      </c>
      <c r="H944" s="94">
        <v>7703</v>
      </c>
      <c r="I944" s="94"/>
      <c r="J944" s="91">
        <f t="shared" si="5"/>
        <v>16.359163591635916</v>
      </c>
      <c r="K944" s="92">
        <f>AVERAGE(J944:J945)</f>
        <v>16.102867344055078</v>
      </c>
      <c r="L944" s="92">
        <f>_xlfn.STDEV.S(J944,J945)</f>
        <v>0.3624576293141567</v>
      </c>
      <c r="M944" s="93">
        <f>(K942-K944)/19</f>
        <v>0.10732728179256337</v>
      </c>
      <c r="N944" s="33">
        <f>(K936-K944)/50</f>
        <v>0.47512377737088923</v>
      </c>
      <c r="O944" s="33">
        <f t="shared" si="1"/>
        <v>243.9</v>
      </c>
    </row>
    <row r="945" spans="1:15" ht="15.75" customHeight="1" x14ac:dyDescent="0.3">
      <c r="A945" s="34">
        <v>2670</v>
      </c>
      <c r="B945" s="34">
        <v>42</v>
      </c>
      <c r="C945" s="94">
        <v>197</v>
      </c>
      <c r="D945" s="94">
        <v>10</v>
      </c>
      <c r="E945" s="95">
        <v>43564</v>
      </c>
      <c r="F945" s="96">
        <v>5270</v>
      </c>
      <c r="G945" s="94">
        <v>8260</v>
      </c>
      <c r="H945" s="94">
        <v>7851</v>
      </c>
      <c r="I945" s="94"/>
      <c r="J945" s="91">
        <f t="shared" si="5"/>
        <v>15.846571096474236</v>
      </c>
      <c r="K945" s="93"/>
      <c r="L945" s="93"/>
      <c r="M945" s="93"/>
      <c r="O945" s="33">
        <f t="shared" si="1"/>
        <v>258.10000000000002</v>
      </c>
    </row>
    <row r="946" spans="1:15" ht="15.75" customHeight="1" x14ac:dyDescent="0.3">
      <c r="A946" s="7">
        <v>477</v>
      </c>
      <c r="B946" s="7">
        <v>127</v>
      </c>
      <c r="C946" s="67">
        <v>199</v>
      </c>
      <c r="D946" s="67">
        <v>2</v>
      </c>
      <c r="E946" s="68">
        <v>43517</v>
      </c>
      <c r="F946" s="67">
        <v>5247</v>
      </c>
      <c r="G946" s="67">
        <v>8063</v>
      </c>
      <c r="H946" s="67">
        <v>7254</v>
      </c>
      <c r="I946" s="67">
        <v>10</v>
      </c>
      <c r="J946" s="69">
        <f t="shared" si="5"/>
        <v>40.308918784255106</v>
      </c>
      <c r="K946" s="46">
        <f>AVERAGE(J946:J947)</f>
        <v>40.675551203541943</v>
      </c>
      <c r="L946" s="46">
        <f>_xlfn.STDEV.S(J946,J947)</f>
        <v>0.51849653976110444</v>
      </c>
      <c r="M946" s="47">
        <v>2</v>
      </c>
      <c r="O946" s="33">
        <f t="shared" si="1"/>
        <v>200.7</v>
      </c>
    </row>
    <row r="947" spans="1:15" ht="15.75" customHeight="1" x14ac:dyDescent="0.3">
      <c r="A947" s="7">
        <v>478</v>
      </c>
      <c r="B947" s="7">
        <v>128</v>
      </c>
      <c r="C947" s="67">
        <v>199</v>
      </c>
      <c r="D947" s="67">
        <v>2</v>
      </c>
      <c r="E947" s="68">
        <v>43517</v>
      </c>
      <c r="F947" s="67">
        <v>5213</v>
      </c>
      <c r="G947" s="67">
        <v>8055</v>
      </c>
      <c r="H947" s="67">
        <v>7228</v>
      </c>
      <c r="I947" s="67"/>
      <c r="J947" s="69">
        <f t="shared" si="5"/>
        <v>41.04218362282878</v>
      </c>
      <c r="K947" s="47"/>
      <c r="L947" s="47"/>
      <c r="M947" s="47"/>
      <c r="O947" s="33">
        <f t="shared" si="1"/>
        <v>201.5</v>
      </c>
    </row>
    <row r="948" spans="1:15" ht="15.75" customHeight="1" x14ac:dyDescent="0.3">
      <c r="A948" s="7">
        <v>1131</v>
      </c>
      <c r="B948" s="7">
        <v>85</v>
      </c>
      <c r="C948" s="67">
        <v>199</v>
      </c>
      <c r="D948" s="67">
        <v>4</v>
      </c>
      <c r="E948" s="68">
        <v>43524</v>
      </c>
      <c r="F948" s="67">
        <v>5253</v>
      </c>
      <c r="G948" s="67">
        <v>8122</v>
      </c>
      <c r="H948" s="67">
        <v>7289</v>
      </c>
      <c r="I948" s="67">
        <v>9</v>
      </c>
      <c r="J948" s="69">
        <f t="shared" si="5"/>
        <v>40.913555992141454</v>
      </c>
      <c r="K948" s="46">
        <f>AVERAGE(J948:J949)</f>
        <v>40.780433398260158</v>
      </c>
      <c r="L948" s="46">
        <f>_xlfn.STDEV.S(J948,J949)</f>
        <v>0.18826377772520986</v>
      </c>
      <c r="M948" s="47"/>
      <c r="O948" s="33">
        <f t="shared" si="1"/>
        <v>203.6</v>
      </c>
    </row>
    <row r="949" spans="1:15" ht="15.75" customHeight="1" x14ac:dyDescent="0.3">
      <c r="A949" s="7">
        <v>1132</v>
      </c>
      <c r="B949" s="7">
        <v>86</v>
      </c>
      <c r="C949" s="67">
        <v>199</v>
      </c>
      <c r="D949" s="67">
        <v>4</v>
      </c>
      <c r="E949" s="68">
        <v>43524</v>
      </c>
      <c r="F949" s="67">
        <v>5281</v>
      </c>
      <c r="G949" s="67">
        <v>8236</v>
      </c>
      <c r="H949" s="67">
        <v>7382</v>
      </c>
      <c r="I949" s="67"/>
      <c r="J949" s="69">
        <f t="shared" si="5"/>
        <v>40.647310804378868</v>
      </c>
      <c r="K949" s="47"/>
      <c r="L949" s="47"/>
      <c r="M949" s="47"/>
      <c r="O949" s="33">
        <f t="shared" si="1"/>
        <v>210.1</v>
      </c>
    </row>
    <row r="950" spans="1:15" ht="15.75" customHeight="1" x14ac:dyDescent="0.3">
      <c r="A950" s="7">
        <v>1781</v>
      </c>
      <c r="B950" s="7">
        <v>85</v>
      </c>
      <c r="C950" s="67">
        <v>199</v>
      </c>
      <c r="D950" s="67">
        <v>6</v>
      </c>
      <c r="E950" s="68">
        <v>43535</v>
      </c>
      <c r="F950" s="67">
        <v>5253</v>
      </c>
      <c r="G950" s="67">
        <v>7724</v>
      </c>
      <c r="H950" s="67">
        <v>7201</v>
      </c>
      <c r="I950" s="67">
        <v>10</v>
      </c>
      <c r="J950" s="69">
        <f t="shared" si="5"/>
        <v>26.848049281314168</v>
      </c>
      <c r="K950" s="46">
        <f>AVERAGE(J950:J951)</f>
        <v>27.3248867096226</v>
      </c>
      <c r="L950" s="46">
        <f>_xlfn.STDEV.S(J950,J951)</f>
        <v>0.67434995816089294</v>
      </c>
      <c r="M950" s="47"/>
      <c r="O950" s="33">
        <f t="shared" si="1"/>
        <v>194.8</v>
      </c>
    </row>
    <row r="951" spans="1:15" ht="15.75" customHeight="1" x14ac:dyDescent="0.3">
      <c r="A951" s="7">
        <v>1782</v>
      </c>
      <c r="B951" s="7">
        <v>86</v>
      </c>
      <c r="C951" s="67">
        <v>199</v>
      </c>
      <c r="D951" s="67">
        <v>6</v>
      </c>
      <c r="E951" s="68">
        <v>43535</v>
      </c>
      <c r="F951" s="67">
        <v>5281</v>
      </c>
      <c r="G951" s="67">
        <v>7653</v>
      </c>
      <c r="H951" s="67">
        <v>7137</v>
      </c>
      <c r="I951" s="67"/>
      <c r="J951" s="69">
        <f t="shared" si="5"/>
        <v>27.801724137931032</v>
      </c>
      <c r="K951" s="47"/>
      <c r="L951" s="47"/>
      <c r="M951" s="47"/>
      <c r="O951" s="33">
        <f t="shared" si="1"/>
        <v>185.6</v>
      </c>
    </row>
    <row r="952" spans="1:15" ht="15.75" customHeight="1" x14ac:dyDescent="0.3">
      <c r="A952" s="34">
        <v>2281</v>
      </c>
      <c r="B952" s="34">
        <v>51</v>
      </c>
      <c r="C952" s="70">
        <v>199</v>
      </c>
      <c r="D952" s="70">
        <v>8</v>
      </c>
      <c r="E952" s="71">
        <v>43550</v>
      </c>
      <c r="F952" s="72">
        <v>5234</v>
      </c>
      <c r="G952" s="70">
        <v>7734</v>
      </c>
      <c r="H952" s="70">
        <v>7373</v>
      </c>
      <c r="I952" s="67"/>
      <c r="J952" s="69">
        <f t="shared" si="5"/>
        <v>16.877045348293596</v>
      </c>
      <c r="K952" s="46">
        <f>AVERAGE(J952:J953)</f>
        <v>17.126051866113169</v>
      </c>
      <c r="L952" s="46">
        <f>_xlfn.STDEV.S(J952,J953)</f>
        <v>0.35214839461973862</v>
      </c>
      <c r="M952" s="47"/>
      <c r="O952" s="33">
        <f t="shared" si="1"/>
        <v>213.9</v>
      </c>
    </row>
    <row r="953" spans="1:15" ht="15.75" customHeight="1" x14ac:dyDescent="0.3">
      <c r="A953" s="34">
        <v>2282</v>
      </c>
      <c r="B953" s="34">
        <v>52</v>
      </c>
      <c r="C953" s="70">
        <v>199</v>
      </c>
      <c r="D953" s="70">
        <v>8</v>
      </c>
      <c r="E953" s="71">
        <v>43550</v>
      </c>
      <c r="F953" s="72">
        <v>5234</v>
      </c>
      <c r="G953" s="70">
        <v>7747</v>
      </c>
      <c r="H953" s="70">
        <v>7375</v>
      </c>
      <c r="I953" s="67"/>
      <c r="J953" s="69">
        <f t="shared" si="5"/>
        <v>17.375058383932743</v>
      </c>
      <c r="K953" s="47"/>
      <c r="L953" s="47"/>
      <c r="M953" s="47"/>
      <c r="O953" s="33">
        <f t="shared" si="1"/>
        <v>214.1</v>
      </c>
    </row>
    <row r="954" spans="1:15" ht="15.75" customHeight="1" x14ac:dyDescent="0.3">
      <c r="A954" s="34">
        <v>2747</v>
      </c>
      <c r="B954" s="34">
        <v>119</v>
      </c>
      <c r="C954" s="70">
        <v>199</v>
      </c>
      <c r="D954" s="70">
        <v>10</v>
      </c>
      <c r="E954" s="71">
        <v>43564</v>
      </c>
      <c r="F954" s="72">
        <v>5212</v>
      </c>
      <c r="G954" s="70">
        <v>7763</v>
      </c>
      <c r="H954" s="70">
        <v>7427</v>
      </c>
      <c r="I954" s="70"/>
      <c r="J954" s="69">
        <f t="shared" si="5"/>
        <v>15.169300225733634</v>
      </c>
      <c r="K954" s="46">
        <f>AVERAGE(J954:J955)</f>
        <v>15.018318914330678</v>
      </c>
      <c r="L954" s="46">
        <f>_xlfn.STDEV.S(J954,J955)</f>
        <v>0.2135198182509368</v>
      </c>
      <c r="M954" s="47">
        <f>(K952-K954)/14</f>
        <v>0.15055235369874939</v>
      </c>
      <c r="N954" s="33">
        <f>(K950-K954)/29</f>
        <v>0.42436440673420422</v>
      </c>
      <c r="O954" s="33">
        <f t="shared" si="1"/>
        <v>221.5</v>
      </c>
    </row>
    <row r="955" spans="1:15" ht="15.75" customHeight="1" x14ac:dyDescent="0.3">
      <c r="A955" s="34">
        <v>2748</v>
      </c>
      <c r="B955" s="34">
        <v>120</v>
      </c>
      <c r="C955" s="70">
        <v>199</v>
      </c>
      <c r="D955" s="70">
        <v>10</v>
      </c>
      <c r="E955" s="71">
        <v>43564</v>
      </c>
      <c r="F955" s="72">
        <v>5196</v>
      </c>
      <c r="G955" s="70">
        <v>7707</v>
      </c>
      <c r="H955" s="70">
        <v>7382</v>
      </c>
      <c r="I955" s="70"/>
      <c r="J955" s="69">
        <f t="shared" si="5"/>
        <v>14.867337602927721</v>
      </c>
      <c r="K955" s="47"/>
      <c r="L955" s="47"/>
      <c r="M955" s="47"/>
      <c r="O955" s="33">
        <f t="shared" si="1"/>
        <v>218.6</v>
      </c>
    </row>
    <row r="956" spans="1:15" ht="15.75" customHeight="1" x14ac:dyDescent="0.3">
      <c r="A956" s="7">
        <v>109</v>
      </c>
      <c r="B956" s="7">
        <v>109</v>
      </c>
      <c r="C956" s="28">
        <v>200</v>
      </c>
      <c r="D956" s="28">
        <v>1</v>
      </c>
      <c r="E956" s="29">
        <v>43514</v>
      </c>
      <c r="F956" s="28">
        <v>5191</v>
      </c>
      <c r="G956" s="28">
        <v>7825</v>
      </c>
      <c r="H956" s="28">
        <v>7160</v>
      </c>
      <c r="I956" s="28">
        <v>9</v>
      </c>
      <c r="J956" s="30">
        <f t="shared" si="5"/>
        <v>33.773489080751652</v>
      </c>
      <c r="K956" s="31">
        <f>AVERAGE(J956:J957)</f>
        <v>33.633156023629411</v>
      </c>
      <c r="L956" s="31">
        <f>_xlfn.STDEV.S(J956,J957)</f>
        <v>0.19846091263154675</v>
      </c>
      <c r="M956" s="32">
        <v>1</v>
      </c>
      <c r="O956" s="33">
        <f t="shared" si="1"/>
        <v>196.9</v>
      </c>
    </row>
    <row r="957" spans="1:15" ht="15.75" customHeight="1" x14ac:dyDescent="0.3">
      <c r="A957" s="7">
        <v>110</v>
      </c>
      <c r="B957" s="7">
        <v>110</v>
      </c>
      <c r="C957" s="28">
        <v>200</v>
      </c>
      <c r="D957" s="28">
        <v>1</v>
      </c>
      <c r="E957" s="29">
        <v>43514</v>
      </c>
      <c r="F957" s="28">
        <v>5243</v>
      </c>
      <c r="G957" s="28">
        <v>8033</v>
      </c>
      <c r="H957" s="28">
        <v>7333</v>
      </c>
      <c r="I957" s="28"/>
      <c r="J957" s="30">
        <f t="shared" si="5"/>
        <v>33.492822966507177</v>
      </c>
      <c r="K957" s="32"/>
      <c r="L957" s="32"/>
      <c r="M957" s="32"/>
      <c r="O957" s="33">
        <f t="shared" si="1"/>
        <v>209</v>
      </c>
    </row>
    <row r="958" spans="1:15" ht="15.75" customHeight="1" x14ac:dyDescent="0.3">
      <c r="A958" s="7">
        <v>763</v>
      </c>
      <c r="B958" s="7">
        <v>109</v>
      </c>
      <c r="C958" s="28">
        <v>200</v>
      </c>
      <c r="D958" s="28">
        <v>3</v>
      </c>
      <c r="E958" s="29">
        <v>43521</v>
      </c>
      <c r="F958" s="28">
        <v>5191</v>
      </c>
      <c r="G958" s="28">
        <v>7055</v>
      </c>
      <c r="H958" s="28">
        <v>6741</v>
      </c>
      <c r="I958" s="28">
        <v>9</v>
      </c>
      <c r="J958" s="30">
        <f t="shared" si="5"/>
        <v>20.258064516129032</v>
      </c>
      <c r="K958" s="31">
        <f>AVERAGE(J958:J959)</f>
        <v>20.671384482318018</v>
      </c>
      <c r="L958" s="31">
        <f>_xlfn.STDEV.S(J958,J959)</f>
        <v>0.58452270178405574</v>
      </c>
      <c r="M958" s="32"/>
      <c r="O958" s="33">
        <f t="shared" si="1"/>
        <v>155</v>
      </c>
    </row>
    <row r="959" spans="1:15" ht="15.75" customHeight="1" x14ac:dyDescent="0.3">
      <c r="A959" s="7">
        <v>764</v>
      </c>
      <c r="B959" s="7">
        <v>110</v>
      </c>
      <c r="C959" s="28">
        <v>200</v>
      </c>
      <c r="D959" s="28">
        <v>3</v>
      </c>
      <c r="E959" s="29">
        <v>43521</v>
      </c>
      <c r="F959" s="28">
        <v>5243</v>
      </c>
      <c r="G959" s="28">
        <v>7230</v>
      </c>
      <c r="H959" s="28">
        <v>6884</v>
      </c>
      <c r="I959" s="28"/>
      <c r="J959" s="30">
        <f t="shared" si="5"/>
        <v>21.084704448507008</v>
      </c>
      <c r="K959" s="32"/>
      <c r="L959" s="32"/>
      <c r="M959" s="32"/>
      <c r="O959" s="33">
        <f t="shared" si="1"/>
        <v>164.1</v>
      </c>
    </row>
    <row r="960" spans="1:15" ht="15.75" customHeight="1" x14ac:dyDescent="0.3">
      <c r="A960" s="7">
        <v>1413</v>
      </c>
      <c r="B960" s="7">
        <v>109</v>
      </c>
      <c r="C960" s="28">
        <v>200</v>
      </c>
      <c r="D960" s="28">
        <v>5</v>
      </c>
      <c r="E960" s="29">
        <v>43531</v>
      </c>
      <c r="F960" s="28">
        <v>5191</v>
      </c>
      <c r="G960" s="28">
        <v>7162</v>
      </c>
      <c r="H960" s="28">
        <v>6887</v>
      </c>
      <c r="I960" s="28">
        <v>10</v>
      </c>
      <c r="J960" s="30">
        <f t="shared" si="5"/>
        <v>16.214622641509436</v>
      </c>
      <c r="K960" s="31">
        <f>AVERAGE(J960:J961)</f>
        <v>16.143547439983237</v>
      </c>
      <c r="L960" s="31">
        <f>_xlfn.STDEV.S(J960,J961)</f>
        <v>0.10051551394674879</v>
      </c>
      <c r="M960" s="32"/>
      <c r="O960" s="33">
        <f t="shared" si="1"/>
        <v>169.6</v>
      </c>
    </row>
    <row r="961" spans="1:15" ht="15.75" customHeight="1" x14ac:dyDescent="0.3">
      <c r="A961" s="7">
        <v>1414</v>
      </c>
      <c r="B961" s="7">
        <v>110</v>
      </c>
      <c r="C961" s="28">
        <v>200</v>
      </c>
      <c r="D961" s="28">
        <v>5</v>
      </c>
      <c r="E961" s="29">
        <v>43531</v>
      </c>
      <c r="F961" s="28">
        <v>5243</v>
      </c>
      <c r="G961" s="28">
        <v>7229</v>
      </c>
      <c r="H961" s="28">
        <v>6954</v>
      </c>
      <c r="I961" s="28"/>
      <c r="J961" s="30">
        <f t="shared" si="5"/>
        <v>16.072472238457042</v>
      </c>
      <c r="K961" s="32"/>
      <c r="L961" s="32"/>
      <c r="M961" s="32"/>
      <c r="O961" s="33">
        <f t="shared" si="1"/>
        <v>171.1</v>
      </c>
    </row>
    <row r="962" spans="1:15" ht="15.75" customHeight="1" x14ac:dyDescent="0.3">
      <c r="A962" s="34">
        <v>2017</v>
      </c>
      <c r="B962" s="34">
        <v>63</v>
      </c>
      <c r="C962" s="35">
        <v>200</v>
      </c>
      <c r="D962" s="35">
        <v>7</v>
      </c>
      <c r="E962" s="36">
        <v>43545</v>
      </c>
      <c r="F962" s="37">
        <v>5214</v>
      </c>
      <c r="G962" s="35">
        <v>7845</v>
      </c>
      <c r="H962" s="35">
        <v>7466</v>
      </c>
      <c r="I962" s="28"/>
      <c r="J962" s="30">
        <f t="shared" si="5"/>
        <v>16.829484902309058</v>
      </c>
      <c r="K962" s="31">
        <f>AVERAGE(J962:J963)</f>
        <v>16.896443737010117</v>
      </c>
      <c r="L962" s="31">
        <f>_xlfn.STDEV.S(J962,J963)</f>
        <v>9.469409215493714E-2</v>
      </c>
      <c r="M962" s="32">
        <f>(K960-K962)/14</f>
        <v>-5.3778306930491383E-2</v>
      </c>
      <c r="N962" s="33">
        <f>(K956-K962)/31</f>
        <v>0.53989394472965468</v>
      </c>
      <c r="O962" s="33">
        <f t="shared" si="1"/>
        <v>225.2</v>
      </c>
    </row>
    <row r="963" spans="1:15" ht="15.75" customHeight="1" x14ac:dyDescent="0.3">
      <c r="A963" s="34">
        <v>2018</v>
      </c>
      <c r="B963" s="34">
        <v>64</v>
      </c>
      <c r="C963" s="35">
        <v>200</v>
      </c>
      <c r="D963" s="35">
        <v>7</v>
      </c>
      <c r="E963" s="36">
        <v>43545</v>
      </c>
      <c r="F963" s="37">
        <v>5232</v>
      </c>
      <c r="G963" s="35">
        <v>7597</v>
      </c>
      <c r="H963" s="35">
        <v>7254</v>
      </c>
      <c r="I963" s="28"/>
      <c r="J963" s="30">
        <f t="shared" si="5"/>
        <v>16.963402571711178</v>
      </c>
      <c r="K963" s="32"/>
      <c r="L963" s="32"/>
      <c r="M963" s="32"/>
      <c r="O963" s="33">
        <f t="shared" si="1"/>
        <v>202.2</v>
      </c>
    </row>
    <row r="964" spans="1:15" ht="15.75" customHeight="1" x14ac:dyDescent="0.3">
      <c r="A964" s="7">
        <v>479</v>
      </c>
      <c r="B964" s="7">
        <v>129</v>
      </c>
      <c r="C964" s="67">
        <v>201</v>
      </c>
      <c r="D964" s="67">
        <v>2</v>
      </c>
      <c r="E964" s="68">
        <v>43517</v>
      </c>
      <c r="F964" s="67">
        <v>5238</v>
      </c>
      <c r="G964" s="67">
        <v>7528</v>
      </c>
      <c r="H964" s="67">
        <v>6867</v>
      </c>
      <c r="I964" s="67">
        <v>10</v>
      </c>
      <c r="J964" s="69">
        <f t="shared" si="5"/>
        <v>40.577041129527316</v>
      </c>
      <c r="K964" s="46">
        <f>AVERAGE(J964:J965)</f>
        <v>41.430495873405633</v>
      </c>
      <c r="L964" s="46">
        <f>_xlfn.STDEV.S(J964,J965)</f>
        <v>1.2069672736643713</v>
      </c>
      <c r="M964" s="47">
        <v>2</v>
      </c>
      <c r="O964" s="33">
        <f t="shared" si="1"/>
        <v>162.9</v>
      </c>
    </row>
    <row r="965" spans="1:15" ht="15.75" customHeight="1" x14ac:dyDescent="0.3">
      <c r="A965" s="7">
        <v>480</v>
      </c>
      <c r="B965" s="7">
        <v>130</v>
      </c>
      <c r="C965" s="67">
        <v>201</v>
      </c>
      <c r="D965" s="67">
        <v>2</v>
      </c>
      <c r="E965" s="68">
        <v>43517</v>
      </c>
      <c r="F965" s="67">
        <v>5212</v>
      </c>
      <c r="G965" s="67">
        <v>7517</v>
      </c>
      <c r="H965" s="67">
        <v>6832</v>
      </c>
      <c r="I965" s="67"/>
      <c r="J965" s="69">
        <f t="shared" si="5"/>
        <v>42.283950617283949</v>
      </c>
      <c r="K965" s="47"/>
      <c r="L965" s="47"/>
      <c r="M965" s="47"/>
      <c r="O965" s="33">
        <f t="shared" si="1"/>
        <v>162</v>
      </c>
    </row>
    <row r="966" spans="1:15" ht="15.75" customHeight="1" x14ac:dyDescent="0.3">
      <c r="A966" s="7">
        <v>1133</v>
      </c>
      <c r="B966" s="7">
        <v>87</v>
      </c>
      <c r="C966" s="67">
        <v>201</v>
      </c>
      <c r="D966" s="67">
        <v>4</v>
      </c>
      <c r="E966" s="68">
        <v>43524</v>
      </c>
      <c r="F966" s="67">
        <v>5250</v>
      </c>
      <c r="G966" s="67">
        <v>7580</v>
      </c>
      <c r="H966" s="67">
        <v>6957</v>
      </c>
      <c r="I966" s="67">
        <v>11</v>
      </c>
      <c r="J966" s="69">
        <f t="shared" si="5"/>
        <v>36.496777973052133</v>
      </c>
      <c r="K966" s="46">
        <f>AVERAGE(J966:J967)</f>
        <v>36.958478386270642</v>
      </c>
      <c r="L966" s="46">
        <f>_xlfn.STDEV.S(J966,J967)</f>
        <v>0.65294298612687229</v>
      </c>
      <c r="M966" s="47"/>
      <c r="O966" s="33">
        <f t="shared" si="1"/>
        <v>170.7</v>
      </c>
    </row>
    <row r="967" spans="1:15" ht="15.75" customHeight="1" x14ac:dyDescent="0.3">
      <c r="A967" s="7">
        <v>1134</v>
      </c>
      <c r="B967" s="7">
        <v>88</v>
      </c>
      <c r="C967" s="67">
        <v>201</v>
      </c>
      <c r="D967" s="67">
        <v>4</v>
      </c>
      <c r="E967" s="68">
        <v>43524</v>
      </c>
      <c r="F967" s="67">
        <v>5241</v>
      </c>
      <c r="G967" s="67">
        <v>7393</v>
      </c>
      <c r="H967" s="67">
        <v>6807</v>
      </c>
      <c r="I967" s="67"/>
      <c r="J967" s="69">
        <f t="shared" si="5"/>
        <v>37.420178799489143</v>
      </c>
      <c r="K967" s="47"/>
      <c r="L967" s="47"/>
      <c r="M967" s="47"/>
      <c r="O967" s="33">
        <f t="shared" si="1"/>
        <v>156.6</v>
      </c>
    </row>
    <row r="968" spans="1:15" ht="15.75" customHeight="1" x14ac:dyDescent="0.3">
      <c r="A968" s="7">
        <v>1783</v>
      </c>
      <c r="B968" s="7">
        <v>87</v>
      </c>
      <c r="C968" s="67">
        <v>201</v>
      </c>
      <c r="D968" s="67">
        <v>6</v>
      </c>
      <c r="E968" s="68">
        <v>43535</v>
      </c>
      <c r="F968" s="67">
        <v>5250</v>
      </c>
      <c r="G968" s="67">
        <v>7177</v>
      </c>
      <c r="H968" s="67">
        <v>6771</v>
      </c>
      <c r="I968" s="67">
        <v>8</v>
      </c>
      <c r="J968" s="69">
        <f t="shared" si="5"/>
        <v>26.692965154503618</v>
      </c>
      <c r="K968" s="46">
        <f>AVERAGE(J968:J969)</f>
        <v>26.757853814710003</v>
      </c>
      <c r="L968" s="46">
        <f>_xlfn.STDEV.S(J968,J969)</f>
        <v>9.1766423308089581E-2</v>
      </c>
      <c r="M968" s="47"/>
      <c r="O968" s="33">
        <f t="shared" si="1"/>
        <v>152.1</v>
      </c>
    </row>
    <row r="969" spans="1:15" ht="15.75" customHeight="1" x14ac:dyDescent="0.3">
      <c r="A969" s="7">
        <v>1784</v>
      </c>
      <c r="B969" s="7">
        <v>88</v>
      </c>
      <c r="C969" s="67">
        <v>201</v>
      </c>
      <c r="D969" s="67">
        <v>6</v>
      </c>
      <c r="E969" s="68">
        <v>43535</v>
      </c>
      <c r="F969" s="67">
        <v>5241</v>
      </c>
      <c r="G969" s="67">
        <v>7137</v>
      </c>
      <c r="H969" s="67">
        <v>6736</v>
      </c>
      <c r="I969" s="67"/>
      <c r="J969" s="69">
        <f t="shared" si="5"/>
        <v>26.822742474916389</v>
      </c>
      <c r="K969" s="47"/>
      <c r="L969" s="47"/>
      <c r="M969" s="47"/>
      <c r="O969" s="33">
        <f t="shared" si="1"/>
        <v>149.5</v>
      </c>
    </row>
    <row r="970" spans="1:15" ht="15.75" customHeight="1" x14ac:dyDescent="0.3">
      <c r="A970" s="34">
        <v>2283</v>
      </c>
      <c r="B970" s="34">
        <v>53</v>
      </c>
      <c r="C970" s="70">
        <v>201</v>
      </c>
      <c r="D970" s="70">
        <v>8</v>
      </c>
      <c r="E970" s="71">
        <v>43550</v>
      </c>
      <c r="F970" s="72">
        <v>5232</v>
      </c>
      <c r="G970" s="70">
        <v>7059</v>
      </c>
      <c r="H970" s="70">
        <v>6767</v>
      </c>
      <c r="I970" s="67"/>
      <c r="J970" s="69">
        <f t="shared" si="5"/>
        <v>19.022801302931597</v>
      </c>
      <c r="K970" s="46">
        <f>AVERAGE(J970:J971)</f>
        <v>18.882429876370502</v>
      </c>
      <c r="L970" s="46">
        <f>_xlfn.STDEV.S(J970,J971)</f>
        <v>0.19851517521236312</v>
      </c>
      <c r="M970" s="47"/>
      <c r="O970" s="33">
        <f t="shared" si="1"/>
        <v>153.5</v>
      </c>
    </row>
    <row r="971" spans="1:15" ht="15.75" customHeight="1" x14ac:dyDescent="0.3">
      <c r="A971" s="34">
        <v>2284</v>
      </c>
      <c r="B971" s="34">
        <v>54</v>
      </c>
      <c r="C971" s="70">
        <v>201</v>
      </c>
      <c r="D971" s="70">
        <v>8</v>
      </c>
      <c r="E971" s="71">
        <v>43550</v>
      </c>
      <c r="F971" s="72">
        <v>5271</v>
      </c>
      <c r="G971" s="70">
        <v>7140</v>
      </c>
      <c r="H971" s="70">
        <v>6845</v>
      </c>
      <c r="I971" s="67"/>
      <c r="J971" s="69">
        <f t="shared" si="5"/>
        <v>18.742058449809402</v>
      </c>
      <c r="K971" s="47"/>
      <c r="L971" s="47"/>
      <c r="M971" s="47"/>
      <c r="O971" s="33">
        <f t="shared" si="1"/>
        <v>157.4</v>
      </c>
    </row>
    <row r="972" spans="1:15" ht="15.75" customHeight="1" x14ac:dyDescent="0.3">
      <c r="A972" s="34">
        <v>2749</v>
      </c>
      <c r="B972" s="34">
        <v>121</v>
      </c>
      <c r="C972" s="70">
        <v>201</v>
      </c>
      <c r="D972" s="70">
        <v>10</v>
      </c>
      <c r="E972" s="71">
        <v>43564</v>
      </c>
      <c r="F972" s="72">
        <v>5262</v>
      </c>
      <c r="G972" s="70">
        <v>7354</v>
      </c>
      <c r="H972" s="70">
        <v>7070</v>
      </c>
      <c r="I972" s="70"/>
      <c r="J972" s="69">
        <f t="shared" si="5"/>
        <v>15.707964601769911</v>
      </c>
      <c r="K972" s="46">
        <f>AVERAGE(J972:J973)</f>
        <v>15.627330820247142</v>
      </c>
      <c r="L972" s="46">
        <f>_xlfn.STDEV.S(J972,J973)</f>
        <v>0.11403338741492761</v>
      </c>
      <c r="M972" s="47">
        <f>(K970-K972)/14</f>
        <v>0.23250707543738283</v>
      </c>
      <c r="N972" s="33">
        <f>(K966-K972)/40</f>
        <v>0.53327868915058751</v>
      </c>
      <c r="O972" s="33">
        <f t="shared" si="1"/>
        <v>180.8</v>
      </c>
    </row>
    <row r="973" spans="1:15" ht="15.75" customHeight="1" x14ac:dyDescent="0.3">
      <c r="A973" s="34">
        <v>2750</v>
      </c>
      <c r="B973" s="34">
        <v>122</v>
      </c>
      <c r="C973" s="70">
        <v>201</v>
      </c>
      <c r="D973" s="70">
        <v>10</v>
      </c>
      <c r="E973" s="71">
        <v>43564</v>
      </c>
      <c r="F973" s="72">
        <v>5223</v>
      </c>
      <c r="G973" s="70">
        <v>7252</v>
      </c>
      <c r="H973" s="70">
        <v>6979</v>
      </c>
      <c r="I973" s="70"/>
      <c r="J973" s="69">
        <f t="shared" si="5"/>
        <v>15.546697038724375</v>
      </c>
      <c r="K973" s="47"/>
      <c r="L973" s="47"/>
      <c r="M973" s="47"/>
      <c r="O973" s="33">
        <f t="shared" si="1"/>
        <v>175.6</v>
      </c>
    </row>
    <row r="974" spans="1:15" ht="15.75" customHeight="1" x14ac:dyDescent="0.3">
      <c r="A974" s="7">
        <v>111</v>
      </c>
      <c r="B974" s="7">
        <v>111</v>
      </c>
      <c r="C974" s="28">
        <v>202</v>
      </c>
      <c r="D974" s="28">
        <v>1</v>
      </c>
      <c r="E974" s="29">
        <v>43514</v>
      </c>
      <c r="F974" s="28">
        <v>5213</v>
      </c>
      <c r="G974" s="28">
        <v>8405</v>
      </c>
      <c r="H974" s="28">
        <v>7576</v>
      </c>
      <c r="I974" s="28">
        <v>6</v>
      </c>
      <c r="J974" s="30">
        <f t="shared" si="5"/>
        <v>35.082522217520101</v>
      </c>
      <c r="K974" s="31">
        <f>AVERAGE(J974:J975)</f>
        <v>35.686250447779244</v>
      </c>
      <c r="L974" s="31">
        <f>_xlfn.STDEV.S(J974,J975)</f>
        <v>0.85380065121998261</v>
      </c>
      <c r="M974" s="32">
        <v>1</v>
      </c>
      <c r="O974" s="33">
        <f t="shared" si="1"/>
        <v>236.3</v>
      </c>
    </row>
    <row r="975" spans="1:15" ht="15.75" customHeight="1" x14ac:dyDescent="0.3">
      <c r="A975" s="7">
        <v>112</v>
      </c>
      <c r="B975" s="7">
        <v>112</v>
      </c>
      <c r="C975" s="28">
        <v>202</v>
      </c>
      <c r="D975" s="28">
        <v>1</v>
      </c>
      <c r="E975" s="29">
        <v>43514</v>
      </c>
      <c r="F975" s="28">
        <v>5197</v>
      </c>
      <c r="G975" s="28">
        <v>8393</v>
      </c>
      <c r="H975" s="28">
        <v>7542</v>
      </c>
      <c r="I975" s="28"/>
      <c r="J975" s="30">
        <f t="shared" si="5"/>
        <v>36.289978678038381</v>
      </c>
      <c r="K975" s="32"/>
      <c r="L975" s="32"/>
      <c r="M975" s="32"/>
      <c r="O975" s="33">
        <f t="shared" si="1"/>
        <v>234.5</v>
      </c>
    </row>
    <row r="976" spans="1:15" ht="15.75" customHeight="1" x14ac:dyDescent="0.3">
      <c r="A976" s="7">
        <v>765</v>
      </c>
      <c r="B976" s="7">
        <v>111</v>
      </c>
      <c r="C976" s="28">
        <v>202</v>
      </c>
      <c r="D976" s="28">
        <v>3</v>
      </c>
      <c r="E976" s="29">
        <v>43521</v>
      </c>
      <c r="F976" s="28">
        <v>5213</v>
      </c>
      <c r="G976" s="28">
        <v>8482</v>
      </c>
      <c r="H976" s="28">
        <v>7807</v>
      </c>
      <c r="I976" s="28">
        <v>9</v>
      </c>
      <c r="J976" s="30">
        <f t="shared" si="5"/>
        <v>26.021588280647652</v>
      </c>
      <c r="K976" s="31">
        <f>AVERAGE(J976:J977)</f>
        <v>26.170810262855063</v>
      </c>
      <c r="L976" s="31">
        <f>_xlfn.STDEV.S(J976,J977)</f>
        <v>0.21103175104191765</v>
      </c>
      <c r="M976" s="32"/>
      <c r="O976" s="33">
        <f t="shared" si="1"/>
        <v>259.39999999999998</v>
      </c>
    </row>
    <row r="977" spans="1:15" ht="15.75" customHeight="1" x14ac:dyDescent="0.3">
      <c r="A977" s="7">
        <v>766</v>
      </c>
      <c r="B977" s="7">
        <v>112</v>
      </c>
      <c r="C977" s="28">
        <v>202</v>
      </c>
      <c r="D977" s="28">
        <v>3</v>
      </c>
      <c r="E977" s="29">
        <v>43521</v>
      </c>
      <c r="F977" s="28">
        <v>5197</v>
      </c>
      <c r="G977" s="28">
        <v>8331</v>
      </c>
      <c r="H977" s="28">
        <v>7678</v>
      </c>
      <c r="I977" s="28"/>
      <c r="J977" s="30">
        <f t="shared" si="5"/>
        <v>26.320032245062475</v>
      </c>
      <c r="K977" s="32"/>
      <c r="L977" s="32"/>
      <c r="M977" s="32"/>
      <c r="O977" s="33">
        <f t="shared" si="1"/>
        <v>248.1</v>
      </c>
    </row>
    <row r="978" spans="1:15" ht="15.75" customHeight="1" x14ac:dyDescent="0.3">
      <c r="A978" s="7">
        <v>1415</v>
      </c>
      <c r="B978" s="7">
        <v>111</v>
      </c>
      <c r="C978" s="28">
        <v>202</v>
      </c>
      <c r="D978" s="28">
        <v>5</v>
      </c>
      <c r="E978" s="29">
        <v>43531</v>
      </c>
      <c r="F978" s="28">
        <v>5213</v>
      </c>
      <c r="G978" s="28">
        <v>7580</v>
      </c>
      <c r="H978" s="28">
        <v>7214</v>
      </c>
      <c r="I978" s="28">
        <v>5</v>
      </c>
      <c r="J978" s="30">
        <f t="shared" si="5"/>
        <v>18.290854572713645</v>
      </c>
      <c r="K978" s="31">
        <f>AVERAGE(J978:J979)</f>
        <v>18.035458118833695</v>
      </c>
      <c r="L978" s="31">
        <f>_xlfn.STDEV.S(J978,J979)</f>
        <v>0.36118512885901721</v>
      </c>
      <c r="M978" s="32"/>
      <c r="O978" s="33">
        <f t="shared" si="1"/>
        <v>200.1</v>
      </c>
    </row>
    <row r="979" spans="1:15" ht="15.75" customHeight="1" x14ac:dyDescent="0.3">
      <c r="A979" s="7">
        <v>1416</v>
      </c>
      <c r="B979" s="7">
        <v>112</v>
      </c>
      <c r="C979" s="28">
        <v>202</v>
      </c>
      <c r="D979" s="28">
        <v>5</v>
      </c>
      <c r="E979" s="29">
        <v>43531</v>
      </c>
      <c r="F979" s="28">
        <v>5197</v>
      </c>
      <c r="G979" s="28">
        <v>7489</v>
      </c>
      <c r="H979" s="28">
        <v>7143</v>
      </c>
      <c r="I979" s="28"/>
      <c r="J979" s="30">
        <f t="shared" si="5"/>
        <v>17.780061664953749</v>
      </c>
      <c r="K979" s="32"/>
      <c r="L979" s="32"/>
      <c r="M979" s="32"/>
      <c r="O979" s="33">
        <f t="shared" si="1"/>
        <v>194.6</v>
      </c>
    </row>
    <row r="980" spans="1:15" ht="15.75" customHeight="1" x14ac:dyDescent="0.3">
      <c r="A980" s="34">
        <v>2019</v>
      </c>
      <c r="B980" s="34">
        <v>65</v>
      </c>
      <c r="C980" s="35">
        <v>202</v>
      </c>
      <c r="D980" s="35">
        <v>7</v>
      </c>
      <c r="E980" s="36">
        <v>43545</v>
      </c>
      <c r="F980" s="37">
        <v>5215</v>
      </c>
      <c r="G980" s="35">
        <v>8423</v>
      </c>
      <c r="H980" s="35">
        <v>7947</v>
      </c>
      <c r="I980" s="28"/>
      <c r="J980" s="30">
        <f t="shared" si="5"/>
        <v>17.423133235724745</v>
      </c>
      <c r="K980" s="31">
        <f>AVERAGE(J980:J981)</f>
        <v>17.442672425340493</v>
      </c>
      <c r="L980" s="31">
        <f>_xlfn.STDEV.S(J980,J981)</f>
        <v>2.7632586952371571E-2</v>
      </c>
      <c r="M980" s="32">
        <f>(K978-K980)/14</f>
        <v>4.2341835249514403E-2</v>
      </c>
      <c r="N980" s="33">
        <f>(K974-K980)/31</f>
        <v>0.58850251685286292</v>
      </c>
      <c r="O980" s="33">
        <f t="shared" si="1"/>
        <v>273.2</v>
      </c>
    </row>
    <row r="981" spans="1:15" ht="15.75" customHeight="1" x14ac:dyDescent="0.3">
      <c r="A981" s="34">
        <v>2020</v>
      </c>
      <c r="B981" s="34">
        <v>66</v>
      </c>
      <c r="C981" s="35">
        <v>202</v>
      </c>
      <c r="D981" s="35">
        <v>7</v>
      </c>
      <c r="E981" s="36">
        <v>43545</v>
      </c>
      <c r="F981" s="37">
        <v>5279</v>
      </c>
      <c r="G981" s="35">
        <v>8232</v>
      </c>
      <c r="H981" s="35">
        <v>7793</v>
      </c>
      <c r="I981" s="28"/>
      <c r="J981" s="30">
        <f t="shared" si="5"/>
        <v>17.462211614956242</v>
      </c>
      <c r="K981" s="32"/>
      <c r="L981" s="32"/>
      <c r="M981" s="32"/>
      <c r="O981" s="33">
        <f t="shared" si="1"/>
        <v>251.4</v>
      </c>
    </row>
    <row r="982" spans="1:15" ht="15.75" customHeight="1" x14ac:dyDescent="0.3">
      <c r="A982" s="7">
        <v>113</v>
      </c>
      <c r="B982" s="7">
        <v>113</v>
      </c>
      <c r="C982" s="57">
        <v>203</v>
      </c>
      <c r="D982" s="57">
        <v>1</v>
      </c>
      <c r="E982" s="58">
        <v>43514</v>
      </c>
      <c r="F982" s="57">
        <v>5283</v>
      </c>
      <c r="G982" s="57">
        <v>8748</v>
      </c>
      <c r="H982" s="57">
        <v>7942</v>
      </c>
      <c r="I982" s="57">
        <v>10</v>
      </c>
      <c r="J982" s="59">
        <f t="shared" si="5"/>
        <v>30.312147423843548</v>
      </c>
      <c r="K982" s="63">
        <f>AVERAGE(J982:J983)</f>
        <v>29.825495199525079</v>
      </c>
      <c r="L982" s="63">
        <f>_xlfn.STDEV.S(J982,J983)</f>
        <v>0.68823017579021006</v>
      </c>
      <c r="M982" s="62">
        <v>1</v>
      </c>
      <c r="O982" s="33">
        <f t="shared" si="1"/>
        <v>265.89999999999998</v>
      </c>
    </row>
    <row r="983" spans="1:15" ht="15.75" customHeight="1" x14ac:dyDescent="0.3">
      <c r="A983" s="7">
        <v>114</v>
      </c>
      <c r="B983" s="7">
        <v>114</v>
      </c>
      <c r="C983" s="57">
        <v>203</v>
      </c>
      <c r="D983" s="57">
        <v>1</v>
      </c>
      <c r="E983" s="58">
        <v>43514</v>
      </c>
      <c r="F983" s="57">
        <v>5247</v>
      </c>
      <c r="G983" s="57">
        <v>8377</v>
      </c>
      <c r="H983" s="57">
        <v>7667</v>
      </c>
      <c r="I983" s="57"/>
      <c r="J983" s="59">
        <f t="shared" si="5"/>
        <v>29.338842975206614</v>
      </c>
      <c r="K983" s="62"/>
      <c r="L983" s="62"/>
      <c r="M983" s="62"/>
      <c r="O983" s="33">
        <f t="shared" si="1"/>
        <v>242</v>
      </c>
    </row>
    <row r="984" spans="1:15" ht="15.75" customHeight="1" x14ac:dyDescent="0.3">
      <c r="A984" s="7">
        <v>767</v>
      </c>
      <c r="B984" s="7">
        <v>113</v>
      </c>
      <c r="C984" s="57">
        <v>203</v>
      </c>
      <c r="D984" s="57">
        <v>3</v>
      </c>
      <c r="E984" s="58">
        <v>43521</v>
      </c>
      <c r="F984" s="57">
        <v>5283</v>
      </c>
      <c r="G984" s="57">
        <v>7118</v>
      </c>
      <c r="H984" s="57">
        <v>6762</v>
      </c>
      <c r="I984" s="57">
        <v>10</v>
      </c>
      <c r="J984" s="59">
        <f t="shared" si="5"/>
        <v>24.070317782285329</v>
      </c>
      <c r="K984" s="63">
        <f>AVERAGE(J984:J985)</f>
        <v>24.390502662415642</v>
      </c>
      <c r="L984" s="63">
        <f>_xlfn.STDEV.S(J984,J985)</f>
        <v>0.45280979994708964</v>
      </c>
      <c r="M984" s="62"/>
      <c r="O984" s="33">
        <f t="shared" si="1"/>
        <v>147.9</v>
      </c>
    </row>
    <row r="985" spans="1:15" ht="15.75" customHeight="1" x14ac:dyDescent="0.3">
      <c r="A985" s="7">
        <v>768</v>
      </c>
      <c r="B985" s="7">
        <v>114</v>
      </c>
      <c r="C985" s="57">
        <v>203</v>
      </c>
      <c r="D985" s="57">
        <v>3</v>
      </c>
      <c r="E985" s="58">
        <v>43521</v>
      </c>
      <c r="F985" s="57">
        <v>5247</v>
      </c>
      <c r="G985" s="57">
        <v>7079</v>
      </c>
      <c r="H985" s="57">
        <v>6716</v>
      </c>
      <c r="I985" s="57"/>
      <c r="J985" s="59">
        <f t="shared" si="5"/>
        <v>24.710687542545951</v>
      </c>
      <c r="K985" s="62"/>
      <c r="L985" s="62"/>
      <c r="M985" s="62"/>
      <c r="O985" s="33">
        <f t="shared" si="1"/>
        <v>146.9</v>
      </c>
    </row>
    <row r="986" spans="1:15" ht="15.75" customHeight="1" x14ac:dyDescent="0.3">
      <c r="A986" s="7">
        <v>1417</v>
      </c>
      <c r="B986" s="7">
        <v>113</v>
      </c>
      <c r="C986" s="57">
        <v>203</v>
      </c>
      <c r="D986" s="57">
        <v>5</v>
      </c>
      <c r="E986" s="58">
        <v>43531</v>
      </c>
      <c r="F986" s="57">
        <v>5283</v>
      </c>
      <c r="G986" s="57">
        <v>8168</v>
      </c>
      <c r="H986" s="57">
        <v>7708</v>
      </c>
      <c r="I986" s="57">
        <v>8</v>
      </c>
      <c r="J986" s="59">
        <f t="shared" si="5"/>
        <v>18.969072164948454</v>
      </c>
      <c r="K986" s="63">
        <f>AVERAGE(J986:J987)</f>
        <v>19.384909681477964</v>
      </c>
      <c r="L986" s="63">
        <f>_xlfn.STDEV.S(J986,J987)</f>
        <v>0.5880830556195773</v>
      </c>
      <c r="M986" s="62"/>
      <c r="O986" s="33">
        <f t="shared" si="1"/>
        <v>242.5</v>
      </c>
    </row>
    <row r="987" spans="1:15" ht="15.75" customHeight="1" x14ac:dyDescent="0.3">
      <c r="A987" s="7">
        <v>1418</v>
      </c>
      <c r="B987" s="7">
        <v>114</v>
      </c>
      <c r="C987" s="57">
        <v>203</v>
      </c>
      <c r="D987" s="57">
        <v>5</v>
      </c>
      <c r="E987" s="58">
        <v>43531</v>
      </c>
      <c r="F987" s="57">
        <v>5247</v>
      </c>
      <c r="G987" s="57">
        <v>8133</v>
      </c>
      <c r="H987" s="57">
        <v>7656</v>
      </c>
      <c r="I987" s="57"/>
      <c r="J987" s="59">
        <f t="shared" si="5"/>
        <v>19.800747198007471</v>
      </c>
      <c r="K987" s="62"/>
      <c r="L987" s="62"/>
      <c r="M987" s="62"/>
      <c r="O987" s="33">
        <f t="shared" si="1"/>
        <v>240.9</v>
      </c>
    </row>
    <row r="988" spans="1:15" ht="15.75" customHeight="1" x14ac:dyDescent="0.3">
      <c r="A988" s="34">
        <v>2021</v>
      </c>
      <c r="B988" s="34">
        <v>67</v>
      </c>
      <c r="C988" s="64">
        <v>203</v>
      </c>
      <c r="D988" s="64">
        <v>7</v>
      </c>
      <c r="E988" s="65">
        <v>43545</v>
      </c>
      <c r="F988" s="66">
        <v>5217</v>
      </c>
      <c r="G988" s="64">
        <v>7951</v>
      </c>
      <c r="H988" s="64">
        <v>7559</v>
      </c>
      <c r="I988" s="57"/>
      <c r="J988" s="59">
        <f t="shared" si="5"/>
        <v>16.737830913748933</v>
      </c>
      <c r="K988" s="63">
        <f>AVERAGE(J988:J989)</f>
        <v>16.55267614063515</v>
      </c>
      <c r="L988" s="63">
        <f>_xlfn.STDEV.S(J988,J989)</f>
        <v>0.26184839127562587</v>
      </c>
      <c r="M988" s="62">
        <f>(K986-K988)/14</f>
        <v>0.20230239577448675</v>
      </c>
      <c r="N988" s="33">
        <f>(K982-K988)/31</f>
        <v>0.42815545351257839</v>
      </c>
      <c r="O988" s="33">
        <f t="shared" si="1"/>
        <v>234.2</v>
      </c>
    </row>
    <row r="989" spans="1:15" ht="15.75" customHeight="1" x14ac:dyDescent="0.3">
      <c r="A989" s="34">
        <v>2022</v>
      </c>
      <c r="B989" s="34">
        <v>68</v>
      </c>
      <c r="C989" s="64">
        <v>203</v>
      </c>
      <c r="D989" s="64">
        <v>7</v>
      </c>
      <c r="E989" s="65">
        <v>43545</v>
      </c>
      <c r="F989" s="66">
        <v>5288</v>
      </c>
      <c r="G989" s="64">
        <v>8011</v>
      </c>
      <c r="H989" s="64">
        <v>7628</v>
      </c>
      <c r="I989" s="57"/>
      <c r="J989" s="59">
        <f t="shared" si="5"/>
        <v>16.367521367521366</v>
      </c>
      <c r="K989" s="62"/>
      <c r="L989" s="62"/>
      <c r="M989" s="62"/>
      <c r="O989" s="33">
        <f t="shared" si="1"/>
        <v>234</v>
      </c>
    </row>
    <row r="990" spans="1:15" ht="15.75" customHeight="1" x14ac:dyDescent="0.3">
      <c r="A990" s="7">
        <v>481</v>
      </c>
      <c r="B990" s="7">
        <v>131</v>
      </c>
      <c r="C990" s="28">
        <v>205</v>
      </c>
      <c r="D990" s="28">
        <v>2</v>
      </c>
      <c r="E990" s="29">
        <v>43517</v>
      </c>
      <c r="F990" s="28">
        <v>5209</v>
      </c>
      <c r="G990" s="28">
        <v>8278</v>
      </c>
      <c r="H990" s="28">
        <v>7381</v>
      </c>
      <c r="I990" s="28">
        <v>11</v>
      </c>
      <c r="J990" s="30">
        <f t="shared" si="5"/>
        <v>41.298342541436462</v>
      </c>
      <c r="K990" s="31">
        <f>AVERAGE(J990:J991)</f>
        <v>40.482953840349857</v>
      </c>
      <c r="L990" s="31">
        <f>_xlfn.STDEV.S(J990,J991)</f>
        <v>1.1531337596824573</v>
      </c>
      <c r="M990" s="32">
        <v>2</v>
      </c>
      <c r="O990" s="33">
        <f t="shared" si="1"/>
        <v>217.2</v>
      </c>
    </row>
    <row r="991" spans="1:15" ht="15.75" customHeight="1" x14ac:dyDescent="0.3">
      <c r="A991" s="7">
        <v>482</v>
      </c>
      <c r="B991" s="7">
        <v>132</v>
      </c>
      <c r="C991" s="28">
        <v>205</v>
      </c>
      <c r="D991" s="28">
        <v>2</v>
      </c>
      <c r="E991" s="29">
        <v>43517</v>
      </c>
      <c r="F991" s="28">
        <v>5233</v>
      </c>
      <c r="G991" s="28">
        <v>8342</v>
      </c>
      <c r="H991" s="28">
        <v>7459</v>
      </c>
      <c r="I991" s="28"/>
      <c r="J991" s="30">
        <f t="shared" si="5"/>
        <v>39.667565139263253</v>
      </c>
      <c r="K991" s="32"/>
      <c r="L991" s="32"/>
      <c r="M991" s="32"/>
      <c r="O991" s="33">
        <f t="shared" si="1"/>
        <v>222.6</v>
      </c>
    </row>
    <row r="992" spans="1:15" ht="15.75" customHeight="1" x14ac:dyDescent="0.3">
      <c r="A992" s="7">
        <v>1135</v>
      </c>
      <c r="B992" s="7">
        <v>89</v>
      </c>
      <c r="C992" s="28">
        <v>205</v>
      </c>
      <c r="D992" s="28">
        <v>4</v>
      </c>
      <c r="E992" s="29">
        <v>43524</v>
      </c>
      <c r="F992" s="28">
        <v>5188</v>
      </c>
      <c r="G992" s="28">
        <v>8122</v>
      </c>
      <c r="H992" s="28">
        <v>7235</v>
      </c>
      <c r="I992" s="28">
        <v>9</v>
      </c>
      <c r="J992" s="30">
        <f t="shared" si="5"/>
        <v>43.331704934049831</v>
      </c>
      <c r="K992" s="31">
        <f>AVERAGE(J992:J993)</f>
        <v>43.192969498423579</v>
      </c>
      <c r="L992" s="31">
        <f>_xlfn.STDEV.S(J992,J993)</f>
        <v>0.19620153464438003</v>
      </c>
      <c r="M992" s="32"/>
      <c r="O992" s="33">
        <f t="shared" si="1"/>
        <v>204.7</v>
      </c>
    </row>
    <row r="993" spans="1:15" ht="15.75" customHeight="1" x14ac:dyDescent="0.3">
      <c r="A993" s="7">
        <v>1136</v>
      </c>
      <c r="B993" s="7">
        <v>90</v>
      </c>
      <c r="C993" s="28">
        <v>205</v>
      </c>
      <c r="D993" s="28">
        <v>4</v>
      </c>
      <c r="E993" s="29">
        <v>43524</v>
      </c>
      <c r="F993" s="28">
        <v>5202</v>
      </c>
      <c r="G993" s="28">
        <v>8209</v>
      </c>
      <c r="H993" s="28">
        <v>7304</v>
      </c>
      <c r="I993" s="28"/>
      <c r="J993" s="30">
        <f t="shared" si="5"/>
        <v>43.054234062797335</v>
      </c>
      <c r="K993" s="32"/>
      <c r="L993" s="32"/>
      <c r="M993" s="32"/>
      <c r="O993" s="33">
        <f t="shared" si="1"/>
        <v>210.2</v>
      </c>
    </row>
    <row r="994" spans="1:15" ht="15.75" customHeight="1" x14ac:dyDescent="0.3">
      <c r="A994" s="7">
        <v>1785</v>
      </c>
      <c r="B994" s="7">
        <v>89</v>
      </c>
      <c r="C994" s="28">
        <v>205</v>
      </c>
      <c r="D994" s="28">
        <v>6</v>
      </c>
      <c r="E994" s="29">
        <v>43535</v>
      </c>
      <c r="F994" s="28">
        <v>5188</v>
      </c>
      <c r="G994" s="28">
        <v>8350</v>
      </c>
      <c r="H994" s="28">
        <v>7607</v>
      </c>
      <c r="I994" s="28">
        <v>7</v>
      </c>
      <c r="J994" s="30">
        <f t="shared" si="5"/>
        <v>30.715171558495246</v>
      </c>
      <c r="K994" s="31">
        <f>AVERAGE(J994:J995)</f>
        <v>29.293193660074149</v>
      </c>
      <c r="L994" s="31">
        <f>_xlfn.STDEV.S(J994,J995)</f>
        <v>2.0109804293419073</v>
      </c>
      <c r="M994" s="32"/>
      <c r="O994" s="33">
        <f t="shared" si="1"/>
        <v>241.9</v>
      </c>
    </row>
    <row r="995" spans="1:15" ht="15.75" customHeight="1" x14ac:dyDescent="0.3">
      <c r="A995" s="7">
        <v>1786</v>
      </c>
      <c r="B995" s="7">
        <v>90</v>
      </c>
      <c r="C995" s="28">
        <v>205</v>
      </c>
      <c r="D995" s="28">
        <v>6</v>
      </c>
      <c r="E995" s="29">
        <v>43535</v>
      </c>
      <c r="F995" s="28">
        <v>5202</v>
      </c>
      <c r="G995" s="28">
        <v>7863</v>
      </c>
      <c r="H995" s="28">
        <v>7283</v>
      </c>
      <c r="I995" s="28"/>
      <c r="J995" s="30">
        <f t="shared" si="5"/>
        <v>27.871215761653051</v>
      </c>
      <c r="K995" s="32"/>
      <c r="L995" s="32"/>
      <c r="M995" s="32"/>
      <c r="O995" s="33">
        <f t="shared" si="1"/>
        <v>208.1</v>
      </c>
    </row>
    <row r="996" spans="1:15" ht="15.75" customHeight="1" x14ac:dyDescent="0.3">
      <c r="A996" s="34">
        <v>2285</v>
      </c>
      <c r="B996" s="34">
        <v>55</v>
      </c>
      <c r="C996" s="35">
        <v>205</v>
      </c>
      <c r="D996" s="35">
        <v>8</v>
      </c>
      <c r="E996" s="36">
        <v>43550</v>
      </c>
      <c r="F996" s="37">
        <v>5269</v>
      </c>
      <c r="G996" s="35">
        <v>8170</v>
      </c>
      <c r="H996" s="35">
        <v>7718</v>
      </c>
      <c r="I996" s="28"/>
      <c r="J996" s="30">
        <f t="shared" si="5"/>
        <v>18.456512862392813</v>
      </c>
      <c r="K996" s="31">
        <f>AVERAGE(J996:J997)</f>
        <v>18.47483177366216</v>
      </c>
      <c r="L996" s="31">
        <f>_xlfn.STDEV.S(J996,J997)</f>
        <v>2.5906852765019753E-2</v>
      </c>
      <c r="M996" s="32"/>
      <c r="O996" s="33">
        <f t="shared" si="1"/>
        <v>244.9</v>
      </c>
    </row>
    <row r="997" spans="1:15" ht="15.75" customHeight="1" x14ac:dyDescent="0.3">
      <c r="A997" s="34">
        <v>2286</v>
      </c>
      <c r="B997" s="34">
        <v>56</v>
      </c>
      <c r="C997" s="35">
        <v>205</v>
      </c>
      <c r="D997" s="35">
        <v>8</v>
      </c>
      <c r="E997" s="36">
        <v>43550</v>
      </c>
      <c r="F997" s="37">
        <v>5254</v>
      </c>
      <c r="G997" s="35">
        <v>8022</v>
      </c>
      <c r="H997" s="35">
        <v>7590</v>
      </c>
      <c r="I997" s="28"/>
      <c r="J997" s="30">
        <f t="shared" si="5"/>
        <v>18.493150684931507</v>
      </c>
      <c r="K997" s="32"/>
      <c r="L997" s="32"/>
      <c r="M997" s="32"/>
      <c r="O997" s="33">
        <f t="shared" si="1"/>
        <v>233.6</v>
      </c>
    </row>
    <row r="998" spans="1:15" ht="15.75" customHeight="1" x14ac:dyDescent="0.3">
      <c r="A998" s="34">
        <v>2751</v>
      </c>
      <c r="B998" s="34">
        <v>123</v>
      </c>
      <c r="C998" s="35">
        <v>205</v>
      </c>
      <c r="D998" s="35">
        <v>10</v>
      </c>
      <c r="E998" s="36">
        <v>43564</v>
      </c>
      <c r="F998" s="37">
        <v>5241</v>
      </c>
      <c r="G998" s="35">
        <v>7619</v>
      </c>
      <c r="H998" s="35">
        <v>7291</v>
      </c>
      <c r="I998" s="35"/>
      <c r="J998" s="30">
        <f t="shared" si="5"/>
        <v>16</v>
      </c>
      <c r="K998" s="31">
        <f>AVERAGE(J998:J999)</f>
        <v>15.930317212688507</v>
      </c>
      <c r="L998" s="31">
        <f>_xlfn.STDEV.S(J998,J999)</f>
        <v>9.8546342879872781E-2</v>
      </c>
      <c r="M998" s="32">
        <f>(K996-K998)/14</f>
        <v>0.18175104006954662</v>
      </c>
      <c r="N998" s="33">
        <f>(K994-K998)/29</f>
        <v>0.46078884301329798</v>
      </c>
      <c r="O998" s="33">
        <f t="shared" si="1"/>
        <v>205</v>
      </c>
    </row>
    <row r="999" spans="1:15" ht="15.75" customHeight="1" x14ac:dyDescent="0.3">
      <c r="A999" s="34">
        <v>2752</v>
      </c>
      <c r="B999" s="34">
        <v>124</v>
      </c>
      <c r="C999" s="35">
        <v>205</v>
      </c>
      <c r="D999" s="35">
        <v>10</v>
      </c>
      <c r="E999" s="36">
        <v>43564</v>
      </c>
      <c r="F999" s="37">
        <v>5265</v>
      </c>
      <c r="G999" s="35">
        <v>7493</v>
      </c>
      <c r="H999" s="35">
        <v>7188</v>
      </c>
      <c r="I999" s="35"/>
      <c r="J999" s="30">
        <f t="shared" si="5"/>
        <v>15.860634425377015</v>
      </c>
      <c r="K999" s="32"/>
      <c r="L999" s="32"/>
      <c r="M999" s="32"/>
      <c r="O999" s="33">
        <f t="shared" si="1"/>
        <v>192.3</v>
      </c>
    </row>
    <row r="1000" spans="1:15" ht="15.75" customHeight="1" x14ac:dyDescent="0.3">
      <c r="A1000" s="7">
        <v>483</v>
      </c>
      <c r="B1000" s="7">
        <v>133</v>
      </c>
      <c r="C1000" s="67">
        <v>206</v>
      </c>
      <c r="D1000" s="67">
        <v>2</v>
      </c>
      <c r="E1000" s="68">
        <v>43517</v>
      </c>
      <c r="F1000" s="67">
        <v>5286</v>
      </c>
      <c r="G1000" s="67">
        <v>7832</v>
      </c>
      <c r="H1000" s="67">
        <v>7216</v>
      </c>
      <c r="I1000" s="67">
        <v>11</v>
      </c>
      <c r="J1000" s="69">
        <f t="shared" si="5"/>
        <v>31.917098445595855</v>
      </c>
      <c r="K1000" s="46">
        <f>AVERAGE(J1000:J1001)</f>
        <v>31.467687603998968</v>
      </c>
      <c r="L1000" s="46">
        <f>_xlfn.STDEV.S(J1000,J1001)</f>
        <v>0.63556290726382136</v>
      </c>
      <c r="M1000" s="47">
        <v>1</v>
      </c>
      <c r="O1000" s="33">
        <f t="shared" si="1"/>
        <v>193</v>
      </c>
    </row>
    <row r="1001" spans="1:15" ht="15.75" customHeight="1" x14ac:dyDescent="0.3">
      <c r="A1001" s="7">
        <v>484</v>
      </c>
      <c r="B1001" s="7">
        <v>134</v>
      </c>
      <c r="C1001" s="67">
        <v>206</v>
      </c>
      <c r="D1001" s="67">
        <v>2</v>
      </c>
      <c r="E1001" s="68">
        <v>43517</v>
      </c>
      <c r="F1001" s="67">
        <v>5220</v>
      </c>
      <c r="G1001" s="67">
        <v>7729</v>
      </c>
      <c r="H1001" s="67">
        <v>7135</v>
      </c>
      <c r="I1001" s="67"/>
      <c r="J1001" s="69">
        <f t="shared" si="5"/>
        <v>31.018276762402085</v>
      </c>
      <c r="K1001" s="47"/>
      <c r="L1001" s="47"/>
      <c r="M1001" s="47"/>
      <c r="O1001" s="33">
        <f t="shared" si="1"/>
        <v>191.5</v>
      </c>
    </row>
    <row r="1002" spans="1:15" ht="15.75" customHeight="1" x14ac:dyDescent="0.3">
      <c r="A1002" s="7">
        <v>1137</v>
      </c>
      <c r="B1002" s="7">
        <v>91</v>
      </c>
      <c r="C1002" s="67">
        <v>206</v>
      </c>
      <c r="D1002" s="67">
        <v>4</v>
      </c>
      <c r="E1002" s="68">
        <v>43524</v>
      </c>
      <c r="F1002" s="67">
        <v>5252</v>
      </c>
      <c r="G1002" s="67">
        <v>7331</v>
      </c>
      <c r="H1002" s="67">
        <v>6919</v>
      </c>
      <c r="I1002" s="67">
        <v>8</v>
      </c>
      <c r="J1002" s="69">
        <f t="shared" si="5"/>
        <v>24.715056988602278</v>
      </c>
      <c r="K1002" s="46">
        <f>AVERAGE(J1002:J1003)</f>
        <v>24.759459695266742</v>
      </c>
      <c r="L1002" s="46">
        <f>_xlfn.STDEV.S(J1002,J1003)</f>
        <v>6.2794909970956214E-2</v>
      </c>
      <c r="M1002" s="47"/>
      <c r="O1002" s="33">
        <f t="shared" si="1"/>
        <v>166.7</v>
      </c>
    </row>
    <row r="1003" spans="1:15" ht="15.75" customHeight="1" x14ac:dyDescent="0.3">
      <c r="A1003" s="7">
        <v>1138</v>
      </c>
      <c r="B1003" s="7">
        <v>92</v>
      </c>
      <c r="C1003" s="67">
        <v>206</v>
      </c>
      <c r="D1003" s="67">
        <v>4</v>
      </c>
      <c r="E1003" s="68">
        <v>43524</v>
      </c>
      <c r="F1003" s="67">
        <v>5241</v>
      </c>
      <c r="G1003" s="67">
        <v>7309</v>
      </c>
      <c r="H1003" s="67">
        <v>6898</v>
      </c>
      <c r="I1003" s="67"/>
      <c r="J1003" s="69">
        <f t="shared" si="5"/>
        <v>24.803862401931202</v>
      </c>
      <c r="K1003" s="47"/>
      <c r="L1003" s="47"/>
      <c r="M1003" s="47"/>
      <c r="O1003" s="33">
        <f t="shared" si="1"/>
        <v>165.7</v>
      </c>
    </row>
    <row r="1004" spans="1:15" ht="15.75" customHeight="1" x14ac:dyDescent="0.3">
      <c r="A1004" s="7">
        <v>1787</v>
      </c>
      <c r="B1004" s="7">
        <v>91</v>
      </c>
      <c r="C1004" s="67">
        <v>206</v>
      </c>
      <c r="D1004" s="67">
        <v>6</v>
      </c>
      <c r="E1004" s="68">
        <v>43535</v>
      </c>
      <c r="F1004" s="67">
        <v>5252</v>
      </c>
      <c r="G1004" s="67">
        <v>7629</v>
      </c>
      <c r="H1004" s="67">
        <v>7221</v>
      </c>
      <c r="I1004" s="67">
        <v>8</v>
      </c>
      <c r="J1004" s="69">
        <f t="shared" si="5"/>
        <v>20.721178263077704</v>
      </c>
      <c r="K1004" s="46">
        <f>AVERAGE(J1004:J1005)</f>
        <v>20.594805017485896</v>
      </c>
      <c r="L1004" s="46">
        <f>_xlfn.STDEV.S(J1004,J1005)</f>
        <v>0.17871875783703747</v>
      </c>
      <c r="M1004" s="47"/>
      <c r="O1004" s="33">
        <f t="shared" si="1"/>
        <v>196.9</v>
      </c>
    </row>
    <row r="1005" spans="1:15" ht="15.75" customHeight="1" x14ac:dyDescent="0.3">
      <c r="A1005" s="7">
        <v>1788</v>
      </c>
      <c r="B1005" s="7">
        <v>92</v>
      </c>
      <c r="C1005" s="67">
        <v>206</v>
      </c>
      <c r="D1005" s="67">
        <v>6</v>
      </c>
      <c r="E1005" s="68">
        <v>43535</v>
      </c>
      <c r="F1005" s="67">
        <v>5241</v>
      </c>
      <c r="G1005" s="67">
        <v>7607</v>
      </c>
      <c r="H1005" s="67">
        <v>7205</v>
      </c>
      <c r="I1005" s="67"/>
      <c r="J1005" s="69">
        <f t="shared" si="5"/>
        <v>20.468431771894092</v>
      </c>
      <c r="K1005" s="47"/>
      <c r="L1005" s="47"/>
      <c r="M1005" s="47"/>
      <c r="O1005" s="33">
        <f t="shared" si="1"/>
        <v>196.4</v>
      </c>
    </row>
    <row r="1006" spans="1:15" ht="15.75" customHeight="1" x14ac:dyDescent="0.3">
      <c r="A1006" s="34">
        <v>2023</v>
      </c>
      <c r="B1006" s="34">
        <v>69</v>
      </c>
      <c r="C1006" s="70">
        <v>206</v>
      </c>
      <c r="D1006" s="70">
        <v>7</v>
      </c>
      <c r="E1006" s="71">
        <v>43545</v>
      </c>
      <c r="F1006" s="72">
        <v>5248</v>
      </c>
      <c r="G1006" s="70">
        <v>7192</v>
      </c>
      <c r="H1006" s="70">
        <v>6915</v>
      </c>
      <c r="I1006" s="67"/>
      <c r="J1006" s="69">
        <f t="shared" si="5"/>
        <v>16.616676664667065</v>
      </c>
      <c r="K1006" s="46">
        <f>AVERAGE(J1006:J1007)</f>
        <v>16.651748247690243</v>
      </c>
      <c r="L1006" s="46">
        <f>_xlfn.STDEV.S(J1006,J1007)</f>
        <v>4.9598708365272991E-2</v>
      </c>
      <c r="M1006" s="47">
        <f>(K1004-K1006)/10</f>
        <v>0.39430567697956531</v>
      </c>
      <c r="N1006" s="33">
        <f>(K1000-K1006)/28</f>
        <v>0.52914069129674013</v>
      </c>
      <c r="O1006" s="33">
        <f t="shared" si="1"/>
        <v>166.7</v>
      </c>
    </row>
    <row r="1007" spans="1:15" ht="15.75" customHeight="1" x14ac:dyDescent="0.3">
      <c r="A1007" s="34">
        <v>2024</v>
      </c>
      <c r="B1007" s="34">
        <v>70</v>
      </c>
      <c r="C1007" s="70">
        <v>206</v>
      </c>
      <c r="D1007" s="70">
        <v>7</v>
      </c>
      <c r="E1007" s="71">
        <v>43545</v>
      </c>
      <c r="F1007" s="72">
        <v>5266</v>
      </c>
      <c r="G1007" s="70">
        <v>7196</v>
      </c>
      <c r="H1007" s="70">
        <v>6920</v>
      </c>
      <c r="I1007" s="67"/>
      <c r="J1007" s="69">
        <f t="shared" si="5"/>
        <v>16.686819830713421</v>
      </c>
      <c r="K1007" s="47"/>
      <c r="L1007" s="47"/>
      <c r="M1007" s="47"/>
      <c r="O1007" s="33">
        <f t="shared" si="1"/>
        <v>165.4</v>
      </c>
    </row>
    <row r="1008" spans="1:15" ht="15.75" customHeight="1" x14ac:dyDescent="0.3">
      <c r="A1008" s="7">
        <v>115</v>
      </c>
      <c r="B1008" s="7">
        <v>115</v>
      </c>
      <c r="C1008" s="28">
        <v>207</v>
      </c>
      <c r="D1008" s="28">
        <v>1</v>
      </c>
      <c r="E1008" s="29">
        <v>43514</v>
      </c>
      <c r="F1008" s="28">
        <v>5260</v>
      </c>
      <c r="G1008" s="28">
        <v>8638</v>
      </c>
      <c r="H1008" s="28">
        <v>7852</v>
      </c>
      <c r="I1008" s="28">
        <v>10</v>
      </c>
      <c r="J1008" s="30">
        <f t="shared" si="5"/>
        <v>30.324074074074076</v>
      </c>
      <c r="K1008" s="31">
        <f>AVERAGE(J1008:J1009)</f>
        <v>31.113529574350473</v>
      </c>
      <c r="L1008" s="31">
        <f>_xlfn.STDEV.S(J1008,J1009)</f>
        <v>1.1164586753809143</v>
      </c>
      <c r="M1008" s="32">
        <v>1</v>
      </c>
      <c r="O1008" s="33">
        <f t="shared" si="1"/>
        <v>259.2</v>
      </c>
    </row>
    <row r="1009" spans="1:15" ht="15.75" customHeight="1" x14ac:dyDescent="0.3">
      <c r="A1009" s="7">
        <v>116</v>
      </c>
      <c r="B1009" s="7">
        <v>116</v>
      </c>
      <c r="C1009" s="28">
        <v>207</v>
      </c>
      <c r="D1009" s="28">
        <v>1</v>
      </c>
      <c r="E1009" s="29">
        <v>43514</v>
      </c>
      <c r="F1009" s="28">
        <v>5263</v>
      </c>
      <c r="G1009" s="28">
        <v>8798</v>
      </c>
      <c r="H1009" s="28">
        <v>7943</v>
      </c>
      <c r="I1009" s="28"/>
      <c r="J1009" s="30">
        <f t="shared" si="5"/>
        <v>31.902985074626866</v>
      </c>
      <c r="K1009" s="32"/>
      <c r="L1009" s="32"/>
      <c r="M1009" s="32"/>
      <c r="O1009" s="33">
        <f t="shared" si="1"/>
        <v>268</v>
      </c>
    </row>
    <row r="1010" spans="1:15" ht="15.75" customHeight="1" x14ac:dyDescent="0.3">
      <c r="A1010" s="7">
        <v>769</v>
      </c>
      <c r="B1010" s="7">
        <v>115</v>
      </c>
      <c r="C1010" s="28">
        <v>207</v>
      </c>
      <c r="D1010" s="28">
        <v>3</v>
      </c>
      <c r="E1010" s="29">
        <v>43521</v>
      </c>
      <c r="F1010" s="28">
        <v>5260</v>
      </c>
      <c r="G1010" s="28">
        <v>8165</v>
      </c>
      <c r="H1010" s="28">
        <v>7592</v>
      </c>
      <c r="I1010" s="28">
        <v>9</v>
      </c>
      <c r="J1010" s="30">
        <f t="shared" si="5"/>
        <v>24.571183533447684</v>
      </c>
      <c r="K1010" s="31">
        <f>AVERAGE(J1010:J1011)</f>
        <v>24.764896402485434</v>
      </c>
      <c r="L1010" s="31">
        <f>_xlfn.STDEV.S(J1010,J1011)</f>
        <v>0.27395136659938657</v>
      </c>
      <c r="M1010" s="32"/>
      <c r="O1010" s="33">
        <f t="shared" si="1"/>
        <v>233.2</v>
      </c>
    </row>
    <row r="1011" spans="1:15" ht="15.75" customHeight="1" x14ac:dyDescent="0.3">
      <c r="A1011" s="7">
        <v>770</v>
      </c>
      <c r="B1011" s="7">
        <v>116</v>
      </c>
      <c r="C1011" s="28">
        <v>207</v>
      </c>
      <c r="D1011" s="28">
        <v>3</v>
      </c>
      <c r="E1011" s="29">
        <v>43521</v>
      </c>
      <c r="F1011" s="28">
        <v>5263</v>
      </c>
      <c r="G1011" s="28">
        <v>8282</v>
      </c>
      <c r="H1011" s="28">
        <v>7679</v>
      </c>
      <c r="I1011" s="28"/>
      <c r="J1011" s="30">
        <f t="shared" si="5"/>
        <v>24.95860927152318</v>
      </c>
      <c r="K1011" s="32"/>
      <c r="L1011" s="32"/>
      <c r="M1011" s="32"/>
      <c r="O1011" s="33">
        <f t="shared" si="1"/>
        <v>241.6</v>
      </c>
    </row>
    <row r="1012" spans="1:15" ht="15.75" customHeight="1" x14ac:dyDescent="0.3">
      <c r="A1012" s="7">
        <v>1419</v>
      </c>
      <c r="B1012" s="7">
        <v>115</v>
      </c>
      <c r="C1012" s="28">
        <v>207</v>
      </c>
      <c r="D1012" s="28">
        <v>5</v>
      </c>
      <c r="E1012" s="29">
        <v>43531</v>
      </c>
      <c r="F1012" s="28">
        <v>5260</v>
      </c>
      <c r="G1012" s="28">
        <v>7801</v>
      </c>
      <c r="H1012" s="28">
        <v>7398</v>
      </c>
      <c r="I1012" s="28">
        <v>8</v>
      </c>
      <c r="J1012" s="30">
        <f t="shared" si="5"/>
        <v>18.84939195509822</v>
      </c>
      <c r="K1012" s="31">
        <f>AVERAGE(J1012:J1013)</f>
        <v>18.603331525125412</v>
      </c>
      <c r="L1012" s="31">
        <f>_xlfn.STDEV.S(J1012,J1013)</f>
        <v>0.34798199723090212</v>
      </c>
      <c r="M1012" s="32"/>
      <c r="O1012" s="33">
        <f t="shared" si="1"/>
        <v>213.8</v>
      </c>
    </row>
    <row r="1013" spans="1:15" ht="15.75" customHeight="1" x14ac:dyDescent="0.3">
      <c r="A1013" s="7">
        <v>1420</v>
      </c>
      <c r="B1013" s="7">
        <v>116</v>
      </c>
      <c r="C1013" s="28">
        <v>207</v>
      </c>
      <c r="D1013" s="28">
        <v>5</v>
      </c>
      <c r="E1013" s="29">
        <v>43531</v>
      </c>
      <c r="F1013" s="28">
        <v>5263</v>
      </c>
      <c r="G1013" s="28">
        <v>7900</v>
      </c>
      <c r="H1013" s="28">
        <v>7491</v>
      </c>
      <c r="I1013" s="28"/>
      <c r="J1013" s="30">
        <f t="shared" si="5"/>
        <v>18.357271095152601</v>
      </c>
      <c r="K1013" s="32"/>
      <c r="L1013" s="32"/>
      <c r="M1013" s="32"/>
      <c r="O1013" s="33">
        <f t="shared" si="1"/>
        <v>222.8</v>
      </c>
    </row>
    <row r="1014" spans="1:15" ht="15.75" customHeight="1" x14ac:dyDescent="0.3">
      <c r="A1014" s="34">
        <v>2025</v>
      </c>
      <c r="B1014" s="34">
        <v>71</v>
      </c>
      <c r="C1014" s="35">
        <v>207</v>
      </c>
      <c r="D1014" s="35">
        <v>7</v>
      </c>
      <c r="E1014" s="36">
        <v>43545</v>
      </c>
      <c r="F1014" s="37">
        <v>5256</v>
      </c>
      <c r="G1014" s="35">
        <v>8475</v>
      </c>
      <c r="H1014" s="35">
        <v>7966</v>
      </c>
      <c r="I1014" s="28"/>
      <c r="J1014" s="30">
        <f t="shared" si="5"/>
        <v>18.782287822878232</v>
      </c>
      <c r="K1014" s="31">
        <f>AVERAGE(J1014:J1015)</f>
        <v>18.533569298669946</v>
      </c>
      <c r="L1014" s="31">
        <f>_xlfn.STDEV.S(J1014,J1015)</f>
        <v>0.3517411101487814</v>
      </c>
      <c r="M1014" s="32">
        <f>(K1012-K1014)/14</f>
        <v>4.9830161753904789E-3</v>
      </c>
      <c r="N1014" s="33">
        <f>(K1008-K1014)/31</f>
        <v>0.4058051701832428</v>
      </c>
      <c r="O1014" s="33">
        <f t="shared" si="1"/>
        <v>271</v>
      </c>
    </row>
    <row r="1015" spans="1:15" ht="15.75" customHeight="1" x14ac:dyDescent="0.3">
      <c r="A1015" s="34">
        <v>2026</v>
      </c>
      <c r="B1015" s="34">
        <v>72</v>
      </c>
      <c r="C1015" s="35">
        <v>207</v>
      </c>
      <c r="D1015" s="35">
        <v>7</v>
      </c>
      <c r="E1015" s="36">
        <v>43545</v>
      </c>
      <c r="F1015" s="37">
        <v>5223</v>
      </c>
      <c r="G1015" s="35">
        <v>8354</v>
      </c>
      <c r="H1015" s="35">
        <v>7870</v>
      </c>
      <c r="I1015" s="28"/>
      <c r="J1015" s="30">
        <f t="shared" si="5"/>
        <v>18.284850774461656</v>
      </c>
      <c r="K1015" s="32"/>
      <c r="L1015" s="32"/>
      <c r="M1015" s="32"/>
      <c r="O1015" s="33">
        <f t="shared" si="1"/>
        <v>264.7</v>
      </c>
    </row>
    <row r="1016" spans="1:15" ht="15.75" customHeight="1" x14ac:dyDescent="0.3">
      <c r="A1016" s="7">
        <v>117</v>
      </c>
      <c r="B1016" s="7">
        <v>117</v>
      </c>
      <c r="C1016" s="57">
        <v>208</v>
      </c>
      <c r="D1016" s="57">
        <v>1</v>
      </c>
      <c r="E1016" s="58">
        <v>43514</v>
      </c>
      <c r="F1016" s="57">
        <v>5221</v>
      </c>
      <c r="G1016" s="57">
        <v>8398</v>
      </c>
      <c r="H1016" s="57">
        <v>7480</v>
      </c>
      <c r="I1016" s="57">
        <v>10</v>
      </c>
      <c r="J1016" s="59">
        <f t="shared" si="5"/>
        <v>40.637450199203187</v>
      </c>
      <c r="K1016" s="63">
        <f>AVERAGE(J1016:J1017)</f>
        <v>40.0476407622522</v>
      </c>
      <c r="L1016" s="63">
        <f>_xlfn.STDEV.S(J1016,J1017)</f>
        <v>0.83411650495172873</v>
      </c>
      <c r="M1016" s="62">
        <v>3</v>
      </c>
      <c r="O1016" s="33">
        <f t="shared" si="1"/>
        <v>225.9</v>
      </c>
    </row>
    <row r="1017" spans="1:15" ht="15.75" customHeight="1" x14ac:dyDescent="0.3">
      <c r="A1017" s="7">
        <v>118</v>
      </c>
      <c r="B1017" s="7">
        <v>118</v>
      </c>
      <c r="C1017" s="57">
        <v>208</v>
      </c>
      <c r="D1017" s="57">
        <v>1</v>
      </c>
      <c r="E1017" s="58">
        <v>43514</v>
      </c>
      <c r="F1017" s="57">
        <v>5249</v>
      </c>
      <c r="G1017" s="57">
        <v>8490</v>
      </c>
      <c r="H1017" s="57">
        <v>7573</v>
      </c>
      <c r="I1017" s="57"/>
      <c r="J1017" s="59">
        <f t="shared" si="5"/>
        <v>39.457831325301207</v>
      </c>
      <c r="K1017" s="62"/>
      <c r="L1017" s="62"/>
      <c r="M1017" s="62"/>
      <c r="O1017" s="33">
        <f t="shared" si="1"/>
        <v>232.4</v>
      </c>
    </row>
    <row r="1018" spans="1:15" ht="15.75" customHeight="1" x14ac:dyDescent="0.3">
      <c r="A1018" s="7">
        <v>771</v>
      </c>
      <c r="B1018" s="7">
        <v>117</v>
      </c>
      <c r="C1018" s="57">
        <v>208</v>
      </c>
      <c r="D1018" s="57">
        <v>3</v>
      </c>
      <c r="E1018" s="58">
        <v>43521</v>
      </c>
      <c r="F1018" s="57">
        <v>5221</v>
      </c>
      <c r="G1018" s="57">
        <v>8579</v>
      </c>
      <c r="H1018" s="57">
        <v>7584</v>
      </c>
      <c r="I1018" s="57">
        <v>9</v>
      </c>
      <c r="J1018" s="59">
        <f t="shared" si="5"/>
        <v>42.107490478205669</v>
      </c>
      <c r="K1018" s="63">
        <f>AVERAGE(J1018:J1019)</f>
        <v>41.435777145064208</v>
      </c>
      <c r="L1018" s="63">
        <f>_xlfn.STDEV.S(J1018,J1019)</f>
        <v>0.94994610575548688</v>
      </c>
      <c r="M1018" s="62"/>
      <c r="O1018" s="33">
        <f t="shared" si="1"/>
        <v>236.3</v>
      </c>
    </row>
    <row r="1019" spans="1:15" ht="15.75" customHeight="1" x14ac:dyDescent="0.3">
      <c r="A1019" s="7">
        <v>772</v>
      </c>
      <c r="B1019" s="7">
        <v>118</v>
      </c>
      <c r="C1019" s="57">
        <v>208</v>
      </c>
      <c r="D1019" s="57">
        <v>3</v>
      </c>
      <c r="E1019" s="58">
        <v>43521</v>
      </c>
      <c r="F1019" s="57">
        <v>5249</v>
      </c>
      <c r="G1019" s="57">
        <v>8602</v>
      </c>
      <c r="H1019" s="57">
        <v>7631</v>
      </c>
      <c r="I1019" s="57"/>
      <c r="J1019" s="59">
        <f t="shared" si="5"/>
        <v>40.764063811922753</v>
      </c>
      <c r="K1019" s="62"/>
      <c r="L1019" s="62"/>
      <c r="M1019" s="62"/>
      <c r="O1019" s="33">
        <f t="shared" si="1"/>
        <v>238.2</v>
      </c>
    </row>
    <row r="1020" spans="1:15" ht="15.75" customHeight="1" x14ac:dyDescent="0.3">
      <c r="A1020" s="7">
        <v>1421</v>
      </c>
      <c r="B1020" s="7">
        <v>117</v>
      </c>
      <c r="C1020" s="57">
        <v>208</v>
      </c>
      <c r="D1020" s="57">
        <v>5</v>
      </c>
      <c r="E1020" s="58">
        <v>43531</v>
      </c>
      <c r="F1020" s="57">
        <v>5221</v>
      </c>
      <c r="G1020" s="57">
        <v>8306</v>
      </c>
      <c r="H1020" s="57">
        <v>7505</v>
      </c>
      <c r="I1020" s="57">
        <v>8</v>
      </c>
      <c r="J1020" s="59">
        <f t="shared" si="5"/>
        <v>35.070052539404557</v>
      </c>
      <c r="K1020" s="63">
        <f>AVERAGE(J1020:J1021)</f>
        <v>35.111445483676079</v>
      </c>
      <c r="L1020" s="63">
        <f>_xlfn.STDEV.S(J1020,J1021)</f>
        <v>5.8538463175339436E-2</v>
      </c>
      <c r="M1020" s="62"/>
      <c r="O1020" s="33">
        <f t="shared" si="1"/>
        <v>228.4</v>
      </c>
    </row>
    <row r="1021" spans="1:15" ht="15.75" customHeight="1" x14ac:dyDescent="0.3">
      <c r="A1021" s="7">
        <v>1422</v>
      </c>
      <c r="B1021" s="7">
        <v>118</v>
      </c>
      <c r="C1021" s="57">
        <v>208</v>
      </c>
      <c r="D1021" s="57">
        <v>5</v>
      </c>
      <c r="E1021" s="58">
        <v>43531</v>
      </c>
      <c r="F1021" s="57">
        <v>5249</v>
      </c>
      <c r="G1021" s="57">
        <v>8344</v>
      </c>
      <c r="H1021" s="57">
        <v>7539</v>
      </c>
      <c r="I1021" s="57"/>
      <c r="J1021" s="59">
        <f t="shared" si="5"/>
        <v>35.1528384279476</v>
      </c>
      <c r="K1021" s="62"/>
      <c r="L1021" s="62"/>
      <c r="M1021" s="62"/>
      <c r="O1021" s="33">
        <f t="shared" si="1"/>
        <v>229</v>
      </c>
    </row>
    <row r="1022" spans="1:15" ht="15.75" customHeight="1" x14ac:dyDescent="0.3">
      <c r="A1022" s="34">
        <v>2485</v>
      </c>
      <c r="B1022" s="34">
        <v>73</v>
      </c>
      <c r="C1022" s="64">
        <v>208</v>
      </c>
      <c r="D1022" s="64">
        <v>9</v>
      </c>
      <c r="E1022" s="65">
        <v>43557</v>
      </c>
      <c r="F1022" s="66">
        <v>5203</v>
      </c>
      <c r="G1022" s="64">
        <v>7643</v>
      </c>
      <c r="H1022" s="64">
        <v>7301</v>
      </c>
      <c r="I1022" s="57"/>
      <c r="J1022" s="59">
        <f t="shared" si="5"/>
        <v>16.301239275500475</v>
      </c>
      <c r="K1022" s="63">
        <f>AVERAGE(J1022:J1023)</f>
        <v>16.455372210018734</v>
      </c>
      <c r="L1022" s="63">
        <f>_xlfn.STDEV.S(J1022,J1023)</f>
        <v>0.21797688640408597</v>
      </c>
      <c r="M1022" s="62"/>
      <c r="O1022" s="33">
        <f t="shared" si="1"/>
        <v>209.8</v>
      </c>
    </row>
    <row r="1023" spans="1:15" ht="15.75" customHeight="1" x14ac:dyDescent="0.3">
      <c r="A1023" s="34">
        <v>2486</v>
      </c>
      <c r="B1023" s="34">
        <v>74</v>
      </c>
      <c r="C1023" s="64">
        <v>208</v>
      </c>
      <c r="D1023" s="64">
        <v>9</v>
      </c>
      <c r="E1023" s="65">
        <v>43557</v>
      </c>
      <c r="F1023" s="66">
        <v>5309</v>
      </c>
      <c r="G1023" s="64">
        <v>7689</v>
      </c>
      <c r="H1023" s="64">
        <v>7350</v>
      </c>
      <c r="I1023" s="57"/>
      <c r="J1023" s="59">
        <f t="shared" si="5"/>
        <v>16.609505144536993</v>
      </c>
      <c r="K1023" s="62"/>
      <c r="L1023" s="62"/>
      <c r="M1023" s="62"/>
      <c r="O1023" s="33">
        <f t="shared" si="1"/>
        <v>204.1</v>
      </c>
    </row>
    <row r="1024" spans="1:15" ht="15.75" customHeight="1" x14ac:dyDescent="0.3">
      <c r="A1024" s="34">
        <v>3133</v>
      </c>
      <c r="B1024" s="34">
        <v>73</v>
      </c>
      <c r="C1024" s="64">
        <v>208</v>
      </c>
      <c r="D1024" s="64">
        <v>12</v>
      </c>
      <c r="E1024" s="65">
        <v>43577</v>
      </c>
      <c r="F1024" s="66">
        <v>5203</v>
      </c>
      <c r="G1024" s="64">
        <v>7943</v>
      </c>
      <c r="H1024" s="64">
        <v>7564</v>
      </c>
      <c r="I1024" s="64"/>
      <c r="J1024" s="59">
        <f t="shared" si="5"/>
        <v>16.052520118593815</v>
      </c>
      <c r="K1024" s="63">
        <f>AVERAGE(J1024:J1025)</f>
        <v>15.965379763122495</v>
      </c>
      <c r="L1024" s="63">
        <f>_xlfn.STDEV.S(J1024,J1025)</f>
        <v>0.12323507253755413</v>
      </c>
      <c r="M1024" s="62">
        <f>(K1022-K1024)/20</f>
        <v>2.449962234481191E-2</v>
      </c>
      <c r="N1024" s="33">
        <f>(K1020-K1024)/46</f>
        <v>0.41621882001203442</v>
      </c>
      <c r="O1024" s="33">
        <f t="shared" si="1"/>
        <v>236.1</v>
      </c>
    </row>
    <row r="1025" spans="1:15" ht="15.75" customHeight="1" x14ac:dyDescent="0.3">
      <c r="A1025" s="34">
        <v>3134</v>
      </c>
      <c r="B1025" s="34">
        <v>74</v>
      </c>
      <c r="C1025" s="64">
        <v>208</v>
      </c>
      <c r="D1025" s="64">
        <v>12</v>
      </c>
      <c r="E1025" s="65">
        <v>43577</v>
      </c>
      <c r="F1025" s="66">
        <v>5309</v>
      </c>
      <c r="G1025" s="64">
        <v>8126</v>
      </c>
      <c r="H1025" s="64">
        <v>7740</v>
      </c>
      <c r="I1025" s="64"/>
      <c r="J1025" s="59">
        <f t="shared" si="5"/>
        <v>15.878239407651174</v>
      </c>
      <c r="K1025" s="62"/>
      <c r="L1025" s="62"/>
      <c r="M1025" s="62"/>
      <c r="O1025" s="33">
        <f t="shared" si="1"/>
        <v>243.1</v>
      </c>
    </row>
    <row r="1026" spans="1:15" ht="15.75" customHeight="1" x14ac:dyDescent="0.3">
      <c r="A1026" s="7">
        <v>485</v>
      </c>
      <c r="B1026" s="7">
        <v>135</v>
      </c>
      <c r="C1026" s="28">
        <v>209</v>
      </c>
      <c r="D1026" s="28">
        <v>2</v>
      </c>
      <c r="E1026" s="29">
        <v>43517</v>
      </c>
      <c r="F1026" s="28">
        <v>5240</v>
      </c>
      <c r="G1026" s="28">
        <v>7815</v>
      </c>
      <c r="H1026" s="28">
        <v>7064</v>
      </c>
      <c r="I1026" s="28">
        <v>9</v>
      </c>
      <c r="J1026" s="30">
        <f t="shared" si="5"/>
        <v>41.173245614035089</v>
      </c>
      <c r="K1026" s="31">
        <f>AVERAGE(J1026:J1027)</f>
        <v>41.144672839089381</v>
      </c>
      <c r="L1026" s="31">
        <f>_xlfn.STDEV.S(J1026,J1027)</f>
        <v>4.0408005842849537E-2</v>
      </c>
      <c r="M1026" s="32">
        <v>2</v>
      </c>
      <c r="O1026" s="33">
        <f t="shared" si="1"/>
        <v>182.4</v>
      </c>
    </row>
    <row r="1027" spans="1:15" ht="15.75" customHeight="1" x14ac:dyDescent="0.3">
      <c r="A1027" s="7">
        <v>486</v>
      </c>
      <c r="B1027" s="7">
        <v>136</v>
      </c>
      <c r="C1027" s="28">
        <v>209</v>
      </c>
      <c r="D1027" s="28">
        <v>2</v>
      </c>
      <c r="E1027" s="29">
        <v>43517</v>
      </c>
      <c r="F1027" s="28">
        <v>5219</v>
      </c>
      <c r="G1027" s="28">
        <v>7419</v>
      </c>
      <c r="H1027" s="28">
        <v>6778</v>
      </c>
      <c r="I1027" s="28"/>
      <c r="J1027" s="30">
        <f t="shared" si="5"/>
        <v>41.11610006414368</v>
      </c>
      <c r="K1027" s="32"/>
      <c r="L1027" s="32"/>
      <c r="M1027" s="32"/>
      <c r="O1027" s="33">
        <f t="shared" si="1"/>
        <v>155.9</v>
      </c>
    </row>
    <row r="1028" spans="1:15" ht="15.75" customHeight="1" x14ac:dyDescent="0.3">
      <c r="A1028" s="7">
        <v>1139</v>
      </c>
      <c r="B1028" s="7">
        <v>93</v>
      </c>
      <c r="C1028" s="28">
        <v>209</v>
      </c>
      <c r="D1028" s="28">
        <v>4</v>
      </c>
      <c r="E1028" s="29">
        <v>43524</v>
      </c>
      <c r="F1028" s="28">
        <v>5234</v>
      </c>
      <c r="G1028" s="28">
        <v>7747</v>
      </c>
      <c r="H1028" s="28">
        <v>7068</v>
      </c>
      <c r="I1028" s="28">
        <v>9</v>
      </c>
      <c r="J1028" s="30">
        <f t="shared" si="5"/>
        <v>37.022900763358777</v>
      </c>
      <c r="K1028" s="31">
        <f>AVERAGE(J1028:J1029)</f>
        <v>38.143029329047806</v>
      </c>
      <c r="L1028" s="31">
        <f>_xlfn.STDEV.S(J1028,J1029)</f>
        <v>1.5841010091989522</v>
      </c>
      <c r="M1028" s="32"/>
      <c r="O1028" s="33">
        <f t="shared" si="1"/>
        <v>183.4</v>
      </c>
    </row>
    <row r="1029" spans="1:15" ht="15.75" customHeight="1" x14ac:dyDescent="0.3">
      <c r="A1029" s="7">
        <v>1140</v>
      </c>
      <c r="B1029" s="7">
        <v>94</v>
      </c>
      <c r="C1029" s="28">
        <v>209</v>
      </c>
      <c r="D1029" s="28">
        <v>4</v>
      </c>
      <c r="E1029" s="29">
        <v>43524</v>
      </c>
      <c r="F1029" s="28">
        <v>5218</v>
      </c>
      <c r="G1029" s="28">
        <v>7864</v>
      </c>
      <c r="H1029" s="28">
        <v>7118</v>
      </c>
      <c r="I1029" s="28"/>
      <c r="J1029" s="30">
        <f t="shared" si="5"/>
        <v>39.263157894736842</v>
      </c>
      <c r="K1029" s="32"/>
      <c r="L1029" s="32"/>
      <c r="M1029" s="32"/>
      <c r="O1029" s="33">
        <f t="shared" si="1"/>
        <v>190</v>
      </c>
    </row>
    <row r="1030" spans="1:15" ht="15.75" customHeight="1" x14ac:dyDescent="0.3">
      <c r="A1030" s="7">
        <v>1789</v>
      </c>
      <c r="B1030" s="7">
        <v>93</v>
      </c>
      <c r="C1030" s="28">
        <v>209</v>
      </c>
      <c r="D1030" s="28">
        <v>6</v>
      </c>
      <c r="E1030" s="29">
        <v>43535</v>
      </c>
      <c r="F1030" s="28">
        <v>5234</v>
      </c>
      <c r="G1030" s="28">
        <v>7650</v>
      </c>
      <c r="H1030" s="28">
        <v>7151</v>
      </c>
      <c r="I1030" s="28">
        <v>8</v>
      </c>
      <c r="J1030" s="30">
        <f t="shared" si="5"/>
        <v>26.030255607720399</v>
      </c>
      <c r="K1030" s="31">
        <f>AVERAGE(J1030:J1031)</f>
        <v>25.645550648451081</v>
      </c>
      <c r="L1030" s="31">
        <f>_xlfn.STDEV.S(J1030,J1031)</f>
        <v>0.54405497091085786</v>
      </c>
      <c r="M1030" s="32"/>
      <c r="O1030" s="33">
        <f t="shared" si="1"/>
        <v>191.7</v>
      </c>
    </row>
    <row r="1031" spans="1:15" ht="15.75" customHeight="1" x14ac:dyDescent="0.3">
      <c r="A1031" s="7">
        <v>1790</v>
      </c>
      <c r="B1031" s="7">
        <v>94</v>
      </c>
      <c r="C1031" s="28">
        <v>209</v>
      </c>
      <c r="D1031" s="28">
        <v>6</v>
      </c>
      <c r="E1031" s="29">
        <v>43535</v>
      </c>
      <c r="F1031" s="28">
        <v>5218</v>
      </c>
      <c r="G1031" s="28">
        <v>7499</v>
      </c>
      <c r="H1031" s="28">
        <v>7039</v>
      </c>
      <c r="I1031" s="28"/>
      <c r="J1031" s="30">
        <f t="shared" si="5"/>
        <v>25.260845689181764</v>
      </c>
      <c r="K1031" s="32"/>
      <c r="L1031" s="32"/>
      <c r="M1031" s="32"/>
      <c r="O1031" s="33">
        <f t="shared" si="1"/>
        <v>182.1</v>
      </c>
    </row>
    <row r="1032" spans="1:15" ht="15.75" customHeight="1" x14ac:dyDescent="0.3">
      <c r="A1032" s="34">
        <v>2287</v>
      </c>
      <c r="B1032" s="34">
        <v>57</v>
      </c>
      <c r="C1032" s="35">
        <v>209</v>
      </c>
      <c r="D1032" s="35">
        <v>8</v>
      </c>
      <c r="E1032" s="36">
        <v>43550</v>
      </c>
      <c r="F1032" s="37">
        <v>5257</v>
      </c>
      <c r="G1032" s="35">
        <v>7231</v>
      </c>
      <c r="H1032" s="35">
        <v>6949</v>
      </c>
      <c r="I1032" s="28"/>
      <c r="J1032" s="30">
        <f t="shared" si="5"/>
        <v>16.666666666666664</v>
      </c>
      <c r="K1032" s="31">
        <f>AVERAGE(J1032:J1033)</f>
        <v>17.205850950245569</v>
      </c>
      <c r="L1032" s="31">
        <f>_xlfn.STDEV.S(J1032,J1033)</f>
        <v>0.7625217264557056</v>
      </c>
      <c r="M1032" s="32"/>
      <c r="O1032" s="33">
        <f t="shared" si="1"/>
        <v>169.2</v>
      </c>
    </row>
    <row r="1033" spans="1:15" ht="15.75" customHeight="1" x14ac:dyDescent="0.3">
      <c r="A1033" s="34">
        <v>2288</v>
      </c>
      <c r="B1033" s="34">
        <v>58</v>
      </c>
      <c r="C1033" s="35">
        <v>209</v>
      </c>
      <c r="D1033" s="35">
        <v>8</v>
      </c>
      <c r="E1033" s="36">
        <v>43550</v>
      </c>
      <c r="F1033" s="37">
        <v>5320</v>
      </c>
      <c r="G1033" s="35">
        <v>7158</v>
      </c>
      <c r="H1033" s="35">
        <v>6881</v>
      </c>
      <c r="I1033" s="28"/>
      <c r="J1033" s="30">
        <f t="shared" si="5"/>
        <v>17.745035233824471</v>
      </c>
      <c r="K1033" s="32"/>
      <c r="L1033" s="32"/>
      <c r="M1033" s="32"/>
      <c r="O1033" s="33">
        <f t="shared" si="1"/>
        <v>156.1</v>
      </c>
    </row>
    <row r="1034" spans="1:15" ht="15.75" customHeight="1" x14ac:dyDescent="0.3">
      <c r="A1034" s="34">
        <v>2753</v>
      </c>
      <c r="B1034" s="34">
        <v>125</v>
      </c>
      <c r="C1034" s="35">
        <v>209</v>
      </c>
      <c r="D1034" s="35">
        <v>10</v>
      </c>
      <c r="E1034" s="36">
        <v>43564</v>
      </c>
      <c r="F1034" s="37">
        <v>5217</v>
      </c>
      <c r="G1034" s="35">
        <v>7250</v>
      </c>
      <c r="H1034" s="35">
        <v>6987</v>
      </c>
      <c r="I1034" s="35"/>
      <c r="J1034" s="30">
        <f t="shared" si="5"/>
        <v>14.858757062146893</v>
      </c>
      <c r="K1034" s="31">
        <f>AVERAGE(J1034:J1035)</f>
        <v>14.756964737969998</v>
      </c>
      <c r="L1034" s="31">
        <f>_xlfn.STDEV.S(J1034,J1035)</f>
        <v>0.14395608539644453</v>
      </c>
      <c r="M1034" s="32">
        <f>(K1032-K1034)/14</f>
        <v>0.17492044373396937</v>
      </c>
      <c r="N1034" s="33">
        <f>(K1028-K1034)/40</f>
        <v>0.58465161477694516</v>
      </c>
      <c r="O1034" s="33">
        <f t="shared" si="1"/>
        <v>177</v>
      </c>
    </row>
    <row r="1035" spans="1:15" ht="15.75" customHeight="1" x14ac:dyDescent="0.3">
      <c r="A1035" s="34">
        <v>2754</v>
      </c>
      <c r="B1035" s="34">
        <v>126</v>
      </c>
      <c r="C1035" s="35">
        <v>209</v>
      </c>
      <c r="D1035" s="35">
        <v>10</v>
      </c>
      <c r="E1035" s="36">
        <v>43564</v>
      </c>
      <c r="F1035" s="37">
        <v>5232</v>
      </c>
      <c r="G1035" s="35">
        <v>7227</v>
      </c>
      <c r="H1035" s="35">
        <v>6972</v>
      </c>
      <c r="I1035" s="35"/>
      <c r="J1035" s="30">
        <f t="shared" si="5"/>
        <v>14.655172413793101</v>
      </c>
      <c r="K1035" s="32"/>
      <c r="L1035" s="32"/>
      <c r="M1035" s="32"/>
      <c r="O1035" s="33">
        <f t="shared" si="1"/>
        <v>174</v>
      </c>
    </row>
    <row r="1036" spans="1:15" ht="15.75" customHeight="1" x14ac:dyDescent="0.3">
      <c r="A1036" s="7">
        <v>487</v>
      </c>
      <c r="B1036" s="7">
        <v>137</v>
      </c>
      <c r="C1036" s="67">
        <v>211</v>
      </c>
      <c r="D1036" s="67">
        <v>2</v>
      </c>
      <c r="E1036" s="68">
        <v>43517</v>
      </c>
      <c r="F1036" s="67">
        <v>5220</v>
      </c>
      <c r="G1036" s="67">
        <v>7852</v>
      </c>
      <c r="H1036" s="67">
        <v>7051</v>
      </c>
      <c r="I1036" s="67">
        <v>11</v>
      </c>
      <c r="J1036" s="69">
        <f t="shared" si="5"/>
        <v>43.746586564718733</v>
      </c>
      <c r="K1036" s="46">
        <f>AVERAGE(J1036:J1037)</f>
        <v>46.071379945274387</v>
      </c>
      <c r="L1036" s="46">
        <f>_xlfn.STDEV.S(J1036,J1037)</f>
        <v>3.2877543284970074</v>
      </c>
      <c r="M1036" s="47">
        <v>2</v>
      </c>
      <c r="O1036" s="33">
        <f t="shared" si="1"/>
        <v>183.1</v>
      </c>
    </row>
    <row r="1037" spans="1:15" ht="15.75" customHeight="1" x14ac:dyDescent="0.3">
      <c r="A1037" s="7">
        <v>488</v>
      </c>
      <c r="B1037" s="7">
        <v>138</v>
      </c>
      <c r="C1037" s="67">
        <v>211</v>
      </c>
      <c r="D1037" s="67">
        <v>2</v>
      </c>
      <c r="E1037" s="68">
        <v>43517</v>
      </c>
      <c r="F1037" s="67">
        <v>5222</v>
      </c>
      <c r="G1037" s="67">
        <v>7859</v>
      </c>
      <c r="H1037" s="67">
        <v>6999</v>
      </c>
      <c r="I1037" s="67"/>
      <c r="J1037" s="69">
        <f t="shared" si="5"/>
        <v>48.396173325830048</v>
      </c>
      <c r="K1037" s="47"/>
      <c r="L1037" s="47"/>
      <c r="M1037" s="47"/>
      <c r="O1037" s="33">
        <f t="shared" si="1"/>
        <v>177.7</v>
      </c>
    </row>
    <row r="1038" spans="1:15" ht="15.75" customHeight="1" x14ac:dyDescent="0.3">
      <c r="A1038" s="7">
        <v>1141</v>
      </c>
      <c r="B1038" s="7">
        <v>95</v>
      </c>
      <c r="C1038" s="67">
        <v>211</v>
      </c>
      <c r="D1038" s="67">
        <v>4</v>
      </c>
      <c r="E1038" s="68">
        <v>43524</v>
      </c>
      <c r="F1038" s="67">
        <v>5232</v>
      </c>
      <c r="G1038" s="67">
        <v>7536</v>
      </c>
      <c r="H1038" s="67">
        <v>6966</v>
      </c>
      <c r="I1038" s="67">
        <v>8</v>
      </c>
      <c r="J1038" s="69">
        <f t="shared" si="5"/>
        <v>32.871972318339097</v>
      </c>
      <c r="K1038" s="46">
        <f>AVERAGE(J1038:J1039)</f>
        <v>31.206784121818107</v>
      </c>
      <c r="L1038" s="46">
        <f>_xlfn.STDEV.S(J1038,J1039)</f>
        <v>2.3549317314235791</v>
      </c>
      <c r="M1038" s="47"/>
      <c r="O1038" s="33">
        <f t="shared" si="1"/>
        <v>173.4</v>
      </c>
    </row>
    <row r="1039" spans="1:15" ht="15.75" customHeight="1" x14ac:dyDescent="0.3">
      <c r="A1039" s="7">
        <v>1142</v>
      </c>
      <c r="B1039" s="7">
        <v>96</v>
      </c>
      <c r="C1039" s="67">
        <v>211</v>
      </c>
      <c r="D1039" s="67">
        <v>4</v>
      </c>
      <c r="E1039" s="68">
        <v>43524</v>
      </c>
      <c r="F1039" s="67">
        <v>5242</v>
      </c>
      <c r="G1039" s="67">
        <v>7531</v>
      </c>
      <c r="H1039" s="67">
        <v>7009</v>
      </c>
      <c r="I1039" s="67"/>
      <c r="J1039" s="69">
        <f t="shared" si="5"/>
        <v>29.541595925297116</v>
      </c>
      <c r="K1039" s="47"/>
      <c r="L1039" s="47"/>
      <c r="M1039" s="47"/>
      <c r="O1039" s="33">
        <f t="shared" si="1"/>
        <v>176.7</v>
      </c>
    </row>
    <row r="1040" spans="1:15" ht="15.75" customHeight="1" x14ac:dyDescent="0.3">
      <c r="A1040" s="7">
        <v>1791</v>
      </c>
      <c r="B1040" s="7">
        <v>95</v>
      </c>
      <c r="C1040" s="67">
        <v>211</v>
      </c>
      <c r="D1040" s="67">
        <v>6</v>
      </c>
      <c r="E1040" s="68">
        <v>43535</v>
      </c>
      <c r="F1040" s="67">
        <v>5232</v>
      </c>
      <c r="G1040" s="67">
        <v>7626</v>
      </c>
      <c r="H1040" s="67">
        <v>7143</v>
      </c>
      <c r="I1040" s="67">
        <v>8</v>
      </c>
      <c r="J1040" s="69">
        <f t="shared" si="5"/>
        <v>25.274725274725274</v>
      </c>
      <c r="K1040" s="46">
        <f>AVERAGE(J1040:J1041)</f>
        <v>25.291849472397566</v>
      </c>
      <c r="L1040" s="46">
        <f>_xlfn.STDEV.S(J1040,J1041)</f>
        <v>2.4217272592912828E-2</v>
      </c>
      <c r="M1040" s="47"/>
      <c r="O1040" s="33">
        <f t="shared" si="1"/>
        <v>191.1</v>
      </c>
    </row>
    <row r="1041" spans="1:15" ht="15.75" customHeight="1" x14ac:dyDescent="0.3">
      <c r="A1041" s="7">
        <v>1792</v>
      </c>
      <c r="B1041" s="7">
        <v>96</v>
      </c>
      <c r="C1041" s="67">
        <v>211</v>
      </c>
      <c r="D1041" s="67">
        <v>6</v>
      </c>
      <c r="E1041" s="68">
        <v>43535</v>
      </c>
      <c r="F1041" s="67">
        <v>5242</v>
      </c>
      <c r="G1041" s="67">
        <v>7574</v>
      </c>
      <c r="H1041" s="67">
        <v>7103</v>
      </c>
      <c r="I1041" s="67"/>
      <c r="J1041" s="69">
        <f t="shared" si="5"/>
        <v>25.308973670069857</v>
      </c>
      <c r="K1041" s="47"/>
      <c r="L1041" s="47"/>
      <c r="M1041" s="47"/>
      <c r="O1041" s="33">
        <f t="shared" si="1"/>
        <v>186.1</v>
      </c>
    </row>
    <row r="1042" spans="1:15" ht="15.75" customHeight="1" x14ac:dyDescent="0.3">
      <c r="A1042" s="34">
        <v>2289</v>
      </c>
      <c r="B1042" s="34">
        <v>59</v>
      </c>
      <c r="C1042" s="70">
        <v>211</v>
      </c>
      <c r="D1042" s="70">
        <v>8</v>
      </c>
      <c r="E1042" s="71">
        <v>43550</v>
      </c>
      <c r="F1042" s="72">
        <v>5278</v>
      </c>
      <c r="G1042" s="70">
        <v>7715</v>
      </c>
      <c r="H1042" s="70">
        <v>7336</v>
      </c>
      <c r="I1042" s="67"/>
      <c r="J1042" s="69">
        <f t="shared" si="5"/>
        <v>18.415937803692906</v>
      </c>
      <c r="K1042" s="46">
        <f>AVERAGE(J1042:J1043)</f>
        <v>18.666120812828552</v>
      </c>
      <c r="L1042" s="46">
        <f>_xlfn.STDEV.S(J1042,J1043)</f>
        <v>0.35381220459494356</v>
      </c>
      <c r="M1042" s="47"/>
      <c r="O1042" s="33">
        <f t="shared" si="1"/>
        <v>205.8</v>
      </c>
    </row>
    <row r="1043" spans="1:15" ht="15.75" customHeight="1" x14ac:dyDescent="0.3">
      <c r="A1043" s="34">
        <v>2290</v>
      </c>
      <c r="B1043" s="34">
        <v>60</v>
      </c>
      <c r="C1043" s="70">
        <v>211</v>
      </c>
      <c r="D1043" s="70">
        <v>8</v>
      </c>
      <c r="E1043" s="71">
        <v>43550</v>
      </c>
      <c r="F1043" s="72">
        <v>5220</v>
      </c>
      <c r="G1043" s="70">
        <v>7678</v>
      </c>
      <c r="H1043" s="70">
        <v>7287</v>
      </c>
      <c r="I1043" s="67"/>
      <c r="J1043" s="69">
        <f t="shared" si="5"/>
        <v>18.916303821964199</v>
      </c>
      <c r="K1043" s="47"/>
      <c r="L1043" s="47"/>
      <c r="M1043" s="47"/>
      <c r="O1043" s="33">
        <f t="shared" si="1"/>
        <v>206.7</v>
      </c>
    </row>
    <row r="1044" spans="1:15" ht="15.75" customHeight="1" x14ac:dyDescent="0.3">
      <c r="A1044" s="34">
        <v>2755</v>
      </c>
      <c r="B1044" s="34">
        <v>127</v>
      </c>
      <c r="C1044" s="70">
        <v>211</v>
      </c>
      <c r="D1044" s="70">
        <v>10</v>
      </c>
      <c r="E1044" s="71">
        <v>43564</v>
      </c>
      <c r="F1044" s="72">
        <v>5247</v>
      </c>
      <c r="G1044" s="70">
        <v>7184</v>
      </c>
      <c r="H1044" s="70">
        <v>6896</v>
      </c>
      <c r="I1044" s="70"/>
      <c r="J1044" s="69">
        <f t="shared" si="5"/>
        <v>17.465130382049725</v>
      </c>
      <c r="K1044" s="46">
        <f>AVERAGE(J1044:J1045)</f>
        <v>17.490329166180143</v>
      </c>
      <c r="L1044" s="46">
        <f>_xlfn.STDEV.S(J1044,J1045)</f>
        <v>3.5636462272547777E-2</v>
      </c>
      <c r="M1044" s="47">
        <f>(K1042-K1044)/14</f>
        <v>8.3985117617743549E-2</v>
      </c>
      <c r="N1044" s="33">
        <f>(K1038-K1044)/40</f>
        <v>0.34291137389094911</v>
      </c>
      <c r="O1044" s="33">
        <f t="shared" si="1"/>
        <v>164.9</v>
      </c>
    </row>
    <row r="1045" spans="1:15" ht="15.75" customHeight="1" x14ac:dyDescent="0.3">
      <c r="A1045" s="34">
        <v>2756</v>
      </c>
      <c r="B1045" s="34">
        <v>128</v>
      </c>
      <c r="C1045" s="70">
        <v>211</v>
      </c>
      <c r="D1045" s="70">
        <v>10</v>
      </c>
      <c r="E1045" s="71">
        <v>43564</v>
      </c>
      <c r="F1045" s="72">
        <v>5213</v>
      </c>
      <c r="G1045" s="70">
        <v>7105</v>
      </c>
      <c r="H1045" s="70">
        <v>6823</v>
      </c>
      <c r="I1045" s="70"/>
      <c r="J1045" s="69">
        <f t="shared" si="5"/>
        <v>17.51552795031056</v>
      </c>
      <c r="K1045" s="47"/>
      <c r="L1045" s="47"/>
      <c r="M1045" s="47"/>
      <c r="O1045" s="33">
        <f t="shared" si="1"/>
        <v>161</v>
      </c>
    </row>
    <row r="1046" spans="1:15" ht="15.75" customHeight="1" x14ac:dyDescent="0.3">
      <c r="A1046" s="7">
        <v>119</v>
      </c>
      <c r="B1046" s="7">
        <v>119</v>
      </c>
      <c r="C1046" s="28">
        <v>212</v>
      </c>
      <c r="D1046" s="28">
        <v>1</v>
      </c>
      <c r="E1046" s="29">
        <v>43514</v>
      </c>
      <c r="F1046" s="28">
        <v>5212</v>
      </c>
      <c r="G1046" s="28">
        <v>7145</v>
      </c>
      <c r="H1046" s="28">
        <v>6848</v>
      </c>
      <c r="I1046" s="28"/>
      <c r="J1046" s="30">
        <f t="shared" si="5"/>
        <v>18.154034229828849</v>
      </c>
      <c r="K1046" s="31">
        <f>AVERAGE(J1046:J1047)</f>
        <v>18.573376338215397</v>
      </c>
      <c r="L1046" s="31">
        <f>_xlfn.STDEV.S(J1046,J1047)</f>
        <v>0.59303929695438218</v>
      </c>
      <c r="M1046" s="32">
        <v>1</v>
      </c>
      <c r="O1046" s="33">
        <f t="shared" si="1"/>
        <v>163.6</v>
      </c>
    </row>
    <row r="1047" spans="1:15" ht="15.75" customHeight="1" x14ac:dyDescent="0.3">
      <c r="A1047" s="7">
        <v>120</v>
      </c>
      <c r="B1047" s="7">
        <v>120</v>
      </c>
      <c r="C1047" s="28">
        <v>212</v>
      </c>
      <c r="D1047" s="28">
        <v>1</v>
      </c>
      <c r="E1047" s="29">
        <v>43514</v>
      </c>
      <c r="F1047" s="28">
        <v>5196</v>
      </c>
      <c r="G1047" s="28">
        <v>7157</v>
      </c>
      <c r="H1047" s="28">
        <v>6844</v>
      </c>
      <c r="I1047" s="28"/>
      <c r="J1047" s="30">
        <f t="shared" si="5"/>
        <v>18.992718446601941</v>
      </c>
      <c r="K1047" s="32"/>
      <c r="L1047" s="32"/>
      <c r="M1047" s="32"/>
      <c r="O1047" s="33">
        <f t="shared" si="1"/>
        <v>164.8</v>
      </c>
    </row>
    <row r="1048" spans="1:15" ht="15.75" customHeight="1" x14ac:dyDescent="0.3">
      <c r="A1048" s="7">
        <v>773</v>
      </c>
      <c r="B1048" s="7">
        <v>119</v>
      </c>
      <c r="C1048" s="28">
        <v>212</v>
      </c>
      <c r="D1048" s="28">
        <v>3</v>
      </c>
      <c r="E1048" s="29">
        <v>43521</v>
      </c>
      <c r="F1048" s="28">
        <v>5212</v>
      </c>
      <c r="G1048" s="28">
        <v>7240</v>
      </c>
      <c r="H1048" s="28">
        <v>6881</v>
      </c>
      <c r="I1048" s="28">
        <v>9</v>
      </c>
      <c r="J1048" s="30">
        <f t="shared" si="5"/>
        <v>21.509886159376872</v>
      </c>
      <c r="K1048" s="31">
        <f>AVERAGE(J1048:J1049)</f>
        <v>21.169245009313862</v>
      </c>
      <c r="L1048" s="31">
        <f>_xlfn.STDEV.S(J1048,J1049)</f>
        <v>0.48173933432147836</v>
      </c>
      <c r="M1048" s="32"/>
      <c r="O1048" s="33">
        <f t="shared" si="1"/>
        <v>166.9</v>
      </c>
    </row>
    <row r="1049" spans="1:15" ht="15.75" customHeight="1" x14ac:dyDescent="0.3">
      <c r="A1049" s="7">
        <v>774</v>
      </c>
      <c r="B1049" s="7">
        <v>120</v>
      </c>
      <c r="C1049" s="28">
        <v>212</v>
      </c>
      <c r="D1049" s="28">
        <v>3</v>
      </c>
      <c r="E1049" s="29">
        <v>43521</v>
      </c>
      <c r="F1049" s="28">
        <v>5196</v>
      </c>
      <c r="G1049" s="28">
        <v>7325</v>
      </c>
      <c r="H1049" s="28">
        <v>6958</v>
      </c>
      <c r="I1049" s="28"/>
      <c r="J1049" s="30">
        <f t="shared" si="5"/>
        <v>20.828603859250851</v>
      </c>
      <c r="K1049" s="32"/>
      <c r="L1049" s="32"/>
      <c r="M1049" s="32"/>
      <c r="O1049" s="33">
        <f t="shared" si="1"/>
        <v>176.2</v>
      </c>
    </row>
    <row r="1050" spans="1:15" ht="15.75" customHeight="1" x14ac:dyDescent="0.3">
      <c r="A1050" s="7">
        <v>1423</v>
      </c>
      <c r="B1050" s="7">
        <v>119</v>
      </c>
      <c r="C1050" s="28">
        <v>212</v>
      </c>
      <c r="D1050" s="28">
        <v>5</v>
      </c>
      <c r="E1050" s="29">
        <v>43531</v>
      </c>
      <c r="F1050" s="28">
        <v>5212</v>
      </c>
      <c r="G1050" s="28">
        <v>7351</v>
      </c>
      <c r="H1050" s="28">
        <v>7020</v>
      </c>
      <c r="I1050" s="28">
        <v>7</v>
      </c>
      <c r="J1050" s="30">
        <f t="shared" si="5"/>
        <v>18.307522123893804</v>
      </c>
      <c r="K1050" s="31">
        <f>AVERAGE(J1050:J1051)</f>
        <v>18.379951538137377</v>
      </c>
      <c r="L1050" s="31">
        <f>_xlfn.STDEV.S(J1050,J1051)</f>
        <v>0.10243065993800163</v>
      </c>
      <c r="M1050" s="32"/>
      <c r="O1050" s="33">
        <f t="shared" si="1"/>
        <v>180.8</v>
      </c>
    </row>
    <row r="1051" spans="1:15" ht="15.75" customHeight="1" x14ac:dyDescent="0.3">
      <c r="A1051" s="7">
        <v>1424</v>
      </c>
      <c r="B1051" s="7">
        <v>120</v>
      </c>
      <c r="C1051" s="28">
        <v>212</v>
      </c>
      <c r="D1051" s="28">
        <v>5</v>
      </c>
      <c r="E1051" s="29">
        <v>43531</v>
      </c>
      <c r="F1051" s="28">
        <v>5196</v>
      </c>
      <c r="G1051" s="28">
        <v>7584</v>
      </c>
      <c r="H1051" s="28">
        <v>7212</v>
      </c>
      <c r="I1051" s="28"/>
      <c r="J1051" s="30">
        <f t="shared" si="5"/>
        <v>18.452380952380953</v>
      </c>
      <c r="K1051" s="32"/>
      <c r="L1051" s="32"/>
      <c r="M1051" s="32"/>
      <c r="O1051" s="33">
        <f t="shared" si="1"/>
        <v>201.6</v>
      </c>
    </row>
    <row r="1052" spans="1:15" ht="15.75" customHeight="1" x14ac:dyDescent="0.3">
      <c r="A1052" s="34">
        <v>2027</v>
      </c>
      <c r="B1052" s="34">
        <v>73</v>
      </c>
      <c r="C1052" s="35">
        <v>212</v>
      </c>
      <c r="D1052" s="35">
        <v>7</v>
      </c>
      <c r="E1052" s="36">
        <v>43545</v>
      </c>
      <c r="F1052" s="37">
        <v>5203</v>
      </c>
      <c r="G1052" s="35">
        <v>7332</v>
      </c>
      <c r="H1052" s="35">
        <v>6999</v>
      </c>
      <c r="I1052" s="28"/>
      <c r="J1052" s="30">
        <f t="shared" si="5"/>
        <v>18.541202672605792</v>
      </c>
      <c r="K1052" s="31">
        <f>AVERAGE(J1052:J1053)</f>
        <v>18.251981402020313</v>
      </c>
      <c r="L1052" s="31">
        <f>_xlfn.STDEV.S(J1052,J1053)</f>
        <v>0.40902064338876543</v>
      </c>
      <c r="M1052" s="32"/>
      <c r="O1052" s="33">
        <f t="shared" si="1"/>
        <v>179.6</v>
      </c>
    </row>
    <row r="1053" spans="1:15" ht="15.75" customHeight="1" x14ac:dyDescent="0.3">
      <c r="A1053" s="34">
        <v>2028</v>
      </c>
      <c r="B1053" s="34">
        <v>74</v>
      </c>
      <c r="C1053" s="35">
        <v>212</v>
      </c>
      <c r="D1053" s="35">
        <v>7</v>
      </c>
      <c r="E1053" s="36">
        <v>43545</v>
      </c>
      <c r="F1053" s="37">
        <v>5309</v>
      </c>
      <c r="G1053" s="35">
        <v>7463</v>
      </c>
      <c r="H1053" s="35">
        <v>7135</v>
      </c>
      <c r="I1053" s="28"/>
      <c r="J1053" s="30">
        <f t="shared" si="5"/>
        <v>17.96276013143483</v>
      </c>
      <c r="K1053" s="32"/>
      <c r="L1053" s="32"/>
      <c r="M1053" s="32"/>
      <c r="O1053" s="33">
        <f t="shared" si="1"/>
        <v>182.6</v>
      </c>
    </row>
    <row r="1054" spans="1:15" ht="15.75" customHeight="1" x14ac:dyDescent="0.3">
      <c r="A1054" s="34">
        <v>2671</v>
      </c>
      <c r="B1054" s="34">
        <v>43</v>
      </c>
      <c r="C1054" s="35">
        <v>212</v>
      </c>
      <c r="D1054" s="35">
        <v>10</v>
      </c>
      <c r="E1054" s="36">
        <v>43564</v>
      </c>
      <c r="F1054" s="37">
        <v>5211</v>
      </c>
      <c r="G1054" s="35">
        <v>8114</v>
      </c>
      <c r="H1054" s="35">
        <v>7698</v>
      </c>
      <c r="I1054" s="35"/>
      <c r="J1054" s="30">
        <f t="shared" si="5"/>
        <v>16.726980297547243</v>
      </c>
      <c r="K1054" s="31">
        <f>AVERAGE(J1054:J1055)</f>
        <v>16.840609428593574</v>
      </c>
      <c r="L1054" s="31">
        <f>_xlfn.STDEV.S(J1054,J1055)</f>
        <v>0.16069585820639304</v>
      </c>
      <c r="M1054" s="32">
        <f>(K1052-K1054)/19</f>
        <v>7.428273544351259E-2</v>
      </c>
      <c r="N1054" s="33">
        <f>(K1048-K1054)/43</f>
        <v>0.10066594373768112</v>
      </c>
      <c r="O1054" s="33">
        <f t="shared" si="1"/>
        <v>248.7</v>
      </c>
    </row>
    <row r="1055" spans="1:15" ht="15.75" customHeight="1" x14ac:dyDescent="0.3">
      <c r="A1055" s="34">
        <v>2672</v>
      </c>
      <c r="B1055" s="34">
        <v>44</v>
      </c>
      <c r="C1055" s="35">
        <v>212</v>
      </c>
      <c r="D1055" s="35">
        <v>10</v>
      </c>
      <c r="E1055" s="36">
        <v>43564</v>
      </c>
      <c r="F1055" s="37">
        <v>5218</v>
      </c>
      <c r="G1055" s="35">
        <v>8336</v>
      </c>
      <c r="H1055" s="35">
        <v>7884</v>
      </c>
      <c r="I1055" s="35"/>
      <c r="J1055" s="30">
        <f t="shared" si="5"/>
        <v>16.954238559639908</v>
      </c>
      <c r="K1055" s="32"/>
      <c r="L1055" s="32"/>
      <c r="M1055" s="32"/>
      <c r="O1055" s="33">
        <f t="shared" si="1"/>
        <v>266.60000000000002</v>
      </c>
    </row>
    <row r="1056" spans="1:15" ht="15.75" customHeight="1" x14ac:dyDescent="0.3">
      <c r="A1056" s="7">
        <v>121</v>
      </c>
      <c r="B1056" s="7">
        <v>121</v>
      </c>
      <c r="C1056" s="57">
        <v>213</v>
      </c>
      <c r="D1056" s="57">
        <v>1</v>
      </c>
      <c r="E1056" s="58">
        <v>43514</v>
      </c>
      <c r="F1056" s="57">
        <v>5262</v>
      </c>
      <c r="G1056" s="57">
        <v>8156</v>
      </c>
      <c r="H1056" s="57">
        <v>7389</v>
      </c>
      <c r="I1056" s="57">
        <v>9</v>
      </c>
      <c r="J1056" s="59">
        <f t="shared" si="5"/>
        <v>36.060178655383169</v>
      </c>
      <c r="K1056" s="63">
        <f>AVERAGE(J1056:J1057)</f>
        <v>37.191765974398173</v>
      </c>
      <c r="L1056" s="63">
        <f>_xlfn.STDEV.S(J1056,J1057)</f>
        <v>1.6003061335604292</v>
      </c>
      <c r="M1056" s="62">
        <v>2</v>
      </c>
      <c r="O1056" s="33">
        <f t="shared" si="1"/>
        <v>212.7</v>
      </c>
    </row>
    <row r="1057" spans="1:15" ht="15.75" customHeight="1" x14ac:dyDescent="0.3">
      <c r="A1057" s="7">
        <v>122</v>
      </c>
      <c r="B1057" s="7">
        <v>122</v>
      </c>
      <c r="C1057" s="57">
        <v>213</v>
      </c>
      <c r="D1057" s="57">
        <v>1</v>
      </c>
      <c r="E1057" s="58">
        <v>43514</v>
      </c>
      <c r="F1057" s="57">
        <v>5223</v>
      </c>
      <c r="G1057" s="57">
        <v>7995</v>
      </c>
      <c r="H1057" s="57">
        <v>7227</v>
      </c>
      <c r="I1057" s="57"/>
      <c r="J1057" s="59">
        <f t="shared" si="5"/>
        <v>38.323353293413177</v>
      </c>
      <c r="K1057" s="62"/>
      <c r="L1057" s="62"/>
      <c r="M1057" s="62"/>
      <c r="O1057" s="33">
        <f t="shared" si="1"/>
        <v>200.4</v>
      </c>
    </row>
    <row r="1058" spans="1:15" ht="15.75" customHeight="1" x14ac:dyDescent="0.3">
      <c r="A1058" s="7">
        <v>775</v>
      </c>
      <c r="B1058" s="7">
        <v>121</v>
      </c>
      <c r="C1058" s="57">
        <v>213</v>
      </c>
      <c r="D1058" s="57">
        <v>3</v>
      </c>
      <c r="E1058" s="58">
        <v>43521</v>
      </c>
      <c r="F1058" s="57">
        <v>5262</v>
      </c>
      <c r="G1058" s="57">
        <v>8610</v>
      </c>
      <c r="H1058" s="57">
        <v>7631</v>
      </c>
      <c r="I1058" s="57">
        <v>8</v>
      </c>
      <c r="J1058" s="59">
        <f t="shared" si="5"/>
        <v>41.325453777965386</v>
      </c>
      <c r="K1058" s="63">
        <f>AVERAGE(J1058:J1059)</f>
        <v>41.555137230934321</v>
      </c>
      <c r="L1058" s="63">
        <f>_xlfn.STDEV.S(J1058,J1059)</f>
        <v>0.32482145424134562</v>
      </c>
      <c r="M1058" s="62"/>
      <c r="O1058" s="33">
        <f t="shared" si="1"/>
        <v>236.9</v>
      </c>
    </row>
    <row r="1059" spans="1:15" ht="15.75" customHeight="1" x14ac:dyDescent="0.3">
      <c r="A1059" s="7">
        <v>776</v>
      </c>
      <c r="B1059" s="7">
        <v>122</v>
      </c>
      <c r="C1059" s="57">
        <v>213</v>
      </c>
      <c r="D1059" s="57">
        <v>3</v>
      </c>
      <c r="E1059" s="58">
        <v>43521</v>
      </c>
      <c r="F1059" s="57">
        <v>5223</v>
      </c>
      <c r="G1059" s="57">
        <v>8623</v>
      </c>
      <c r="H1059" s="57">
        <v>7621</v>
      </c>
      <c r="I1059" s="57"/>
      <c r="J1059" s="59">
        <f t="shared" si="5"/>
        <v>41.784820683903249</v>
      </c>
      <c r="K1059" s="62"/>
      <c r="L1059" s="62"/>
      <c r="M1059" s="62"/>
      <c r="O1059" s="33">
        <f t="shared" si="1"/>
        <v>239.8</v>
      </c>
    </row>
    <row r="1060" spans="1:15" ht="15.75" customHeight="1" x14ac:dyDescent="0.3">
      <c r="A1060" s="7">
        <v>1425</v>
      </c>
      <c r="B1060" s="7">
        <v>121</v>
      </c>
      <c r="C1060" s="57">
        <v>213</v>
      </c>
      <c r="D1060" s="57">
        <v>5</v>
      </c>
      <c r="E1060" s="58">
        <v>43531</v>
      </c>
      <c r="F1060" s="57">
        <v>5262</v>
      </c>
      <c r="G1060" s="57">
        <v>8251</v>
      </c>
      <c r="H1060" s="57">
        <v>7570</v>
      </c>
      <c r="I1060" s="57">
        <v>9</v>
      </c>
      <c r="J1060" s="59">
        <f t="shared" si="5"/>
        <v>29.506065857885616</v>
      </c>
      <c r="K1060" s="63">
        <f>AVERAGE(J1060:J1061)</f>
        <v>28.488376312527397</v>
      </c>
      <c r="L1060" s="63">
        <f>_xlfn.STDEV.S(J1060,J1061)</f>
        <v>1.4392303573309035</v>
      </c>
      <c r="M1060" s="62"/>
      <c r="O1060" s="33">
        <f t="shared" si="1"/>
        <v>230.8</v>
      </c>
    </row>
    <row r="1061" spans="1:15" ht="15.75" customHeight="1" x14ac:dyDescent="0.3">
      <c r="A1061" s="7">
        <v>1426</v>
      </c>
      <c r="B1061" s="7">
        <v>122</v>
      </c>
      <c r="C1061" s="57">
        <v>213</v>
      </c>
      <c r="D1061" s="57">
        <v>5</v>
      </c>
      <c r="E1061" s="58">
        <v>43531</v>
      </c>
      <c r="F1061" s="57">
        <v>5223</v>
      </c>
      <c r="G1061" s="57">
        <v>8267</v>
      </c>
      <c r="H1061" s="57">
        <v>7611</v>
      </c>
      <c r="I1061" s="57"/>
      <c r="J1061" s="59">
        <f t="shared" si="5"/>
        <v>27.470686767169177</v>
      </c>
      <c r="K1061" s="62"/>
      <c r="L1061" s="62"/>
      <c r="M1061" s="62"/>
      <c r="O1061" s="33">
        <f t="shared" si="1"/>
        <v>238.8</v>
      </c>
    </row>
    <row r="1062" spans="1:15" ht="15.75" customHeight="1" x14ac:dyDescent="0.3">
      <c r="A1062" s="34">
        <v>2291</v>
      </c>
      <c r="B1062" s="34">
        <v>61</v>
      </c>
      <c r="C1062" s="64">
        <v>213</v>
      </c>
      <c r="D1062" s="64">
        <v>8</v>
      </c>
      <c r="E1062" s="65">
        <v>43550</v>
      </c>
      <c r="F1062" s="66">
        <v>5212</v>
      </c>
      <c r="G1062" s="64">
        <v>8066</v>
      </c>
      <c r="H1062" s="64">
        <v>7583</v>
      </c>
      <c r="I1062" s="57"/>
      <c r="J1062" s="59">
        <f t="shared" si="5"/>
        <v>20.371151412905945</v>
      </c>
      <c r="K1062" s="63">
        <f>AVERAGE(J1062:J1063)</f>
        <v>20.836334925541912</v>
      </c>
      <c r="L1062" s="63">
        <f>_xlfn.STDEV.S(J1062,J1063)</f>
        <v>0.65786883256213824</v>
      </c>
      <c r="M1062" s="62"/>
      <c r="O1062" s="33">
        <f t="shared" si="1"/>
        <v>237.1</v>
      </c>
    </row>
    <row r="1063" spans="1:15" ht="15.75" customHeight="1" x14ac:dyDescent="0.3">
      <c r="A1063" s="34">
        <v>2292</v>
      </c>
      <c r="B1063" s="34">
        <v>62</v>
      </c>
      <c r="C1063" s="64">
        <v>213</v>
      </c>
      <c r="D1063" s="64">
        <v>8</v>
      </c>
      <c r="E1063" s="65">
        <v>43550</v>
      </c>
      <c r="F1063" s="66">
        <v>5209</v>
      </c>
      <c r="G1063" s="64">
        <v>8005</v>
      </c>
      <c r="H1063" s="64">
        <v>7514</v>
      </c>
      <c r="I1063" s="57"/>
      <c r="J1063" s="59">
        <f t="shared" si="5"/>
        <v>21.301518438177876</v>
      </c>
      <c r="K1063" s="62"/>
      <c r="L1063" s="62"/>
      <c r="M1063" s="62"/>
      <c r="O1063" s="33">
        <f t="shared" si="1"/>
        <v>230.5</v>
      </c>
    </row>
    <row r="1064" spans="1:15" ht="15.75" customHeight="1" x14ac:dyDescent="0.3">
      <c r="A1064" s="34">
        <v>2757</v>
      </c>
      <c r="B1064" s="34">
        <v>129</v>
      </c>
      <c r="C1064" s="64">
        <v>213</v>
      </c>
      <c r="D1064" s="64">
        <v>10</v>
      </c>
      <c r="E1064" s="65">
        <v>43564</v>
      </c>
      <c r="F1064" s="66">
        <v>5238</v>
      </c>
      <c r="G1064" s="64">
        <v>8042</v>
      </c>
      <c r="H1064" s="64">
        <v>7628</v>
      </c>
      <c r="I1064" s="64"/>
      <c r="J1064" s="59">
        <f t="shared" si="5"/>
        <v>17.322175732217573</v>
      </c>
      <c r="K1064" s="63">
        <f>AVERAGE(J1064:J1065)</f>
        <v>17.31575796036757</v>
      </c>
      <c r="L1064" s="63">
        <f>_xlfn.STDEV.S(J1064,J1065)</f>
        <v>9.0760999904910232E-3</v>
      </c>
      <c r="M1064" s="62">
        <f>(K1062-K1064)/14</f>
        <v>0.25146978322673874</v>
      </c>
      <c r="N1064" s="33">
        <f>(K1056-K1064)/50</f>
        <v>0.39752016028061204</v>
      </c>
      <c r="O1064" s="33">
        <f t="shared" si="1"/>
        <v>239</v>
      </c>
    </row>
    <row r="1065" spans="1:15" ht="15.75" customHeight="1" x14ac:dyDescent="0.3">
      <c r="A1065" s="34">
        <v>2758</v>
      </c>
      <c r="B1065" s="34">
        <v>130</v>
      </c>
      <c r="C1065" s="64">
        <v>213</v>
      </c>
      <c r="D1065" s="64">
        <v>10</v>
      </c>
      <c r="E1065" s="65">
        <v>43564</v>
      </c>
      <c r="F1065" s="66">
        <v>5212</v>
      </c>
      <c r="G1065" s="64">
        <v>7950</v>
      </c>
      <c r="H1065" s="64">
        <v>7546</v>
      </c>
      <c r="I1065" s="64"/>
      <c r="J1065" s="59">
        <f t="shared" si="5"/>
        <v>17.309340188517567</v>
      </c>
      <c r="K1065" s="62"/>
      <c r="L1065" s="62"/>
      <c r="M1065" s="62"/>
      <c r="O1065" s="33">
        <f t="shared" si="1"/>
        <v>233.4</v>
      </c>
    </row>
    <row r="1066" spans="1:15" ht="15.75" customHeight="1" x14ac:dyDescent="0.3">
      <c r="A1066" s="7">
        <v>123</v>
      </c>
      <c r="B1066" s="7">
        <v>123</v>
      </c>
      <c r="C1066" s="28">
        <v>214</v>
      </c>
      <c r="D1066" s="28">
        <v>1</v>
      </c>
      <c r="E1066" s="29">
        <v>43514</v>
      </c>
      <c r="F1066" s="28">
        <v>5241</v>
      </c>
      <c r="G1066" s="28">
        <v>7968</v>
      </c>
      <c r="H1066" s="28">
        <v>6765</v>
      </c>
      <c r="I1066" s="28">
        <v>8</v>
      </c>
      <c r="J1066" s="30">
        <f t="shared" si="5"/>
        <v>78.937007874015748</v>
      </c>
      <c r="K1066" s="31">
        <f>AVERAGE(J1066:J1067)</f>
        <v>80.131894600398539</v>
      </c>
      <c r="L1066" s="31">
        <f>_xlfn.STDEV.S(J1066,J1067)</f>
        <v>1.6898250139501321</v>
      </c>
      <c r="M1066" s="32">
        <v>1</v>
      </c>
      <c r="O1066" s="33">
        <f t="shared" si="1"/>
        <v>152.4</v>
      </c>
    </row>
    <row r="1067" spans="1:15" ht="15.75" customHeight="1" x14ac:dyDescent="0.3">
      <c r="A1067" s="7">
        <v>124</v>
      </c>
      <c r="B1067" s="7">
        <v>124</v>
      </c>
      <c r="C1067" s="28">
        <v>214</v>
      </c>
      <c r="D1067" s="28">
        <v>1</v>
      </c>
      <c r="E1067" s="29">
        <v>43514</v>
      </c>
      <c r="F1067" s="28">
        <v>5265</v>
      </c>
      <c r="G1067" s="28">
        <v>8217</v>
      </c>
      <c r="H1067" s="28">
        <v>6893</v>
      </c>
      <c r="I1067" s="28"/>
      <c r="J1067" s="30">
        <f t="shared" si="5"/>
        <v>81.32678132678133</v>
      </c>
      <c r="K1067" s="32"/>
      <c r="L1067" s="32"/>
      <c r="M1067" s="32"/>
      <c r="O1067" s="33">
        <f t="shared" si="1"/>
        <v>162.80000000000001</v>
      </c>
    </row>
    <row r="1068" spans="1:15" ht="15.75" customHeight="1" x14ac:dyDescent="0.3">
      <c r="A1068" s="7">
        <v>777</v>
      </c>
      <c r="B1068" s="7">
        <v>123</v>
      </c>
      <c r="C1068" s="28">
        <v>214</v>
      </c>
      <c r="D1068" s="28">
        <v>3</v>
      </c>
      <c r="E1068" s="29">
        <v>43521</v>
      </c>
      <c r="F1068" s="28">
        <v>5241</v>
      </c>
      <c r="G1068" s="28">
        <v>8944</v>
      </c>
      <c r="H1068" s="28">
        <v>7861</v>
      </c>
      <c r="I1068" s="28">
        <v>7</v>
      </c>
      <c r="J1068" s="30">
        <f t="shared" si="5"/>
        <v>41.335877862595424</v>
      </c>
      <c r="K1068" s="31">
        <f>AVERAGE(J1068:J1069)</f>
        <v>40.648331088160461</v>
      </c>
      <c r="L1068" s="31">
        <f>_xlfn.STDEV.S(J1068,J1069)</f>
        <v>0.97233797317180559</v>
      </c>
      <c r="M1068" s="32"/>
      <c r="O1068" s="33">
        <f t="shared" si="1"/>
        <v>262</v>
      </c>
    </row>
    <row r="1069" spans="1:15" ht="15.75" customHeight="1" x14ac:dyDescent="0.3">
      <c r="A1069" s="7">
        <v>778</v>
      </c>
      <c r="B1069" s="7">
        <v>124</v>
      </c>
      <c r="C1069" s="28">
        <v>214</v>
      </c>
      <c r="D1069" s="28">
        <v>3</v>
      </c>
      <c r="E1069" s="29">
        <v>43521</v>
      </c>
      <c r="F1069" s="28">
        <v>5265</v>
      </c>
      <c r="G1069" s="28">
        <v>8834</v>
      </c>
      <c r="H1069" s="28">
        <v>7815</v>
      </c>
      <c r="I1069" s="28"/>
      <c r="J1069" s="30">
        <f t="shared" si="5"/>
        <v>39.96078431372549</v>
      </c>
      <c r="K1069" s="32"/>
      <c r="L1069" s="32"/>
      <c r="M1069" s="32"/>
      <c r="O1069" s="33">
        <f t="shared" si="1"/>
        <v>255</v>
      </c>
    </row>
    <row r="1070" spans="1:15" ht="15.75" customHeight="1" x14ac:dyDescent="0.3">
      <c r="A1070" s="7">
        <v>1427</v>
      </c>
      <c r="B1070" s="7">
        <v>123</v>
      </c>
      <c r="C1070" s="28">
        <v>214</v>
      </c>
      <c r="D1070" s="28">
        <v>5</v>
      </c>
      <c r="E1070" s="29">
        <v>43531</v>
      </c>
      <c r="F1070" s="28">
        <v>5241</v>
      </c>
      <c r="G1070" s="28">
        <v>7906</v>
      </c>
      <c r="H1070" s="28">
        <v>7424</v>
      </c>
      <c r="I1070" s="28">
        <v>8</v>
      </c>
      <c r="J1070" s="30">
        <f t="shared" si="5"/>
        <v>22.079706825469536</v>
      </c>
      <c r="K1070" s="31">
        <f>AVERAGE(J1070:J1071)</f>
        <v>22.767381502622406</v>
      </c>
      <c r="L1070" s="31">
        <f>_xlfn.STDEV.S(J1070,J1071)</f>
        <v>0.97251885493013102</v>
      </c>
      <c r="M1070" s="32"/>
      <c r="O1070" s="33">
        <f t="shared" si="1"/>
        <v>218.3</v>
      </c>
    </row>
    <row r="1071" spans="1:15" ht="15.75" customHeight="1" x14ac:dyDescent="0.3">
      <c r="A1071" s="7">
        <v>1428</v>
      </c>
      <c r="B1071" s="7">
        <v>124</v>
      </c>
      <c r="C1071" s="28">
        <v>214</v>
      </c>
      <c r="D1071" s="28">
        <v>5</v>
      </c>
      <c r="E1071" s="29">
        <v>43531</v>
      </c>
      <c r="F1071" s="28">
        <v>5265</v>
      </c>
      <c r="G1071" s="28">
        <v>7902</v>
      </c>
      <c r="H1071" s="28">
        <v>7401</v>
      </c>
      <c r="I1071" s="28"/>
      <c r="J1071" s="30">
        <f t="shared" si="5"/>
        <v>23.45505617977528</v>
      </c>
      <c r="K1071" s="32"/>
      <c r="L1071" s="32"/>
      <c r="M1071" s="32"/>
      <c r="O1071" s="33">
        <f t="shared" si="1"/>
        <v>213.6</v>
      </c>
    </row>
    <row r="1072" spans="1:15" ht="15.75" customHeight="1" x14ac:dyDescent="0.3">
      <c r="A1072" s="34">
        <v>2029</v>
      </c>
      <c r="B1072" s="34">
        <v>75</v>
      </c>
      <c r="C1072" s="35">
        <v>214</v>
      </c>
      <c r="D1072" s="35">
        <v>7</v>
      </c>
      <c r="E1072" s="36">
        <v>43545</v>
      </c>
      <c r="F1072" s="37">
        <v>5226</v>
      </c>
      <c r="G1072" s="35">
        <v>8077</v>
      </c>
      <c r="H1072" s="35">
        <v>7662</v>
      </c>
      <c r="I1072" s="28"/>
      <c r="J1072" s="30">
        <f t="shared" si="5"/>
        <v>17.036124794745483</v>
      </c>
      <c r="K1072" s="31">
        <f>AVERAGE(J1072:J1073)</f>
        <v>17.116114070392648</v>
      </c>
      <c r="L1072" s="31">
        <f>_xlfn.STDEV.S(J1072,J1073)</f>
        <v>0.11312191846462313</v>
      </c>
      <c r="M1072" s="32">
        <f>(K1070-K1072)/14</f>
        <v>0.40366195944498273</v>
      </c>
      <c r="N1072" s="33">
        <f>(K1068-K1072)/24</f>
        <v>0.98050904240699222</v>
      </c>
      <c r="O1072" s="33">
        <f t="shared" si="1"/>
        <v>243.6</v>
      </c>
    </row>
    <row r="1073" spans="1:15" ht="15.75" customHeight="1" x14ac:dyDescent="0.3">
      <c r="A1073" s="34">
        <v>2030</v>
      </c>
      <c r="B1073" s="34">
        <v>76</v>
      </c>
      <c r="C1073" s="35">
        <v>214</v>
      </c>
      <c r="D1073" s="35">
        <v>7</v>
      </c>
      <c r="E1073" s="36">
        <v>43545</v>
      </c>
      <c r="F1073" s="37">
        <v>5239</v>
      </c>
      <c r="G1073" s="35">
        <v>8006</v>
      </c>
      <c r="H1073" s="35">
        <v>7600</v>
      </c>
      <c r="I1073" s="28"/>
      <c r="J1073" s="30">
        <f t="shared" si="5"/>
        <v>17.196103346039816</v>
      </c>
      <c r="K1073" s="32"/>
      <c r="L1073" s="32"/>
      <c r="M1073" s="32"/>
      <c r="O1073" s="33">
        <f t="shared" si="1"/>
        <v>236.1</v>
      </c>
    </row>
    <row r="1074" spans="1:15" ht="15.75" customHeight="1" x14ac:dyDescent="0.3">
      <c r="A1074" s="7">
        <v>125</v>
      </c>
      <c r="B1074" s="7">
        <v>125</v>
      </c>
      <c r="C1074" s="57">
        <v>215</v>
      </c>
      <c r="D1074" s="57">
        <v>1</v>
      </c>
      <c r="E1074" s="58">
        <v>43514</v>
      </c>
      <c r="F1074" s="57">
        <v>5217</v>
      </c>
      <c r="G1074" s="57">
        <v>8771</v>
      </c>
      <c r="H1074" s="57">
        <v>7722</v>
      </c>
      <c r="I1074" s="57">
        <v>8</v>
      </c>
      <c r="J1074" s="59">
        <f t="shared" si="5"/>
        <v>41.876247504990019</v>
      </c>
      <c r="K1074" s="63">
        <f>AVERAGE(J1074:J1075)</f>
        <v>42.102453970563545</v>
      </c>
      <c r="L1074" s="63">
        <f>_xlfn.STDEV.S(J1074,J1075)</f>
        <v>0.3199042515105629</v>
      </c>
      <c r="M1074" s="62">
        <v>1</v>
      </c>
      <c r="O1074" s="33">
        <f t="shared" si="1"/>
        <v>250.5</v>
      </c>
    </row>
    <row r="1075" spans="1:15" ht="15.75" customHeight="1" x14ac:dyDescent="0.3">
      <c r="A1075" s="7">
        <v>126</v>
      </c>
      <c r="B1075" s="7">
        <v>126</v>
      </c>
      <c r="C1075" s="57">
        <v>215</v>
      </c>
      <c r="D1075" s="57">
        <v>1</v>
      </c>
      <c r="E1075" s="58">
        <v>43514</v>
      </c>
      <c r="F1075" s="57">
        <v>5232</v>
      </c>
      <c r="G1075" s="57">
        <v>8887</v>
      </c>
      <c r="H1075" s="57">
        <v>7800</v>
      </c>
      <c r="I1075" s="57"/>
      <c r="J1075" s="59">
        <f t="shared" si="5"/>
        <v>42.328660436137071</v>
      </c>
      <c r="K1075" s="62"/>
      <c r="L1075" s="62"/>
      <c r="M1075" s="62"/>
      <c r="O1075" s="33">
        <f t="shared" si="1"/>
        <v>256.8</v>
      </c>
    </row>
    <row r="1076" spans="1:15" ht="15.75" customHeight="1" x14ac:dyDescent="0.3">
      <c r="A1076" s="7">
        <v>779</v>
      </c>
      <c r="B1076" s="7">
        <v>125</v>
      </c>
      <c r="C1076" s="57">
        <v>215</v>
      </c>
      <c r="D1076" s="57">
        <v>3</v>
      </c>
      <c r="E1076" s="58">
        <v>43521</v>
      </c>
      <c r="F1076" s="57">
        <v>5217</v>
      </c>
      <c r="G1076" s="57">
        <v>8530</v>
      </c>
      <c r="H1076" s="57">
        <v>7659</v>
      </c>
      <c r="I1076" s="57">
        <v>8</v>
      </c>
      <c r="J1076" s="59">
        <f t="shared" si="5"/>
        <v>35.667485667485664</v>
      </c>
      <c r="K1076" s="63">
        <f>AVERAGE(J1076:J1077)</f>
        <v>35.718126615356638</v>
      </c>
      <c r="L1076" s="63">
        <f>_xlfn.STDEV.S(J1076,J1077)</f>
        <v>7.1617115290565608E-2</v>
      </c>
      <c r="M1076" s="62"/>
      <c r="O1076" s="33">
        <f t="shared" si="1"/>
        <v>244.2</v>
      </c>
    </row>
    <row r="1077" spans="1:15" ht="15.75" customHeight="1" x14ac:dyDescent="0.3">
      <c r="A1077" s="7">
        <v>780</v>
      </c>
      <c r="B1077" s="7">
        <v>126</v>
      </c>
      <c r="C1077" s="57">
        <v>215</v>
      </c>
      <c r="D1077" s="57">
        <v>3</v>
      </c>
      <c r="E1077" s="58">
        <v>43521</v>
      </c>
      <c r="F1077" s="57">
        <v>5232</v>
      </c>
      <c r="G1077" s="57">
        <v>8614</v>
      </c>
      <c r="H1077" s="57">
        <v>7723</v>
      </c>
      <c r="I1077" s="57"/>
      <c r="J1077" s="59">
        <f t="shared" si="5"/>
        <v>35.76876756322762</v>
      </c>
      <c r="K1077" s="62"/>
      <c r="L1077" s="62"/>
      <c r="M1077" s="62"/>
      <c r="O1077" s="33">
        <f t="shared" si="1"/>
        <v>249.1</v>
      </c>
    </row>
    <row r="1078" spans="1:15" ht="15.75" customHeight="1" x14ac:dyDescent="0.3">
      <c r="A1078" s="7">
        <v>1429</v>
      </c>
      <c r="B1078" s="7">
        <v>125</v>
      </c>
      <c r="C1078" s="57">
        <v>215</v>
      </c>
      <c r="D1078" s="57">
        <v>5</v>
      </c>
      <c r="E1078" s="58">
        <v>43531</v>
      </c>
      <c r="F1078" s="57">
        <v>5217</v>
      </c>
      <c r="G1078" s="57">
        <v>8386</v>
      </c>
      <c r="H1078" s="57">
        <v>7772</v>
      </c>
      <c r="I1078" s="57">
        <v>8</v>
      </c>
      <c r="J1078" s="59">
        <f t="shared" si="5"/>
        <v>24.031311154598825</v>
      </c>
      <c r="K1078" s="63">
        <f>AVERAGE(J1078:J1079)</f>
        <v>24.150579476929195</v>
      </c>
      <c r="L1078" s="63">
        <f>_xlfn.STDEV.S(J1078,J1079)</f>
        <v>0.16867087900109556</v>
      </c>
      <c r="M1078" s="62"/>
      <c r="O1078" s="33">
        <f t="shared" si="1"/>
        <v>255.5</v>
      </c>
    </row>
    <row r="1079" spans="1:15" ht="15.75" customHeight="1" x14ac:dyDescent="0.3">
      <c r="A1079" s="7">
        <v>1430</v>
      </c>
      <c r="B1079" s="7">
        <v>126</v>
      </c>
      <c r="C1079" s="57">
        <v>215</v>
      </c>
      <c r="D1079" s="57">
        <v>5</v>
      </c>
      <c r="E1079" s="58">
        <v>43531</v>
      </c>
      <c r="F1079" s="57">
        <v>5232</v>
      </c>
      <c r="G1079" s="57">
        <v>8253</v>
      </c>
      <c r="H1079" s="57">
        <v>7663</v>
      </c>
      <c r="I1079" s="57"/>
      <c r="J1079" s="59">
        <f t="shared" si="5"/>
        <v>24.269847799259566</v>
      </c>
      <c r="K1079" s="62"/>
      <c r="L1079" s="62"/>
      <c r="M1079" s="62"/>
      <c r="O1079" s="33">
        <f t="shared" si="1"/>
        <v>243.1</v>
      </c>
    </row>
    <row r="1080" spans="1:15" ht="15.75" customHeight="1" x14ac:dyDescent="0.3">
      <c r="A1080" s="34">
        <v>2031</v>
      </c>
      <c r="B1080" s="34">
        <v>77</v>
      </c>
      <c r="C1080" s="64">
        <v>215</v>
      </c>
      <c r="D1080" s="64">
        <v>7</v>
      </c>
      <c r="E1080" s="65">
        <v>43545</v>
      </c>
      <c r="F1080" s="66">
        <v>5212</v>
      </c>
      <c r="G1080" s="64">
        <v>8055</v>
      </c>
      <c r="H1080" s="64">
        <v>7636</v>
      </c>
      <c r="I1080" s="57"/>
      <c r="J1080" s="59">
        <f t="shared" si="5"/>
        <v>17.285478547854787</v>
      </c>
      <c r="K1080" s="63">
        <f>AVERAGE(J1080:J1081)</f>
        <v>17.467516533155226</v>
      </c>
      <c r="L1080" s="63">
        <f>_xlfn.STDEV.S(J1080,J1081)</f>
        <v>0.25744058767895595</v>
      </c>
      <c r="M1080" s="62">
        <f>(K1078-K1080)/14</f>
        <v>0.47736163884099775</v>
      </c>
      <c r="N1080" s="33">
        <f>(K1076-K1080)/24</f>
        <v>0.7604420867583922</v>
      </c>
      <c r="O1080" s="33">
        <f t="shared" si="1"/>
        <v>242.4</v>
      </c>
    </row>
    <row r="1081" spans="1:15" ht="15.75" customHeight="1" x14ac:dyDescent="0.3">
      <c r="A1081" s="34">
        <v>2032</v>
      </c>
      <c r="B1081" s="34">
        <v>78</v>
      </c>
      <c r="C1081" s="64">
        <v>215</v>
      </c>
      <c r="D1081" s="64">
        <v>7</v>
      </c>
      <c r="E1081" s="65">
        <v>43545</v>
      </c>
      <c r="F1081" s="66">
        <v>5245</v>
      </c>
      <c r="G1081" s="64">
        <v>8018</v>
      </c>
      <c r="H1081" s="64">
        <v>7602</v>
      </c>
      <c r="I1081" s="57"/>
      <c r="J1081" s="59">
        <f t="shared" si="5"/>
        <v>17.649554518455666</v>
      </c>
      <c r="K1081" s="62"/>
      <c r="L1081" s="62"/>
      <c r="M1081" s="62"/>
      <c r="O1081" s="33">
        <f t="shared" si="1"/>
        <v>235.7</v>
      </c>
    </row>
    <row r="1082" spans="1:15" ht="15.75" customHeight="1" x14ac:dyDescent="0.3">
      <c r="A1082" s="7">
        <v>127</v>
      </c>
      <c r="B1082" s="7">
        <v>127</v>
      </c>
      <c r="C1082" s="28">
        <v>216</v>
      </c>
      <c r="D1082" s="28">
        <v>1</v>
      </c>
      <c r="E1082" s="29">
        <v>43514</v>
      </c>
      <c r="F1082" s="28">
        <v>5247</v>
      </c>
      <c r="G1082" s="28">
        <v>7379</v>
      </c>
      <c r="H1082" s="28">
        <v>6880</v>
      </c>
      <c r="I1082" s="28">
        <v>11</v>
      </c>
      <c r="J1082" s="30">
        <f t="shared" si="5"/>
        <v>30.557256582976116</v>
      </c>
      <c r="K1082" s="31">
        <f>AVERAGE(J1082:J1083)</f>
        <v>32.180434160562555</v>
      </c>
      <c r="L1082" s="31">
        <f>_xlfn.STDEV.S(J1082,J1083)</f>
        <v>2.2955197443626441</v>
      </c>
      <c r="M1082" s="32">
        <v>1</v>
      </c>
      <c r="O1082" s="33">
        <f t="shared" si="1"/>
        <v>163.30000000000001</v>
      </c>
    </row>
    <row r="1083" spans="1:15" ht="15.75" customHeight="1" x14ac:dyDescent="0.3">
      <c r="A1083" s="7">
        <v>128</v>
      </c>
      <c r="B1083" s="7">
        <v>128</v>
      </c>
      <c r="C1083" s="28">
        <v>216</v>
      </c>
      <c r="D1083" s="28">
        <v>1</v>
      </c>
      <c r="E1083" s="29">
        <v>43514</v>
      </c>
      <c r="F1083" s="28">
        <v>5213</v>
      </c>
      <c r="G1083" s="28">
        <v>7584</v>
      </c>
      <c r="H1083" s="28">
        <v>6985</v>
      </c>
      <c r="I1083" s="28"/>
      <c r="J1083" s="30">
        <f t="shared" si="5"/>
        <v>33.803611738148987</v>
      </c>
      <c r="K1083" s="32"/>
      <c r="L1083" s="32"/>
      <c r="M1083" s="32"/>
      <c r="O1083" s="33">
        <f t="shared" si="1"/>
        <v>177.2</v>
      </c>
    </row>
    <row r="1084" spans="1:15" ht="15.75" customHeight="1" x14ac:dyDescent="0.3">
      <c r="A1084" s="7">
        <v>781</v>
      </c>
      <c r="B1084" s="7">
        <v>127</v>
      </c>
      <c r="C1084" s="28">
        <v>216</v>
      </c>
      <c r="D1084" s="28">
        <v>3</v>
      </c>
      <c r="E1084" s="29">
        <v>43521</v>
      </c>
      <c r="F1084" s="28">
        <v>5247</v>
      </c>
      <c r="G1084" s="28">
        <v>7064</v>
      </c>
      <c r="H1084" s="28">
        <v>6741</v>
      </c>
      <c r="I1084" s="28">
        <v>9</v>
      </c>
      <c r="J1084" s="30">
        <f t="shared" si="5"/>
        <v>21.619812583668004</v>
      </c>
      <c r="K1084" s="31">
        <f>AVERAGE(J1084:J1085)</f>
        <v>21.932639904107361</v>
      </c>
      <c r="L1084" s="31">
        <f>_xlfn.STDEV.S(J1084,J1085)</f>
        <v>0.44240463924617562</v>
      </c>
      <c r="M1084" s="32"/>
      <c r="O1084" s="33">
        <f t="shared" si="1"/>
        <v>149.4</v>
      </c>
    </row>
    <row r="1085" spans="1:15" ht="15.75" customHeight="1" x14ac:dyDescent="0.3">
      <c r="A1085" s="7">
        <v>782</v>
      </c>
      <c r="B1085" s="7">
        <v>128</v>
      </c>
      <c r="C1085" s="28">
        <v>216</v>
      </c>
      <c r="D1085" s="28">
        <v>3</v>
      </c>
      <c r="E1085" s="29">
        <v>43521</v>
      </c>
      <c r="F1085" s="28">
        <v>5213</v>
      </c>
      <c r="G1085" s="28">
        <v>6966</v>
      </c>
      <c r="H1085" s="28">
        <v>6647</v>
      </c>
      <c r="I1085" s="28"/>
      <c r="J1085" s="30">
        <f t="shared" si="5"/>
        <v>22.245467224546722</v>
      </c>
      <c r="K1085" s="32"/>
      <c r="L1085" s="32"/>
      <c r="M1085" s="32"/>
      <c r="O1085" s="33">
        <f t="shared" si="1"/>
        <v>143.4</v>
      </c>
    </row>
    <row r="1086" spans="1:15" ht="15.75" customHeight="1" x14ac:dyDescent="0.3">
      <c r="A1086" s="7">
        <v>1431</v>
      </c>
      <c r="B1086" s="7">
        <v>127</v>
      </c>
      <c r="C1086" s="28">
        <v>216</v>
      </c>
      <c r="D1086" s="28">
        <v>5</v>
      </c>
      <c r="E1086" s="29">
        <v>43531</v>
      </c>
      <c r="F1086" s="28">
        <v>5247</v>
      </c>
      <c r="G1086" s="28">
        <v>7647</v>
      </c>
      <c r="H1086" s="28">
        <v>7217</v>
      </c>
      <c r="I1086" s="28">
        <v>10</v>
      </c>
      <c r="J1086" s="30">
        <f t="shared" si="5"/>
        <v>21.82741116751269</v>
      </c>
      <c r="K1086" s="31">
        <f>AVERAGE(J1086:J1087)</f>
        <v>19.939679609730369</v>
      </c>
      <c r="L1086" s="31">
        <f>_xlfn.STDEV.S(J1086,J1087)</f>
        <v>2.6696555711354448</v>
      </c>
      <c r="M1086" s="32"/>
      <c r="O1086" s="33">
        <f t="shared" si="1"/>
        <v>197</v>
      </c>
    </row>
    <row r="1087" spans="1:15" ht="15.75" customHeight="1" x14ac:dyDescent="0.3">
      <c r="A1087" s="7">
        <v>1432</v>
      </c>
      <c r="B1087" s="7">
        <v>128</v>
      </c>
      <c r="C1087" s="28">
        <v>216</v>
      </c>
      <c r="D1087" s="28">
        <v>5</v>
      </c>
      <c r="E1087" s="29">
        <v>43531</v>
      </c>
      <c r="F1087" s="28">
        <v>5213</v>
      </c>
      <c r="G1087" s="28">
        <v>7031</v>
      </c>
      <c r="H1087" s="28">
        <v>6753</v>
      </c>
      <c r="I1087" s="28"/>
      <c r="J1087" s="30">
        <f t="shared" si="5"/>
        <v>18.051948051948052</v>
      </c>
      <c r="K1087" s="32"/>
      <c r="L1087" s="32"/>
      <c r="M1087" s="32"/>
      <c r="O1087" s="33">
        <f t="shared" si="1"/>
        <v>154</v>
      </c>
    </row>
    <row r="1088" spans="1:15" ht="15.75" customHeight="1" x14ac:dyDescent="0.3">
      <c r="A1088" s="34">
        <v>2033</v>
      </c>
      <c r="B1088" s="34">
        <v>79</v>
      </c>
      <c r="C1088" s="35">
        <v>216</v>
      </c>
      <c r="D1088" s="35">
        <v>7</v>
      </c>
      <c r="E1088" s="36">
        <v>43545</v>
      </c>
      <c r="F1088" s="37">
        <v>5242</v>
      </c>
      <c r="G1088" s="35">
        <v>7151</v>
      </c>
      <c r="H1088" s="35">
        <v>6884</v>
      </c>
      <c r="I1088" s="28"/>
      <c r="J1088" s="30">
        <f t="shared" si="5"/>
        <v>16.260657734470158</v>
      </c>
      <c r="K1088" s="31">
        <f>AVERAGE(J1088:J1089)</f>
        <v>16.985077470587036</v>
      </c>
      <c r="L1088" s="31">
        <f>_xlfn.STDEV.S(J1088,J1089)</f>
        <v>1.024484215667226</v>
      </c>
      <c r="M1088" s="32">
        <f>(K1086-K1088)/14</f>
        <v>0.21104300993880948</v>
      </c>
      <c r="N1088" s="33">
        <f>(K1082-K1088)/31</f>
        <v>0.49017279645082318</v>
      </c>
      <c r="O1088" s="33">
        <f t="shared" si="1"/>
        <v>164.2</v>
      </c>
    </row>
    <row r="1089" spans="1:15" ht="15.75" customHeight="1" x14ac:dyDescent="0.3">
      <c r="A1089" s="34">
        <v>2034</v>
      </c>
      <c r="B1089" s="34">
        <v>80</v>
      </c>
      <c r="C1089" s="35">
        <v>216</v>
      </c>
      <c r="D1089" s="35">
        <v>7</v>
      </c>
      <c r="E1089" s="36">
        <v>43545</v>
      </c>
      <c r="F1089" s="37">
        <v>5245</v>
      </c>
      <c r="G1089" s="35">
        <v>7352</v>
      </c>
      <c r="H1089" s="35">
        <v>7035</v>
      </c>
      <c r="I1089" s="28"/>
      <c r="J1089" s="30">
        <f t="shared" si="5"/>
        <v>17.709497206703912</v>
      </c>
      <c r="K1089" s="32"/>
      <c r="L1089" s="32"/>
      <c r="M1089" s="32"/>
      <c r="O1089" s="33">
        <f t="shared" si="1"/>
        <v>179</v>
      </c>
    </row>
    <row r="1090" spans="1:15" ht="15.75" customHeight="1" x14ac:dyDescent="0.3">
      <c r="A1090" s="7">
        <v>129</v>
      </c>
      <c r="B1090" s="7">
        <v>129</v>
      </c>
      <c r="C1090" s="57">
        <v>217</v>
      </c>
      <c r="D1090" s="57">
        <v>1</v>
      </c>
      <c r="E1090" s="58">
        <v>43514</v>
      </c>
      <c r="F1090" s="57">
        <v>5238</v>
      </c>
      <c r="G1090" s="57">
        <v>7717</v>
      </c>
      <c r="H1090" s="57">
        <v>7175</v>
      </c>
      <c r="I1090" s="57">
        <v>11</v>
      </c>
      <c r="J1090" s="59">
        <f t="shared" si="5"/>
        <v>27.98141455859577</v>
      </c>
      <c r="K1090" s="63">
        <f>AVERAGE(J1090:J1091)</f>
        <v>27.425050713641319</v>
      </c>
      <c r="L1090" s="63">
        <f>_xlfn.STDEV.S(J1090,J1091)</f>
        <v>0.78681729514862586</v>
      </c>
      <c r="M1090" s="62">
        <v>1</v>
      </c>
      <c r="O1090" s="33">
        <f t="shared" si="1"/>
        <v>193.7</v>
      </c>
    </row>
    <row r="1091" spans="1:15" ht="15.75" customHeight="1" x14ac:dyDescent="0.3">
      <c r="A1091" s="7">
        <v>130</v>
      </c>
      <c r="B1091" s="7">
        <v>130</v>
      </c>
      <c r="C1091" s="57">
        <v>217</v>
      </c>
      <c r="D1091" s="57">
        <v>1</v>
      </c>
      <c r="E1091" s="58">
        <v>43514</v>
      </c>
      <c r="F1091" s="57">
        <v>5212</v>
      </c>
      <c r="G1091" s="57">
        <v>7724</v>
      </c>
      <c r="H1091" s="57">
        <v>7192</v>
      </c>
      <c r="I1091" s="57"/>
      <c r="J1091" s="59">
        <f t="shared" si="5"/>
        <v>26.868686868686869</v>
      </c>
      <c r="K1091" s="62"/>
      <c r="L1091" s="62"/>
      <c r="M1091" s="62"/>
      <c r="O1091" s="33">
        <f t="shared" si="1"/>
        <v>198</v>
      </c>
    </row>
    <row r="1092" spans="1:15" ht="15.75" customHeight="1" x14ac:dyDescent="0.3">
      <c r="A1092" s="7">
        <v>783</v>
      </c>
      <c r="B1092" s="7">
        <v>129</v>
      </c>
      <c r="C1092" s="57">
        <v>217</v>
      </c>
      <c r="D1092" s="57">
        <v>3</v>
      </c>
      <c r="E1092" s="58">
        <v>43521</v>
      </c>
      <c r="F1092" s="57">
        <v>5238</v>
      </c>
      <c r="G1092" s="57">
        <v>7968</v>
      </c>
      <c r="H1092" s="57">
        <v>7392</v>
      </c>
      <c r="I1092" s="57">
        <v>5</v>
      </c>
      <c r="J1092" s="59">
        <f t="shared" si="5"/>
        <v>26.740947075208915</v>
      </c>
      <c r="K1092" s="63">
        <f>AVERAGE(J1092:J1093)</f>
        <v>26.334264328842725</v>
      </c>
      <c r="L1092" s="63">
        <f>_xlfn.STDEV.S(J1092,J1093)</f>
        <v>0.57513625549420366</v>
      </c>
      <c r="M1092" s="62"/>
      <c r="O1092" s="33">
        <f t="shared" si="1"/>
        <v>215.4</v>
      </c>
    </row>
    <row r="1093" spans="1:15" ht="15.75" customHeight="1" x14ac:dyDescent="0.3">
      <c r="A1093" s="7">
        <v>784</v>
      </c>
      <c r="B1093" s="7">
        <v>130</v>
      </c>
      <c r="C1093" s="57">
        <v>217</v>
      </c>
      <c r="D1093" s="57">
        <v>3</v>
      </c>
      <c r="E1093" s="58">
        <v>43521</v>
      </c>
      <c r="F1093" s="57">
        <v>5212</v>
      </c>
      <c r="G1093" s="57">
        <v>8029</v>
      </c>
      <c r="H1093" s="57">
        <v>7449</v>
      </c>
      <c r="I1093" s="57"/>
      <c r="J1093" s="59">
        <f t="shared" si="5"/>
        <v>25.927581582476535</v>
      </c>
      <c r="K1093" s="62"/>
      <c r="L1093" s="62"/>
      <c r="M1093" s="62"/>
      <c r="O1093" s="33">
        <f t="shared" si="1"/>
        <v>223.7</v>
      </c>
    </row>
    <row r="1094" spans="1:15" ht="15.75" customHeight="1" x14ac:dyDescent="0.3">
      <c r="A1094" s="7">
        <v>1433</v>
      </c>
      <c r="B1094" s="7">
        <v>129</v>
      </c>
      <c r="C1094" s="57">
        <v>217</v>
      </c>
      <c r="D1094" s="57">
        <v>5</v>
      </c>
      <c r="E1094" s="58">
        <v>43531</v>
      </c>
      <c r="F1094" s="57">
        <v>5238</v>
      </c>
      <c r="G1094" s="57">
        <v>8222</v>
      </c>
      <c r="H1094" s="57">
        <v>7690</v>
      </c>
      <c r="I1094" s="57">
        <v>9</v>
      </c>
      <c r="J1094" s="59">
        <f t="shared" si="5"/>
        <v>21.696574225122351</v>
      </c>
      <c r="K1094" s="63">
        <f>AVERAGE(J1094:J1095)</f>
        <v>20.882085169172921</v>
      </c>
      <c r="L1094" s="63">
        <f>_xlfn.STDEV.S(J1094,J1095)</f>
        <v>1.1518614693281426</v>
      </c>
      <c r="M1094" s="62"/>
      <c r="O1094" s="33">
        <f t="shared" si="1"/>
        <v>245.2</v>
      </c>
    </row>
    <row r="1095" spans="1:15" ht="15.75" customHeight="1" x14ac:dyDescent="0.3">
      <c r="A1095" s="7">
        <v>1434</v>
      </c>
      <c r="B1095" s="7">
        <v>130</v>
      </c>
      <c r="C1095" s="57">
        <v>217</v>
      </c>
      <c r="D1095" s="57">
        <v>5</v>
      </c>
      <c r="E1095" s="58">
        <v>43531</v>
      </c>
      <c r="F1095" s="57">
        <v>5212</v>
      </c>
      <c r="G1095" s="57">
        <v>8054</v>
      </c>
      <c r="H1095" s="57">
        <v>7579</v>
      </c>
      <c r="I1095" s="57"/>
      <c r="J1095" s="59">
        <f t="shared" si="5"/>
        <v>20.067596113223491</v>
      </c>
      <c r="K1095" s="62"/>
      <c r="L1095" s="62"/>
      <c r="M1095" s="62"/>
      <c r="O1095" s="33">
        <f t="shared" si="1"/>
        <v>236.7</v>
      </c>
    </row>
    <row r="1096" spans="1:15" ht="15.75" customHeight="1" x14ac:dyDescent="0.3">
      <c r="A1096" s="34">
        <v>2035</v>
      </c>
      <c r="B1096" s="34">
        <v>81</v>
      </c>
      <c r="C1096" s="64">
        <v>217</v>
      </c>
      <c r="D1096" s="64">
        <v>7</v>
      </c>
      <c r="E1096" s="65">
        <v>43545</v>
      </c>
      <c r="F1096" s="66">
        <v>5180</v>
      </c>
      <c r="G1096" s="64">
        <v>7837</v>
      </c>
      <c r="H1096" s="64">
        <v>7471</v>
      </c>
      <c r="I1096" s="57"/>
      <c r="J1096" s="59">
        <f t="shared" si="5"/>
        <v>15.975556525534701</v>
      </c>
      <c r="K1096" s="63">
        <f>AVERAGE(J1096:J1097)</f>
        <v>15.986915822060149</v>
      </c>
      <c r="L1096" s="63">
        <f>_xlfn.STDEV.S(J1096,J1097)</f>
        <v>1.6064471205306581E-2</v>
      </c>
      <c r="M1096" s="62">
        <f>(K1094-K1096)/14</f>
        <v>0.34965495336519797</v>
      </c>
      <c r="N1096" s="33">
        <f>(K1090-K1096)/31</f>
        <v>0.36897209327681191</v>
      </c>
      <c r="O1096" s="33">
        <f t="shared" si="1"/>
        <v>229.1</v>
      </c>
    </row>
    <row r="1097" spans="1:15" ht="15.75" customHeight="1" x14ac:dyDescent="0.3">
      <c r="A1097" s="34">
        <v>2036</v>
      </c>
      <c r="B1097" s="34">
        <v>82</v>
      </c>
      <c r="C1097" s="64">
        <v>217</v>
      </c>
      <c r="D1097" s="64">
        <v>7</v>
      </c>
      <c r="E1097" s="65">
        <v>43545</v>
      </c>
      <c r="F1097" s="66">
        <v>5194</v>
      </c>
      <c r="G1097" s="64">
        <v>7884</v>
      </c>
      <c r="H1097" s="64">
        <v>7513</v>
      </c>
      <c r="I1097" s="57"/>
      <c r="J1097" s="59">
        <f t="shared" si="5"/>
        <v>15.998275118585598</v>
      </c>
      <c r="K1097" s="62"/>
      <c r="L1097" s="62"/>
      <c r="M1097" s="62"/>
      <c r="O1097" s="33">
        <f t="shared" si="1"/>
        <v>231.9</v>
      </c>
    </row>
    <row r="1098" spans="1:15" ht="15.75" customHeight="1" x14ac:dyDescent="0.3">
      <c r="A1098" s="7">
        <v>131</v>
      </c>
      <c r="B1098" s="7">
        <v>131</v>
      </c>
      <c r="C1098" s="28">
        <v>218</v>
      </c>
      <c r="D1098" s="28">
        <v>1</v>
      </c>
      <c r="E1098" s="29">
        <v>43514</v>
      </c>
      <c r="F1098" s="28">
        <v>5209</v>
      </c>
      <c r="G1098" s="28">
        <v>8312</v>
      </c>
      <c r="H1098" s="28">
        <v>7479</v>
      </c>
      <c r="I1098" s="28">
        <v>8</v>
      </c>
      <c r="J1098" s="30">
        <f t="shared" si="5"/>
        <v>36.696035242290748</v>
      </c>
      <c r="K1098" s="31">
        <f>AVERAGE(J1098:J1099)</f>
        <v>35.8537912932008</v>
      </c>
      <c r="L1098" s="31">
        <f>_xlfn.STDEV.S(J1098,J1099)</f>
        <v>1.1911128156296789</v>
      </c>
      <c r="M1098" s="32">
        <v>1</v>
      </c>
      <c r="O1098" s="33">
        <f t="shared" si="1"/>
        <v>227</v>
      </c>
    </row>
    <row r="1099" spans="1:15" ht="15.75" customHeight="1" x14ac:dyDescent="0.3">
      <c r="A1099" s="7">
        <v>132</v>
      </c>
      <c r="B1099" s="7">
        <v>132</v>
      </c>
      <c r="C1099" s="28">
        <v>218</v>
      </c>
      <c r="D1099" s="28">
        <v>1</v>
      </c>
      <c r="E1099" s="29">
        <v>43514</v>
      </c>
      <c r="F1099" s="28">
        <v>5233</v>
      </c>
      <c r="G1099" s="28">
        <v>8156</v>
      </c>
      <c r="H1099" s="28">
        <v>7398</v>
      </c>
      <c r="I1099" s="28"/>
      <c r="J1099" s="30">
        <f t="shared" si="5"/>
        <v>35.011547344110852</v>
      </c>
      <c r="K1099" s="32"/>
      <c r="L1099" s="32"/>
      <c r="M1099" s="32"/>
      <c r="O1099" s="33">
        <f t="shared" si="1"/>
        <v>216.5</v>
      </c>
    </row>
    <row r="1100" spans="1:15" ht="15.75" customHeight="1" x14ac:dyDescent="0.3">
      <c r="A1100" s="7">
        <v>785</v>
      </c>
      <c r="B1100" s="7">
        <v>131</v>
      </c>
      <c r="C1100" s="28">
        <v>218</v>
      </c>
      <c r="D1100" s="28">
        <v>3</v>
      </c>
      <c r="E1100" s="29">
        <v>43521</v>
      </c>
      <c r="F1100" s="28">
        <v>5209</v>
      </c>
      <c r="G1100" s="28">
        <v>8310</v>
      </c>
      <c r="H1100" s="28">
        <v>7304</v>
      </c>
      <c r="I1100" s="28">
        <v>7</v>
      </c>
      <c r="J1100" s="30">
        <f t="shared" si="5"/>
        <v>48.019093078758949</v>
      </c>
      <c r="K1100" s="31">
        <f>AVERAGE(J1100:J1101)</f>
        <v>47.200603449948581</v>
      </c>
      <c r="L1100" s="31">
        <f>_xlfn.STDEV.S(J1100,J1101)</f>
        <v>1.1575191337253437</v>
      </c>
      <c r="M1100" s="32"/>
      <c r="O1100" s="33">
        <f t="shared" si="1"/>
        <v>209.5</v>
      </c>
    </row>
    <row r="1101" spans="1:15" ht="15.75" customHeight="1" x14ac:dyDescent="0.3">
      <c r="A1101" s="7">
        <v>786</v>
      </c>
      <c r="B1101" s="7">
        <v>132</v>
      </c>
      <c r="C1101" s="28">
        <v>218</v>
      </c>
      <c r="D1101" s="28">
        <v>3</v>
      </c>
      <c r="E1101" s="29">
        <v>43521</v>
      </c>
      <c r="F1101" s="28">
        <v>5233</v>
      </c>
      <c r="G1101" s="28">
        <v>8834</v>
      </c>
      <c r="H1101" s="28">
        <v>7693</v>
      </c>
      <c r="I1101" s="28"/>
      <c r="J1101" s="30">
        <f t="shared" si="5"/>
        <v>46.382113821138212</v>
      </c>
      <c r="K1101" s="32"/>
      <c r="L1101" s="32"/>
      <c r="M1101" s="32"/>
      <c r="O1101" s="33">
        <f t="shared" si="1"/>
        <v>246</v>
      </c>
    </row>
    <row r="1102" spans="1:15" ht="15.75" customHeight="1" x14ac:dyDescent="0.3">
      <c r="A1102" s="7">
        <v>1435</v>
      </c>
      <c r="B1102" s="7">
        <v>131</v>
      </c>
      <c r="C1102" s="28">
        <v>218</v>
      </c>
      <c r="D1102" s="28">
        <v>5</v>
      </c>
      <c r="E1102" s="29">
        <v>43531</v>
      </c>
      <c r="F1102" s="28">
        <v>5209</v>
      </c>
      <c r="G1102" s="28">
        <v>8201</v>
      </c>
      <c r="H1102" s="28">
        <v>7688</v>
      </c>
      <c r="I1102" s="28">
        <v>10</v>
      </c>
      <c r="J1102" s="30">
        <f t="shared" si="5"/>
        <v>20.693828156514723</v>
      </c>
      <c r="K1102" s="31">
        <f>AVERAGE(J1102:J1103)</f>
        <v>20.09752732437347</v>
      </c>
      <c r="L1102" s="31">
        <f>_xlfn.STDEV.S(J1102,J1103)</f>
        <v>0.84329672406852241</v>
      </c>
      <c r="M1102" s="32"/>
      <c r="O1102" s="33">
        <f t="shared" si="1"/>
        <v>247.9</v>
      </c>
    </row>
    <row r="1103" spans="1:15" ht="15.75" customHeight="1" x14ac:dyDescent="0.3">
      <c r="A1103" s="7">
        <v>1436</v>
      </c>
      <c r="B1103" s="7">
        <v>132</v>
      </c>
      <c r="C1103" s="28">
        <v>218</v>
      </c>
      <c r="D1103" s="28">
        <v>5</v>
      </c>
      <c r="E1103" s="29">
        <v>43531</v>
      </c>
      <c r="F1103" s="28">
        <v>5233</v>
      </c>
      <c r="G1103" s="28">
        <v>8156</v>
      </c>
      <c r="H1103" s="28">
        <v>7679</v>
      </c>
      <c r="I1103" s="28"/>
      <c r="J1103" s="30">
        <f t="shared" si="5"/>
        <v>19.501226492232217</v>
      </c>
      <c r="K1103" s="32"/>
      <c r="L1103" s="32"/>
      <c r="M1103" s="32"/>
      <c r="O1103" s="33">
        <f t="shared" si="1"/>
        <v>244.6</v>
      </c>
    </row>
    <row r="1104" spans="1:15" ht="15.75" customHeight="1" x14ac:dyDescent="0.3">
      <c r="A1104" s="34">
        <v>2037</v>
      </c>
      <c r="B1104" s="34">
        <v>83</v>
      </c>
      <c r="C1104" s="35">
        <v>218</v>
      </c>
      <c r="D1104" s="35">
        <v>7</v>
      </c>
      <c r="E1104" s="36">
        <v>43545</v>
      </c>
      <c r="F1104" s="37">
        <v>5294</v>
      </c>
      <c r="G1104" s="35">
        <v>8071</v>
      </c>
      <c r="H1104" s="35">
        <v>7641</v>
      </c>
      <c r="I1104" s="28"/>
      <c r="J1104" s="30">
        <f t="shared" si="5"/>
        <v>18.32126118449084</v>
      </c>
      <c r="K1104" s="31">
        <f>AVERAGE(J1104:J1105)</f>
        <v>18.333439765054592</v>
      </c>
      <c r="L1104" s="31">
        <f>_xlfn.STDEV.S(J1104,J1105)</f>
        <v>1.7223113803711745E-2</v>
      </c>
      <c r="M1104" s="32"/>
      <c r="O1104" s="33">
        <f t="shared" si="1"/>
        <v>234.7</v>
      </c>
    </row>
    <row r="1105" spans="1:15" ht="15.75" customHeight="1" x14ac:dyDescent="0.3">
      <c r="A1105" s="34">
        <v>2038</v>
      </c>
      <c r="B1105" s="34">
        <v>84</v>
      </c>
      <c r="C1105" s="35">
        <v>218</v>
      </c>
      <c r="D1105" s="35">
        <v>7</v>
      </c>
      <c r="E1105" s="36">
        <v>43545</v>
      </c>
      <c r="F1105" s="37">
        <v>5375</v>
      </c>
      <c r="G1105" s="35">
        <v>8265</v>
      </c>
      <c r="H1105" s="35">
        <v>7817</v>
      </c>
      <c r="I1105" s="28"/>
      <c r="J1105" s="30">
        <f t="shared" si="5"/>
        <v>18.345618345618345</v>
      </c>
      <c r="K1105" s="32"/>
      <c r="L1105" s="32"/>
      <c r="M1105" s="32"/>
      <c r="O1105" s="33">
        <f t="shared" si="1"/>
        <v>244.2</v>
      </c>
    </row>
    <row r="1106" spans="1:15" ht="15.75" customHeight="1" x14ac:dyDescent="0.3">
      <c r="A1106" s="34">
        <v>2673</v>
      </c>
      <c r="B1106" s="34">
        <v>45</v>
      </c>
      <c r="C1106" s="35">
        <v>218</v>
      </c>
      <c r="D1106" s="35">
        <v>10</v>
      </c>
      <c r="E1106" s="36">
        <v>43564</v>
      </c>
      <c r="F1106" s="37">
        <v>5211</v>
      </c>
      <c r="G1106" s="35">
        <v>8275</v>
      </c>
      <c r="H1106" s="35">
        <v>7847</v>
      </c>
      <c r="I1106" s="35"/>
      <c r="J1106" s="30">
        <f t="shared" si="5"/>
        <v>16.236722306525035</v>
      </c>
      <c r="K1106" s="31">
        <f>AVERAGE(J1106:J1107)</f>
        <v>16.213599248500614</v>
      </c>
      <c r="L1106" s="31">
        <f>_xlfn.STDEV.S(J1106,J1107)</f>
        <v>3.2700942261678474E-2</v>
      </c>
      <c r="M1106" s="32">
        <f>(K1104-K1106)/19</f>
        <v>0.11157055350284095</v>
      </c>
      <c r="N1106" s="33">
        <f>(K1098-K1106)/50</f>
        <v>0.39280384089400372</v>
      </c>
      <c r="O1106" s="33">
        <f t="shared" si="1"/>
        <v>263.60000000000002</v>
      </c>
    </row>
    <row r="1107" spans="1:15" ht="15.75" customHeight="1" x14ac:dyDescent="0.3">
      <c r="A1107" s="34">
        <v>2674</v>
      </c>
      <c r="B1107" s="34">
        <v>46</v>
      </c>
      <c r="C1107" s="35">
        <v>218</v>
      </c>
      <c r="D1107" s="35">
        <v>10</v>
      </c>
      <c r="E1107" s="36">
        <v>43564</v>
      </c>
      <c r="F1107" s="37">
        <v>5260</v>
      </c>
      <c r="G1107" s="35">
        <v>8188</v>
      </c>
      <c r="H1107" s="35">
        <v>7780</v>
      </c>
      <c r="I1107" s="35"/>
      <c r="J1107" s="30">
        <f t="shared" si="5"/>
        <v>16.19047619047619</v>
      </c>
      <c r="K1107" s="32"/>
      <c r="L1107" s="32"/>
      <c r="M1107" s="32"/>
      <c r="O1107" s="33">
        <f t="shared" si="1"/>
        <v>252</v>
      </c>
    </row>
    <row r="1108" spans="1:15" ht="15.75" customHeight="1" x14ac:dyDescent="0.3">
      <c r="A1108" s="7">
        <v>133</v>
      </c>
      <c r="B1108" s="7">
        <v>133</v>
      </c>
      <c r="C1108" s="57">
        <v>219</v>
      </c>
      <c r="D1108" s="57">
        <v>1</v>
      </c>
      <c r="E1108" s="58">
        <v>43514</v>
      </c>
      <c r="F1108" s="57">
        <v>5286</v>
      </c>
      <c r="G1108" s="57">
        <v>8786</v>
      </c>
      <c r="H1108" s="57">
        <v>8004</v>
      </c>
      <c r="I1108" s="57">
        <v>11</v>
      </c>
      <c r="J1108" s="59">
        <f t="shared" si="5"/>
        <v>28.771155261221487</v>
      </c>
      <c r="K1108" s="63">
        <f>AVERAGE(J1108:J1109)</f>
        <v>27.223415468448579</v>
      </c>
      <c r="L1108" s="63">
        <f>_xlfn.STDEV.S(J1108,J1109)</f>
        <v>2.1888346059639687</v>
      </c>
      <c r="M1108" s="62">
        <v>1</v>
      </c>
      <c r="O1108" s="33">
        <f t="shared" si="1"/>
        <v>271.8</v>
      </c>
    </row>
    <row r="1109" spans="1:15" ht="15.75" customHeight="1" x14ac:dyDescent="0.3">
      <c r="A1109" s="7">
        <v>134</v>
      </c>
      <c r="B1109" s="7">
        <v>134</v>
      </c>
      <c r="C1109" s="57">
        <v>219</v>
      </c>
      <c r="D1109" s="57">
        <v>1</v>
      </c>
      <c r="E1109" s="58">
        <v>43514</v>
      </c>
      <c r="F1109" s="57">
        <v>5220</v>
      </c>
      <c r="G1109" s="57">
        <v>8661</v>
      </c>
      <c r="H1109" s="57">
        <v>7958</v>
      </c>
      <c r="I1109" s="57"/>
      <c r="J1109" s="59">
        <f t="shared" si="5"/>
        <v>25.675675675675674</v>
      </c>
      <c r="K1109" s="62"/>
      <c r="L1109" s="62"/>
      <c r="M1109" s="62"/>
      <c r="O1109" s="33">
        <f t="shared" si="1"/>
        <v>273.8</v>
      </c>
    </row>
    <row r="1110" spans="1:15" ht="15.75" customHeight="1" x14ac:dyDescent="0.3">
      <c r="A1110" s="7">
        <v>787</v>
      </c>
      <c r="B1110" s="7">
        <v>133</v>
      </c>
      <c r="C1110" s="57">
        <v>219</v>
      </c>
      <c r="D1110" s="57">
        <v>3</v>
      </c>
      <c r="E1110" s="58">
        <v>43521</v>
      </c>
      <c r="F1110" s="57">
        <v>5286</v>
      </c>
      <c r="G1110" s="57">
        <v>8553</v>
      </c>
      <c r="H1110" s="57">
        <v>7962</v>
      </c>
      <c r="I1110" s="57">
        <v>6</v>
      </c>
      <c r="J1110" s="59">
        <f t="shared" si="5"/>
        <v>22.085201793721971</v>
      </c>
      <c r="K1110" s="63">
        <f>AVERAGE(J1110:J1111)</f>
        <v>21.516116145657133</v>
      </c>
      <c r="L1110" s="63">
        <f>_xlfn.STDEV.S(J1110,J1111)</f>
        <v>0.80480864164517674</v>
      </c>
      <c r="M1110" s="62"/>
      <c r="O1110" s="33">
        <f t="shared" si="1"/>
        <v>267.60000000000002</v>
      </c>
    </row>
    <row r="1111" spans="1:15" ht="15.75" customHeight="1" x14ac:dyDescent="0.3">
      <c r="A1111" s="7">
        <v>788</v>
      </c>
      <c r="B1111" s="7">
        <v>134</v>
      </c>
      <c r="C1111" s="57">
        <v>219</v>
      </c>
      <c r="D1111" s="57">
        <v>3</v>
      </c>
      <c r="E1111" s="58">
        <v>43521</v>
      </c>
      <c r="F1111" s="57">
        <v>5220</v>
      </c>
      <c r="G1111" s="57">
        <v>8234</v>
      </c>
      <c r="H1111" s="57">
        <v>7712</v>
      </c>
      <c r="I1111" s="57"/>
      <c r="J1111" s="59">
        <f t="shared" si="5"/>
        <v>20.947030497592294</v>
      </c>
      <c r="K1111" s="62"/>
      <c r="L1111" s="62"/>
      <c r="M1111" s="62"/>
      <c r="O1111" s="33">
        <f t="shared" si="1"/>
        <v>249.2</v>
      </c>
    </row>
    <row r="1112" spans="1:15" ht="15.75" customHeight="1" x14ac:dyDescent="0.3">
      <c r="A1112" s="7">
        <v>1437</v>
      </c>
      <c r="B1112" s="7">
        <v>133</v>
      </c>
      <c r="C1112" s="57">
        <v>219</v>
      </c>
      <c r="D1112" s="57">
        <v>5</v>
      </c>
      <c r="E1112" s="58">
        <v>43531</v>
      </c>
      <c r="F1112" s="57">
        <v>5286</v>
      </c>
      <c r="G1112" s="57">
        <v>8805</v>
      </c>
      <c r="H1112" s="57">
        <v>8213</v>
      </c>
      <c r="I1112" s="57">
        <v>9</v>
      </c>
      <c r="J1112" s="59">
        <f t="shared" si="5"/>
        <v>20.225486846600617</v>
      </c>
      <c r="K1112" s="63">
        <f>AVERAGE(J1112:J1113)</f>
        <v>19.856618701696746</v>
      </c>
      <c r="L1112" s="63">
        <f>_xlfn.STDEV.S(J1112,J1113)</f>
        <v>0.52165833325045863</v>
      </c>
      <c r="M1112" s="62"/>
      <c r="O1112" s="33">
        <f t="shared" si="1"/>
        <v>292.7</v>
      </c>
    </row>
    <row r="1113" spans="1:15" ht="15.75" customHeight="1" x14ac:dyDescent="0.3">
      <c r="A1113" s="7">
        <v>1438</v>
      </c>
      <c r="B1113" s="7">
        <v>134</v>
      </c>
      <c r="C1113" s="57">
        <v>219</v>
      </c>
      <c r="D1113" s="57">
        <v>5</v>
      </c>
      <c r="E1113" s="58">
        <v>43531</v>
      </c>
      <c r="F1113" s="57">
        <v>5220</v>
      </c>
      <c r="G1113" s="57">
        <v>8439</v>
      </c>
      <c r="H1113" s="57">
        <v>7914</v>
      </c>
      <c r="I1113" s="57"/>
      <c r="J1113" s="59">
        <f t="shared" si="5"/>
        <v>19.487750556792875</v>
      </c>
      <c r="K1113" s="62"/>
      <c r="L1113" s="62"/>
      <c r="M1113" s="62"/>
      <c r="O1113" s="33">
        <f t="shared" si="1"/>
        <v>269.39999999999998</v>
      </c>
    </row>
    <row r="1114" spans="1:15" ht="15.75" customHeight="1" x14ac:dyDescent="0.3">
      <c r="A1114" s="34">
        <v>2039</v>
      </c>
      <c r="B1114" s="34">
        <v>85</v>
      </c>
      <c r="C1114" s="64">
        <v>219</v>
      </c>
      <c r="D1114" s="64">
        <v>7</v>
      </c>
      <c r="E1114" s="65">
        <v>43545</v>
      </c>
      <c r="F1114" s="66">
        <v>5253</v>
      </c>
      <c r="G1114" s="64">
        <v>7945</v>
      </c>
      <c r="H1114" s="64">
        <v>7535</v>
      </c>
      <c r="I1114" s="57"/>
      <c r="J1114" s="59">
        <f t="shared" si="5"/>
        <v>17.966695880806309</v>
      </c>
      <c r="K1114" s="63">
        <f>AVERAGE(J1114:J1115)</f>
        <v>17.965932725004436</v>
      </c>
      <c r="L1114" s="63">
        <f>_xlfn.STDEV.S(J1114,J1115)</f>
        <v>1.0792652852109805E-3</v>
      </c>
      <c r="M1114" s="62">
        <f>(K1112-K1114)/14</f>
        <v>0.13504899833516504</v>
      </c>
      <c r="N1114" s="33">
        <f>(K1108-K1114)/31</f>
        <v>0.29862847559497235</v>
      </c>
      <c r="O1114" s="33">
        <f t="shared" si="1"/>
        <v>228.2</v>
      </c>
    </row>
    <row r="1115" spans="1:15" ht="15.75" customHeight="1" x14ac:dyDescent="0.3">
      <c r="A1115" s="34">
        <v>2040</v>
      </c>
      <c r="B1115" s="34">
        <v>86</v>
      </c>
      <c r="C1115" s="64">
        <v>219</v>
      </c>
      <c r="D1115" s="64">
        <v>7</v>
      </c>
      <c r="E1115" s="65">
        <v>43545</v>
      </c>
      <c r="F1115" s="66">
        <v>5281</v>
      </c>
      <c r="G1115" s="64">
        <v>7855</v>
      </c>
      <c r="H1115" s="64">
        <v>7463</v>
      </c>
      <c r="I1115" s="57"/>
      <c r="J1115" s="59">
        <f t="shared" si="5"/>
        <v>17.965169569202565</v>
      </c>
      <c r="K1115" s="62"/>
      <c r="L1115" s="62"/>
      <c r="M1115" s="62"/>
      <c r="O1115" s="33">
        <f t="shared" si="1"/>
        <v>218.2</v>
      </c>
    </row>
    <row r="1116" spans="1:15" ht="15.75" customHeight="1" x14ac:dyDescent="0.3">
      <c r="A1116" s="7">
        <v>489</v>
      </c>
      <c r="B1116" s="7">
        <v>139</v>
      </c>
      <c r="C1116" s="28">
        <v>220</v>
      </c>
      <c r="D1116" s="28">
        <v>2</v>
      </c>
      <c r="E1116" s="29">
        <v>43517</v>
      </c>
      <c r="F1116" s="28">
        <v>5218</v>
      </c>
      <c r="G1116" s="28">
        <v>8208</v>
      </c>
      <c r="H1116" s="28">
        <v>7316</v>
      </c>
      <c r="I1116" s="28">
        <v>9</v>
      </c>
      <c r="J1116" s="30">
        <f t="shared" si="5"/>
        <v>42.516682554814111</v>
      </c>
      <c r="K1116" s="31">
        <f>AVERAGE(J1116:J1117)</f>
        <v>43.595193484700722</v>
      </c>
      <c r="L1116" s="31">
        <f>_xlfn.STDEV.S(J1116,J1117)</f>
        <v>1.5252447842132646</v>
      </c>
      <c r="M1116" s="32">
        <v>3</v>
      </c>
      <c r="O1116" s="33">
        <f t="shared" si="1"/>
        <v>209.8</v>
      </c>
    </row>
    <row r="1117" spans="1:15" ht="15.75" customHeight="1" x14ac:dyDescent="0.3">
      <c r="A1117" s="7">
        <v>490</v>
      </c>
      <c r="B1117" s="7">
        <v>140</v>
      </c>
      <c r="C1117" s="28">
        <v>220</v>
      </c>
      <c r="D1117" s="28">
        <v>2</v>
      </c>
      <c r="E1117" s="29">
        <v>43517</v>
      </c>
      <c r="F1117" s="28">
        <v>5241</v>
      </c>
      <c r="G1117" s="28">
        <v>8256</v>
      </c>
      <c r="H1117" s="28">
        <v>7325</v>
      </c>
      <c r="I1117" s="28"/>
      <c r="J1117" s="30">
        <f t="shared" si="5"/>
        <v>44.673704414587334</v>
      </c>
      <c r="K1117" s="32"/>
      <c r="L1117" s="32"/>
      <c r="M1117" s="32"/>
      <c r="O1117" s="33">
        <f t="shared" si="1"/>
        <v>208.4</v>
      </c>
    </row>
    <row r="1118" spans="1:15" ht="15.75" customHeight="1" x14ac:dyDescent="0.3">
      <c r="A1118" s="7">
        <v>1143</v>
      </c>
      <c r="B1118" s="7">
        <v>97</v>
      </c>
      <c r="C1118" s="28">
        <v>220</v>
      </c>
      <c r="D1118" s="28">
        <v>4</v>
      </c>
      <c r="E1118" s="29">
        <v>43524</v>
      </c>
      <c r="F1118" s="28">
        <v>5287</v>
      </c>
      <c r="G1118" s="28">
        <v>8378</v>
      </c>
      <c r="H1118" s="28">
        <v>7488</v>
      </c>
      <c r="I1118" s="28">
        <v>8</v>
      </c>
      <c r="J1118" s="30">
        <f t="shared" si="5"/>
        <v>40.436165379373016</v>
      </c>
      <c r="K1118" s="31">
        <f>AVERAGE(J1118:J1119)</f>
        <v>39.697394637617705</v>
      </c>
      <c r="L1118" s="31">
        <f>_xlfn.STDEV.S(J1118,J1119)</f>
        <v>1.0447796024747962</v>
      </c>
      <c r="M1118" s="32"/>
      <c r="O1118" s="33">
        <f t="shared" si="1"/>
        <v>220.1</v>
      </c>
    </row>
    <row r="1119" spans="1:15" ht="15.75" customHeight="1" x14ac:dyDescent="0.3">
      <c r="A1119" s="7">
        <v>1144</v>
      </c>
      <c r="B1119" s="7">
        <v>98</v>
      </c>
      <c r="C1119" s="28">
        <v>220</v>
      </c>
      <c r="D1119" s="28">
        <v>4</v>
      </c>
      <c r="E1119" s="29">
        <v>43524</v>
      </c>
      <c r="F1119" s="28">
        <v>5252</v>
      </c>
      <c r="G1119" s="28">
        <v>8241</v>
      </c>
      <c r="H1119" s="28">
        <v>7403</v>
      </c>
      <c r="I1119" s="28"/>
      <c r="J1119" s="30">
        <f t="shared" si="5"/>
        <v>38.958623895862388</v>
      </c>
      <c r="K1119" s="32"/>
      <c r="L1119" s="32"/>
      <c r="M1119" s="32"/>
      <c r="O1119" s="33">
        <f t="shared" si="1"/>
        <v>215.1</v>
      </c>
    </row>
    <row r="1120" spans="1:15" ht="15.75" customHeight="1" x14ac:dyDescent="0.3">
      <c r="A1120" s="7">
        <v>1793</v>
      </c>
      <c r="B1120" s="7">
        <v>97</v>
      </c>
      <c r="C1120" s="28">
        <v>220</v>
      </c>
      <c r="D1120" s="28">
        <v>6</v>
      </c>
      <c r="E1120" s="29">
        <v>43535</v>
      </c>
      <c r="F1120" s="28">
        <v>5287</v>
      </c>
      <c r="G1120" s="28">
        <v>8428</v>
      </c>
      <c r="H1120" s="28">
        <v>7593</v>
      </c>
      <c r="I1120" s="28">
        <v>8</v>
      </c>
      <c r="J1120" s="30">
        <f t="shared" si="5"/>
        <v>36.209887250650475</v>
      </c>
      <c r="K1120" s="31">
        <f>AVERAGE(J1120:J1121)</f>
        <v>35.47521627264274</v>
      </c>
      <c r="L1120" s="31">
        <f>_xlfn.STDEV.S(J1120,J1121)</f>
        <v>1.0389816609804443</v>
      </c>
      <c r="M1120" s="32"/>
      <c r="O1120" s="33">
        <f t="shared" si="1"/>
        <v>230.6</v>
      </c>
    </row>
    <row r="1121" spans="1:15" ht="15.75" customHeight="1" x14ac:dyDescent="0.3">
      <c r="A1121" s="7">
        <v>1794</v>
      </c>
      <c r="B1121" s="7">
        <v>98</v>
      </c>
      <c r="C1121" s="28">
        <v>220</v>
      </c>
      <c r="D1121" s="28">
        <v>6</v>
      </c>
      <c r="E1121" s="29">
        <v>43535</v>
      </c>
      <c r="F1121" s="28">
        <v>5252</v>
      </c>
      <c r="G1121" s="28">
        <v>8316</v>
      </c>
      <c r="H1121" s="28">
        <v>7526</v>
      </c>
      <c r="I1121" s="28"/>
      <c r="J1121" s="30">
        <f t="shared" si="5"/>
        <v>34.740545294635005</v>
      </c>
      <c r="K1121" s="32"/>
      <c r="L1121" s="32"/>
      <c r="M1121" s="32"/>
      <c r="O1121" s="33">
        <f t="shared" si="1"/>
        <v>227.4</v>
      </c>
    </row>
    <row r="1122" spans="1:15" ht="15.75" customHeight="1" x14ac:dyDescent="0.3">
      <c r="A1122" s="34">
        <v>2487</v>
      </c>
      <c r="B1122" s="34">
        <v>75</v>
      </c>
      <c r="C1122" s="35">
        <v>220</v>
      </c>
      <c r="D1122" s="35">
        <v>9</v>
      </c>
      <c r="E1122" s="36">
        <v>43557</v>
      </c>
      <c r="F1122" s="37">
        <v>5226</v>
      </c>
      <c r="G1122" s="35">
        <v>7618</v>
      </c>
      <c r="H1122" s="35">
        <v>7227</v>
      </c>
      <c r="I1122" s="28"/>
      <c r="J1122" s="30">
        <f t="shared" si="5"/>
        <v>19.540229885057471</v>
      </c>
      <c r="K1122" s="31">
        <f>AVERAGE(J1122:J1123)</f>
        <v>19.881620264373641</v>
      </c>
      <c r="L1122" s="31">
        <f>_xlfn.STDEV.S(J1122,J1123)</f>
        <v>0.48279890449262308</v>
      </c>
      <c r="M1122" s="32"/>
      <c r="O1122" s="33">
        <f t="shared" si="1"/>
        <v>200.1</v>
      </c>
    </row>
    <row r="1123" spans="1:15" ht="15.75" customHeight="1" x14ac:dyDescent="0.3">
      <c r="A1123" s="34">
        <v>2488</v>
      </c>
      <c r="B1123" s="34">
        <v>76</v>
      </c>
      <c r="C1123" s="35">
        <v>220</v>
      </c>
      <c r="D1123" s="35">
        <v>9</v>
      </c>
      <c r="E1123" s="36">
        <v>43557</v>
      </c>
      <c r="F1123" s="37">
        <v>5239</v>
      </c>
      <c r="G1123" s="35">
        <v>7611</v>
      </c>
      <c r="H1123" s="35">
        <v>7212</v>
      </c>
      <c r="I1123" s="28"/>
      <c r="J1123" s="30">
        <f t="shared" si="5"/>
        <v>20.223010643689811</v>
      </c>
      <c r="K1123" s="32"/>
      <c r="L1123" s="32"/>
      <c r="M1123" s="32"/>
      <c r="O1123" s="33">
        <f t="shared" si="1"/>
        <v>197.3</v>
      </c>
    </row>
    <row r="1124" spans="1:15" ht="15.75" customHeight="1" x14ac:dyDescent="0.3">
      <c r="A1124" s="34">
        <v>3135</v>
      </c>
      <c r="B1124" s="34">
        <v>75</v>
      </c>
      <c r="C1124" s="35">
        <v>220</v>
      </c>
      <c r="D1124" s="35">
        <v>12</v>
      </c>
      <c r="E1124" s="36">
        <v>43577</v>
      </c>
      <c r="F1124" s="37">
        <v>5226</v>
      </c>
      <c r="G1124" s="35">
        <v>7451</v>
      </c>
      <c r="H1124" s="35">
        <v>7137</v>
      </c>
      <c r="I1124" s="35"/>
      <c r="J1124" s="30">
        <f t="shared" si="5"/>
        <v>16.431187859759287</v>
      </c>
      <c r="K1124" s="31">
        <f>AVERAGE(J1124:J1125)</f>
        <v>16.292134685346841</v>
      </c>
      <c r="L1124" s="31">
        <f>_xlfn.STDEV.S(J1124,J1125)</f>
        <v>0.19665088514511245</v>
      </c>
      <c r="M1124" s="32">
        <f>(K1122-K1124)/20</f>
        <v>0.17947427895133999</v>
      </c>
      <c r="N1124" s="33">
        <f>(K1120-K1124)/42</f>
        <v>0.45674003779275951</v>
      </c>
      <c r="O1124" s="33">
        <f t="shared" si="1"/>
        <v>191.1</v>
      </c>
    </row>
    <row r="1125" spans="1:15" ht="15.75" customHeight="1" x14ac:dyDescent="0.3">
      <c r="A1125" s="34">
        <v>3136</v>
      </c>
      <c r="B1125" s="34">
        <v>76</v>
      </c>
      <c r="C1125" s="35">
        <v>220</v>
      </c>
      <c r="D1125" s="35">
        <v>12</v>
      </c>
      <c r="E1125" s="36">
        <v>43577</v>
      </c>
      <c r="F1125" s="37">
        <v>5239</v>
      </c>
      <c r="G1125" s="35">
        <v>7576</v>
      </c>
      <c r="H1125" s="35">
        <v>7251</v>
      </c>
      <c r="I1125" s="35"/>
      <c r="J1125" s="30">
        <f t="shared" si="5"/>
        <v>16.153081510934395</v>
      </c>
      <c r="K1125" s="32"/>
      <c r="L1125" s="32"/>
      <c r="M1125" s="32"/>
      <c r="O1125" s="33">
        <f t="shared" si="1"/>
        <v>201.2</v>
      </c>
    </row>
    <row r="1126" spans="1:15" ht="15.75" customHeight="1" x14ac:dyDescent="0.3">
      <c r="A1126" s="7">
        <v>491</v>
      </c>
      <c r="B1126" s="7">
        <v>141</v>
      </c>
      <c r="C1126" s="67">
        <v>221</v>
      </c>
      <c r="D1126" s="67">
        <v>2</v>
      </c>
      <c r="E1126" s="68">
        <v>43517</v>
      </c>
      <c r="F1126" s="67">
        <v>5187</v>
      </c>
      <c r="G1126" s="67">
        <v>8854</v>
      </c>
      <c r="H1126" s="67">
        <v>7696</v>
      </c>
      <c r="I1126" s="67">
        <v>10</v>
      </c>
      <c r="J1126" s="69">
        <f t="shared" si="5"/>
        <v>46.153846153846153</v>
      </c>
      <c r="K1126" s="46">
        <f>AVERAGE(J1126:J1127)</f>
        <v>45.329439855446566</v>
      </c>
      <c r="L1126" s="46">
        <f>_xlfn.STDEV.S(J1126,J1127)</f>
        <v>1.1658865681024975</v>
      </c>
      <c r="M1126" s="47">
        <v>3</v>
      </c>
      <c r="O1126" s="33">
        <f t="shared" si="1"/>
        <v>250.9</v>
      </c>
    </row>
    <row r="1127" spans="1:15" ht="15.75" customHeight="1" x14ac:dyDescent="0.3">
      <c r="A1127" s="7">
        <v>492</v>
      </c>
      <c r="B1127" s="7">
        <v>142</v>
      </c>
      <c r="C1127" s="67">
        <v>221</v>
      </c>
      <c r="D1127" s="67">
        <v>2</v>
      </c>
      <c r="E1127" s="68">
        <v>43517</v>
      </c>
      <c r="F1127" s="67">
        <v>5229</v>
      </c>
      <c r="G1127" s="67">
        <v>8674</v>
      </c>
      <c r="H1127" s="67">
        <v>7613</v>
      </c>
      <c r="I1127" s="67"/>
      <c r="J1127" s="69">
        <f t="shared" si="5"/>
        <v>44.505033557046978</v>
      </c>
      <c r="K1127" s="47"/>
      <c r="L1127" s="47"/>
      <c r="M1127" s="47"/>
      <c r="O1127" s="33">
        <f t="shared" si="1"/>
        <v>238.4</v>
      </c>
    </row>
    <row r="1128" spans="1:15" ht="15.75" customHeight="1" x14ac:dyDescent="0.3">
      <c r="A1128" s="7">
        <v>1145</v>
      </c>
      <c r="B1128" s="7">
        <v>99</v>
      </c>
      <c r="C1128" s="67">
        <v>221</v>
      </c>
      <c r="D1128" s="67">
        <v>4</v>
      </c>
      <c r="E1128" s="68">
        <v>43524</v>
      </c>
      <c r="F1128" s="67">
        <v>5182</v>
      </c>
      <c r="G1128" s="67">
        <v>8507</v>
      </c>
      <c r="H1128" s="67">
        <v>7474</v>
      </c>
      <c r="I1128" s="67">
        <v>10</v>
      </c>
      <c r="J1128" s="69">
        <f t="shared" si="5"/>
        <v>45.069808027923216</v>
      </c>
      <c r="K1128" s="46">
        <f>AVERAGE(J1128:J1129)</f>
        <v>47.114028593086189</v>
      </c>
      <c r="L1128" s="46">
        <f>_xlfn.STDEV.S(J1128,J1129)</f>
        <v>2.890964447735465</v>
      </c>
      <c r="M1128" s="47"/>
      <c r="O1128" s="33">
        <f t="shared" si="1"/>
        <v>229.2</v>
      </c>
    </row>
    <row r="1129" spans="1:15" ht="15.75" customHeight="1" x14ac:dyDescent="0.3">
      <c r="A1129" s="7">
        <v>1146</v>
      </c>
      <c r="B1129" s="7">
        <v>100</v>
      </c>
      <c r="C1129" s="67">
        <v>221</v>
      </c>
      <c r="D1129" s="67">
        <v>4</v>
      </c>
      <c r="E1129" s="68">
        <v>43524</v>
      </c>
      <c r="F1129" s="67">
        <v>5209</v>
      </c>
      <c r="G1129" s="67">
        <v>8753</v>
      </c>
      <c r="H1129" s="67">
        <v>7585</v>
      </c>
      <c r="I1129" s="67"/>
      <c r="J1129" s="69">
        <f t="shared" si="5"/>
        <v>49.158249158249156</v>
      </c>
      <c r="K1129" s="47"/>
      <c r="L1129" s="47"/>
      <c r="M1129" s="47"/>
      <c r="O1129" s="33">
        <f t="shared" si="1"/>
        <v>237.6</v>
      </c>
    </row>
    <row r="1130" spans="1:15" ht="15.75" customHeight="1" x14ac:dyDescent="0.3">
      <c r="A1130" s="7">
        <v>1795</v>
      </c>
      <c r="B1130" s="7">
        <v>99</v>
      </c>
      <c r="C1130" s="67">
        <v>221</v>
      </c>
      <c r="D1130" s="67">
        <v>6</v>
      </c>
      <c r="E1130" s="68">
        <v>43535</v>
      </c>
      <c r="F1130" s="67">
        <v>5182</v>
      </c>
      <c r="G1130" s="67">
        <v>8807</v>
      </c>
      <c r="H1130" s="67">
        <v>7928</v>
      </c>
      <c r="I1130" s="67">
        <v>9</v>
      </c>
      <c r="J1130" s="69">
        <f t="shared" si="5"/>
        <v>32.010196649672253</v>
      </c>
      <c r="K1130" s="46">
        <f>AVERAGE(J1130:J1131)</f>
        <v>31.20641303313522</v>
      </c>
      <c r="L1130" s="46">
        <f>_xlfn.STDEV.S(J1130,J1131)</f>
        <v>1.1367216917199636</v>
      </c>
      <c r="M1130" s="47"/>
      <c r="O1130" s="33">
        <f t="shared" si="1"/>
        <v>274.60000000000002</v>
      </c>
    </row>
    <row r="1131" spans="1:15" ht="15.75" customHeight="1" x14ac:dyDescent="0.3">
      <c r="A1131" s="7">
        <v>1796</v>
      </c>
      <c r="B1131" s="7">
        <v>100</v>
      </c>
      <c r="C1131" s="67">
        <v>221</v>
      </c>
      <c r="D1131" s="67">
        <v>6</v>
      </c>
      <c r="E1131" s="68">
        <v>43535</v>
      </c>
      <c r="F1131" s="67">
        <v>5209</v>
      </c>
      <c r="G1131" s="67">
        <v>8383</v>
      </c>
      <c r="H1131" s="67">
        <v>7643</v>
      </c>
      <c r="I1131" s="67"/>
      <c r="J1131" s="69">
        <f t="shared" si="5"/>
        <v>30.402629416598192</v>
      </c>
      <c r="K1131" s="47"/>
      <c r="L1131" s="47"/>
      <c r="M1131" s="47"/>
      <c r="O1131" s="33">
        <f t="shared" si="1"/>
        <v>243.4</v>
      </c>
    </row>
    <row r="1132" spans="1:15" ht="15.75" customHeight="1" x14ac:dyDescent="0.3">
      <c r="A1132" s="34">
        <v>2489</v>
      </c>
      <c r="B1132" s="34">
        <v>77</v>
      </c>
      <c r="C1132" s="70">
        <v>221</v>
      </c>
      <c r="D1132" s="70">
        <v>9</v>
      </c>
      <c r="E1132" s="71">
        <v>43557</v>
      </c>
      <c r="F1132" s="72">
        <v>5212</v>
      </c>
      <c r="G1132" s="70">
        <v>8053</v>
      </c>
      <c r="H1132" s="70">
        <v>7632</v>
      </c>
      <c r="I1132" s="67"/>
      <c r="J1132" s="69">
        <f t="shared" si="5"/>
        <v>17.396694214876032</v>
      </c>
      <c r="K1132" s="46">
        <f>AVERAGE(J1132:J1133)</f>
        <v>17.380355475638851</v>
      </c>
      <c r="L1132" s="46">
        <f>_xlfn.STDEV.S(J1132,J1133)</f>
        <v>2.3106466621296281E-2</v>
      </c>
      <c r="M1132" s="47"/>
      <c r="O1132" s="33">
        <f t="shared" si="1"/>
        <v>242</v>
      </c>
    </row>
    <row r="1133" spans="1:15" ht="15.75" customHeight="1" x14ac:dyDescent="0.3">
      <c r="A1133" s="34">
        <v>2490</v>
      </c>
      <c r="B1133" s="34">
        <v>78</v>
      </c>
      <c r="C1133" s="70">
        <v>221</v>
      </c>
      <c r="D1133" s="70">
        <v>9</v>
      </c>
      <c r="E1133" s="71">
        <v>43557</v>
      </c>
      <c r="F1133" s="72">
        <v>5245</v>
      </c>
      <c r="G1133" s="70">
        <v>8050</v>
      </c>
      <c r="H1133" s="70">
        <v>7635</v>
      </c>
      <c r="I1133" s="67"/>
      <c r="J1133" s="69">
        <f t="shared" si="5"/>
        <v>17.364016736401673</v>
      </c>
      <c r="K1133" s="47"/>
      <c r="L1133" s="47"/>
      <c r="M1133" s="47"/>
      <c r="O1133" s="33">
        <f t="shared" si="1"/>
        <v>239</v>
      </c>
    </row>
    <row r="1134" spans="1:15" ht="15.75" customHeight="1" x14ac:dyDescent="0.3">
      <c r="A1134" s="34">
        <v>3137</v>
      </c>
      <c r="B1134" s="34">
        <v>77</v>
      </c>
      <c r="C1134" s="70">
        <v>221</v>
      </c>
      <c r="D1134" s="70">
        <v>12</v>
      </c>
      <c r="E1134" s="71">
        <v>43577</v>
      </c>
      <c r="F1134" s="72">
        <v>5212</v>
      </c>
      <c r="G1134" s="70">
        <v>7726</v>
      </c>
      <c r="H1134" s="70">
        <v>7385</v>
      </c>
      <c r="I1134" s="70"/>
      <c r="J1134" s="69">
        <f t="shared" si="5"/>
        <v>15.692590888173033</v>
      </c>
      <c r="K1134" s="46">
        <f>AVERAGE(J1134:J1135)</f>
        <v>15.608959609189705</v>
      </c>
      <c r="L1134" s="46">
        <f>_xlfn.STDEV.S(J1134,J1135)</f>
        <v>0.11827248897682982</v>
      </c>
      <c r="M1134" s="47">
        <f>(K1132-K1134)/20</f>
        <v>8.8569793322457263E-2</v>
      </c>
      <c r="N1134" s="33">
        <f>(K1130-K1134)/42</f>
        <v>0.37136793866536938</v>
      </c>
      <c r="O1134" s="33">
        <f t="shared" si="1"/>
        <v>217.3</v>
      </c>
    </row>
    <row r="1135" spans="1:15" ht="15.75" customHeight="1" x14ac:dyDescent="0.3">
      <c r="A1135" s="34">
        <v>3138</v>
      </c>
      <c r="B1135" s="34">
        <v>78</v>
      </c>
      <c r="C1135" s="70">
        <v>221</v>
      </c>
      <c r="D1135" s="70">
        <v>12</v>
      </c>
      <c r="E1135" s="71">
        <v>43577</v>
      </c>
      <c r="F1135" s="72">
        <v>5245</v>
      </c>
      <c r="G1135" s="70">
        <v>7708</v>
      </c>
      <c r="H1135" s="70">
        <v>7377</v>
      </c>
      <c r="I1135" s="70"/>
      <c r="J1135" s="69">
        <f t="shared" si="5"/>
        <v>15.525328330206378</v>
      </c>
      <c r="K1135" s="47"/>
      <c r="L1135" s="47"/>
      <c r="M1135" s="47"/>
      <c r="O1135" s="33">
        <f t="shared" si="1"/>
        <v>213.2</v>
      </c>
    </row>
    <row r="1136" spans="1:15" ht="15.75" customHeight="1" x14ac:dyDescent="0.3">
      <c r="A1136" s="7">
        <v>135</v>
      </c>
      <c r="B1136" s="7">
        <v>135</v>
      </c>
      <c r="C1136" s="28">
        <v>222</v>
      </c>
      <c r="D1136" s="28">
        <v>1</v>
      </c>
      <c r="E1136" s="29">
        <v>43514</v>
      </c>
      <c r="F1136" s="28">
        <v>5240</v>
      </c>
      <c r="G1136" s="28">
        <v>9161</v>
      </c>
      <c r="H1136" s="28">
        <v>7813</v>
      </c>
      <c r="I1136" s="28">
        <v>9</v>
      </c>
      <c r="J1136" s="30">
        <f t="shared" si="5"/>
        <v>52.390205985231255</v>
      </c>
      <c r="K1136" s="31">
        <f>AVERAGE(J1136:J1137)</f>
        <v>53.619586299451882</v>
      </c>
      <c r="L1136" s="31">
        <f>_xlfn.STDEV.S(J1136,J1137)</f>
        <v>1.7386063136853032</v>
      </c>
      <c r="M1136" s="32">
        <v>3</v>
      </c>
      <c r="O1136" s="33">
        <f t="shared" si="1"/>
        <v>257.3</v>
      </c>
    </row>
    <row r="1137" spans="1:15" ht="15.75" customHeight="1" x14ac:dyDescent="0.3">
      <c r="A1137" s="7">
        <v>136</v>
      </c>
      <c r="B1137" s="7">
        <v>136</v>
      </c>
      <c r="C1137" s="28">
        <v>222</v>
      </c>
      <c r="D1137" s="28">
        <v>1</v>
      </c>
      <c r="E1137" s="29">
        <v>43514</v>
      </c>
      <c r="F1137" s="28">
        <v>5219</v>
      </c>
      <c r="G1137" s="28">
        <v>9115</v>
      </c>
      <c r="H1137" s="28">
        <v>7735</v>
      </c>
      <c r="I1137" s="28"/>
      <c r="J1137" s="30">
        <f t="shared" si="5"/>
        <v>54.848966613672502</v>
      </c>
      <c r="K1137" s="32"/>
      <c r="L1137" s="32"/>
      <c r="M1137" s="32"/>
      <c r="O1137" s="33">
        <f t="shared" si="1"/>
        <v>251.6</v>
      </c>
    </row>
    <row r="1138" spans="1:15" ht="15.75" customHeight="1" x14ac:dyDescent="0.3">
      <c r="A1138" s="7">
        <v>789</v>
      </c>
      <c r="B1138" s="7">
        <v>135</v>
      </c>
      <c r="C1138" s="28">
        <v>222</v>
      </c>
      <c r="D1138" s="28">
        <v>3</v>
      </c>
      <c r="E1138" s="29">
        <v>43521</v>
      </c>
      <c r="F1138" s="28">
        <v>5240</v>
      </c>
      <c r="G1138" s="28">
        <v>8888</v>
      </c>
      <c r="H1138" s="28">
        <v>7853</v>
      </c>
      <c r="I1138" s="28">
        <v>6</v>
      </c>
      <c r="J1138" s="30">
        <f t="shared" si="5"/>
        <v>39.609644087256029</v>
      </c>
      <c r="K1138" s="31">
        <f>AVERAGE(J1138:J1139)</f>
        <v>40.106003896468273</v>
      </c>
      <c r="L1138" s="31">
        <f>_xlfn.STDEV.S(J1138,J1139)</f>
        <v>0.70195877400487716</v>
      </c>
      <c r="M1138" s="32"/>
      <c r="O1138" s="33">
        <f t="shared" si="1"/>
        <v>261.3</v>
      </c>
    </row>
    <row r="1139" spans="1:15" ht="15.75" customHeight="1" x14ac:dyDescent="0.3">
      <c r="A1139" s="7">
        <v>790</v>
      </c>
      <c r="B1139" s="7">
        <v>136</v>
      </c>
      <c r="C1139" s="28">
        <v>222</v>
      </c>
      <c r="D1139" s="28">
        <v>3</v>
      </c>
      <c r="E1139" s="29">
        <v>43521</v>
      </c>
      <c r="F1139" s="28">
        <v>5219</v>
      </c>
      <c r="G1139" s="28">
        <v>8907</v>
      </c>
      <c r="H1139" s="28">
        <v>7842</v>
      </c>
      <c r="I1139" s="28"/>
      <c r="J1139" s="30">
        <f t="shared" si="5"/>
        <v>40.602363705680517</v>
      </c>
      <c r="K1139" s="32"/>
      <c r="L1139" s="32"/>
      <c r="M1139" s="32"/>
      <c r="O1139" s="33">
        <f t="shared" si="1"/>
        <v>262.3</v>
      </c>
    </row>
    <row r="1140" spans="1:15" ht="15.75" customHeight="1" x14ac:dyDescent="0.3">
      <c r="A1140" s="7">
        <v>1439</v>
      </c>
      <c r="B1140" s="7">
        <v>135</v>
      </c>
      <c r="C1140" s="28">
        <v>222</v>
      </c>
      <c r="D1140" s="28">
        <v>5</v>
      </c>
      <c r="E1140" s="29">
        <v>43531</v>
      </c>
      <c r="F1140" s="28">
        <v>5240</v>
      </c>
      <c r="G1140" s="28">
        <v>9066</v>
      </c>
      <c r="H1140" s="28">
        <v>8089</v>
      </c>
      <c r="I1140" s="28">
        <v>11</v>
      </c>
      <c r="J1140" s="30">
        <f t="shared" si="5"/>
        <v>34.292734292734295</v>
      </c>
      <c r="K1140" s="31">
        <f>AVERAGE(J1140:J1141)</f>
        <v>35.034298180849902</v>
      </c>
      <c r="L1140" s="31">
        <f>_xlfn.STDEV.S(J1140,J1141)</f>
        <v>1.048729707939221</v>
      </c>
      <c r="M1140" s="32"/>
      <c r="O1140" s="33">
        <f t="shared" si="1"/>
        <v>284.89999999999998</v>
      </c>
    </row>
    <row r="1141" spans="1:15" ht="15.75" customHeight="1" x14ac:dyDescent="0.3">
      <c r="A1141" s="7">
        <v>1440</v>
      </c>
      <c r="B1141" s="7">
        <v>136</v>
      </c>
      <c r="C1141" s="28">
        <v>222</v>
      </c>
      <c r="D1141" s="28">
        <v>5</v>
      </c>
      <c r="E1141" s="29">
        <v>43531</v>
      </c>
      <c r="F1141" s="28">
        <v>5219</v>
      </c>
      <c r="G1141" s="28">
        <v>9314</v>
      </c>
      <c r="H1141" s="28">
        <v>8235</v>
      </c>
      <c r="I1141" s="28"/>
      <c r="J1141" s="30">
        <f t="shared" si="5"/>
        <v>35.775862068965516</v>
      </c>
      <c r="K1141" s="32"/>
      <c r="L1141" s="32"/>
      <c r="M1141" s="32"/>
      <c r="O1141" s="33">
        <f t="shared" si="1"/>
        <v>301.60000000000002</v>
      </c>
    </row>
    <row r="1142" spans="1:15" ht="15.75" customHeight="1" x14ac:dyDescent="0.3">
      <c r="A1142" s="34">
        <v>2491</v>
      </c>
      <c r="B1142" s="34">
        <v>79</v>
      </c>
      <c r="C1142" s="35">
        <v>222</v>
      </c>
      <c r="D1142" s="35">
        <v>9</v>
      </c>
      <c r="E1142" s="36">
        <v>43557</v>
      </c>
      <c r="F1142" s="37">
        <v>5242</v>
      </c>
      <c r="G1142" s="35">
        <v>7952</v>
      </c>
      <c r="H1142" s="35">
        <v>7555</v>
      </c>
      <c r="I1142" s="28"/>
      <c r="J1142" s="30">
        <f t="shared" si="5"/>
        <v>17.163856463467358</v>
      </c>
      <c r="K1142" s="31">
        <f>AVERAGE(J1142:J1143)</f>
        <v>17.199711628278138</v>
      </c>
      <c r="L1142" s="31">
        <f>_xlfn.STDEV.S(J1142,J1143)</f>
        <v>5.070686035652746E-2</v>
      </c>
      <c r="M1142" s="32"/>
      <c r="O1142" s="33">
        <f t="shared" si="1"/>
        <v>231.3</v>
      </c>
    </row>
    <row r="1143" spans="1:15" ht="15.75" customHeight="1" x14ac:dyDescent="0.3">
      <c r="A1143" s="34">
        <v>2492</v>
      </c>
      <c r="B1143" s="34">
        <v>80</v>
      </c>
      <c r="C1143" s="35">
        <v>222</v>
      </c>
      <c r="D1143" s="35">
        <v>9</v>
      </c>
      <c r="E1143" s="36">
        <v>43557</v>
      </c>
      <c r="F1143" s="37">
        <v>5245</v>
      </c>
      <c r="G1143" s="35">
        <v>8027</v>
      </c>
      <c r="H1143" s="35">
        <v>7618</v>
      </c>
      <c r="I1143" s="28"/>
      <c r="J1143" s="30">
        <f t="shared" si="5"/>
        <v>17.235566793088918</v>
      </c>
      <c r="K1143" s="32"/>
      <c r="L1143" s="32"/>
      <c r="M1143" s="32"/>
      <c r="O1143" s="33">
        <f t="shared" si="1"/>
        <v>237.3</v>
      </c>
    </row>
    <row r="1144" spans="1:15" ht="15.75" customHeight="1" x14ac:dyDescent="0.3">
      <c r="A1144" s="34">
        <v>3139</v>
      </c>
      <c r="B1144" s="34">
        <v>79</v>
      </c>
      <c r="C1144" s="35">
        <v>222</v>
      </c>
      <c r="D1144" s="35">
        <v>12</v>
      </c>
      <c r="E1144" s="36">
        <v>43577</v>
      </c>
      <c r="F1144" s="37">
        <v>5242</v>
      </c>
      <c r="G1144" s="35">
        <v>8159</v>
      </c>
      <c r="H1144" s="35">
        <v>7748</v>
      </c>
      <c r="I1144" s="35"/>
      <c r="J1144" s="30">
        <f t="shared" si="5"/>
        <v>16.400638467677574</v>
      </c>
      <c r="K1144" s="31">
        <f>AVERAGE(J1144:J1145)</f>
        <v>16.312705462568506</v>
      </c>
      <c r="L1144" s="31">
        <f>_xlfn.STDEV.S(J1144,J1145)</f>
        <v>0.12435604840546707</v>
      </c>
      <c r="M1144" s="32">
        <f>(K1142-K1144)/20</f>
        <v>4.4350308285481609E-2</v>
      </c>
      <c r="N1144" s="33">
        <f>(K1140-K1144)/46</f>
        <v>0.40699114604959558</v>
      </c>
      <c r="O1144" s="33">
        <f t="shared" si="1"/>
        <v>250.6</v>
      </c>
    </row>
    <row r="1145" spans="1:15" ht="15.75" customHeight="1" x14ac:dyDescent="0.3">
      <c r="A1145" s="34">
        <v>3140</v>
      </c>
      <c r="B1145" s="34">
        <v>80</v>
      </c>
      <c r="C1145" s="35">
        <v>222</v>
      </c>
      <c r="D1145" s="35">
        <v>12</v>
      </c>
      <c r="E1145" s="36">
        <v>43577</v>
      </c>
      <c r="F1145" s="37">
        <v>5245</v>
      </c>
      <c r="G1145" s="35">
        <v>8182</v>
      </c>
      <c r="H1145" s="35">
        <v>7772</v>
      </c>
      <c r="I1145" s="35"/>
      <c r="J1145" s="30">
        <f t="shared" si="5"/>
        <v>16.224772457459437</v>
      </c>
      <c r="K1145" s="32"/>
      <c r="L1145" s="32"/>
      <c r="M1145" s="32"/>
      <c r="O1145" s="33">
        <f t="shared" si="1"/>
        <v>252.7</v>
      </c>
    </row>
    <row r="1146" spans="1:15" ht="15.75" customHeight="1" x14ac:dyDescent="0.3">
      <c r="A1146" s="7">
        <v>493</v>
      </c>
      <c r="B1146" s="7">
        <v>143</v>
      </c>
      <c r="C1146" s="67">
        <v>223</v>
      </c>
      <c r="D1146" s="67">
        <v>2</v>
      </c>
      <c r="E1146" s="68">
        <v>43517</v>
      </c>
      <c r="F1146" s="67">
        <v>5229</v>
      </c>
      <c r="G1146" s="67">
        <v>8118</v>
      </c>
      <c r="H1146" s="67">
        <v>7382</v>
      </c>
      <c r="I1146" s="67">
        <v>10</v>
      </c>
      <c r="J1146" s="69">
        <f t="shared" si="5"/>
        <v>34.184858337203899</v>
      </c>
      <c r="K1146" s="46">
        <f>AVERAGE(J1146:J1147)</f>
        <v>33.436603726032985</v>
      </c>
      <c r="L1146" s="46">
        <f>_xlfn.STDEV.S(J1146,J1147)</f>
        <v>1.0581918192261084</v>
      </c>
      <c r="M1146" s="47">
        <v>1</v>
      </c>
      <c r="O1146" s="33">
        <f t="shared" si="1"/>
        <v>215.3</v>
      </c>
    </row>
    <row r="1147" spans="1:15" ht="15.75" customHeight="1" x14ac:dyDescent="0.3">
      <c r="A1147" s="7">
        <v>494</v>
      </c>
      <c r="B1147" s="7">
        <v>144</v>
      </c>
      <c r="C1147" s="67">
        <v>223</v>
      </c>
      <c r="D1147" s="67">
        <v>2</v>
      </c>
      <c r="E1147" s="68">
        <v>43517</v>
      </c>
      <c r="F1147" s="67">
        <v>5238</v>
      </c>
      <c r="G1147" s="67">
        <v>8461</v>
      </c>
      <c r="H1147" s="67">
        <v>7667</v>
      </c>
      <c r="I1147" s="67"/>
      <c r="J1147" s="69">
        <f t="shared" si="5"/>
        <v>32.688349114862078</v>
      </c>
      <c r="K1147" s="47"/>
      <c r="L1147" s="47"/>
      <c r="M1147" s="47"/>
      <c r="O1147" s="33">
        <f t="shared" si="1"/>
        <v>242.9</v>
      </c>
    </row>
    <row r="1148" spans="1:15" ht="15.75" customHeight="1" x14ac:dyDescent="0.3">
      <c r="A1148" s="7">
        <v>1147</v>
      </c>
      <c r="B1148" s="7">
        <v>101</v>
      </c>
      <c r="C1148" s="67">
        <v>223</v>
      </c>
      <c r="D1148" s="67">
        <v>4</v>
      </c>
      <c r="E1148" s="68">
        <v>43524</v>
      </c>
      <c r="F1148" s="67">
        <v>5208</v>
      </c>
      <c r="G1148" s="67">
        <v>8338</v>
      </c>
      <c r="H1148" s="67">
        <v>7617</v>
      </c>
      <c r="I1148" s="67">
        <v>9</v>
      </c>
      <c r="J1148" s="69">
        <f t="shared" si="5"/>
        <v>29.929431299294311</v>
      </c>
      <c r="K1148" s="46">
        <f>AVERAGE(J1148:J1149)</f>
        <v>29.684543235854051</v>
      </c>
      <c r="L1148" s="46">
        <f>_xlfn.STDEV.S(J1148,J1149)</f>
        <v>0.34632402058049694</v>
      </c>
      <c r="M1148" s="47"/>
      <c r="O1148" s="33">
        <f t="shared" si="1"/>
        <v>240.9</v>
      </c>
    </row>
    <row r="1149" spans="1:15" ht="15.75" customHeight="1" x14ac:dyDescent="0.3">
      <c r="A1149" s="7">
        <v>1148</v>
      </c>
      <c r="B1149" s="7">
        <v>102</v>
      </c>
      <c r="C1149" s="67">
        <v>223</v>
      </c>
      <c r="D1149" s="67">
        <v>4</v>
      </c>
      <c r="E1149" s="68">
        <v>43524</v>
      </c>
      <c r="F1149" s="67">
        <v>5224</v>
      </c>
      <c r="G1149" s="67">
        <v>8227</v>
      </c>
      <c r="H1149" s="67">
        <v>7544</v>
      </c>
      <c r="I1149" s="67"/>
      <c r="J1149" s="69">
        <f t="shared" si="5"/>
        <v>29.439655172413794</v>
      </c>
      <c r="K1149" s="47"/>
      <c r="L1149" s="47"/>
      <c r="M1149" s="47"/>
      <c r="O1149" s="33">
        <f t="shared" si="1"/>
        <v>232</v>
      </c>
    </row>
    <row r="1150" spans="1:15" ht="15.75" customHeight="1" x14ac:dyDescent="0.3">
      <c r="A1150" s="7">
        <v>1797</v>
      </c>
      <c r="B1150" s="7">
        <v>101</v>
      </c>
      <c r="C1150" s="67">
        <v>223</v>
      </c>
      <c r="D1150" s="67">
        <v>6</v>
      </c>
      <c r="E1150" s="68">
        <v>43535</v>
      </c>
      <c r="F1150" s="67">
        <v>5208</v>
      </c>
      <c r="G1150" s="67">
        <v>7434</v>
      </c>
      <c r="H1150" s="67">
        <v>7048</v>
      </c>
      <c r="I1150" s="67">
        <v>9</v>
      </c>
      <c r="J1150" s="69">
        <f t="shared" si="5"/>
        <v>20.978260869565219</v>
      </c>
      <c r="K1150" s="46">
        <f>AVERAGE(J1150:J1151)</f>
        <v>20.96967963386728</v>
      </c>
      <c r="L1150" s="46">
        <f>_xlfn.STDEV.S(J1150,J1151)</f>
        <v>1.2135699905947848E-2</v>
      </c>
      <c r="M1150" s="47"/>
      <c r="O1150" s="33">
        <f t="shared" si="1"/>
        <v>184</v>
      </c>
    </row>
    <row r="1151" spans="1:15" ht="15.75" customHeight="1" x14ac:dyDescent="0.3">
      <c r="A1151" s="7">
        <v>1798</v>
      </c>
      <c r="B1151" s="7">
        <v>102</v>
      </c>
      <c r="C1151" s="67">
        <v>223</v>
      </c>
      <c r="D1151" s="67">
        <v>6</v>
      </c>
      <c r="E1151" s="68">
        <v>43535</v>
      </c>
      <c r="F1151" s="67">
        <v>5224</v>
      </c>
      <c r="G1151" s="67">
        <v>7867</v>
      </c>
      <c r="H1151" s="67">
        <v>7409</v>
      </c>
      <c r="I1151" s="67"/>
      <c r="J1151" s="69">
        <f t="shared" si="5"/>
        <v>20.961098398169337</v>
      </c>
      <c r="K1151" s="47"/>
      <c r="L1151" s="47"/>
      <c r="M1151" s="47"/>
      <c r="O1151" s="33">
        <f t="shared" si="1"/>
        <v>218.5</v>
      </c>
    </row>
    <row r="1152" spans="1:15" ht="15.75" customHeight="1" x14ac:dyDescent="0.3">
      <c r="A1152" s="34">
        <v>2041</v>
      </c>
      <c r="B1152" s="34">
        <v>87</v>
      </c>
      <c r="C1152" s="70">
        <v>223</v>
      </c>
      <c r="D1152" s="70">
        <v>7</v>
      </c>
      <c r="E1152" s="71">
        <v>43545</v>
      </c>
      <c r="F1152" s="72">
        <v>5250</v>
      </c>
      <c r="G1152" s="70">
        <v>7807</v>
      </c>
      <c r="H1152" s="70">
        <v>7418</v>
      </c>
      <c r="I1152" s="67"/>
      <c r="J1152" s="69">
        <f t="shared" si="5"/>
        <v>17.942804428044283</v>
      </c>
      <c r="K1152" s="46">
        <f>AVERAGE(J1152:J1153)</f>
        <v>17.905867089081077</v>
      </c>
      <c r="L1152" s="46">
        <f>_xlfn.STDEV.S(J1152,J1153)</f>
        <v>5.2237285719740519E-2</v>
      </c>
      <c r="M1152" s="47">
        <f>(K1150-K1152)/10</f>
        <v>0.30638125447862025</v>
      </c>
      <c r="N1152" s="33">
        <f>(K1146-K1152)/28</f>
        <v>0.55466916560542523</v>
      </c>
      <c r="O1152" s="33">
        <f t="shared" si="1"/>
        <v>216.8</v>
      </c>
    </row>
    <row r="1153" spans="1:15" ht="15.75" customHeight="1" x14ac:dyDescent="0.3">
      <c r="A1153" s="34">
        <v>2042</v>
      </c>
      <c r="B1153" s="34">
        <v>88</v>
      </c>
      <c r="C1153" s="70">
        <v>223</v>
      </c>
      <c r="D1153" s="70">
        <v>7</v>
      </c>
      <c r="E1153" s="71">
        <v>43545</v>
      </c>
      <c r="F1153" s="72">
        <v>5241</v>
      </c>
      <c r="G1153" s="70">
        <v>7741</v>
      </c>
      <c r="H1153" s="70">
        <v>7362</v>
      </c>
      <c r="I1153" s="67"/>
      <c r="J1153" s="69">
        <f t="shared" si="5"/>
        <v>17.868929750117868</v>
      </c>
      <c r="K1153" s="47"/>
      <c r="L1153" s="47"/>
      <c r="M1153" s="47"/>
      <c r="O1153" s="33">
        <f t="shared" si="1"/>
        <v>212.1</v>
      </c>
    </row>
    <row r="1154" spans="1:15" ht="15.75" customHeight="1" x14ac:dyDescent="0.3">
      <c r="A1154" s="7">
        <v>137</v>
      </c>
      <c r="B1154" s="7">
        <v>137</v>
      </c>
      <c r="C1154" s="28">
        <v>224</v>
      </c>
      <c r="D1154" s="28">
        <v>1</v>
      </c>
      <c r="E1154" s="29">
        <v>43514</v>
      </c>
      <c r="F1154" s="28">
        <v>5220</v>
      </c>
      <c r="G1154" s="28">
        <v>8391</v>
      </c>
      <c r="H1154" s="28">
        <v>7565</v>
      </c>
      <c r="I1154" s="28">
        <v>12</v>
      </c>
      <c r="J1154" s="30">
        <f t="shared" si="5"/>
        <v>35.223880597014926</v>
      </c>
      <c r="K1154" s="31">
        <f>AVERAGE(J1154:J1155)</f>
        <v>34.780870688999826</v>
      </c>
      <c r="L1154" s="31">
        <f>_xlfn.STDEV.S(J1154,J1155)</f>
        <v>0.6265106201806161</v>
      </c>
      <c r="M1154" s="32">
        <v>1</v>
      </c>
      <c r="O1154" s="33">
        <f t="shared" si="1"/>
        <v>234.5</v>
      </c>
    </row>
    <row r="1155" spans="1:15" ht="15.75" customHeight="1" x14ac:dyDescent="0.3">
      <c r="A1155" s="7">
        <v>138</v>
      </c>
      <c r="B1155" s="7">
        <v>138</v>
      </c>
      <c r="C1155" s="28">
        <v>224</v>
      </c>
      <c r="D1155" s="28">
        <v>1</v>
      </c>
      <c r="E1155" s="29">
        <v>43514</v>
      </c>
      <c r="F1155" s="28">
        <v>5222</v>
      </c>
      <c r="G1155" s="28">
        <v>8387</v>
      </c>
      <c r="H1155" s="28">
        <v>7578</v>
      </c>
      <c r="I1155" s="28"/>
      <c r="J1155" s="30">
        <f t="shared" si="5"/>
        <v>34.33786078098472</v>
      </c>
      <c r="K1155" s="32"/>
      <c r="L1155" s="32"/>
      <c r="M1155" s="32"/>
      <c r="O1155" s="33">
        <f t="shared" si="1"/>
        <v>235.6</v>
      </c>
    </row>
    <row r="1156" spans="1:15" ht="15.75" customHeight="1" x14ac:dyDescent="0.3">
      <c r="A1156" s="7">
        <v>791</v>
      </c>
      <c r="B1156" s="7">
        <v>137</v>
      </c>
      <c r="C1156" s="28">
        <v>224</v>
      </c>
      <c r="D1156" s="28">
        <v>3</v>
      </c>
      <c r="E1156" s="29">
        <v>43521</v>
      </c>
      <c r="F1156" s="28">
        <v>5220</v>
      </c>
      <c r="G1156" s="28">
        <v>7402</v>
      </c>
      <c r="H1156" s="28">
        <v>6980</v>
      </c>
      <c r="I1156" s="28">
        <v>6</v>
      </c>
      <c r="J1156" s="30">
        <f t="shared" si="5"/>
        <v>23.977272727272727</v>
      </c>
      <c r="K1156" s="31">
        <f>AVERAGE(J1156:J1157)</f>
        <v>23.605090593068574</v>
      </c>
      <c r="L1156" s="31">
        <f>_xlfn.STDEV.S(J1156,J1157)</f>
        <v>0.52634502186447296</v>
      </c>
      <c r="M1156" s="32"/>
      <c r="O1156" s="33">
        <f t="shared" si="1"/>
        <v>176</v>
      </c>
    </row>
    <row r="1157" spans="1:15" ht="15.75" customHeight="1" x14ac:dyDescent="0.3">
      <c r="A1157" s="7">
        <v>792</v>
      </c>
      <c r="B1157" s="7">
        <v>138</v>
      </c>
      <c r="C1157" s="28">
        <v>224</v>
      </c>
      <c r="D1157" s="28">
        <v>3</v>
      </c>
      <c r="E1157" s="29">
        <v>43521</v>
      </c>
      <c r="F1157" s="28">
        <v>5222</v>
      </c>
      <c r="G1157" s="28">
        <v>7349</v>
      </c>
      <c r="H1157" s="28">
        <v>6948</v>
      </c>
      <c r="I1157" s="28"/>
      <c r="J1157" s="30">
        <f t="shared" si="5"/>
        <v>23.232908458864426</v>
      </c>
      <c r="K1157" s="32"/>
      <c r="L1157" s="32"/>
      <c r="M1157" s="32"/>
      <c r="O1157" s="33">
        <f t="shared" si="1"/>
        <v>172.6</v>
      </c>
    </row>
    <row r="1158" spans="1:15" ht="15.75" customHeight="1" x14ac:dyDescent="0.3">
      <c r="A1158" s="7">
        <v>1441</v>
      </c>
      <c r="B1158" s="7">
        <v>137</v>
      </c>
      <c r="C1158" s="28">
        <v>224</v>
      </c>
      <c r="D1158" s="28">
        <v>5</v>
      </c>
      <c r="E1158" s="29">
        <v>43531</v>
      </c>
      <c r="F1158" s="28">
        <v>5220</v>
      </c>
      <c r="G1158" s="28">
        <v>7880</v>
      </c>
      <c r="H1158" s="28">
        <v>7380</v>
      </c>
      <c r="I1158" s="28">
        <v>8</v>
      </c>
      <c r="J1158" s="30">
        <f t="shared" si="5"/>
        <v>23.148148148148149</v>
      </c>
      <c r="K1158" s="31">
        <f>AVERAGE(J1158:J1159)</f>
        <v>22.135049683830172</v>
      </c>
      <c r="L1158" s="31">
        <f>_xlfn.STDEV.S(J1158,J1159)</f>
        <v>1.4327375882578386</v>
      </c>
      <c r="M1158" s="32"/>
      <c r="O1158" s="33">
        <f t="shared" si="1"/>
        <v>216</v>
      </c>
    </row>
    <row r="1159" spans="1:15" ht="15.75" customHeight="1" x14ac:dyDescent="0.3">
      <c r="A1159" s="7">
        <v>1442</v>
      </c>
      <c r="B1159" s="7">
        <v>138</v>
      </c>
      <c r="C1159" s="28">
        <v>224</v>
      </c>
      <c r="D1159" s="28">
        <v>5</v>
      </c>
      <c r="E1159" s="29">
        <v>43531</v>
      </c>
      <c r="F1159" s="28">
        <v>5222</v>
      </c>
      <c r="G1159" s="28">
        <v>7705</v>
      </c>
      <c r="H1159" s="28">
        <v>7272</v>
      </c>
      <c r="I1159" s="28"/>
      <c r="J1159" s="30">
        <f t="shared" si="5"/>
        <v>21.121951219512194</v>
      </c>
      <c r="K1159" s="32"/>
      <c r="L1159" s="32"/>
      <c r="M1159" s="32"/>
      <c r="O1159" s="33">
        <f t="shared" si="1"/>
        <v>205</v>
      </c>
    </row>
    <row r="1160" spans="1:15" ht="15.75" customHeight="1" x14ac:dyDescent="0.3">
      <c r="A1160" s="34">
        <v>2043</v>
      </c>
      <c r="B1160" s="34">
        <v>89</v>
      </c>
      <c r="C1160" s="35">
        <v>224</v>
      </c>
      <c r="D1160" s="35">
        <v>7</v>
      </c>
      <c r="E1160" s="36">
        <v>43545</v>
      </c>
      <c r="F1160" s="37">
        <v>5188</v>
      </c>
      <c r="G1160" s="35">
        <v>7206</v>
      </c>
      <c r="H1160" s="35">
        <v>6901</v>
      </c>
      <c r="I1160" s="28"/>
      <c r="J1160" s="30">
        <f t="shared" si="5"/>
        <v>17.805020431990659</v>
      </c>
      <c r="K1160" s="31">
        <f>AVERAGE(J1160:J1161)</f>
        <v>17.855851956222317</v>
      </c>
      <c r="L1160" s="31">
        <f>_xlfn.STDEV.S(J1160,J1161)</f>
        <v>7.1886630964504442E-2</v>
      </c>
      <c r="M1160" s="32">
        <f>(K1158-K1160)/14</f>
        <v>0.30565698054341822</v>
      </c>
      <c r="N1160" s="33">
        <f>(K1154-K1160)/31</f>
        <v>0.54596834621862933</v>
      </c>
      <c r="O1160" s="33">
        <f t="shared" si="1"/>
        <v>171.3</v>
      </c>
    </row>
    <row r="1161" spans="1:15" ht="15.75" customHeight="1" x14ac:dyDescent="0.3">
      <c r="A1161" s="34">
        <v>2044</v>
      </c>
      <c r="B1161" s="34">
        <v>90</v>
      </c>
      <c r="C1161" s="35">
        <v>224</v>
      </c>
      <c r="D1161" s="35">
        <v>7</v>
      </c>
      <c r="E1161" s="36">
        <v>43545</v>
      </c>
      <c r="F1161" s="37">
        <v>5202</v>
      </c>
      <c r="G1161" s="35">
        <v>7072</v>
      </c>
      <c r="H1161" s="35">
        <v>6788</v>
      </c>
      <c r="I1161" s="28"/>
      <c r="J1161" s="30">
        <f t="shared" si="5"/>
        <v>17.906683480453971</v>
      </c>
      <c r="K1161" s="32"/>
      <c r="L1161" s="32"/>
      <c r="M1161" s="32"/>
      <c r="O1161" s="33">
        <f t="shared" si="1"/>
        <v>158.6</v>
      </c>
    </row>
    <row r="1162" spans="1:15" ht="15.75" customHeight="1" x14ac:dyDescent="0.3">
      <c r="A1162" s="7">
        <v>495</v>
      </c>
      <c r="B1162" s="7">
        <v>145</v>
      </c>
      <c r="C1162" s="57">
        <v>225</v>
      </c>
      <c r="D1162" s="57">
        <v>2</v>
      </c>
      <c r="E1162" s="58">
        <v>43517</v>
      </c>
      <c r="F1162" s="57">
        <v>5181</v>
      </c>
      <c r="G1162" s="57">
        <v>8228</v>
      </c>
      <c r="H1162" s="57">
        <v>7406</v>
      </c>
      <c r="I1162" s="57">
        <v>10</v>
      </c>
      <c r="J1162" s="59">
        <f t="shared" si="5"/>
        <v>36.943820224719104</v>
      </c>
      <c r="K1162" s="63">
        <f>AVERAGE(J1162:J1163)</f>
        <v>35.039370429819868</v>
      </c>
      <c r="L1162" s="63">
        <f>_xlfn.STDEV.S(J1162,J1163)</f>
        <v>2.6932987288051584</v>
      </c>
      <c r="M1162" s="62">
        <v>1</v>
      </c>
      <c r="O1162" s="33">
        <f t="shared" si="1"/>
        <v>222.5</v>
      </c>
    </row>
    <row r="1163" spans="1:15" ht="15.75" customHeight="1" x14ac:dyDescent="0.3">
      <c r="A1163" s="7">
        <v>496</v>
      </c>
      <c r="B1163" s="7">
        <v>146</v>
      </c>
      <c r="C1163" s="57">
        <v>225</v>
      </c>
      <c r="D1163" s="57">
        <v>2</v>
      </c>
      <c r="E1163" s="58">
        <v>43517</v>
      </c>
      <c r="F1163" s="57">
        <v>5179</v>
      </c>
      <c r="G1163" s="57">
        <v>7863</v>
      </c>
      <c r="H1163" s="57">
        <v>7195</v>
      </c>
      <c r="I1163" s="57"/>
      <c r="J1163" s="59">
        <f t="shared" si="5"/>
        <v>33.134920634920633</v>
      </c>
      <c r="K1163" s="62"/>
      <c r="L1163" s="62"/>
      <c r="M1163" s="62"/>
      <c r="O1163" s="33">
        <f t="shared" si="1"/>
        <v>201.6</v>
      </c>
    </row>
    <row r="1164" spans="1:15" ht="15.75" customHeight="1" x14ac:dyDescent="0.3">
      <c r="A1164" s="7">
        <v>1149</v>
      </c>
      <c r="B1164" s="7">
        <v>103</v>
      </c>
      <c r="C1164" s="57">
        <v>225</v>
      </c>
      <c r="D1164" s="57">
        <v>4</v>
      </c>
      <c r="E1164" s="58">
        <v>43524</v>
      </c>
      <c r="F1164" s="57">
        <v>5213</v>
      </c>
      <c r="G1164" s="57">
        <v>7951</v>
      </c>
      <c r="H1164" s="57">
        <v>7342</v>
      </c>
      <c r="I1164" s="57">
        <v>9</v>
      </c>
      <c r="J1164" s="59">
        <f t="shared" si="5"/>
        <v>28.604978863316109</v>
      </c>
      <c r="K1164" s="63">
        <f>AVERAGE(J1164:J1165)</f>
        <v>29.187627734517875</v>
      </c>
      <c r="L1164" s="63">
        <f>_xlfn.STDEV.S(J1164,J1165)</f>
        <v>0.82398993575491164</v>
      </c>
      <c r="M1164" s="62"/>
      <c r="O1164" s="33">
        <f t="shared" si="1"/>
        <v>212.9</v>
      </c>
    </row>
    <row r="1165" spans="1:15" ht="15.75" customHeight="1" x14ac:dyDescent="0.3">
      <c r="A1165" s="7">
        <v>1150</v>
      </c>
      <c r="B1165" s="7">
        <v>104</v>
      </c>
      <c r="C1165" s="57">
        <v>225</v>
      </c>
      <c r="D1165" s="57">
        <v>4</v>
      </c>
      <c r="E1165" s="58">
        <v>43524</v>
      </c>
      <c r="F1165" s="57">
        <v>5257</v>
      </c>
      <c r="G1165" s="57">
        <v>8025</v>
      </c>
      <c r="H1165" s="57">
        <v>7390</v>
      </c>
      <c r="I1165" s="57"/>
      <c r="J1165" s="59">
        <f t="shared" si="5"/>
        <v>29.770276605719641</v>
      </c>
      <c r="K1165" s="62"/>
      <c r="L1165" s="62"/>
      <c r="M1165" s="62"/>
      <c r="O1165" s="33">
        <f t="shared" si="1"/>
        <v>213.3</v>
      </c>
    </row>
    <row r="1166" spans="1:15" ht="15.75" customHeight="1" x14ac:dyDescent="0.3">
      <c r="A1166" s="7">
        <v>1799</v>
      </c>
      <c r="B1166" s="7">
        <v>103</v>
      </c>
      <c r="C1166" s="57">
        <v>225</v>
      </c>
      <c r="D1166" s="57">
        <v>6</v>
      </c>
      <c r="E1166" s="58">
        <v>43535</v>
      </c>
      <c r="F1166" s="57">
        <v>5213</v>
      </c>
      <c r="G1166" s="57">
        <v>7609</v>
      </c>
      <c r="H1166" s="57">
        <v>7153</v>
      </c>
      <c r="I1166" s="57">
        <v>8</v>
      </c>
      <c r="J1166" s="59">
        <f t="shared" si="5"/>
        <v>23.505154639175256</v>
      </c>
      <c r="K1166" s="63">
        <f>AVERAGE(J1166:J1167)</f>
        <v>23.904880101165375</v>
      </c>
      <c r="L1166" s="63">
        <f>_xlfn.STDEV.S(J1166,J1167)</f>
        <v>0.5652971695722776</v>
      </c>
      <c r="M1166" s="62"/>
      <c r="O1166" s="33">
        <f t="shared" si="1"/>
        <v>194</v>
      </c>
    </row>
    <row r="1167" spans="1:15" ht="15.75" customHeight="1" x14ac:dyDescent="0.3">
      <c r="A1167" s="7">
        <v>1800</v>
      </c>
      <c r="B1167" s="7">
        <v>104</v>
      </c>
      <c r="C1167" s="57">
        <v>225</v>
      </c>
      <c r="D1167" s="57">
        <v>6</v>
      </c>
      <c r="E1167" s="58">
        <v>43535</v>
      </c>
      <c r="F1167" s="57">
        <v>5257</v>
      </c>
      <c r="G1167" s="57">
        <v>7983</v>
      </c>
      <c r="H1167" s="57">
        <v>7450</v>
      </c>
      <c r="I1167" s="57"/>
      <c r="J1167" s="59">
        <f t="shared" si="5"/>
        <v>24.304605563155494</v>
      </c>
      <c r="K1167" s="62"/>
      <c r="L1167" s="62"/>
      <c r="M1167" s="62"/>
      <c r="O1167" s="33">
        <f t="shared" si="1"/>
        <v>219.3</v>
      </c>
    </row>
    <row r="1168" spans="1:15" ht="15.75" customHeight="1" x14ac:dyDescent="0.3">
      <c r="A1168" s="34">
        <v>2045</v>
      </c>
      <c r="B1168" s="34">
        <v>91</v>
      </c>
      <c r="C1168" s="64">
        <v>225</v>
      </c>
      <c r="D1168" s="64">
        <v>7</v>
      </c>
      <c r="E1168" s="65">
        <v>43545</v>
      </c>
      <c r="F1168" s="66">
        <v>5252</v>
      </c>
      <c r="G1168" s="64">
        <v>8267</v>
      </c>
      <c r="H1168" s="64">
        <v>7803</v>
      </c>
      <c r="I1168" s="57"/>
      <c r="J1168" s="59">
        <f t="shared" si="5"/>
        <v>18.188945511564093</v>
      </c>
      <c r="K1168" s="63">
        <f>AVERAGE(J1168:J1169)</f>
        <v>18.170242947289125</v>
      </c>
      <c r="L1168" s="63">
        <f>_xlfn.STDEV.S(J1168,J1169)</f>
        <v>2.6449420048815963E-2</v>
      </c>
      <c r="M1168" s="62"/>
      <c r="O1168" s="33">
        <f t="shared" si="1"/>
        <v>255.1</v>
      </c>
    </row>
    <row r="1169" spans="1:15" ht="15.75" customHeight="1" x14ac:dyDescent="0.3">
      <c r="A1169" s="34">
        <v>2046</v>
      </c>
      <c r="B1169" s="34">
        <v>92</v>
      </c>
      <c r="C1169" s="64">
        <v>225</v>
      </c>
      <c r="D1169" s="64">
        <v>7</v>
      </c>
      <c r="E1169" s="65">
        <v>43545</v>
      </c>
      <c r="F1169" s="66">
        <v>5241</v>
      </c>
      <c r="G1169" s="64">
        <v>8079</v>
      </c>
      <c r="H1169" s="64">
        <v>7643</v>
      </c>
      <c r="I1169" s="57"/>
      <c r="J1169" s="59">
        <f t="shared" si="5"/>
        <v>18.151540383014154</v>
      </c>
      <c r="K1169" s="62"/>
      <c r="L1169" s="62"/>
      <c r="M1169" s="62"/>
      <c r="O1169" s="33">
        <f t="shared" si="1"/>
        <v>240.2</v>
      </c>
    </row>
    <row r="1170" spans="1:15" ht="15.75" customHeight="1" x14ac:dyDescent="0.3">
      <c r="A1170" s="34">
        <v>2675</v>
      </c>
      <c r="B1170" s="34">
        <v>47</v>
      </c>
      <c r="C1170" s="64">
        <v>225</v>
      </c>
      <c r="D1170" s="64">
        <v>10</v>
      </c>
      <c r="E1170" s="65">
        <v>43564</v>
      </c>
      <c r="F1170" s="66">
        <v>5258</v>
      </c>
      <c r="G1170" s="64">
        <v>7228</v>
      </c>
      <c r="H1170" s="64">
        <v>6949</v>
      </c>
      <c r="I1170" s="64"/>
      <c r="J1170" s="59">
        <f t="shared" si="5"/>
        <v>16.499112950916619</v>
      </c>
      <c r="K1170" s="63">
        <f>AVERAGE(J1170:J1171)</f>
        <v>16.169103929889484</v>
      </c>
      <c r="L1170" s="63">
        <f>_xlfn.STDEV.S(J1170,J1171)</f>
        <v>0.46670323324204116</v>
      </c>
      <c r="M1170" s="62">
        <f>(K1168-K1170)/19</f>
        <v>0.10532310617892848</v>
      </c>
      <c r="N1170" s="33">
        <f>(K1162-K1170)/47</f>
        <v>0.4014950319134124</v>
      </c>
      <c r="O1170" s="33">
        <f t="shared" si="1"/>
        <v>169.1</v>
      </c>
    </row>
    <row r="1171" spans="1:15" ht="15.75" customHeight="1" x14ac:dyDescent="0.3">
      <c r="A1171" s="34">
        <v>2676</v>
      </c>
      <c r="B1171" s="34">
        <v>48</v>
      </c>
      <c r="C1171" s="64">
        <v>225</v>
      </c>
      <c r="D1171" s="64">
        <v>10</v>
      </c>
      <c r="E1171" s="65">
        <v>43564</v>
      </c>
      <c r="F1171" s="66">
        <v>5245</v>
      </c>
      <c r="G1171" s="64">
        <v>7088</v>
      </c>
      <c r="H1171" s="64">
        <v>6836</v>
      </c>
      <c r="I1171" s="64"/>
      <c r="J1171" s="59">
        <f t="shared" si="5"/>
        <v>15.83909490886235</v>
      </c>
      <c r="K1171" s="62"/>
      <c r="L1171" s="62"/>
      <c r="M1171" s="62"/>
      <c r="O1171" s="33">
        <f t="shared" si="1"/>
        <v>159.1</v>
      </c>
    </row>
    <row r="1172" spans="1:15" ht="15.75" customHeight="1" x14ac:dyDescent="0.3">
      <c r="A1172" s="7">
        <v>497</v>
      </c>
      <c r="B1172" s="7">
        <v>147</v>
      </c>
      <c r="C1172" s="28">
        <v>226</v>
      </c>
      <c r="D1172" s="28">
        <v>2</v>
      </c>
      <c r="E1172" s="29">
        <v>43517</v>
      </c>
      <c r="F1172" s="28">
        <v>5265</v>
      </c>
      <c r="G1172" s="28">
        <v>9260</v>
      </c>
      <c r="H1172" s="28">
        <v>8289</v>
      </c>
      <c r="I1172" s="28">
        <v>9</v>
      </c>
      <c r="J1172" s="30">
        <f t="shared" si="5"/>
        <v>32.109788359788361</v>
      </c>
      <c r="K1172" s="31">
        <f>AVERAGE(J1172:J1173)</f>
        <v>31.52519120959715</v>
      </c>
      <c r="L1172" s="31">
        <f>_xlfn.STDEV.S(J1172,J1173)</f>
        <v>0.82674521832507186</v>
      </c>
      <c r="M1172" s="32">
        <v>1</v>
      </c>
      <c r="O1172" s="33">
        <f t="shared" si="1"/>
        <v>302.39999999999998</v>
      </c>
    </row>
    <row r="1173" spans="1:15" ht="15.75" customHeight="1" x14ac:dyDescent="0.3">
      <c r="A1173" s="7">
        <v>498</v>
      </c>
      <c r="B1173" s="7">
        <v>148</v>
      </c>
      <c r="C1173" s="28">
        <v>226</v>
      </c>
      <c r="D1173" s="28">
        <v>2</v>
      </c>
      <c r="E1173" s="29">
        <v>43517</v>
      </c>
      <c r="F1173" s="28">
        <v>5186</v>
      </c>
      <c r="G1173" s="28">
        <v>8889</v>
      </c>
      <c r="H1173" s="28">
        <v>8014</v>
      </c>
      <c r="I1173" s="28"/>
      <c r="J1173" s="30">
        <f t="shared" si="5"/>
        <v>30.940594059405939</v>
      </c>
      <c r="K1173" s="32"/>
      <c r="L1173" s="32"/>
      <c r="M1173" s="32"/>
      <c r="O1173" s="33">
        <f t="shared" si="1"/>
        <v>282.8</v>
      </c>
    </row>
    <row r="1174" spans="1:15" ht="15.75" customHeight="1" x14ac:dyDescent="0.3">
      <c r="A1174" s="7">
        <v>1151</v>
      </c>
      <c r="B1174" s="7">
        <v>105</v>
      </c>
      <c r="C1174" s="28">
        <v>226</v>
      </c>
      <c r="D1174" s="28">
        <v>4</v>
      </c>
      <c r="E1174" s="29">
        <v>43524</v>
      </c>
      <c r="F1174" s="28">
        <v>5251</v>
      </c>
      <c r="G1174" s="28">
        <v>9222</v>
      </c>
      <c r="H1174" s="28">
        <v>8214</v>
      </c>
      <c r="I1174" s="28">
        <v>9</v>
      </c>
      <c r="J1174" s="30">
        <f t="shared" si="5"/>
        <v>34.01957475531556</v>
      </c>
      <c r="K1174" s="31">
        <f>AVERAGE(J1174:J1175)</f>
        <v>34.44710421256498</v>
      </c>
      <c r="L1174" s="31">
        <f>_xlfn.STDEV.S(J1174,J1175)</f>
        <v>0.60461795675613361</v>
      </c>
      <c r="M1174" s="32"/>
      <c r="O1174" s="33">
        <f t="shared" si="1"/>
        <v>296.3</v>
      </c>
    </row>
    <row r="1175" spans="1:15" ht="15.75" customHeight="1" x14ac:dyDescent="0.3">
      <c r="A1175" s="7">
        <v>1152</v>
      </c>
      <c r="B1175" s="7">
        <v>106</v>
      </c>
      <c r="C1175" s="28">
        <v>226</v>
      </c>
      <c r="D1175" s="28">
        <v>4</v>
      </c>
      <c r="E1175" s="29">
        <v>43524</v>
      </c>
      <c r="F1175" s="28">
        <v>5219</v>
      </c>
      <c r="G1175" s="28">
        <v>9361</v>
      </c>
      <c r="H1175" s="28">
        <v>8290</v>
      </c>
      <c r="I1175" s="28"/>
      <c r="J1175" s="30">
        <f t="shared" si="5"/>
        <v>34.874633669814393</v>
      </c>
      <c r="K1175" s="32"/>
      <c r="L1175" s="32"/>
      <c r="M1175" s="32"/>
      <c r="O1175" s="33">
        <f t="shared" si="1"/>
        <v>307.10000000000002</v>
      </c>
    </row>
    <row r="1176" spans="1:15" ht="15.75" customHeight="1" x14ac:dyDescent="0.3">
      <c r="A1176" s="7">
        <v>1801</v>
      </c>
      <c r="B1176" s="7">
        <v>105</v>
      </c>
      <c r="C1176" s="28">
        <v>226</v>
      </c>
      <c r="D1176" s="28">
        <v>6</v>
      </c>
      <c r="E1176" s="29">
        <v>43535</v>
      </c>
      <c r="F1176" s="28">
        <v>5251</v>
      </c>
      <c r="G1176" s="28">
        <v>8834</v>
      </c>
      <c r="H1176" s="28">
        <v>8199</v>
      </c>
      <c r="I1176" s="28">
        <v>7</v>
      </c>
      <c r="J1176" s="30">
        <f t="shared" si="5"/>
        <v>21.54002713704206</v>
      </c>
      <c r="K1176" s="31">
        <f>AVERAGE(J1176:J1177)</f>
        <v>21.73949292220146</v>
      </c>
      <c r="L1176" s="31">
        <f>_xlfn.STDEV.S(J1176,J1177)</f>
        <v>0.28208721860182234</v>
      </c>
      <c r="M1176" s="32"/>
      <c r="O1176" s="33">
        <f t="shared" si="1"/>
        <v>294.8</v>
      </c>
    </row>
    <row r="1177" spans="1:15" ht="15.75" customHeight="1" x14ac:dyDescent="0.3">
      <c r="A1177" s="7">
        <v>1802</v>
      </c>
      <c r="B1177" s="7">
        <v>106</v>
      </c>
      <c r="C1177" s="28">
        <v>226</v>
      </c>
      <c r="D1177" s="28">
        <v>6</v>
      </c>
      <c r="E1177" s="29">
        <v>43535</v>
      </c>
      <c r="F1177" s="28">
        <v>5219</v>
      </c>
      <c r="G1177" s="28">
        <v>8615</v>
      </c>
      <c r="H1177" s="28">
        <v>8004</v>
      </c>
      <c r="I1177" s="28"/>
      <c r="J1177" s="30">
        <f t="shared" si="5"/>
        <v>21.938958707360861</v>
      </c>
      <c r="K1177" s="32"/>
      <c r="L1177" s="32"/>
      <c r="M1177" s="32"/>
      <c r="O1177" s="33">
        <f t="shared" si="1"/>
        <v>278.5</v>
      </c>
    </row>
    <row r="1178" spans="1:15" ht="15.75" customHeight="1" x14ac:dyDescent="0.3">
      <c r="A1178" s="34">
        <v>2047</v>
      </c>
      <c r="B1178" s="34">
        <v>93</v>
      </c>
      <c r="C1178" s="35">
        <v>226</v>
      </c>
      <c r="D1178" s="35">
        <v>7</v>
      </c>
      <c r="E1178" s="36">
        <v>43545</v>
      </c>
      <c r="F1178" s="37">
        <v>5234</v>
      </c>
      <c r="G1178" s="35">
        <v>8941</v>
      </c>
      <c r="H1178" s="35">
        <v>8364</v>
      </c>
      <c r="I1178" s="28"/>
      <c r="J1178" s="30">
        <f t="shared" si="5"/>
        <v>18.43450479233227</v>
      </c>
      <c r="K1178" s="31">
        <f>AVERAGE(J1178:J1179)</f>
        <v>18.611502909513156</v>
      </c>
      <c r="L1178" s="31">
        <f>_xlfn.STDEV.S(J1178,J1179)</f>
        <v>0.25031313783171455</v>
      </c>
      <c r="M1178" s="32"/>
      <c r="O1178" s="33">
        <f t="shared" si="1"/>
        <v>313</v>
      </c>
    </row>
    <row r="1179" spans="1:15" ht="15.75" customHeight="1" x14ac:dyDescent="0.3">
      <c r="A1179" s="34">
        <v>2048</v>
      </c>
      <c r="B1179" s="34">
        <v>94</v>
      </c>
      <c r="C1179" s="35">
        <v>226</v>
      </c>
      <c r="D1179" s="35">
        <v>7</v>
      </c>
      <c r="E1179" s="36">
        <v>43545</v>
      </c>
      <c r="F1179" s="37">
        <v>5218</v>
      </c>
      <c r="G1179" s="35">
        <v>8689</v>
      </c>
      <c r="H1179" s="35">
        <v>8140</v>
      </c>
      <c r="I1179" s="28"/>
      <c r="J1179" s="30">
        <f t="shared" si="5"/>
        <v>18.788501026694046</v>
      </c>
      <c r="K1179" s="32"/>
      <c r="L1179" s="32"/>
      <c r="M1179" s="32"/>
      <c r="O1179" s="33">
        <f t="shared" si="1"/>
        <v>292.2</v>
      </c>
    </row>
    <row r="1180" spans="1:15" ht="15.75" customHeight="1" x14ac:dyDescent="0.3">
      <c r="A1180" s="34">
        <v>2677</v>
      </c>
      <c r="B1180" s="34">
        <v>49</v>
      </c>
      <c r="C1180" s="35">
        <v>226</v>
      </c>
      <c r="D1180" s="35">
        <v>10</v>
      </c>
      <c r="E1180" s="36">
        <v>43564</v>
      </c>
      <c r="F1180" s="37">
        <v>5203</v>
      </c>
      <c r="G1180" s="35">
        <v>8452</v>
      </c>
      <c r="H1180" s="35">
        <v>7965</v>
      </c>
      <c r="I1180" s="35"/>
      <c r="J1180" s="30">
        <f t="shared" si="5"/>
        <v>17.632150615496016</v>
      </c>
      <c r="K1180" s="31">
        <f>AVERAGE(J1180:J1181)</f>
        <v>17.46653337681073</v>
      </c>
      <c r="L1180" s="31">
        <f>_xlfn.STDEV.S(J1180,J1181)</f>
        <v>0.23421814511151581</v>
      </c>
      <c r="M1180" s="32">
        <f>(K1178-K1180)/19</f>
        <v>6.0261554352759254E-2</v>
      </c>
      <c r="N1180" s="33">
        <f>(K1172-K1180)/47</f>
        <v>0.29912037942098763</v>
      </c>
      <c r="O1180" s="33">
        <f t="shared" si="1"/>
        <v>276.2</v>
      </c>
    </row>
    <row r="1181" spans="1:15" ht="15.75" customHeight="1" x14ac:dyDescent="0.3">
      <c r="A1181" s="34">
        <v>2678</v>
      </c>
      <c r="B1181" s="34">
        <v>50</v>
      </c>
      <c r="C1181" s="35">
        <v>226</v>
      </c>
      <c r="D1181" s="35">
        <v>10</v>
      </c>
      <c r="E1181" s="36">
        <v>43564</v>
      </c>
      <c r="F1181" s="37">
        <v>5251</v>
      </c>
      <c r="G1181" s="35">
        <v>8580</v>
      </c>
      <c r="H1181" s="35">
        <v>8089</v>
      </c>
      <c r="I1181" s="35"/>
      <c r="J1181" s="30">
        <f t="shared" si="5"/>
        <v>17.300916138125441</v>
      </c>
      <c r="K1181" s="32"/>
      <c r="L1181" s="32"/>
      <c r="M1181" s="32"/>
      <c r="O1181" s="33">
        <f t="shared" si="1"/>
        <v>283.8</v>
      </c>
    </row>
    <row r="1182" spans="1:15" ht="15.75" customHeight="1" x14ac:dyDescent="0.3">
      <c r="A1182" s="7">
        <v>499</v>
      </c>
      <c r="B1182" s="7">
        <v>149</v>
      </c>
      <c r="C1182" s="67">
        <v>227</v>
      </c>
      <c r="D1182" s="67">
        <v>2</v>
      </c>
      <c r="E1182" s="68">
        <v>43517</v>
      </c>
      <c r="F1182" s="67">
        <v>5222</v>
      </c>
      <c r="G1182" s="67">
        <v>9058</v>
      </c>
      <c r="H1182" s="67">
        <v>7935</v>
      </c>
      <c r="I1182" s="67">
        <v>10</v>
      </c>
      <c r="J1182" s="69">
        <f t="shared" si="5"/>
        <v>41.3932915591596</v>
      </c>
      <c r="K1182" s="46">
        <f>AVERAGE(J1182:J1183)</f>
        <v>41.498248985992625</v>
      </c>
      <c r="L1182" s="46">
        <f>_xlfn.STDEV.S(J1182,J1183)</f>
        <v>0.14843221649904528</v>
      </c>
      <c r="M1182" s="47">
        <v>2</v>
      </c>
      <c r="O1182" s="33">
        <f t="shared" si="1"/>
        <v>271.3</v>
      </c>
    </row>
    <row r="1183" spans="1:15" ht="15.75" customHeight="1" x14ac:dyDescent="0.3">
      <c r="A1183" s="7">
        <v>500</v>
      </c>
      <c r="B1183" s="7">
        <v>150</v>
      </c>
      <c r="C1183" s="67">
        <v>227</v>
      </c>
      <c r="D1183" s="67">
        <v>2</v>
      </c>
      <c r="E1183" s="68">
        <v>43517</v>
      </c>
      <c r="F1183" s="67">
        <v>5188</v>
      </c>
      <c r="G1183" s="67">
        <v>8721</v>
      </c>
      <c r="H1183" s="67">
        <v>7683</v>
      </c>
      <c r="I1183" s="67"/>
      <c r="J1183" s="69">
        <f t="shared" si="5"/>
        <v>41.603206412825649</v>
      </c>
      <c r="K1183" s="47"/>
      <c r="L1183" s="47"/>
      <c r="M1183" s="47"/>
      <c r="O1183" s="33">
        <f t="shared" si="1"/>
        <v>249.5</v>
      </c>
    </row>
    <row r="1184" spans="1:15" ht="15.75" customHeight="1" x14ac:dyDescent="0.3">
      <c r="A1184" s="7">
        <v>1153</v>
      </c>
      <c r="B1184" s="7">
        <v>107</v>
      </c>
      <c r="C1184" s="67">
        <v>227</v>
      </c>
      <c r="D1184" s="67">
        <v>4</v>
      </c>
      <c r="E1184" s="68">
        <v>43524</v>
      </c>
      <c r="F1184" s="67">
        <v>5226</v>
      </c>
      <c r="G1184" s="67">
        <v>8293</v>
      </c>
      <c r="H1184" s="67">
        <v>7513</v>
      </c>
      <c r="I1184" s="67">
        <v>9</v>
      </c>
      <c r="J1184" s="69">
        <f t="shared" si="5"/>
        <v>34.105815478793176</v>
      </c>
      <c r="K1184" s="46">
        <f>AVERAGE(J1184:J1185)</f>
        <v>34.581305702577161</v>
      </c>
      <c r="L1184" s="46">
        <f>_xlfn.STDEV.S(J1184,J1185)</f>
        <v>0.67244472325113069</v>
      </c>
      <c r="M1184" s="47"/>
      <c r="O1184" s="33">
        <f t="shared" si="1"/>
        <v>228.7</v>
      </c>
    </row>
    <row r="1185" spans="1:15" ht="15.75" customHeight="1" x14ac:dyDescent="0.3">
      <c r="A1185" s="7">
        <v>1154</v>
      </c>
      <c r="B1185" s="7">
        <v>108</v>
      </c>
      <c r="C1185" s="67">
        <v>227</v>
      </c>
      <c r="D1185" s="67">
        <v>4</v>
      </c>
      <c r="E1185" s="68">
        <v>43524</v>
      </c>
      <c r="F1185" s="67">
        <v>5274</v>
      </c>
      <c r="G1185" s="67">
        <v>8722</v>
      </c>
      <c r="H1185" s="67">
        <v>7827</v>
      </c>
      <c r="I1185" s="67"/>
      <c r="J1185" s="69">
        <f t="shared" si="5"/>
        <v>35.056795926361147</v>
      </c>
      <c r="K1185" s="47"/>
      <c r="L1185" s="47"/>
      <c r="M1185" s="47"/>
      <c r="O1185" s="33">
        <f t="shared" si="1"/>
        <v>255.3</v>
      </c>
    </row>
    <row r="1186" spans="1:15" ht="15.75" customHeight="1" x14ac:dyDescent="0.3">
      <c r="A1186" s="7">
        <v>1803</v>
      </c>
      <c r="B1186" s="7">
        <v>107</v>
      </c>
      <c r="C1186" s="67">
        <v>227</v>
      </c>
      <c r="D1186" s="67">
        <v>6</v>
      </c>
      <c r="E1186" s="68">
        <v>43535</v>
      </c>
      <c r="F1186" s="67">
        <v>5226</v>
      </c>
      <c r="G1186" s="67">
        <v>8301</v>
      </c>
      <c r="H1186" s="67">
        <v>7669</v>
      </c>
      <c r="I1186" s="67">
        <v>6</v>
      </c>
      <c r="J1186" s="69">
        <f t="shared" si="5"/>
        <v>25.8698321735571</v>
      </c>
      <c r="K1186" s="46">
        <f>AVERAGE(J1186:J1187)</f>
        <v>25.734436853551713</v>
      </c>
      <c r="L1186" s="46">
        <f>_xlfn.STDEV.S(J1186,J1187)</f>
        <v>0.19147789783346544</v>
      </c>
      <c r="M1186" s="47"/>
      <c r="O1186" s="33">
        <f t="shared" si="1"/>
        <v>244.3</v>
      </c>
    </row>
    <row r="1187" spans="1:15" ht="15.75" customHeight="1" x14ac:dyDescent="0.3">
      <c r="A1187" s="7">
        <v>1804</v>
      </c>
      <c r="B1187" s="7">
        <v>108</v>
      </c>
      <c r="C1187" s="67">
        <v>227</v>
      </c>
      <c r="D1187" s="67">
        <v>6</v>
      </c>
      <c r="E1187" s="68">
        <v>43535</v>
      </c>
      <c r="F1187" s="67">
        <v>5274</v>
      </c>
      <c r="G1187" s="67">
        <v>8419</v>
      </c>
      <c r="H1187" s="67">
        <v>7778</v>
      </c>
      <c r="I1187" s="67"/>
      <c r="J1187" s="69">
        <f t="shared" si="5"/>
        <v>25.599041533546323</v>
      </c>
      <c r="K1187" s="47"/>
      <c r="L1187" s="47"/>
      <c r="M1187" s="47"/>
      <c r="O1187" s="33">
        <f t="shared" si="1"/>
        <v>250.4</v>
      </c>
    </row>
    <row r="1188" spans="1:15" ht="15.75" customHeight="1" x14ac:dyDescent="0.3">
      <c r="A1188" s="34">
        <v>2293</v>
      </c>
      <c r="B1188" s="34">
        <v>63</v>
      </c>
      <c r="C1188" s="70">
        <v>227</v>
      </c>
      <c r="D1188" s="70">
        <v>8</v>
      </c>
      <c r="E1188" s="71">
        <v>43550</v>
      </c>
      <c r="F1188" s="72">
        <v>5214</v>
      </c>
      <c r="G1188" s="70">
        <v>8430</v>
      </c>
      <c r="H1188" s="70">
        <v>7951</v>
      </c>
      <c r="I1188" s="67"/>
      <c r="J1188" s="69">
        <f t="shared" si="5"/>
        <v>17.500913408841797</v>
      </c>
      <c r="K1188" s="46">
        <f>AVERAGE(J1188:J1189)</f>
        <v>17.538216610266328</v>
      </c>
      <c r="L1188" s="46">
        <f>_xlfn.STDEV.S(J1188,J1189)</f>
        <v>5.2754693374508242E-2</v>
      </c>
      <c r="M1188" s="47">
        <f>(K1186-K1188)/15</f>
        <v>0.54641468288569228</v>
      </c>
      <c r="N1188" s="33">
        <f>(K1184-K1188)/26</f>
        <v>0.65550342662733974</v>
      </c>
      <c r="O1188" s="33">
        <f t="shared" si="1"/>
        <v>273.7</v>
      </c>
    </row>
    <row r="1189" spans="1:15" ht="15.75" customHeight="1" x14ac:dyDescent="0.3">
      <c r="A1189" s="34">
        <v>2294</v>
      </c>
      <c r="B1189" s="34">
        <v>64</v>
      </c>
      <c r="C1189" s="70">
        <v>227</v>
      </c>
      <c r="D1189" s="70">
        <v>8</v>
      </c>
      <c r="E1189" s="71">
        <v>43550</v>
      </c>
      <c r="F1189" s="72">
        <v>5232</v>
      </c>
      <c r="G1189" s="70">
        <v>8229</v>
      </c>
      <c r="H1189" s="70">
        <v>7781</v>
      </c>
      <c r="I1189" s="67"/>
      <c r="J1189" s="69">
        <f t="shared" si="5"/>
        <v>17.57551981169086</v>
      </c>
      <c r="K1189" s="47"/>
      <c r="L1189" s="47"/>
      <c r="M1189" s="47"/>
      <c r="O1189" s="33">
        <f t="shared" si="1"/>
        <v>254.9</v>
      </c>
    </row>
    <row r="1190" spans="1:15" ht="15.75" customHeight="1" x14ac:dyDescent="0.3">
      <c r="A1190" s="7">
        <v>139</v>
      </c>
      <c r="B1190" s="7">
        <v>139</v>
      </c>
      <c r="C1190" s="28">
        <v>228</v>
      </c>
      <c r="D1190" s="28">
        <v>1</v>
      </c>
      <c r="E1190" s="29">
        <v>43514</v>
      </c>
      <c r="F1190" s="28">
        <v>5218</v>
      </c>
      <c r="G1190" s="28">
        <v>7411</v>
      </c>
      <c r="H1190" s="28">
        <v>7083</v>
      </c>
      <c r="I1190" s="28">
        <v>8</v>
      </c>
      <c r="J1190" s="30">
        <f t="shared" si="5"/>
        <v>17.587131367292226</v>
      </c>
      <c r="K1190" s="31">
        <f>AVERAGE(J1190:J1191)</f>
        <v>18.295828127085027</v>
      </c>
      <c r="L1190" s="31">
        <f>_xlfn.STDEV.S(J1190,J1191)</f>
        <v>1.0022485693088465</v>
      </c>
      <c r="M1190" s="32">
        <v>1</v>
      </c>
      <c r="O1190" s="33">
        <f t="shared" si="1"/>
        <v>186.5</v>
      </c>
    </row>
    <row r="1191" spans="1:15" ht="15.75" customHeight="1" x14ac:dyDescent="0.3">
      <c r="A1191" s="7">
        <v>140</v>
      </c>
      <c r="B1191" s="7">
        <v>140</v>
      </c>
      <c r="C1191" s="28">
        <v>228</v>
      </c>
      <c r="D1191" s="28">
        <v>1</v>
      </c>
      <c r="E1191" s="29">
        <v>43514</v>
      </c>
      <c r="F1191" s="28">
        <v>5241</v>
      </c>
      <c r="G1191" s="28">
        <v>7608</v>
      </c>
      <c r="H1191" s="28">
        <v>7230</v>
      </c>
      <c r="I1191" s="28"/>
      <c r="J1191" s="30">
        <f t="shared" si="5"/>
        <v>19.004524886877828</v>
      </c>
      <c r="K1191" s="32"/>
      <c r="L1191" s="32"/>
      <c r="M1191" s="32"/>
      <c r="O1191" s="33">
        <f t="shared" si="1"/>
        <v>198.9</v>
      </c>
    </row>
    <row r="1192" spans="1:15" ht="15.75" customHeight="1" x14ac:dyDescent="0.3">
      <c r="A1192" s="7">
        <v>793</v>
      </c>
      <c r="B1192" s="7">
        <v>139</v>
      </c>
      <c r="C1192" s="28">
        <v>228</v>
      </c>
      <c r="D1192" s="28">
        <v>3</v>
      </c>
      <c r="E1192" s="29">
        <v>43521</v>
      </c>
      <c r="F1192" s="28">
        <v>5218</v>
      </c>
      <c r="G1192" s="28">
        <v>7383</v>
      </c>
      <c r="H1192" s="28">
        <v>7033</v>
      </c>
      <c r="I1192" s="28">
        <v>5</v>
      </c>
      <c r="J1192" s="30">
        <f t="shared" si="5"/>
        <v>19.28374655647383</v>
      </c>
      <c r="K1192" s="31">
        <f>AVERAGE(J1192:J1193)</f>
        <v>19.494894508503656</v>
      </c>
      <c r="L1192" s="31">
        <f>_xlfn.STDEV.S(J1192,J1193)</f>
        <v>0.2986082974278812</v>
      </c>
      <c r="M1192" s="32"/>
      <c r="O1192" s="33">
        <f t="shared" si="1"/>
        <v>181.5</v>
      </c>
    </row>
    <row r="1193" spans="1:15" ht="15.75" customHeight="1" x14ac:dyDescent="0.3">
      <c r="A1193" s="7">
        <v>794</v>
      </c>
      <c r="B1193" s="7">
        <v>140</v>
      </c>
      <c r="C1193" s="28">
        <v>228</v>
      </c>
      <c r="D1193" s="28">
        <v>3</v>
      </c>
      <c r="E1193" s="29">
        <v>43521</v>
      </c>
      <c r="F1193" s="28">
        <v>5241</v>
      </c>
      <c r="G1193" s="28">
        <v>7440</v>
      </c>
      <c r="H1193" s="28">
        <v>7078</v>
      </c>
      <c r="I1193" s="28"/>
      <c r="J1193" s="30">
        <f t="shared" si="5"/>
        <v>19.706042460533478</v>
      </c>
      <c r="K1193" s="32"/>
      <c r="L1193" s="32"/>
      <c r="M1193" s="32"/>
      <c r="O1193" s="33">
        <f t="shared" si="1"/>
        <v>183.7</v>
      </c>
    </row>
    <row r="1194" spans="1:15" ht="15.75" customHeight="1" x14ac:dyDescent="0.3">
      <c r="A1194" s="7">
        <v>1443</v>
      </c>
      <c r="B1194" s="7">
        <v>139</v>
      </c>
      <c r="C1194" s="28">
        <v>228</v>
      </c>
      <c r="D1194" s="28">
        <v>5</v>
      </c>
      <c r="E1194" s="29">
        <v>43531</v>
      </c>
      <c r="F1194" s="28">
        <v>5218</v>
      </c>
      <c r="G1194" s="28">
        <v>7765</v>
      </c>
      <c r="H1194" s="28">
        <v>7392</v>
      </c>
      <c r="I1194" s="28">
        <v>10</v>
      </c>
      <c r="J1194" s="30">
        <f t="shared" si="5"/>
        <v>17.157313707451703</v>
      </c>
      <c r="K1194" s="31">
        <f>AVERAGE(J1194:J1195)</f>
        <v>17.163287203920405</v>
      </c>
      <c r="L1194" s="31">
        <f>_xlfn.STDEV.S(J1194,J1195)</f>
        <v>8.4477997208257504E-3</v>
      </c>
      <c r="M1194" s="32"/>
      <c r="O1194" s="33">
        <f t="shared" si="1"/>
        <v>217.4</v>
      </c>
    </row>
    <row r="1195" spans="1:15" ht="15.75" customHeight="1" x14ac:dyDescent="0.3">
      <c r="A1195" s="7">
        <v>1444</v>
      </c>
      <c r="B1195" s="7">
        <v>140</v>
      </c>
      <c r="C1195" s="28">
        <v>228</v>
      </c>
      <c r="D1195" s="28">
        <v>5</v>
      </c>
      <c r="E1195" s="29">
        <v>43531</v>
      </c>
      <c r="F1195" s="28">
        <v>5241</v>
      </c>
      <c r="G1195" s="28">
        <v>7650</v>
      </c>
      <c r="H1195" s="28">
        <v>7297</v>
      </c>
      <c r="I1195" s="28"/>
      <c r="J1195" s="30">
        <f t="shared" si="5"/>
        <v>17.169260700389106</v>
      </c>
      <c r="K1195" s="32"/>
      <c r="L1195" s="32"/>
      <c r="M1195" s="32"/>
      <c r="O1195" s="33">
        <f t="shared" si="1"/>
        <v>205.6</v>
      </c>
    </row>
    <row r="1196" spans="1:15" ht="15.75" customHeight="1" x14ac:dyDescent="0.3">
      <c r="A1196" s="34">
        <v>2049</v>
      </c>
      <c r="B1196" s="34">
        <v>95</v>
      </c>
      <c r="C1196" s="35">
        <v>228</v>
      </c>
      <c r="D1196" s="35">
        <v>7</v>
      </c>
      <c r="E1196" s="36">
        <v>43545</v>
      </c>
      <c r="F1196" s="37">
        <v>5232</v>
      </c>
      <c r="G1196" s="35">
        <v>7414</v>
      </c>
      <c r="H1196" s="35">
        <v>7107</v>
      </c>
      <c r="I1196" s="28"/>
      <c r="J1196" s="30">
        <f t="shared" si="5"/>
        <v>16.373333333333335</v>
      </c>
      <c r="K1196" s="31">
        <f>AVERAGE(J1196:J1197)</f>
        <v>16.107934069451112</v>
      </c>
      <c r="L1196" s="31">
        <f>_xlfn.STDEV.S(J1196,J1197)</f>
        <v>0.37533123842607335</v>
      </c>
      <c r="M1196" s="32">
        <f>(K1194-K1196)/14</f>
        <v>7.5382366747806628E-2</v>
      </c>
      <c r="N1196" s="33">
        <f>(K1190-K1196)/31</f>
        <v>7.057722766561017E-2</v>
      </c>
      <c r="O1196" s="33">
        <f t="shared" si="1"/>
        <v>187.5</v>
      </c>
    </row>
    <row r="1197" spans="1:15" ht="15.75" customHeight="1" x14ac:dyDescent="0.3">
      <c r="A1197" s="34">
        <v>2050</v>
      </c>
      <c r="B1197" s="34">
        <v>96</v>
      </c>
      <c r="C1197" s="35">
        <v>228</v>
      </c>
      <c r="D1197" s="35">
        <v>7</v>
      </c>
      <c r="E1197" s="36">
        <v>43545</v>
      </c>
      <c r="F1197" s="37">
        <v>5242</v>
      </c>
      <c r="G1197" s="35">
        <v>7655</v>
      </c>
      <c r="H1197" s="35">
        <v>7325</v>
      </c>
      <c r="I1197" s="28"/>
      <c r="J1197" s="30">
        <f t="shared" si="5"/>
        <v>15.842534805568892</v>
      </c>
      <c r="K1197" s="32"/>
      <c r="L1197" s="32"/>
      <c r="M1197" s="32"/>
      <c r="O1197" s="33">
        <f t="shared" si="1"/>
        <v>208.3</v>
      </c>
    </row>
    <row r="1198" spans="1:15" ht="15.75" customHeight="1" x14ac:dyDescent="0.3">
      <c r="A1198" s="7">
        <v>141</v>
      </c>
      <c r="B1198" s="7">
        <v>141</v>
      </c>
      <c r="C1198" s="57">
        <v>229</v>
      </c>
      <c r="D1198" s="57">
        <v>1</v>
      </c>
      <c r="E1198" s="58">
        <v>43514</v>
      </c>
      <c r="F1198" s="57">
        <v>5187</v>
      </c>
      <c r="G1198" s="57">
        <v>9063</v>
      </c>
      <c r="H1198" s="57">
        <v>7918</v>
      </c>
      <c r="I1198" s="57">
        <v>9</v>
      </c>
      <c r="J1198" s="59">
        <f t="shared" si="5"/>
        <v>41.926034419626511</v>
      </c>
      <c r="K1198" s="63">
        <f>AVERAGE(J1198:J1199)</f>
        <v>43.388130053473489</v>
      </c>
      <c r="L1198" s="63">
        <f>_xlfn.STDEV.S(J1198,J1199)</f>
        <v>2.0677154748728883</v>
      </c>
      <c r="M1198" s="62">
        <v>1</v>
      </c>
      <c r="O1198" s="33">
        <f t="shared" si="1"/>
        <v>273.10000000000002</v>
      </c>
    </row>
    <row r="1199" spans="1:15" ht="15.75" customHeight="1" x14ac:dyDescent="0.3">
      <c r="A1199" s="7">
        <v>142</v>
      </c>
      <c r="B1199" s="7">
        <v>142</v>
      </c>
      <c r="C1199" s="57">
        <v>229</v>
      </c>
      <c r="D1199" s="57">
        <v>1</v>
      </c>
      <c r="E1199" s="58">
        <v>43514</v>
      </c>
      <c r="F1199" s="57">
        <v>5229</v>
      </c>
      <c r="G1199" s="57">
        <v>8759</v>
      </c>
      <c r="H1199" s="57">
        <v>7666</v>
      </c>
      <c r="I1199" s="57"/>
      <c r="J1199" s="59">
        <f t="shared" si="5"/>
        <v>44.850225687320474</v>
      </c>
      <c r="K1199" s="62"/>
      <c r="L1199" s="62"/>
      <c r="M1199" s="62"/>
      <c r="O1199" s="33">
        <f t="shared" si="1"/>
        <v>243.7</v>
      </c>
    </row>
    <row r="1200" spans="1:15" ht="15.75" customHeight="1" x14ac:dyDescent="0.3">
      <c r="A1200" s="7">
        <v>795</v>
      </c>
      <c r="B1200" s="7">
        <v>141</v>
      </c>
      <c r="C1200" s="57">
        <v>229</v>
      </c>
      <c r="D1200" s="57">
        <v>3</v>
      </c>
      <c r="E1200" s="58">
        <v>43521</v>
      </c>
      <c r="F1200" s="57">
        <v>5187</v>
      </c>
      <c r="G1200" s="57">
        <v>8506</v>
      </c>
      <c r="H1200" s="57">
        <v>7729</v>
      </c>
      <c r="I1200" s="57">
        <v>8</v>
      </c>
      <c r="J1200" s="59">
        <f t="shared" si="5"/>
        <v>30.56648308418568</v>
      </c>
      <c r="K1200" s="63">
        <f>AVERAGE(J1200:J1201)</f>
        <v>31.738694691094373</v>
      </c>
      <c r="L1200" s="63">
        <f>_xlfn.STDEV.S(J1200,J1201)</f>
        <v>1.6577575524614352</v>
      </c>
      <c r="M1200" s="62"/>
      <c r="O1200" s="33">
        <f t="shared" si="1"/>
        <v>254.2</v>
      </c>
    </row>
    <row r="1201" spans="1:15" ht="15.75" customHeight="1" x14ac:dyDescent="0.3">
      <c r="A1201" s="7">
        <v>796</v>
      </c>
      <c r="B1201" s="7">
        <v>142</v>
      </c>
      <c r="C1201" s="57">
        <v>229</v>
      </c>
      <c r="D1201" s="57">
        <v>3</v>
      </c>
      <c r="E1201" s="58">
        <v>43521</v>
      </c>
      <c r="F1201" s="57">
        <v>5229</v>
      </c>
      <c r="G1201" s="57">
        <v>8690</v>
      </c>
      <c r="H1201" s="57">
        <v>7833</v>
      </c>
      <c r="I1201" s="57"/>
      <c r="J1201" s="59">
        <f t="shared" si="5"/>
        <v>32.91090629800307</v>
      </c>
      <c r="K1201" s="62"/>
      <c r="L1201" s="62"/>
      <c r="M1201" s="62"/>
      <c r="O1201" s="33">
        <f t="shared" si="1"/>
        <v>260.39999999999998</v>
      </c>
    </row>
    <row r="1202" spans="1:15" ht="15.75" customHeight="1" x14ac:dyDescent="0.3">
      <c r="A1202" s="7">
        <v>1445</v>
      </c>
      <c r="B1202" s="7">
        <v>141</v>
      </c>
      <c r="C1202" s="57">
        <v>229</v>
      </c>
      <c r="D1202" s="57">
        <v>5</v>
      </c>
      <c r="E1202" s="58">
        <v>43531</v>
      </c>
      <c r="F1202" s="57">
        <v>5187</v>
      </c>
      <c r="G1202" s="57">
        <v>8262</v>
      </c>
      <c r="H1202" s="57">
        <v>7759</v>
      </c>
      <c r="I1202" s="57">
        <v>10</v>
      </c>
      <c r="J1202" s="59">
        <f t="shared" si="5"/>
        <v>19.556765163297047</v>
      </c>
      <c r="K1202" s="63">
        <f>AVERAGE(J1202:J1203)</f>
        <v>19.281842085108025</v>
      </c>
      <c r="L1202" s="63">
        <f>_xlfn.STDEV.S(J1202,J1203)</f>
        <v>0.38879994578427213</v>
      </c>
      <c r="M1202" s="62"/>
      <c r="O1202" s="33">
        <f t="shared" si="1"/>
        <v>257.2</v>
      </c>
    </row>
    <row r="1203" spans="1:15" ht="15.75" customHeight="1" x14ac:dyDescent="0.3">
      <c r="A1203" s="7">
        <v>1446</v>
      </c>
      <c r="B1203" s="7">
        <v>142</v>
      </c>
      <c r="C1203" s="57">
        <v>229</v>
      </c>
      <c r="D1203" s="57">
        <v>5</v>
      </c>
      <c r="E1203" s="58">
        <v>43531</v>
      </c>
      <c r="F1203" s="57">
        <v>5229</v>
      </c>
      <c r="G1203" s="57">
        <v>8153</v>
      </c>
      <c r="H1203" s="57">
        <v>7686</v>
      </c>
      <c r="I1203" s="57"/>
      <c r="J1203" s="59">
        <f t="shared" si="5"/>
        <v>19.006919006919006</v>
      </c>
      <c r="K1203" s="62"/>
      <c r="L1203" s="62"/>
      <c r="M1203" s="62"/>
      <c r="O1203" s="33">
        <f t="shared" si="1"/>
        <v>245.7</v>
      </c>
    </row>
    <row r="1204" spans="1:15" ht="15.75" customHeight="1" x14ac:dyDescent="0.3">
      <c r="A1204" s="34">
        <v>2051</v>
      </c>
      <c r="B1204" s="34">
        <v>97</v>
      </c>
      <c r="C1204" s="64">
        <v>229</v>
      </c>
      <c r="D1204" s="64">
        <v>7</v>
      </c>
      <c r="E1204" s="65">
        <v>43545</v>
      </c>
      <c r="F1204" s="66">
        <v>5287</v>
      </c>
      <c r="G1204" s="64">
        <v>8840</v>
      </c>
      <c r="H1204" s="64">
        <v>8320</v>
      </c>
      <c r="I1204" s="57"/>
      <c r="J1204" s="59">
        <f t="shared" si="5"/>
        <v>17.144741180349488</v>
      </c>
      <c r="K1204" s="63">
        <f>AVERAGE(J1204:J1205)</f>
        <v>17.1978136780046</v>
      </c>
      <c r="L1204" s="63">
        <f>_xlfn.STDEV.S(J1204,J1205)</f>
        <v>7.5055845972871182E-2</v>
      </c>
      <c r="M1204" s="62">
        <f>(K1202-K1204)/14</f>
        <v>0.14885917193595891</v>
      </c>
      <c r="N1204" s="33">
        <f>(K1200-K1204)/24</f>
        <v>0.60587004221207386</v>
      </c>
      <c r="O1204" s="33">
        <f t="shared" si="1"/>
        <v>303.3</v>
      </c>
    </row>
    <row r="1205" spans="1:15" ht="15.75" customHeight="1" x14ac:dyDescent="0.3">
      <c r="A1205" s="34">
        <v>2052</v>
      </c>
      <c r="B1205" s="34">
        <v>98</v>
      </c>
      <c r="C1205" s="64">
        <v>229</v>
      </c>
      <c r="D1205" s="64">
        <v>7</v>
      </c>
      <c r="E1205" s="65">
        <v>43545</v>
      </c>
      <c r="F1205" s="66">
        <v>5252</v>
      </c>
      <c r="G1205" s="64">
        <v>8229</v>
      </c>
      <c r="H1205" s="64">
        <v>7791</v>
      </c>
      <c r="I1205" s="57"/>
      <c r="J1205" s="59">
        <f t="shared" si="5"/>
        <v>17.250886175659708</v>
      </c>
      <c r="K1205" s="62"/>
      <c r="L1205" s="62"/>
      <c r="M1205" s="62"/>
      <c r="O1205" s="33">
        <f t="shared" si="1"/>
        <v>253.9</v>
      </c>
    </row>
    <row r="1206" spans="1:15" ht="15.75" customHeight="1" x14ac:dyDescent="0.3">
      <c r="A1206" s="7">
        <v>143</v>
      </c>
      <c r="B1206" s="7">
        <v>143</v>
      </c>
      <c r="C1206" s="28">
        <v>230</v>
      </c>
      <c r="D1206" s="28">
        <v>1</v>
      </c>
      <c r="E1206" s="29">
        <v>43514</v>
      </c>
      <c r="F1206" s="28">
        <v>5229</v>
      </c>
      <c r="G1206" s="28"/>
      <c r="H1206" s="28"/>
      <c r="I1206" s="28"/>
      <c r="J1206" s="30">
        <f t="shared" si="5"/>
        <v>0</v>
      </c>
      <c r="K1206" s="31">
        <f>AVERAGE(J1206:J1207)</f>
        <v>0</v>
      </c>
      <c r="L1206" s="31">
        <f>_xlfn.STDEV.S(J1206,J1207)</f>
        <v>0</v>
      </c>
      <c r="M1206" s="32">
        <v>1</v>
      </c>
      <c r="O1206" s="33">
        <f t="shared" si="1"/>
        <v>-522.9</v>
      </c>
    </row>
    <row r="1207" spans="1:15" ht="15.75" customHeight="1" x14ac:dyDescent="0.3">
      <c r="A1207" s="7">
        <v>144</v>
      </c>
      <c r="B1207" s="7">
        <v>144</v>
      </c>
      <c r="C1207" s="28">
        <v>230</v>
      </c>
      <c r="D1207" s="28">
        <v>1</v>
      </c>
      <c r="E1207" s="29">
        <v>43514</v>
      </c>
      <c r="F1207" s="28">
        <v>5238</v>
      </c>
      <c r="G1207" s="28"/>
      <c r="H1207" s="28"/>
      <c r="I1207" s="28"/>
      <c r="J1207" s="30">
        <f t="shared" si="5"/>
        <v>0</v>
      </c>
      <c r="K1207" s="32"/>
      <c r="L1207" s="32"/>
      <c r="M1207" s="32"/>
      <c r="O1207" s="33">
        <f t="shared" si="1"/>
        <v>-523.79999999999995</v>
      </c>
    </row>
    <row r="1208" spans="1:15" ht="15.75" customHeight="1" x14ac:dyDescent="0.3">
      <c r="A1208" s="7">
        <v>653</v>
      </c>
      <c r="B1208" s="7">
        <v>303</v>
      </c>
      <c r="C1208" s="28">
        <v>230</v>
      </c>
      <c r="D1208" s="28">
        <v>2</v>
      </c>
      <c r="E1208" s="29">
        <v>43517</v>
      </c>
      <c r="F1208" s="28">
        <v>5303</v>
      </c>
      <c r="G1208" s="28">
        <v>7842</v>
      </c>
      <c r="H1208" s="28">
        <v>7459</v>
      </c>
      <c r="I1208" s="28">
        <v>11</v>
      </c>
      <c r="J1208" s="30">
        <f t="shared" si="5"/>
        <v>17.764378478664192</v>
      </c>
      <c r="K1208" s="31">
        <f>AVERAGE(J1208:J1209)</f>
        <v>17.714996810310012</v>
      </c>
      <c r="L1208" s="31">
        <f>_xlfn.STDEV.S(J1208,J1209)</f>
        <v>6.9836225119088352E-2</v>
      </c>
      <c r="M1208" s="32"/>
      <c r="O1208" s="33">
        <f t="shared" si="1"/>
        <v>215.6</v>
      </c>
    </row>
    <row r="1209" spans="1:15" ht="15.75" customHeight="1" x14ac:dyDescent="0.3">
      <c r="A1209" s="7">
        <v>654</v>
      </c>
      <c r="B1209" s="7">
        <v>304</v>
      </c>
      <c r="C1209" s="28">
        <v>230</v>
      </c>
      <c r="D1209" s="28">
        <v>2</v>
      </c>
      <c r="E1209" s="29">
        <v>43517</v>
      </c>
      <c r="F1209" s="28">
        <v>5212</v>
      </c>
      <c r="G1209" s="28">
        <v>7823</v>
      </c>
      <c r="H1209" s="28">
        <v>7431</v>
      </c>
      <c r="I1209" s="28"/>
      <c r="J1209" s="30">
        <f t="shared" si="5"/>
        <v>17.665615141955836</v>
      </c>
      <c r="K1209" s="32"/>
      <c r="L1209" s="32"/>
      <c r="M1209" s="32"/>
      <c r="O1209" s="33">
        <f t="shared" si="1"/>
        <v>221.9</v>
      </c>
    </row>
    <row r="1210" spans="1:15" ht="15.75" customHeight="1" x14ac:dyDescent="0.3">
      <c r="A1210" s="7">
        <v>797</v>
      </c>
      <c r="B1210" s="7">
        <v>143</v>
      </c>
      <c r="C1210" s="28">
        <v>230</v>
      </c>
      <c r="D1210" s="28">
        <v>3</v>
      </c>
      <c r="E1210" s="29">
        <v>43521</v>
      </c>
      <c r="F1210" s="28">
        <v>5229</v>
      </c>
      <c r="G1210" s="28">
        <v>7856</v>
      </c>
      <c r="H1210" s="28">
        <v>7281</v>
      </c>
      <c r="I1210" s="28">
        <v>7</v>
      </c>
      <c r="J1210" s="30">
        <f t="shared" si="5"/>
        <v>28.02144249512671</v>
      </c>
      <c r="K1210" s="31">
        <f>AVERAGE(J1210:J1211)</f>
        <v>27.722698433875145</v>
      </c>
      <c r="L1210" s="31">
        <f>_xlfn.STDEV.S(J1210,J1211)</f>
        <v>0.42248790310038414</v>
      </c>
      <c r="M1210" s="32"/>
      <c r="O1210" s="33">
        <f t="shared" si="1"/>
        <v>205.2</v>
      </c>
    </row>
    <row r="1211" spans="1:15" ht="15.75" customHeight="1" x14ac:dyDescent="0.3">
      <c r="A1211" s="7">
        <v>798</v>
      </c>
      <c r="B1211" s="7">
        <v>144</v>
      </c>
      <c r="C1211" s="28">
        <v>230</v>
      </c>
      <c r="D1211" s="28">
        <v>3</v>
      </c>
      <c r="E1211" s="29">
        <v>43521</v>
      </c>
      <c r="F1211" s="28">
        <v>5238</v>
      </c>
      <c r="G1211" s="28">
        <v>7919</v>
      </c>
      <c r="H1211" s="28">
        <v>7342</v>
      </c>
      <c r="I1211" s="28"/>
      <c r="J1211" s="30">
        <f t="shared" si="5"/>
        <v>27.423954372623577</v>
      </c>
      <c r="K1211" s="32"/>
      <c r="L1211" s="32"/>
      <c r="M1211" s="32"/>
      <c r="O1211" s="33">
        <f t="shared" si="1"/>
        <v>210.4</v>
      </c>
    </row>
    <row r="1212" spans="1:15" ht="15.75" customHeight="1" x14ac:dyDescent="0.3">
      <c r="A1212" s="7">
        <v>1447</v>
      </c>
      <c r="B1212" s="7">
        <v>143</v>
      </c>
      <c r="C1212" s="28">
        <v>230</v>
      </c>
      <c r="D1212" s="28">
        <v>5</v>
      </c>
      <c r="E1212" s="29">
        <v>43531</v>
      </c>
      <c r="F1212" s="28">
        <v>5229</v>
      </c>
      <c r="G1212" s="28">
        <v>8172</v>
      </c>
      <c r="H1212" s="28">
        <v>7692</v>
      </c>
      <c r="I1212" s="28">
        <v>6</v>
      </c>
      <c r="J1212" s="30">
        <f t="shared" si="5"/>
        <v>19.488428745432397</v>
      </c>
      <c r="K1212" s="31">
        <f>AVERAGE(J1212:J1213)</f>
        <v>19.438091923736607</v>
      </c>
      <c r="L1212" s="31">
        <f>_xlfn.STDEV.S(J1212,J1213)</f>
        <v>7.1187015928942804E-2</v>
      </c>
      <c r="M1212" s="32"/>
      <c r="O1212" s="33">
        <f t="shared" si="1"/>
        <v>246.3</v>
      </c>
    </row>
    <row r="1213" spans="1:15" ht="15.75" customHeight="1" x14ac:dyDescent="0.3">
      <c r="A1213" s="7">
        <v>1448</v>
      </c>
      <c r="B1213" s="7">
        <v>144</v>
      </c>
      <c r="C1213" s="28">
        <v>230</v>
      </c>
      <c r="D1213" s="28">
        <v>5</v>
      </c>
      <c r="E1213" s="29">
        <v>43531</v>
      </c>
      <c r="F1213" s="28">
        <v>5238</v>
      </c>
      <c r="G1213" s="28">
        <v>8163</v>
      </c>
      <c r="H1213" s="28">
        <v>7688</v>
      </c>
      <c r="I1213" s="28"/>
      <c r="J1213" s="30">
        <f t="shared" si="5"/>
        <v>19.387755102040817</v>
      </c>
      <c r="K1213" s="32"/>
      <c r="L1213" s="32"/>
      <c r="M1213" s="32"/>
      <c r="O1213" s="33">
        <f t="shared" si="1"/>
        <v>245</v>
      </c>
    </row>
    <row r="1214" spans="1:15" ht="15.75" customHeight="1" x14ac:dyDescent="0.3">
      <c r="A1214" s="34">
        <v>2053</v>
      </c>
      <c r="B1214" s="34">
        <v>99</v>
      </c>
      <c r="C1214" s="35">
        <v>230</v>
      </c>
      <c r="D1214" s="35">
        <v>7</v>
      </c>
      <c r="E1214" s="36">
        <v>43545</v>
      </c>
      <c r="F1214" s="37">
        <v>5182</v>
      </c>
      <c r="G1214" s="35">
        <v>7402</v>
      </c>
      <c r="H1214" s="35">
        <v>7091</v>
      </c>
      <c r="I1214" s="28"/>
      <c r="J1214" s="30">
        <f t="shared" si="5"/>
        <v>16.291251964379256</v>
      </c>
      <c r="K1214" s="31">
        <f>AVERAGE(J1214:J1215)</f>
        <v>16.384769349233054</v>
      </c>
      <c r="L1214" s="31">
        <f>_xlfn.STDEV.S(J1214,J1215)</f>
        <v>0.13225355397790667</v>
      </c>
      <c r="M1214" s="32">
        <f>(K1212-K1214)/14</f>
        <v>0.2180944696073967</v>
      </c>
      <c r="N1214" s="33">
        <f>(K1210-K1214)/24</f>
        <v>0.47241371186008713</v>
      </c>
      <c r="O1214" s="33">
        <f t="shared" si="1"/>
        <v>190.9</v>
      </c>
    </row>
    <row r="1215" spans="1:15" ht="15.75" customHeight="1" x14ac:dyDescent="0.3">
      <c r="A1215" s="34">
        <v>2054</v>
      </c>
      <c r="B1215" s="34">
        <v>100</v>
      </c>
      <c r="C1215" s="35">
        <v>230</v>
      </c>
      <c r="D1215" s="35">
        <v>7</v>
      </c>
      <c r="E1215" s="36">
        <v>43545</v>
      </c>
      <c r="F1215" s="37">
        <v>5209</v>
      </c>
      <c r="G1215" s="35">
        <v>7167</v>
      </c>
      <c r="H1215" s="35">
        <v>6890</v>
      </c>
      <c r="I1215" s="28"/>
      <c r="J1215" s="30">
        <f t="shared" si="5"/>
        <v>16.478286734086854</v>
      </c>
      <c r="K1215" s="32"/>
      <c r="L1215" s="32"/>
      <c r="M1215" s="32"/>
      <c r="O1215" s="33">
        <f t="shared" si="1"/>
        <v>168.1</v>
      </c>
    </row>
    <row r="1216" spans="1:15" ht="15.75" customHeight="1" x14ac:dyDescent="0.3">
      <c r="A1216" s="7">
        <v>145</v>
      </c>
      <c r="B1216" s="7">
        <v>145</v>
      </c>
      <c r="C1216" s="57">
        <v>231</v>
      </c>
      <c r="D1216" s="57">
        <v>1</v>
      </c>
      <c r="E1216" s="58">
        <v>43514</v>
      </c>
      <c r="F1216" s="57">
        <v>5181</v>
      </c>
      <c r="G1216" s="57">
        <v>8898</v>
      </c>
      <c r="H1216" s="57">
        <v>7795</v>
      </c>
      <c r="I1216" s="57">
        <v>8</v>
      </c>
      <c r="J1216" s="59">
        <f t="shared" si="5"/>
        <v>42.195868400918137</v>
      </c>
      <c r="K1216" s="63">
        <f>AVERAGE(J1216:J1217)</f>
        <v>42.844029514836322</v>
      </c>
      <c r="L1216" s="63">
        <f>_xlfn.STDEV.S(J1216,J1217)</f>
        <v>0.91663823790595</v>
      </c>
      <c r="M1216" s="62">
        <v>1</v>
      </c>
      <c r="O1216" s="33">
        <f t="shared" si="1"/>
        <v>261.39999999999998</v>
      </c>
    </row>
    <row r="1217" spans="1:15" ht="15.75" customHeight="1" x14ac:dyDescent="0.3">
      <c r="A1217" s="7">
        <v>146</v>
      </c>
      <c r="B1217" s="7">
        <v>146</v>
      </c>
      <c r="C1217" s="57">
        <v>231</v>
      </c>
      <c r="D1217" s="57">
        <v>1</v>
      </c>
      <c r="E1217" s="58">
        <v>43514</v>
      </c>
      <c r="F1217" s="57">
        <v>5179</v>
      </c>
      <c r="G1217" s="57">
        <v>8762</v>
      </c>
      <c r="H1217" s="57">
        <v>7676</v>
      </c>
      <c r="I1217" s="57"/>
      <c r="J1217" s="59">
        <f t="shared" si="5"/>
        <v>43.492190628754507</v>
      </c>
      <c r="K1217" s="62"/>
      <c r="L1217" s="62"/>
      <c r="M1217" s="62"/>
      <c r="O1217" s="33">
        <f t="shared" si="1"/>
        <v>249.7</v>
      </c>
    </row>
    <row r="1218" spans="1:15" ht="15.75" customHeight="1" x14ac:dyDescent="0.3">
      <c r="A1218" s="7">
        <v>799</v>
      </c>
      <c r="B1218" s="7">
        <v>145</v>
      </c>
      <c r="C1218" s="57">
        <v>231</v>
      </c>
      <c r="D1218" s="57">
        <v>3</v>
      </c>
      <c r="E1218" s="58">
        <v>43521</v>
      </c>
      <c r="F1218" s="57">
        <v>5181</v>
      </c>
      <c r="G1218" s="57">
        <v>9274</v>
      </c>
      <c r="H1218" s="57">
        <v>8023</v>
      </c>
      <c r="I1218" s="57">
        <v>8</v>
      </c>
      <c r="J1218" s="59">
        <f t="shared" si="5"/>
        <v>44.018296973962002</v>
      </c>
      <c r="K1218" s="63">
        <f>AVERAGE(J1218:J1219)</f>
        <v>44.110971672395522</v>
      </c>
      <c r="L1218" s="63">
        <f>_xlfn.STDEV.S(J1218,J1219)</f>
        <v>0.13106181541351503</v>
      </c>
      <c r="M1218" s="62"/>
      <c r="O1218" s="33">
        <f t="shared" si="1"/>
        <v>284.2</v>
      </c>
    </row>
    <row r="1219" spans="1:15" ht="15.75" customHeight="1" x14ac:dyDescent="0.3">
      <c r="A1219" s="7">
        <v>800</v>
      </c>
      <c r="B1219" s="7">
        <v>146</v>
      </c>
      <c r="C1219" s="57">
        <v>231</v>
      </c>
      <c r="D1219" s="57">
        <v>3</v>
      </c>
      <c r="E1219" s="58">
        <v>43521</v>
      </c>
      <c r="F1219" s="57">
        <v>5179</v>
      </c>
      <c r="G1219" s="57">
        <v>9371</v>
      </c>
      <c r="H1219" s="57">
        <v>8086</v>
      </c>
      <c r="I1219" s="57"/>
      <c r="J1219" s="59">
        <f t="shared" si="5"/>
        <v>44.203646370829034</v>
      </c>
      <c r="K1219" s="62"/>
      <c r="L1219" s="62"/>
      <c r="M1219" s="62"/>
      <c r="O1219" s="33">
        <f t="shared" si="1"/>
        <v>290.7</v>
      </c>
    </row>
    <row r="1220" spans="1:15" ht="15.75" customHeight="1" x14ac:dyDescent="0.3">
      <c r="A1220" s="7">
        <v>1449</v>
      </c>
      <c r="B1220" s="7">
        <v>145</v>
      </c>
      <c r="C1220" s="57">
        <v>231</v>
      </c>
      <c r="D1220" s="57">
        <v>5</v>
      </c>
      <c r="E1220" s="58">
        <v>43531</v>
      </c>
      <c r="F1220" s="57">
        <v>5181</v>
      </c>
      <c r="G1220" s="57">
        <v>8424</v>
      </c>
      <c r="H1220" s="57">
        <v>7855</v>
      </c>
      <c r="I1220" s="57">
        <v>7</v>
      </c>
      <c r="J1220" s="59">
        <f t="shared" si="5"/>
        <v>21.278982797307407</v>
      </c>
      <c r="K1220" s="63">
        <f>AVERAGE(J1220:J1221)</f>
        <v>21.438360256907504</v>
      </c>
      <c r="L1220" s="63">
        <f>_xlfn.STDEV.S(J1220,J1221)</f>
        <v>0.22539376490302812</v>
      </c>
      <c r="M1220" s="62"/>
      <c r="O1220" s="33">
        <f t="shared" si="1"/>
        <v>267.39999999999998</v>
      </c>
    </row>
    <row r="1221" spans="1:15" ht="15.75" customHeight="1" x14ac:dyDescent="0.3">
      <c r="A1221" s="7">
        <v>1450</v>
      </c>
      <c r="B1221" s="7">
        <v>146</v>
      </c>
      <c r="C1221" s="57">
        <v>231</v>
      </c>
      <c r="D1221" s="57">
        <v>5</v>
      </c>
      <c r="E1221" s="58">
        <v>43531</v>
      </c>
      <c r="F1221" s="57">
        <v>5179</v>
      </c>
      <c r="G1221" s="57">
        <v>8619</v>
      </c>
      <c r="H1221" s="57">
        <v>8008</v>
      </c>
      <c r="I1221" s="57"/>
      <c r="J1221" s="59">
        <f t="shared" si="5"/>
        <v>21.597737716507602</v>
      </c>
      <c r="K1221" s="62"/>
      <c r="L1221" s="62"/>
      <c r="M1221" s="62"/>
      <c r="O1221" s="33">
        <f t="shared" si="1"/>
        <v>282.89999999999998</v>
      </c>
    </row>
    <row r="1222" spans="1:15" ht="15.75" customHeight="1" x14ac:dyDescent="0.3">
      <c r="A1222" s="34">
        <v>2055</v>
      </c>
      <c r="B1222" s="34">
        <v>101</v>
      </c>
      <c r="C1222" s="64">
        <v>231</v>
      </c>
      <c r="D1222" s="64">
        <v>7</v>
      </c>
      <c r="E1222" s="65">
        <v>43545</v>
      </c>
      <c r="F1222" s="66">
        <v>5208</v>
      </c>
      <c r="G1222" s="64">
        <v>8148</v>
      </c>
      <c r="H1222" s="64">
        <v>7703</v>
      </c>
      <c r="I1222" s="57"/>
      <c r="J1222" s="59">
        <f t="shared" si="5"/>
        <v>17.835671342685373</v>
      </c>
      <c r="K1222" s="63">
        <f>AVERAGE(J1222:J1223)</f>
        <v>17.761237897097853</v>
      </c>
      <c r="L1222" s="63">
        <f>_xlfn.STDEV.S(J1222,J1223)</f>
        <v>0.10526478824403022</v>
      </c>
      <c r="M1222" s="62">
        <f>(K1220-K1222)/14</f>
        <v>0.26265159712926078</v>
      </c>
      <c r="N1222" s="33">
        <f>(K1216-K1222)/31</f>
        <v>0.809122310249628</v>
      </c>
      <c r="O1222" s="33">
        <f t="shared" si="1"/>
        <v>249.5</v>
      </c>
    </row>
    <row r="1223" spans="1:15" ht="15.75" customHeight="1" x14ac:dyDescent="0.3">
      <c r="A1223" s="34">
        <v>2056</v>
      </c>
      <c r="B1223" s="34">
        <v>102</v>
      </c>
      <c r="C1223" s="64">
        <v>231</v>
      </c>
      <c r="D1223" s="64">
        <v>7</v>
      </c>
      <c r="E1223" s="65">
        <v>43545</v>
      </c>
      <c r="F1223" s="66">
        <v>5224</v>
      </c>
      <c r="G1223" s="64">
        <v>8185</v>
      </c>
      <c r="H1223" s="64">
        <v>7740</v>
      </c>
      <c r="I1223" s="57"/>
      <c r="J1223" s="59">
        <f t="shared" si="5"/>
        <v>17.686804451510334</v>
      </c>
      <c r="K1223" s="62"/>
      <c r="L1223" s="62"/>
      <c r="M1223" s="62"/>
      <c r="O1223" s="33">
        <f t="shared" si="1"/>
        <v>251.6</v>
      </c>
    </row>
    <row r="1224" spans="1:15" ht="15.75" customHeight="1" x14ac:dyDescent="0.3">
      <c r="A1224" s="7">
        <v>501</v>
      </c>
      <c r="B1224" s="7">
        <v>151</v>
      </c>
      <c r="C1224" s="28">
        <v>232</v>
      </c>
      <c r="D1224" s="28">
        <v>2</v>
      </c>
      <c r="E1224" s="29">
        <v>43517</v>
      </c>
      <c r="F1224" s="28">
        <v>5221</v>
      </c>
      <c r="G1224" s="28">
        <v>8681</v>
      </c>
      <c r="H1224" s="28">
        <v>7452</v>
      </c>
      <c r="I1224" s="28">
        <v>9</v>
      </c>
      <c r="J1224" s="30">
        <f t="shared" si="5"/>
        <v>55.087404751232626</v>
      </c>
      <c r="K1224" s="31">
        <f>AVERAGE(J1224:J1225)</f>
        <v>56.935755989785775</v>
      </c>
      <c r="L1224" s="31">
        <f>_xlfn.STDEV.S(J1224,J1225)</f>
        <v>2.6139633895909724</v>
      </c>
      <c r="M1224" s="32">
        <v>3</v>
      </c>
      <c r="O1224" s="33">
        <f t="shared" si="1"/>
        <v>223.1</v>
      </c>
    </row>
    <row r="1225" spans="1:15" ht="15.75" customHeight="1" x14ac:dyDescent="0.3">
      <c r="A1225" s="7">
        <v>502</v>
      </c>
      <c r="B1225" s="7">
        <v>152</v>
      </c>
      <c r="C1225" s="28">
        <v>232</v>
      </c>
      <c r="D1225" s="28">
        <v>2</v>
      </c>
      <c r="E1225" s="29">
        <v>43517</v>
      </c>
      <c r="F1225" s="28">
        <v>5292</v>
      </c>
      <c r="G1225" s="28">
        <v>8609</v>
      </c>
      <c r="H1225" s="28">
        <v>7381</v>
      </c>
      <c r="I1225" s="28"/>
      <c r="J1225" s="30">
        <f t="shared" si="5"/>
        <v>58.784107228338925</v>
      </c>
      <c r="K1225" s="32"/>
      <c r="L1225" s="32"/>
      <c r="M1225" s="32"/>
      <c r="O1225" s="33">
        <f t="shared" si="1"/>
        <v>208.9</v>
      </c>
    </row>
    <row r="1226" spans="1:15" ht="15.75" customHeight="1" x14ac:dyDescent="0.3">
      <c r="A1226" s="7">
        <v>1155</v>
      </c>
      <c r="B1226" s="7">
        <v>109</v>
      </c>
      <c r="C1226" s="28">
        <v>232</v>
      </c>
      <c r="D1226" s="28">
        <v>4</v>
      </c>
      <c r="E1226" s="29">
        <v>43524</v>
      </c>
      <c r="F1226" s="28">
        <v>5191</v>
      </c>
      <c r="G1226" s="28">
        <v>9109</v>
      </c>
      <c r="H1226" s="28">
        <v>7697</v>
      </c>
      <c r="I1226" s="28">
        <v>9</v>
      </c>
      <c r="J1226" s="30">
        <f t="shared" si="5"/>
        <v>56.344772545889867</v>
      </c>
      <c r="K1226" s="31">
        <f>AVERAGE(J1226:J1227)</f>
        <v>56.599961795795437</v>
      </c>
      <c r="L1226" s="31">
        <f>_xlfn.STDEV.S(J1226,J1227)</f>
        <v>0.36089209818826873</v>
      </c>
      <c r="M1226" s="32"/>
      <c r="O1226" s="33">
        <f t="shared" si="1"/>
        <v>250.6</v>
      </c>
    </row>
    <row r="1227" spans="1:15" ht="15.75" customHeight="1" x14ac:dyDescent="0.3">
      <c r="A1227" s="7">
        <v>1156</v>
      </c>
      <c r="B1227" s="7">
        <v>110</v>
      </c>
      <c r="C1227" s="28">
        <v>232</v>
      </c>
      <c r="D1227" s="28">
        <v>4</v>
      </c>
      <c r="E1227" s="29">
        <v>43524</v>
      </c>
      <c r="F1227" s="28">
        <v>5243</v>
      </c>
      <c r="G1227" s="28">
        <v>9293</v>
      </c>
      <c r="H1227" s="28">
        <v>7825</v>
      </c>
      <c r="I1227" s="28"/>
      <c r="J1227" s="30">
        <f t="shared" si="5"/>
        <v>56.855151045701</v>
      </c>
      <c r="K1227" s="32"/>
      <c r="L1227" s="32"/>
      <c r="M1227" s="32"/>
      <c r="O1227" s="33">
        <f t="shared" si="1"/>
        <v>258.2</v>
      </c>
    </row>
    <row r="1228" spans="1:15" ht="15.75" customHeight="1" x14ac:dyDescent="0.3">
      <c r="A1228" s="7">
        <v>1805</v>
      </c>
      <c r="B1228" s="7">
        <v>109</v>
      </c>
      <c r="C1228" s="28">
        <v>232</v>
      </c>
      <c r="D1228" s="28">
        <v>6</v>
      </c>
      <c r="E1228" s="29">
        <v>43535</v>
      </c>
      <c r="F1228" s="28">
        <v>5191</v>
      </c>
      <c r="G1228" s="28">
        <v>9432</v>
      </c>
      <c r="H1228" s="28">
        <v>8250</v>
      </c>
      <c r="I1228" s="28">
        <v>9</v>
      </c>
      <c r="J1228" s="30">
        <f t="shared" si="5"/>
        <v>38.640078457012095</v>
      </c>
      <c r="K1228" s="31">
        <f>AVERAGE(J1228:J1229)</f>
        <v>38.200390490855114</v>
      </c>
      <c r="L1228" s="31">
        <f>_xlfn.STDEV.S(J1228,J1229)</f>
        <v>0.62181268495144026</v>
      </c>
      <c r="M1228" s="32"/>
      <c r="O1228" s="33">
        <f t="shared" si="1"/>
        <v>305.89999999999998</v>
      </c>
    </row>
    <row r="1229" spans="1:15" ht="15.75" customHeight="1" x14ac:dyDescent="0.3">
      <c r="A1229" s="7">
        <v>1806</v>
      </c>
      <c r="B1229" s="7">
        <v>110</v>
      </c>
      <c r="C1229" s="28">
        <v>232</v>
      </c>
      <c r="D1229" s="28">
        <v>6</v>
      </c>
      <c r="E1229" s="29">
        <v>43535</v>
      </c>
      <c r="F1229" s="28">
        <v>5243</v>
      </c>
      <c r="G1229" s="28">
        <v>9008</v>
      </c>
      <c r="H1229" s="28">
        <v>7976</v>
      </c>
      <c r="I1229" s="28"/>
      <c r="J1229" s="30">
        <f t="shared" si="5"/>
        <v>37.760702524698139</v>
      </c>
      <c r="K1229" s="32"/>
      <c r="L1229" s="32"/>
      <c r="M1229" s="32"/>
      <c r="O1229" s="33">
        <f t="shared" si="1"/>
        <v>273.3</v>
      </c>
    </row>
    <row r="1230" spans="1:15" ht="15.75" customHeight="1" x14ac:dyDescent="0.3">
      <c r="A1230" s="34">
        <v>2493</v>
      </c>
      <c r="B1230" s="34">
        <v>81</v>
      </c>
      <c r="C1230" s="35">
        <v>232</v>
      </c>
      <c r="D1230" s="35">
        <v>9</v>
      </c>
      <c r="E1230" s="36">
        <v>43557</v>
      </c>
      <c r="F1230" s="37">
        <v>5180</v>
      </c>
      <c r="G1230" s="35">
        <v>8220</v>
      </c>
      <c r="H1230" s="35">
        <v>7745</v>
      </c>
      <c r="I1230" s="28"/>
      <c r="J1230" s="30">
        <f t="shared" si="5"/>
        <v>18.518518518518519</v>
      </c>
      <c r="K1230" s="31">
        <f>AVERAGE(J1230:J1231)</f>
        <v>18.486901535682023</v>
      </c>
      <c r="L1230" s="31">
        <f>_xlfn.STDEV.S(J1230,J1231)</f>
        <v>4.4713165928690402E-2</v>
      </c>
      <c r="M1230" s="32"/>
      <c r="O1230" s="33">
        <f t="shared" si="1"/>
        <v>256.5</v>
      </c>
    </row>
    <row r="1231" spans="1:15" ht="15.75" customHeight="1" x14ac:dyDescent="0.3">
      <c r="A1231" s="34">
        <v>2494</v>
      </c>
      <c r="B1231" s="34">
        <v>82</v>
      </c>
      <c r="C1231" s="35">
        <v>232</v>
      </c>
      <c r="D1231" s="35">
        <v>9</v>
      </c>
      <c r="E1231" s="36">
        <v>43557</v>
      </c>
      <c r="F1231" s="37">
        <v>5194</v>
      </c>
      <c r="G1231" s="35">
        <v>8108</v>
      </c>
      <c r="H1231" s="35">
        <v>7654</v>
      </c>
      <c r="I1231" s="28"/>
      <c r="J1231" s="30">
        <f t="shared" si="5"/>
        <v>18.455284552845526</v>
      </c>
      <c r="K1231" s="32"/>
      <c r="L1231" s="32"/>
      <c r="M1231" s="32"/>
      <c r="O1231" s="33">
        <f t="shared" si="1"/>
        <v>246</v>
      </c>
    </row>
    <row r="1232" spans="1:15" ht="15.75" customHeight="1" x14ac:dyDescent="0.3">
      <c r="A1232" s="34">
        <v>3141</v>
      </c>
      <c r="B1232" s="34">
        <v>81</v>
      </c>
      <c r="C1232" s="35">
        <v>232</v>
      </c>
      <c r="D1232" s="35">
        <v>12</v>
      </c>
      <c r="E1232" s="36">
        <v>43577</v>
      </c>
      <c r="F1232" s="37">
        <v>5180</v>
      </c>
      <c r="G1232" s="35">
        <v>8045</v>
      </c>
      <c r="H1232" s="35">
        <v>7665</v>
      </c>
      <c r="I1232" s="35"/>
      <c r="J1232" s="30">
        <f t="shared" si="5"/>
        <v>15.291750503018109</v>
      </c>
      <c r="K1232" s="31">
        <f>AVERAGE(J1232:J1233)</f>
        <v>15.224913796333654</v>
      </c>
      <c r="L1232" s="31">
        <f>_xlfn.STDEV.S(J1232,J1233)</f>
        <v>9.4521377057509168E-2</v>
      </c>
      <c r="M1232" s="32">
        <f>(K1230-K1232)/20</f>
        <v>0.16309938696741844</v>
      </c>
      <c r="N1232" s="33">
        <f>(K1228-K1232)/42</f>
        <v>0.54703515939336811</v>
      </c>
      <c r="O1232" s="33">
        <f t="shared" si="1"/>
        <v>248.5</v>
      </c>
    </row>
    <row r="1233" spans="1:15" ht="15.75" customHeight="1" x14ac:dyDescent="0.3">
      <c r="A1233" s="34">
        <v>3142</v>
      </c>
      <c r="B1233" s="34">
        <v>82</v>
      </c>
      <c r="C1233" s="35">
        <v>232</v>
      </c>
      <c r="D1233" s="35">
        <v>12</v>
      </c>
      <c r="E1233" s="36">
        <v>43577</v>
      </c>
      <c r="F1233" s="37">
        <v>5194</v>
      </c>
      <c r="G1233" s="35">
        <v>7853</v>
      </c>
      <c r="H1233" s="35">
        <v>7503</v>
      </c>
      <c r="I1233" s="35"/>
      <c r="J1233" s="30">
        <f t="shared" si="5"/>
        <v>15.158077089649199</v>
      </c>
      <c r="K1233" s="32"/>
      <c r="L1233" s="32"/>
      <c r="M1233" s="32"/>
      <c r="O1233" s="33">
        <f t="shared" si="1"/>
        <v>230.9</v>
      </c>
    </row>
    <row r="1234" spans="1:15" ht="15.75" customHeight="1" x14ac:dyDescent="0.3">
      <c r="A1234" s="7">
        <v>503</v>
      </c>
      <c r="B1234" s="7">
        <v>153</v>
      </c>
      <c r="C1234" s="67">
        <v>233</v>
      </c>
      <c r="D1234" s="67">
        <v>2</v>
      </c>
      <c r="E1234" s="68">
        <v>43517</v>
      </c>
      <c r="F1234" s="67">
        <v>5238</v>
      </c>
      <c r="G1234" s="67">
        <v>9553</v>
      </c>
      <c r="H1234" s="67">
        <v>8086</v>
      </c>
      <c r="I1234" s="67">
        <v>10</v>
      </c>
      <c r="J1234" s="69">
        <f t="shared" si="5"/>
        <v>51.509831460674164</v>
      </c>
      <c r="K1234" s="46">
        <f>AVERAGE(J1234:J1235)</f>
        <v>50.40421432753147</v>
      </c>
      <c r="L1234" s="46">
        <f>_xlfn.STDEV.S(J1234,J1235)</f>
        <v>1.5635787444824576</v>
      </c>
      <c r="M1234" s="47">
        <v>1</v>
      </c>
      <c r="O1234" s="33">
        <f t="shared" si="1"/>
        <v>284.8</v>
      </c>
    </row>
    <row r="1235" spans="1:15" ht="15.75" customHeight="1" x14ac:dyDescent="0.3">
      <c r="A1235" s="7">
        <v>504</v>
      </c>
      <c r="B1235" s="7">
        <v>154</v>
      </c>
      <c r="C1235" s="67">
        <v>233</v>
      </c>
      <c r="D1235" s="67">
        <v>2</v>
      </c>
      <c r="E1235" s="68">
        <v>43517</v>
      </c>
      <c r="F1235" s="67">
        <v>5194</v>
      </c>
      <c r="G1235" s="67">
        <v>8919</v>
      </c>
      <c r="H1235" s="67">
        <v>7689</v>
      </c>
      <c r="I1235" s="67"/>
      <c r="J1235" s="69">
        <f t="shared" si="5"/>
        <v>49.298597194388776</v>
      </c>
      <c r="K1235" s="47"/>
      <c r="L1235" s="47"/>
      <c r="M1235" s="47"/>
      <c r="O1235" s="33">
        <f t="shared" si="1"/>
        <v>249.5</v>
      </c>
    </row>
    <row r="1236" spans="1:15" ht="15.75" customHeight="1" x14ac:dyDescent="0.3">
      <c r="A1236" s="7">
        <v>1157</v>
      </c>
      <c r="B1236" s="7">
        <v>111</v>
      </c>
      <c r="C1236" s="67">
        <v>233</v>
      </c>
      <c r="D1236" s="67">
        <v>4</v>
      </c>
      <c r="E1236" s="68">
        <v>43524</v>
      </c>
      <c r="F1236" s="67">
        <v>5213</v>
      </c>
      <c r="G1236" s="67">
        <v>9320</v>
      </c>
      <c r="H1236" s="67">
        <v>8050</v>
      </c>
      <c r="I1236" s="67">
        <v>9</v>
      </c>
      <c r="J1236" s="69">
        <f t="shared" si="5"/>
        <v>44.765597462107856</v>
      </c>
      <c r="K1236" s="46">
        <f>AVERAGE(J1236:J1237)</f>
        <v>45.71613206438726</v>
      </c>
      <c r="L1236" s="46">
        <f>_xlfn.STDEV.S(J1236,J1237)</f>
        <v>1.3442589260484494</v>
      </c>
      <c r="M1236" s="47"/>
      <c r="O1236" s="33">
        <f t="shared" si="1"/>
        <v>283.7</v>
      </c>
    </row>
    <row r="1237" spans="1:15" ht="15.75" customHeight="1" x14ac:dyDescent="0.3">
      <c r="A1237" s="7">
        <v>1158</v>
      </c>
      <c r="B1237" s="7">
        <v>112</v>
      </c>
      <c r="C1237" s="67">
        <v>233</v>
      </c>
      <c r="D1237" s="67">
        <v>4</v>
      </c>
      <c r="E1237" s="68">
        <v>43524</v>
      </c>
      <c r="F1237" s="67">
        <v>5197</v>
      </c>
      <c r="G1237" s="67">
        <v>9245</v>
      </c>
      <c r="H1237" s="67">
        <v>7957</v>
      </c>
      <c r="I1237" s="67"/>
      <c r="J1237" s="69">
        <f t="shared" si="5"/>
        <v>46.666666666666664</v>
      </c>
      <c r="K1237" s="47"/>
      <c r="L1237" s="47"/>
      <c r="M1237" s="47"/>
      <c r="O1237" s="33">
        <f t="shared" si="1"/>
        <v>276</v>
      </c>
    </row>
    <row r="1238" spans="1:15" ht="15.75" customHeight="1" x14ac:dyDescent="0.3">
      <c r="A1238" s="7">
        <v>1807</v>
      </c>
      <c r="B1238" s="7">
        <v>111</v>
      </c>
      <c r="C1238" s="67">
        <v>233</v>
      </c>
      <c r="D1238" s="67">
        <v>6</v>
      </c>
      <c r="E1238" s="68">
        <v>43535</v>
      </c>
      <c r="F1238" s="67">
        <v>5213</v>
      </c>
      <c r="G1238" s="67">
        <v>7750</v>
      </c>
      <c r="H1238" s="67">
        <v>7301</v>
      </c>
      <c r="I1238" s="67">
        <v>8</v>
      </c>
      <c r="J1238" s="69">
        <f t="shared" si="5"/>
        <v>21.503831417624522</v>
      </c>
      <c r="K1238" s="46">
        <f>AVERAGE(J1238:J1239)</f>
        <v>21.780231655160996</v>
      </c>
      <c r="L1238" s="46">
        <f>_xlfn.STDEV.S(J1238,J1239)</f>
        <v>0.39088896456722505</v>
      </c>
      <c r="M1238" s="47"/>
      <c r="O1238" s="33">
        <f t="shared" si="1"/>
        <v>208.8</v>
      </c>
    </row>
    <row r="1239" spans="1:15" ht="15.75" customHeight="1" x14ac:dyDescent="0.3">
      <c r="A1239" s="7">
        <v>1808</v>
      </c>
      <c r="B1239" s="7">
        <v>112</v>
      </c>
      <c r="C1239" s="67">
        <v>233</v>
      </c>
      <c r="D1239" s="67">
        <v>6</v>
      </c>
      <c r="E1239" s="68">
        <v>43535</v>
      </c>
      <c r="F1239" s="67">
        <v>5197</v>
      </c>
      <c r="G1239" s="67">
        <v>7654</v>
      </c>
      <c r="H1239" s="67">
        <v>7210</v>
      </c>
      <c r="I1239" s="67"/>
      <c r="J1239" s="69">
        <f t="shared" si="5"/>
        <v>22.056631892697467</v>
      </c>
      <c r="K1239" s="47"/>
      <c r="L1239" s="47"/>
      <c r="M1239" s="47"/>
      <c r="O1239" s="33">
        <f t="shared" si="1"/>
        <v>201.3</v>
      </c>
    </row>
    <row r="1240" spans="1:15" ht="15.75" customHeight="1" x14ac:dyDescent="0.3">
      <c r="A1240" s="34">
        <v>2057</v>
      </c>
      <c r="B1240" s="34">
        <v>103</v>
      </c>
      <c r="C1240" s="70">
        <v>233</v>
      </c>
      <c r="D1240" s="70">
        <v>7</v>
      </c>
      <c r="E1240" s="71">
        <v>43545</v>
      </c>
      <c r="F1240" s="72">
        <v>5213</v>
      </c>
      <c r="G1240" s="70">
        <v>8407</v>
      </c>
      <c r="H1240" s="70">
        <v>7879</v>
      </c>
      <c r="I1240" s="67"/>
      <c r="J1240" s="69">
        <f t="shared" si="5"/>
        <v>19.804951237809451</v>
      </c>
      <c r="K1240" s="46">
        <f>AVERAGE(J1240:J1241)</f>
        <v>19.754130240433824</v>
      </c>
      <c r="L1240" s="46">
        <f>_xlfn.STDEV.S(J1240,J1241)</f>
        <v>7.1871743741939581E-2</v>
      </c>
      <c r="M1240" s="47"/>
      <c r="O1240" s="33">
        <f t="shared" si="1"/>
        <v>266.60000000000002</v>
      </c>
    </row>
    <row r="1241" spans="1:15" ht="15.75" customHeight="1" x14ac:dyDescent="0.3">
      <c r="A1241" s="34">
        <v>2058</v>
      </c>
      <c r="B1241" s="34">
        <v>104</v>
      </c>
      <c r="C1241" s="70">
        <v>233</v>
      </c>
      <c r="D1241" s="70">
        <v>7</v>
      </c>
      <c r="E1241" s="71">
        <v>43545</v>
      </c>
      <c r="F1241" s="72">
        <v>5257</v>
      </c>
      <c r="G1241" s="70">
        <v>8404</v>
      </c>
      <c r="H1241" s="70">
        <v>7886</v>
      </c>
      <c r="I1241" s="67"/>
      <c r="J1241" s="69">
        <f t="shared" si="5"/>
        <v>19.703309243058197</v>
      </c>
      <c r="K1241" s="47"/>
      <c r="L1241" s="47"/>
      <c r="M1241" s="47"/>
      <c r="O1241" s="33">
        <f t="shared" si="1"/>
        <v>262.89999999999998</v>
      </c>
    </row>
    <row r="1242" spans="1:15" ht="15.75" customHeight="1" x14ac:dyDescent="0.3">
      <c r="A1242" s="34">
        <v>2679</v>
      </c>
      <c r="B1242" s="34">
        <v>51</v>
      </c>
      <c r="C1242" s="70">
        <v>233</v>
      </c>
      <c r="D1242" s="70">
        <v>10</v>
      </c>
      <c r="E1242" s="71">
        <v>43564</v>
      </c>
      <c r="F1242" s="72">
        <v>5234</v>
      </c>
      <c r="G1242" s="70">
        <v>6339</v>
      </c>
      <c r="H1242" s="70">
        <v>6516</v>
      </c>
      <c r="I1242" s="70"/>
      <c r="J1242" s="69"/>
      <c r="K1242" s="46">
        <f>AVERAGE(J1242:J1243)</f>
        <v>17.049960348929421</v>
      </c>
      <c r="L1242" s="46" t="e">
        <f>_xlfn.STDEV.S(J1242,J1243)</f>
        <v>#DIV/0!</v>
      </c>
      <c r="M1242" s="47">
        <f>(K1240-K1242)/19</f>
        <v>0.14232473113181068</v>
      </c>
      <c r="N1242" s="33">
        <f>(K1236-K1242)/40</f>
        <v>0.716654292886446</v>
      </c>
      <c r="O1242" s="33">
        <f t="shared" si="1"/>
        <v>128.19999999999999</v>
      </c>
    </row>
    <row r="1243" spans="1:15" ht="15.75" customHeight="1" x14ac:dyDescent="0.3">
      <c r="A1243" s="34">
        <v>2680</v>
      </c>
      <c r="B1243" s="34">
        <v>52</v>
      </c>
      <c r="C1243" s="70">
        <v>233</v>
      </c>
      <c r="D1243" s="70">
        <v>10</v>
      </c>
      <c r="E1243" s="71">
        <v>43564</v>
      </c>
      <c r="F1243" s="72">
        <v>5234</v>
      </c>
      <c r="G1243" s="70">
        <v>6710</v>
      </c>
      <c r="H1243" s="70">
        <v>6495</v>
      </c>
      <c r="I1243" s="70"/>
      <c r="J1243" s="69">
        <f t="shared" ref="J1243:J1853" si="6">+(((G1243-F1243)-(H1243-F1243))/(H1243-F1243))*100</f>
        <v>17.049960348929421</v>
      </c>
      <c r="K1243" s="47"/>
      <c r="L1243" s="47"/>
      <c r="M1243" s="47"/>
      <c r="O1243" s="33">
        <f t="shared" si="1"/>
        <v>126.1</v>
      </c>
    </row>
    <row r="1244" spans="1:15" ht="15.75" customHeight="1" x14ac:dyDescent="0.3">
      <c r="A1244" s="7">
        <v>147</v>
      </c>
      <c r="B1244" s="7">
        <v>147</v>
      </c>
      <c r="C1244" s="28">
        <v>234</v>
      </c>
      <c r="D1244" s="28">
        <v>1</v>
      </c>
      <c r="E1244" s="29">
        <v>43514</v>
      </c>
      <c r="F1244" s="28">
        <v>5265</v>
      </c>
      <c r="G1244" s="28">
        <v>8214</v>
      </c>
      <c r="H1244" s="28">
        <v>7284</v>
      </c>
      <c r="I1244" s="28">
        <v>9</v>
      </c>
      <c r="J1244" s="30">
        <f t="shared" si="6"/>
        <v>46.062407132243685</v>
      </c>
      <c r="K1244" s="31">
        <f>AVERAGE(J1244:J1245)</f>
        <v>47.108126643044919</v>
      </c>
      <c r="L1244" s="31">
        <f>_xlfn.STDEV.S(J1244,J1245)</f>
        <v>1.4788707146132638</v>
      </c>
      <c r="M1244" s="32">
        <v>3</v>
      </c>
      <c r="O1244" s="33">
        <f t="shared" si="1"/>
        <v>201.9</v>
      </c>
    </row>
    <row r="1245" spans="1:15" ht="15.75" customHeight="1" x14ac:dyDescent="0.3">
      <c r="A1245" s="7">
        <v>148</v>
      </c>
      <c r="B1245" s="7">
        <v>148</v>
      </c>
      <c r="C1245" s="28">
        <v>234</v>
      </c>
      <c r="D1245" s="28">
        <v>1</v>
      </c>
      <c r="E1245" s="29">
        <v>43514</v>
      </c>
      <c r="F1245" s="28">
        <v>5186</v>
      </c>
      <c r="G1245" s="28">
        <v>8075</v>
      </c>
      <c r="H1245" s="28">
        <v>7136</v>
      </c>
      <c r="I1245" s="28"/>
      <c r="J1245" s="30">
        <f t="shared" si="6"/>
        <v>48.153846153846153</v>
      </c>
      <c r="K1245" s="32"/>
      <c r="L1245" s="32"/>
      <c r="M1245" s="32"/>
      <c r="O1245" s="33">
        <f t="shared" si="1"/>
        <v>195</v>
      </c>
    </row>
    <row r="1246" spans="1:15" ht="15.75" customHeight="1" x14ac:dyDescent="0.3">
      <c r="A1246" s="7">
        <v>801</v>
      </c>
      <c r="B1246" s="7">
        <v>147</v>
      </c>
      <c r="C1246" s="28">
        <v>234</v>
      </c>
      <c r="D1246" s="28">
        <v>3</v>
      </c>
      <c r="E1246" s="29">
        <v>43521</v>
      </c>
      <c r="F1246" s="28">
        <v>5265</v>
      </c>
      <c r="G1246" s="28">
        <v>8733</v>
      </c>
      <c r="H1246" s="28">
        <v>7628</v>
      </c>
      <c r="I1246" s="28">
        <v>7</v>
      </c>
      <c r="J1246" s="30">
        <f t="shared" si="6"/>
        <v>46.762589928057551</v>
      </c>
      <c r="K1246" s="31">
        <f>AVERAGE(J1246:J1247)</f>
        <v>47.679937497965426</v>
      </c>
      <c r="L1246" s="31">
        <f>_xlfn.STDEV.S(J1246,J1247)</f>
        <v>1.2973253747737179</v>
      </c>
      <c r="M1246" s="32"/>
      <c r="O1246" s="33">
        <f t="shared" si="1"/>
        <v>236.3</v>
      </c>
    </row>
    <row r="1247" spans="1:15" ht="15.75" customHeight="1" x14ac:dyDescent="0.3">
      <c r="A1247" s="7">
        <v>802</v>
      </c>
      <c r="B1247" s="7">
        <v>148</v>
      </c>
      <c r="C1247" s="28">
        <v>234</v>
      </c>
      <c r="D1247" s="28">
        <v>3</v>
      </c>
      <c r="E1247" s="29">
        <v>43521</v>
      </c>
      <c r="F1247" s="28">
        <v>5186</v>
      </c>
      <c r="G1247" s="28">
        <v>8470</v>
      </c>
      <c r="H1247" s="28">
        <v>7396</v>
      </c>
      <c r="I1247" s="28"/>
      <c r="J1247" s="30">
        <f t="shared" si="6"/>
        <v>48.597285067873301</v>
      </c>
      <c r="K1247" s="32"/>
      <c r="L1247" s="32"/>
      <c r="M1247" s="32"/>
      <c r="O1247" s="33">
        <f t="shared" si="1"/>
        <v>221</v>
      </c>
    </row>
    <row r="1248" spans="1:15" ht="15.75" customHeight="1" x14ac:dyDescent="0.3">
      <c r="A1248" s="7">
        <v>1451</v>
      </c>
      <c r="B1248" s="7">
        <v>147</v>
      </c>
      <c r="C1248" s="28">
        <v>234</v>
      </c>
      <c r="D1248" s="28">
        <v>5</v>
      </c>
      <c r="E1248" s="29">
        <v>43531</v>
      </c>
      <c r="F1248" s="28">
        <v>5265</v>
      </c>
      <c r="G1248" s="28">
        <v>8545</v>
      </c>
      <c r="H1248" s="28">
        <v>7761</v>
      </c>
      <c r="I1248" s="28">
        <v>8</v>
      </c>
      <c r="J1248" s="30">
        <f t="shared" si="6"/>
        <v>31.410256410256409</v>
      </c>
      <c r="K1248" s="31">
        <f>AVERAGE(J1248:J1249)</f>
        <v>31.117172579137716</v>
      </c>
      <c r="L1248" s="31">
        <f>_xlfn.STDEV.S(J1248,J1249)</f>
        <v>0.41448312888032418</v>
      </c>
      <c r="M1248" s="32"/>
      <c r="O1248" s="33">
        <f t="shared" si="1"/>
        <v>249.6</v>
      </c>
    </row>
    <row r="1249" spans="1:15" ht="15.75" customHeight="1" x14ac:dyDescent="0.3">
      <c r="A1249" s="7">
        <v>1452</v>
      </c>
      <c r="B1249" s="7">
        <v>148</v>
      </c>
      <c r="C1249" s="28">
        <v>234</v>
      </c>
      <c r="D1249" s="28">
        <v>5</v>
      </c>
      <c r="E1249" s="29">
        <v>43531</v>
      </c>
      <c r="F1249" s="28">
        <v>5186</v>
      </c>
      <c r="G1249" s="28">
        <v>8488</v>
      </c>
      <c r="H1249" s="28">
        <v>7710</v>
      </c>
      <c r="I1249" s="28"/>
      <c r="J1249" s="30">
        <f t="shared" si="6"/>
        <v>30.824088748019019</v>
      </c>
      <c r="K1249" s="32"/>
      <c r="L1249" s="32"/>
      <c r="M1249" s="32"/>
      <c r="O1249" s="33">
        <f t="shared" si="1"/>
        <v>252.4</v>
      </c>
    </row>
    <row r="1250" spans="1:15" ht="15.75" customHeight="1" x14ac:dyDescent="0.3">
      <c r="A1250" s="34">
        <v>2495</v>
      </c>
      <c r="B1250" s="34">
        <v>83</v>
      </c>
      <c r="C1250" s="35">
        <v>234</v>
      </c>
      <c r="D1250" s="35">
        <v>9</v>
      </c>
      <c r="E1250" s="36">
        <v>43557</v>
      </c>
      <c r="F1250" s="37">
        <v>5294</v>
      </c>
      <c r="G1250" s="35">
        <v>8420</v>
      </c>
      <c r="H1250" s="35">
        <v>7944</v>
      </c>
      <c r="I1250" s="28"/>
      <c r="J1250" s="30">
        <f t="shared" si="6"/>
        <v>17.962264150943398</v>
      </c>
      <c r="K1250" s="31">
        <f>AVERAGE(J1250:J1251)</f>
        <v>17.859289579186409</v>
      </c>
      <c r="L1250" s="31">
        <f>_xlfn.STDEV.S(J1250,J1251)</f>
        <v>0.14562803595829404</v>
      </c>
      <c r="M1250" s="32"/>
      <c r="O1250" s="33">
        <f t="shared" si="1"/>
        <v>265</v>
      </c>
    </row>
    <row r="1251" spans="1:15" ht="15.75" customHeight="1" x14ac:dyDescent="0.3">
      <c r="A1251" s="34">
        <v>2496</v>
      </c>
      <c r="B1251" s="34">
        <v>84</v>
      </c>
      <c r="C1251" s="35">
        <v>234</v>
      </c>
      <c r="D1251" s="35">
        <v>9</v>
      </c>
      <c r="E1251" s="36">
        <v>43557</v>
      </c>
      <c r="F1251" s="37">
        <v>5375</v>
      </c>
      <c r="G1251" s="35">
        <v>8545</v>
      </c>
      <c r="H1251" s="35">
        <v>8067</v>
      </c>
      <c r="I1251" s="28"/>
      <c r="J1251" s="30">
        <f t="shared" si="6"/>
        <v>17.756315007429421</v>
      </c>
      <c r="K1251" s="32"/>
      <c r="L1251" s="32"/>
      <c r="M1251" s="32"/>
      <c r="O1251" s="33">
        <f t="shared" si="1"/>
        <v>269.2</v>
      </c>
    </row>
    <row r="1252" spans="1:15" ht="15.75" customHeight="1" x14ac:dyDescent="0.3">
      <c r="A1252" s="34">
        <v>3143</v>
      </c>
      <c r="B1252" s="34">
        <v>83</v>
      </c>
      <c r="C1252" s="35">
        <v>234</v>
      </c>
      <c r="D1252" s="35">
        <v>12</v>
      </c>
      <c r="E1252" s="36">
        <v>43577</v>
      </c>
      <c r="F1252" s="37">
        <v>5294</v>
      </c>
      <c r="G1252" s="35">
        <v>8107</v>
      </c>
      <c r="H1252" s="35">
        <v>7717</v>
      </c>
      <c r="I1252" s="35"/>
      <c r="J1252" s="30">
        <f t="shared" si="6"/>
        <v>16.095749071399094</v>
      </c>
      <c r="K1252" s="31">
        <f>AVERAGE(J1252:J1253)</f>
        <v>15.862774689309379</v>
      </c>
      <c r="L1252" s="31">
        <f>_xlfn.STDEV.S(J1252,J1253)</f>
        <v>0.32947553083676767</v>
      </c>
      <c r="M1252" s="32">
        <f>(K1250-K1252)/20</f>
        <v>9.9825744493851509E-2</v>
      </c>
      <c r="N1252" s="33">
        <f>(K1248-K1252)/46</f>
        <v>0.33161734543105081</v>
      </c>
      <c r="O1252" s="33">
        <f t="shared" si="1"/>
        <v>242.3</v>
      </c>
    </row>
    <row r="1253" spans="1:15" ht="15.75" customHeight="1" x14ac:dyDescent="0.3">
      <c r="A1253" s="34">
        <v>3144</v>
      </c>
      <c r="B1253" s="34">
        <v>84</v>
      </c>
      <c r="C1253" s="35">
        <v>234</v>
      </c>
      <c r="D1253" s="35">
        <v>12</v>
      </c>
      <c r="E1253" s="36">
        <v>43577</v>
      </c>
      <c r="F1253" s="37">
        <v>5375</v>
      </c>
      <c r="G1253" s="35">
        <v>8386</v>
      </c>
      <c r="H1253" s="35">
        <v>7979</v>
      </c>
      <c r="I1253" s="35"/>
      <c r="J1253" s="30">
        <f t="shared" si="6"/>
        <v>15.629800307219663</v>
      </c>
      <c r="K1253" s="32"/>
      <c r="L1253" s="32"/>
      <c r="M1253" s="32"/>
      <c r="O1253" s="33">
        <f t="shared" si="1"/>
        <v>260.39999999999998</v>
      </c>
    </row>
    <row r="1254" spans="1:15" ht="15.75" customHeight="1" x14ac:dyDescent="0.3">
      <c r="A1254" s="7">
        <v>149</v>
      </c>
      <c r="B1254" s="7">
        <v>149</v>
      </c>
      <c r="C1254" s="57">
        <v>235</v>
      </c>
      <c r="D1254" s="57">
        <v>1</v>
      </c>
      <c r="E1254" s="58">
        <v>43514</v>
      </c>
      <c r="F1254" s="57">
        <v>5222</v>
      </c>
      <c r="G1254" s="57">
        <v>8352</v>
      </c>
      <c r="H1254" s="57">
        <v>7329</v>
      </c>
      <c r="I1254" s="57">
        <v>11</v>
      </c>
      <c r="J1254" s="59">
        <f t="shared" si="6"/>
        <v>48.552444233507359</v>
      </c>
      <c r="K1254" s="63">
        <f>AVERAGE(J1254:J1255)</f>
        <v>48.574175472298663</v>
      </c>
      <c r="L1254" s="63">
        <f>_xlfn.STDEV.S(J1254,J1255)</f>
        <v>3.0732612625825412E-2</v>
      </c>
      <c r="M1254" s="62">
        <v>3</v>
      </c>
      <c r="O1254" s="33">
        <f t="shared" si="1"/>
        <v>210.7</v>
      </c>
    </row>
    <row r="1255" spans="1:15" ht="15.75" customHeight="1" x14ac:dyDescent="0.3">
      <c r="A1255" s="7">
        <v>150</v>
      </c>
      <c r="B1255" s="7">
        <v>150</v>
      </c>
      <c r="C1255" s="57">
        <v>235</v>
      </c>
      <c r="D1255" s="57">
        <v>1</v>
      </c>
      <c r="E1255" s="58">
        <v>43514</v>
      </c>
      <c r="F1255" s="57">
        <v>5188</v>
      </c>
      <c r="G1255" s="57">
        <v>8310</v>
      </c>
      <c r="H1255" s="57">
        <v>7289</v>
      </c>
      <c r="I1255" s="57"/>
      <c r="J1255" s="59">
        <f t="shared" si="6"/>
        <v>48.59590671108996</v>
      </c>
      <c r="K1255" s="62"/>
      <c r="L1255" s="62"/>
      <c r="M1255" s="62"/>
      <c r="O1255" s="33">
        <f t="shared" si="1"/>
        <v>210.1</v>
      </c>
    </row>
    <row r="1256" spans="1:15" ht="15.75" customHeight="1" x14ac:dyDescent="0.3">
      <c r="A1256" s="7">
        <v>803</v>
      </c>
      <c r="B1256" s="7">
        <v>149</v>
      </c>
      <c r="C1256" s="57">
        <v>235</v>
      </c>
      <c r="D1256" s="57">
        <v>3</v>
      </c>
      <c r="E1256" s="58">
        <v>43521</v>
      </c>
      <c r="F1256" s="57">
        <v>5222</v>
      </c>
      <c r="G1256" s="57">
        <v>8588</v>
      </c>
      <c r="H1256" s="57">
        <v>7510</v>
      </c>
      <c r="I1256" s="57">
        <v>7</v>
      </c>
      <c r="J1256" s="59">
        <f t="shared" si="6"/>
        <v>47.115384615384613</v>
      </c>
      <c r="K1256" s="63">
        <f>AVERAGE(J1256:J1257)</f>
        <v>46.839809251781077</v>
      </c>
      <c r="L1256" s="63">
        <f>_xlfn.STDEV.S(J1256,J1257)</f>
        <v>0.3897224166640133</v>
      </c>
      <c r="M1256" s="62"/>
      <c r="O1256" s="33">
        <f t="shared" si="1"/>
        <v>228.8</v>
      </c>
    </row>
    <row r="1257" spans="1:15" ht="15.75" customHeight="1" x14ac:dyDescent="0.3">
      <c r="A1257" s="7">
        <v>804</v>
      </c>
      <c r="B1257" s="7">
        <v>150</v>
      </c>
      <c r="C1257" s="57">
        <v>235</v>
      </c>
      <c r="D1257" s="57">
        <v>3</v>
      </c>
      <c r="E1257" s="58">
        <v>43521</v>
      </c>
      <c r="F1257" s="57">
        <v>5188</v>
      </c>
      <c r="G1257" s="57">
        <v>8622</v>
      </c>
      <c r="H1257" s="57">
        <v>7531</v>
      </c>
      <c r="I1257" s="57"/>
      <c r="J1257" s="59">
        <f t="shared" si="6"/>
        <v>46.564233888177547</v>
      </c>
      <c r="K1257" s="62"/>
      <c r="L1257" s="62"/>
      <c r="M1257" s="62"/>
      <c r="O1257" s="33">
        <f t="shared" si="1"/>
        <v>234.3</v>
      </c>
    </row>
    <row r="1258" spans="1:15" ht="15.75" customHeight="1" x14ac:dyDescent="0.3">
      <c r="A1258" s="7">
        <v>1453</v>
      </c>
      <c r="B1258" s="7">
        <v>149</v>
      </c>
      <c r="C1258" s="57">
        <v>235</v>
      </c>
      <c r="D1258" s="57">
        <v>5</v>
      </c>
      <c r="E1258" s="58">
        <v>43531</v>
      </c>
      <c r="F1258" s="57">
        <v>5222</v>
      </c>
      <c r="G1258" s="57">
        <v>8314</v>
      </c>
      <c r="H1258" s="57">
        <v>7485</v>
      </c>
      <c r="I1258" s="57">
        <v>10</v>
      </c>
      <c r="J1258" s="59">
        <f t="shared" si="6"/>
        <v>36.632788334069822</v>
      </c>
      <c r="K1258" s="63">
        <f>AVERAGE(J1258:J1259)</f>
        <v>36.618197950580885</v>
      </c>
      <c r="L1258" s="63">
        <f>_xlfn.STDEV.S(J1258,J1259)</f>
        <v>2.0633918210278771E-2</v>
      </c>
      <c r="M1258" s="62"/>
      <c r="O1258" s="33">
        <f t="shared" si="1"/>
        <v>226.3</v>
      </c>
    </row>
    <row r="1259" spans="1:15" ht="15.75" customHeight="1" x14ac:dyDescent="0.3">
      <c r="A1259" s="7">
        <v>1454</v>
      </c>
      <c r="B1259" s="7">
        <v>150</v>
      </c>
      <c r="C1259" s="57">
        <v>235</v>
      </c>
      <c r="D1259" s="57">
        <v>5</v>
      </c>
      <c r="E1259" s="58">
        <v>43531</v>
      </c>
      <c r="F1259" s="57">
        <v>5188</v>
      </c>
      <c r="G1259" s="57">
        <v>8293</v>
      </c>
      <c r="H1259" s="57">
        <v>7461</v>
      </c>
      <c r="I1259" s="57"/>
      <c r="J1259" s="59">
        <f t="shared" si="6"/>
        <v>36.603607567091949</v>
      </c>
      <c r="K1259" s="62"/>
      <c r="L1259" s="62"/>
      <c r="M1259" s="62"/>
      <c r="O1259" s="33">
        <f t="shared" si="1"/>
        <v>227.3</v>
      </c>
    </row>
    <row r="1260" spans="1:15" ht="15.75" customHeight="1" x14ac:dyDescent="0.3">
      <c r="A1260" s="34">
        <v>3145</v>
      </c>
      <c r="B1260" s="34">
        <v>85</v>
      </c>
      <c r="C1260" s="64">
        <v>235</v>
      </c>
      <c r="D1260" s="64">
        <v>12</v>
      </c>
      <c r="E1260" s="65">
        <v>43577</v>
      </c>
      <c r="F1260" s="66">
        <v>5253</v>
      </c>
      <c r="G1260" s="64">
        <v>7874</v>
      </c>
      <c r="H1260" s="64">
        <v>7512</v>
      </c>
      <c r="I1260" s="64"/>
      <c r="J1260" s="59">
        <f t="shared" si="6"/>
        <v>16.024789729969015</v>
      </c>
      <c r="K1260" s="63">
        <f>AVERAGE(J1260:J1261)</f>
        <v>15.954383815260751</v>
      </c>
      <c r="L1260" s="63">
        <f>_xlfn.STDEV.S(J1260,J1261)</f>
        <v>9.9568999451710105E-2</v>
      </c>
      <c r="M1260" s="62">
        <f>(K1258-K1260)/46</f>
        <v>0.44921335076782898</v>
      </c>
      <c r="N1260" s="33">
        <f>(K1254-K1260)/63</f>
        <v>0.51777447074663341</v>
      </c>
      <c r="O1260" s="33">
        <f t="shared" si="1"/>
        <v>225.9</v>
      </c>
    </row>
    <row r="1261" spans="1:15" ht="15.75" customHeight="1" x14ac:dyDescent="0.3">
      <c r="A1261" s="34">
        <v>3146</v>
      </c>
      <c r="B1261" s="34">
        <v>86</v>
      </c>
      <c r="C1261" s="64">
        <v>235</v>
      </c>
      <c r="D1261" s="64">
        <v>12</v>
      </c>
      <c r="E1261" s="65">
        <v>43577</v>
      </c>
      <c r="F1261" s="66">
        <v>5281</v>
      </c>
      <c r="G1261" s="64">
        <v>7798</v>
      </c>
      <c r="H1261" s="64">
        <v>7453</v>
      </c>
      <c r="I1261" s="64"/>
      <c r="J1261" s="59">
        <f t="shared" si="6"/>
        <v>15.883977900552487</v>
      </c>
      <c r="K1261" s="62"/>
      <c r="L1261" s="62"/>
      <c r="M1261" s="62"/>
      <c r="O1261" s="33">
        <f t="shared" si="1"/>
        <v>217.2</v>
      </c>
    </row>
    <row r="1262" spans="1:15" ht="15.75" customHeight="1" x14ac:dyDescent="0.3">
      <c r="A1262" s="7">
        <v>505</v>
      </c>
      <c r="B1262" s="7">
        <v>155</v>
      </c>
      <c r="C1262" s="67">
        <v>236</v>
      </c>
      <c r="D1262" s="67">
        <v>2</v>
      </c>
      <c r="E1262" s="68">
        <v>43517</v>
      </c>
      <c r="F1262" s="67">
        <v>5181</v>
      </c>
      <c r="G1262" s="67">
        <v>8281</v>
      </c>
      <c r="H1262" s="67">
        <v>7360</v>
      </c>
      <c r="I1262" s="67">
        <v>8</v>
      </c>
      <c r="J1262" s="69">
        <f t="shared" si="6"/>
        <v>42.267094997705371</v>
      </c>
      <c r="K1262" s="46">
        <f>AVERAGE(J1262:J1263)</f>
        <v>41.764729788066063</v>
      </c>
      <c r="L1262" s="46">
        <f>_xlfn.STDEV.S(J1262,J1263)</f>
        <v>0.71045169273631226</v>
      </c>
      <c r="M1262" s="47">
        <v>2</v>
      </c>
      <c r="O1262" s="33">
        <f t="shared" si="1"/>
        <v>217.9</v>
      </c>
    </row>
    <row r="1263" spans="1:15" ht="15.75" customHeight="1" x14ac:dyDescent="0.3">
      <c r="A1263" s="7">
        <v>506</v>
      </c>
      <c r="B1263" s="7">
        <v>156</v>
      </c>
      <c r="C1263" s="67">
        <v>236</v>
      </c>
      <c r="D1263" s="67">
        <v>2</v>
      </c>
      <c r="E1263" s="68">
        <v>43517</v>
      </c>
      <c r="F1263" s="67">
        <v>5171</v>
      </c>
      <c r="G1263" s="67">
        <v>8170</v>
      </c>
      <c r="H1263" s="67">
        <v>7294</v>
      </c>
      <c r="I1263" s="67"/>
      <c r="J1263" s="69">
        <f t="shared" si="6"/>
        <v>41.262364578426755</v>
      </c>
      <c r="K1263" s="47"/>
      <c r="L1263" s="47"/>
      <c r="M1263" s="47"/>
      <c r="O1263" s="33">
        <f t="shared" si="1"/>
        <v>212.3</v>
      </c>
    </row>
    <row r="1264" spans="1:15" ht="15.75" customHeight="1" x14ac:dyDescent="0.3">
      <c r="A1264" s="7">
        <v>1159</v>
      </c>
      <c r="B1264" s="7">
        <v>113</v>
      </c>
      <c r="C1264" s="67">
        <v>236</v>
      </c>
      <c r="D1264" s="67">
        <v>4</v>
      </c>
      <c r="E1264" s="68">
        <v>43524</v>
      </c>
      <c r="F1264" s="67">
        <v>5283</v>
      </c>
      <c r="G1264" s="67">
        <v>8324</v>
      </c>
      <c r="H1264" s="67">
        <v>7468</v>
      </c>
      <c r="I1264" s="67">
        <v>9</v>
      </c>
      <c r="J1264" s="69">
        <f t="shared" si="6"/>
        <v>39.17620137299771</v>
      </c>
      <c r="K1264" s="46">
        <f>AVERAGE(J1264:J1265)</f>
        <v>39.640525326079455</v>
      </c>
      <c r="L1264" s="46">
        <f>_xlfn.STDEV.S(J1264,J1265)</f>
        <v>0.65665323178289292</v>
      </c>
      <c r="M1264" s="47"/>
      <c r="O1264" s="33">
        <f t="shared" si="1"/>
        <v>218.5</v>
      </c>
    </row>
    <row r="1265" spans="1:15" ht="15.75" customHeight="1" x14ac:dyDescent="0.3">
      <c r="A1265" s="7">
        <v>1160</v>
      </c>
      <c r="B1265" s="7">
        <v>114</v>
      </c>
      <c r="C1265" s="67">
        <v>236</v>
      </c>
      <c r="D1265" s="67">
        <v>4</v>
      </c>
      <c r="E1265" s="68">
        <v>43524</v>
      </c>
      <c r="F1265" s="67">
        <v>5247</v>
      </c>
      <c r="G1265" s="67">
        <v>8454</v>
      </c>
      <c r="H1265" s="67">
        <v>7536</v>
      </c>
      <c r="I1265" s="67"/>
      <c r="J1265" s="69">
        <f t="shared" si="6"/>
        <v>40.104849279161201</v>
      </c>
      <c r="K1265" s="47"/>
      <c r="L1265" s="47"/>
      <c r="M1265" s="47"/>
      <c r="O1265" s="33">
        <f t="shared" si="1"/>
        <v>228.9</v>
      </c>
    </row>
    <row r="1266" spans="1:15" ht="15.75" customHeight="1" x14ac:dyDescent="0.3">
      <c r="A1266" s="7">
        <v>1809</v>
      </c>
      <c r="B1266" s="7">
        <v>113</v>
      </c>
      <c r="C1266" s="67">
        <v>236</v>
      </c>
      <c r="D1266" s="67">
        <v>6</v>
      </c>
      <c r="E1266" s="68">
        <v>43535</v>
      </c>
      <c r="F1266" s="67">
        <v>5283</v>
      </c>
      <c r="G1266" s="67">
        <v>8080</v>
      </c>
      <c r="H1266" s="67">
        <v>7486</v>
      </c>
      <c r="I1266" s="67">
        <v>8</v>
      </c>
      <c r="J1266" s="69">
        <f t="shared" si="6"/>
        <v>26.963231956423062</v>
      </c>
      <c r="K1266" s="46">
        <f>AVERAGE(J1266:J1267)</f>
        <v>26.936322905387375</v>
      </c>
      <c r="L1266" s="46">
        <f>_xlfn.STDEV.S(J1266,J1267)</f>
        <v>3.8055144925259077E-2</v>
      </c>
      <c r="M1266" s="47"/>
      <c r="O1266" s="33">
        <f t="shared" si="1"/>
        <v>220.3</v>
      </c>
    </row>
    <row r="1267" spans="1:15" ht="15.75" customHeight="1" x14ac:dyDescent="0.3">
      <c r="A1267" s="7">
        <v>1810</v>
      </c>
      <c r="B1267" s="7">
        <v>114</v>
      </c>
      <c r="C1267" s="67">
        <v>236</v>
      </c>
      <c r="D1267" s="67">
        <v>6</v>
      </c>
      <c r="E1267" s="68">
        <v>43535</v>
      </c>
      <c r="F1267" s="67">
        <v>5247</v>
      </c>
      <c r="G1267" s="67">
        <v>8105</v>
      </c>
      <c r="H1267" s="67">
        <v>7499</v>
      </c>
      <c r="I1267" s="67"/>
      <c r="J1267" s="69">
        <f t="shared" si="6"/>
        <v>26.909413854351687</v>
      </c>
      <c r="K1267" s="47"/>
      <c r="L1267" s="47"/>
      <c r="M1267" s="47"/>
      <c r="O1267" s="33">
        <f t="shared" si="1"/>
        <v>225.2</v>
      </c>
    </row>
    <row r="1268" spans="1:15" ht="15.75" customHeight="1" x14ac:dyDescent="0.3">
      <c r="A1268" s="34">
        <v>2295</v>
      </c>
      <c r="B1268" s="34">
        <v>65</v>
      </c>
      <c r="C1268" s="70">
        <v>236</v>
      </c>
      <c r="D1268" s="70">
        <v>8</v>
      </c>
      <c r="E1268" s="71">
        <v>43550</v>
      </c>
      <c r="F1268" s="72">
        <v>5215</v>
      </c>
      <c r="G1268" s="70">
        <v>7414</v>
      </c>
      <c r="H1268" s="70">
        <v>7093</v>
      </c>
      <c r="I1268" s="67"/>
      <c r="J1268" s="69">
        <f t="shared" si="6"/>
        <v>17.092651757188499</v>
      </c>
      <c r="K1268" s="46">
        <f>AVERAGE(J1268:J1269)</f>
        <v>17.230836129163727</v>
      </c>
      <c r="L1268" s="46">
        <f>_xlfn.STDEV.S(J1268,J1269)</f>
        <v>0.1954222129553739</v>
      </c>
      <c r="M1268" s="47"/>
      <c r="O1268" s="33">
        <f t="shared" si="1"/>
        <v>187.8</v>
      </c>
    </row>
    <row r="1269" spans="1:15" ht="15.75" customHeight="1" x14ac:dyDescent="0.3">
      <c r="A1269" s="34">
        <v>2296</v>
      </c>
      <c r="B1269" s="34">
        <v>66</v>
      </c>
      <c r="C1269" s="70">
        <v>236</v>
      </c>
      <c r="D1269" s="70">
        <v>8</v>
      </c>
      <c r="E1269" s="71">
        <v>43550</v>
      </c>
      <c r="F1269" s="72">
        <v>5279</v>
      </c>
      <c r="G1269" s="70">
        <v>7340</v>
      </c>
      <c r="H1269" s="70">
        <v>7035</v>
      </c>
      <c r="I1269" s="67"/>
      <c r="J1269" s="69">
        <f t="shared" si="6"/>
        <v>17.369020501138952</v>
      </c>
      <c r="K1269" s="47"/>
      <c r="L1269" s="47"/>
      <c r="M1269" s="47"/>
      <c r="O1269" s="33">
        <f t="shared" si="1"/>
        <v>175.6</v>
      </c>
    </row>
    <row r="1270" spans="1:15" ht="15.75" customHeight="1" x14ac:dyDescent="0.3">
      <c r="A1270" s="34">
        <v>2497</v>
      </c>
      <c r="B1270" s="34">
        <v>85</v>
      </c>
      <c r="C1270" s="70">
        <v>236</v>
      </c>
      <c r="D1270" s="70">
        <v>9</v>
      </c>
      <c r="E1270" s="71">
        <v>43557</v>
      </c>
      <c r="F1270" s="72">
        <v>5253</v>
      </c>
      <c r="G1270" s="70">
        <v>7991</v>
      </c>
      <c r="H1270" s="70">
        <v>7589</v>
      </c>
      <c r="I1270" s="67"/>
      <c r="J1270" s="69">
        <f t="shared" si="6"/>
        <v>17.208904109589042</v>
      </c>
      <c r="K1270" s="46">
        <f>AVERAGE(J1270:J1271)</f>
        <v>17.191828611256522</v>
      </c>
      <c r="L1270" s="46">
        <f>_xlfn.STDEV.S(J1270,J1271)</f>
        <v>2.4148401326129394E-2</v>
      </c>
      <c r="M1270" s="47">
        <f>(K1268-K1270)/7</f>
        <v>5.5725025581721309E-3</v>
      </c>
      <c r="N1270" s="33">
        <f>(K1264-K1270)/33</f>
        <v>0.68026353681281615</v>
      </c>
      <c r="O1270" s="33">
        <f t="shared" si="1"/>
        <v>233.6</v>
      </c>
    </row>
    <row r="1271" spans="1:15" ht="15.75" customHeight="1" x14ac:dyDescent="0.3">
      <c r="A1271" s="34">
        <v>2498</v>
      </c>
      <c r="B1271" s="34">
        <v>86</v>
      </c>
      <c r="C1271" s="70">
        <v>236</v>
      </c>
      <c r="D1271" s="70">
        <v>9</v>
      </c>
      <c r="E1271" s="71">
        <v>43557</v>
      </c>
      <c r="F1271" s="72">
        <v>5281</v>
      </c>
      <c r="G1271" s="70">
        <v>8010</v>
      </c>
      <c r="H1271" s="70">
        <v>7610</v>
      </c>
      <c r="I1271" s="67"/>
      <c r="J1271" s="69">
        <f t="shared" si="6"/>
        <v>17.174753112924002</v>
      </c>
      <c r="K1271" s="47"/>
      <c r="L1271" s="47"/>
      <c r="M1271" s="47"/>
      <c r="O1271" s="33">
        <f t="shared" si="1"/>
        <v>232.9</v>
      </c>
    </row>
    <row r="1272" spans="1:15" ht="15.75" customHeight="1" x14ac:dyDescent="0.3">
      <c r="A1272" s="7">
        <v>151</v>
      </c>
      <c r="B1272" s="7">
        <v>151</v>
      </c>
      <c r="C1272" s="28">
        <v>237</v>
      </c>
      <c r="D1272" s="28">
        <v>1</v>
      </c>
      <c r="E1272" s="29">
        <v>43514</v>
      </c>
      <c r="F1272" s="28">
        <v>5221</v>
      </c>
      <c r="G1272" s="28">
        <v>8166</v>
      </c>
      <c r="H1272" s="28">
        <v>7298</v>
      </c>
      <c r="I1272" s="28">
        <v>8</v>
      </c>
      <c r="J1272" s="30">
        <f t="shared" si="6"/>
        <v>41.791044776119399</v>
      </c>
      <c r="K1272" s="31">
        <f>AVERAGE(J1272:J1273)</f>
        <v>41.248009109450336</v>
      </c>
      <c r="L1272" s="31">
        <f>_xlfn.STDEV.S(J1272,J1273)</f>
        <v>0.76796840465570892</v>
      </c>
      <c r="M1272" s="32">
        <v>2</v>
      </c>
      <c r="O1272" s="33">
        <f t="shared" si="1"/>
        <v>207.7</v>
      </c>
    </row>
    <row r="1273" spans="1:15" ht="15.75" customHeight="1" x14ac:dyDescent="0.3">
      <c r="A1273" s="7">
        <v>152</v>
      </c>
      <c r="B1273" s="7">
        <v>152</v>
      </c>
      <c r="C1273" s="28">
        <v>237</v>
      </c>
      <c r="D1273" s="28">
        <v>1</v>
      </c>
      <c r="E1273" s="29">
        <v>43514</v>
      </c>
      <c r="F1273" s="28">
        <v>5292</v>
      </c>
      <c r="G1273" s="28">
        <v>8206</v>
      </c>
      <c r="H1273" s="28">
        <v>7363</v>
      </c>
      <c r="I1273" s="28"/>
      <c r="J1273" s="30">
        <f t="shared" si="6"/>
        <v>40.704973442781267</v>
      </c>
      <c r="K1273" s="32"/>
      <c r="L1273" s="32"/>
      <c r="M1273" s="32"/>
      <c r="O1273" s="33">
        <f t="shared" si="1"/>
        <v>207.1</v>
      </c>
    </row>
    <row r="1274" spans="1:15" ht="15.75" customHeight="1" x14ac:dyDescent="0.3">
      <c r="A1274" s="7">
        <v>805</v>
      </c>
      <c r="B1274" s="7">
        <v>151</v>
      </c>
      <c r="C1274" s="28">
        <v>237</v>
      </c>
      <c r="D1274" s="28">
        <v>3</v>
      </c>
      <c r="E1274" s="29">
        <v>43521</v>
      </c>
      <c r="F1274" s="28">
        <v>5221</v>
      </c>
      <c r="G1274" s="28">
        <v>7923</v>
      </c>
      <c r="H1274" s="28">
        <v>7118</v>
      </c>
      <c r="I1274" s="28">
        <v>7</v>
      </c>
      <c r="J1274" s="30">
        <f t="shared" si="6"/>
        <v>42.435424354243544</v>
      </c>
      <c r="K1274" s="31">
        <f>AVERAGE(J1274:J1275)</f>
        <v>40.815061820342976</v>
      </c>
      <c r="L1274" s="31">
        <f>_xlfn.STDEV.S(J1274,J1275)</f>
        <v>2.2915386714034178</v>
      </c>
      <c r="M1274" s="32"/>
      <c r="O1274" s="33">
        <f t="shared" si="1"/>
        <v>189.7</v>
      </c>
    </row>
    <row r="1275" spans="1:15" ht="15.75" customHeight="1" x14ac:dyDescent="0.3">
      <c r="A1275" s="7">
        <v>806</v>
      </c>
      <c r="B1275" s="7">
        <v>152</v>
      </c>
      <c r="C1275" s="28">
        <v>237</v>
      </c>
      <c r="D1275" s="28">
        <v>3</v>
      </c>
      <c r="E1275" s="29">
        <v>43521</v>
      </c>
      <c r="F1275" s="28">
        <v>5292</v>
      </c>
      <c r="G1275" s="28">
        <v>8023</v>
      </c>
      <c r="H1275" s="28">
        <v>7254</v>
      </c>
      <c r="I1275" s="28"/>
      <c r="J1275" s="30">
        <f t="shared" si="6"/>
        <v>39.194699286442408</v>
      </c>
      <c r="K1275" s="31"/>
      <c r="L1275" s="31"/>
      <c r="M1275" s="32"/>
      <c r="O1275" s="33">
        <f t="shared" si="1"/>
        <v>196.2</v>
      </c>
    </row>
    <row r="1276" spans="1:15" ht="15.75" customHeight="1" x14ac:dyDescent="0.3">
      <c r="A1276" s="7">
        <v>1455</v>
      </c>
      <c r="B1276" s="7">
        <v>151</v>
      </c>
      <c r="C1276" s="28">
        <v>237</v>
      </c>
      <c r="D1276" s="28">
        <v>5</v>
      </c>
      <c r="E1276" s="29">
        <v>43531</v>
      </c>
      <c r="F1276" s="28">
        <v>5221</v>
      </c>
      <c r="G1276" s="28">
        <v>7408</v>
      </c>
      <c r="H1276" s="28">
        <v>6970</v>
      </c>
      <c r="I1276" s="28">
        <v>5</v>
      </c>
      <c r="J1276" s="30">
        <f t="shared" si="6"/>
        <v>25.042881646655228</v>
      </c>
      <c r="K1276" s="31">
        <f>AVERAGE(J1276:J1277)</f>
        <v>25.259965836220857</v>
      </c>
      <c r="L1276" s="31">
        <f>_xlfn.STDEV.S(J1276,J1277)</f>
        <v>0.30700340506048418</v>
      </c>
      <c r="M1276" s="32"/>
      <c r="O1276" s="33">
        <f t="shared" si="1"/>
        <v>174.9</v>
      </c>
    </row>
    <row r="1277" spans="1:15" ht="15.75" customHeight="1" x14ac:dyDescent="0.3">
      <c r="A1277" s="7">
        <v>1456</v>
      </c>
      <c r="B1277" s="7">
        <v>152</v>
      </c>
      <c r="C1277" s="28">
        <v>237</v>
      </c>
      <c r="D1277" s="28">
        <v>5</v>
      </c>
      <c r="E1277" s="29">
        <v>43531</v>
      </c>
      <c r="F1277" s="28">
        <v>5292</v>
      </c>
      <c r="G1277" s="28">
        <v>7725</v>
      </c>
      <c r="H1277" s="28">
        <v>7231</v>
      </c>
      <c r="I1277" s="28"/>
      <c r="J1277" s="30">
        <f t="shared" si="6"/>
        <v>25.477050025786486</v>
      </c>
      <c r="K1277" s="32"/>
      <c r="L1277" s="32"/>
      <c r="M1277" s="32"/>
      <c r="O1277" s="33">
        <f t="shared" si="1"/>
        <v>193.9</v>
      </c>
    </row>
    <row r="1278" spans="1:15" ht="15.75" customHeight="1" x14ac:dyDescent="0.3">
      <c r="A1278" s="34">
        <v>2297</v>
      </c>
      <c r="B1278" s="34">
        <v>67</v>
      </c>
      <c r="C1278" s="35">
        <v>237</v>
      </c>
      <c r="D1278" s="35">
        <v>8</v>
      </c>
      <c r="E1278" s="36">
        <v>43550</v>
      </c>
      <c r="F1278" s="37">
        <v>5217</v>
      </c>
      <c r="G1278" s="35">
        <v>7032</v>
      </c>
      <c r="H1278" s="35">
        <v>6700</v>
      </c>
      <c r="I1278" s="28"/>
      <c r="J1278" s="30">
        <f t="shared" si="6"/>
        <v>22.387053270397843</v>
      </c>
      <c r="K1278" s="31">
        <f>AVERAGE(J1278:J1279)</f>
        <v>19.809180840806398</v>
      </c>
      <c r="L1278" s="31">
        <f>_xlfn.STDEV.S(J1278,J1279)</f>
        <v>3.6456621519959072</v>
      </c>
      <c r="M1278" s="32"/>
      <c r="O1278" s="33">
        <f t="shared" si="1"/>
        <v>148.30000000000001</v>
      </c>
    </row>
    <row r="1279" spans="1:15" ht="15.75" customHeight="1" x14ac:dyDescent="0.3">
      <c r="A1279" s="34">
        <v>2298</v>
      </c>
      <c r="B1279" s="34">
        <v>68</v>
      </c>
      <c r="C1279" s="35">
        <v>237</v>
      </c>
      <c r="D1279" s="35">
        <v>8</v>
      </c>
      <c r="E1279" s="36">
        <v>43550</v>
      </c>
      <c r="F1279" s="37">
        <v>5288</v>
      </c>
      <c r="G1279" s="35">
        <v>7295</v>
      </c>
      <c r="H1279" s="35">
        <v>7000</v>
      </c>
      <c r="I1279" s="28"/>
      <c r="J1279" s="30">
        <f t="shared" si="6"/>
        <v>17.231308411214954</v>
      </c>
      <c r="K1279" s="32"/>
      <c r="L1279" s="32"/>
      <c r="M1279" s="32"/>
      <c r="O1279" s="33">
        <f t="shared" si="1"/>
        <v>171.2</v>
      </c>
    </row>
    <row r="1280" spans="1:15" ht="15.75" customHeight="1" x14ac:dyDescent="0.3">
      <c r="A1280" s="34">
        <v>2759</v>
      </c>
      <c r="B1280" s="34">
        <v>131</v>
      </c>
      <c r="C1280" s="35">
        <v>237</v>
      </c>
      <c r="D1280" s="35">
        <v>10</v>
      </c>
      <c r="E1280" s="36">
        <v>43564</v>
      </c>
      <c r="F1280" s="37">
        <v>5209</v>
      </c>
      <c r="G1280" s="35">
        <v>7527</v>
      </c>
      <c r="H1280" s="35">
        <v>7207</v>
      </c>
      <c r="I1280" s="35"/>
      <c r="J1280" s="30">
        <f t="shared" si="6"/>
        <v>16.016016016016017</v>
      </c>
      <c r="K1280" s="31">
        <f>AVERAGE(J1280:J1281)</f>
        <v>15.885469714791379</v>
      </c>
      <c r="L1280" s="31">
        <f>_xlfn.STDEV.S(J1280,J1281)</f>
        <v>0.18462034970952765</v>
      </c>
      <c r="M1280" s="32">
        <f>(K1278-K1280)/14</f>
        <v>0.28026508042964426</v>
      </c>
      <c r="N1280" s="33">
        <f>(K1274-K1280)/43</f>
        <v>0.57975795594306045</v>
      </c>
      <c r="O1280" s="33">
        <f t="shared" si="1"/>
        <v>199.8</v>
      </c>
    </row>
    <row r="1281" spans="1:15" ht="15.75" customHeight="1" x14ac:dyDescent="0.3">
      <c r="A1281" s="34">
        <v>2760</v>
      </c>
      <c r="B1281" s="34">
        <v>132</v>
      </c>
      <c r="C1281" s="35">
        <v>237</v>
      </c>
      <c r="D1281" s="35">
        <v>10</v>
      </c>
      <c r="E1281" s="36">
        <v>43564</v>
      </c>
      <c r="F1281" s="37">
        <v>5233</v>
      </c>
      <c r="G1281" s="35">
        <v>7349</v>
      </c>
      <c r="H1281" s="35">
        <v>7061</v>
      </c>
      <c r="I1281" s="35"/>
      <c r="J1281" s="30">
        <f t="shared" si="6"/>
        <v>15.75492341356674</v>
      </c>
      <c r="K1281" s="32"/>
      <c r="L1281" s="32"/>
      <c r="M1281" s="32"/>
      <c r="O1281" s="33">
        <f t="shared" si="1"/>
        <v>182.8</v>
      </c>
    </row>
    <row r="1282" spans="1:15" ht="15.75" customHeight="1" x14ac:dyDescent="0.3">
      <c r="A1282" s="7">
        <v>154</v>
      </c>
      <c r="B1282" s="7">
        <v>154</v>
      </c>
      <c r="C1282" s="57">
        <v>238</v>
      </c>
      <c r="D1282" s="57">
        <v>1</v>
      </c>
      <c r="E1282" s="58">
        <v>43514</v>
      </c>
      <c r="F1282" s="57">
        <v>5194</v>
      </c>
      <c r="G1282" s="57">
        <v>8548</v>
      </c>
      <c r="H1282" s="57">
        <v>7452</v>
      </c>
      <c r="I1282" s="57"/>
      <c r="J1282" s="59">
        <f t="shared" si="6"/>
        <v>48.538529672276347</v>
      </c>
      <c r="K1282" s="63">
        <f>AVERAGE(J1282:J1283)</f>
        <v>48.254837424055211</v>
      </c>
      <c r="L1282" s="63">
        <f>_xlfn.STDEV.S(J1282,J1283)</f>
        <v>0.40120142497444056</v>
      </c>
      <c r="M1282" s="62">
        <v>3</v>
      </c>
      <c r="O1282" s="33">
        <f t="shared" si="1"/>
        <v>225.8</v>
      </c>
    </row>
    <row r="1283" spans="1:15" ht="15.75" customHeight="1" x14ac:dyDescent="0.3">
      <c r="A1283" s="7">
        <v>153</v>
      </c>
      <c r="B1283" s="7">
        <v>153</v>
      </c>
      <c r="C1283" s="57">
        <v>238</v>
      </c>
      <c r="D1283" s="57">
        <v>1</v>
      </c>
      <c r="E1283" s="58">
        <v>43514</v>
      </c>
      <c r="F1283" s="57">
        <v>5238</v>
      </c>
      <c r="G1283" s="57">
        <v>8520</v>
      </c>
      <c r="H1283" s="57">
        <v>7456</v>
      </c>
      <c r="I1283" s="57">
        <v>9</v>
      </c>
      <c r="J1283" s="59">
        <f t="shared" si="6"/>
        <v>47.971145175834081</v>
      </c>
      <c r="K1283" s="63"/>
      <c r="L1283" s="63"/>
      <c r="M1283" s="62"/>
      <c r="O1283" s="33">
        <f t="shared" si="1"/>
        <v>221.8</v>
      </c>
    </row>
    <row r="1284" spans="1:15" ht="15.75" customHeight="1" x14ac:dyDescent="0.3">
      <c r="A1284" s="7">
        <v>808</v>
      </c>
      <c r="B1284" s="7">
        <v>154</v>
      </c>
      <c r="C1284" s="57">
        <v>238</v>
      </c>
      <c r="D1284" s="57">
        <v>3</v>
      </c>
      <c r="E1284" s="58">
        <v>43521</v>
      </c>
      <c r="F1284" s="57">
        <v>5194</v>
      </c>
      <c r="G1284" s="57">
        <v>8695</v>
      </c>
      <c r="H1284" s="57">
        <v>7506</v>
      </c>
      <c r="I1284" s="57"/>
      <c r="J1284" s="59">
        <f t="shared" si="6"/>
        <v>51.427335640138402</v>
      </c>
      <c r="K1284" s="63">
        <f>AVERAGE(J1284:J1285)</f>
        <v>50.493597397533989</v>
      </c>
      <c r="L1284" s="63">
        <f>_xlfn.STDEV.S(J1284,J1285)</f>
        <v>1.3205052863975801</v>
      </c>
      <c r="M1284" s="62"/>
      <c r="O1284" s="33">
        <f t="shared" si="1"/>
        <v>231.2</v>
      </c>
    </row>
    <row r="1285" spans="1:15" ht="15.75" customHeight="1" x14ac:dyDescent="0.3">
      <c r="A1285" s="7">
        <v>807</v>
      </c>
      <c r="B1285" s="7">
        <v>153</v>
      </c>
      <c r="C1285" s="57">
        <v>238</v>
      </c>
      <c r="D1285" s="57">
        <v>3</v>
      </c>
      <c r="E1285" s="58">
        <v>43521</v>
      </c>
      <c r="F1285" s="57">
        <v>5238</v>
      </c>
      <c r="G1285" s="57">
        <v>8636</v>
      </c>
      <c r="H1285" s="57">
        <v>7510</v>
      </c>
      <c r="I1285" s="57">
        <v>8</v>
      </c>
      <c r="J1285" s="59">
        <f t="shared" si="6"/>
        <v>49.559859154929576</v>
      </c>
      <c r="K1285" s="62"/>
      <c r="L1285" s="62"/>
      <c r="M1285" s="62"/>
      <c r="O1285" s="33">
        <f t="shared" si="1"/>
        <v>227.2</v>
      </c>
    </row>
    <row r="1286" spans="1:15" ht="15.75" customHeight="1" x14ac:dyDescent="0.3">
      <c r="A1286" s="7">
        <v>1458</v>
      </c>
      <c r="B1286" s="7">
        <v>154</v>
      </c>
      <c r="C1286" s="57">
        <v>238</v>
      </c>
      <c r="D1286" s="57">
        <v>5</v>
      </c>
      <c r="E1286" s="58">
        <v>43531</v>
      </c>
      <c r="F1286" s="57">
        <v>5194</v>
      </c>
      <c r="G1286" s="57">
        <v>8030</v>
      </c>
      <c r="H1286" s="57">
        <v>7330</v>
      </c>
      <c r="I1286" s="57"/>
      <c r="J1286" s="59">
        <f t="shared" si="6"/>
        <v>32.771535580524343</v>
      </c>
      <c r="K1286" s="63">
        <f>AVERAGE(J1286:J1287)</f>
        <v>32.693754399540026</v>
      </c>
      <c r="L1286" s="63">
        <f>_xlfn.STDEV.S(J1286,J1287)</f>
        <v>0.10999920104541262</v>
      </c>
      <c r="M1286" s="62"/>
      <c r="O1286" s="33">
        <f t="shared" si="1"/>
        <v>213.6</v>
      </c>
    </row>
    <row r="1287" spans="1:15" ht="15.75" customHeight="1" x14ac:dyDescent="0.3">
      <c r="A1287" s="7">
        <v>1457</v>
      </c>
      <c r="B1287" s="7">
        <v>153</v>
      </c>
      <c r="C1287" s="57">
        <v>238</v>
      </c>
      <c r="D1287" s="57">
        <v>5</v>
      </c>
      <c r="E1287" s="58">
        <v>43531</v>
      </c>
      <c r="F1287" s="57">
        <v>5238</v>
      </c>
      <c r="G1287" s="57">
        <v>8011</v>
      </c>
      <c r="H1287" s="57">
        <v>7329</v>
      </c>
      <c r="I1287" s="57">
        <v>9</v>
      </c>
      <c r="J1287" s="59">
        <f t="shared" si="6"/>
        <v>32.615973218555716</v>
      </c>
      <c r="K1287" s="63"/>
      <c r="L1287" s="63"/>
      <c r="M1287" s="62"/>
      <c r="O1287" s="33">
        <f t="shared" si="1"/>
        <v>209.1</v>
      </c>
    </row>
    <row r="1288" spans="1:15" ht="15.75" customHeight="1" x14ac:dyDescent="0.3">
      <c r="A1288" s="34">
        <v>2499</v>
      </c>
      <c r="B1288" s="34">
        <v>87</v>
      </c>
      <c r="C1288" s="64">
        <v>238</v>
      </c>
      <c r="D1288" s="64">
        <v>9</v>
      </c>
      <c r="E1288" s="65">
        <v>43557</v>
      </c>
      <c r="F1288" s="66">
        <v>5250</v>
      </c>
      <c r="G1288" s="64">
        <v>8178</v>
      </c>
      <c r="H1288" s="64">
        <v>7769</v>
      </c>
      <c r="I1288" s="57"/>
      <c r="J1288" s="59">
        <f t="shared" si="6"/>
        <v>16.236601826121479</v>
      </c>
      <c r="K1288" s="63">
        <f>AVERAGE(J1288:J1289)</f>
        <v>16.090781690074095</v>
      </c>
      <c r="L1288" s="63">
        <f>_xlfn.STDEV.S(J1288,J1289)</f>
        <v>0.20622081406530104</v>
      </c>
      <c r="M1288" s="62"/>
      <c r="O1288" s="33">
        <f t="shared" si="1"/>
        <v>251.9</v>
      </c>
    </row>
    <row r="1289" spans="1:15" ht="15.75" customHeight="1" x14ac:dyDescent="0.3">
      <c r="A1289" s="34">
        <v>2500</v>
      </c>
      <c r="B1289" s="34">
        <v>88</v>
      </c>
      <c r="C1289" s="64">
        <v>238</v>
      </c>
      <c r="D1289" s="64">
        <v>9</v>
      </c>
      <c r="E1289" s="65">
        <v>43557</v>
      </c>
      <c r="F1289" s="66">
        <v>5241</v>
      </c>
      <c r="G1289" s="64">
        <v>8106</v>
      </c>
      <c r="H1289" s="64">
        <v>7712</v>
      </c>
      <c r="I1289" s="57"/>
      <c r="J1289" s="59">
        <f t="shared" si="6"/>
        <v>15.94496155402671</v>
      </c>
      <c r="K1289" s="62"/>
      <c r="L1289" s="62"/>
      <c r="M1289" s="62"/>
      <c r="O1289" s="33">
        <f t="shared" si="1"/>
        <v>247.1</v>
      </c>
    </row>
    <row r="1290" spans="1:15" ht="15.75" customHeight="1" x14ac:dyDescent="0.3">
      <c r="A1290" s="34">
        <v>3147</v>
      </c>
      <c r="B1290" s="34">
        <v>87</v>
      </c>
      <c r="C1290" s="64">
        <v>238</v>
      </c>
      <c r="D1290" s="64">
        <v>12</v>
      </c>
      <c r="E1290" s="65">
        <v>43577</v>
      </c>
      <c r="F1290" s="66">
        <v>5250</v>
      </c>
      <c r="G1290" s="64">
        <v>8107</v>
      </c>
      <c r="H1290" s="64">
        <v>7714</v>
      </c>
      <c r="I1290" s="64"/>
      <c r="J1290" s="59">
        <f t="shared" si="6"/>
        <v>15.949675324675324</v>
      </c>
      <c r="K1290" s="63">
        <f>AVERAGE(J1290:J1291)</f>
        <v>15.893023162540173</v>
      </c>
      <c r="L1290" s="63">
        <f>_xlfn.STDEV.S(J1290,J1291)</f>
        <v>8.0118256029290388E-2</v>
      </c>
      <c r="M1290" s="62">
        <f>(K1288-K1290)/20</f>
        <v>9.8879263766961326E-3</v>
      </c>
      <c r="N1290" s="33">
        <f>(K1286-K1290)/46</f>
        <v>0.36523328776086633</v>
      </c>
      <c r="O1290" s="33">
        <f t="shared" si="1"/>
        <v>246.4</v>
      </c>
    </row>
    <row r="1291" spans="1:15" ht="15.75" customHeight="1" x14ac:dyDescent="0.3">
      <c r="A1291" s="34">
        <v>3148</v>
      </c>
      <c r="B1291" s="34">
        <v>88</v>
      </c>
      <c r="C1291" s="64">
        <v>238</v>
      </c>
      <c r="D1291" s="64">
        <v>12</v>
      </c>
      <c r="E1291" s="65">
        <v>43577</v>
      </c>
      <c r="F1291" s="66">
        <v>5241</v>
      </c>
      <c r="G1291" s="64">
        <v>8101</v>
      </c>
      <c r="H1291" s="64">
        <v>7710</v>
      </c>
      <c r="I1291" s="64"/>
      <c r="J1291" s="59">
        <f t="shared" si="6"/>
        <v>15.836371000405022</v>
      </c>
      <c r="K1291" s="62"/>
      <c r="L1291" s="62"/>
      <c r="M1291" s="62"/>
      <c r="O1291" s="33">
        <f t="shared" si="1"/>
        <v>246.9</v>
      </c>
    </row>
    <row r="1292" spans="1:15" ht="15.75" customHeight="1" x14ac:dyDescent="0.3">
      <c r="A1292" s="7">
        <v>155</v>
      </c>
      <c r="B1292" s="7">
        <v>155</v>
      </c>
      <c r="C1292" s="28">
        <v>239</v>
      </c>
      <c r="D1292" s="28">
        <v>1</v>
      </c>
      <c r="E1292" s="29">
        <v>43514</v>
      </c>
      <c r="F1292" s="28">
        <v>5181</v>
      </c>
      <c r="G1292" s="28">
        <v>8052</v>
      </c>
      <c r="H1292" s="28">
        <v>7468</v>
      </c>
      <c r="I1292" s="28">
        <v>10</v>
      </c>
      <c r="J1292" s="30">
        <f t="shared" si="6"/>
        <v>25.535636204634894</v>
      </c>
      <c r="K1292" s="31">
        <f>AVERAGE(J1292:J1293)</f>
        <v>24.763571817816384</v>
      </c>
      <c r="L1292" s="31">
        <f>_xlfn.STDEV.S(J1292,J1293)</f>
        <v>1.0918639268640018</v>
      </c>
      <c r="M1292" s="32">
        <v>1</v>
      </c>
      <c r="O1292" s="33">
        <f t="shared" si="1"/>
        <v>228.7</v>
      </c>
    </row>
    <row r="1293" spans="1:15" ht="15.75" customHeight="1" x14ac:dyDescent="0.3">
      <c r="A1293" s="7">
        <v>156</v>
      </c>
      <c r="B1293" s="7">
        <v>156</v>
      </c>
      <c r="C1293" s="28">
        <v>239</v>
      </c>
      <c r="D1293" s="28">
        <v>1</v>
      </c>
      <c r="E1293" s="29">
        <v>43514</v>
      </c>
      <c r="F1293" s="28">
        <v>5171</v>
      </c>
      <c r="G1293" s="28">
        <v>8091</v>
      </c>
      <c r="H1293" s="28">
        <v>7526</v>
      </c>
      <c r="I1293" s="28"/>
      <c r="J1293" s="30">
        <f t="shared" si="6"/>
        <v>23.991507430997878</v>
      </c>
      <c r="K1293" s="32"/>
      <c r="L1293" s="32"/>
      <c r="M1293" s="32"/>
      <c r="O1293" s="33">
        <f t="shared" si="1"/>
        <v>235.5</v>
      </c>
    </row>
    <row r="1294" spans="1:15" ht="15.75" customHeight="1" x14ac:dyDescent="0.3">
      <c r="A1294" s="7">
        <v>809</v>
      </c>
      <c r="B1294" s="7">
        <v>155</v>
      </c>
      <c r="C1294" s="28">
        <v>239</v>
      </c>
      <c r="D1294" s="28">
        <v>3</v>
      </c>
      <c r="E1294" s="29">
        <v>43521</v>
      </c>
      <c r="F1294" s="28">
        <v>5181</v>
      </c>
      <c r="G1294" s="28">
        <v>8085</v>
      </c>
      <c r="H1294" s="28">
        <v>7473</v>
      </c>
      <c r="I1294" s="28">
        <v>8</v>
      </c>
      <c r="J1294" s="30">
        <f t="shared" si="6"/>
        <v>26.701570680628272</v>
      </c>
      <c r="K1294" s="31">
        <f>AVERAGE(J1294:J1295)</f>
        <v>26.639073628602425</v>
      </c>
      <c r="L1294" s="31">
        <f>_xlfn.STDEV.S(J1294,J1295)</f>
        <v>8.8384178583290049E-2</v>
      </c>
      <c r="M1294" s="32"/>
      <c r="O1294" s="33">
        <f t="shared" si="1"/>
        <v>229.2</v>
      </c>
    </row>
    <row r="1295" spans="1:15" ht="15.75" customHeight="1" x14ac:dyDescent="0.3">
      <c r="A1295" s="7">
        <v>810</v>
      </c>
      <c r="B1295" s="7">
        <v>156</v>
      </c>
      <c r="C1295" s="28">
        <v>239</v>
      </c>
      <c r="D1295" s="28">
        <v>3</v>
      </c>
      <c r="E1295" s="29">
        <v>43521</v>
      </c>
      <c r="F1295" s="28">
        <v>5171</v>
      </c>
      <c r="G1295" s="28">
        <v>7981</v>
      </c>
      <c r="H1295" s="28">
        <v>7391</v>
      </c>
      <c r="I1295" s="28"/>
      <c r="J1295" s="30">
        <f t="shared" si="6"/>
        <v>26.576576576576578</v>
      </c>
      <c r="K1295" s="31"/>
      <c r="L1295" s="31"/>
      <c r="M1295" s="32"/>
      <c r="O1295" s="33">
        <f t="shared" si="1"/>
        <v>222</v>
      </c>
    </row>
    <row r="1296" spans="1:15" ht="15.75" customHeight="1" x14ac:dyDescent="0.3">
      <c r="A1296" s="7">
        <v>1459</v>
      </c>
      <c r="B1296" s="7">
        <v>155</v>
      </c>
      <c r="C1296" s="28">
        <v>239</v>
      </c>
      <c r="D1296" s="28">
        <v>5</v>
      </c>
      <c r="E1296" s="29">
        <v>43531</v>
      </c>
      <c r="F1296" s="28">
        <v>5181</v>
      </c>
      <c r="G1296" s="28">
        <v>8693</v>
      </c>
      <c r="H1296" s="28">
        <v>8050</v>
      </c>
      <c r="I1296" s="28">
        <v>9</v>
      </c>
      <c r="J1296" s="30">
        <f t="shared" si="6"/>
        <v>22.411990240501918</v>
      </c>
      <c r="K1296" s="31">
        <f>AVERAGE(J1296:J1297)</f>
        <v>22.114079284149078</v>
      </c>
      <c r="L1296" s="31">
        <f>_xlfn.STDEV.S(J1296,J1297)</f>
        <v>0.42130971485372853</v>
      </c>
      <c r="M1296" s="32"/>
      <c r="O1296" s="33">
        <f t="shared" si="1"/>
        <v>286.89999999999998</v>
      </c>
    </row>
    <row r="1297" spans="1:15" ht="15.75" customHeight="1" x14ac:dyDescent="0.3">
      <c r="A1297" s="7">
        <v>1460</v>
      </c>
      <c r="B1297" s="7">
        <v>156</v>
      </c>
      <c r="C1297" s="28">
        <v>239</v>
      </c>
      <c r="D1297" s="28">
        <v>5</v>
      </c>
      <c r="E1297" s="29">
        <v>43531</v>
      </c>
      <c r="F1297" s="28">
        <v>5171</v>
      </c>
      <c r="G1297" s="28">
        <v>8471</v>
      </c>
      <c r="H1297" s="28">
        <v>7880</v>
      </c>
      <c r="I1297" s="28"/>
      <c r="J1297" s="30">
        <f t="shared" si="6"/>
        <v>21.816168327796234</v>
      </c>
      <c r="K1297" s="32"/>
      <c r="L1297" s="32"/>
      <c r="M1297" s="32"/>
      <c r="O1297" s="33">
        <f t="shared" si="1"/>
        <v>270.89999999999998</v>
      </c>
    </row>
    <row r="1298" spans="1:15" ht="15.75" customHeight="1" x14ac:dyDescent="0.3">
      <c r="A1298" s="34">
        <v>2059</v>
      </c>
      <c r="B1298" s="34">
        <v>105</v>
      </c>
      <c r="C1298" s="35">
        <v>239</v>
      </c>
      <c r="D1298" s="35">
        <v>7</v>
      </c>
      <c r="E1298" s="36">
        <v>43545</v>
      </c>
      <c r="F1298" s="37">
        <v>5251</v>
      </c>
      <c r="G1298" s="35">
        <v>8392</v>
      </c>
      <c r="H1298" s="35">
        <v>7908</v>
      </c>
      <c r="I1298" s="28"/>
      <c r="J1298" s="30">
        <f t="shared" si="6"/>
        <v>18.216033120060217</v>
      </c>
      <c r="K1298" s="31">
        <f>AVERAGE(J1298:J1299)</f>
        <v>18.230823577573968</v>
      </c>
      <c r="L1298" s="31">
        <f>_xlfn.STDEV.S(J1298,J1299)</f>
        <v>2.0916865609649664E-2</v>
      </c>
      <c r="M1298" s="32"/>
      <c r="O1298" s="33">
        <f t="shared" si="1"/>
        <v>265.7</v>
      </c>
    </row>
    <row r="1299" spans="1:15" ht="15.75" customHeight="1" x14ac:dyDescent="0.3">
      <c r="A1299" s="34">
        <v>2060</v>
      </c>
      <c r="B1299" s="34">
        <v>106</v>
      </c>
      <c r="C1299" s="35">
        <v>239</v>
      </c>
      <c r="D1299" s="35">
        <v>7</v>
      </c>
      <c r="E1299" s="36">
        <v>43545</v>
      </c>
      <c r="F1299" s="37">
        <v>5219</v>
      </c>
      <c r="G1299" s="35">
        <v>8252</v>
      </c>
      <c r="H1299" s="35">
        <v>7784</v>
      </c>
      <c r="I1299" s="28"/>
      <c r="J1299" s="30">
        <f t="shared" si="6"/>
        <v>18.245614035087719</v>
      </c>
      <c r="K1299" s="32"/>
      <c r="L1299" s="32"/>
      <c r="M1299" s="32"/>
      <c r="O1299" s="33">
        <f t="shared" si="1"/>
        <v>256.5</v>
      </c>
    </row>
    <row r="1300" spans="1:15" ht="15.75" customHeight="1" x14ac:dyDescent="0.3">
      <c r="A1300" s="34">
        <v>2681</v>
      </c>
      <c r="B1300" s="34">
        <v>53</v>
      </c>
      <c r="C1300" s="35">
        <v>239</v>
      </c>
      <c r="D1300" s="35">
        <v>10</v>
      </c>
      <c r="E1300" s="36">
        <v>43564</v>
      </c>
      <c r="F1300" s="37">
        <v>5232</v>
      </c>
      <c r="G1300" s="35">
        <v>7811</v>
      </c>
      <c r="H1300" s="35">
        <v>7434</v>
      </c>
      <c r="I1300" s="35"/>
      <c r="J1300" s="30">
        <f t="shared" si="6"/>
        <v>17.120799273387828</v>
      </c>
      <c r="K1300" s="31">
        <f>AVERAGE(J1300:J1301)</f>
        <v>16.986013502847022</v>
      </c>
      <c r="L1300" s="31">
        <f>_xlfn.STDEV.S(J1300,J1301)</f>
        <v>0.19061586471371736</v>
      </c>
      <c r="M1300" s="32">
        <f>(K1298-K1300)/19</f>
        <v>6.5516319722470823E-2</v>
      </c>
      <c r="N1300" s="33">
        <f>(K1294-K1300)/43</f>
        <v>0.22448977036640472</v>
      </c>
      <c r="O1300" s="33">
        <f t="shared" si="1"/>
        <v>220.2</v>
      </c>
    </row>
    <row r="1301" spans="1:15" ht="15.75" customHeight="1" x14ac:dyDescent="0.3">
      <c r="A1301" s="34">
        <v>2682</v>
      </c>
      <c r="B1301" s="34">
        <v>54</v>
      </c>
      <c r="C1301" s="35">
        <v>239</v>
      </c>
      <c r="D1301" s="35">
        <v>10</v>
      </c>
      <c r="E1301" s="36">
        <v>43564</v>
      </c>
      <c r="F1301" s="37">
        <v>5271</v>
      </c>
      <c r="G1301" s="35">
        <v>7698</v>
      </c>
      <c r="H1301" s="35">
        <v>7348</v>
      </c>
      <c r="I1301" s="35"/>
      <c r="J1301" s="30">
        <f t="shared" si="6"/>
        <v>16.851227732306214</v>
      </c>
      <c r="K1301" s="32"/>
      <c r="L1301" s="32"/>
      <c r="M1301" s="32"/>
      <c r="O1301" s="33">
        <f t="shared" si="1"/>
        <v>207.7</v>
      </c>
    </row>
    <row r="1302" spans="1:15" ht="15.75" customHeight="1" x14ac:dyDescent="0.3">
      <c r="A1302" s="7">
        <v>507</v>
      </c>
      <c r="B1302" s="7">
        <v>157</v>
      </c>
      <c r="C1302" s="57">
        <v>240</v>
      </c>
      <c r="D1302" s="57">
        <v>2</v>
      </c>
      <c r="E1302" s="58">
        <v>43517</v>
      </c>
      <c r="F1302" s="57">
        <v>5319</v>
      </c>
      <c r="G1302" s="57">
        <v>8278</v>
      </c>
      <c r="H1302" s="57">
        <v>7233</v>
      </c>
      <c r="I1302" s="57">
        <v>9</v>
      </c>
      <c r="J1302" s="59">
        <f t="shared" si="6"/>
        <v>54.597701149425291</v>
      </c>
      <c r="K1302" s="63">
        <f>AVERAGE(J1302:J1303)</f>
        <v>56.24463370724277</v>
      </c>
      <c r="L1302" s="63">
        <f>_xlfn.STDEV.S(J1302,J1303)</f>
        <v>2.32911435957929</v>
      </c>
      <c r="M1302" s="62">
        <v>3</v>
      </c>
      <c r="O1302" s="33">
        <f t="shared" si="1"/>
        <v>191.4</v>
      </c>
    </row>
    <row r="1303" spans="1:15" ht="15.75" customHeight="1" x14ac:dyDescent="0.3">
      <c r="A1303" s="7">
        <v>508</v>
      </c>
      <c r="B1303" s="7">
        <v>158</v>
      </c>
      <c r="C1303" s="57">
        <v>240</v>
      </c>
      <c r="D1303" s="57">
        <v>2</v>
      </c>
      <c r="E1303" s="58">
        <v>43517</v>
      </c>
      <c r="F1303" s="57">
        <v>5219</v>
      </c>
      <c r="G1303" s="57">
        <v>7840</v>
      </c>
      <c r="H1303" s="57">
        <v>6879</v>
      </c>
      <c r="I1303" s="57"/>
      <c r="J1303" s="59">
        <f t="shared" si="6"/>
        <v>57.891566265060248</v>
      </c>
      <c r="K1303" s="63"/>
      <c r="L1303" s="63"/>
      <c r="M1303" s="62"/>
      <c r="O1303" s="33">
        <f t="shared" si="1"/>
        <v>166</v>
      </c>
    </row>
    <row r="1304" spans="1:15" ht="15.75" customHeight="1" x14ac:dyDescent="0.3">
      <c r="A1304" s="7">
        <v>1161</v>
      </c>
      <c r="B1304" s="7">
        <v>115</v>
      </c>
      <c r="C1304" s="57">
        <v>240</v>
      </c>
      <c r="D1304" s="57">
        <v>4</v>
      </c>
      <c r="E1304" s="58">
        <v>43524</v>
      </c>
      <c r="F1304" s="57">
        <v>5260</v>
      </c>
      <c r="G1304" s="57">
        <v>7859</v>
      </c>
      <c r="H1304" s="57">
        <v>7059</v>
      </c>
      <c r="I1304" s="57">
        <v>10</v>
      </c>
      <c r="J1304" s="59">
        <f t="shared" si="6"/>
        <v>44.469149527515285</v>
      </c>
      <c r="K1304" s="63">
        <f>AVERAGE(J1304:J1305)</f>
        <v>44.712644939196238</v>
      </c>
      <c r="L1304" s="63">
        <f>_xlfn.STDEV.S(J1304,J1305)</f>
        <v>0.34435451357482466</v>
      </c>
      <c r="M1304" s="62"/>
      <c r="O1304" s="33">
        <f t="shared" si="1"/>
        <v>179.9</v>
      </c>
    </row>
    <row r="1305" spans="1:15" ht="15.75" customHeight="1" x14ac:dyDescent="0.3">
      <c r="A1305" s="7">
        <v>1162</v>
      </c>
      <c r="B1305" s="7">
        <v>116</v>
      </c>
      <c r="C1305" s="57">
        <v>240</v>
      </c>
      <c r="D1305" s="57">
        <v>4</v>
      </c>
      <c r="E1305" s="58">
        <v>43524</v>
      </c>
      <c r="F1305" s="57">
        <v>5263</v>
      </c>
      <c r="G1305" s="57">
        <v>7907</v>
      </c>
      <c r="H1305" s="57">
        <v>7087</v>
      </c>
      <c r="I1305" s="57"/>
      <c r="J1305" s="59">
        <f t="shared" si="6"/>
        <v>44.956140350877192</v>
      </c>
      <c r="K1305" s="62"/>
      <c r="L1305" s="62"/>
      <c r="M1305" s="62"/>
      <c r="O1305" s="33">
        <f t="shared" si="1"/>
        <v>182.4</v>
      </c>
    </row>
    <row r="1306" spans="1:15" ht="15.75" customHeight="1" x14ac:dyDescent="0.3">
      <c r="A1306" s="7">
        <v>1811</v>
      </c>
      <c r="B1306" s="7">
        <v>115</v>
      </c>
      <c r="C1306" s="57">
        <v>240</v>
      </c>
      <c r="D1306" s="57">
        <v>6</v>
      </c>
      <c r="E1306" s="58">
        <v>43535</v>
      </c>
      <c r="F1306" s="57">
        <v>5260</v>
      </c>
      <c r="G1306" s="57">
        <v>8033</v>
      </c>
      <c r="H1306" s="57">
        <v>7320</v>
      </c>
      <c r="I1306" s="57">
        <v>9</v>
      </c>
      <c r="J1306" s="59">
        <f t="shared" si="6"/>
        <v>34.611650485436897</v>
      </c>
      <c r="K1306" s="63">
        <f>AVERAGE(J1306:J1307)</f>
        <v>34.519837284316694</v>
      </c>
      <c r="L1306" s="63">
        <f>_xlfn.STDEV.S(J1306,J1307)</f>
        <v>0.12984347422907513</v>
      </c>
      <c r="M1306" s="62"/>
      <c r="O1306" s="33">
        <f t="shared" si="1"/>
        <v>206</v>
      </c>
    </row>
    <row r="1307" spans="1:15" ht="15.75" customHeight="1" x14ac:dyDescent="0.3">
      <c r="A1307" s="7">
        <v>1812</v>
      </c>
      <c r="B1307" s="7">
        <v>116</v>
      </c>
      <c r="C1307" s="57">
        <v>240</v>
      </c>
      <c r="D1307" s="57">
        <v>6</v>
      </c>
      <c r="E1307" s="58">
        <v>43535</v>
      </c>
      <c r="F1307" s="57">
        <v>5263</v>
      </c>
      <c r="G1307" s="57">
        <v>7719</v>
      </c>
      <c r="H1307" s="57">
        <v>7090</v>
      </c>
      <c r="I1307" s="57"/>
      <c r="J1307" s="59">
        <f t="shared" si="6"/>
        <v>34.428024083196497</v>
      </c>
      <c r="K1307" s="63"/>
      <c r="L1307" s="63"/>
      <c r="M1307" s="62"/>
      <c r="O1307" s="33">
        <f t="shared" si="1"/>
        <v>182.7</v>
      </c>
    </row>
    <row r="1308" spans="1:15" ht="15.75" customHeight="1" x14ac:dyDescent="0.3">
      <c r="A1308" s="34">
        <v>2501</v>
      </c>
      <c r="B1308" s="34">
        <v>89</v>
      </c>
      <c r="C1308" s="64">
        <v>240</v>
      </c>
      <c r="D1308" s="64">
        <v>9</v>
      </c>
      <c r="E1308" s="65">
        <v>43557</v>
      </c>
      <c r="F1308" s="66">
        <v>5188</v>
      </c>
      <c r="G1308" s="64">
        <v>7744</v>
      </c>
      <c r="H1308" s="64">
        <v>7365</v>
      </c>
      <c r="I1308" s="57"/>
      <c r="J1308" s="59">
        <f t="shared" si="6"/>
        <v>17.409278824069823</v>
      </c>
      <c r="K1308" s="63">
        <f>AVERAGE(J1308:J1309)</f>
        <v>17.344675318677641</v>
      </c>
      <c r="L1308" s="63">
        <f>_xlfn.STDEV.S(J1308,J1309)</f>
        <v>9.1363153502466321E-2</v>
      </c>
      <c r="M1308" s="62"/>
      <c r="O1308" s="33">
        <f t="shared" si="1"/>
        <v>217.7</v>
      </c>
    </row>
    <row r="1309" spans="1:15" ht="15.75" customHeight="1" x14ac:dyDescent="0.3">
      <c r="A1309" s="34">
        <v>2502</v>
      </c>
      <c r="B1309" s="34">
        <v>90</v>
      </c>
      <c r="C1309" s="64">
        <v>240</v>
      </c>
      <c r="D1309" s="64">
        <v>9</v>
      </c>
      <c r="E1309" s="65">
        <v>43557</v>
      </c>
      <c r="F1309" s="66">
        <v>5202</v>
      </c>
      <c r="G1309" s="64">
        <v>7815</v>
      </c>
      <c r="H1309" s="64">
        <v>7430</v>
      </c>
      <c r="I1309" s="57"/>
      <c r="J1309" s="59">
        <f t="shared" si="6"/>
        <v>17.28007181328546</v>
      </c>
      <c r="K1309" s="62"/>
      <c r="L1309" s="62"/>
      <c r="M1309" s="62"/>
      <c r="O1309" s="33">
        <f t="shared" si="1"/>
        <v>222.8</v>
      </c>
    </row>
    <row r="1310" spans="1:15" ht="15.75" customHeight="1" x14ac:dyDescent="0.3">
      <c r="A1310" s="34">
        <v>3149</v>
      </c>
      <c r="B1310" s="34">
        <v>89</v>
      </c>
      <c r="C1310" s="64">
        <v>240</v>
      </c>
      <c r="D1310" s="64">
        <v>12</v>
      </c>
      <c r="E1310" s="65">
        <v>43577</v>
      </c>
      <c r="F1310" s="66">
        <v>5188</v>
      </c>
      <c r="G1310" s="64">
        <v>6977</v>
      </c>
      <c r="H1310" s="64">
        <v>6742</v>
      </c>
      <c r="I1310" s="64"/>
      <c r="J1310" s="59">
        <f t="shared" si="6"/>
        <v>15.122265122265121</v>
      </c>
      <c r="K1310" s="63">
        <f>AVERAGE(J1310:J1311)</f>
        <v>15.032396928948653</v>
      </c>
      <c r="L1310" s="63">
        <f>_xlfn.STDEV.S(J1310,J1311)</f>
        <v>0.12709281781411588</v>
      </c>
      <c r="M1310" s="62">
        <f>(K1308-K1310)/20</f>
        <v>0.11561391948644939</v>
      </c>
      <c r="N1310" s="33">
        <f>(K1306-K1310)/42</f>
        <v>0.4639866751278105</v>
      </c>
      <c r="O1310" s="33">
        <f t="shared" si="1"/>
        <v>155.4</v>
      </c>
    </row>
    <row r="1311" spans="1:15" ht="15.75" customHeight="1" x14ac:dyDescent="0.3">
      <c r="A1311" s="34">
        <v>3150</v>
      </c>
      <c r="B1311" s="34">
        <v>90</v>
      </c>
      <c r="C1311" s="64">
        <v>240</v>
      </c>
      <c r="D1311" s="64">
        <v>12</v>
      </c>
      <c r="E1311" s="65">
        <v>43577</v>
      </c>
      <c r="F1311" s="66">
        <v>5202</v>
      </c>
      <c r="G1311" s="64">
        <v>7102</v>
      </c>
      <c r="H1311" s="64">
        <v>6855</v>
      </c>
      <c r="I1311" s="64"/>
      <c r="J1311" s="59">
        <f t="shared" si="6"/>
        <v>14.942528735632186</v>
      </c>
      <c r="K1311" s="62"/>
      <c r="L1311" s="62"/>
      <c r="M1311" s="62"/>
      <c r="O1311" s="33">
        <f t="shared" si="1"/>
        <v>165.3</v>
      </c>
    </row>
    <row r="1312" spans="1:15" ht="15.75" customHeight="1" x14ac:dyDescent="0.3">
      <c r="A1312" s="7">
        <v>509</v>
      </c>
      <c r="B1312" s="7">
        <v>159</v>
      </c>
      <c r="C1312" s="28">
        <v>242</v>
      </c>
      <c r="D1312" s="28">
        <v>2</v>
      </c>
      <c r="E1312" s="29">
        <v>43517</v>
      </c>
      <c r="F1312" s="28">
        <v>5300</v>
      </c>
      <c r="G1312" s="28">
        <v>8362</v>
      </c>
      <c r="H1312" s="28">
        <v>7347</v>
      </c>
      <c r="I1312" s="28">
        <v>10</v>
      </c>
      <c r="J1312" s="30">
        <f t="shared" si="6"/>
        <v>49.584758182706402</v>
      </c>
      <c r="K1312" s="31">
        <f>AVERAGE(J1312:J1313)</f>
        <v>49.556530034749429</v>
      </c>
      <c r="L1312" s="31">
        <f>_xlfn.STDEV.S(J1312,J1313)</f>
        <v>3.9920629681425956E-2</v>
      </c>
      <c r="M1312" s="32">
        <v>3</v>
      </c>
      <c r="O1312" s="33">
        <f t="shared" si="1"/>
        <v>204.7</v>
      </c>
    </row>
    <row r="1313" spans="1:15" ht="15.75" customHeight="1" x14ac:dyDescent="0.3">
      <c r="A1313" s="7">
        <v>510</v>
      </c>
      <c r="B1313" s="7">
        <v>160</v>
      </c>
      <c r="C1313" s="28">
        <v>242</v>
      </c>
      <c r="D1313" s="28">
        <v>2</v>
      </c>
      <c r="E1313" s="29">
        <v>43517</v>
      </c>
      <c r="F1313" s="28">
        <v>5234</v>
      </c>
      <c r="G1313" s="28">
        <v>8404</v>
      </c>
      <c r="H1313" s="28">
        <v>7354</v>
      </c>
      <c r="I1313" s="28"/>
      <c r="J1313" s="30">
        <f t="shared" si="6"/>
        <v>49.528301886792455</v>
      </c>
      <c r="K1313" s="32"/>
      <c r="L1313" s="32"/>
      <c r="M1313" s="32"/>
      <c r="O1313" s="33">
        <f t="shared" si="1"/>
        <v>212</v>
      </c>
    </row>
    <row r="1314" spans="1:15" ht="15.75" customHeight="1" x14ac:dyDescent="0.3">
      <c r="A1314" s="7">
        <v>1163</v>
      </c>
      <c r="B1314" s="7">
        <v>117</v>
      </c>
      <c r="C1314" s="28">
        <v>242</v>
      </c>
      <c r="D1314" s="28">
        <v>4</v>
      </c>
      <c r="E1314" s="29">
        <v>43524</v>
      </c>
      <c r="F1314" s="28">
        <v>5221</v>
      </c>
      <c r="G1314" s="28">
        <v>8596</v>
      </c>
      <c r="H1314" s="28">
        <v>7487</v>
      </c>
      <c r="I1314" s="28">
        <v>9</v>
      </c>
      <c r="J1314" s="30">
        <f t="shared" si="6"/>
        <v>48.94086496028244</v>
      </c>
      <c r="K1314" s="31">
        <f>AVERAGE(J1314:J1315)</f>
        <v>48.720547847007857</v>
      </c>
      <c r="L1314" s="31">
        <f>_xlfn.STDEV.S(J1314,J1315)</f>
        <v>0.31157544961580369</v>
      </c>
      <c r="M1314" s="32"/>
      <c r="O1314" s="33">
        <f t="shared" si="1"/>
        <v>226.6</v>
      </c>
    </row>
    <row r="1315" spans="1:15" ht="15.75" customHeight="1" x14ac:dyDescent="0.3">
      <c r="A1315" s="7">
        <v>1164</v>
      </c>
      <c r="B1315" s="7">
        <v>118</v>
      </c>
      <c r="C1315" s="28">
        <v>242</v>
      </c>
      <c r="D1315" s="28">
        <v>4</v>
      </c>
      <c r="E1315" s="29">
        <v>43524</v>
      </c>
      <c r="F1315" s="28">
        <v>5249</v>
      </c>
      <c r="G1315" s="28">
        <v>8467</v>
      </c>
      <c r="H1315" s="28">
        <v>7416</v>
      </c>
      <c r="I1315" s="28"/>
      <c r="J1315" s="30">
        <f t="shared" si="6"/>
        <v>48.500230733733275</v>
      </c>
      <c r="K1315" s="31"/>
      <c r="L1315" s="31"/>
      <c r="M1315" s="32"/>
      <c r="O1315" s="33">
        <f t="shared" si="1"/>
        <v>216.7</v>
      </c>
    </row>
    <row r="1316" spans="1:15" ht="15.75" customHeight="1" x14ac:dyDescent="0.3">
      <c r="A1316" s="7">
        <v>1813</v>
      </c>
      <c r="B1316" s="7">
        <v>117</v>
      </c>
      <c r="C1316" s="28">
        <v>242</v>
      </c>
      <c r="D1316" s="28">
        <v>6</v>
      </c>
      <c r="E1316" s="29">
        <v>43535</v>
      </c>
      <c r="F1316" s="28">
        <v>5221</v>
      </c>
      <c r="G1316" s="28">
        <v>8443</v>
      </c>
      <c r="H1316" s="28">
        <v>7559</v>
      </c>
      <c r="I1316" s="28">
        <v>9</v>
      </c>
      <c r="J1316" s="30">
        <f t="shared" si="6"/>
        <v>37.810094097519247</v>
      </c>
      <c r="K1316" s="31">
        <f>AVERAGE(J1316:J1317)</f>
        <v>37.958218690550666</v>
      </c>
      <c r="L1316" s="31">
        <f>_xlfn.STDEV.S(J1316,J1317)</f>
        <v>0.2094798083860327</v>
      </c>
      <c r="M1316" s="32"/>
      <c r="O1316" s="33">
        <f t="shared" si="1"/>
        <v>233.8</v>
      </c>
    </row>
    <row r="1317" spans="1:15" ht="15.75" customHeight="1" x14ac:dyDescent="0.3">
      <c r="A1317" s="7">
        <v>1814</v>
      </c>
      <c r="B1317" s="7">
        <v>118</v>
      </c>
      <c r="C1317" s="28">
        <v>242</v>
      </c>
      <c r="D1317" s="28">
        <v>6</v>
      </c>
      <c r="E1317" s="29">
        <v>43535</v>
      </c>
      <c r="F1317" s="28">
        <v>5249</v>
      </c>
      <c r="G1317" s="28">
        <v>8210</v>
      </c>
      <c r="H1317" s="28">
        <v>7393</v>
      </c>
      <c r="I1317" s="28"/>
      <c r="J1317" s="30">
        <f t="shared" si="6"/>
        <v>38.106343283582092</v>
      </c>
      <c r="K1317" s="32"/>
      <c r="L1317" s="32"/>
      <c r="M1317" s="32"/>
      <c r="O1317" s="33">
        <f t="shared" si="1"/>
        <v>214.4</v>
      </c>
    </row>
    <row r="1318" spans="1:15" ht="15.75" customHeight="1" x14ac:dyDescent="0.3">
      <c r="A1318" s="34">
        <v>2503</v>
      </c>
      <c r="B1318" s="34">
        <v>91</v>
      </c>
      <c r="C1318" s="35">
        <v>242</v>
      </c>
      <c r="D1318" s="35">
        <v>9</v>
      </c>
      <c r="E1318" s="36">
        <v>43557</v>
      </c>
      <c r="F1318" s="37">
        <v>5252</v>
      </c>
      <c r="G1318" s="35">
        <v>8102</v>
      </c>
      <c r="H1318" s="35">
        <v>7614</v>
      </c>
      <c r="I1318" s="28"/>
      <c r="J1318" s="30">
        <f t="shared" si="6"/>
        <v>20.660457239627434</v>
      </c>
      <c r="K1318" s="31">
        <f>AVERAGE(J1318:J1319)</f>
        <v>21.126203002247387</v>
      </c>
      <c r="L1318" s="31">
        <f>_xlfn.STDEV.S(J1318,J1319)</f>
        <v>0.65866397411493771</v>
      </c>
      <c r="M1318" s="32"/>
      <c r="O1318" s="33">
        <f t="shared" si="1"/>
        <v>236.2</v>
      </c>
    </row>
    <row r="1319" spans="1:15" ht="15.75" customHeight="1" x14ac:dyDescent="0.3">
      <c r="A1319" s="34">
        <v>2504</v>
      </c>
      <c r="B1319" s="34">
        <v>92</v>
      </c>
      <c r="C1319" s="35">
        <v>242</v>
      </c>
      <c r="D1319" s="35">
        <v>9</v>
      </c>
      <c r="E1319" s="36">
        <v>43557</v>
      </c>
      <c r="F1319" s="37">
        <v>5241</v>
      </c>
      <c r="G1319" s="35">
        <v>7899</v>
      </c>
      <c r="H1319" s="35">
        <v>7427</v>
      </c>
      <c r="I1319" s="28"/>
      <c r="J1319" s="30">
        <f t="shared" si="6"/>
        <v>21.59194876486734</v>
      </c>
      <c r="K1319" s="32"/>
      <c r="L1319" s="32"/>
      <c r="M1319" s="32"/>
      <c r="O1319" s="33">
        <f t="shared" si="1"/>
        <v>218.6</v>
      </c>
    </row>
    <row r="1320" spans="1:15" ht="15.75" customHeight="1" x14ac:dyDescent="0.3">
      <c r="A1320" s="34">
        <v>3151</v>
      </c>
      <c r="B1320" s="34">
        <v>91</v>
      </c>
      <c r="C1320" s="35">
        <v>242</v>
      </c>
      <c r="D1320" s="35">
        <v>12</v>
      </c>
      <c r="E1320" s="36">
        <v>43577</v>
      </c>
      <c r="F1320" s="37">
        <v>5252</v>
      </c>
      <c r="G1320" s="35">
        <v>7859</v>
      </c>
      <c r="H1320" s="35">
        <v>7510</v>
      </c>
      <c r="I1320" s="35"/>
      <c r="J1320" s="30">
        <f t="shared" si="6"/>
        <v>15.456155890168292</v>
      </c>
      <c r="K1320" s="31">
        <f>AVERAGE(J1320:J1321)</f>
        <v>15.619234407669179</v>
      </c>
      <c r="L1320" s="31">
        <f>_xlfn.STDEV.S(J1320,J1321)</f>
        <v>0.23062785118145265</v>
      </c>
      <c r="M1320" s="32">
        <f>(K1318-K1320)/20</f>
        <v>0.27534842972891038</v>
      </c>
      <c r="N1320" s="33">
        <f>(K1316-K1320)/42</f>
        <v>0.53188057816384493</v>
      </c>
      <c r="O1320" s="33">
        <f t="shared" si="1"/>
        <v>225.8</v>
      </c>
    </row>
    <row r="1321" spans="1:15" ht="15.75" customHeight="1" x14ac:dyDescent="0.3">
      <c r="A1321" s="34">
        <v>3152</v>
      </c>
      <c r="B1321" s="34">
        <v>92</v>
      </c>
      <c r="C1321" s="35">
        <v>242</v>
      </c>
      <c r="D1321" s="35">
        <v>12</v>
      </c>
      <c r="E1321" s="36">
        <v>43577</v>
      </c>
      <c r="F1321" s="37">
        <v>5241</v>
      </c>
      <c r="G1321" s="35">
        <v>7794</v>
      </c>
      <c r="H1321" s="35">
        <v>7446</v>
      </c>
      <c r="I1321" s="35"/>
      <c r="J1321" s="30">
        <f t="shared" si="6"/>
        <v>15.782312925170066</v>
      </c>
      <c r="K1321" s="32"/>
      <c r="L1321" s="32"/>
      <c r="M1321" s="32"/>
      <c r="O1321" s="33">
        <f t="shared" si="1"/>
        <v>220.5</v>
      </c>
    </row>
    <row r="1322" spans="1:15" ht="15.75" customHeight="1" x14ac:dyDescent="0.3">
      <c r="A1322" s="7">
        <v>511</v>
      </c>
      <c r="B1322" s="7">
        <v>161</v>
      </c>
      <c r="C1322" s="67">
        <v>243</v>
      </c>
      <c r="D1322" s="67">
        <v>2</v>
      </c>
      <c r="E1322" s="68">
        <v>43517</v>
      </c>
      <c r="F1322" s="67">
        <v>5264</v>
      </c>
      <c r="G1322" s="67">
        <v>6934</v>
      </c>
      <c r="H1322" s="67">
        <v>6615</v>
      </c>
      <c r="I1322" s="67">
        <v>10</v>
      </c>
      <c r="J1322" s="69">
        <f t="shared" si="6"/>
        <v>23.612139156180607</v>
      </c>
      <c r="K1322" s="46">
        <f>AVERAGE(J1322:J1323)</f>
        <v>23.67436973122966</v>
      </c>
      <c r="L1322" s="46">
        <f>_xlfn.STDEV.S(J1322,J1323)</f>
        <v>8.8007323228647877E-2</v>
      </c>
      <c r="M1322" s="47">
        <v>1</v>
      </c>
      <c r="O1322" s="33">
        <f t="shared" si="1"/>
        <v>135.1</v>
      </c>
    </row>
    <row r="1323" spans="1:15" ht="15.75" customHeight="1" x14ac:dyDescent="0.3">
      <c r="A1323" s="7">
        <v>512</v>
      </c>
      <c r="B1323" s="7">
        <v>162</v>
      </c>
      <c r="C1323" s="67">
        <v>243</v>
      </c>
      <c r="D1323" s="67">
        <v>2</v>
      </c>
      <c r="E1323" s="68">
        <v>43517</v>
      </c>
      <c r="F1323" s="67">
        <v>5232</v>
      </c>
      <c r="G1323" s="67">
        <v>6848</v>
      </c>
      <c r="H1323" s="67">
        <v>6538</v>
      </c>
      <c r="I1323" s="67"/>
      <c r="J1323" s="69">
        <f t="shared" si="6"/>
        <v>23.736600306278714</v>
      </c>
      <c r="K1323" s="46"/>
      <c r="L1323" s="46"/>
      <c r="M1323" s="47"/>
      <c r="O1323" s="33">
        <f t="shared" si="1"/>
        <v>130.6</v>
      </c>
    </row>
    <row r="1324" spans="1:15" ht="15.75" customHeight="1" x14ac:dyDescent="0.3">
      <c r="A1324" s="7">
        <v>1165</v>
      </c>
      <c r="B1324" s="7">
        <v>119</v>
      </c>
      <c r="C1324" s="67">
        <v>243</v>
      </c>
      <c r="D1324" s="67">
        <v>4</v>
      </c>
      <c r="E1324" s="68">
        <v>43524</v>
      </c>
      <c r="F1324" s="67">
        <v>5212</v>
      </c>
      <c r="G1324" s="67">
        <v>6722</v>
      </c>
      <c r="H1324" s="67">
        <v>6498</v>
      </c>
      <c r="I1324" s="67">
        <v>9</v>
      </c>
      <c r="J1324" s="69">
        <f t="shared" si="6"/>
        <v>17.418351477449455</v>
      </c>
      <c r="K1324" s="46">
        <f>AVERAGE(J1324:J1325)</f>
        <v>17.22310762726962</v>
      </c>
      <c r="L1324" s="46">
        <f>_xlfn.STDEV.S(J1324,J1325)</f>
        <v>0.27611650089426398</v>
      </c>
      <c r="M1324" s="47"/>
      <c r="O1324" s="33">
        <f t="shared" si="1"/>
        <v>128.6</v>
      </c>
    </row>
    <row r="1325" spans="1:15" ht="15.75" customHeight="1" x14ac:dyDescent="0.3">
      <c r="A1325" s="7">
        <v>1166</v>
      </c>
      <c r="B1325" s="7">
        <v>120</v>
      </c>
      <c r="C1325" s="67">
        <v>243</v>
      </c>
      <c r="D1325" s="67">
        <v>4</v>
      </c>
      <c r="E1325" s="68">
        <v>43524</v>
      </c>
      <c r="F1325" s="67">
        <v>5196</v>
      </c>
      <c r="G1325" s="67">
        <v>6708</v>
      </c>
      <c r="H1325" s="67">
        <v>6488</v>
      </c>
      <c r="I1325" s="67"/>
      <c r="J1325" s="69">
        <f t="shared" si="6"/>
        <v>17.027863777089784</v>
      </c>
      <c r="K1325" s="47"/>
      <c r="L1325" s="47"/>
      <c r="M1325" s="47"/>
      <c r="O1325" s="33">
        <f t="shared" si="1"/>
        <v>129.19999999999999</v>
      </c>
    </row>
    <row r="1326" spans="1:15" ht="15.75" customHeight="1" x14ac:dyDescent="0.3">
      <c r="A1326" s="7">
        <v>1815</v>
      </c>
      <c r="B1326" s="7">
        <v>119</v>
      </c>
      <c r="C1326" s="67">
        <v>243</v>
      </c>
      <c r="D1326" s="67">
        <v>6</v>
      </c>
      <c r="E1326" s="68">
        <v>43535</v>
      </c>
      <c r="F1326" s="67">
        <v>5212</v>
      </c>
      <c r="G1326" s="67">
        <v>7075</v>
      </c>
      <c r="H1326" s="67">
        <v>6791</v>
      </c>
      <c r="I1326" s="67">
        <v>8</v>
      </c>
      <c r="J1326" s="69">
        <f t="shared" si="6"/>
        <v>17.986067131095631</v>
      </c>
      <c r="K1326" s="46">
        <f>AVERAGE(J1326:J1327)</f>
        <v>18.030429687431472</v>
      </c>
      <c r="L1326" s="46">
        <f>_xlfn.STDEV.S(J1326,J1327)</f>
        <v>6.2738128831686765E-2</v>
      </c>
      <c r="M1326" s="47"/>
      <c r="O1326" s="33">
        <f t="shared" si="1"/>
        <v>157.9</v>
      </c>
    </row>
    <row r="1327" spans="1:15" ht="15.75" customHeight="1" x14ac:dyDescent="0.3">
      <c r="A1327" s="7">
        <v>1816</v>
      </c>
      <c r="B1327" s="7">
        <v>120</v>
      </c>
      <c r="C1327" s="67">
        <v>243</v>
      </c>
      <c r="D1327" s="67">
        <v>6</v>
      </c>
      <c r="E1327" s="68">
        <v>43535</v>
      </c>
      <c r="F1327" s="67">
        <v>5196</v>
      </c>
      <c r="G1327" s="67">
        <v>6901</v>
      </c>
      <c r="H1327" s="67">
        <v>6640</v>
      </c>
      <c r="I1327" s="67"/>
      <c r="J1327" s="69">
        <f t="shared" si="6"/>
        <v>18.074792243767313</v>
      </c>
      <c r="K1327" s="46"/>
      <c r="L1327" s="46"/>
      <c r="M1327" s="47"/>
      <c r="O1327" s="33">
        <f t="shared" si="1"/>
        <v>144.4</v>
      </c>
    </row>
    <row r="1328" spans="1:15" ht="15.75" customHeight="1" x14ac:dyDescent="0.3">
      <c r="A1328" s="34">
        <v>2061</v>
      </c>
      <c r="B1328" s="34">
        <v>107</v>
      </c>
      <c r="C1328" s="70">
        <v>243</v>
      </c>
      <c r="D1328" s="70">
        <v>7</v>
      </c>
      <c r="E1328" s="71">
        <v>43545</v>
      </c>
      <c r="F1328" s="72">
        <v>5226</v>
      </c>
      <c r="G1328" s="70">
        <v>6673</v>
      </c>
      <c r="H1328" s="70">
        <v>6467</v>
      </c>
      <c r="I1328" s="67"/>
      <c r="J1328" s="69">
        <f t="shared" si="6"/>
        <v>16.599516518936341</v>
      </c>
      <c r="K1328" s="46">
        <f>AVERAGE(J1328:J1329)</f>
        <v>16.906003499376776</v>
      </c>
      <c r="L1328" s="46">
        <f>_xlfn.STDEV.S(J1328,J1329)</f>
        <v>0.43343804442964207</v>
      </c>
      <c r="M1328" s="47">
        <f>(K1326-K1328)/10</f>
        <v>0.1124426188054695</v>
      </c>
      <c r="N1328" s="33">
        <f>(K1322-K1328)/28</f>
        <v>0.24172736542331727</v>
      </c>
      <c r="O1328" s="33">
        <f t="shared" si="1"/>
        <v>124.1</v>
      </c>
    </row>
    <row r="1329" spans="1:15" ht="15.75" customHeight="1" x14ac:dyDescent="0.3">
      <c r="A1329" s="34">
        <v>2062</v>
      </c>
      <c r="B1329" s="34">
        <v>108</v>
      </c>
      <c r="C1329" s="70">
        <v>243</v>
      </c>
      <c r="D1329" s="70">
        <v>7</v>
      </c>
      <c r="E1329" s="71">
        <v>43545</v>
      </c>
      <c r="F1329" s="72">
        <v>5274</v>
      </c>
      <c r="G1329" s="70">
        <v>6813</v>
      </c>
      <c r="H1329" s="70">
        <v>6587</v>
      </c>
      <c r="I1329" s="67"/>
      <c r="J1329" s="69">
        <f t="shared" si="6"/>
        <v>17.212490479817212</v>
      </c>
      <c r="K1329" s="47"/>
      <c r="L1329" s="47"/>
      <c r="M1329" s="47"/>
      <c r="O1329" s="33">
        <f t="shared" si="1"/>
        <v>131.30000000000001</v>
      </c>
    </row>
    <row r="1330" spans="1:15" ht="15.75" customHeight="1" x14ac:dyDescent="0.3">
      <c r="A1330" s="7">
        <v>157</v>
      </c>
      <c r="B1330" s="7">
        <v>157</v>
      </c>
      <c r="C1330" s="28">
        <v>244</v>
      </c>
      <c r="D1330" s="28">
        <v>1</v>
      </c>
      <c r="E1330" s="29">
        <v>43514</v>
      </c>
      <c r="F1330" s="28">
        <v>5319</v>
      </c>
      <c r="G1330" s="28">
        <v>7840</v>
      </c>
      <c r="H1330" s="28">
        <v>7241</v>
      </c>
      <c r="I1330" s="28">
        <v>10</v>
      </c>
      <c r="J1330" s="30">
        <f t="shared" si="6"/>
        <v>31.165452653485954</v>
      </c>
      <c r="K1330" s="31">
        <f>AVERAGE(J1330:J1331)</f>
        <v>31.35453840727989</v>
      </c>
      <c r="L1330" s="31">
        <f>_xlfn.STDEV.S(J1330,J1331)</f>
        <v>0.26740763746692436</v>
      </c>
      <c r="M1330" s="32">
        <v>1</v>
      </c>
      <c r="O1330" s="33">
        <f t="shared" si="1"/>
        <v>192.2</v>
      </c>
    </row>
    <row r="1331" spans="1:15" ht="15.75" customHeight="1" x14ac:dyDescent="0.3">
      <c r="A1331" s="7">
        <v>158</v>
      </c>
      <c r="B1331" s="7">
        <v>158</v>
      </c>
      <c r="C1331" s="28">
        <v>244</v>
      </c>
      <c r="D1331" s="28">
        <v>1</v>
      </c>
      <c r="E1331" s="29">
        <v>43514</v>
      </c>
      <c r="F1331" s="28">
        <v>5219</v>
      </c>
      <c r="G1331" s="28">
        <v>7767</v>
      </c>
      <c r="H1331" s="28">
        <v>7156</v>
      </c>
      <c r="I1331" s="28"/>
      <c r="J1331" s="30">
        <f t="shared" si="6"/>
        <v>31.543624161073826</v>
      </c>
      <c r="K1331" s="32"/>
      <c r="L1331" s="32"/>
      <c r="M1331" s="32"/>
      <c r="O1331" s="33">
        <f t="shared" si="1"/>
        <v>193.7</v>
      </c>
    </row>
    <row r="1332" spans="1:15" ht="15.75" customHeight="1" x14ac:dyDescent="0.3">
      <c r="A1332" s="7">
        <v>811</v>
      </c>
      <c r="B1332" s="7">
        <v>157</v>
      </c>
      <c r="C1332" s="28">
        <v>244</v>
      </c>
      <c r="D1332" s="28">
        <v>3</v>
      </c>
      <c r="E1332" s="29">
        <v>43521</v>
      </c>
      <c r="F1332" s="28">
        <v>5319</v>
      </c>
      <c r="G1332" s="28">
        <v>8111</v>
      </c>
      <c r="H1332" s="28">
        <v>7583</v>
      </c>
      <c r="I1332" s="28">
        <v>7</v>
      </c>
      <c r="J1332" s="30">
        <f t="shared" si="6"/>
        <v>23.32155477031802</v>
      </c>
      <c r="K1332" s="31">
        <f>AVERAGE(J1332:J1333)</f>
        <v>22.03394486627851</v>
      </c>
      <c r="L1332" s="31">
        <f>_xlfn.STDEV.S(J1332,J1333)</f>
        <v>1.8209553893385917</v>
      </c>
      <c r="M1332" s="32"/>
      <c r="O1332" s="33">
        <f t="shared" si="1"/>
        <v>226.4</v>
      </c>
    </row>
    <row r="1333" spans="1:15" ht="15.75" customHeight="1" x14ac:dyDescent="0.3">
      <c r="A1333" s="7">
        <v>812</v>
      </c>
      <c r="B1333" s="7">
        <v>158</v>
      </c>
      <c r="C1333" s="28">
        <v>244</v>
      </c>
      <c r="D1333" s="28">
        <v>3</v>
      </c>
      <c r="E1333" s="29">
        <v>43521</v>
      </c>
      <c r="F1333" s="28">
        <v>5219</v>
      </c>
      <c r="G1333" s="28">
        <v>7937</v>
      </c>
      <c r="H1333" s="28">
        <v>7470</v>
      </c>
      <c r="I1333" s="28"/>
      <c r="J1333" s="30">
        <f t="shared" si="6"/>
        <v>20.746334962239004</v>
      </c>
      <c r="K1333" s="31"/>
      <c r="L1333" s="31"/>
      <c r="M1333" s="32"/>
      <c r="O1333" s="33">
        <f t="shared" si="1"/>
        <v>225.1</v>
      </c>
    </row>
    <row r="1334" spans="1:15" ht="15.75" customHeight="1" x14ac:dyDescent="0.3">
      <c r="A1334" s="7">
        <v>1461</v>
      </c>
      <c r="B1334" s="7">
        <v>157</v>
      </c>
      <c r="C1334" s="28">
        <v>244</v>
      </c>
      <c r="D1334" s="28">
        <v>5</v>
      </c>
      <c r="E1334" s="29">
        <v>43531</v>
      </c>
      <c r="F1334" s="28">
        <v>5319</v>
      </c>
      <c r="G1334" s="28">
        <v>8340</v>
      </c>
      <c r="H1334" s="28">
        <v>7869</v>
      </c>
      <c r="I1334" s="28">
        <v>8</v>
      </c>
      <c r="J1334" s="30">
        <f t="shared" si="6"/>
        <v>18.470588235294116</v>
      </c>
      <c r="K1334" s="31">
        <f>AVERAGE(J1334:J1335)</f>
        <v>18.710791820556707</v>
      </c>
      <c r="L1334" s="31">
        <f>_xlfn.STDEV.S(J1334,J1335)</f>
        <v>0.33969916800899641</v>
      </c>
      <c r="M1334" s="32"/>
      <c r="O1334" s="33">
        <f t="shared" si="1"/>
        <v>255</v>
      </c>
    </row>
    <row r="1335" spans="1:15" ht="15.75" customHeight="1" x14ac:dyDescent="0.3">
      <c r="A1335" s="7">
        <v>1462</v>
      </c>
      <c r="B1335" s="7">
        <v>158</v>
      </c>
      <c r="C1335" s="28">
        <v>244</v>
      </c>
      <c r="D1335" s="28">
        <v>5</v>
      </c>
      <c r="E1335" s="29">
        <v>43531</v>
      </c>
      <c r="F1335" s="28">
        <v>5219</v>
      </c>
      <c r="G1335" s="28">
        <v>8326</v>
      </c>
      <c r="H1335" s="28">
        <v>7831</v>
      </c>
      <c r="I1335" s="28"/>
      <c r="J1335" s="30">
        <f t="shared" si="6"/>
        <v>18.950995405819295</v>
      </c>
      <c r="K1335" s="32"/>
      <c r="L1335" s="32"/>
      <c r="M1335" s="32"/>
      <c r="O1335" s="33">
        <f t="shared" si="1"/>
        <v>261.2</v>
      </c>
    </row>
    <row r="1336" spans="1:15" ht="15.75" customHeight="1" x14ac:dyDescent="0.3">
      <c r="A1336" s="34">
        <v>2063</v>
      </c>
      <c r="B1336" s="34">
        <v>109</v>
      </c>
      <c r="C1336" s="35">
        <v>244</v>
      </c>
      <c r="D1336" s="35">
        <v>7</v>
      </c>
      <c r="E1336" s="36">
        <v>43545</v>
      </c>
      <c r="F1336" s="37">
        <v>5191</v>
      </c>
      <c r="G1336" s="35">
        <v>7080</v>
      </c>
      <c r="H1336" s="35">
        <v>6801</v>
      </c>
      <c r="I1336" s="28"/>
      <c r="J1336" s="30">
        <f t="shared" si="6"/>
        <v>17.329192546583851</v>
      </c>
      <c r="K1336" s="31">
        <f>AVERAGE(J1336:J1337)</f>
        <v>17.205916295477174</v>
      </c>
      <c r="L1336" s="31">
        <f>_xlfn.STDEV.S(J1336,J1337)</f>
        <v>0.17433894623357696</v>
      </c>
      <c r="M1336" s="32"/>
      <c r="O1336" s="33">
        <f t="shared" si="1"/>
        <v>161</v>
      </c>
    </row>
    <row r="1337" spans="1:15" ht="15.75" customHeight="1" x14ac:dyDescent="0.3">
      <c r="A1337" s="34">
        <v>2064</v>
      </c>
      <c r="B1337" s="34">
        <v>110</v>
      </c>
      <c r="C1337" s="35">
        <v>244</v>
      </c>
      <c r="D1337" s="35">
        <v>7</v>
      </c>
      <c r="E1337" s="36">
        <v>43545</v>
      </c>
      <c r="F1337" s="37">
        <v>5243</v>
      </c>
      <c r="G1337" s="35">
        <v>7354</v>
      </c>
      <c r="H1337" s="35">
        <v>7046</v>
      </c>
      <c r="I1337" s="28"/>
      <c r="J1337" s="30">
        <f t="shared" si="6"/>
        <v>17.082640044370493</v>
      </c>
      <c r="K1337" s="32"/>
      <c r="L1337" s="32"/>
      <c r="M1337" s="32"/>
      <c r="O1337" s="33">
        <f t="shared" si="1"/>
        <v>180.3</v>
      </c>
    </row>
    <row r="1338" spans="1:15" ht="15.75" customHeight="1" x14ac:dyDescent="0.3">
      <c r="A1338" s="34">
        <v>2683</v>
      </c>
      <c r="B1338" s="34">
        <v>55</v>
      </c>
      <c r="C1338" s="35">
        <v>244</v>
      </c>
      <c r="D1338" s="35">
        <v>10</v>
      </c>
      <c r="E1338" s="36">
        <v>43564</v>
      </c>
      <c r="F1338" s="37">
        <v>5269</v>
      </c>
      <c r="G1338" s="35">
        <v>7105</v>
      </c>
      <c r="H1338" s="35">
        <v>6842</v>
      </c>
      <c r="I1338" s="35"/>
      <c r="J1338" s="30">
        <f t="shared" si="6"/>
        <v>16.719643992371267</v>
      </c>
      <c r="K1338" s="31">
        <f>AVERAGE(J1338:J1339)</f>
        <v>16.749914875442599</v>
      </c>
      <c r="L1338" s="31">
        <f>_xlfn.STDEV.S(J1338,J1339)</f>
        <v>4.2809493384489521E-2</v>
      </c>
      <c r="M1338" s="32">
        <f>(K1336-K1338)/19</f>
        <v>2.4000074738661829E-2</v>
      </c>
      <c r="N1338" s="33">
        <f>(K1330-K1338)/50</f>
        <v>0.29209247063674582</v>
      </c>
      <c r="O1338" s="33">
        <f t="shared" si="1"/>
        <v>157.30000000000001</v>
      </c>
    </row>
    <row r="1339" spans="1:15" ht="15.75" customHeight="1" x14ac:dyDescent="0.3">
      <c r="A1339" s="34">
        <v>2684</v>
      </c>
      <c r="B1339" s="34">
        <v>56</v>
      </c>
      <c r="C1339" s="35">
        <v>244</v>
      </c>
      <c r="D1339" s="35">
        <v>10</v>
      </c>
      <c r="E1339" s="36">
        <v>43564</v>
      </c>
      <c r="F1339" s="37">
        <v>5254</v>
      </c>
      <c r="G1339" s="35">
        <v>7140</v>
      </c>
      <c r="H1339" s="35">
        <v>6869</v>
      </c>
      <c r="I1339" s="35"/>
      <c r="J1339" s="30">
        <f t="shared" si="6"/>
        <v>16.780185758513934</v>
      </c>
      <c r="K1339" s="32"/>
      <c r="L1339" s="32"/>
      <c r="M1339" s="32"/>
      <c r="O1339" s="33">
        <f t="shared" si="1"/>
        <v>161.5</v>
      </c>
    </row>
    <row r="1340" spans="1:15" ht="15.75" customHeight="1" x14ac:dyDescent="0.3">
      <c r="A1340" s="7">
        <v>159</v>
      </c>
      <c r="B1340" s="7">
        <v>159</v>
      </c>
      <c r="C1340" s="57">
        <v>245</v>
      </c>
      <c r="D1340" s="57">
        <v>1</v>
      </c>
      <c r="E1340" s="58">
        <v>43514</v>
      </c>
      <c r="F1340" s="57">
        <v>5300</v>
      </c>
      <c r="G1340" s="57">
        <v>8442</v>
      </c>
      <c r="H1340" s="57">
        <v>7507</v>
      </c>
      <c r="I1340" s="57">
        <v>8</v>
      </c>
      <c r="J1340" s="59">
        <f t="shared" si="6"/>
        <v>42.365201631173541</v>
      </c>
      <c r="K1340" s="63">
        <f>AVERAGE(J1340:J1341)</f>
        <v>44.675179665308477</v>
      </c>
      <c r="L1340" s="63">
        <f>_xlfn.STDEV.S(J1340,J1341)</f>
        <v>3.2668022646575667</v>
      </c>
      <c r="M1340" s="62">
        <v>1</v>
      </c>
      <c r="O1340" s="33">
        <f t="shared" si="1"/>
        <v>220.7</v>
      </c>
    </row>
    <row r="1341" spans="1:15" ht="15.75" customHeight="1" x14ac:dyDescent="0.3">
      <c r="A1341" s="7">
        <v>160</v>
      </c>
      <c r="B1341" s="7">
        <v>160</v>
      </c>
      <c r="C1341" s="57">
        <v>245</v>
      </c>
      <c r="D1341" s="57">
        <v>1</v>
      </c>
      <c r="E1341" s="58">
        <v>43514</v>
      </c>
      <c r="F1341" s="57">
        <v>5234</v>
      </c>
      <c r="G1341" s="57">
        <v>8403</v>
      </c>
      <c r="H1341" s="57">
        <v>7390</v>
      </c>
      <c r="I1341" s="57"/>
      <c r="J1341" s="59">
        <f t="shared" si="6"/>
        <v>46.985157699443413</v>
      </c>
      <c r="K1341" s="63"/>
      <c r="L1341" s="63"/>
      <c r="M1341" s="62"/>
      <c r="O1341" s="33">
        <f t="shared" si="1"/>
        <v>215.6</v>
      </c>
    </row>
    <row r="1342" spans="1:15" ht="15.75" customHeight="1" x14ac:dyDescent="0.3">
      <c r="A1342" s="7">
        <v>813</v>
      </c>
      <c r="B1342" s="7">
        <v>159</v>
      </c>
      <c r="C1342" s="57">
        <v>245</v>
      </c>
      <c r="D1342" s="57">
        <v>3</v>
      </c>
      <c r="E1342" s="58">
        <v>43521</v>
      </c>
      <c r="F1342" s="57">
        <v>5300</v>
      </c>
      <c r="G1342" s="57">
        <v>7421</v>
      </c>
      <c r="H1342" s="57">
        <v>6897</v>
      </c>
      <c r="I1342" s="57">
        <v>7</v>
      </c>
      <c r="J1342" s="59">
        <f t="shared" si="6"/>
        <v>32.81152160300563</v>
      </c>
      <c r="K1342" s="63">
        <f>AVERAGE(J1342:J1343)</f>
        <v>33.3863851287364</v>
      </c>
      <c r="L1342" s="63">
        <f>_xlfn.STDEV.S(J1342,J1343)</f>
        <v>0.81297979460206926</v>
      </c>
      <c r="M1342" s="62"/>
      <c r="O1342" s="33">
        <f t="shared" si="1"/>
        <v>159.69999999999999</v>
      </c>
    </row>
    <row r="1343" spans="1:15" ht="15.75" customHeight="1" x14ac:dyDescent="0.3">
      <c r="A1343" s="7">
        <v>814</v>
      </c>
      <c r="B1343" s="7">
        <v>160</v>
      </c>
      <c r="C1343" s="57">
        <v>245</v>
      </c>
      <c r="D1343" s="57">
        <v>3</v>
      </c>
      <c r="E1343" s="58">
        <v>43521</v>
      </c>
      <c r="F1343" s="57">
        <v>5234</v>
      </c>
      <c r="G1343" s="57">
        <v>7723</v>
      </c>
      <c r="H1343" s="57">
        <v>7092</v>
      </c>
      <c r="I1343" s="57"/>
      <c r="J1343" s="59">
        <f t="shared" si="6"/>
        <v>33.96124865446717</v>
      </c>
      <c r="K1343" s="62"/>
      <c r="L1343" s="62"/>
      <c r="M1343" s="62"/>
      <c r="O1343" s="33">
        <f t="shared" si="1"/>
        <v>185.8</v>
      </c>
    </row>
    <row r="1344" spans="1:15" ht="15.75" customHeight="1" x14ac:dyDescent="0.3">
      <c r="A1344" s="7">
        <v>1463</v>
      </c>
      <c r="B1344" s="7">
        <v>159</v>
      </c>
      <c r="C1344" s="57">
        <v>245</v>
      </c>
      <c r="D1344" s="57">
        <v>5</v>
      </c>
      <c r="E1344" s="58">
        <v>43531</v>
      </c>
      <c r="F1344" s="57">
        <v>5300</v>
      </c>
      <c r="G1344" s="57">
        <v>8152</v>
      </c>
      <c r="H1344" s="57">
        <v>7592</v>
      </c>
      <c r="I1344" s="57">
        <v>7</v>
      </c>
      <c r="J1344" s="59">
        <f t="shared" si="6"/>
        <v>24.43280977312391</v>
      </c>
      <c r="K1344" s="63">
        <f>AVERAGE(J1344:J1345)</f>
        <v>24.289431977256889</v>
      </c>
      <c r="L1344" s="63">
        <f>_xlfn.STDEV.S(J1344,J1345)</f>
        <v>0.20276682345830005</v>
      </c>
      <c r="M1344" s="62"/>
      <c r="O1344" s="33">
        <f t="shared" si="1"/>
        <v>229.2</v>
      </c>
    </row>
    <row r="1345" spans="1:15" ht="15.75" customHeight="1" x14ac:dyDescent="0.3">
      <c r="A1345" s="7">
        <v>1464</v>
      </c>
      <c r="B1345" s="7">
        <v>160</v>
      </c>
      <c r="C1345" s="57">
        <v>245</v>
      </c>
      <c r="D1345" s="57">
        <v>5</v>
      </c>
      <c r="E1345" s="58">
        <v>43531</v>
      </c>
      <c r="F1345" s="57">
        <v>5234</v>
      </c>
      <c r="G1345" s="57">
        <v>8396</v>
      </c>
      <c r="H1345" s="57">
        <v>7781</v>
      </c>
      <c r="I1345" s="57"/>
      <c r="J1345" s="59">
        <f t="shared" si="6"/>
        <v>24.146054181389871</v>
      </c>
      <c r="K1345" s="63"/>
      <c r="L1345" s="63"/>
      <c r="M1345" s="62"/>
      <c r="O1345" s="33">
        <f t="shared" si="1"/>
        <v>254.7</v>
      </c>
    </row>
    <row r="1346" spans="1:15" ht="15.75" customHeight="1" x14ac:dyDescent="0.3">
      <c r="A1346" s="34">
        <v>2065</v>
      </c>
      <c r="B1346" s="34">
        <v>111</v>
      </c>
      <c r="C1346" s="64">
        <v>245</v>
      </c>
      <c r="D1346" s="64">
        <v>7</v>
      </c>
      <c r="E1346" s="65">
        <v>43545</v>
      </c>
      <c r="F1346" s="66">
        <v>5213</v>
      </c>
      <c r="G1346" s="64">
        <v>7953</v>
      </c>
      <c r="H1346" s="64">
        <v>7521</v>
      </c>
      <c r="I1346" s="57"/>
      <c r="J1346" s="59">
        <f t="shared" si="6"/>
        <v>18.717504332755635</v>
      </c>
      <c r="K1346" s="63">
        <f>AVERAGE(J1346:J1347)</f>
        <v>18.924739766023521</v>
      </c>
      <c r="L1346" s="63">
        <f>_xlfn.STDEV.S(J1346,J1347)</f>
        <v>0.29307516033171177</v>
      </c>
      <c r="M1346" s="62"/>
      <c r="O1346" s="33">
        <f t="shared" si="1"/>
        <v>230.8</v>
      </c>
    </row>
    <row r="1347" spans="1:15" ht="15.75" customHeight="1" x14ac:dyDescent="0.3">
      <c r="A1347" s="34">
        <v>2066</v>
      </c>
      <c r="B1347" s="34">
        <v>112</v>
      </c>
      <c r="C1347" s="64">
        <v>245</v>
      </c>
      <c r="D1347" s="64">
        <v>7</v>
      </c>
      <c r="E1347" s="65">
        <v>43545</v>
      </c>
      <c r="F1347" s="66">
        <v>5197</v>
      </c>
      <c r="G1347" s="64">
        <v>7887</v>
      </c>
      <c r="H1347" s="64">
        <v>7455</v>
      </c>
      <c r="I1347" s="57"/>
      <c r="J1347" s="59">
        <f t="shared" si="6"/>
        <v>19.131975199291411</v>
      </c>
      <c r="K1347" s="62"/>
      <c r="L1347" s="62"/>
      <c r="M1347" s="62"/>
      <c r="O1347" s="33">
        <f t="shared" si="1"/>
        <v>225.8</v>
      </c>
    </row>
    <row r="1348" spans="1:15" ht="15.75" customHeight="1" x14ac:dyDescent="0.3">
      <c r="A1348" s="34">
        <v>2685</v>
      </c>
      <c r="B1348" s="34">
        <v>57</v>
      </c>
      <c r="C1348" s="64">
        <v>245</v>
      </c>
      <c r="D1348" s="64">
        <v>10</v>
      </c>
      <c r="E1348" s="65">
        <v>43564</v>
      </c>
      <c r="F1348" s="66">
        <v>5257</v>
      </c>
      <c r="G1348" s="64">
        <v>8022</v>
      </c>
      <c r="H1348" s="64">
        <v>7579</v>
      </c>
      <c r="I1348" s="64"/>
      <c r="J1348" s="59">
        <f t="shared" si="6"/>
        <v>19.078380706287685</v>
      </c>
      <c r="K1348" s="63">
        <f>AVERAGE(J1348:J1349)</f>
        <v>19.002775176519336</v>
      </c>
      <c r="L1348" s="63">
        <f>_xlfn.STDEV.S(J1348,J1349)</f>
        <v>0.10692236558880523</v>
      </c>
      <c r="M1348" s="62"/>
      <c r="N1348" s="33">
        <f>(K1342-K1348)/43</f>
        <v>0.33450255702830384</v>
      </c>
      <c r="O1348" s="33">
        <f t="shared" si="1"/>
        <v>232.2</v>
      </c>
    </row>
    <row r="1349" spans="1:15" ht="15.75" customHeight="1" x14ac:dyDescent="0.3">
      <c r="A1349" s="34">
        <v>2686</v>
      </c>
      <c r="B1349" s="34">
        <v>58</v>
      </c>
      <c r="C1349" s="64">
        <v>245</v>
      </c>
      <c r="D1349" s="64">
        <v>10</v>
      </c>
      <c r="E1349" s="65">
        <v>43564</v>
      </c>
      <c r="F1349" s="66">
        <v>5320</v>
      </c>
      <c r="G1349" s="64">
        <v>8047</v>
      </c>
      <c r="H1349" s="64">
        <v>7613</v>
      </c>
      <c r="I1349" s="64"/>
      <c r="J1349" s="59">
        <f t="shared" si="6"/>
        <v>18.927169646750983</v>
      </c>
      <c r="K1349" s="62"/>
      <c r="L1349" s="62"/>
      <c r="M1349" s="62"/>
      <c r="O1349" s="33">
        <f t="shared" si="1"/>
        <v>229.3</v>
      </c>
    </row>
    <row r="1350" spans="1:15" ht="15.75" customHeight="1" x14ac:dyDescent="0.3">
      <c r="A1350" s="7">
        <v>513</v>
      </c>
      <c r="B1350" s="7">
        <v>163</v>
      </c>
      <c r="C1350" s="67">
        <v>246</v>
      </c>
      <c r="D1350" s="67">
        <v>2</v>
      </c>
      <c r="E1350" s="68">
        <v>43517</v>
      </c>
      <c r="F1350" s="67">
        <v>5193</v>
      </c>
      <c r="G1350" s="67">
        <v>8523</v>
      </c>
      <c r="H1350" s="67">
        <v>7446</v>
      </c>
      <c r="I1350" s="67">
        <v>10</v>
      </c>
      <c r="J1350" s="69">
        <f t="shared" si="6"/>
        <v>47.802929427430094</v>
      </c>
      <c r="K1350" s="46">
        <f>AVERAGE(J1350:J1351)</f>
        <v>46.995338666998435</v>
      </c>
      <c r="L1350" s="46">
        <f>_xlfn.STDEV.S(J1350,J1351)</f>
        <v>1.1421058062496574</v>
      </c>
      <c r="M1350" s="47">
        <v>1</v>
      </c>
      <c r="O1350" s="33">
        <f t="shared" si="1"/>
        <v>225.3</v>
      </c>
    </row>
    <row r="1351" spans="1:15" ht="15.75" customHeight="1" x14ac:dyDescent="0.3">
      <c r="A1351" s="7">
        <v>514</v>
      </c>
      <c r="B1351" s="7">
        <v>164</v>
      </c>
      <c r="C1351" s="67">
        <v>246</v>
      </c>
      <c r="D1351" s="67">
        <v>2</v>
      </c>
      <c r="E1351" s="68">
        <v>43517</v>
      </c>
      <c r="F1351" s="67">
        <v>5245</v>
      </c>
      <c r="G1351" s="67">
        <v>8562</v>
      </c>
      <c r="H1351" s="67">
        <v>7514</v>
      </c>
      <c r="I1351" s="67"/>
      <c r="J1351" s="69">
        <f t="shared" si="6"/>
        <v>46.18774790656677</v>
      </c>
      <c r="K1351" s="47"/>
      <c r="L1351" s="47"/>
      <c r="M1351" s="47"/>
      <c r="O1351" s="33">
        <f t="shared" si="1"/>
        <v>226.9</v>
      </c>
    </row>
    <row r="1352" spans="1:15" ht="15.75" customHeight="1" x14ac:dyDescent="0.3">
      <c r="A1352" s="7">
        <v>1167</v>
      </c>
      <c r="B1352" s="7">
        <v>121</v>
      </c>
      <c r="C1352" s="67">
        <v>246</v>
      </c>
      <c r="D1352" s="67">
        <v>4</v>
      </c>
      <c r="E1352" s="68">
        <v>43524</v>
      </c>
      <c r="F1352" s="67">
        <v>5262</v>
      </c>
      <c r="G1352" s="67">
        <v>8129</v>
      </c>
      <c r="H1352" s="67">
        <v>7310</v>
      </c>
      <c r="I1352" s="67">
        <v>10</v>
      </c>
      <c r="J1352" s="69">
        <f t="shared" si="6"/>
        <v>39.990234375</v>
      </c>
      <c r="K1352" s="46">
        <f>AVERAGE(J1352:J1353)</f>
        <v>40.362003358713551</v>
      </c>
      <c r="L1352" s="46">
        <f>_xlfn.STDEV.S(J1352,J1353)</f>
        <v>0.52576073883736096</v>
      </c>
      <c r="M1352" s="47"/>
      <c r="O1352" s="33">
        <f t="shared" si="1"/>
        <v>204.8</v>
      </c>
    </row>
    <row r="1353" spans="1:15" ht="15.75" customHeight="1" x14ac:dyDescent="0.3">
      <c r="A1353" s="7">
        <v>1168</v>
      </c>
      <c r="B1353" s="7">
        <v>122</v>
      </c>
      <c r="C1353" s="67">
        <v>246</v>
      </c>
      <c r="D1353" s="67">
        <v>4</v>
      </c>
      <c r="E1353" s="68">
        <v>43524</v>
      </c>
      <c r="F1353" s="67">
        <v>5223</v>
      </c>
      <c r="G1353" s="67">
        <v>8215</v>
      </c>
      <c r="H1353" s="67">
        <v>7349</v>
      </c>
      <c r="I1353" s="67"/>
      <c r="J1353" s="69">
        <f t="shared" si="6"/>
        <v>40.733772342427095</v>
      </c>
      <c r="K1353" s="46"/>
      <c r="L1353" s="46"/>
      <c r="M1353" s="47"/>
      <c r="O1353" s="33">
        <f t="shared" si="1"/>
        <v>212.6</v>
      </c>
    </row>
    <row r="1354" spans="1:15" ht="15.75" customHeight="1" x14ac:dyDescent="0.3">
      <c r="A1354" s="7">
        <v>1817</v>
      </c>
      <c r="B1354" s="7">
        <v>121</v>
      </c>
      <c r="C1354" s="67">
        <v>246</v>
      </c>
      <c r="D1354" s="67">
        <v>6</v>
      </c>
      <c r="E1354" s="68">
        <v>43535</v>
      </c>
      <c r="F1354" s="67">
        <v>5262</v>
      </c>
      <c r="G1354" s="67">
        <v>7846</v>
      </c>
      <c r="H1354" s="67">
        <v>7316</v>
      </c>
      <c r="I1354" s="67">
        <v>10</v>
      </c>
      <c r="J1354" s="69">
        <f t="shared" si="6"/>
        <v>25.803310613437198</v>
      </c>
      <c r="K1354" s="46">
        <f>AVERAGE(J1354:J1355)</f>
        <v>27.109729840880092</v>
      </c>
      <c r="L1354" s="46">
        <f>_xlfn.STDEV.S(J1354,J1355)</f>
        <v>1.8475557895947203</v>
      </c>
      <c r="M1354" s="47"/>
      <c r="O1354" s="33">
        <f t="shared" si="1"/>
        <v>205.4</v>
      </c>
    </row>
    <row r="1355" spans="1:15" ht="15.75" customHeight="1" x14ac:dyDescent="0.3">
      <c r="A1355" s="7">
        <v>1818</v>
      </c>
      <c r="B1355" s="7">
        <v>122</v>
      </c>
      <c r="C1355" s="67">
        <v>246</v>
      </c>
      <c r="D1355" s="67">
        <v>6</v>
      </c>
      <c r="E1355" s="68">
        <v>43535</v>
      </c>
      <c r="F1355" s="67">
        <v>5223</v>
      </c>
      <c r="G1355" s="67">
        <v>7704</v>
      </c>
      <c r="H1355" s="67">
        <v>7155</v>
      </c>
      <c r="I1355" s="67"/>
      <c r="J1355" s="69">
        <f t="shared" si="6"/>
        <v>28.416149068322984</v>
      </c>
      <c r="K1355" s="47"/>
      <c r="L1355" s="47"/>
      <c r="M1355" s="47"/>
      <c r="O1355" s="33">
        <f t="shared" si="1"/>
        <v>193.2</v>
      </c>
    </row>
    <row r="1356" spans="1:15" ht="15.75" customHeight="1" x14ac:dyDescent="0.3">
      <c r="A1356" s="34">
        <v>2067</v>
      </c>
      <c r="B1356" s="34">
        <v>113</v>
      </c>
      <c r="C1356" s="70">
        <v>246</v>
      </c>
      <c r="D1356" s="70">
        <v>7</v>
      </c>
      <c r="E1356" s="71">
        <v>43545</v>
      </c>
      <c r="F1356" s="72">
        <v>5283</v>
      </c>
      <c r="G1356" s="70">
        <v>7897</v>
      </c>
      <c r="H1356" s="70">
        <v>7443</v>
      </c>
      <c r="I1356" s="67"/>
      <c r="J1356" s="69">
        <f t="shared" si="6"/>
        <v>21.018518518518519</v>
      </c>
      <c r="K1356" s="46">
        <f>AVERAGE(J1356:J1357)</f>
        <v>20.930804926706568</v>
      </c>
      <c r="L1356" s="46">
        <f>_xlfn.STDEV.S(J1356,J1357)</f>
        <v>0.12404575114491929</v>
      </c>
      <c r="M1356" s="47"/>
      <c r="O1356" s="33">
        <f t="shared" si="1"/>
        <v>216</v>
      </c>
    </row>
    <row r="1357" spans="1:15" ht="15.75" customHeight="1" x14ac:dyDescent="0.3">
      <c r="A1357" s="34">
        <v>2068</v>
      </c>
      <c r="B1357" s="34">
        <v>114</v>
      </c>
      <c r="C1357" s="70">
        <v>246</v>
      </c>
      <c r="D1357" s="70">
        <v>7</v>
      </c>
      <c r="E1357" s="71">
        <v>43545</v>
      </c>
      <c r="F1357" s="72">
        <v>5247</v>
      </c>
      <c r="G1357" s="70">
        <v>7827</v>
      </c>
      <c r="H1357" s="70">
        <v>7382</v>
      </c>
      <c r="I1357" s="67"/>
      <c r="J1357" s="69">
        <f t="shared" si="6"/>
        <v>20.843091334894616</v>
      </c>
      <c r="K1357" s="47"/>
      <c r="L1357" s="47"/>
      <c r="M1357" s="47"/>
      <c r="O1357" s="33">
        <f t="shared" si="1"/>
        <v>213.5</v>
      </c>
    </row>
    <row r="1358" spans="1:15" ht="15.75" customHeight="1" x14ac:dyDescent="0.3">
      <c r="A1358" s="34">
        <v>2687</v>
      </c>
      <c r="B1358" s="34">
        <v>59</v>
      </c>
      <c r="C1358" s="70">
        <v>246</v>
      </c>
      <c r="D1358" s="70">
        <v>10</v>
      </c>
      <c r="E1358" s="71">
        <v>43564</v>
      </c>
      <c r="F1358" s="72">
        <v>5278</v>
      </c>
      <c r="G1358" s="70">
        <v>7551</v>
      </c>
      <c r="H1358" s="70">
        <v>7226</v>
      </c>
      <c r="I1358" s="70"/>
      <c r="J1358" s="69">
        <f t="shared" si="6"/>
        <v>16.68377823408624</v>
      </c>
      <c r="K1358" s="46">
        <f>AVERAGE(J1358:J1359)</f>
        <v>16.29861988627389</v>
      </c>
      <c r="L1358" s="46">
        <f>_xlfn.STDEV.S(J1358,J1359)</f>
        <v>0.54469615913744174</v>
      </c>
      <c r="M1358" s="47">
        <f>(K1356-K1358)/19</f>
        <v>0.24379921265435145</v>
      </c>
      <c r="N1358" s="33">
        <f>(K1354-K1358)/29</f>
        <v>0.37279689498642077</v>
      </c>
      <c r="O1358" s="33">
        <f t="shared" si="1"/>
        <v>194.8</v>
      </c>
    </row>
    <row r="1359" spans="1:15" ht="15.75" customHeight="1" x14ac:dyDescent="0.3">
      <c r="A1359" s="34">
        <v>2688</v>
      </c>
      <c r="B1359" s="34">
        <v>60</v>
      </c>
      <c r="C1359" s="70">
        <v>246</v>
      </c>
      <c r="D1359" s="70">
        <v>10</v>
      </c>
      <c r="E1359" s="71">
        <v>43564</v>
      </c>
      <c r="F1359" s="72">
        <v>5220</v>
      </c>
      <c r="G1359" s="70">
        <v>7631</v>
      </c>
      <c r="H1359" s="70">
        <v>7300</v>
      </c>
      <c r="I1359" s="70"/>
      <c r="J1359" s="69">
        <f t="shared" si="6"/>
        <v>15.913461538461537</v>
      </c>
      <c r="K1359" s="47"/>
      <c r="L1359" s="47"/>
      <c r="M1359" s="47"/>
      <c r="O1359" s="33">
        <f t="shared" si="1"/>
        <v>208</v>
      </c>
    </row>
    <row r="1360" spans="1:15" ht="15.75" customHeight="1" x14ac:dyDescent="0.3">
      <c r="A1360" s="7">
        <v>161</v>
      </c>
      <c r="B1360" s="7">
        <v>161</v>
      </c>
      <c r="C1360" s="28">
        <v>247</v>
      </c>
      <c r="D1360" s="28">
        <v>1</v>
      </c>
      <c r="E1360" s="29">
        <v>43514</v>
      </c>
      <c r="F1360" s="28">
        <v>5264</v>
      </c>
      <c r="G1360" s="28">
        <v>7925</v>
      </c>
      <c r="H1360" s="28">
        <v>7136</v>
      </c>
      <c r="I1360" s="28">
        <v>8</v>
      </c>
      <c r="J1360" s="30">
        <f t="shared" si="6"/>
        <v>42.147435897435898</v>
      </c>
      <c r="K1360" s="31">
        <f>AVERAGE(J1360:J1361)</f>
        <v>41.411380286380286</v>
      </c>
      <c r="L1360" s="31">
        <f>_xlfn.STDEV.S(J1360,J1361)</f>
        <v>1.0409398278156621</v>
      </c>
      <c r="M1360" s="32">
        <v>2</v>
      </c>
      <c r="O1360" s="33">
        <f t="shared" si="1"/>
        <v>187.2</v>
      </c>
    </row>
    <row r="1361" spans="1:15" ht="15.75" customHeight="1" x14ac:dyDescent="0.3">
      <c r="A1361" s="7">
        <v>162</v>
      </c>
      <c r="B1361" s="7">
        <v>162</v>
      </c>
      <c r="C1361" s="28">
        <v>247</v>
      </c>
      <c r="D1361" s="28">
        <v>1</v>
      </c>
      <c r="E1361" s="29">
        <v>43514</v>
      </c>
      <c r="F1361" s="28">
        <v>5232</v>
      </c>
      <c r="G1361" s="28">
        <v>7940</v>
      </c>
      <c r="H1361" s="28">
        <v>7157</v>
      </c>
      <c r="I1361" s="28"/>
      <c r="J1361" s="30">
        <f t="shared" si="6"/>
        <v>40.675324675324674</v>
      </c>
      <c r="K1361" s="31"/>
      <c r="L1361" s="31"/>
      <c r="M1361" s="32"/>
      <c r="O1361" s="33">
        <f t="shared" si="1"/>
        <v>192.5</v>
      </c>
    </row>
    <row r="1362" spans="1:15" ht="15.75" customHeight="1" x14ac:dyDescent="0.3">
      <c r="A1362" s="7">
        <v>815</v>
      </c>
      <c r="B1362" s="7">
        <v>161</v>
      </c>
      <c r="C1362" s="28">
        <v>247</v>
      </c>
      <c r="D1362" s="28">
        <v>3</v>
      </c>
      <c r="E1362" s="29">
        <v>43521</v>
      </c>
      <c r="F1362" s="28">
        <v>5264</v>
      </c>
      <c r="G1362" s="28">
        <v>7308</v>
      </c>
      <c r="H1362" s="28">
        <v>6901</v>
      </c>
      <c r="I1362" s="28">
        <v>6</v>
      </c>
      <c r="J1362" s="30">
        <f t="shared" si="6"/>
        <v>24.862553451435552</v>
      </c>
      <c r="K1362" s="31">
        <f>AVERAGE(J1362:J1363)</f>
        <v>24.580809435998148</v>
      </c>
      <c r="L1362" s="31">
        <f>_xlfn.STDEV.S(J1362,J1363)</f>
        <v>0.39844620774902889</v>
      </c>
      <c r="M1362" s="32"/>
      <c r="O1362" s="33">
        <f t="shared" si="1"/>
        <v>163.69999999999999</v>
      </c>
    </row>
    <row r="1363" spans="1:15" ht="15.75" customHeight="1" x14ac:dyDescent="0.3">
      <c r="A1363" s="7">
        <v>816</v>
      </c>
      <c r="B1363" s="7">
        <v>162</v>
      </c>
      <c r="C1363" s="28">
        <v>247</v>
      </c>
      <c r="D1363" s="28">
        <v>3</v>
      </c>
      <c r="E1363" s="29">
        <v>43521</v>
      </c>
      <c r="F1363" s="28">
        <v>5232</v>
      </c>
      <c r="G1363" s="28">
        <v>7360</v>
      </c>
      <c r="H1363" s="28">
        <v>6944</v>
      </c>
      <c r="I1363" s="28"/>
      <c r="J1363" s="30">
        <f t="shared" si="6"/>
        <v>24.299065420560748</v>
      </c>
      <c r="K1363" s="32"/>
      <c r="L1363" s="32"/>
      <c r="M1363" s="32"/>
      <c r="O1363" s="33">
        <f t="shared" si="1"/>
        <v>171.2</v>
      </c>
    </row>
    <row r="1364" spans="1:15" ht="15.75" customHeight="1" x14ac:dyDescent="0.3">
      <c r="A1364" s="7">
        <v>1465</v>
      </c>
      <c r="B1364" s="7">
        <v>161</v>
      </c>
      <c r="C1364" s="28">
        <v>247</v>
      </c>
      <c r="D1364" s="28">
        <v>5</v>
      </c>
      <c r="E1364" s="29">
        <v>43531</v>
      </c>
      <c r="F1364" s="28">
        <v>5264</v>
      </c>
      <c r="G1364" s="28">
        <v>7576</v>
      </c>
      <c r="H1364" s="28">
        <v>7032</v>
      </c>
      <c r="I1364" s="28">
        <v>8</v>
      </c>
      <c r="J1364" s="30">
        <f t="shared" si="6"/>
        <v>30.76923076923077</v>
      </c>
      <c r="K1364" s="31">
        <f>AVERAGE(J1364:J1365)</f>
        <v>30.546455248329185</v>
      </c>
      <c r="L1364" s="31">
        <f>_xlfn.STDEV.S(J1364,J1365)</f>
        <v>0.31505216302375294</v>
      </c>
      <c r="M1364" s="32"/>
      <c r="O1364" s="33">
        <f t="shared" si="1"/>
        <v>176.8</v>
      </c>
    </row>
    <row r="1365" spans="1:15" ht="15.75" customHeight="1" x14ac:dyDescent="0.3">
      <c r="A1365" s="7">
        <v>1466</v>
      </c>
      <c r="B1365" s="7">
        <v>162</v>
      </c>
      <c r="C1365" s="28">
        <v>247</v>
      </c>
      <c r="D1365" s="28">
        <v>5</v>
      </c>
      <c r="E1365" s="29">
        <v>43531</v>
      </c>
      <c r="F1365" s="28">
        <v>5232</v>
      </c>
      <c r="G1365" s="28">
        <v>7527</v>
      </c>
      <c r="H1365" s="28">
        <v>6993</v>
      </c>
      <c r="I1365" s="28"/>
      <c r="J1365" s="30">
        <f t="shared" si="6"/>
        <v>30.323679727427599</v>
      </c>
      <c r="K1365" s="31"/>
      <c r="L1365" s="31"/>
      <c r="M1365" s="32"/>
      <c r="O1365" s="33">
        <f t="shared" si="1"/>
        <v>176.1</v>
      </c>
    </row>
    <row r="1366" spans="1:15" ht="15.75" customHeight="1" x14ac:dyDescent="0.3">
      <c r="A1366" s="34">
        <v>2299</v>
      </c>
      <c r="B1366" s="34">
        <v>69</v>
      </c>
      <c r="C1366" s="35">
        <v>247</v>
      </c>
      <c r="D1366" s="35">
        <v>8</v>
      </c>
      <c r="E1366" s="36">
        <v>43550</v>
      </c>
      <c r="F1366" s="37">
        <v>5248</v>
      </c>
      <c r="G1366" s="35">
        <v>7696</v>
      </c>
      <c r="H1366" s="35">
        <v>7308</v>
      </c>
      <c r="I1366" s="28"/>
      <c r="J1366" s="30">
        <f t="shared" si="6"/>
        <v>18.83495145631068</v>
      </c>
      <c r="K1366" s="31">
        <f>AVERAGE(J1366:J1367)</f>
        <v>18.962454807653248</v>
      </c>
      <c r="L1366" s="31">
        <f>_xlfn.STDEV.S(J1366,J1367)</f>
        <v>0.18031696871668185</v>
      </c>
      <c r="M1366" s="32"/>
      <c r="O1366" s="33">
        <f t="shared" si="1"/>
        <v>206</v>
      </c>
    </row>
    <row r="1367" spans="1:15" ht="15.75" customHeight="1" x14ac:dyDescent="0.3">
      <c r="A1367" s="34">
        <v>2300</v>
      </c>
      <c r="B1367" s="34">
        <v>70</v>
      </c>
      <c r="C1367" s="35">
        <v>247</v>
      </c>
      <c r="D1367" s="35">
        <v>8</v>
      </c>
      <c r="E1367" s="36">
        <v>43550</v>
      </c>
      <c r="F1367" s="37">
        <v>5266</v>
      </c>
      <c r="G1367" s="35">
        <v>7543</v>
      </c>
      <c r="H1367" s="35">
        <v>7178</v>
      </c>
      <c r="I1367" s="28"/>
      <c r="J1367" s="30">
        <f t="shared" si="6"/>
        <v>19.089958158995817</v>
      </c>
      <c r="K1367" s="32"/>
      <c r="L1367" s="32"/>
      <c r="M1367" s="32"/>
      <c r="O1367" s="33">
        <f t="shared" si="1"/>
        <v>191.2</v>
      </c>
    </row>
    <row r="1368" spans="1:15" ht="15.75" customHeight="1" x14ac:dyDescent="0.3">
      <c r="A1368" s="34">
        <v>2761</v>
      </c>
      <c r="B1368" s="34">
        <v>133</v>
      </c>
      <c r="C1368" s="35">
        <v>247</v>
      </c>
      <c r="D1368" s="35">
        <v>10</v>
      </c>
      <c r="E1368" s="36">
        <v>43564</v>
      </c>
      <c r="F1368" s="37">
        <v>5286</v>
      </c>
      <c r="G1368" s="35">
        <v>7567</v>
      </c>
      <c r="H1368" s="35">
        <v>7303</v>
      </c>
      <c r="I1368" s="35"/>
      <c r="J1368" s="30">
        <f t="shared" si="6"/>
        <v>13.088745661874071</v>
      </c>
      <c r="K1368" s="31">
        <f>AVERAGE(J1368:J1369)</f>
        <v>12.919372830937036</v>
      </c>
      <c r="L1368" s="31">
        <f>_xlfn.STDEV.S(J1368,J1369)</f>
        <v>0.23952935460868122</v>
      </c>
      <c r="M1368" s="32">
        <f>(K1366-K1368)/14</f>
        <v>0.43164871262258664</v>
      </c>
      <c r="N1368" s="33">
        <f>(K1360-K1368)/50</f>
        <v>0.56984014910886505</v>
      </c>
      <c r="O1368" s="33">
        <f t="shared" si="1"/>
        <v>201.7</v>
      </c>
    </row>
    <row r="1369" spans="1:15" ht="15.75" customHeight="1" x14ac:dyDescent="0.3">
      <c r="A1369" s="34">
        <v>2762</v>
      </c>
      <c r="B1369" s="34">
        <v>134</v>
      </c>
      <c r="C1369" s="35">
        <v>247</v>
      </c>
      <c r="D1369" s="35">
        <v>10</v>
      </c>
      <c r="E1369" s="36">
        <v>43564</v>
      </c>
      <c r="F1369" s="37">
        <v>5220</v>
      </c>
      <c r="G1369" s="35">
        <v>7475</v>
      </c>
      <c r="H1369" s="35">
        <v>7220</v>
      </c>
      <c r="I1369" s="35"/>
      <c r="J1369" s="30">
        <f t="shared" si="6"/>
        <v>12.75</v>
      </c>
      <c r="K1369" s="32"/>
      <c r="L1369" s="32"/>
      <c r="M1369" s="32"/>
      <c r="O1369" s="33">
        <f t="shared" si="1"/>
        <v>200</v>
      </c>
    </row>
    <row r="1370" spans="1:15" ht="15.75" customHeight="1" x14ac:dyDescent="0.3">
      <c r="A1370" s="7">
        <v>163</v>
      </c>
      <c r="B1370" s="7">
        <v>163</v>
      </c>
      <c r="C1370" s="57">
        <v>248</v>
      </c>
      <c r="D1370" s="57">
        <v>1</v>
      </c>
      <c r="E1370" s="58">
        <v>43514</v>
      </c>
      <c r="F1370" s="57">
        <v>5193</v>
      </c>
      <c r="G1370" s="57">
        <v>9818</v>
      </c>
      <c r="H1370" s="57">
        <v>8293</v>
      </c>
      <c r="I1370" s="57">
        <v>9</v>
      </c>
      <c r="J1370" s="59">
        <f t="shared" si="6"/>
        <v>49.193548387096776</v>
      </c>
      <c r="K1370" s="63">
        <f>AVERAGE(J1370:J1371)</f>
        <v>49.361996853348444</v>
      </c>
      <c r="L1370" s="63">
        <f>_xlfn.STDEV.S(J1370,J1371)</f>
        <v>0.23822210553406065</v>
      </c>
      <c r="M1370" s="62">
        <v>2</v>
      </c>
      <c r="O1370" s="33">
        <f t="shared" si="1"/>
        <v>310</v>
      </c>
    </row>
    <row r="1371" spans="1:15" ht="15.75" customHeight="1" x14ac:dyDescent="0.3">
      <c r="A1371" s="7">
        <v>164</v>
      </c>
      <c r="B1371" s="7">
        <v>164</v>
      </c>
      <c r="C1371" s="57">
        <v>248</v>
      </c>
      <c r="D1371" s="57">
        <v>1</v>
      </c>
      <c r="E1371" s="58">
        <v>43514</v>
      </c>
      <c r="F1371" s="57">
        <v>5245</v>
      </c>
      <c r="G1371" s="57">
        <v>10181</v>
      </c>
      <c r="H1371" s="57">
        <v>8546</v>
      </c>
      <c r="I1371" s="57"/>
      <c r="J1371" s="59">
        <f t="shared" si="6"/>
        <v>49.530445319600119</v>
      </c>
      <c r="K1371" s="62"/>
      <c r="L1371" s="62"/>
      <c r="M1371" s="62"/>
      <c r="O1371" s="33">
        <f t="shared" si="1"/>
        <v>330.1</v>
      </c>
    </row>
    <row r="1372" spans="1:15" ht="15.75" customHeight="1" x14ac:dyDescent="0.3">
      <c r="A1372" s="7">
        <v>817</v>
      </c>
      <c r="B1372" s="7">
        <v>163</v>
      </c>
      <c r="C1372" s="57">
        <v>248</v>
      </c>
      <c r="D1372" s="57">
        <v>3</v>
      </c>
      <c r="E1372" s="58">
        <v>43521</v>
      </c>
      <c r="F1372" s="57">
        <v>5193</v>
      </c>
      <c r="G1372" s="57">
        <v>9907</v>
      </c>
      <c r="H1372" s="57">
        <v>8301</v>
      </c>
      <c r="I1372" s="57">
        <v>8</v>
      </c>
      <c r="J1372" s="59">
        <f t="shared" si="6"/>
        <v>51.673101673101677</v>
      </c>
      <c r="K1372" s="63">
        <f>AVERAGE(J1372:J1373)</f>
        <v>51.348907678021604</v>
      </c>
      <c r="L1372" s="63">
        <f>_xlfn.STDEV.S(J1372,J1373)</f>
        <v>0.4584795446821503</v>
      </c>
      <c r="M1372" s="62"/>
      <c r="O1372" s="33">
        <f t="shared" si="1"/>
        <v>310.8</v>
      </c>
    </row>
    <row r="1373" spans="1:15" ht="15.75" customHeight="1" x14ac:dyDescent="0.3">
      <c r="A1373" s="7">
        <v>818</v>
      </c>
      <c r="B1373" s="7">
        <v>164</v>
      </c>
      <c r="C1373" s="57">
        <v>248</v>
      </c>
      <c r="D1373" s="57">
        <v>3</v>
      </c>
      <c r="E1373" s="58">
        <v>43521</v>
      </c>
      <c r="F1373" s="57">
        <v>5245</v>
      </c>
      <c r="G1373" s="57">
        <v>10256</v>
      </c>
      <c r="H1373" s="57">
        <v>8563</v>
      </c>
      <c r="I1373" s="57"/>
      <c r="J1373" s="59">
        <f t="shared" si="6"/>
        <v>51.024713682941538</v>
      </c>
      <c r="K1373" s="63"/>
      <c r="L1373" s="63"/>
      <c r="M1373" s="62"/>
      <c r="O1373" s="33">
        <f t="shared" si="1"/>
        <v>331.8</v>
      </c>
    </row>
    <row r="1374" spans="1:15" ht="15.75" customHeight="1" x14ac:dyDescent="0.3">
      <c r="A1374" s="7">
        <v>1467</v>
      </c>
      <c r="B1374" s="7">
        <v>163</v>
      </c>
      <c r="C1374" s="57">
        <v>248</v>
      </c>
      <c r="D1374" s="57">
        <v>5</v>
      </c>
      <c r="E1374" s="58">
        <v>43531</v>
      </c>
      <c r="F1374" s="57">
        <v>5193</v>
      </c>
      <c r="G1374" s="57">
        <v>8840</v>
      </c>
      <c r="H1374" s="57">
        <v>8182</v>
      </c>
      <c r="I1374" s="57">
        <v>9</v>
      </c>
      <c r="J1374" s="59">
        <f t="shared" si="6"/>
        <v>22.014051522248241</v>
      </c>
      <c r="K1374" s="63">
        <f>AVERAGE(J1374:J1375)</f>
        <v>21.811663849669447</v>
      </c>
      <c r="L1374" s="63">
        <f>_xlfn.STDEV.S(J1374,J1375)</f>
        <v>0.28621939141805625</v>
      </c>
      <c r="M1374" s="62"/>
      <c r="O1374" s="33">
        <f t="shared" si="1"/>
        <v>298.89999999999998</v>
      </c>
    </row>
    <row r="1375" spans="1:15" ht="15.75" customHeight="1" x14ac:dyDescent="0.3">
      <c r="A1375" s="7">
        <v>1468</v>
      </c>
      <c r="B1375" s="7">
        <v>164</v>
      </c>
      <c r="C1375" s="57">
        <v>248</v>
      </c>
      <c r="D1375" s="57">
        <v>5</v>
      </c>
      <c r="E1375" s="58">
        <v>43531</v>
      </c>
      <c r="F1375" s="57">
        <v>5245</v>
      </c>
      <c r="G1375" s="57">
        <v>8706</v>
      </c>
      <c r="H1375" s="57">
        <v>8091</v>
      </c>
      <c r="I1375" s="57"/>
      <c r="J1375" s="59">
        <f t="shared" si="6"/>
        <v>21.609276177090653</v>
      </c>
      <c r="K1375" s="62"/>
      <c r="L1375" s="62"/>
      <c r="M1375" s="62"/>
      <c r="O1375" s="33">
        <f t="shared" si="1"/>
        <v>284.60000000000002</v>
      </c>
    </row>
    <row r="1376" spans="1:15" ht="15.75" customHeight="1" x14ac:dyDescent="0.3">
      <c r="A1376" s="34">
        <v>2301</v>
      </c>
      <c r="B1376" s="34">
        <v>71</v>
      </c>
      <c r="C1376" s="64">
        <v>248</v>
      </c>
      <c r="D1376" s="64">
        <v>8</v>
      </c>
      <c r="E1376" s="65">
        <v>43550</v>
      </c>
      <c r="F1376" s="66">
        <v>5256</v>
      </c>
      <c r="G1376" s="64">
        <v>8672</v>
      </c>
      <c r="H1376" s="64">
        <v>8191</v>
      </c>
      <c r="I1376" s="57"/>
      <c r="J1376" s="59">
        <f t="shared" si="6"/>
        <v>16.388415672913119</v>
      </c>
      <c r="K1376" s="63">
        <f>AVERAGE(J1376:J1377)</f>
        <v>16.50885057916723</v>
      </c>
      <c r="L1376" s="63">
        <f>_xlfn.STDEV.S(J1376,J1377)</f>
        <v>0.17032067780769389</v>
      </c>
      <c r="M1376" s="62">
        <f>(K1374-K1376)/19</f>
        <v>0.27909543528959035</v>
      </c>
      <c r="N1376" s="33">
        <f>(K1370-K1376)/36</f>
        <v>0.91258739650503373</v>
      </c>
      <c r="O1376" s="33">
        <f t="shared" si="1"/>
        <v>293.5</v>
      </c>
    </row>
    <row r="1377" spans="1:15" ht="15.75" customHeight="1" x14ac:dyDescent="0.3">
      <c r="A1377" s="34">
        <v>2302</v>
      </c>
      <c r="B1377" s="34">
        <v>72</v>
      </c>
      <c r="C1377" s="64">
        <v>248</v>
      </c>
      <c r="D1377" s="64">
        <v>8</v>
      </c>
      <c r="E1377" s="65">
        <v>43550</v>
      </c>
      <c r="F1377" s="66">
        <v>5223</v>
      </c>
      <c r="G1377" s="64">
        <v>8863</v>
      </c>
      <c r="H1377" s="64">
        <v>8344</v>
      </c>
      <c r="I1377" s="57"/>
      <c r="J1377" s="59">
        <f t="shared" si="6"/>
        <v>16.629285485421338</v>
      </c>
      <c r="K1377" s="62"/>
      <c r="L1377" s="62"/>
      <c r="M1377" s="62"/>
      <c r="O1377" s="33">
        <f t="shared" si="1"/>
        <v>312.10000000000002</v>
      </c>
    </row>
    <row r="1378" spans="1:15" ht="15.75" customHeight="1" x14ac:dyDescent="0.3">
      <c r="A1378" s="7">
        <v>515</v>
      </c>
      <c r="B1378" s="7">
        <v>165</v>
      </c>
      <c r="C1378" s="67">
        <v>249</v>
      </c>
      <c r="D1378" s="67">
        <v>2</v>
      </c>
      <c r="E1378" s="68">
        <v>43517</v>
      </c>
      <c r="F1378" s="67">
        <v>5226</v>
      </c>
      <c r="G1378" s="67">
        <v>8623</v>
      </c>
      <c r="H1378" s="67">
        <v>7579</v>
      </c>
      <c r="I1378" s="67">
        <v>9</v>
      </c>
      <c r="J1378" s="69">
        <f t="shared" si="6"/>
        <v>44.368890777730556</v>
      </c>
      <c r="K1378" s="46">
        <f>AVERAGE(J1378:J1379)</f>
        <v>43.831369347596649</v>
      </c>
      <c r="L1378" s="46">
        <f>_xlfn.STDEV.S(J1378,J1379)</f>
        <v>0.76017009656155343</v>
      </c>
      <c r="M1378" s="47">
        <v>1</v>
      </c>
      <c r="O1378" s="33">
        <f t="shared" si="1"/>
        <v>235.3</v>
      </c>
    </row>
    <row r="1379" spans="1:15" ht="15.75" customHeight="1" x14ac:dyDescent="0.3">
      <c r="A1379" s="7">
        <v>516</v>
      </c>
      <c r="B1379" s="7">
        <v>166</v>
      </c>
      <c r="C1379" s="67">
        <v>249</v>
      </c>
      <c r="D1379" s="67">
        <v>2</v>
      </c>
      <c r="E1379" s="68">
        <v>43517</v>
      </c>
      <c r="F1379" s="67">
        <v>5252</v>
      </c>
      <c r="G1379" s="67">
        <v>9002</v>
      </c>
      <c r="H1379" s="67">
        <v>7869</v>
      </c>
      <c r="I1379" s="67"/>
      <c r="J1379" s="69">
        <f t="shared" si="6"/>
        <v>43.293847917462742</v>
      </c>
      <c r="K1379" s="46"/>
      <c r="L1379" s="46"/>
      <c r="M1379" s="47"/>
      <c r="O1379" s="33">
        <f t="shared" si="1"/>
        <v>261.7</v>
      </c>
    </row>
    <row r="1380" spans="1:15" ht="15.75" customHeight="1" x14ac:dyDescent="0.3">
      <c r="A1380" s="7">
        <v>1169</v>
      </c>
      <c r="B1380" s="7">
        <v>123</v>
      </c>
      <c r="C1380" s="67">
        <v>249</v>
      </c>
      <c r="D1380" s="67">
        <v>4</v>
      </c>
      <c r="E1380" s="68">
        <v>43524</v>
      </c>
      <c r="F1380" s="67">
        <v>5241</v>
      </c>
      <c r="G1380" s="67">
        <v>8200</v>
      </c>
      <c r="H1380" s="67">
        <v>7460</v>
      </c>
      <c r="I1380" s="67">
        <v>8</v>
      </c>
      <c r="J1380" s="69">
        <f t="shared" si="6"/>
        <v>33.348355114916629</v>
      </c>
      <c r="K1380" s="46">
        <f>AVERAGE(J1380:J1381)</f>
        <v>33.439284327108474</v>
      </c>
      <c r="L1380" s="46">
        <f>_xlfn.STDEV.S(J1380,J1381)</f>
        <v>0.12859332509760885</v>
      </c>
      <c r="M1380" s="47"/>
      <c r="O1380" s="33">
        <f t="shared" si="1"/>
        <v>221.9</v>
      </c>
    </row>
    <row r="1381" spans="1:15" ht="15.75" customHeight="1" x14ac:dyDescent="0.3">
      <c r="A1381" s="7">
        <v>1170</v>
      </c>
      <c r="B1381" s="7">
        <v>124</v>
      </c>
      <c r="C1381" s="67">
        <v>249</v>
      </c>
      <c r="D1381" s="67">
        <v>4</v>
      </c>
      <c r="E1381" s="68">
        <v>43524</v>
      </c>
      <c r="F1381" s="67">
        <v>5265</v>
      </c>
      <c r="G1381" s="67">
        <v>8204</v>
      </c>
      <c r="H1381" s="67">
        <v>7466</v>
      </c>
      <c r="I1381" s="67"/>
      <c r="J1381" s="69">
        <f t="shared" si="6"/>
        <v>33.53021353930032</v>
      </c>
      <c r="K1381" s="47"/>
      <c r="L1381" s="47"/>
      <c r="M1381" s="47"/>
      <c r="O1381" s="33">
        <f t="shared" si="1"/>
        <v>220.1</v>
      </c>
    </row>
    <row r="1382" spans="1:15" ht="15.75" customHeight="1" x14ac:dyDescent="0.3">
      <c r="A1382" s="7">
        <v>1819</v>
      </c>
      <c r="B1382" s="7">
        <v>123</v>
      </c>
      <c r="C1382" s="67">
        <v>249</v>
      </c>
      <c r="D1382" s="67">
        <v>6</v>
      </c>
      <c r="E1382" s="68">
        <v>43535</v>
      </c>
      <c r="F1382" s="67">
        <v>5241</v>
      </c>
      <c r="G1382" s="67">
        <v>6323</v>
      </c>
      <c r="H1382" s="67">
        <v>6167</v>
      </c>
      <c r="I1382" s="67">
        <v>6</v>
      </c>
      <c r="J1382" s="69">
        <f t="shared" si="6"/>
        <v>16.846652267818573</v>
      </c>
      <c r="K1382" s="46">
        <f>AVERAGE(J1382:J1383)</f>
        <v>17.409269909009687</v>
      </c>
      <c r="L1382" s="46">
        <f>_xlfn.STDEV.S(J1382,J1383)</f>
        <v>0.79566149860283297</v>
      </c>
      <c r="M1382" s="47"/>
      <c r="O1382" s="33">
        <f t="shared" si="1"/>
        <v>92.6</v>
      </c>
    </row>
    <row r="1383" spans="1:15" ht="15.75" customHeight="1" x14ac:dyDescent="0.3">
      <c r="A1383" s="7">
        <v>1820</v>
      </c>
      <c r="B1383" s="7">
        <v>124</v>
      </c>
      <c r="C1383" s="67">
        <v>249</v>
      </c>
      <c r="D1383" s="67">
        <v>6</v>
      </c>
      <c r="E1383" s="68">
        <v>43535</v>
      </c>
      <c r="F1383" s="67">
        <v>5265</v>
      </c>
      <c r="G1383" s="67">
        <v>6440</v>
      </c>
      <c r="H1383" s="67">
        <v>6261</v>
      </c>
      <c r="I1383" s="67"/>
      <c r="J1383" s="69">
        <f t="shared" si="6"/>
        <v>17.971887550200801</v>
      </c>
      <c r="K1383" s="46"/>
      <c r="L1383" s="46"/>
      <c r="M1383" s="47"/>
      <c r="O1383" s="33">
        <f t="shared" si="1"/>
        <v>99.6</v>
      </c>
    </row>
    <row r="1384" spans="1:15" ht="15.75" customHeight="1" x14ac:dyDescent="0.3">
      <c r="A1384" s="34">
        <v>2069</v>
      </c>
      <c r="B1384" s="34">
        <v>115</v>
      </c>
      <c r="C1384" s="70">
        <v>249</v>
      </c>
      <c r="D1384" s="70">
        <v>7</v>
      </c>
      <c r="E1384" s="71">
        <v>43545</v>
      </c>
      <c r="F1384" s="72">
        <v>5260</v>
      </c>
      <c r="G1384" s="70">
        <v>8128</v>
      </c>
      <c r="H1384" s="70">
        <v>7511</v>
      </c>
      <c r="I1384" s="67"/>
      <c r="J1384" s="69">
        <f t="shared" si="6"/>
        <v>27.410039982230121</v>
      </c>
      <c r="K1384" s="46">
        <f>AVERAGE(J1384:J1385)</f>
        <v>26.968423254518324</v>
      </c>
      <c r="L1384" s="46">
        <f>_xlfn.STDEV.S(J1384,J1385)</f>
        <v>0.6245403657008487</v>
      </c>
      <c r="M1384" s="47"/>
      <c r="O1384" s="33">
        <f t="shared" si="1"/>
        <v>225.1</v>
      </c>
    </row>
    <row r="1385" spans="1:15" ht="15.75" customHeight="1" x14ac:dyDescent="0.3">
      <c r="A1385" s="34">
        <v>2070</v>
      </c>
      <c r="B1385" s="34">
        <v>116</v>
      </c>
      <c r="C1385" s="70">
        <v>249</v>
      </c>
      <c r="D1385" s="70">
        <v>7</v>
      </c>
      <c r="E1385" s="71">
        <v>43545</v>
      </c>
      <c r="F1385" s="72">
        <v>5263</v>
      </c>
      <c r="G1385" s="70">
        <v>7977</v>
      </c>
      <c r="H1385" s="70">
        <v>7408</v>
      </c>
      <c r="I1385" s="67"/>
      <c r="J1385" s="69">
        <f t="shared" si="6"/>
        <v>26.526806526806528</v>
      </c>
      <c r="K1385" s="47"/>
      <c r="L1385" s="47"/>
      <c r="M1385" s="47"/>
      <c r="O1385" s="33">
        <f t="shared" si="1"/>
        <v>214.5</v>
      </c>
    </row>
    <row r="1386" spans="1:15" ht="15.75" customHeight="1" x14ac:dyDescent="0.3">
      <c r="A1386" s="34">
        <v>2689</v>
      </c>
      <c r="B1386" s="34">
        <v>61</v>
      </c>
      <c r="C1386" s="70">
        <v>249</v>
      </c>
      <c r="D1386" s="70">
        <v>10</v>
      </c>
      <c r="E1386" s="71">
        <v>43564</v>
      </c>
      <c r="F1386" s="72">
        <v>5212</v>
      </c>
      <c r="G1386" s="70">
        <v>7265</v>
      </c>
      <c r="H1386" s="70">
        <v>6952</v>
      </c>
      <c r="I1386" s="70"/>
      <c r="J1386" s="69">
        <f t="shared" si="6"/>
        <v>17.988505747126439</v>
      </c>
      <c r="K1386" s="46">
        <f>AVERAGE(J1386:J1387)</f>
        <v>17.74988350419385</v>
      </c>
      <c r="L1386" s="46">
        <f>_xlfn.STDEV.S(J1386,J1387)</f>
        <v>0.33746281223915486</v>
      </c>
      <c r="M1386" s="47">
        <f>(K1384-K1386)/19</f>
        <v>0.48518630264865653</v>
      </c>
      <c r="N1386" s="33">
        <f>(K1380-K1386)/40</f>
        <v>0.39223502057286563</v>
      </c>
      <c r="O1386" s="33">
        <f t="shared" si="1"/>
        <v>174</v>
      </c>
    </row>
    <row r="1387" spans="1:15" ht="15.75" customHeight="1" x14ac:dyDescent="0.3">
      <c r="A1387" s="34">
        <v>2690</v>
      </c>
      <c r="B1387" s="34">
        <v>62</v>
      </c>
      <c r="C1387" s="70">
        <v>249</v>
      </c>
      <c r="D1387" s="70">
        <v>10</v>
      </c>
      <c r="E1387" s="71">
        <v>43564</v>
      </c>
      <c r="F1387" s="72">
        <v>5209</v>
      </c>
      <c r="G1387" s="70">
        <v>7296</v>
      </c>
      <c r="H1387" s="70">
        <v>6985</v>
      </c>
      <c r="I1387" s="70"/>
      <c r="J1387" s="69">
        <f t="shared" si="6"/>
        <v>17.511261261261261</v>
      </c>
      <c r="K1387" s="47"/>
      <c r="L1387" s="47"/>
      <c r="M1387" s="47"/>
      <c r="O1387" s="33">
        <f t="shared" si="1"/>
        <v>177.6</v>
      </c>
    </row>
    <row r="1388" spans="1:15" ht="15.75" customHeight="1" x14ac:dyDescent="0.3">
      <c r="A1388" s="7">
        <v>165</v>
      </c>
      <c r="B1388" s="7">
        <v>165</v>
      </c>
      <c r="C1388" s="28">
        <v>250</v>
      </c>
      <c r="D1388" s="28">
        <v>1</v>
      </c>
      <c r="E1388" s="29">
        <v>43514</v>
      </c>
      <c r="F1388" s="28">
        <v>5226</v>
      </c>
      <c r="G1388" s="28">
        <v>8281</v>
      </c>
      <c r="H1388" s="28">
        <v>7515</v>
      </c>
      <c r="I1388" s="28">
        <v>9</v>
      </c>
      <c r="J1388" s="30">
        <f t="shared" si="6"/>
        <v>33.46439493228484</v>
      </c>
      <c r="K1388" s="31">
        <f>AVERAGE(J1388:J1389)</f>
        <v>33.064909488509613</v>
      </c>
      <c r="L1388" s="31">
        <f>_xlfn.STDEV.S(J1388,J1389)</f>
        <v>0.5649577325575601</v>
      </c>
      <c r="M1388" s="32">
        <v>2</v>
      </c>
      <c r="O1388" s="33">
        <f t="shared" si="1"/>
        <v>228.9</v>
      </c>
    </row>
    <row r="1389" spans="1:15" ht="15.75" customHeight="1" x14ac:dyDescent="0.3">
      <c r="A1389" s="7">
        <v>166</v>
      </c>
      <c r="B1389" s="7">
        <v>166</v>
      </c>
      <c r="C1389" s="28">
        <v>250</v>
      </c>
      <c r="D1389" s="28">
        <v>1</v>
      </c>
      <c r="E1389" s="29">
        <v>43514</v>
      </c>
      <c r="F1389" s="28">
        <v>5252</v>
      </c>
      <c r="G1389" s="28">
        <v>8099</v>
      </c>
      <c r="H1389" s="28">
        <v>7398</v>
      </c>
      <c r="I1389" s="28"/>
      <c r="J1389" s="30">
        <f t="shared" si="6"/>
        <v>32.665424044734387</v>
      </c>
      <c r="K1389" s="32"/>
      <c r="L1389" s="32"/>
      <c r="M1389" s="32"/>
      <c r="O1389" s="33">
        <f t="shared" si="1"/>
        <v>214.6</v>
      </c>
    </row>
    <row r="1390" spans="1:15" ht="15.75" customHeight="1" x14ac:dyDescent="0.3">
      <c r="A1390" s="7">
        <v>819</v>
      </c>
      <c r="B1390" s="7">
        <v>165</v>
      </c>
      <c r="C1390" s="28">
        <v>250</v>
      </c>
      <c r="D1390" s="28">
        <v>3</v>
      </c>
      <c r="E1390" s="29">
        <v>43521</v>
      </c>
      <c r="F1390" s="28">
        <v>5226</v>
      </c>
      <c r="G1390" s="28">
        <v>8132</v>
      </c>
      <c r="H1390" s="28">
        <v>7359</v>
      </c>
      <c r="I1390" s="28">
        <v>6</v>
      </c>
      <c r="J1390" s="30">
        <f t="shared" si="6"/>
        <v>36.240037505860286</v>
      </c>
      <c r="K1390" s="31">
        <f>AVERAGE(J1390:J1391)</f>
        <v>36.345209592624798</v>
      </c>
      <c r="L1390" s="31">
        <f>_xlfn.STDEV.S(J1390,J1391)</f>
        <v>0.14873579148545724</v>
      </c>
      <c r="M1390" s="32"/>
      <c r="O1390" s="33">
        <f t="shared" si="1"/>
        <v>213.3</v>
      </c>
    </row>
    <row r="1391" spans="1:15" ht="15.75" customHeight="1" x14ac:dyDescent="0.3">
      <c r="A1391" s="7">
        <v>820</v>
      </c>
      <c r="B1391" s="7">
        <v>166</v>
      </c>
      <c r="C1391" s="28">
        <v>250</v>
      </c>
      <c r="D1391" s="28">
        <v>3</v>
      </c>
      <c r="E1391" s="29">
        <v>43521</v>
      </c>
      <c r="F1391" s="28">
        <v>5252</v>
      </c>
      <c r="G1391" s="28">
        <v>8112</v>
      </c>
      <c r="H1391" s="28">
        <v>7348</v>
      </c>
      <c r="I1391" s="28"/>
      <c r="J1391" s="30">
        <f t="shared" si="6"/>
        <v>36.450381679389317</v>
      </c>
      <c r="K1391" s="31"/>
      <c r="L1391" s="31"/>
      <c r="M1391" s="32"/>
      <c r="O1391" s="33">
        <f t="shared" si="1"/>
        <v>209.6</v>
      </c>
    </row>
    <row r="1392" spans="1:15" ht="15.75" customHeight="1" x14ac:dyDescent="0.3">
      <c r="A1392" s="7">
        <v>1469</v>
      </c>
      <c r="B1392" s="7">
        <v>165</v>
      </c>
      <c r="C1392" s="28">
        <v>250</v>
      </c>
      <c r="D1392" s="28">
        <v>5</v>
      </c>
      <c r="E1392" s="29">
        <v>43531</v>
      </c>
      <c r="F1392" s="28">
        <v>5226</v>
      </c>
      <c r="G1392" s="28">
        <v>7564</v>
      </c>
      <c r="H1392" s="28">
        <v>7133</v>
      </c>
      <c r="I1392" s="28">
        <v>7</v>
      </c>
      <c r="J1392" s="30">
        <f t="shared" si="6"/>
        <v>22.600943890928161</v>
      </c>
      <c r="K1392" s="31">
        <f>AVERAGE(J1392:J1393)</f>
        <v>22.526433483925619</v>
      </c>
      <c r="L1392" s="31">
        <f>_xlfn.STDEV.S(J1392,J1393)</f>
        <v>0.10537362812093408</v>
      </c>
      <c r="M1392" s="32"/>
      <c r="O1392" s="33">
        <f t="shared" si="1"/>
        <v>190.7</v>
      </c>
    </row>
    <row r="1393" spans="1:15" ht="15.75" customHeight="1" x14ac:dyDescent="0.3">
      <c r="A1393" s="7">
        <v>1470</v>
      </c>
      <c r="B1393" s="7">
        <v>166</v>
      </c>
      <c r="C1393" s="28">
        <v>250</v>
      </c>
      <c r="D1393" s="28">
        <v>5</v>
      </c>
      <c r="E1393" s="29">
        <v>43531</v>
      </c>
      <c r="F1393" s="28">
        <v>5252</v>
      </c>
      <c r="G1393" s="28">
        <v>7799</v>
      </c>
      <c r="H1393" s="28">
        <v>7332</v>
      </c>
      <c r="I1393" s="28"/>
      <c r="J1393" s="30">
        <f t="shared" si="6"/>
        <v>22.451923076923077</v>
      </c>
      <c r="K1393" s="32"/>
      <c r="L1393" s="32"/>
      <c r="M1393" s="32"/>
      <c r="O1393" s="33">
        <f t="shared" si="1"/>
        <v>208</v>
      </c>
    </row>
    <row r="1394" spans="1:15" ht="15.75" customHeight="1" x14ac:dyDescent="0.3">
      <c r="A1394" s="34">
        <v>2303</v>
      </c>
      <c r="B1394" s="34">
        <v>73</v>
      </c>
      <c r="C1394" s="35">
        <v>250</v>
      </c>
      <c r="D1394" s="35">
        <v>8</v>
      </c>
      <c r="E1394" s="36">
        <v>43550</v>
      </c>
      <c r="F1394" s="37">
        <v>5203</v>
      </c>
      <c r="G1394" s="35">
        <v>7423</v>
      </c>
      <c r="H1394" s="35">
        <v>7137</v>
      </c>
      <c r="I1394" s="28"/>
      <c r="J1394" s="30">
        <f t="shared" si="6"/>
        <v>14.788004136504654</v>
      </c>
      <c r="K1394" s="31">
        <f>AVERAGE(J1394:J1395)</f>
        <v>14.798582220924082</v>
      </c>
      <c r="L1394" s="31">
        <f>_xlfn.STDEV.S(J1394,J1395)</f>
        <v>1.4959670449883361E-2</v>
      </c>
      <c r="M1394" s="32">
        <f>(K1392-K1394)/19</f>
        <v>0.40672901384218613</v>
      </c>
      <c r="N1394" s="33">
        <f>(K1388-K1394)/36</f>
        <v>0.50739797965515365</v>
      </c>
      <c r="O1394" s="33">
        <f t="shared" si="1"/>
        <v>193.4</v>
      </c>
    </row>
    <row r="1395" spans="1:15" ht="15.75" customHeight="1" x14ac:dyDescent="0.3">
      <c r="A1395" s="34">
        <v>2304</v>
      </c>
      <c r="B1395" s="34">
        <v>74</v>
      </c>
      <c r="C1395" s="35">
        <v>250</v>
      </c>
      <c r="D1395" s="35">
        <v>8</v>
      </c>
      <c r="E1395" s="36">
        <v>43550</v>
      </c>
      <c r="F1395" s="37">
        <v>5309</v>
      </c>
      <c r="G1395" s="35">
        <v>7565</v>
      </c>
      <c r="H1395" s="35">
        <v>7274</v>
      </c>
      <c r="I1395" s="28"/>
      <c r="J1395" s="30">
        <f t="shared" si="6"/>
        <v>14.809160305343511</v>
      </c>
      <c r="K1395" s="32"/>
      <c r="L1395" s="32"/>
      <c r="M1395" s="32"/>
      <c r="O1395" s="33">
        <f t="shared" si="1"/>
        <v>196.5</v>
      </c>
    </row>
    <row r="1396" spans="1:15" ht="15.75" customHeight="1" x14ac:dyDescent="0.3">
      <c r="A1396" s="7">
        <v>167</v>
      </c>
      <c r="B1396" s="7">
        <v>167</v>
      </c>
      <c r="C1396" s="57">
        <v>251</v>
      </c>
      <c r="D1396" s="57">
        <v>1</v>
      </c>
      <c r="E1396" s="58">
        <v>43514</v>
      </c>
      <c r="F1396" s="57">
        <v>5280</v>
      </c>
      <c r="G1396" s="57">
        <v>8198</v>
      </c>
      <c r="H1396" s="57">
        <v>7682</v>
      </c>
      <c r="I1396" s="57">
        <v>8</v>
      </c>
      <c r="J1396" s="59">
        <f t="shared" si="6"/>
        <v>21.482098251457117</v>
      </c>
      <c r="K1396" s="63">
        <f>AVERAGE(J1396:J1397)</f>
        <v>22.214136944425441</v>
      </c>
      <c r="L1396" s="63">
        <f>_xlfn.STDEV.S(J1396,J1397)</f>
        <v>1.0352590477776802</v>
      </c>
      <c r="M1396" s="62">
        <v>1</v>
      </c>
      <c r="O1396" s="33">
        <f t="shared" si="1"/>
        <v>240.2</v>
      </c>
    </row>
    <row r="1397" spans="1:15" ht="15.75" customHeight="1" x14ac:dyDescent="0.3">
      <c r="A1397" s="7">
        <v>168</v>
      </c>
      <c r="B1397" s="7">
        <v>168</v>
      </c>
      <c r="C1397" s="57">
        <v>251</v>
      </c>
      <c r="D1397" s="57">
        <v>1</v>
      </c>
      <c r="E1397" s="58">
        <v>43514</v>
      </c>
      <c r="F1397" s="57">
        <v>5212</v>
      </c>
      <c r="G1397" s="57">
        <v>8250</v>
      </c>
      <c r="H1397" s="57">
        <v>7683</v>
      </c>
      <c r="I1397" s="57"/>
      <c r="J1397" s="59">
        <f t="shared" si="6"/>
        <v>22.946175637393768</v>
      </c>
      <c r="K1397" s="63"/>
      <c r="L1397" s="63"/>
      <c r="M1397" s="62"/>
      <c r="O1397" s="33">
        <f t="shared" si="1"/>
        <v>247.1</v>
      </c>
    </row>
    <row r="1398" spans="1:15" ht="15.75" customHeight="1" x14ac:dyDescent="0.3">
      <c r="A1398" s="7">
        <v>821</v>
      </c>
      <c r="B1398" s="7">
        <v>167</v>
      </c>
      <c r="C1398" s="57">
        <v>251</v>
      </c>
      <c r="D1398" s="57">
        <v>3</v>
      </c>
      <c r="E1398" s="58">
        <v>43521</v>
      </c>
      <c r="F1398" s="57">
        <v>5280</v>
      </c>
      <c r="G1398" s="57">
        <v>8362</v>
      </c>
      <c r="H1398" s="57">
        <v>7785</v>
      </c>
      <c r="I1398" s="57">
        <v>7</v>
      </c>
      <c r="J1398" s="59">
        <f t="shared" si="6"/>
        <v>23.033932135728545</v>
      </c>
      <c r="K1398" s="63">
        <f>AVERAGE(J1398:J1399)</f>
        <v>23.177452264815241</v>
      </c>
      <c r="L1398" s="63">
        <f>_xlfn.STDEV.S(J1398,J1399)</f>
        <v>0.20296811302794229</v>
      </c>
      <c r="M1398" s="62"/>
      <c r="O1398" s="33">
        <f t="shared" si="1"/>
        <v>250.5</v>
      </c>
    </row>
    <row r="1399" spans="1:15" ht="15.75" customHeight="1" x14ac:dyDescent="0.3">
      <c r="A1399" s="7">
        <v>822</v>
      </c>
      <c r="B1399" s="7">
        <v>168</v>
      </c>
      <c r="C1399" s="57">
        <v>251</v>
      </c>
      <c r="D1399" s="57">
        <v>3</v>
      </c>
      <c r="E1399" s="58">
        <v>43521</v>
      </c>
      <c r="F1399" s="57">
        <v>5212</v>
      </c>
      <c r="G1399" s="57">
        <v>8205</v>
      </c>
      <c r="H1399" s="57">
        <v>7639</v>
      </c>
      <c r="I1399" s="57"/>
      <c r="J1399" s="59">
        <f t="shared" si="6"/>
        <v>23.320972393901936</v>
      </c>
      <c r="K1399" s="62"/>
      <c r="L1399" s="62"/>
      <c r="M1399" s="62"/>
      <c r="O1399" s="33">
        <f t="shared" si="1"/>
        <v>242.7</v>
      </c>
    </row>
    <row r="1400" spans="1:15" ht="15.75" customHeight="1" x14ac:dyDescent="0.3">
      <c r="A1400" s="7">
        <v>1471</v>
      </c>
      <c r="B1400" s="7">
        <v>167</v>
      </c>
      <c r="C1400" s="57">
        <v>251</v>
      </c>
      <c r="D1400" s="57">
        <v>5</v>
      </c>
      <c r="E1400" s="58">
        <v>43531</v>
      </c>
      <c r="F1400" s="57">
        <v>5280</v>
      </c>
      <c r="G1400" s="57">
        <v>8143</v>
      </c>
      <c r="H1400" s="57">
        <v>7742</v>
      </c>
      <c r="I1400" s="57">
        <v>7</v>
      </c>
      <c r="J1400" s="59">
        <f t="shared" si="6"/>
        <v>16.287571080422421</v>
      </c>
      <c r="K1400" s="63">
        <f>AVERAGE(J1400:J1401)</f>
        <v>16.340506851686619</v>
      </c>
      <c r="L1400" s="63">
        <f>_xlfn.STDEV.S(J1400,J1401)</f>
        <v>7.4862485656510047E-2</v>
      </c>
      <c r="M1400" s="62"/>
      <c r="O1400" s="33">
        <f t="shared" si="1"/>
        <v>246.2</v>
      </c>
    </row>
    <row r="1401" spans="1:15" ht="15.75" customHeight="1" x14ac:dyDescent="0.3">
      <c r="A1401" s="7">
        <v>1472</v>
      </c>
      <c r="B1401" s="7">
        <v>168</v>
      </c>
      <c r="C1401" s="57">
        <v>251</v>
      </c>
      <c r="D1401" s="57">
        <v>5</v>
      </c>
      <c r="E1401" s="58">
        <v>43531</v>
      </c>
      <c r="F1401" s="57">
        <v>5212</v>
      </c>
      <c r="G1401" s="57">
        <v>8265</v>
      </c>
      <c r="H1401" s="57">
        <v>7835</v>
      </c>
      <c r="I1401" s="57"/>
      <c r="J1401" s="59">
        <f t="shared" si="6"/>
        <v>16.393442622950818</v>
      </c>
      <c r="K1401" s="63"/>
      <c r="L1401" s="63"/>
      <c r="M1401" s="62"/>
      <c r="O1401" s="33">
        <f t="shared" si="1"/>
        <v>262.3</v>
      </c>
    </row>
    <row r="1402" spans="1:15" ht="15.75" customHeight="1" x14ac:dyDescent="0.3">
      <c r="A1402" s="34">
        <v>2071</v>
      </c>
      <c r="B1402" s="34">
        <v>117</v>
      </c>
      <c r="C1402" s="64">
        <v>251</v>
      </c>
      <c r="D1402" s="64">
        <v>7</v>
      </c>
      <c r="E1402" s="65">
        <v>43545</v>
      </c>
      <c r="F1402" s="66">
        <v>5221</v>
      </c>
      <c r="G1402" s="64">
        <v>8229</v>
      </c>
      <c r="H1402" s="64">
        <v>7824</v>
      </c>
      <c r="I1402" s="57"/>
      <c r="J1402" s="59">
        <f t="shared" si="6"/>
        <v>15.558970418747601</v>
      </c>
      <c r="K1402" s="63">
        <f>AVERAGE(J1402:J1403)</f>
        <v>15.567522142332452</v>
      </c>
      <c r="L1402" s="63">
        <f>_xlfn.STDEV.S(J1402,J1403)</f>
        <v>1.2093963475362636E-2</v>
      </c>
      <c r="M1402" s="62">
        <f>(K1400-K1402)/14</f>
        <v>5.5213193525297681E-2</v>
      </c>
      <c r="N1402" s="33">
        <f>(K1396-K1402)/31</f>
        <v>0.21440692909977382</v>
      </c>
      <c r="O1402" s="33">
        <f t="shared" si="1"/>
        <v>260.3</v>
      </c>
    </row>
    <row r="1403" spans="1:15" ht="15.75" customHeight="1" x14ac:dyDescent="0.3">
      <c r="A1403" s="34">
        <v>2072</v>
      </c>
      <c r="B1403" s="34">
        <v>118</v>
      </c>
      <c r="C1403" s="64">
        <v>251</v>
      </c>
      <c r="D1403" s="64">
        <v>7</v>
      </c>
      <c r="E1403" s="65">
        <v>43545</v>
      </c>
      <c r="F1403" s="66">
        <v>5249</v>
      </c>
      <c r="G1403" s="64">
        <v>8128</v>
      </c>
      <c r="H1403" s="64">
        <v>7740</v>
      </c>
      <c r="I1403" s="57"/>
      <c r="J1403" s="59">
        <f t="shared" si="6"/>
        <v>15.576073865917303</v>
      </c>
      <c r="K1403" s="62"/>
      <c r="L1403" s="62"/>
      <c r="M1403" s="62"/>
      <c r="O1403" s="33">
        <f t="shared" si="1"/>
        <v>249.1</v>
      </c>
    </row>
    <row r="1404" spans="1:15" ht="15.75" customHeight="1" x14ac:dyDescent="0.3">
      <c r="A1404" s="7">
        <v>517</v>
      </c>
      <c r="B1404" s="7">
        <v>167</v>
      </c>
      <c r="C1404" s="67">
        <v>252</v>
      </c>
      <c r="D1404" s="67">
        <v>2</v>
      </c>
      <c r="E1404" s="68">
        <v>43517</v>
      </c>
      <c r="F1404" s="67">
        <v>5280</v>
      </c>
      <c r="G1404" s="67">
        <v>8938</v>
      </c>
      <c r="H1404" s="67">
        <v>7618</v>
      </c>
      <c r="I1404" s="67">
        <v>9</v>
      </c>
      <c r="J1404" s="69">
        <f t="shared" si="6"/>
        <v>56.458511548331899</v>
      </c>
      <c r="K1404" s="46">
        <f>AVERAGE(J1404:J1405)</f>
        <v>55.879807088839399</v>
      </c>
      <c r="L1404" s="46">
        <f>_xlfn.STDEV.S(J1404,J1405)</f>
        <v>0.81841169522008383</v>
      </c>
      <c r="M1404" s="47">
        <v>3</v>
      </c>
      <c r="O1404" s="33">
        <f t="shared" si="1"/>
        <v>233.8</v>
      </c>
    </row>
    <row r="1405" spans="1:15" ht="15.75" customHeight="1" x14ac:dyDescent="0.3">
      <c r="A1405" s="7">
        <v>518</v>
      </c>
      <c r="B1405" s="7">
        <v>168</v>
      </c>
      <c r="C1405" s="67">
        <v>252</v>
      </c>
      <c r="D1405" s="67">
        <v>2</v>
      </c>
      <c r="E1405" s="68">
        <v>43517</v>
      </c>
      <c r="F1405" s="67">
        <v>5212</v>
      </c>
      <c r="G1405" s="67">
        <v>8874</v>
      </c>
      <c r="H1405" s="67">
        <v>7570</v>
      </c>
      <c r="I1405" s="67"/>
      <c r="J1405" s="69">
        <f t="shared" si="6"/>
        <v>55.3011026293469</v>
      </c>
      <c r="K1405" s="47"/>
      <c r="L1405" s="47"/>
      <c r="M1405" s="47"/>
      <c r="O1405" s="33">
        <f t="shared" si="1"/>
        <v>235.8</v>
      </c>
    </row>
    <row r="1406" spans="1:15" ht="15.75" customHeight="1" x14ac:dyDescent="0.3">
      <c r="A1406" s="7">
        <v>1171</v>
      </c>
      <c r="B1406" s="7">
        <v>125</v>
      </c>
      <c r="C1406" s="67">
        <v>252</v>
      </c>
      <c r="D1406" s="67">
        <v>4</v>
      </c>
      <c r="E1406" s="68">
        <v>43524</v>
      </c>
      <c r="F1406" s="67">
        <v>5217</v>
      </c>
      <c r="G1406" s="67">
        <v>8846</v>
      </c>
      <c r="H1406" s="67">
        <v>7706</v>
      </c>
      <c r="I1406" s="67">
        <v>8</v>
      </c>
      <c r="J1406" s="69">
        <f t="shared" si="6"/>
        <v>45.801526717557252</v>
      </c>
      <c r="K1406" s="46">
        <f>AVERAGE(J1406:J1407)</f>
        <v>46.35926138249404</v>
      </c>
      <c r="L1406" s="46">
        <f>_xlfn.STDEV.S(J1406,J1407)</f>
        <v>0.78875592735921984</v>
      </c>
      <c r="M1406" s="47"/>
      <c r="O1406" s="33">
        <f t="shared" si="1"/>
        <v>248.9</v>
      </c>
    </row>
    <row r="1407" spans="1:15" ht="15.75" customHeight="1" x14ac:dyDescent="0.3">
      <c r="A1407" s="7">
        <v>1172</v>
      </c>
      <c r="B1407" s="7">
        <v>126</v>
      </c>
      <c r="C1407" s="67">
        <v>252</v>
      </c>
      <c r="D1407" s="67">
        <v>4</v>
      </c>
      <c r="E1407" s="68">
        <v>43524</v>
      </c>
      <c r="F1407" s="67">
        <v>5232</v>
      </c>
      <c r="G1407" s="67">
        <v>8949</v>
      </c>
      <c r="H1407" s="67">
        <v>7762</v>
      </c>
      <c r="I1407" s="67"/>
      <c r="J1407" s="69">
        <f t="shared" si="6"/>
        <v>46.916996047430828</v>
      </c>
      <c r="K1407" s="46"/>
      <c r="L1407" s="46"/>
      <c r="M1407" s="47"/>
      <c r="O1407" s="33">
        <f t="shared" si="1"/>
        <v>253</v>
      </c>
    </row>
    <row r="1408" spans="1:15" ht="15.75" customHeight="1" x14ac:dyDescent="0.3">
      <c r="A1408" s="7">
        <v>1821</v>
      </c>
      <c r="B1408" s="7">
        <v>125</v>
      </c>
      <c r="C1408" s="67">
        <v>252</v>
      </c>
      <c r="D1408" s="67">
        <v>6</v>
      </c>
      <c r="E1408" s="68">
        <v>43535</v>
      </c>
      <c r="F1408" s="67">
        <v>5217</v>
      </c>
      <c r="G1408" s="67">
        <v>8691</v>
      </c>
      <c r="H1408" s="67">
        <v>7734</v>
      </c>
      <c r="I1408" s="67">
        <v>7</v>
      </c>
      <c r="J1408" s="69">
        <f t="shared" si="6"/>
        <v>38.021454112038136</v>
      </c>
      <c r="K1408" s="46">
        <f>AVERAGE(J1408:J1409)</f>
        <v>38.281147357367203</v>
      </c>
      <c r="L1408" s="46">
        <f>_xlfn.STDEV.S(J1408,J1409)</f>
        <v>0.36726170960105597</v>
      </c>
      <c r="M1408" s="47"/>
      <c r="O1408" s="33">
        <f t="shared" si="1"/>
        <v>251.7</v>
      </c>
    </row>
    <row r="1409" spans="1:15" ht="15.75" customHeight="1" x14ac:dyDescent="0.3">
      <c r="A1409" s="7">
        <v>1822</v>
      </c>
      <c r="B1409" s="7">
        <v>126</v>
      </c>
      <c r="C1409" s="67">
        <v>252</v>
      </c>
      <c r="D1409" s="67">
        <v>6</v>
      </c>
      <c r="E1409" s="68">
        <v>43535</v>
      </c>
      <c r="F1409" s="67">
        <v>5232</v>
      </c>
      <c r="G1409" s="67">
        <v>8726</v>
      </c>
      <c r="H1409" s="67">
        <v>7754</v>
      </c>
      <c r="I1409" s="67"/>
      <c r="J1409" s="69">
        <f t="shared" si="6"/>
        <v>38.540840602696278</v>
      </c>
      <c r="K1409" s="47"/>
      <c r="L1409" s="47"/>
      <c r="M1409" s="47"/>
      <c r="O1409" s="33">
        <f t="shared" si="1"/>
        <v>252.2</v>
      </c>
    </row>
    <row r="1410" spans="1:15" ht="15.75" customHeight="1" x14ac:dyDescent="0.3">
      <c r="A1410" s="34">
        <v>2505</v>
      </c>
      <c r="B1410" s="34">
        <v>93</v>
      </c>
      <c r="C1410" s="70">
        <v>252</v>
      </c>
      <c r="D1410" s="70">
        <v>9</v>
      </c>
      <c r="E1410" s="71">
        <v>43557</v>
      </c>
      <c r="F1410" s="72">
        <v>5234</v>
      </c>
      <c r="G1410" s="70">
        <v>8229</v>
      </c>
      <c r="H1410" s="70">
        <v>7743</v>
      </c>
      <c r="I1410" s="67"/>
      <c r="J1410" s="69">
        <f t="shared" si="6"/>
        <v>19.37026703866082</v>
      </c>
      <c r="K1410" s="46">
        <f>AVERAGE(J1410:J1411)</f>
        <v>19.18254667528015</v>
      </c>
      <c r="L1410" s="46">
        <f>_xlfn.STDEV.S(J1410,J1411)</f>
        <v>0.26547668382654938</v>
      </c>
      <c r="M1410" s="47"/>
      <c r="O1410" s="33">
        <f t="shared" si="1"/>
        <v>250.9</v>
      </c>
    </row>
    <row r="1411" spans="1:15" ht="15.75" customHeight="1" x14ac:dyDescent="0.3">
      <c r="A1411" s="34">
        <v>2506</v>
      </c>
      <c r="B1411" s="34">
        <v>94</v>
      </c>
      <c r="C1411" s="70">
        <v>252</v>
      </c>
      <c r="D1411" s="70">
        <v>9</v>
      </c>
      <c r="E1411" s="71">
        <v>43557</v>
      </c>
      <c r="F1411" s="72">
        <v>5218</v>
      </c>
      <c r="G1411" s="70">
        <v>8438</v>
      </c>
      <c r="H1411" s="70">
        <v>7924</v>
      </c>
      <c r="I1411" s="67"/>
      <c r="J1411" s="69">
        <f t="shared" si="6"/>
        <v>18.99482631189948</v>
      </c>
      <c r="K1411" s="47"/>
      <c r="L1411" s="47"/>
      <c r="M1411" s="47"/>
      <c r="O1411" s="33">
        <f t="shared" si="1"/>
        <v>270.60000000000002</v>
      </c>
    </row>
    <row r="1412" spans="1:15" ht="15.75" customHeight="1" x14ac:dyDescent="0.3">
      <c r="A1412" s="34">
        <v>3153</v>
      </c>
      <c r="B1412" s="34">
        <v>93</v>
      </c>
      <c r="C1412" s="70">
        <v>252</v>
      </c>
      <c r="D1412" s="70">
        <v>12</v>
      </c>
      <c r="E1412" s="71">
        <v>43577</v>
      </c>
      <c r="F1412" s="72">
        <v>5234</v>
      </c>
      <c r="G1412" s="70">
        <v>8243</v>
      </c>
      <c r="H1412" s="70">
        <v>7827</v>
      </c>
      <c r="I1412" s="70"/>
      <c r="J1412" s="69">
        <f t="shared" si="6"/>
        <v>16.043193212495179</v>
      </c>
      <c r="K1412" s="46">
        <f>AVERAGE(J1412:J1413)</f>
        <v>15.96898452769998</v>
      </c>
      <c r="L1412" s="46">
        <f>_xlfn.STDEV.S(J1412,J1413)</f>
        <v>0.10494692848324151</v>
      </c>
      <c r="M1412" s="47">
        <f>(K1410-K1412)/20</f>
        <v>0.16067810737900851</v>
      </c>
      <c r="N1412" s="33">
        <f>(K1408-K1412)/42</f>
        <v>0.53124197213493385</v>
      </c>
      <c r="O1412" s="33">
        <f t="shared" si="1"/>
        <v>259.3</v>
      </c>
    </row>
    <row r="1413" spans="1:15" ht="15.75" customHeight="1" x14ac:dyDescent="0.3">
      <c r="A1413" s="34">
        <v>3154</v>
      </c>
      <c r="B1413" s="34">
        <v>94</v>
      </c>
      <c r="C1413" s="70">
        <v>252</v>
      </c>
      <c r="D1413" s="70">
        <v>12</v>
      </c>
      <c r="E1413" s="71">
        <v>43577</v>
      </c>
      <c r="F1413" s="72">
        <v>5218</v>
      </c>
      <c r="G1413" s="70">
        <v>8346</v>
      </c>
      <c r="H1413" s="70">
        <v>7917</v>
      </c>
      <c r="I1413" s="70"/>
      <c r="J1413" s="69">
        <f t="shared" si="6"/>
        <v>15.89477584290478</v>
      </c>
      <c r="K1413" s="47"/>
      <c r="L1413" s="47"/>
      <c r="M1413" s="47"/>
      <c r="O1413" s="33">
        <f t="shared" si="1"/>
        <v>269.89999999999998</v>
      </c>
    </row>
    <row r="1414" spans="1:15" ht="15.75" customHeight="1" x14ac:dyDescent="0.3">
      <c r="A1414" s="7">
        <v>169</v>
      </c>
      <c r="B1414" s="7">
        <v>169</v>
      </c>
      <c r="C1414" s="28">
        <v>253</v>
      </c>
      <c r="D1414" s="28">
        <v>1</v>
      </c>
      <c r="E1414" s="29">
        <v>43514</v>
      </c>
      <c r="F1414" s="28">
        <v>5223</v>
      </c>
      <c r="G1414" s="28">
        <v>9166</v>
      </c>
      <c r="H1414" s="28">
        <v>8164</v>
      </c>
      <c r="I1414" s="28">
        <v>9</v>
      </c>
      <c r="J1414" s="30">
        <f t="shared" si="6"/>
        <v>34.070044202652163</v>
      </c>
      <c r="K1414" s="31">
        <f>AVERAGE(J1414:J1415)</f>
        <v>33.861945178249158</v>
      </c>
      <c r="L1414" s="31">
        <f>_xlfn.STDEV.S(J1414,J1415)</f>
        <v>0.29429646262733899</v>
      </c>
      <c r="M1414" s="32">
        <v>2</v>
      </c>
      <c r="O1414" s="33">
        <f t="shared" si="1"/>
        <v>294.10000000000002</v>
      </c>
    </row>
    <row r="1415" spans="1:15" ht="15.75" customHeight="1" x14ac:dyDescent="0.3">
      <c r="A1415" s="7">
        <v>170</v>
      </c>
      <c r="B1415" s="7">
        <v>170</v>
      </c>
      <c r="C1415" s="28">
        <v>253</v>
      </c>
      <c r="D1415" s="28">
        <v>1</v>
      </c>
      <c r="E1415" s="29">
        <v>43514</v>
      </c>
      <c r="F1415" s="28">
        <v>5223</v>
      </c>
      <c r="G1415" s="28">
        <v>8976</v>
      </c>
      <c r="H1415" s="28">
        <v>8031</v>
      </c>
      <c r="I1415" s="28"/>
      <c r="J1415" s="30">
        <f t="shared" si="6"/>
        <v>33.653846153846153</v>
      </c>
      <c r="K1415" s="31"/>
      <c r="L1415" s="31"/>
      <c r="M1415" s="32"/>
      <c r="O1415" s="33">
        <f t="shared" si="1"/>
        <v>280.8</v>
      </c>
    </row>
    <row r="1416" spans="1:15" ht="15.75" customHeight="1" x14ac:dyDescent="0.3">
      <c r="A1416" s="7">
        <v>823</v>
      </c>
      <c r="B1416" s="7">
        <v>169</v>
      </c>
      <c r="C1416" s="28">
        <v>253</v>
      </c>
      <c r="D1416" s="28">
        <v>3</v>
      </c>
      <c r="E1416" s="29">
        <v>43521</v>
      </c>
      <c r="F1416" s="28">
        <v>5223</v>
      </c>
      <c r="G1416" s="28">
        <v>9426</v>
      </c>
      <c r="H1416" s="28">
        <v>8356</v>
      </c>
      <c r="I1416" s="28">
        <v>7</v>
      </c>
      <c r="J1416" s="30">
        <f t="shared" si="6"/>
        <v>34.152569422278965</v>
      </c>
      <c r="K1416" s="31">
        <f>AVERAGE(J1416:J1417)</f>
        <v>34.156080975995167</v>
      </c>
      <c r="L1416" s="31">
        <f>_xlfn.STDEV.S(J1416,J1417)</f>
        <v>4.9660868904586536E-3</v>
      </c>
      <c r="M1416" s="32"/>
      <c r="O1416" s="33">
        <f t="shared" si="1"/>
        <v>313.3</v>
      </c>
    </row>
    <row r="1417" spans="1:15" ht="15.75" customHeight="1" x14ac:dyDescent="0.3">
      <c r="A1417" s="7">
        <v>824</v>
      </c>
      <c r="B1417" s="7">
        <v>170</v>
      </c>
      <c r="C1417" s="28">
        <v>253</v>
      </c>
      <c r="D1417" s="28">
        <v>3</v>
      </c>
      <c r="E1417" s="29">
        <v>43521</v>
      </c>
      <c r="F1417" s="28">
        <v>5223</v>
      </c>
      <c r="G1417" s="28">
        <v>9174</v>
      </c>
      <c r="H1417" s="28">
        <v>8168</v>
      </c>
      <c r="I1417" s="28"/>
      <c r="J1417" s="30">
        <f t="shared" si="6"/>
        <v>34.159592529711375</v>
      </c>
      <c r="K1417" s="32"/>
      <c r="L1417" s="32"/>
      <c r="M1417" s="32"/>
      <c r="O1417" s="33">
        <f t="shared" si="1"/>
        <v>294.5</v>
      </c>
    </row>
    <row r="1418" spans="1:15" ht="15.75" customHeight="1" x14ac:dyDescent="0.3">
      <c r="A1418" s="7">
        <v>1473</v>
      </c>
      <c r="B1418" s="7">
        <v>169</v>
      </c>
      <c r="C1418" s="28">
        <v>253</v>
      </c>
      <c r="D1418" s="28">
        <v>5</v>
      </c>
      <c r="E1418" s="29">
        <v>43531</v>
      </c>
      <c r="F1418" s="28">
        <v>5223</v>
      </c>
      <c r="G1418" s="28">
        <v>8647</v>
      </c>
      <c r="H1418" s="28">
        <v>7999</v>
      </c>
      <c r="I1418" s="28">
        <v>8</v>
      </c>
      <c r="J1418" s="30">
        <f t="shared" si="6"/>
        <v>23.342939481268012</v>
      </c>
      <c r="K1418" s="31">
        <f>AVERAGE(J1418:J1419)</f>
        <v>23.747073520823015</v>
      </c>
      <c r="L1418" s="31">
        <f>_xlfn.STDEV.S(J1418,J1419)</f>
        <v>0.57153183975531108</v>
      </c>
      <c r="M1418" s="32"/>
      <c r="O1418" s="33">
        <f t="shared" si="1"/>
        <v>277.60000000000002</v>
      </c>
    </row>
    <row r="1419" spans="1:15" ht="15.75" customHeight="1" x14ac:dyDescent="0.3">
      <c r="A1419" s="7">
        <v>1474</v>
      </c>
      <c r="B1419" s="7">
        <v>170</v>
      </c>
      <c r="C1419" s="28">
        <v>253</v>
      </c>
      <c r="D1419" s="28">
        <v>5</v>
      </c>
      <c r="E1419" s="29">
        <v>43531</v>
      </c>
      <c r="F1419" s="28">
        <v>5223</v>
      </c>
      <c r="G1419" s="28">
        <v>8770</v>
      </c>
      <c r="H1419" s="28">
        <v>8080</v>
      </c>
      <c r="I1419" s="28"/>
      <c r="J1419" s="30">
        <f t="shared" si="6"/>
        <v>24.151207560378019</v>
      </c>
      <c r="K1419" s="31"/>
      <c r="L1419" s="31"/>
      <c r="M1419" s="32"/>
      <c r="O1419" s="33">
        <f t="shared" si="1"/>
        <v>285.7</v>
      </c>
    </row>
    <row r="1420" spans="1:15" ht="15.75" customHeight="1" x14ac:dyDescent="0.3">
      <c r="A1420" s="34">
        <v>2305</v>
      </c>
      <c r="B1420" s="34">
        <v>75</v>
      </c>
      <c r="C1420" s="35">
        <v>253</v>
      </c>
      <c r="D1420" s="35">
        <v>8</v>
      </c>
      <c r="E1420" s="36">
        <v>43550</v>
      </c>
      <c r="F1420" s="37">
        <v>5226</v>
      </c>
      <c r="G1420" s="35">
        <v>8702</v>
      </c>
      <c r="H1420" s="35">
        <v>8217</v>
      </c>
      <c r="I1420" s="28"/>
      <c r="J1420" s="30">
        <f t="shared" si="6"/>
        <v>16.215312604480108</v>
      </c>
      <c r="K1420" s="31">
        <f>AVERAGE(J1420:J1421)</f>
        <v>16.124974904807985</v>
      </c>
      <c r="L1420" s="31">
        <f>_xlfn.STDEV.S(J1420,J1421)</f>
        <v>0.12775680006990356</v>
      </c>
      <c r="M1420" s="32">
        <f>(K1418-K1420)/19</f>
        <v>0.40116308505342263</v>
      </c>
      <c r="N1420" s="33">
        <f>(K1414-K1420)/36</f>
        <v>0.49269361870669925</v>
      </c>
      <c r="O1420" s="33">
        <f t="shared" si="1"/>
        <v>299.10000000000002</v>
      </c>
    </row>
    <row r="1421" spans="1:15" ht="15.75" customHeight="1" x14ac:dyDescent="0.3">
      <c r="A1421" s="34">
        <v>2306</v>
      </c>
      <c r="B1421" s="34">
        <v>76</v>
      </c>
      <c r="C1421" s="35">
        <v>253</v>
      </c>
      <c r="D1421" s="35">
        <v>8</v>
      </c>
      <c r="E1421" s="36">
        <v>43550</v>
      </c>
      <c r="F1421" s="37">
        <v>5239</v>
      </c>
      <c r="G1421" s="35">
        <v>9125</v>
      </c>
      <c r="H1421" s="35">
        <v>8588</v>
      </c>
      <c r="I1421" s="28"/>
      <c r="J1421" s="30">
        <f t="shared" si="6"/>
        <v>16.034637205135862</v>
      </c>
      <c r="K1421" s="32"/>
      <c r="L1421" s="32"/>
      <c r="M1421" s="32"/>
      <c r="O1421" s="33">
        <f t="shared" si="1"/>
        <v>334.9</v>
      </c>
    </row>
    <row r="1422" spans="1:15" ht="15.75" customHeight="1" x14ac:dyDescent="0.3">
      <c r="A1422" s="7">
        <v>519</v>
      </c>
      <c r="B1422" s="7">
        <v>169</v>
      </c>
      <c r="C1422" s="67">
        <v>254</v>
      </c>
      <c r="D1422" s="67">
        <v>2</v>
      </c>
      <c r="E1422" s="68">
        <v>43517</v>
      </c>
      <c r="F1422" s="67">
        <v>5223</v>
      </c>
      <c r="G1422" s="67">
        <v>7426</v>
      </c>
      <c r="H1422" s="67">
        <v>6667</v>
      </c>
      <c r="I1422" s="67">
        <v>9</v>
      </c>
      <c r="J1422" s="69">
        <f t="shared" si="6"/>
        <v>52.5623268698061</v>
      </c>
      <c r="K1422" s="46">
        <f>AVERAGE(J1422:J1423)</f>
        <v>52.269497848383281</v>
      </c>
      <c r="L1422" s="46">
        <f>_xlfn.STDEV.S(J1422,J1423)</f>
        <v>0.41412277355258637</v>
      </c>
      <c r="M1422" s="47">
        <v>3</v>
      </c>
      <c r="O1422" s="33">
        <f t="shared" si="1"/>
        <v>144.4</v>
      </c>
    </row>
    <row r="1423" spans="1:15" ht="15.75" customHeight="1" x14ac:dyDescent="0.3">
      <c r="A1423" s="7">
        <v>520</v>
      </c>
      <c r="B1423" s="7">
        <v>170</v>
      </c>
      <c r="C1423" s="67">
        <v>254</v>
      </c>
      <c r="D1423" s="67">
        <v>2</v>
      </c>
      <c r="E1423" s="68">
        <v>43517</v>
      </c>
      <c r="F1423" s="67">
        <v>5223</v>
      </c>
      <c r="G1423" s="67">
        <v>7568</v>
      </c>
      <c r="H1423" s="67">
        <v>6766</v>
      </c>
      <c r="I1423" s="67"/>
      <c r="J1423" s="69">
        <f t="shared" si="6"/>
        <v>51.97666882696047</v>
      </c>
      <c r="K1423" s="47"/>
      <c r="L1423" s="47"/>
      <c r="M1423" s="47"/>
      <c r="O1423" s="33">
        <f t="shared" si="1"/>
        <v>154.30000000000001</v>
      </c>
    </row>
    <row r="1424" spans="1:15" ht="15.75" customHeight="1" x14ac:dyDescent="0.3">
      <c r="A1424" s="7">
        <v>1173</v>
      </c>
      <c r="B1424" s="7">
        <v>127</v>
      </c>
      <c r="C1424" s="67">
        <v>254</v>
      </c>
      <c r="D1424" s="67">
        <v>4</v>
      </c>
      <c r="E1424" s="68">
        <v>43524</v>
      </c>
      <c r="F1424" s="67">
        <v>5247</v>
      </c>
      <c r="G1424" s="67">
        <v>7311</v>
      </c>
      <c r="H1424" s="67">
        <v>6726</v>
      </c>
      <c r="I1424" s="67">
        <v>9</v>
      </c>
      <c r="J1424" s="69">
        <f t="shared" si="6"/>
        <v>39.553752535496955</v>
      </c>
      <c r="K1424" s="46">
        <f>AVERAGE(J1424:J1425)</f>
        <v>40.128056463488264</v>
      </c>
      <c r="L1424" s="46">
        <f>_xlfn.STDEV.S(J1424,J1425)</f>
        <v>0.8121884038894458</v>
      </c>
      <c r="M1424" s="47"/>
      <c r="O1424" s="33">
        <f t="shared" si="1"/>
        <v>147.9</v>
      </c>
    </row>
    <row r="1425" spans="1:15" ht="15.75" customHeight="1" x14ac:dyDescent="0.3">
      <c r="A1425" s="7">
        <v>1174</v>
      </c>
      <c r="B1425" s="7">
        <v>128</v>
      </c>
      <c r="C1425" s="67">
        <v>254</v>
      </c>
      <c r="D1425" s="67">
        <v>4</v>
      </c>
      <c r="E1425" s="68">
        <v>43524</v>
      </c>
      <c r="F1425" s="67">
        <v>5213</v>
      </c>
      <c r="G1425" s="67">
        <v>7657</v>
      </c>
      <c r="H1425" s="67">
        <v>6950</v>
      </c>
      <c r="I1425" s="67"/>
      <c r="J1425" s="69">
        <f t="shared" si="6"/>
        <v>40.702360391479566</v>
      </c>
      <c r="K1425" s="46"/>
      <c r="L1425" s="46"/>
      <c r="M1425" s="47"/>
      <c r="O1425" s="33">
        <f t="shared" si="1"/>
        <v>173.7</v>
      </c>
    </row>
    <row r="1426" spans="1:15" ht="15.75" customHeight="1" x14ac:dyDescent="0.3">
      <c r="A1426" s="7">
        <v>1823</v>
      </c>
      <c r="B1426" s="7">
        <v>127</v>
      </c>
      <c r="C1426" s="67">
        <v>254</v>
      </c>
      <c r="D1426" s="67">
        <v>6</v>
      </c>
      <c r="E1426" s="68">
        <v>43535</v>
      </c>
      <c r="F1426" s="67">
        <v>5247</v>
      </c>
      <c r="G1426" s="67">
        <v>7660</v>
      </c>
      <c r="H1426" s="67">
        <v>7032</v>
      </c>
      <c r="I1426" s="67">
        <v>9</v>
      </c>
      <c r="J1426" s="69">
        <f t="shared" si="6"/>
        <v>35.182072829131656</v>
      </c>
      <c r="K1426" s="46">
        <f>AVERAGE(J1426:J1427)</f>
        <v>35.526788942822819</v>
      </c>
      <c r="L1426" s="46">
        <f>_xlfn.STDEV.S(J1426,J1427)</f>
        <v>0.48750220315058873</v>
      </c>
      <c r="M1426" s="47"/>
      <c r="O1426" s="33">
        <f t="shared" si="1"/>
        <v>178.5</v>
      </c>
    </row>
    <row r="1427" spans="1:15" ht="15.75" customHeight="1" x14ac:dyDescent="0.3">
      <c r="A1427" s="7">
        <v>1824</v>
      </c>
      <c r="B1427" s="7">
        <v>128</v>
      </c>
      <c r="C1427" s="67">
        <v>254</v>
      </c>
      <c r="D1427" s="67">
        <v>6</v>
      </c>
      <c r="E1427" s="68">
        <v>43535</v>
      </c>
      <c r="F1427" s="67">
        <v>5213</v>
      </c>
      <c r="G1427" s="67">
        <v>7497</v>
      </c>
      <c r="H1427" s="67">
        <v>6894</v>
      </c>
      <c r="I1427" s="67"/>
      <c r="J1427" s="69">
        <f t="shared" si="6"/>
        <v>35.871505056513982</v>
      </c>
      <c r="K1427" s="47"/>
      <c r="L1427" s="47"/>
      <c r="M1427" s="47"/>
      <c r="O1427" s="33">
        <f t="shared" si="1"/>
        <v>168.1</v>
      </c>
    </row>
    <row r="1428" spans="1:15" ht="15.75" customHeight="1" x14ac:dyDescent="0.3">
      <c r="A1428" s="34">
        <v>2507</v>
      </c>
      <c r="B1428" s="34">
        <v>95</v>
      </c>
      <c r="C1428" s="70">
        <v>254</v>
      </c>
      <c r="D1428" s="70">
        <v>9</v>
      </c>
      <c r="E1428" s="71">
        <v>43557</v>
      </c>
      <c r="F1428" s="72">
        <v>5232</v>
      </c>
      <c r="G1428" s="70">
        <v>6852</v>
      </c>
      <c r="H1428" s="70">
        <v>6622</v>
      </c>
      <c r="I1428" s="67"/>
      <c r="J1428" s="69">
        <f t="shared" si="6"/>
        <v>16.546762589928058</v>
      </c>
      <c r="K1428" s="46">
        <f>AVERAGE(J1428:J1429)</f>
        <v>16.600168412010376</v>
      </c>
      <c r="L1428" s="46">
        <f>_xlfn.STDEV.S(J1428,J1429)</f>
        <v>7.5527237898499161E-2</v>
      </c>
      <c r="M1428" s="47"/>
      <c r="O1428" s="33">
        <f t="shared" si="1"/>
        <v>139</v>
      </c>
    </row>
    <row r="1429" spans="1:15" ht="15.75" customHeight="1" x14ac:dyDescent="0.3">
      <c r="A1429" s="34">
        <v>2508</v>
      </c>
      <c r="B1429" s="34">
        <v>96</v>
      </c>
      <c r="C1429" s="70">
        <v>254</v>
      </c>
      <c r="D1429" s="70">
        <v>9</v>
      </c>
      <c r="E1429" s="71">
        <v>43557</v>
      </c>
      <c r="F1429" s="72">
        <v>5242</v>
      </c>
      <c r="G1429" s="70">
        <v>6727</v>
      </c>
      <c r="H1429" s="70">
        <v>6515</v>
      </c>
      <c r="I1429" s="67"/>
      <c r="J1429" s="69">
        <f t="shared" si="6"/>
        <v>16.653574234092694</v>
      </c>
      <c r="K1429" s="47"/>
      <c r="L1429" s="47"/>
      <c r="M1429" s="47"/>
      <c r="O1429" s="33">
        <f t="shared" si="1"/>
        <v>127.3</v>
      </c>
    </row>
    <row r="1430" spans="1:15" ht="15.75" customHeight="1" x14ac:dyDescent="0.3">
      <c r="A1430" s="34">
        <v>3155</v>
      </c>
      <c r="B1430" s="34">
        <v>95</v>
      </c>
      <c r="C1430" s="70">
        <v>254</v>
      </c>
      <c r="D1430" s="70">
        <v>12</v>
      </c>
      <c r="E1430" s="71">
        <v>43577</v>
      </c>
      <c r="F1430" s="72">
        <v>5232</v>
      </c>
      <c r="G1430" s="70">
        <v>7300</v>
      </c>
      <c r="H1430" s="70">
        <v>7009</v>
      </c>
      <c r="I1430" s="70"/>
      <c r="J1430" s="69">
        <f t="shared" si="6"/>
        <v>16.375914462577377</v>
      </c>
      <c r="K1430" s="46">
        <f>AVERAGE(J1430:J1431)</f>
        <v>16.396513381021308</v>
      </c>
      <c r="L1430" s="46">
        <f>_xlfn.STDEV.S(J1430,J1431)</f>
        <v>2.9131269833626114E-2</v>
      </c>
      <c r="M1430" s="47">
        <f>(K1428-K1430)/20</f>
        <v>1.0182751549453428E-2</v>
      </c>
      <c r="N1430" s="33">
        <f>(K1426-K1430)/42</f>
        <v>0.45548275147146455</v>
      </c>
      <c r="O1430" s="33">
        <f t="shared" si="1"/>
        <v>177.7</v>
      </c>
    </row>
    <row r="1431" spans="1:15" ht="15.75" customHeight="1" x14ac:dyDescent="0.3">
      <c r="A1431" s="34">
        <v>3156</v>
      </c>
      <c r="B1431" s="34">
        <v>96</v>
      </c>
      <c r="C1431" s="70">
        <v>254</v>
      </c>
      <c r="D1431" s="70">
        <v>12</v>
      </c>
      <c r="E1431" s="71">
        <v>43577</v>
      </c>
      <c r="F1431" s="72">
        <v>5242</v>
      </c>
      <c r="G1431" s="70">
        <v>7419</v>
      </c>
      <c r="H1431" s="70">
        <v>7112</v>
      </c>
      <c r="I1431" s="70"/>
      <c r="J1431" s="69">
        <f t="shared" si="6"/>
        <v>16.417112299465241</v>
      </c>
      <c r="K1431" s="47"/>
      <c r="L1431" s="47"/>
      <c r="M1431" s="47"/>
      <c r="O1431" s="33">
        <f t="shared" si="1"/>
        <v>187</v>
      </c>
    </row>
    <row r="1432" spans="1:15" ht="15.75" customHeight="1" x14ac:dyDescent="0.3">
      <c r="A1432" s="7">
        <v>171</v>
      </c>
      <c r="B1432" s="7">
        <v>171</v>
      </c>
      <c r="C1432" s="28">
        <v>256</v>
      </c>
      <c r="D1432" s="28">
        <v>1</v>
      </c>
      <c r="E1432" s="29">
        <v>43514</v>
      </c>
      <c r="F1432" s="28">
        <v>5259</v>
      </c>
      <c r="G1432" s="28">
        <v>8904</v>
      </c>
      <c r="H1432" s="28">
        <v>7957</v>
      </c>
      <c r="I1432" s="28">
        <v>9</v>
      </c>
      <c r="J1432" s="30">
        <f t="shared" si="6"/>
        <v>35.100074128984431</v>
      </c>
      <c r="K1432" s="31">
        <f>AVERAGE(J1432:J1433)</f>
        <v>35.840946155401305</v>
      </c>
      <c r="L1432" s="31">
        <f>_xlfn.STDEV.S(J1432,J1433)</f>
        <v>1.0477512677415806</v>
      </c>
      <c r="M1432" s="32">
        <v>1</v>
      </c>
      <c r="O1432" s="33">
        <f t="shared" si="1"/>
        <v>269.8</v>
      </c>
    </row>
    <row r="1433" spans="1:15" ht="15.75" customHeight="1" x14ac:dyDescent="0.3">
      <c r="A1433" s="7">
        <v>172</v>
      </c>
      <c r="B1433" s="7">
        <v>172</v>
      </c>
      <c r="C1433" s="28">
        <v>256</v>
      </c>
      <c r="D1433" s="28">
        <v>1</v>
      </c>
      <c r="E1433" s="29">
        <v>43514</v>
      </c>
      <c r="F1433" s="28">
        <v>5274</v>
      </c>
      <c r="G1433" s="28">
        <v>9030</v>
      </c>
      <c r="H1433" s="28">
        <v>8024</v>
      </c>
      <c r="I1433" s="28"/>
      <c r="J1433" s="30">
        <f t="shared" si="6"/>
        <v>36.581818181818178</v>
      </c>
      <c r="K1433" s="31"/>
      <c r="L1433" s="31"/>
      <c r="M1433" s="32"/>
      <c r="O1433" s="33">
        <f t="shared" si="1"/>
        <v>275</v>
      </c>
    </row>
    <row r="1434" spans="1:15" ht="15.75" customHeight="1" x14ac:dyDescent="0.3">
      <c r="A1434" s="7">
        <v>825</v>
      </c>
      <c r="B1434" s="7">
        <v>171</v>
      </c>
      <c r="C1434" s="28">
        <v>256</v>
      </c>
      <c r="D1434" s="28">
        <v>3</v>
      </c>
      <c r="E1434" s="29">
        <v>43521</v>
      </c>
      <c r="F1434" s="28">
        <v>5259</v>
      </c>
      <c r="G1434" s="28">
        <v>8425</v>
      </c>
      <c r="H1434" s="28">
        <v>7742</v>
      </c>
      <c r="I1434" s="28">
        <v>8</v>
      </c>
      <c r="J1434" s="30">
        <f t="shared" si="6"/>
        <v>27.507047925896096</v>
      </c>
      <c r="K1434" s="31">
        <f>AVERAGE(J1434:J1435)</f>
        <v>27.26651349377395</v>
      </c>
      <c r="L1434" s="31">
        <f>_xlfn.STDEV.S(J1434,J1435)</f>
        <v>0.34016705612485248</v>
      </c>
      <c r="M1434" s="32"/>
      <c r="O1434" s="33">
        <f t="shared" si="1"/>
        <v>248.3</v>
      </c>
    </row>
    <row r="1435" spans="1:15" ht="15.75" customHeight="1" x14ac:dyDescent="0.3">
      <c r="A1435" s="7">
        <v>826</v>
      </c>
      <c r="B1435" s="7">
        <v>172</v>
      </c>
      <c r="C1435" s="28">
        <v>256</v>
      </c>
      <c r="D1435" s="28">
        <v>3</v>
      </c>
      <c r="E1435" s="29">
        <v>43521</v>
      </c>
      <c r="F1435" s="28">
        <v>5274</v>
      </c>
      <c r="G1435" s="28">
        <v>8550</v>
      </c>
      <c r="H1435" s="28">
        <v>7853</v>
      </c>
      <c r="I1435" s="28"/>
      <c r="J1435" s="30">
        <f t="shared" si="6"/>
        <v>27.0259790616518</v>
      </c>
      <c r="K1435" s="32"/>
      <c r="L1435" s="32"/>
      <c r="M1435" s="32"/>
      <c r="O1435" s="33">
        <f t="shared" si="1"/>
        <v>257.89999999999998</v>
      </c>
    </row>
    <row r="1436" spans="1:15" ht="15.75" customHeight="1" x14ac:dyDescent="0.3">
      <c r="A1436" s="7">
        <v>1475</v>
      </c>
      <c r="B1436" s="7">
        <v>171</v>
      </c>
      <c r="C1436" s="28">
        <v>256</v>
      </c>
      <c r="D1436" s="28">
        <v>5</v>
      </c>
      <c r="E1436" s="29">
        <v>43531</v>
      </c>
      <c r="F1436" s="28">
        <v>5259</v>
      </c>
      <c r="G1436" s="28">
        <v>8132</v>
      </c>
      <c r="H1436" s="28">
        <v>7635</v>
      </c>
      <c r="I1436" s="28">
        <v>8</v>
      </c>
      <c r="J1436" s="30">
        <f t="shared" si="6"/>
        <v>20.917508417508419</v>
      </c>
      <c r="K1436" s="31">
        <f>AVERAGE(J1436:J1437)</f>
        <v>21.174509042156103</v>
      </c>
      <c r="L1436" s="31">
        <f>_xlfn.STDEV.S(J1436,J1437)</f>
        <v>0.36345376891511239</v>
      </c>
      <c r="M1436" s="32"/>
      <c r="O1436" s="33">
        <f t="shared" si="1"/>
        <v>237.6</v>
      </c>
    </row>
    <row r="1437" spans="1:15" ht="15.75" customHeight="1" x14ac:dyDescent="0.3">
      <c r="A1437" s="7">
        <v>1476</v>
      </c>
      <c r="B1437" s="7">
        <v>172</v>
      </c>
      <c r="C1437" s="28">
        <v>256</v>
      </c>
      <c r="D1437" s="28">
        <v>5</v>
      </c>
      <c r="E1437" s="29">
        <v>43531</v>
      </c>
      <c r="F1437" s="28">
        <v>5274</v>
      </c>
      <c r="G1437" s="28">
        <v>8226</v>
      </c>
      <c r="H1437" s="28">
        <v>7705</v>
      </c>
      <c r="I1437" s="28"/>
      <c r="J1437" s="30">
        <f t="shared" si="6"/>
        <v>21.431509666803787</v>
      </c>
      <c r="K1437" s="31"/>
      <c r="L1437" s="31"/>
      <c r="M1437" s="32"/>
      <c r="O1437" s="33">
        <f t="shared" si="1"/>
        <v>243.1</v>
      </c>
    </row>
    <row r="1438" spans="1:15" ht="15.75" customHeight="1" x14ac:dyDescent="0.3">
      <c r="A1438" s="34">
        <v>2073</v>
      </c>
      <c r="B1438" s="34">
        <v>119</v>
      </c>
      <c r="C1438" s="35">
        <v>256</v>
      </c>
      <c r="D1438" s="35">
        <v>7</v>
      </c>
      <c r="E1438" s="36">
        <v>43545</v>
      </c>
      <c r="F1438" s="37">
        <v>5212</v>
      </c>
      <c r="G1438" s="35">
        <v>7685</v>
      </c>
      <c r="H1438" s="35">
        <v>7318</v>
      </c>
      <c r="I1438" s="28"/>
      <c r="J1438" s="30">
        <f t="shared" si="6"/>
        <v>17.426400759734094</v>
      </c>
      <c r="K1438" s="31">
        <f>AVERAGE(J1438:J1439)</f>
        <v>17.457097406054352</v>
      </c>
      <c r="L1438" s="31">
        <f>_xlfn.STDEV.S(J1438,J1439)</f>
        <v>4.3411613545479705E-2</v>
      </c>
      <c r="M1438" s="32">
        <f>(K1436-K1438)/14</f>
        <v>0.26552940257869651</v>
      </c>
      <c r="N1438" s="33">
        <f>(K1432-K1438)/31</f>
        <v>0.59302737901119207</v>
      </c>
      <c r="O1438" s="33">
        <f t="shared" si="1"/>
        <v>210.6</v>
      </c>
    </row>
    <row r="1439" spans="1:15" ht="15.75" customHeight="1" x14ac:dyDescent="0.3">
      <c r="A1439" s="34">
        <v>2074</v>
      </c>
      <c r="B1439" s="34">
        <v>120</v>
      </c>
      <c r="C1439" s="35">
        <v>256</v>
      </c>
      <c r="D1439" s="35">
        <v>7</v>
      </c>
      <c r="E1439" s="36">
        <v>43545</v>
      </c>
      <c r="F1439" s="37">
        <v>5196</v>
      </c>
      <c r="G1439" s="35">
        <v>7843</v>
      </c>
      <c r="H1439" s="35">
        <v>7449</v>
      </c>
      <c r="I1439" s="28"/>
      <c r="J1439" s="30">
        <f t="shared" si="6"/>
        <v>17.48779405237461</v>
      </c>
      <c r="K1439" s="32"/>
      <c r="L1439" s="32"/>
      <c r="M1439" s="32"/>
      <c r="O1439" s="33">
        <f t="shared" si="1"/>
        <v>225.3</v>
      </c>
    </row>
    <row r="1440" spans="1:15" ht="15.75" customHeight="1" x14ac:dyDescent="0.3">
      <c r="A1440" s="7">
        <v>173</v>
      </c>
      <c r="B1440" s="7">
        <v>173</v>
      </c>
      <c r="C1440" s="57">
        <v>257</v>
      </c>
      <c r="D1440" s="57">
        <v>1</v>
      </c>
      <c r="E1440" s="58">
        <v>43514</v>
      </c>
      <c r="F1440" s="57">
        <v>5227</v>
      </c>
      <c r="G1440" s="57">
        <v>8097</v>
      </c>
      <c r="H1440" s="57">
        <v>7370</v>
      </c>
      <c r="I1440" s="57">
        <v>8</v>
      </c>
      <c r="J1440" s="59">
        <f t="shared" si="6"/>
        <v>33.924405039664023</v>
      </c>
      <c r="K1440" s="63">
        <f>AVERAGE(J1440:J1441)</f>
        <v>33.772939553498986</v>
      </c>
      <c r="L1440" s="63">
        <f>_xlfn.STDEV.S(J1440,J1441)</f>
        <v>0.21420454476603484</v>
      </c>
      <c r="M1440" s="62">
        <v>1</v>
      </c>
      <c r="O1440" s="33">
        <f t="shared" si="1"/>
        <v>214.3</v>
      </c>
    </row>
    <row r="1441" spans="1:15" ht="15.75" customHeight="1" x14ac:dyDescent="0.3">
      <c r="A1441" s="7">
        <v>174</v>
      </c>
      <c r="B1441" s="7">
        <v>174</v>
      </c>
      <c r="C1441" s="57">
        <v>257</v>
      </c>
      <c r="D1441" s="57">
        <v>1</v>
      </c>
      <c r="E1441" s="58">
        <v>43514</v>
      </c>
      <c r="F1441" s="57">
        <v>5182</v>
      </c>
      <c r="G1441" s="57">
        <v>8119</v>
      </c>
      <c r="H1441" s="57">
        <v>7380</v>
      </c>
      <c r="I1441" s="57"/>
      <c r="J1441" s="59">
        <f t="shared" si="6"/>
        <v>33.621474067333942</v>
      </c>
      <c r="K1441" s="62"/>
      <c r="L1441" s="62"/>
      <c r="M1441" s="62"/>
      <c r="O1441" s="33">
        <f t="shared" si="1"/>
        <v>219.8</v>
      </c>
    </row>
    <row r="1442" spans="1:15" ht="15.75" customHeight="1" x14ac:dyDescent="0.3">
      <c r="A1442" s="7">
        <v>827</v>
      </c>
      <c r="B1442" s="7">
        <v>173</v>
      </c>
      <c r="C1442" s="57">
        <v>257</v>
      </c>
      <c r="D1442" s="57">
        <v>3</v>
      </c>
      <c r="E1442" s="58">
        <v>43521</v>
      </c>
      <c r="F1442" s="57">
        <v>5227</v>
      </c>
      <c r="G1442" s="57">
        <v>7582</v>
      </c>
      <c r="H1442" s="57">
        <v>7111</v>
      </c>
      <c r="I1442" s="57">
        <v>5</v>
      </c>
      <c r="J1442" s="59">
        <f t="shared" si="6"/>
        <v>25</v>
      </c>
      <c r="K1442" s="63">
        <f>AVERAGE(J1442:J1443)</f>
        <v>25.139296187683286</v>
      </c>
      <c r="L1442" s="63">
        <f>_xlfn.STDEV.S(J1442,J1443)</f>
        <v>0.19699455780857067</v>
      </c>
      <c r="M1442" s="62"/>
      <c r="O1442" s="33">
        <f t="shared" si="1"/>
        <v>188.4</v>
      </c>
    </row>
    <row r="1443" spans="1:15" ht="15.75" customHeight="1" x14ac:dyDescent="0.3">
      <c r="A1443" s="7">
        <v>828</v>
      </c>
      <c r="B1443" s="7">
        <v>174</v>
      </c>
      <c r="C1443" s="57">
        <v>257</v>
      </c>
      <c r="D1443" s="57">
        <v>3</v>
      </c>
      <c r="E1443" s="58">
        <v>43521</v>
      </c>
      <c r="F1443" s="57">
        <v>5182</v>
      </c>
      <c r="G1443" s="57">
        <v>7318</v>
      </c>
      <c r="H1443" s="57">
        <v>6887</v>
      </c>
      <c r="I1443" s="57"/>
      <c r="J1443" s="59">
        <f t="shared" si="6"/>
        <v>25.278592375366571</v>
      </c>
      <c r="K1443" s="63"/>
      <c r="L1443" s="63"/>
      <c r="M1443" s="62"/>
      <c r="O1443" s="33">
        <f t="shared" si="1"/>
        <v>170.5</v>
      </c>
    </row>
    <row r="1444" spans="1:15" ht="15.75" customHeight="1" x14ac:dyDescent="0.3">
      <c r="A1444" s="7">
        <v>1477</v>
      </c>
      <c r="B1444" s="7">
        <v>173</v>
      </c>
      <c r="C1444" s="57">
        <v>257</v>
      </c>
      <c r="D1444" s="57">
        <v>5</v>
      </c>
      <c r="E1444" s="58">
        <v>43531</v>
      </c>
      <c r="F1444" s="57">
        <v>5227</v>
      </c>
      <c r="G1444" s="57">
        <v>7615</v>
      </c>
      <c r="H1444" s="57">
        <v>7254</v>
      </c>
      <c r="I1444" s="57">
        <v>9</v>
      </c>
      <c r="J1444" s="59">
        <f t="shared" si="6"/>
        <v>17.809570794277256</v>
      </c>
      <c r="K1444" s="63">
        <f>AVERAGE(J1444:J1445)</f>
        <v>17.66866757965915</v>
      </c>
      <c r="L1444" s="63">
        <f>_xlfn.STDEV.S(J1444,J1445)</f>
        <v>0.19926723709489269</v>
      </c>
      <c r="M1444" s="62"/>
      <c r="O1444" s="33">
        <f t="shared" si="1"/>
        <v>202.7</v>
      </c>
    </row>
    <row r="1445" spans="1:15" ht="15.75" customHeight="1" x14ac:dyDescent="0.3">
      <c r="A1445" s="7">
        <v>1478</v>
      </c>
      <c r="B1445" s="7">
        <v>174</v>
      </c>
      <c r="C1445" s="57">
        <v>257</v>
      </c>
      <c r="D1445" s="57">
        <v>5</v>
      </c>
      <c r="E1445" s="58">
        <v>43531</v>
      </c>
      <c r="F1445" s="57">
        <v>5182</v>
      </c>
      <c r="G1445" s="57">
        <v>7616</v>
      </c>
      <c r="H1445" s="57">
        <v>7253</v>
      </c>
      <c r="I1445" s="57"/>
      <c r="J1445" s="59">
        <f t="shared" si="6"/>
        <v>17.527764365041044</v>
      </c>
      <c r="K1445" s="62"/>
      <c r="L1445" s="62"/>
      <c r="M1445" s="62"/>
      <c r="O1445" s="33">
        <f t="shared" si="1"/>
        <v>207.1</v>
      </c>
    </row>
    <row r="1446" spans="1:15" ht="15.75" customHeight="1" x14ac:dyDescent="0.3">
      <c r="A1446" s="34">
        <v>2075</v>
      </c>
      <c r="B1446" s="34">
        <v>121</v>
      </c>
      <c r="C1446" s="64">
        <v>257</v>
      </c>
      <c r="D1446" s="64">
        <v>7</v>
      </c>
      <c r="E1446" s="65">
        <v>43545</v>
      </c>
      <c r="F1446" s="66">
        <v>5262</v>
      </c>
      <c r="G1446" s="64">
        <v>7739</v>
      </c>
      <c r="H1446" s="64">
        <v>7383</v>
      </c>
      <c r="I1446" s="57"/>
      <c r="J1446" s="59">
        <f t="shared" si="6"/>
        <v>16.784535596416784</v>
      </c>
      <c r="K1446" s="63">
        <f>AVERAGE(J1446:J1447)</f>
        <v>17.029998782308091</v>
      </c>
      <c r="L1446" s="63">
        <f>_xlfn.STDEV.S(J1446,J1447)</f>
        <v>0.34713736655079419</v>
      </c>
      <c r="M1446" s="62"/>
      <c r="O1446" s="33">
        <f t="shared" si="1"/>
        <v>212.1</v>
      </c>
    </row>
    <row r="1447" spans="1:15" ht="15.75" customHeight="1" x14ac:dyDescent="0.3">
      <c r="A1447" s="34">
        <v>2076</v>
      </c>
      <c r="B1447" s="34">
        <v>122</v>
      </c>
      <c r="C1447" s="64">
        <v>257</v>
      </c>
      <c r="D1447" s="64">
        <v>7</v>
      </c>
      <c r="E1447" s="65">
        <v>43545</v>
      </c>
      <c r="F1447" s="66">
        <v>5223</v>
      </c>
      <c r="G1447" s="64">
        <v>7952</v>
      </c>
      <c r="H1447" s="64">
        <v>7550</v>
      </c>
      <c r="I1447" s="57"/>
      <c r="J1447" s="59">
        <f t="shared" si="6"/>
        <v>17.275461968199398</v>
      </c>
      <c r="K1447" s="62"/>
      <c r="L1447" s="62"/>
      <c r="M1447" s="62"/>
      <c r="O1447" s="33">
        <f t="shared" si="1"/>
        <v>232.7</v>
      </c>
    </row>
    <row r="1448" spans="1:15" ht="15.75" customHeight="1" x14ac:dyDescent="0.3">
      <c r="A1448" s="34">
        <v>2691</v>
      </c>
      <c r="B1448" s="34">
        <v>63</v>
      </c>
      <c r="C1448" s="64">
        <v>257</v>
      </c>
      <c r="D1448" s="64">
        <v>10</v>
      </c>
      <c r="E1448" s="65">
        <v>43564</v>
      </c>
      <c r="F1448" s="66">
        <v>5214</v>
      </c>
      <c r="G1448" s="64">
        <v>7669</v>
      </c>
      <c r="H1448" s="64">
        <v>7326</v>
      </c>
      <c r="I1448" s="64"/>
      <c r="J1448" s="59">
        <f t="shared" si="6"/>
        <v>16.240530303030305</v>
      </c>
      <c r="K1448" s="63">
        <f>AVERAGE(J1448:J1449)</f>
        <v>16.259197240680521</v>
      </c>
      <c r="L1448" s="63">
        <f>_xlfn.STDEV.S(J1448,J1449)</f>
        <v>2.6399036392911857E-2</v>
      </c>
      <c r="M1448" s="62">
        <f>(K1446-K1448)/19</f>
        <v>4.0568502190924734E-2</v>
      </c>
      <c r="N1448" s="33">
        <f>(K1440-K1448)/50</f>
        <v>0.35027484625636929</v>
      </c>
      <c r="O1448" s="33">
        <f t="shared" si="1"/>
        <v>211.2</v>
      </c>
    </row>
    <row r="1449" spans="1:15" ht="15.75" customHeight="1" x14ac:dyDescent="0.3">
      <c r="A1449" s="34">
        <v>2692</v>
      </c>
      <c r="B1449" s="34">
        <v>64</v>
      </c>
      <c r="C1449" s="64">
        <v>257</v>
      </c>
      <c r="D1449" s="64">
        <v>10</v>
      </c>
      <c r="E1449" s="65">
        <v>43564</v>
      </c>
      <c r="F1449" s="66">
        <v>5232</v>
      </c>
      <c r="G1449" s="64">
        <v>7475</v>
      </c>
      <c r="H1449" s="64">
        <v>7161</v>
      </c>
      <c r="I1449" s="64"/>
      <c r="J1449" s="59">
        <f t="shared" si="6"/>
        <v>16.277864178330741</v>
      </c>
      <c r="K1449" s="62"/>
      <c r="L1449" s="62"/>
      <c r="M1449" s="62"/>
      <c r="O1449" s="33">
        <f t="shared" si="1"/>
        <v>192.9</v>
      </c>
    </row>
    <row r="1450" spans="1:15" ht="15.75" customHeight="1" x14ac:dyDescent="0.3">
      <c r="A1450" s="7">
        <v>521</v>
      </c>
      <c r="B1450" s="7">
        <v>171</v>
      </c>
      <c r="C1450" s="28">
        <v>258</v>
      </c>
      <c r="D1450" s="28">
        <v>2</v>
      </c>
      <c r="E1450" s="29">
        <v>43517</v>
      </c>
      <c r="F1450" s="28">
        <v>5259</v>
      </c>
      <c r="G1450" s="28">
        <v>6995</v>
      </c>
      <c r="H1450" s="28">
        <v>6329</v>
      </c>
      <c r="I1450" s="28">
        <v>10</v>
      </c>
      <c r="J1450" s="30">
        <f t="shared" si="6"/>
        <v>62.242990654205613</v>
      </c>
      <c r="K1450" s="31">
        <f>AVERAGE(J1450:J1451)</f>
        <v>61.352883657082685</v>
      </c>
      <c r="L1450" s="31">
        <f>_xlfn.STDEV.S(J1450,J1451)</f>
        <v>1.2588013872944337</v>
      </c>
      <c r="M1450" s="32">
        <v>3</v>
      </c>
      <c r="O1450" s="33">
        <f t="shared" si="1"/>
        <v>107</v>
      </c>
    </row>
    <row r="1451" spans="1:15" ht="15.75" customHeight="1" x14ac:dyDescent="0.3">
      <c r="A1451" s="7">
        <v>522</v>
      </c>
      <c r="B1451" s="7">
        <v>172</v>
      </c>
      <c r="C1451" s="28">
        <v>258</v>
      </c>
      <c r="D1451" s="28">
        <v>2</v>
      </c>
      <c r="E1451" s="29">
        <v>43517</v>
      </c>
      <c r="F1451" s="28">
        <v>5274</v>
      </c>
      <c r="G1451" s="28">
        <v>6869</v>
      </c>
      <c r="H1451" s="28">
        <v>6268</v>
      </c>
      <c r="I1451" s="28"/>
      <c r="J1451" s="30">
        <f t="shared" si="6"/>
        <v>60.462776659959758</v>
      </c>
      <c r="K1451" s="31"/>
      <c r="L1451" s="31"/>
      <c r="M1451" s="32"/>
      <c r="O1451" s="33">
        <f t="shared" si="1"/>
        <v>99.4</v>
      </c>
    </row>
    <row r="1452" spans="1:15" ht="15.75" customHeight="1" x14ac:dyDescent="0.3">
      <c r="A1452" s="7">
        <v>1175</v>
      </c>
      <c r="B1452" s="7">
        <v>129</v>
      </c>
      <c r="C1452" s="28">
        <v>258</v>
      </c>
      <c r="D1452" s="28">
        <v>4</v>
      </c>
      <c r="E1452" s="29">
        <v>43524</v>
      </c>
      <c r="F1452" s="28">
        <v>5238</v>
      </c>
      <c r="G1452" s="28">
        <v>7723</v>
      </c>
      <c r="H1452" s="28">
        <v>6860</v>
      </c>
      <c r="I1452" s="28">
        <v>10</v>
      </c>
      <c r="J1452" s="30">
        <f t="shared" si="6"/>
        <v>53.205918618988903</v>
      </c>
      <c r="K1452" s="31">
        <f>AVERAGE(J1452:J1453)</f>
        <v>54.277377914145617</v>
      </c>
      <c r="L1452" s="31">
        <f>_xlfn.STDEV.S(J1452,J1453)</f>
        <v>1.5152722667413372</v>
      </c>
      <c r="M1452" s="32"/>
      <c r="O1452" s="33">
        <f t="shared" si="1"/>
        <v>162.19999999999999</v>
      </c>
    </row>
    <row r="1453" spans="1:15" ht="15.75" customHeight="1" x14ac:dyDescent="0.3">
      <c r="A1453" s="7">
        <v>1176</v>
      </c>
      <c r="B1453" s="7">
        <v>130</v>
      </c>
      <c r="C1453" s="28">
        <v>258</v>
      </c>
      <c r="D1453" s="28">
        <v>4</v>
      </c>
      <c r="E1453" s="29">
        <v>43524</v>
      </c>
      <c r="F1453" s="28">
        <v>5212</v>
      </c>
      <c r="G1453" s="28">
        <v>7884</v>
      </c>
      <c r="H1453" s="28">
        <v>6932</v>
      </c>
      <c r="I1453" s="28"/>
      <c r="J1453" s="30">
        <f t="shared" si="6"/>
        <v>55.348837209302324</v>
      </c>
      <c r="K1453" s="32"/>
      <c r="L1453" s="32"/>
      <c r="M1453" s="32"/>
      <c r="O1453" s="33">
        <f t="shared" si="1"/>
        <v>172</v>
      </c>
    </row>
    <row r="1454" spans="1:15" ht="15.75" customHeight="1" x14ac:dyDescent="0.3">
      <c r="A1454" s="7">
        <v>1825</v>
      </c>
      <c r="B1454" s="7">
        <v>129</v>
      </c>
      <c r="C1454" s="28">
        <v>258</v>
      </c>
      <c r="D1454" s="28">
        <v>6</v>
      </c>
      <c r="E1454" s="29">
        <v>43535</v>
      </c>
      <c r="F1454" s="28">
        <v>5238</v>
      </c>
      <c r="G1454" s="28">
        <v>7886</v>
      </c>
      <c r="H1454" s="28">
        <v>7089</v>
      </c>
      <c r="I1454" s="28">
        <v>10</v>
      </c>
      <c r="J1454" s="30">
        <f t="shared" si="6"/>
        <v>43.05780659103187</v>
      </c>
      <c r="K1454" s="31">
        <f>AVERAGE(J1454:J1455)</f>
        <v>43.451613219180061</v>
      </c>
      <c r="L1454" s="31">
        <f>_xlfn.STDEV.S(J1454,J1455)</f>
        <v>0.55692667447958477</v>
      </c>
      <c r="M1454" s="32"/>
      <c r="O1454" s="33">
        <f t="shared" si="1"/>
        <v>185.1</v>
      </c>
    </row>
    <row r="1455" spans="1:15" ht="15.75" customHeight="1" x14ac:dyDescent="0.3">
      <c r="A1455" s="7">
        <v>1826</v>
      </c>
      <c r="B1455" s="7">
        <v>130</v>
      </c>
      <c r="C1455" s="28">
        <v>258</v>
      </c>
      <c r="D1455" s="28">
        <v>6</v>
      </c>
      <c r="E1455" s="29">
        <v>43535</v>
      </c>
      <c r="F1455" s="28">
        <v>5212</v>
      </c>
      <c r="G1455" s="28">
        <v>8227</v>
      </c>
      <c r="H1455" s="28">
        <v>7308</v>
      </c>
      <c r="I1455" s="28"/>
      <c r="J1455" s="30">
        <f t="shared" si="6"/>
        <v>43.845419847328245</v>
      </c>
      <c r="K1455" s="31"/>
      <c r="L1455" s="31"/>
      <c r="M1455" s="32"/>
      <c r="O1455" s="33">
        <f t="shared" si="1"/>
        <v>209.6</v>
      </c>
    </row>
    <row r="1456" spans="1:15" ht="15.75" customHeight="1" x14ac:dyDescent="0.3">
      <c r="A1456" s="34">
        <v>2509</v>
      </c>
      <c r="B1456" s="34">
        <v>97</v>
      </c>
      <c r="C1456" s="35">
        <v>258</v>
      </c>
      <c r="D1456" s="35">
        <v>9</v>
      </c>
      <c r="E1456" s="36">
        <v>43557</v>
      </c>
      <c r="F1456" s="37">
        <v>5287</v>
      </c>
      <c r="G1456" s="35">
        <v>7678</v>
      </c>
      <c r="H1456" s="35">
        <v>7222</v>
      </c>
      <c r="I1456" s="28"/>
      <c r="J1456" s="30">
        <f t="shared" si="6"/>
        <v>23.565891472868216</v>
      </c>
      <c r="K1456" s="31">
        <f>AVERAGE(J1456:J1457)</f>
        <v>23.645313397646813</v>
      </c>
      <c r="L1456" s="31">
        <f>_xlfn.STDEV.S(J1456,J1457)</f>
        <v>0.11231956317166733</v>
      </c>
      <c r="M1456" s="32"/>
      <c r="O1456" s="33">
        <f t="shared" si="1"/>
        <v>193.5</v>
      </c>
    </row>
    <row r="1457" spans="1:15" ht="15.75" customHeight="1" x14ac:dyDescent="0.3">
      <c r="A1457" s="34">
        <v>2510</v>
      </c>
      <c r="B1457" s="34">
        <v>98</v>
      </c>
      <c r="C1457" s="35">
        <v>258</v>
      </c>
      <c r="D1457" s="35">
        <v>9</v>
      </c>
      <c r="E1457" s="36">
        <v>43557</v>
      </c>
      <c r="F1457" s="37">
        <v>5252</v>
      </c>
      <c r="G1457" s="35">
        <v>7823</v>
      </c>
      <c r="H1457" s="35">
        <v>7330</v>
      </c>
      <c r="I1457" s="28"/>
      <c r="J1457" s="30">
        <f t="shared" si="6"/>
        <v>23.72473532242541</v>
      </c>
      <c r="K1457" s="32"/>
      <c r="L1457" s="32"/>
      <c r="M1457" s="32"/>
      <c r="O1457" s="33">
        <f t="shared" si="1"/>
        <v>207.8</v>
      </c>
    </row>
    <row r="1458" spans="1:15" ht="15.75" customHeight="1" x14ac:dyDescent="0.3">
      <c r="A1458" s="34">
        <v>3157</v>
      </c>
      <c r="B1458" s="34">
        <v>97</v>
      </c>
      <c r="C1458" s="35">
        <v>258</v>
      </c>
      <c r="D1458" s="35">
        <v>12</v>
      </c>
      <c r="E1458" s="36">
        <v>43577</v>
      </c>
      <c r="F1458" s="37">
        <v>5287</v>
      </c>
      <c r="G1458" s="35">
        <v>7244</v>
      </c>
      <c r="H1458" s="35">
        <v>6951</v>
      </c>
      <c r="I1458" s="35"/>
      <c r="J1458" s="30">
        <f t="shared" si="6"/>
        <v>17.608173076923077</v>
      </c>
      <c r="K1458" s="31">
        <f>AVERAGE(J1458:J1459)</f>
        <v>17.530201188143067</v>
      </c>
      <c r="L1458" s="31">
        <f>_xlfn.STDEV.S(J1458,J1459)</f>
        <v>0.11026890259653582</v>
      </c>
      <c r="M1458" s="32">
        <f>(K1456-K1458)/20</f>
        <v>0.30575561047518729</v>
      </c>
      <c r="N1458" s="33">
        <f>(K1454-K1458)/42</f>
        <v>0.61717647692945221</v>
      </c>
      <c r="O1458" s="33">
        <f t="shared" si="1"/>
        <v>166.4</v>
      </c>
    </row>
    <row r="1459" spans="1:15" ht="15.75" customHeight="1" x14ac:dyDescent="0.3">
      <c r="A1459" s="34">
        <v>3158</v>
      </c>
      <c r="B1459" s="34">
        <v>98</v>
      </c>
      <c r="C1459" s="35">
        <v>258</v>
      </c>
      <c r="D1459" s="35">
        <v>12</v>
      </c>
      <c r="E1459" s="36">
        <v>43577</v>
      </c>
      <c r="F1459" s="37">
        <v>5252</v>
      </c>
      <c r="G1459" s="35">
        <v>7096</v>
      </c>
      <c r="H1459" s="35">
        <v>6822</v>
      </c>
      <c r="I1459" s="35"/>
      <c r="J1459" s="30">
        <f t="shared" si="6"/>
        <v>17.452229299363058</v>
      </c>
      <c r="K1459" s="32"/>
      <c r="L1459" s="32"/>
      <c r="M1459" s="32"/>
      <c r="O1459" s="33">
        <f t="shared" si="1"/>
        <v>157</v>
      </c>
    </row>
    <row r="1460" spans="1:15" ht="15.75" customHeight="1" x14ac:dyDescent="0.3">
      <c r="A1460" s="7">
        <v>523</v>
      </c>
      <c r="B1460" s="7">
        <v>173</v>
      </c>
      <c r="C1460" s="67">
        <v>259</v>
      </c>
      <c r="D1460" s="67">
        <v>2</v>
      </c>
      <c r="E1460" s="68">
        <v>43517</v>
      </c>
      <c r="F1460" s="67">
        <v>5227</v>
      </c>
      <c r="G1460" s="67">
        <v>8877</v>
      </c>
      <c r="H1460" s="67">
        <v>7996</v>
      </c>
      <c r="I1460" s="67">
        <v>9</v>
      </c>
      <c r="J1460" s="69">
        <f t="shared" si="6"/>
        <v>31.816540267244491</v>
      </c>
      <c r="K1460" s="46">
        <f>AVERAGE(J1460:J1461)</f>
        <v>33.127949767489525</v>
      </c>
      <c r="L1460" s="46">
        <f>_xlfn.STDEV.S(J1460,J1461)</f>
        <v>1.8546131010714448</v>
      </c>
      <c r="M1460" s="47">
        <v>2</v>
      </c>
      <c r="O1460" s="33">
        <f t="shared" si="1"/>
        <v>276.89999999999998</v>
      </c>
    </row>
    <row r="1461" spans="1:15" ht="15.75" customHeight="1" x14ac:dyDescent="0.3">
      <c r="A1461" s="7">
        <v>524</v>
      </c>
      <c r="B1461" s="7">
        <v>174</v>
      </c>
      <c r="C1461" s="67">
        <v>259</v>
      </c>
      <c r="D1461" s="67">
        <v>2</v>
      </c>
      <c r="E1461" s="68">
        <v>43517</v>
      </c>
      <c r="F1461" s="67">
        <v>5182</v>
      </c>
      <c r="G1461" s="67">
        <v>8707</v>
      </c>
      <c r="H1461" s="67">
        <v>7804</v>
      </c>
      <c r="I1461" s="67"/>
      <c r="J1461" s="69">
        <f t="shared" si="6"/>
        <v>34.439359267734552</v>
      </c>
      <c r="K1461" s="47"/>
      <c r="L1461" s="47"/>
      <c r="M1461" s="47"/>
      <c r="O1461" s="33">
        <f t="shared" si="1"/>
        <v>262.2</v>
      </c>
    </row>
    <row r="1462" spans="1:15" ht="15.75" customHeight="1" x14ac:dyDescent="0.3">
      <c r="A1462" s="7">
        <v>1177</v>
      </c>
      <c r="B1462" s="7">
        <v>131</v>
      </c>
      <c r="C1462" s="67">
        <v>259</v>
      </c>
      <c r="D1462" s="67">
        <v>4</v>
      </c>
      <c r="E1462" s="68">
        <v>43524</v>
      </c>
      <c r="F1462" s="67">
        <v>5209</v>
      </c>
      <c r="G1462" s="67">
        <v>9257</v>
      </c>
      <c r="H1462" s="67">
        <v>8190</v>
      </c>
      <c r="I1462" s="67">
        <v>9</v>
      </c>
      <c r="J1462" s="69">
        <f t="shared" si="6"/>
        <v>35.793357933579337</v>
      </c>
      <c r="K1462" s="46">
        <f>AVERAGE(J1462:J1463)</f>
        <v>35.820554399315618</v>
      </c>
      <c r="L1462" s="46">
        <f>_xlfn.STDEV.S(J1462,J1463)</f>
        <v>3.8461610692864537E-2</v>
      </c>
      <c r="M1462" s="47"/>
      <c r="O1462" s="33">
        <f t="shared" si="1"/>
        <v>298.10000000000002</v>
      </c>
    </row>
    <row r="1463" spans="1:15" ht="15.75" customHeight="1" x14ac:dyDescent="0.3">
      <c r="A1463" s="7">
        <v>1178</v>
      </c>
      <c r="B1463" s="7">
        <v>132</v>
      </c>
      <c r="C1463" s="67">
        <v>259</v>
      </c>
      <c r="D1463" s="67">
        <v>4</v>
      </c>
      <c r="E1463" s="68">
        <v>43524</v>
      </c>
      <c r="F1463" s="67">
        <v>5233</v>
      </c>
      <c r="G1463" s="67">
        <v>9159</v>
      </c>
      <c r="H1463" s="67">
        <v>8123</v>
      </c>
      <c r="I1463" s="67"/>
      <c r="J1463" s="69">
        <f t="shared" si="6"/>
        <v>35.8477508650519</v>
      </c>
      <c r="K1463" s="46"/>
      <c r="L1463" s="46"/>
      <c r="M1463" s="47"/>
      <c r="O1463" s="33">
        <f t="shared" si="1"/>
        <v>289</v>
      </c>
    </row>
    <row r="1464" spans="1:15" ht="15.75" customHeight="1" x14ac:dyDescent="0.3">
      <c r="A1464" s="7">
        <v>1827</v>
      </c>
      <c r="B1464" s="7">
        <v>131</v>
      </c>
      <c r="C1464" s="67">
        <v>259</v>
      </c>
      <c r="D1464" s="67">
        <v>6</v>
      </c>
      <c r="E1464" s="68">
        <v>43535</v>
      </c>
      <c r="F1464" s="67">
        <v>5209</v>
      </c>
      <c r="G1464" s="67">
        <v>8654</v>
      </c>
      <c r="H1464" s="67">
        <v>7883</v>
      </c>
      <c r="I1464" s="67">
        <v>8</v>
      </c>
      <c r="J1464" s="69">
        <f t="shared" si="6"/>
        <v>28.833208676140615</v>
      </c>
      <c r="K1464" s="46">
        <f>AVERAGE(J1464:J1465)</f>
        <v>28.405413290908037</v>
      </c>
      <c r="L1464" s="46">
        <f>_xlfn.STDEV.S(J1464,J1465)</f>
        <v>0.6049940357165321</v>
      </c>
      <c r="M1464" s="47"/>
      <c r="O1464" s="33">
        <f t="shared" si="1"/>
        <v>267.39999999999998</v>
      </c>
    </row>
    <row r="1465" spans="1:15" ht="15.75" customHeight="1" x14ac:dyDescent="0.3">
      <c r="A1465" s="7">
        <v>1828</v>
      </c>
      <c r="B1465" s="7">
        <v>132</v>
      </c>
      <c r="C1465" s="67">
        <v>259</v>
      </c>
      <c r="D1465" s="67">
        <v>6</v>
      </c>
      <c r="E1465" s="68">
        <v>43535</v>
      </c>
      <c r="F1465" s="67">
        <v>5233</v>
      </c>
      <c r="G1465" s="67">
        <v>8435</v>
      </c>
      <c r="H1465" s="67">
        <v>7735</v>
      </c>
      <c r="I1465" s="67"/>
      <c r="J1465" s="69">
        <f t="shared" si="6"/>
        <v>27.977617905675462</v>
      </c>
      <c r="K1465" s="47"/>
      <c r="L1465" s="47"/>
      <c r="M1465" s="47"/>
      <c r="O1465" s="33">
        <f t="shared" si="1"/>
        <v>250.2</v>
      </c>
    </row>
    <row r="1466" spans="1:15" ht="15.75" customHeight="1" x14ac:dyDescent="0.3">
      <c r="A1466" s="34">
        <v>2307</v>
      </c>
      <c r="B1466" s="34">
        <v>77</v>
      </c>
      <c r="C1466" s="70">
        <v>259</v>
      </c>
      <c r="D1466" s="70">
        <v>8</v>
      </c>
      <c r="E1466" s="71">
        <v>43550</v>
      </c>
      <c r="F1466" s="72">
        <v>5212</v>
      </c>
      <c r="G1466" s="70">
        <v>8192</v>
      </c>
      <c r="H1466" s="70">
        <v>7704</v>
      </c>
      <c r="I1466" s="67"/>
      <c r="J1466" s="69">
        <f t="shared" si="6"/>
        <v>19.582664526484749</v>
      </c>
      <c r="K1466" s="46">
        <f>AVERAGE(J1466:J1467)</f>
        <v>19.825934339366942</v>
      </c>
      <c r="L1466" s="46">
        <f>_xlfn.STDEV.S(J1466,J1467)</f>
        <v>0.34403546869396284</v>
      </c>
      <c r="M1466" s="47"/>
      <c r="O1466" s="33">
        <f t="shared" si="1"/>
        <v>249.2</v>
      </c>
    </row>
    <row r="1467" spans="1:15" ht="15.75" customHeight="1" x14ac:dyDescent="0.3">
      <c r="A1467" s="34">
        <v>2308</v>
      </c>
      <c r="B1467" s="34">
        <v>78</v>
      </c>
      <c r="C1467" s="70">
        <v>259</v>
      </c>
      <c r="D1467" s="70">
        <v>8</v>
      </c>
      <c r="E1467" s="71">
        <v>43550</v>
      </c>
      <c r="F1467" s="72">
        <v>5245</v>
      </c>
      <c r="G1467" s="70">
        <v>8368</v>
      </c>
      <c r="H1467" s="70">
        <v>7846</v>
      </c>
      <c r="I1467" s="67"/>
      <c r="J1467" s="69">
        <f t="shared" si="6"/>
        <v>20.069204152249135</v>
      </c>
      <c r="K1467" s="47"/>
      <c r="L1467" s="47"/>
      <c r="M1467" s="47"/>
      <c r="O1467" s="33">
        <f t="shared" si="1"/>
        <v>260.10000000000002</v>
      </c>
    </row>
    <row r="1468" spans="1:15" ht="15.75" customHeight="1" x14ac:dyDescent="0.3">
      <c r="A1468" s="34">
        <v>2763</v>
      </c>
      <c r="B1468" s="34">
        <v>135</v>
      </c>
      <c r="C1468" s="70">
        <v>259</v>
      </c>
      <c r="D1468" s="70">
        <v>10</v>
      </c>
      <c r="E1468" s="71">
        <v>43564</v>
      </c>
      <c r="F1468" s="72">
        <v>5240</v>
      </c>
      <c r="G1468" s="70">
        <v>8214</v>
      </c>
      <c r="H1468" s="70">
        <v>7810</v>
      </c>
      <c r="I1468" s="70"/>
      <c r="J1468" s="69">
        <f t="shared" si="6"/>
        <v>15.719844357976653</v>
      </c>
      <c r="K1468" s="46">
        <f>AVERAGE(J1468:J1469)</f>
        <v>15.790029705870047</v>
      </c>
      <c r="L1468" s="46">
        <f>_xlfn.STDEV.S(J1468,J1469)</f>
        <v>9.9257070870711145E-2</v>
      </c>
      <c r="M1468" s="47">
        <f>(K1466-K1468)/14</f>
        <v>0.28827890239263532</v>
      </c>
      <c r="N1468" s="33">
        <f>(K1462-K1468)/40</f>
        <v>0.50076311733613932</v>
      </c>
      <c r="O1468" s="33">
        <f t="shared" si="1"/>
        <v>257</v>
      </c>
    </row>
    <row r="1469" spans="1:15" ht="15.75" customHeight="1" x14ac:dyDescent="0.3">
      <c r="A1469" s="34">
        <v>2764</v>
      </c>
      <c r="B1469" s="34">
        <v>136</v>
      </c>
      <c r="C1469" s="70">
        <v>259</v>
      </c>
      <c r="D1469" s="70">
        <v>10</v>
      </c>
      <c r="E1469" s="71">
        <v>43564</v>
      </c>
      <c r="F1469" s="72">
        <v>5219</v>
      </c>
      <c r="G1469" s="70">
        <v>8236</v>
      </c>
      <c r="H1469" s="70">
        <v>7823</v>
      </c>
      <c r="I1469" s="70"/>
      <c r="J1469" s="69">
        <f t="shared" si="6"/>
        <v>15.86021505376344</v>
      </c>
      <c r="K1469" s="47"/>
      <c r="L1469" s="47"/>
      <c r="M1469" s="47"/>
      <c r="O1469" s="33">
        <f t="shared" si="1"/>
        <v>260.39999999999998</v>
      </c>
    </row>
    <row r="1470" spans="1:15" ht="15.75" customHeight="1" x14ac:dyDescent="0.3">
      <c r="A1470" s="7">
        <v>175</v>
      </c>
      <c r="B1470" s="7">
        <v>175</v>
      </c>
      <c r="C1470" s="28">
        <v>260</v>
      </c>
      <c r="D1470" s="28">
        <v>1</v>
      </c>
      <c r="E1470" s="29">
        <v>43514</v>
      </c>
      <c r="F1470" s="28">
        <v>5280</v>
      </c>
      <c r="G1470" s="28">
        <v>7936</v>
      </c>
      <c r="H1470" s="28">
        <v>7167</v>
      </c>
      <c r="I1470" s="28">
        <v>10</v>
      </c>
      <c r="J1470" s="30">
        <f t="shared" si="6"/>
        <v>40.752517223105464</v>
      </c>
      <c r="K1470" s="31">
        <f>AVERAGE(J1470:J1471)</f>
        <v>41.532993714206711</v>
      </c>
      <c r="L1470" s="31">
        <f>_xlfn.STDEV.S(J1470,J1471)</f>
        <v>1.1037604388287527</v>
      </c>
      <c r="M1470" s="32">
        <v>2</v>
      </c>
      <c r="O1470" s="33">
        <f t="shared" si="1"/>
        <v>188.7</v>
      </c>
    </row>
    <row r="1471" spans="1:15" ht="15.75" customHeight="1" x14ac:dyDescent="0.3">
      <c r="A1471" s="7">
        <v>176</v>
      </c>
      <c r="B1471" s="7">
        <v>176</v>
      </c>
      <c r="C1471" s="28">
        <v>260</v>
      </c>
      <c r="D1471" s="28">
        <v>1</v>
      </c>
      <c r="E1471" s="29">
        <v>43514</v>
      </c>
      <c r="F1471" s="28">
        <v>5193</v>
      </c>
      <c r="G1471" s="28">
        <v>8035</v>
      </c>
      <c r="H1471" s="28">
        <v>7190</v>
      </c>
      <c r="I1471" s="28"/>
      <c r="J1471" s="30">
        <f t="shared" si="6"/>
        <v>42.313470205307965</v>
      </c>
      <c r="K1471" s="31"/>
      <c r="L1471" s="31"/>
      <c r="M1471" s="32"/>
      <c r="O1471" s="33">
        <f t="shared" si="1"/>
        <v>199.7</v>
      </c>
    </row>
    <row r="1472" spans="1:15" ht="15.75" customHeight="1" x14ac:dyDescent="0.3">
      <c r="A1472" s="7">
        <v>829</v>
      </c>
      <c r="B1472" s="7">
        <v>175</v>
      </c>
      <c r="C1472" s="28">
        <v>260</v>
      </c>
      <c r="D1472" s="28">
        <v>3</v>
      </c>
      <c r="E1472" s="29">
        <v>43521</v>
      </c>
      <c r="F1472" s="28">
        <v>5280</v>
      </c>
      <c r="G1472" s="28">
        <v>7840</v>
      </c>
      <c r="H1472" s="28">
        <v>7358</v>
      </c>
      <c r="I1472" s="28">
        <v>8</v>
      </c>
      <c r="J1472" s="30">
        <f t="shared" si="6"/>
        <v>23.195380173243503</v>
      </c>
      <c r="K1472" s="31">
        <f>AVERAGE(J1472:J1473)</f>
        <v>22.654938470739943</v>
      </c>
      <c r="L1472" s="31">
        <f>_xlfn.STDEV.S(J1472,J1473)</f>
        <v>0.7642999853525434</v>
      </c>
      <c r="M1472" s="32"/>
      <c r="O1472" s="33">
        <f t="shared" si="1"/>
        <v>207.8</v>
      </c>
    </row>
    <row r="1473" spans="1:15" ht="15.75" customHeight="1" x14ac:dyDescent="0.3">
      <c r="A1473" s="7">
        <v>830</v>
      </c>
      <c r="B1473" s="7">
        <v>176</v>
      </c>
      <c r="C1473" s="28">
        <v>260</v>
      </c>
      <c r="D1473" s="28">
        <v>3</v>
      </c>
      <c r="E1473" s="29">
        <v>43521</v>
      </c>
      <c r="F1473" s="28">
        <v>5193</v>
      </c>
      <c r="G1473" s="28">
        <v>7838</v>
      </c>
      <c r="H1473" s="28">
        <v>7359</v>
      </c>
      <c r="I1473" s="28"/>
      <c r="J1473" s="30">
        <f t="shared" si="6"/>
        <v>22.114496768236378</v>
      </c>
      <c r="K1473" s="32"/>
      <c r="L1473" s="32"/>
      <c r="M1473" s="32"/>
      <c r="O1473" s="33">
        <f t="shared" si="1"/>
        <v>216.6</v>
      </c>
    </row>
    <row r="1474" spans="1:15" ht="15.75" customHeight="1" x14ac:dyDescent="0.3">
      <c r="A1474" s="7">
        <v>1479</v>
      </c>
      <c r="B1474" s="7">
        <v>175</v>
      </c>
      <c r="C1474" s="28">
        <v>260</v>
      </c>
      <c r="D1474" s="28">
        <v>5</v>
      </c>
      <c r="E1474" s="29">
        <v>43531</v>
      </c>
      <c r="F1474" s="28">
        <v>5280</v>
      </c>
      <c r="G1474" s="28">
        <v>7865</v>
      </c>
      <c r="H1474" s="28">
        <v>7347</v>
      </c>
      <c r="I1474" s="28">
        <v>8</v>
      </c>
      <c r="J1474" s="30">
        <f t="shared" si="6"/>
        <v>25.060474117077892</v>
      </c>
      <c r="K1474" s="31">
        <f>AVERAGE(J1474:J1475)</f>
        <v>24.551222459998797</v>
      </c>
      <c r="L1474" s="31">
        <f>_xlfn.STDEV.S(J1474,J1475)</f>
        <v>0.72019060010222502</v>
      </c>
      <c r="M1474" s="32"/>
      <c r="O1474" s="33">
        <f t="shared" si="1"/>
        <v>206.7</v>
      </c>
    </row>
    <row r="1475" spans="1:15" ht="15.75" customHeight="1" x14ac:dyDescent="0.3">
      <c r="A1475" s="7">
        <v>1480</v>
      </c>
      <c r="B1475" s="7">
        <v>176</v>
      </c>
      <c r="C1475" s="28">
        <v>260</v>
      </c>
      <c r="D1475" s="28">
        <v>5</v>
      </c>
      <c r="E1475" s="29">
        <v>43531</v>
      </c>
      <c r="F1475" s="28">
        <v>5193</v>
      </c>
      <c r="G1475" s="28">
        <v>7912</v>
      </c>
      <c r="H1475" s="28">
        <v>7385</v>
      </c>
      <c r="I1475" s="28"/>
      <c r="J1475" s="30">
        <f t="shared" si="6"/>
        <v>24.041970802919707</v>
      </c>
      <c r="K1475" s="31"/>
      <c r="L1475" s="31"/>
      <c r="M1475" s="32"/>
      <c r="O1475" s="33">
        <f t="shared" si="1"/>
        <v>219.2</v>
      </c>
    </row>
    <row r="1476" spans="1:15" ht="15.75" customHeight="1" x14ac:dyDescent="0.3">
      <c r="A1476" s="34">
        <v>2309</v>
      </c>
      <c r="B1476" s="34">
        <v>79</v>
      </c>
      <c r="C1476" s="35">
        <v>260</v>
      </c>
      <c r="D1476" s="35">
        <v>8</v>
      </c>
      <c r="E1476" s="36">
        <v>43550</v>
      </c>
      <c r="F1476" s="37">
        <v>5242</v>
      </c>
      <c r="G1476" s="35">
        <v>7872</v>
      </c>
      <c r="H1476" s="35">
        <v>7513</v>
      </c>
      <c r="I1476" s="28"/>
      <c r="J1476" s="30">
        <f t="shared" si="6"/>
        <v>15.808014090708939</v>
      </c>
      <c r="K1476" s="31">
        <f>AVERAGE(J1476:J1477)</f>
        <v>15.707354325689199</v>
      </c>
      <c r="L1476" s="31">
        <f>_xlfn.STDEV.S(J1476,J1477)</f>
        <v>0.14235440487620682</v>
      </c>
      <c r="M1476" s="32">
        <f>(K1474-K1476)/19</f>
        <v>0.46546674391103149</v>
      </c>
      <c r="N1476" s="33">
        <f>(K1470-K1476)/36</f>
        <v>0.71737887190326421</v>
      </c>
      <c r="O1476" s="33">
        <f t="shared" si="1"/>
        <v>227.1</v>
      </c>
    </row>
    <row r="1477" spans="1:15" ht="15.75" customHeight="1" x14ac:dyDescent="0.3">
      <c r="A1477" s="34">
        <v>2310</v>
      </c>
      <c r="B1477" s="34">
        <v>80</v>
      </c>
      <c r="C1477" s="35">
        <v>260</v>
      </c>
      <c r="D1477" s="35">
        <v>8</v>
      </c>
      <c r="E1477" s="36">
        <v>43550</v>
      </c>
      <c r="F1477" s="37">
        <v>5245</v>
      </c>
      <c r="G1477" s="35">
        <v>8008</v>
      </c>
      <c r="H1477" s="35">
        <v>7635</v>
      </c>
      <c r="I1477" s="28"/>
      <c r="J1477" s="30">
        <f t="shared" si="6"/>
        <v>15.606694560669457</v>
      </c>
      <c r="K1477" s="32"/>
      <c r="L1477" s="32"/>
      <c r="M1477" s="32"/>
      <c r="O1477" s="33">
        <f t="shared" si="1"/>
        <v>239</v>
      </c>
    </row>
    <row r="1478" spans="1:15" ht="15.75" customHeight="1" x14ac:dyDescent="0.3">
      <c r="A1478" s="7">
        <v>525</v>
      </c>
      <c r="B1478" s="7">
        <v>175</v>
      </c>
      <c r="C1478" s="57">
        <v>261</v>
      </c>
      <c r="D1478" s="57">
        <v>2</v>
      </c>
      <c r="E1478" s="58">
        <v>43517</v>
      </c>
      <c r="F1478" s="57">
        <v>5280</v>
      </c>
      <c r="G1478" s="57">
        <v>8720</v>
      </c>
      <c r="H1478" s="57">
        <v>7973</v>
      </c>
      <c r="I1478" s="57">
        <v>8</v>
      </c>
      <c r="J1478" s="59">
        <f t="shared" si="6"/>
        <v>27.738581507612331</v>
      </c>
      <c r="K1478" s="63">
        <f>AVERAGE(J1478:J1479)</f>
        <v>29.760053217149274</v>
      </c>
      <c r="L1478" s="63">
        <f>_xlfn.STDEV.S(J1478,J1479)</f>
        <v>2.8587927075806707</v>
      </c>
      <c r="M1478" s="62">
        <v>1</v>
      </c>
      <c r="O1478" s="33">
        <f t="shared" si="1"/>
        <v>269.3</v>
      </c>
    </row>
    <row r="1479" spans="1:15" ht="15.75" customHeight="1" x14ac:dyDescent="0.3">
      <c r="A1479" s="7">
        <v>526</v>
      </c>
      <c r="B1479" s="7">
        <v>176</v>
      </c>
      <c r="C1479" s="57">
        <v>261</v>
      </c>
      <c r="D1479" s="57">
        <v>2</v>
      </c>
      <c r="E1479" s="58">
        <v>43517</v>
      </c>
      <c r="F1479" s="57">
        <v>5193</v>
      </c>
      <c r="G1479" s="57">
        <v>8788</v>
      </c>
      <c r="H1479" s="57">
        <v>7921</v>
      </c>
      <c r="I1479" s="57"/>
      <c r="J1479" s="59">
        <f t="shared" si="6"/>
        <v>31.781524926686217</v>
      </c>
      <c r="K1479" s="62"/>
      <c r="L1479" s="62"/>
      <c r="M1479" s="62"/>
      <c r="O1479" s="33">
        <f t="shared" si="1"/>
        <v>272.8</v>
      </c>
    </row>
    <row r="1480" spans="1:15" ht="15.75" customHeight="1" x14ac:dyDescent="0.3">
      <c r="A1480" s="7">
        <v>1179</v>
      </c>
      <c r="B1480" s="7">
        <v>133</v>
      </c>
      <c r="C1480" s="57">
        <v>261</v>
      </c>
      <c r="D1480" s="57">
        <v>4</v>
      </c>
      <c r="E1480" s="58">
        <v>43524</v>
      </c>
      <c r="F1480" s="57">
        <v>5286</v>
      </c>
      <c r="G1480" s="57">
        <v>8968</v>
      </c>
      <c r="H1480" s="57">
        <v>7974</v>
      </c>
      <c r="I1480" s="57">
        <v>6</v>
      </c>
      <c r="J1480" s="59">
        <f t="shared" si="6"/>
        <v>36.979166666666671</v>
      </c>
      <c r="K1480" s="63">
        <f>AVERAGE(J1480:J1481)</f>
        <v>37.176262507817384</v>
      </c>
      <c r="L1480" s="63">
        <f>_xlfn.STDEV.S(J1480,J1481)</f>
        <v>0.27873561164267602</v>
      </c>
      <c r="M1480" s="62"/>
      <c r="O1480" s="33">
        <f t="shared" si="1"/>
        <v>268.8</v>
      </c>
    </row>
    <row r="1481" spans="1:15" ht="15.75" customHeight="1" x14ac:dyDescent="0.3">
      <c r="A1481" s="7">
        <v>1180</v>
      </c>
      <c r="B1481" s="7">
        <v>134</v>
      </c>
      <c r="C1481" s="57">
        <v>261</v>
      </c>
      <c r="D1481" s="57">
        <v>4</v>
      </c>
      <c r="E1481" s="58">
        <v>43524</v>
      </c>
      <c r="F1481" s="57">
        <v>5220</v>
      </c>
      <c r="G1481" s="57">
        <v>8881</v>
      </c>
      <c r="H1481" s="57">
        <v>7885</v>
      </c>
      <c r="I1481" s="57"/>
      <c r="J1481" s="59">
        <f t="shared" si="6"/>
        <v>37.373358348968104</v>
      </c>
      <c r="K1481" s="63"/>
      <c r="L1481" s="63"/>
      <c r="M1481" s="62"/>
      <c r="O1481" s="33">
        <f t="shared" si="1"/>
        <v>266.5</v>
      </c>
    </row>
    <row r="1482" spans="1:15" ht="15.75" customHeight="1" x14ac:dyDescent="0.3">
      <c r="A1482" s="7">
        <v>1829</v>
      </c>
      <c r="B1482" s="7">
        <v>133</v>
      </c>
      <c r="C1482" s="57">
        <v>261</v>
      </c>
      <c r="D1482" s="57">
        <v>6</v>
      </c>
      <c r="E1482" s="58">
        <v>43535</v>
      </c>
      <c r="F1482" s="57">
        <v>5286</v>
      </c>
      <c r="G1482" s="57">
        <v>8128</v>
      </c>
      <c r="H1482" s="57">
        <v>7691</v>
      </c>
      <c r="I1482" s="57">
        <v>7</v>
      </c>
      <c r="J1482" s="59">
        <f t="shared" si="6"/>
        <v>18.170478170478173</v>
      </c>
      <c r="K1482" s="63">
        <f>AVERAGE(J1482:J1483)</f>
        <v>19.292786255050409</v>
      </c>
      <c r="L1482" s="63">
        <f>_xlfn.STDEV.S(J1482,J1483)</f>
        <v>1.5871833143630238</v>
      </c>
      <c r="M1482" s="62"/>
      <c r="O1482" s="33">
        <f t="shared" si="1"/>
        <v>240.5</v>
      </c>
    </row>
    <row r="1483" spans="1:15" ht="15.75" customHeight="1" x14ac:dyDescent="0.3">
      <c r="A1483" s="7">
        <v>1830</v>
      </c>
      <c r="B1483" s="7">
        <v>134</v>
      </c>
      <c r="C1483" s="57">
        <v>261</v>
      </c>
      <c r="D1483" s="57">
        <v>6</v>
      </c>
      <c r="E1483" s="58">
        <v>43535</v>
      </c>
      <c r="F1483" s="57">
        <v>5220</v>
      </c>
      <c r="G1483" s="57">
        <v>8411</v>
      </c>
      <c r="H1483" s="57">
        <v>7870</v>
      </c>
      <c r="I1483" s="57"/>
      <c r="J1483" s="59">
        <f t="shared" si="6"/>
        <v>20.415094339622641</v>
      </c>
      <c r="K1483" s="62"/>
      <c r="L1483" s="62"/>
      <c r="M1483" s="62"/>
      <c r="O1483" s="33">
        <f t="shared" si="1"/>
        <v>265</v>
      </c>
    </row>
    <row r="1484" spans="1:15" ht="15.75" customHeight="1" x14ac:dyDescent="0.3">
      <c r="A1484" s="34">
        <v>2077</v>
      </c>
      <c r="B1484" s="34">
        <v>123</v>
      </c>
      <c r="C1484" s="64">
        <v>261</v>
      </c>
      <c r="D1484" s="64">
        <v>7</v>
      </c>
      <c r="E1484" s="65">
        <v>43545</v>
      </c>
      <c r="F1484" s="66">
        <v>5241</v>
      </c>
      <c r="G1484" s="64">
        <v>8417</v>
      </c>
      <c r="H1484" s="64">
        <v>7942</v>
      </c>
      <c r="I1484" s="57"/>
      <c r="J1484" s="59">
        <f t="shared" si="6"/>
        <v>17.586079229914848</v>
      </c>
      <c r="K1484" s="63">
        <f>AVERAGE(J1484:J1485)</f>
        <v>17.32017139790316</v>
      </c>
      <c r="L1484" s="63">
        <f>_xlfn.STDEV.S(J1484,J1485)</f>
        <v>0.37605046237215628</v>
      </c>
      <c r="M1484" s="62"/>
      <c r="O1484" s="33">
        <f t="shared" si="1"/>
        <v>270.10000000000002</v>
      </c>
    </row>
    <row r="1485" spans="1:15" ht="15.75" customHeight="1" x14ac:dyDescent="0.3">
      <c r="A1485" s="34">
        <v>2078</v>
      </c>
      <c r="B1485" s="34">
        <v>124</v>
      </c>
      <c r="C1485" s="64">
        <v>261</v>
      </c>
      <c r="D1485" s="64">
        <v>7</v>
      </c>
      <c r="E1485" s="65">
        <v>43545</v>
      </c>
      <c r="F1485" s="66">
        <v>5265</v>
      </c>
      <c r="G1485" s="64">
        <v>8134</v>
      </c>
      <c r="H1485" s="64">
        <v>7716</v>
      </c>
      <c r="I1485" s="57"/>
      <c r="J1485" s="59">
        <f t="shared" si="6"/>
        <v>17.054263565891471</v>
      </c>
      <c r="K1485" s="62"/>
      <c r="L1485" s="62"/>
      <c r="M1485" s="62"/>
      <c r="O1485" s="33">
        <f t="shared" si="1"/>
        <v>245.1</v>
      </c>
    </row>
    <row r="1486" spans="1:15" ht="15.75" customHeight="1" x14ac:dyDescent="0.3">
      <c r="A1486" s="34">
        <v>2693</v>
      </c>
      <c r="B1486" s="34">
        <v>65</v>
      </c>
      <c r="C1486" s="64">
        <v>261</v>
      </c>
      <c r="D1486" s="64">
        <v>10</v>
      </c>
      <c r="E1486" s="65">
        <v>43564</v>
      </c>
      <c r="F1486" s="66">
        <v>5215</v>
      </c>
      <c r="G1486" s="64">
        <v>8292</v>
      </c>
      <c r="H1486" s="64">
        <v>7873</v>
      </c>
      <c r="I1486" s="64"/>
      <c r="J1486" s="59">
        <f t="shared" si="6"/>
        <v>15.763732129420616</v>
      </c>
      <c r="K1486" s="63">
        <f>AVERAGE(J1486:J1487)</f>
        <v>15.44489127479434</v>
      </c>
      <c r="L1486" s="63">
        <f>_xlfn.STDEV.S(J1486,J1487)</f>
        <v>0.45090906085110571</v>
      </c>
      <c r="M1486" s="62">
        <f>(K1484-K1486)/19</f>
        <v>9.8698953847832588E-2</v>
      </c>
      <c r="N1486" s="33">
        <f>(K1480-K1486)/40</f>
        <v>0.54328428082557612</v>
      </c>
      <c r="O1486" s="33">
        <f t="shared" si="1"/>
        <v>265.8</v>
      </c>
    </row>
    <row r="1487" spans="1:15" ht="15.75" customHeight="1" x14ac:dyDescent="0.3">
      <c r="A1487" s="34">
        <v>2694</v>
      </c>
      <c r="B1487" s="34">
        <v>66</v>
      </c>
      <c r="C1487" s="64">
        <v>261</v>
      </c>
      <c r="D1487" s="64">
        <v>10</v>
      </c>
      <c r="E1487" s="65">
        <v>43564</v>
      </c>
      <c r="F1487" s="66">
        <v>5279</v>
      </c>
      <c r="G1487" s="64">
        <v>8293</v>
      </c>
      <c r="H1487" s="64">
        <v>7897</v>
      </c>
      <c r="I1487" s="64"/>
      <c r="J1487" s="59">
        <f t="shared" si="6"/>
        <v>15.126050420168067</v>
      </c>
      <c r="K1487" s="62"/>
      <c r="L1487" s="62"/>
      <c r="M1487" s="62"/>
      <c r="O1487" s="33">
        <f t="shared" si="1"/>
        <v>261.8</v>
      </c>
    </row>
    <row r="1488" spans="1:15" ht="15.75" customHeight="1" x14ac:dyDescent="0.3">
      <c r="A1488" s="7">
        <v>527</v>
      </c>
      <c r="B1488" s="7">
        <v>177</v>
      </c>
      <c r="C1488" s="67">
        <v>262</v>
      </c>
      <c r="D1488" s="67">
        <v>2</v>
      </c>
      <c r="E1488" s="68">
        <v>43517</v>
      </c>
      <c r="F1488" s="67">
        <v>5259</v>
      </c>
      <c r="G1488" s="67">
        <v>8373</v>
      </c>
      <c r="H1488" s="67">
        <v>7613</v>
      </c>
      <c r="I1488" s="67">
        <v>8</v>
      </c>
      <c r="J1488" s="69">
        <f t="shared" si="6"/>
        <v>32.285471537807986</v>
      </c>
      <c r="K1488" s="46">
        <f>AVERAGE(J1488:J1489)</f>
        <v>35.554754791817956</v>
      </c>
      <c r="L1488" s="46">
        <f>_xlfn.STDEV.S(J1488,J1489)</f>
        <v>4.6234647170601493</v>
      </c>
      <c r="M1488" s="47">
        <v>2</v>
      </c>
      <c r="O1488" s="33">
        <f t="shared" si="1"/>
        <v>235.4</v>
      </c>
    </row>
    <row r="1489" spans="1:15" ht="15.75" customHeight="1" x14ac:dyDescent="0.3">
      <c r="A1489" s="7">
        <v>528</v>
      </c>
      <c r="B1489" s="7">
        <v>178</v>
      </c>
      <c r="C1489" s="67">
        <v>262</v>
      </c>
      <c r="D1489" s="67">
        <v>2</v>
      </c>
      <c r="E1489" s="68">
        <v>43517</v>
      </c>
      <c r="F1489" s="67">
        <v>5226</v>
      </c>
      <c r="G1489" s="67">
        <v>8437</v>
      </c>
      <c r="H1489" s="67">
        <v>7539</v>
      </c>
      <c r="I1489" s="67"/>
      <c r="J1489" s="69">
        <f t="shared" si="6"/>
        <v>38.824038045827933</v>
      </c>
      <c r="K1489" s="46"/>
      <c r="L1489" s="46"/>
      <c r="M1489" s="47"/>
      <c r="O1489" s="33">
        <f t="shared" si="1"/>
        <v>231.3</v>
      </c>
    </row>
    <row r="1490" spans="1:15" ht="15.75" customHeight="1" x14ac:dyDescent="0.3">
      <c r="A1490" s="7">
        <v>1181</v>
      </c>
      <c r="B1490" s="7">
        <v>135</v>
      </c>
      <c r="C1490" s="67">
        <v>262</v>
      </c>
      <c r="D1490" s="67">
        <v>4</v>
      </c>
      <c r="E1490" s="68">
        <v>43524</v>
      </c>
      <c r="F1490" s="67">
        <v>5240</v>
      </c>
      <c r="G1490" s="67">
        <v>8465</v>
      </c>
      <c r="H1490" s="67">
        <v>7486</v>
      </c>
      <c r="I1490" s="67">
        <v>10</v>
      </c>
      <c r="J1490" s="69">
        <f t="shared" si="6"/>
        <v>43.588601959038293</v>
      </c>
      <c r="K1490" s="46">
        <f>AVERAGE(J1490:J1491)</f>
        <v>44.694389396848948</v>
      </c>
      <c r="L1490" s="46">
        <f>_xlfn.STDEV.S(J1490,J1491)</f>
        <v>1.5638195916536184</v>
      </c>
      <c r="M1490" s="47"/>
      <c r="O1490" s="33">
        <f t="shared" si="1"/>
        <v>224.6</v>
      </c>
    </row>
    <row r="1491" spans="1:15" ht="15.75" customHeight="1" x14ac:dyDescent="0.3">
      <c r="A1491" s="7">
        <v>1182</v>
      </c>
      <c r="B1491" s="7">
        <v>136</v>
      </c>
      <c r="C1491" s="67">
        <v>262</v>
      </c>
      <c r="D1491" s="67">
        <v>4</v>
      </c>
      <c r="E1491" s="68">
        <v>43524</v>
      </c>
      <c r="F1491" s="67">
        <v>5219</v>
      </c>
      <c r="G1491" s="67">
        <v>8517</v>
      </c>
      <c r="H1491" s="67">
        <v>7481</v>
      </c>
      <c r="I1491" s="67"/>
      <c r="J1491" s="69">
        <f t="shared" si="6"/>
        <v>45.800176834659595</v>
      </c>
      <c r="K1491" s="47"/>
      <c r="L1491" s="47"/>
      <c r="M1491" s="47"/>
      <c r="O1491" s="33">
        <f t="shared" si="1"/>
        <v>226.2</v>
      </c>
    </row>
    <row r="1492" spans="1:15" ht="15.75" customHeight="1" x14ac:dyDescent="0.3">
      <c r="A1492" s="7">
        <v>1831</v>
      </c>
      <c r="B1492" s="7">
        <v>135</v>
      </c>
      <c r="C1492" s="67">
        <v>262</v>
      </c>
      <c r="D1492" s="67">
        <v>6</v>
      </c>
      <c r="E1492" s="68">
        <v>43535</v>
      </c>
      <c r="F1492" s="67">
        <v>5240</v>
      </c>
      <c r="G1492" s="67">
        <v>8583</v>
      </c>
      <c r="H1492" s="67">
        <v>7827</v>
      </c>
      <c r="I1492" s="67">
        <v>8</v>
      </c>
      <c r="J1492" s="69">
        <f t="shared" si="6"/>
        <v>29.2230382682644</v>
      </c>
      <c r="K1492" s="46">
        <f>AVERAGE(J1492:J1493)</f>
        <v>28.538368008730274</v>
      </c>
      <c r="L1492" s="46">
        <f>_xlfn.STDEV.S(J1492,J1493)</f>
        <v>0.96826996678667077</v>
      </c>
      <c r="M1492" s="47"/>
      <c r="O1492" s="33">
        <f t="shared" si="1"/>
        <v>258.7</v>
      </c>
    </row>
    <row r="1493" spans="1:15" ht="15.75" customHeight="1" x14ac:dyDescent="0.3">
      <c r="A1493" s="7">
        <v>1832</v>
      </c>
      <c r="B1493" s="7">
        <v>136</v>
      </c>
      <c r="C1493" s="67">
        <v>262</v>
      </c>
      <c r="D1493" s="67">
        <v>6</v>
      </c>
      <c r="E1493" s="68">
        <v>43535</v>
      </c>
      <c r="F1493" s="67">
        <v>5219</v>
      </c>
      <c r="G1493" s="67">
        <v>8400</v>
      </c>
      <c r="H1493" s="67">
        <v>7707</v>
      </c>
      <c r="I1493" s="67"/>
      <c r="J1493" s="69">
        <f t="shared" si="6"/>
        <v>27.853697749196144</v>
      </c>
      <c r="K1493" s="46"/>
      <c r="L1493" s="46"/>
      <c r="M1493" s="47"/>
      <c r="O1493" s="33">
        <f t="shared" si="1"/>
        <v>248.8</v>
      </c>
    </row>
    <row r="1494" spans="1:15" ht="15.75" customHeight="1" x14ac:dyDescent="0.3">
      <c r="A1494" s="34">
        <v>2311</v>
      </c>
      <c r="B1494" s="34">
        <v>81</v>
      </c>
      <c r="C1494" s="70">
        <v>262</v>
      </c>
      <c r="D1494" s="70">
        <v>8</v>
      </c>
      <c r="E1494" s="71">
        <v>43550</v>
      </c>
      <c r="F1494" s="72">
        <v>5180</v>
      </c>
      <c r="G1494" s="70">
        <v>8168</v>
      </c>
      <c r="H1494" s="70">
        <v>7580</v>
      </c>
      <c r="I1494" s="67"/>
      <c r="J1494" s="69">
        <f t="shared" si="6"/>
        <v>24.5</v>
      </c>
      <c r="K1494" s="46">
        <f>AVERAGE(J1494:J1495)</f>
        <v>23.989130434782609</v>
      </c>
      <c r="L1494" s="46">
        <f>_xlfn.STDEV.S(J1494,J1495)</f>
        <v>0.7224786677340802</v>
      </c>
      <c r="M1494" s="47"/>
      <c r="O1494" s="33">
        <f t="shared" si="1"/>
        <v>240</v>
      </c>
    </row>
    <row r="1495" spans="1:15" ht="15.75" customHeight="1" x14ac:dyDescent="0.3">
      <c r="A1495" s="34">
        <v>2312</v>
      </c>
      <c r="B1495" s="34">
        <v>82</v>
      </c>
      <c r="C1495" s="70">
        <v>262</v>
      </c>
      <c r="D1495" s="70">
        <v>8</v>
      </c>
      <c r="E1495" s="71">
        <v>43550</v>
      </c>
      <c r="F1495" s="72">
        <v>5194</v>
      </c>
      <c r="G1495" s="70">
        <v>8318</v>
      </c>
      <c r="H1495" s="70">
        <v>7724</v>
      </c>
      <c r="I1495" s="67"/>
      <c r="J1495" s="69">
        <f t="shared" si="6"/>
        <v>23.478260869565219</v>
      </c>
      <c r="K1495" s="47"/>
      <c r="L1495" s="47"/>
      <c r="M1495" s="47"/>
      <c r="O1495" s="33">
        <f t="shared" si="1"/>
        <v>253</v>
      </c>
    </row>
    <row r="1496" spans="1:15" ht="15.75" customHeight="1" x14ac:dyDescent="0.3">
      <c r="A1496" s="34">
        <v>2765</v>
      </c>
      <c r="B1496" s="34">
        <v>137</v>
      </c>
      <c r="C1496" s="70">
        <v>262</v>
      </c>
      <c r="D1496" s="70">
        <v>10</v>
      </c>
      <c r="E1496" s="71">
        <v>43564</v>
      </c>
      <c r="F1496" s="72">
        <v>5220</v>
      </c>
      <c r="G1496" s="70">
        <v>8230</v>
      </c>
      <c r="H1496" s="70">
        <v>7838</v>
      </c>
      <c r="I1496" s="70"/>
      <c r="J1496" s="69">
        <f t="shared" si="6"/>
        <v>14.973262032085561</v>
      </c>
      <c r="K1496" s="46">
        <f>AVERAGE(J1496:J1497)</f>
        <v>14.964926201520285</v>
      </c>
      <c r="L1496" s="46">
        <f>_xlfn.STDEV.S(J1496,J1497)</f>
        <v>1.1788644639056062E-2</v>
      </c>
      <c r="M1496" s="47">
        <f>(K1494-K1496)/14</f>
        <v>0.64458601666159454</v>
      </c>
      <c r="N1496" s="33">
        <f>(K1492-K1496)/29</f>
        <v>0.46804971748999963</v>
      </c>
      <c r="O1496" s="33">
        <f t="shared" si="1"/>
        <v>261.8</v>
      </c>
    </row>
    <row r="1497" spans="1:15" ht="15.75" customHeight="1" x14ac:dyDescent="0.3">
      <c r="A1497" s="34">
        <v>2766</v>
      </c>
      <c r="B1497" s="34">
        <v>138</v>
      </c>
      <c r="C1497" s="70">
        <v>262</v>
      </c>
      <c r="D1497" s="70">
        <v>10</v>
      </c>
      <c r="E1497" s="71">
        <v>43564</v>
      </c>
      <c r="F1497" s="72">
        <v>5222</v>
      </c>
      <c r="G1497" s="70">
        <v>8135</v>
      </c>
      <c r="H1497" s="70">
        <v>7756</v>
      </c>
      <c r="I1497" s="70"/>
      <c r="J1497" s="69">
        <f t="shared" si="6"/>
        <v>14.956590370955011</v>
      </c>
      <c r="K1497" s="47"/>
      <c r="L1497" s="47"/>
      <c r="M1497" s="47"/>
      <c r="O1497" s="33">
        <f t="shared" si="1"/>
        <v>253.4</v>
      </c>
    </row>
    <row r="1498" spans="1:15" ht="15.75" customHeight="1" x14ac:dyDescent="0.3">
      <c r="A1498" s="7">
        <v>177</v>
      </c>
      <c r="B1498" s="7">
        <v>177</v>
      </c>
      <c r="C1498" s="28">
        <v>263</v>
      </c>
      <c r="D1498" s="28">
        <v>1</v>
      </c>
      <c r="E1498" s="29">
        <v>43514</v>
      </c>
      <c r="F1498" s="28">
        <v>5259</v>
      </c>
      <c r="G1498" s="28">
        <v>9282</v>
      </c>
      <c r="H1498" s="28">
        <v>8209</v>
      </c>
      <c r="I1498" s="28">
        <v>9</v>
      </c>
      <c r="J1498" s="30">
        <f t="shared" si="6"/>
        <v>36.372881355932201</v>
      </c>
      <c r="K1498" s="31">
        <f>AVERAGE(J1498:J1499)</f>
        <v>36.573290830871301</v>
      </c>
      <c r="L1498" s="31">
        <f>_xlfn.STDEV.S(J1498,J1499)</f>
        <v>0.28342179748694124</v>
      </c>
      <c r="M1498" s="32">
        <v>1</v>
      </c>
      <c r="O1498" s="33">
        <f t="shared" si="1"/>
        <v>295</v>
      </c>
    </row>
    <row r="1499" spans="1:15" ht="15.75" customHeight="1" x14ac:dyDescent="0.3">
      <c r="A1499" s="7">
        <v>178</v>
      </c>
      <c r="B1499" s="7">
        <v>178</v>
      </c>
      <c r="C1499" s="28">
        <v>263</v>
      </c>
      <c r="D1499" s="28">
        <v>1</v>
      </c>
      <c r="E1499" s="29">
        <v>43514</v>
      </c>
      <c r="F1499" s="28">
        <v>5226</v>
      </c>
      <c r="G1499" s="28">
        <v>8804</v>
      </c>
      <c r="H1499" s="28">
        <v>7842</v>
      </c>
      <c r="I1499" s="28"/>
      <c r="J1499" s="30">
        <f t="shared" si="6"/>
        <v>36.773700305810394</v>
      </c>
      <c r="K1499" s="32"/>
      <c r="L1499" s="32"/>
      <c r="M1499" s="32"/>
      <c r="O1499" s="33">
        <f t="shared" si="1"/>
        <v>261.60000000000002</v>
      </c>
    </row>
    <row r="1500" spans="1:15" ht="15.75" customHeight="1" x14ac:dyDescent="0.3">
      <c r="A1500" s="7">
        <v>831</v>
      </c>
      <c r="B1500" s="7">
        <v>177</v>
      </c>
      <c r="C1500" s="28">
        <v>263</v>
      </c>
      <c r="D1500" s="28">
        <v>3</v>
      </c>
      <c r="E1500" s="29">
        <v>43521</v>
      </c>
      <c r="F1500" s="28">
        <v>5259</v>
      </c>
      <c r="G1500" s="28">
        <v>8971</v>
      </c>
      <c r="H1500" s="28">
        <v>7954</v>
      </c>
      <c r="I1500" s="28">
        <v>8</v>
      </c>
      <c r="J1500" s="30">
        <f t="shared" si="6"/>
        <v>37.736549165120593</v>
      </c>
      <c r="K1500" s="31">
        <f>AVERAGE(J1500:J1501)</f>
        <v>38.148181667345426</v>
      </c>
      <c r="L1500" s="31">
        <f>_xlfn.STDEV.S(J1500,J1501)</f>
        <v>0.5821362673599374</v>
      </c>
      <c r="M1500" s="32"/>
      <c r="O1500" s="33">
        <f t="shared" si="1"/>
        <v>269.5</v>
      </c>
    </row>
    <row r="1501" spans="1:15" ht="15.75" customHeight="1" x14ac:dyDescent="0.3">
      <c r="A1501" s="7">
        <v>832</v>
      </c>
      <c r="B1501" s="7">
        <v>178</v>
      </c>
      <c r="C1501" s="28">
        <v>263</v>
      </c>
      <c r="D1501" s="28">
        <v>3</v>
      </c>
      <c r="E1501" s="29">
        <v>43521</v>
      </c>
      <c r="F1501" s="28">
        <v>5226</v>
      </c>
      <c r="G1501" s="28">
        <v>8805</v>
      </c>
      <c r="H1501" s="28">
        <v>7809</v>
      </c>
      <c r="I1501" s="28"/>
      <c r="J1501" s="30">
        <f t="shared" si="6"/>
        <v>38.559814169570267</v>
      </c>
      <c r="K1501" s="31"/>
      <c r="L1501" s="31"/>
      <c r="M1501" s="32"/>
      <c r="O1501" s="33">
        <f t="shared" si="1"/>
        <v>258.3</v>
      </c>
    </row>
    <row r="1502" spans="1:15" ht="15.75" customHeight="1" x14ac:dyDescent="0.3">
      <c r="A1502" s="7">
        <v>1481</v>
      </c>
      <c r="B1502" s="7">
        <v>177</v>
      </c>
      <c r="C1502" s="28">
        <v>263</v>
      </c>
      <c r="D1502" s="28">
        <v>5</v>
      </c>
      <c r="E1502" s="29">
        <v>43531</v>
      </c>
      <c r="F1502" s="28">
        <v>5259</v>
      </c>
      <c r="G1502" s="28">
        <v>8790</v>
      </c>
      <c r="H1502" s="28">
        <v>8201</v>
      </c>
      <c r="I1502" s="28">
        <v>10</v>
      </c>
      <c r="J1502" s="30">
        <f t="shared" si="6"/>
        <v>20.020394289598912</v>
      </c>
      <c r="K1502" s="31">
        <f>AVERAGE(J1502:J1503)</f>
        <v>20.379009826779395</v>
      </c>
      <c r="L1502" s="31">
        <f>_xlfn.STDEV.S(J1502,J1503)</f>
        <v>0.50715895635835528</v>
      </c>
      <c r="M1502" s="32"/>
      <c r="O1502" s="33">
        <f t="shared" si="1"/>
        <v>294.2</v>
      </c>
    </row>
    <row r="1503" spans="1:15" ht="15.75" customHeight="1" x14ac:dyDescent="0.3">
      <c r="A1503" s="7">
        <v>1482</v>
      </c>
      <c r="B1503" s="7">
        <v>178</v>
      </c>
      <c r="C1503" s="28">
        <v>263</v>
      </c>
      <c r="D1503" s="28">
        <v>5</v>
      </c>
      <c r="E1503" s="29">
        <v>43531</v>
      </c>
      <c r="F1503" s="28">
        <v>5226</v>
      </c>
      <c r="G1503" s="28">
        <v>8958</v>
      </c>
      <c r="H1503" s="28">
        <v>8317</v>
      </c>
      <c r="I1503" s="28"/>
      <c r="J1503" s="30">
        <f t="shared" si="6"/>
        <v>20.737625363959882</v>
      </c>
      <c r="K1503" s="32"/>
      <c r="L1503" s="32"/>
      <c r="M1503" s="32"/>
      <c r="O1503" s="33">
        <f t="shared" si="1"/>
        <v>309.10000000000002</v>
      </c>
    </row>
    <row r="1504" spans="1:15" ht="15.75" customHeight="1" x14ac:dyDescent="0.3">
      <c r="A1504" s="34">
        <v>2079</v>
      </c>
      <c r="B1504" s="34">
        <v>125</v>
      </c>
      <c r="C1504" s="35">
        <v>263</v>
      </c>
      <c r="D1504" s="35">
        <v>7</v>
      </c>
      <c r="E1504" s="36">
        <v>43545</v>
      </c>
      <c r="F1504" s="37">
        <v>5217</v>
      </c>
      <c r="G1504" s="35">
        <v>8566</v>
      </c>
      <c r="H1504" s="35">
        <v>8079</v>
      </c>
      <c r="I1504" s="28"/>
      <c r="J1504" s="30">
        <f t="shared" si="6"/>
        <v>17.016072676450033</v>
      </c>
      <c r="K1504" s="31">
        <f>AVERAGE(J1504:J1505)</f>
        <v>17.215323287586891</v>
      </c>
      <c r="L1504" s="31">
        <f>_xlfn.STDEV.S(J1504,J1505)</f>
        <v>0.28178291658087434</v>
      </c>
      <c r="M1504" s="32"/>
      <c r="O1504" s="33">
        <f t="shared" si="1"/>
        <v>286.2</v>
      </c>
    </row>
    <row r="1505" spans="1:15" ht="15.75" customHeight="1" x14ac:dyDescent="0.3">
      <c r="A1505" s="34">
        <v>2080</v>
      </c>
      <c r="B1505" s="34">
        <v>126</v>
      </c>
      <c r="C1505" s="35">
        <v>263</v>
      </c>
      <c r="D1505" s="35">
        <v>7</v>
      </c>
      <c r="E1505" s="36">
        <v>43545</v>
      </c>
      <c r="F1505" s="37">
        <v>5232</v>
      </c>
      <c r="G1505" s="35">
        <v>8084</v>
      </c>
      <c r="H1505" s="35">
        <v>7661</v>
      </c>
      <c r="I1505" s="28"/>
      <c r="J1505" s="30">
        <f t="shared" si="6"/>
        <v>17.414573898723752</v>
      </c>
      <c r="K1505" s="32"/>
      <c r="L1505" s="32"/>
      <c r="M1505" s="32"/>
      <c r="O1505" s="33">
        <f t="shared" si="1"/>
        <v>242.9</v>
      </c>
    </row>
    <row r="1506" spans="1:15" ht="15.75" customHeight="1" x14ac:dyDescent="0.3">
      <c r="A1506" s="34">
        <v>2695</v>
      </c>
      <c r="B1506" s="34">
        <v>67</v>
      </c>
      <c r="C1506" s="35">
        <v>263</v>
      </c>
      <c r="D1506" s="35">
        <v>10</v>
      </c>
      <c r="E1506" s="36">
        <v>43564</v>
      </c>
      <c r="F1506" s="37">
        <v>5217</v>
      </c>
      <c r="G1506" s="35">
        <v>8181</v>
      </c>
      <c r="H1506" s="35">
        <v>7814</v>
      </c>
      <c r="I1506" s="35"/>
      <c r="J1506" s="30">
        <f t="shared" si="6"/>
        <v>14.131690412013862</v>
      </c>
      <c r="K1506" s="31">
        <f>AVERAGE(J1506:J1507)</f>
        <v>14.245535804975594</v>
      </c>
      <c r="L1506" s="31">
        <f>_xlfn.STDEV.S(J1506,J1507)</f>
        <v>0.16100169874017592</v>
      </c>
      <c r="M1506" s="32">
        <f>(K1504-K1506)/19</f>
        <v>0.15630460434796301</v>
      </c>
      <c r="N1506" s="33">
        <f>(K1500-K1506)/43</f>
        <v>0.5558754851713914</v>
      </c>
      <c r="O1506" s="33">
        <f t="shared" si="1"/>
        <v>259.7</v>
      </c>
    </row>
    <row r="1507" spans="1:15" ht="15.75" customHeight="1" x14ac:dyDescent="0.3">
      <c r="A1507" s="34">
        <v>2696</v>
      </c>
      <c r="B1507" s="34">
        <v>68</v>
      </c>
      <c r="C1507" s="35">
        <v>263</v>
      </c>
      <c r="D1507" s="35">
        <v>10</v>
      </c>
      <c r="E1507" s="36">
        <v>43564</v>
      </c>
      <c r="F1507" s="37">
        <v>5288</v>
      </c>
      <c r="G1507" s="35">
        <v>8171</v>
      </c>
      <c r="H1507" s="35">
        <v>7809</v>
      </c>
      <c r="I1507" s="35"/>
      <c r="J1507" s="30">
        <f t="shared" si="6"/>
        <v>14.359381197937326</v>
      </c>
      <c r="K1507" s="32"/>
      <c r="L1507" s="32"/>
      <c r="M1507" s="32"/>
      <c r="O1507" s="33">
        <f t="shared" si="1"/>
        <v>252.1</v>
      </c>
    </row>
    <row r="1508" spans="1:15" ht="15.75" customHeight="1" x14ac:dyDescent="0.3">
      <c r="A1508" s="7">
        <v>179</v>
      </c>
      <c r="B1508" s="7">
        <v>179</v>
      </c>
      <c r="C1508" s="57">
        <v>264</v>
      </c>
      <c r="D1508" s="57">
        <v>1</v>
      </c>
      <c r="E1508" s="58">
        <v>43514</v>
      </c>
      <c r="F1508" s="57">
        <v>5180</v>
      </c>
      <c r="G1508" s="57">
        <v>8541</v>
      </c>
      <c r="H1508" s="57">
        <v>7570</v>
      </c>
      <c r="I1508" s="57">
        <v>10</v>
      </c>
      <c r="J1508" s="59">
        <f t="shared" si="6"/>
        <v>40.627615062761507</v>
      </c>
      <c r="K1508" s="63">
        <f>AVERAGE(J1508:J1509)</f>
        <v>40.122176714016653</v>
      </c>
      <c r="L1508" s="63">
        <f>_xlfn.STDEV.S(J1508,J1509)</f>
        <v>0.71479776773843373</v>
      </c>
      <c r="M1508" s="62">
        <v>2</v>
      </c>
      <c r="O1508" s="33">
        <f t="shared" si="1"/>
        <v>239</v>
      </c>
    </row>
    <row r="1509" spans="1:15" ht="15.75" customHeight="1" x14ac:dyDescent="0.3">
      <c r="A1509" s="7">
        <v>180</v>
      </c>
      <c r="B1509" s="7">
        <v>180</v>
      </c>
      <c r="C1509" s="57">
        <v>264</v>
      </c>
      <c r="D1509" s="57">
        <v>1</v>
      </c>
      <c r="E1509" s="58">
        <v>43514</v>
      </c>
      <c r="F1509" s="57">
        <v>5282</v>
      </c>
      <c r="G1509" s="57">
        <v>8852</v>
      </c>
      <c r="H1509" s="57">
        <v>7839</v>
      </c>
      <c r="I1509" s="57"/>
      <c r="J1509" s="59">
        <f t="shared" si="6"/>
        <v>39.6167383652718</v>
      </c>
      <c r="K1509" s="63"/>
      <c r="L1509" s="63"/>
      <c r="M1509" s="62"/>
      <c r="O1509" s="33">
        <f t="shared" si="1"/>
        <v>255.7</v>
      </c>
    </row>
    <row r="1510" spans="1:15" ht="15.75" customHeight="1" x14ac:dyDescent="0.3">
      <c r="A1510" s="7">
        <v>833</v>
      </c>
      <c r="B1510" s="7">
        <v>179</v>
      </c>
      <c r="C1510" s="57">
        <v>264</v>
      </c>
      <c r="D1510" s="57">
        <v>3</v>
      </c>
      <c r="E1510" s="58">
        <v>43521</v>
      </c>
      <c r="F1510" s="57">
        <v>5180</v>
      </c>
      <c r="G1510" s="57">
        <v>9167</v>
      </c>
      <c r="H1510" s="57">
        <v>8044</v>
      </c>
      <c r="I1510" s="57">
        <v>6</v>
      </c>
      <c r="J1510" s="59">
        <f t="shared" si="6"/>
        <v>39.210893854748605</v>
      </c>
      <c r="K1510" s="63">
        <f>AVERAGE(J1510:J1511)</f>
        <v>38.656568663306629</v>
      </c>
      <c r="L1510" s="63">
        <f>_xlfn.STDEV.S(J1510,J1511)</f>
        <v>0.78393420370230416</v>
      </c>
      <c r="M1510" s="62"/>
      <c r="O1510" s="33">
        <f t="shared" si="1"/>
        <v>286.39999999999998</v>
      </c>
    </row>
    <row r="1511" spans="1:15" ht="15.75" customHeight="1" x14ac:dyDescent="0.3">
      <c r="A1511" s="7">
        <v>834</v>
      </c>
      <c r="B1511" s="7">
        <v>180</v>
      </c>
      <c r="C1511" s="57">
        <v>264</v>
      </c>
      <c r="D1511" s="57">
        <v>3</v>
      </c>
      <c r="E1511" s="58">
        <v>43521</v>
      </c>
      <c r="F1511" s="57">
        <v>5282</v>
      </c>
      <c r="G1511" s="57">
        <v>9037</v>
      </c>
      <c r="H1511" s="57">
        <v>8001</v>
      </c>
      <c r="I1511" s="57"/>
      <c r="J1511" s="59">
        <f t="shared" si="6"/>
        <v>38.102243471864654</v>
      </c>
      <c r="K1511" s="62"/>
      <c r="L1511" s="62"/>
      <c r="M1511" s="62"/>
      <c r="O1511" s="33">
        <f t="shared" si="1"/>
        <v>271.89999999999998</v>
      </c>
    </row>
    <row r="1512" spans="1:15" ht="15.75" customHeight="1" x14ac:dyDescent="0.3">
      <c r="A1512" s="7">
        <v>1483</v>
      </c>
      <c r="B1512" s="7">
        <v>179</v>
      </c>
      <c r="C1512" s="57">
        <v>264</v>
      </c>
      <c r="D1512" s="57">
        <v>5</v>
      </c>
      <c r="E1512" s="58">
        <v>43531</v>
      </c>
      <c r="F1512" s="57">
        <v>5180</v>
      </c>
      <c r="G1512" s="57">
        <v>8288</v>
      </c>
      <c r="H1512" s="57">
        <v>7682</v>
      </c>
      <c r="I1512" s="57">
        <v>10</v>
      </c>
      <c r="J1512" s="59">
        <f t="shared" si="6"/>
        <v>24.220623501199039</v>
      </c>
      <c r="K1512" s="63">
        <f>AVERAGE(J1512:J1513)</f>
        <v>24.260532663707032</v>
      </c>
      <c r="L1512" s="63">
        <f>_xlfn.STDEV.S(J1512,J1513)</f>
        <v>5.6440078881752453E-2</v>
      </c>
      <c r="M1512" s="62"/>
      <c r="O1512" s="33">
        <f t="shared" si="1"/>
        <v>250.2</v>
      </c>
    </row>
    <row r="1513" spans="1:15" ht="15.75" customHeight="1" x14ac:dyDescent="0.3">
      <c r="A1513" s="7">
        <v>1484</v>
      </c>
      <c r="B1513" s="7">
        <v>180</v>
      </c>
      <c r="C1513" s="57">
        <v>264</v>
      </c>
      <c r="D1513" s="57">
        <v>5</v>
      </c>
      <c r="E1513" s="58">
        <v>43531</v>
      </c>
      <c r="F1513" s="57">
        <v>5282</v>
      </c>
      <c r="G1513" s="57">
        <v>8658</v>
      </c>
      <c r="H1513" s="57">
        <v>7998</v>
      </c>
      <c r="I1513" s="57"/>
      <c r="J1513" s="59">
        <f t="shared" si="6"/>
        <v>24.300441826215021</v>
      </c>
      <c r="K1513" s="63"/>
      <c r="L1513" s="63"/>
      <c r="M1513" s="62"/>
      <c r="O1513" s="33">
        <f t="shared" si="1"/>
        <v>271.60000000000002</v>
      </c>
    </row>
    <row r="1514" spans="1:15" ht="15.75" customHeight="1" x14ac:dyDescent="0.3">
      <c r="A1514" s="34">
        <v>2313</v>
      </c>
      <c r="B1514" s="34">
        <v>83</v>
      </c>
      <c r="C1514" s="64">
        <v>264</v>
      </c>
      <c r="D1514" s="64">
        <v>8</v>
      </c>
      <c r="E1514" s="65">
        <v>43550</v>
      </c>
      <c r="F1514" s="66">
        <v>5294</v>
      </c>
      <c r="G1514" s="64">
        <v>8175</v>
      </c>
      <c r="H1514" s="64">
        <v>7753</v>
      </c>
      <c r="I1514" s="57"/>
      <c r="J1514" s="59">
        <f t="shared" si="6"/>
        <v>17.161447742984954</v>
      </c>
      <c r="K1514" s="63">
        <f>AVERAGE(J1514:J1515)</f>
        <v>17.341930065461508</v>
      </c>
      <c r="L1514" s="63">
        <f>_xlfn.STDEV.S(J1514,J1515)</f>
        <v>0.25524054821493641</v>
      </c>
      <c r="M1514" s="62">
        <f>(K1512-K1514)/19</f>
        <v>0.3641369788550276</v>
      </c>
      <c r="N1514" s="33">
        <f>(K1510-K1514)/29</f>
        <v>0.73498753785672832</v>
      </c>
      <c r="O1514" s="33">
        <f t="shared" si="1"/>
        <v>245.9</v>
      </c>
    </row>
    <row r="1515" spans="1:15" ht="15.75" customHeight="1" x14ac:dyDescent="0.3">
      <c r="A1515" s="34">
        <v>2314</v>
      </c>
      <c r="B1515" s="34">
        <v>84</v>
      </c>
      <c r="C1515" s="64">
        <v>264</v>
      </c>
      <c r="D1515" s="64">
        <v>8</v>
      </c>
      <c r="E1515" s="65">
        <v>43550</v>
      </c>
      <c r="F1515" s="66">
        <v>5375</v>
      </c>
      <c r="G1515" s="64">
        <v>8259</v>
      </c>
      <c r="H1515" s="64">
        <v>7829</v>
      </c>
      <c r="I1515" s="57"/>
      <c r="J1515" s="59">
        <f t="shared" si="6"/>
        <v>17.522412387938061</v>
      </c>
      <c r="K1515" s="62"/>
      <c r="L1515" s="62"/>
      <c r="M1515" s="62"/>
      <c r="O1515" s="33">
        <f t="shared" si="1"/>
        <v>245.4</v>
      </c>
    </row>
    <row r="1516" spans="1:15" ht="15.75" customHeight="1" x14ac:dyDescent="0.3">
      <c r="A1516" s="7">
        <v>181</v>
      </c>
      <c r="B1516" s="7">
        <v>181</v>
      </c>
      <c r="C1516" s="28">
        <v>265</v>
      </c>
      <c r="D1516" s="28">
        <v>1</v>
      </c>
      <c r="E1516" s="29">
        <v>43514</v>
      </c>
      <c r="F1516" s="28">
        <v>5244</v>
      </c>
      <c r="G1516" s="28">
        <v>6753</v>
      </c>
      <c r="H1516" s="28">
        <v>6543</v>
      </c>
      <c r="I1516" s="28">
        <v>8</v>
      </c>
      <c r="J1516" s="30">
        <f t="shared" si="6"/>
        <v>16.166281755196305</v>
      </c>
      <c r="K1516" s="31">
        <f>AVERAGE(J1516:J1517)</f>
        <v>16.264959059416334</v>
      </c>
      <c r="L1516" s="31">
        <f>_xlfn.STDEV.S(J1516,J1517)</f>
        <v>0.13955078192638096</v>
      </c>
      <c r="M1516" s="32">
        <v>1</v>
      </c>
      <c r="O1516" s="33">
        <f t="shared" si="1"/>
        <v>129.9</v>
      </c>
    </row>
    <row r="1517" spans="1:15" ht="15.75" customHeight="1" x14ac:dyDescent="0.3">
      <c r="A1517" s="7">
        <v>182</v>
      </c>
      <c r="B1517" s="7">
        <v>182</v>
      </c>
      <c r="C1517" s="28">
        <v>265</v>
      </c>
      <c r="D1517" s="28">
        <v>1</v>
      </c>
      <c r="E1517" s="29">
        <v>43514</v>
      </c>
      <c r="F1517" s="28">
        <v>5301</v>
      </c>
      <c r="G1517" s="28">
        <v>6837</v>
      </c>
      <c r="H1517" s="28">
        <v>6621</v>
      </c>
      <c r="I1517" s="28"/>
      <c r="J1517" s="30">
        <f t="shared" si="6"/>
        <v>16.363636363636363</v>
      </c>
      <c r="K1517" s="32"/>
      <c r="L1517" s="32"/>
      <c r="M1517" s="32"/>
      <c r="O1517" s="33">
        <f t="shared" si="1"/>
        <v>132</v>
      </c>
    </row>
    <row r="1518" spans="1:15" ht="15.75" customHeight="1" x14ac:dyDescent="0.3">
      <c r="A1518" s="7">
        <v>835</v>
      </c>
      <c r="B1518" s="7">
        <v>181</v>
      </c>
      <c r="C1518" s="28">
        <v>265</v>
      </c>
      <c r="D1518" s="28">
        <v>3</v>
      </c>
      <c r="E1518" s="29">
        <v>43521</v>
      </c>
      <c r="F1518" s="28">
        <v>5244</v>
      </c>
      <c r="G1518" s="28">
        <v>6849</v>
      </c>
      <c r="H1518" s="28">
        <v>6616</v>
      </c>
      <c r="I1518" s="28">
        <v>5</v>
      </c>
      <c r="J1518" s="30">
        <f t="shared" si="6"/>
        <v>16.982507288629737</v>
      </c>
      <c r="K1518" s="31">
        <f>AVERAGE(J1518:J1519)</f>
        <v>16.831051937565448</v>
      </c>
      <c r="L1518" s="31">
        <f>_xlfn.STDEV.S(J1518,J1519)</f>
        <v>0.21419021156909351</v>
      </c>
      <c r="M1518" s="32"/>
      <c r="O1518" s="33">
        <f t="shared" si="1"/>
        <v>137.19999999999999</v>
      </c>
    </row>
    <row r="1519" spans="1:15" ht="15.75" customHeight="1" x14ac:dyDescent="0.3">
      <c r="A1519" s="7">
        <v>836</v>
      </c>
      <c r="B1519" s="7">
        <v>182</v>
      </c>
      <c r="C1519" s="28">
        <v>265</v>
      </c>
      <c r="D1519" s="28">
        <v>3</v>
      </c>
      <c r="E1519" s="29">
        <v>43521</v>
      </c>
      <c r="F1519" s="28">
        <v>5301</v>
      </c>
      <c r="G1519" s="28">
        <v>6805</v>
      </c>
      <c r="H1519" s="28">
        <v>6590</v>
      </c>
      <c r="I1519" s="28"/>
      <c r="J1519" s="30">
        <f t="shared" si="6"/>
        <v>16.679596586501162</v>
      </c>
      <c r="K1519" s="31"/>
      <c r="L1519" s="31"/>
      <c r="M1519" s="32"/>
      <c r="O1519" s="33">
        <f t="shared" si="1"/>
        <v>128.9</v>
      </c>
    </row>
    <row r="1520" spans="1:15" ht="15.75" customHeight="1" x14ac:dyDescent="0.3">
      <c r="A1520" s="7">
        <v>1485</v>
      </c>
      <c r="B1520" s="7">
        <v>181</v>
      </c>
      <c r="C1520" s="28">
        <v>265</v>
      </c>
      <c r="D1520" s="28">
        <v>5</v>
      </c>
      <c r="E1520" s="29">
        <v>43531</v>
      </c>
      <c r="F1520" s="28">
        <v>5244</v>
      </c>
      <c r="G1520" s="28">
        <v>6694</v>
      </c>
      <c r="H1520" s="28">
        <v>6489</v>
      </c>
      <c r="I1520" s="28">
        <v>8</v>
      </c>
      <c r="J1520" s="30">
        <f t="shared" si="6"/>
        <v>16.46586345381526</v>
      </c>
      <c r="K1520" s="31">
        <f>AVERAGE(J1520:J1521)</f>
        <v>16.311926340911221</v>
      </c>
      <c r="L1520" s="31">
        <f>_xlfn.STDEV.S(J1520,J1521)</f>
        <v>0.21769995282145033</v>
      </c>
      <c r="M1520" s="32"/>
      <c r="O1520" s="33">
        <f t="shared" si="1"/>
        <v>124.5</v>
      </c>
    </row>
    <row r="1521" spans="1:15" ht="15.75" customHeight="1" x14ac:dyDescent="0.3">
      <c r="A1521" s="7">
        <v>1486</v>
      </c>
      <c r="B1521" s="7">
        <v>182</v>
      </c>
      <c r="C1521" s="28">
        <v>265</v>
      </c>
      <c r="D1521" s="28">
        <v>5</v>
      </c>
      <c r="E1521" s="29">
        <v>43531</v>
      </c>
      <c r="F1521" s="28">
        <v>5301</v>
      </c>
      <c r="G1521" s="28">
        <v>6595</v>
      </c>
      <c r="H1521" s="28">
        <v>6415</v>
      </c>
      <c r="I1521" s="28"/>
      <c r="J1521" s="30">
        <f t="shared" si="6"/>
        <v>16.157989228007182</v>
      </c>
      <c r="K1521" s="32"/>
      <c r="L1521" s="32"/>
      <c r="M1521" s="32"/>
      <c r="O1521" s="33">
        <f t="shared" si="1"/>
        <v>111.4</v>
      </c>
    </row>
    <row r="1522" spans="1:15" ht="15.75" customHeight="1" x14ac:dyDescent="0.3">
      <c r="A1522" s="34">
        <v>2081</v>
      </c>
      <c r="B1522" s="34">
        <v>127</v>
      </c>
      <c r="C1522" s="35">
        <v>265</v>
      </c>
      <c r="D1522" s="35">
        <v>7</v>
      </c>
      <c r="E1522" s="36">
        <v>43545</v>
      </c>
      <c r="F1522" s="37">
        <v>5247</v>
      </c>
      <c r="G1522" s="35">
        <v>7169</v>
      </c>
      <c r="H1522" s="35">
        <v>6910</v>
      </c>
      <c r="I1522" s="28"/>
      <c r="J1522" s="30">
        <f t="shared" si="6"/>
        <v>15.574263379434756</v>
      </c>
      <c r="K1522" s="31">
        <f>AVERAGE(J1522:J1523)</f>
        <v>15.565620806234664</v>
      </c>
      <c r="L1522" s="31">
        <f>_xlfn.STDEV.S(J1522,J1523)</f>
        <v>1.222244423337217E-2</v>
      </c>
      <c r="M1522" s="32">
        <f>(K1520-K1522)/14</f>
        <v>5.3307538191182627E-2</v>
      </c>
      <c r="N1522" s="33">
        <f>(K1516-K1522)/31</f>
        <v>2.2559298489731299E-2</v>
      </c>
      <c r="O1522" s="33">
        <f t="shared" si="1"/>
        <v>166.3</v>
      </c>
    </row>
    <row r="1523" spans="1:15" ht="15.75" customHeight="1" x14ac:dyDescent="0.3">
      <c r="A1523" s="34">
        <v>2082</v>
      </c>
      <c r="B1523" s="34">
        <v>128</v>
      </c>
      <c r="C1523" s="35">
        <v>265</v>
      </c>
      <c r="D1523" s="35">
        <v>7</v>
      </c>
      <c r="E1523" s="36">
        <v>43545</v>
      </c>
      <c r="F1523" s="37">
        <v>5213</v>
      </c>
      <c r="G1523" s="35">
        <v>7018</v>
      </c>
      <c r="H1523" s="35">
        <v>6775</v>
      </c>
      <c r="I1523" s="28"/>
      <c r="J1523" s="30">
        <f t="shared" si="6"/>
        <v>15.556978233034572</v>
      </c>
      <c r="K1523" s="32"/>
      <c r="L1523" s="32"/>
      <c r="M1523" s="32"/>
      <c r="O1523" s="33">
        <f t="shared" si="1"/>
        <v>156.19999999999999</v>
      </c>
    </row>
    <row r="1524" spans="1:15" ht="15.75" customHeight="1" x14ac:dyDescent="0.3">
      <c r="A1524" s="7">
        <v>183</v>
      </c>
      <c r="B1524" s="7">
        <v>183</v>
      </c>
      <c r="C1524" s="57">
        <v>266</v>
      </c>
      <c r="D1524" s="57">
        <v>1</v>
      </c>
      <c r="E1524" s="58">
        <v>43514</v>
      </c>
      <c r="F1524" s="57">
        <v>5192</v>
      </c>
      <c r="G1524" s="57">
        <v>8605</v>
      </c>
      <c r="H1524" s="57">
        <v>7573</v>
      </c>
      <c r="I1524" s="57">
        <v>10</v>
      </c>
      <c r="J1524" s="59">
        <f t="shared" si="6"/>
        <v>43.343133137337254</v>
      </c>
      <c r="K1524" s="63">
        <f>AVERAGE(J1524:J1525)</f>
        <v>43.657097115292416</v>
      </c>
      <c r="L1524" s="63">
        <f>_xlfn.STDEV.S(J1524,J1525)</f>
        <v>0.44401211572080185</v>
      </c>
      <c r="M1524" s="62">
        <v>3</v>
      </c>
      <c r="O1524" s="33">
        <f t="shared" si="1"/>
        <v>238.1</v>
      </c>
    </row>
    <row r="1525" spans="1:15" ht="15.75" customHeight="1" x14ac:dyDescent="0.3">
      <c r="A1525" s="7">
        <v>184</v>
      </c>
      <c r="B1525" s="7">
        <v>184</v>
      </c>
      <c r="C1525" s="57">
        <v>266</v>
      </c>
      <c r="D1525" s="57">
        <v>1</v>
      </c>
      <c r="E1525" s="58">
        <v>43514</v>
      </c>
      <c r="F1525" s="57">
        <v>5243</v>
      </c>
      <c r="G1525" s="57">
        <v>8825</v>
      </c>
      <c r="H1525" s="57">
        <v>7731</v>
      </c>
      <c r="I1525" s="57"/>
      <c r="J1525" s="59">
        <f t="shared" si="6"/>
        <v>43.971061093247584</v>
      </c>
      <c r="K1525" s="63"/>
      <c r="L1525" s="63"/>
      <c r="M1525" s="62"/>
      <c r="O1525" s="33">
        <f t="shared" si="1"/>
        <v>248.8</v>
      </c>
    </row>
    <row r="1526" spans="1:15" ht="15.75" customHeight="1" x14ac:dyDescent="0.3">
      <c r="A1526" s="7">
        <v>837</v>
      </c>
      <c r="B1526" s="7">
        <v>183</v>
      </c>
      <c r="C1526" s="57">
        <v>266</v>
      </c>
      <c r="D1526" s="57">
        <v>3</v>
      </c>
      <c r="E1526" s="58">
        <v>43521</v>
      </c>
      <c r="F1526" s="57">
        <v>5192</v>
      </c>
      <c r="G1526" s="57">
        <v>9202</v>
      </c>
      <c r="H1526" s="57">
        <v>7935</v>
      </c>
      <c r="I1526" s="57">
        <v>9</v>
      </c>
      <c r="J1526" s="59">
        <f t="shared" si="6"/>
        <v>46.190302588406858</v>
      </c>
      <c r="K1526" s="63">
        <f>AVERAGE(J1526:J1527)</f>
        <v>46.172074371126506</v>
      </c>
      <c r="L1526" s="63">
        <f>_xlfn.STDEV.S(J1526,J1527)</f>
        <v>2.5778592095758134E-2</v>
      </c>
      <c r="M1526" s="62"/>
      <c r="O1526" s="33">
        <f t="shared" si="1"/>
        <v>274.3</v>
      </c>
    </row>
    <row r="1527" spans="1:15" ht="15.75" customHeight="1" x14ac:dyDescent="0.3">
      <c r="A1527" s="7">
        <v>838</v>
      </c>
      <c r="B1527" s="7">
        <v>184</v>
      </c>
      <c r="C1527" s="57">
        <v>266</v>
      </c>
      <c r="D1527" s="57">
        <v>3</v>
      </c>
      <c r="E1527" s="58">
        <v>43521</v>
      </c>
      <c r="F1527" s="57">
        <v>5243</v>
      </c>
      <c r="G1527" s="57">
        <v>9138</v>
      </c>
      <c r="H1527" s="57">
        <v>7908</v>
      </c>
      <c r="I1527" s="57"/>
      <c r="J1527" s="59">
        <f t="shared" si="6"/>
        <v>46.153846153846153</v>
      </c>
      <c r="K1527" s="62"/>
      <c r="L1527" s="62"/>
      <c r="M1527" s="62"/>
      <c r="O1527" s="33">
        <f t="shared" si="1"/>
        <v>266.5</v>
      </c>
    </row>
    <row r="1528" spans="1:15" ht="15.75" customHeight="1" x14ac:dyDescent="0.3">
      <c r="A1528" s="7">
        <v>1487</v>
      </c>
      <c r="B1528" s="7">
        <v>183</v>
      </c>
      <c r="C1528" s="57">
        <v>266</v>
      </c>
      <c r="D1528" s="57">
        <v>5</v>
      </c>
      <c r="E1528" s="58">
        <v>43531</v>
      </c>
      <c r="F1528" s="57">
        <v>5192</v>
      </c>
      <c r="G1528" s="57">
        <v>8641</v>
      </c>
      <c r="H1528" s="57">
        <v>7870</v>
      </c>
      <c r="I1528" s="57">
        <v>8</v>
      </c>
      <c r="J1528" s="59">
        <f t="shared" si="6"/>
        <v>28.790141896938014</v>
      </c>
      <c r="K1528" s="63">
        <f>AVERAGE(J1528:J1529)</f>
        <v>29.076000494761889</v>
      </c>
      <c r="L1528" s="63">
        <f>_xlfn.STDEV.S(J1528,J1529)</f>
        <v>0.4042651059634802</v>
      </c>
      <c r="M1528" s="62"/>
      <c r="O1528" s="33">
        <f t="shared" si="1"/>
        <v>267.8</v>
      </c>
    </row>
    <row r="1529" spans="1:15" ht="15.75" customHeight="1" x14ac:dyDescent="0.3">
      <c r="A1529" s="7">
        <v>1488</v>
      </c>
      <c r="B1529" s="7">
        <v>184</v>
      </c>
      <c r="C1529" s="57">
        <v>266</v>
      </c>
      <c r="D1529" s="57">
        <v>5</v>
      </c>
      <c r="E1529" s="58">
        <v>43531</v>
      </c>
      <c r="F1529" s="57">
        <v>5243</v>
      </c>
      <c r="G1529" s="57">
        <v>8750</v>
      </c>
      <c r="H1529" s="57">
        <v>7954</v>
      </c>
      <c r="I1529" s="57"/>
      <c r="J1529" s="59">
        <f t="shared" si="6"/>
        <v>29.361859092585764</v>
      </c>
      <c r="K1529" s="63"/>
      <c r="L1529" s="63"/>
      <c r="M1529" s="62"/>
      <c r="O1529" s="33">
        <f t="shared" si="1"/>
        <v>271.10000000000002</v>
      </c>
    </row>
    <row r="1530" spans="1:15" ht="15.75" customHeight="1" x14ac:dyDescent="0.3">
      <c r="A1530" s="34">
        <v>2511</v>
      </c>
      <c r="B1530" s="34">
        <v>99</v>
      </c>
      <c r="C1530" s="64">
        <v>266</v>
      </c>
      <c r="D1530" s="64">
        <v>9</v>
      </c>
      <c r="E1530" s="65">
        <v>43557</v>
      </c>
      <c r="F1530" s="66">
        <v>5182</v>
      </c>
      <c r="G1530" s="64">
        <v>8132</v>
      </c>
      <c r="H1530" s="64">
        <v>7720</v>
      </c>
      <c r="I1530" s="57"/>
      <c r="J1530" s="59">
        <f t="shared" si="6"/>
        <v>16.233254531126875</v>
      </c>
      <c r="K1530" s="63">
        <f>AVERAGE(J1530:J1531)</f>
        <v>16.142740936838401</v>
      </c>
      <c r="L1530" s="63">
        <f>_xlfn.STDEV.S(J1530,J1531)</f>
        <v>0.12800555262189844</v>
      </c>
      <c r="M1530" s="62"/>
      <c r="O1530" s="33">
        <f t="shared" si="1"/>
        <v>253.8</v>
      </c>
    </row>
    <row r="1531" spans="1:15" ht="15.75" customHeight="1" x14ac:dyDescent="0.3">
      <c r="A1531" s="34">
        <v>2512</v>
      </c>
      <c r="B1531" s="34">
        <v>100</v>
      </c>
      <c r="C1531" s="64">
        <v>266</v>
      </c>
      <c r="D1531" s="64">
        <v>9</v>
      </c>
      <c r="E1531" s="65">
        <v>43557</v>
      </c>
      <c r="F1531" s="66">
        <v>5209</v>
      </c>
      <c r="G1531" s="64">
        <v>8231</v>
      </c>
      <c r="H1531" s="64">
        <v>7813</v>
      </c>
      <c r="I1531" s="57"/>
      <c r="J1531" s="59">
        <f t="shared" si="6"/>
        <v>16.052227342549923</v>
      </c>
      <c r="K1531" s="62"/>
      <c r="L1531" s="62"/>
      <c r="M1531" s="62"/>
      <c r="O1531" s="33">
        <f t="shared" si="1"/>
        <v>260.39999999999998</v>
      </c>
    </row>
    <row r="1532" spans="1:15" ht="15.75" customHeight="1" x14ac:dyDescent="0.3">
      <c r="A1532" s="34">
        <v>3159</v>
      </c>
      <c r="B1532" s="34">
        <v>99</v>
      </c>
      <c r="C1532" s="64">
        <v>266</v>
      </c>
      <c r="D1532" s="64">
        <v>12</v>
      </c>
      <c r="E1532" s="65">
        <v>43577</v>
      </c>
      <c r="F1532" s="66">
        <v>5182</v>
      </c>
      <c r="G1532" s="64">
        <v>8005</v>
      </c>
      <c r="H1532" s="64">
        <v>7613</v>
      </c>
      <c r="I1532" s="64"/>
      <c r="J1532" s="59">
        <f t="shared" si="6"/>
        <v>16.125051419169068</v>
      </c>
      <c r="K1532" s="63">
        <f>AVERAGE(J1532:J1533)</f>
        <v>16.103802968151513</v>
      </c>
      <c r="L1532" s="63">
        <f>_xlfn.STDEV.S(J1532,J1533)</f>
        <v>3.0049847608447637E-2</v>
      </c>
      <c r="M1532" s="62">
        <f>(K1530-K1532)/20</f>
        <v>1.9468984343443906E-3</v>
      </c>
      <c r="N1532" s="33">
        <f>(K1526-K1532)/56</f>
        <v>0.53693341791026772</v>
      </c>
      <c r="O1532" s="33">
        <f t="shared" si="1"/>
        <v>243.1</v>
      </c>
    </row>
    <row r="1533" spans="1:15" ht="15.75" customHeight="1" x14ac:dyDescent="0.3">
      <c r="A1533" s="34">
        <v>3160</v>
      </c>
      <c r="B1533" s="34">
        <v>100</v>
      </c>
      <c r="C1533" s="64">
        <v>266</v>
      </c>
      <c r="D1533" s="64">
        <v>12</v>
      </c>
      <c r="E1533" s="65">
        <v>43577</v>
      </c>
      <c r="F1533" s="66">
        <v>5209</v>
      </c>
      <c r="G1533" s="64">
        <v>8190</v>
      </c>
      <c r="H1533" s="64">
        <v>7777</v>
      </c>
      <c r="I1533" s="64"/>
      <c r="J1533" s="59">
        <f t="shared" si="6"/>
        <v>16.082554517133957</v>
      </c>
      <c r="K1533" s="62"/>
      <c r="L1533" s="62"/>
      <c r="M1533" s="62"/>
      <c r="O1533" s="33">
        <f t="shared" si="1"/>
        <v>256.8</v>
      </c>
    </row>
    <row r="1534" spans="1:15" ht="15.75" customHeight="1" x14ac:dyDescent="0.3">
      <c r="A1534" s="7">
        <v>529</v>
      </c>
      <c r="B1534" s="7">
        <v>179</v>
      </c>
      <c r="C1534" s="28">
        <v>267</v>
      </c>
      <c r="D1534" s="28">
        <v>2</v>
      </c>
      <c r="E1534" s="29">
        <v>43517</v>
      </c>
      <c r="F1534" s="28">
        <v>5180</v>
      </c>
      <c r="G1534" s="28">
        <v>8623</v>
      </c>
      <c r="H1534" s="28">
        <v>7522</v>
      </c>
      <c r="I1534" s="28">
        <v>11</v>
      </c>
      <c r="J1534" s="30">
        <f t="shared" si="6"/>
        <v>47.011101622544835</v>
      </c>
      <c r="K1534" s="31">
        <f>AVERAGE(J1534:J1535)</f>
        <v>49.690089464639001</v>
      </c>
      <c r="L1534" s="31">
        <f>_xlfn.STDEV.S(J1534,J1535)</f>
        <v>3.7886609397222015</v>
      </c>
      <c r="M1534" s="32">
        <v>3</v>
      </c>
      <c r="O1534" s="33">
        <f t="shared" si="1"/>
        <v>234.2</v>
      </c>
    </row>
    <row r="1535" spans="1:15" ht="15.75" customHeight="1" x14ac:dyDescent="0.3">
      <c r="A1535" s="7">
        <v>530</v>
      </c>
      <c r="B1535" s="7">
        <v>180</v>
      </c>
      <c r="C1535" s="28">
        <v>267</v>
      </c>
      <c r="D1535" s="28">
        <v>2</v>
      </c>
      <c r="E1535" s="29">
        <v>43517</v>
      </c>
      <c r="F1535" s="28">
        <v>5282</v>
      </c>
      <c r="G1535" s="28">
        <v>8948</v>
      </c>
      <c r="H1535" s="28">
        <v>7688</v>
      </c>
      <c r="I1535" s="28"/>
      <c r="J1535" s="30">
        <f t="shared" si="6"/>
        <v>52.369077306733168</v>
      </c>
      <c r="K1535" s="32"/>
      <c r="L1535" s="32"/>
      <c r="M1535" s="32"/>
      <c r="O1535" s="33">
        <f t="shared" si="1"/>
        <v>240.6</v>
      </c>
    </row>
    <row r="1536" spans="1:15" ht="15.75" customHeight="1" x14ac:dyDescent="0.3">
      <c r="A1536" s="7">
        <v>1183</v>
      </c>
      <c r="B1536" s="7">
        <v>137</v>
      </c>
      <c r="C1536" s="28">
        <v>267</v>
      </c>
      <c r="D1536" s="28">
        <v>4</v>
      </c>
      <c r="E1536" s="29">
        <v>43524</v>
      </c>
      <c r="F1536" s="28">
        <v>5220</v>
      </c>
      <c r="G1536" s="28">
        <v>8966</v>
      </c>
      <c r="H1536" s="28">
        <v>7636</v>
      </c>
      <c r="I1536" s="28">
        <v>11</v>
      </c>
      <c r="J1536" s="30">
        <f t="shared" si="6"/>
        <v>55.049668874172184</v>
      </c>
      <c r="K1536" s="31">
        <f>AVERAGE(J1536:J1537)</f>
        <v>55.972088486868785</v>
      </c>
      <c r="L1536" s="31">
        <f>_xlfn.STDEV.S(J1536,J1537)</f>
        <v>1.3044983264744703</v>
      </c>
      <c r="M1536" s="32"/>
      <c r="O1536" s="33">
        <f t="shared" si="1"/>
        <v>241.6</v>
      </c>
    </row>
    <row r="1537" spans="1:15" ht="15.75" customHeight="1" x14ac:dyDescent="0.3">
      <c r="A1537" s="7">
        <v>1184</v>
      </c>
      <c r="B1537" s="7">
        <v>138</v>
      </c>
      <c r="C1537" s="28">
        <v>267</v>
      </c>
      <c r="D1537" s="28">
        <v>4</v>
      </c>
      <c r="E1537" s="29">
        <v>43524</v>
      </c>
      <c r="F1537" s="28">
        <v>5222</v>
      </c>
      <c r="G1537" s="28">
        <v>9193</v>
      </c>
      <c r="H1537" s="28">
        <v>7753</v>
      </c>
      <c r="I1537" s="28"/>
      <c r="J1537" s="30">
        <f t="shared" si="6"/>
        <v>56.894508099565385</v>
      </c>
      <c r="K1537" s="31"/>
      <c r="L1537" s="31"/>
      <c r="M1537" s="32"/>
      <c r="O1537" s="33">
        <f t="shared" si="1"/>
        <v>253.1</v>
      </c>
    </row>
    <row r="1538" spans="1:15" ht="15.75" customHeight="1" x14ac:dyDescent="0.3">
      <c r="A1538" s="7">
        <v>1833</v>
      </c>
      <c r="B1538" s="7">
        <v>137</v>
      </c>
      <c r="C1538" s="28">
        <v>267</v>
      </c>
      <c r="D1538" s="28">
        <v>6</v>
      </c>
      <c r="E1538" s="29">
        <v>43535</v>
      </c>
      <c r="F1538" s="28">
        <v>5220</v>
      </c>
      <c r="G1538" s="28">
        <v>8716</v>
      </c>
      <c r="H1538" s="28">
        <v>7853</v>
      </c>
      <c r="I1538" s="28">
        <v>11</v>
      </c>
      <c r="J1538" s="30">
        <f t="shared" si="6"/>
        <v>32.776300797569313</v>
      </c>
      <c r="K1538" s="31">
        <f>AVERAGE(J1538:J1539)</f>
        <v>32.440291925786518</v>
      </c>
      <c r="L1538" s="31">
        <f>_xlfn.STDEV.S(J1538,J1539)</f>
        <v>0.47518830355291092</v>
      </c>
      <c r="M1538" s="32"/>
      <c r="O1538" s="33">
        <f t="shared" si="1"/>
        <v>263.3</v>
      </c>
    </row>
    <row r="1539" spans="1:15" ht="15.75" customHeight="1" x14ac:dyDescent="0.3">
      <c r="A1539" s="7">
        <v>1834</v>
      </c>
      <c r="B1539" s="7">
        <v>138</v>
      </c>
      <c r="C1539" s="28">
        <v>267</v>
      </c>
      <c r="D1539" s="28">
        <v>6</v>
      </c>
      <c r="E1539" s="29">
        <v>43535</v>
      </c>
      <c r="F1539" s="28">
        <v>5222</v>
      </c>
      <c r="G1539" s="28">
        <v>8769</v>
      </c>
      <c r="H1539" s="28">
        <v>7907</v>
      </c>
      <c r="I1539" s="28"/>
      <c r="J1539" s="30">
        <f t="shared" si="6"/>
        <v>32.104283054003723</v>
      </c>
      <c r="K1539" s="32"/>
      <c r="L1539" s="32"/>
      <c r="M1539" s="32"/>
      <c r="O1539" s="33">
        <f t="shared" si="1"/>
        <v>268.5</v>
      </c>
    </row>
    <row r="1540" spans="1:15" ht="15.75" customHeight="1" x14ac:dyDescent="0.3">
      <c r="A1540" s="34">
        <v>2513</v>
      </c>
      <c r="B1540" s="34">
        <v>101</v>
      </c>
      <c r="C1540" s="35">
        <v>267</v>
      </c>
      <c r="D1540" s="35">
        <v>9</v>
      </c>
      <c r="E1540" s="36">
        <v>43557</v>
      </c>
      <c r="F1540" s="37">
        <v>5208</v>
      </c>
      <c r="G1540" s="35">
        <v>8098</v>
      </c>
      <c r="H1540" s="35">
        <v>7669</v>
      </c>
      <c r="I1540" s="28"/>
      <c r="J1540" s="30">
        <f t="shared" si="6"/>
        <v>17.431938236489234</v>
      </c>
      <c r="K1540" s="31">
        <f>AVERAGE(J1540:J1541)</f>
        <v>17.420106510906599</v>
      </c>
      <c r="L1540" s="31">
        <f>_xlfn.STDEV.S(J1540,J1541)</f>
        <v>1.673258678523883E-2</v>
      </c>
      <c r="M1540" s="32"/>
      <c r="O1540" s="33">
        <f t="shared" si="1"/>
        <v>246.1</v>
      </c>
    </row>
    <row r="1541" spans="1:15" ht="15.75" customHeight="1" x14ac:dyDescent="0.3">
      <c r="A1541" s="34">
        <v>2514</v>
      </c>
      <c r="B1541" s="34">
        <v>102</v>
      </c>
      <c r="C1541" s="35">
        <v>267</v>
      </c>
      <c r="D1541" s="35">
        <v>9</v>
      </c>
      <c r="E1541" s="36">
        <v>43557</v>
      </c>
      <c r="F1541" s="37">
        <v>5224</v>
      </c>
      <c r="G1541" s="35">
        <v>8232</v>
      </c>
      <c r="H1541" s="35">
        <v>7786</v>
      </c>
      <c r="I1541" s="28"/>
      <c r="J1541" s="30">
        <f t="shared" si="6"/>
        <v>17.408274785323965</v>
      </c>
      <c r="K1541" s="32"/>
      <c r="L1541" s="32"/>
      <c r="M1541" s="32"/>
      <c r="O1541" s="33">
        <f t="shared" si="1"/>
        <v>256.2</v>
      </c>
    </row>
    <row r="1542" spans="1:15" ht="15.75" customHeight="1" x14ac:dyDescent="0.3">
      <c r="A1542" s="34">
        <v>3161</v>
      </c>
      <c r="B1542" s="34">
        <v>101</v>
      </c>
      <c r="C1542" s="35">
        <v>267</v>
      </c>
      <c r="D1542" s="35">
        <v>12</v>
      </c>
      <c r="E1542" s="36">
        <v>43577</v>
      </c>
      <c r="F1542" s="37">
        <v>5208</v>
      </c>
      <c r="G1542" s="35">
        <v>8104</v>
      </c>
      <c r="H1542" s="35">
        <v>7731</v>
      </c>
      <c r="I1542" s="35"/>
      <c r="J1542" s="30">
        <f t="shared" si="6"/>
        <v>14.783987316686483</v>
      </c>
      <c r="K1542" s="31">
        <f>AVERAGE(J1542:J1543)</f>
        <v>14.731640666522321</v>
      </c>
      <c r="L1542" s="31">
        <f>_xlfn.STDEV.S(J1542,J1543)</f>
        <v>7.4029342606958426E-2</v>
      </c>
      <c r="M1542" s="32">
        <f>(K1540-K1542)/20</f>
        <v>0.13442329221921395</v>
      </c>
      <c r="N1542" s="33">
        <f>(K1538-K1542)/42</f>
        <v>0.42163455379200471</v>
      </c>
      <c r="O1542" s="33">
        <f t="shared" si="1"/>
        <v>252.3</v>
      </c>
    </row>
    <row r="1543" spans="1:15" ht="15.75" customHeight="1" x14ac:dyDescent="0.3">
      <c r="A1543" s="34">
        <v>3162</v>
      </c>
      <c r="B1543" s="34">
        <v>102</v>
      </c>
      <c r="C1543" s="35">
        <v>267</v>
      </c>
      <c r="D1543" s="35">
        <v>12</v>
      </c>
      <c r="E1543" s="36">
        <v>43577</v>
      </c>
      <c r="F1543" s="37">
        <v>5224</v>
      </c>
      <c r="G1543" s="35">
        <v>7888</v>
      </c>
      <c r="H1543" s="35">
        <v>7547</v>
      </c>
      <c r="I1543" s="35"/>
      <c r="J1543" s="30">
        <f t="shared" si="6"/>
        <v>14.679294016358158</v>
      </c>
      <c r="K1543" s="32"/>
      <c r="L1543" s="32"/>
      <c r="M1543" s="32"/>
      <c r="O1543" s="33">
        <f t="shared" si="1"/>
        <v>232.3</v>
      </c>
    </row>
    <row r="1544" spans="1:15" ht="15.75" customHeight="1" x14ac:dyDescent="0.3">
      <c r="A1544" s="7">
        <v>531</v>
      </c>
      <c r="B1544" s="7">
        <v>181</v>
      </c>
      <c r="C1544" s="57">
        <v>268</v>
      </c>
      <c r="D1544" s="57">
        <v>2</v>
      </c>
      <c r="E1544" s="58">
        <v>43517</v>
      </c>
      <c r="F1544" s="57">
        <v>5244</v>
      </c>
      <c r="G1544" s="57">
        <v>8529</v>
      </c>
      <c r="H1544" s="57">
        <v>7540</v>
      </c>
      <c r="I1544" s="57">
        <v>10</v>
      </c>
      <c r="J1544" s="59">
        <f t="shared" si="6"/>
        <v>43.07491289198606</v>
      </c>
      <c r="K1544" s="63">
        <f>AVERAGE(J1544:J1545)</f>
        <v>42.542995431932525</v>
      </c>
      <c r="L1544" s="63">
        <f>_xlfn.STDEV.S(J1544,J1545)</f>
        <v>0.75224488607075291</v>
      </c>
      <c r="M1544" s="62">
        <v>3</v>
      </c>
      <c r="O1544" s="33">
        <f t="shared" si="1"/>
        <v>229.6</v>
      </c>
    </row>
    <row r="1545" spans="1:15" ht="15.75" customHeight="1" x14ac:dyDescent="0.3">
      <c r="A1545" s="7">
        <v>532</v>
      </c>
      <c r="B1545" s="7">
        <v>182</v>
      </c>
      <c r="C1545" s="57">
        <v>268</v>
      </c>
      <c r="D1545" s="57">
        <v>2</v>
      </c>
      <c r="E1545" s="58">
        <v>43517</v>
      </c>
      <c r="F1545" s="57">
        <v>5301</v>
      </c>
      <c r="G1545" s="57">
        <v>8634</v>
      </c>
      <c r="H1545" s="57">
        <v>7648</v>
      </c>
      <c r="I1545" s="57"/>
      <c r="J1545" s="59">
        <f t="shared" si="6"/>
        <v>42.011077971878997</v>
      </c>
      <c r="K1545" s="63"/>
      <c r="L1545" s="63"/>
      <c r="M1545" s="62"/>
      <c r="O1545" s="33">
        <f t="shared" si="1"/>
        <v>234.7</v>
      </c>
    </row>
    <row r="1546" spans="1:15" ht="15.75" customHeight="1" x14ac:dyDescent="0.3">
      <c r="A1546" s="7">
        <v>1185</v>
      </c>
      <c r="B1546" s="7">
        <v>139</v>
      </c>
      <c r="C1546" s="57">
        <v>268</v>
      </c>
      <c r="D1546" s="57">
        <v>4</v>
      </c>
      <c r="E1546" s="58">
        <v>43524</v>
      </c>
      <c r="F1546" s="57">
        <v>5218</v>
      </c>
      <c r="G1546" s="57">
        <v>8697</v>
      </c>
      <c r="H1546" s="57">
        <v>7659</v>
      </c>
      <c r="I1546" s="57">
        <v>12</v>
      </c>
      <c r="J1546" s="59">
        <f t="shared" si="6"/>
        <v>42.523555919705039</v>
      </c>
      <c r="K1546" s="63">
        <f>AVERAGE(J1546:J1547)</f>
        <v>42.683960428546612</v>
      </c>
      <c r="L1546" s="63">
        <f>_xlfn.STDEV.S(J1546,J1547)</f>
        <v>0.22684623186955272</v>
      </c>
      <c r="M1546" s="62"/>
      <c r="O1546" s="33">
        <f t="shared" si="1"/>
        <v>244.1</v>
      </c>
    </row>
    <row r="1547" spans="1:15" ht="15.75" customHeight="1" x14ac:dyDescent="0.3">
      <c r="A1547" s="7">
        <v>1186</v>
      </c>
      <c r="B1547" s="7">
        <v>140</v>
      </c>
      <c r="C1547" s="57">
        <v>268</v>
      </c>
      <c r="D1547" s="57">
        <v>4</v>
      </c>
      <c r="E1547" s="58">
        <v>43524</v>
      </c>
      <c r="F1547" s="57">
        <v>5241</v>
      </c>
      <c r="G1547" s="57">
        <v>8435</v>
      </c>
      <c r="H1547" s="57">
        <v>7477</v>
      </c>
      <c r="I1547" s="57"/>
      <c r="J1547" s="59">
        <f t="shared" si="6"/>
        <v>42.844364937388193</v>
      </c>
      <c r="K1547" s="62"/>
      <c r="L1547" s="62"/>
      <c r="M1547" s="62"/>
      <c r="O1547" s="33">
        <f t="shared" si="1"/>
        <v>223.6</v>
      </c>
    </row>
    <row r="1548" spans="1:15" ht="15.75" customHeight="1" x14ac:dyDescent="0.3">
      <c r="A1548" s="7">
        <v>1835</v>
      </c>
      <c r="B1548" s="7">
        <v>139</v>
      </c>
      <c r="C1548" s="57">
        <v>268</v>
      </c>
      <c r="D1548" s="57">
        <v>6</v>
      </c>
      <c r="E1548" s="58">
        <v>43535</v>
      </c>
      <c r="F1548" s="57">
        <v>5218</v>
      </c>
      <c r="G1548" s="57">
        <v>8111</v>
      </c>
      <c r="H1548" s="57">
        <v>7374</v>
      </c>
      <c r="I1548" s="57">
        <v>10</v>
      </c>
      <c r="J1548" s="59">
        <f t="shared" si="6"/>
        <v>34.183673469387756</v>
      </c>
      <c r="K1548" s="63">
        <f>AVERAGE(J1548:J1549)</f>
        <v>33.75054795187765</v>
      </c>
      <c r="L1548" s="63">
        <f>_xlfn.STDEV.S(J1548,J1549)</f>
        <v>0.61253198107265783</v>
      </c>
      <c r="M1548" s="62"/>
      <c r="O1548" s="33">
        <f t="shared" si="1"/>
        <v>215.6</v>
      </c>
    </row>
    <row r="1549" spans="1:15" ht="15.75" customHeight="1" x14ac:dyDescent="0.3">
      <c r="A1549" s="7">
        <v>1836</v>
      </c>
      <c r="B1549" s="7">
        <v>140</v>
      </c>
      <c r="C1549" s="57">
        <v>268</v>
      </c>
      <c r="D1549" s="57">
        <v>6</v>
      </c>
      <c r="E1549" s="58">
        <v>43535</v>
      </c>
      <c r="F1549" s="57">
        <v>5241</v>
      </c>
      <c r="G1549" s="57">
        <v>8034</v>
      </c>
      <c r="H1549" s="57">
        <v>7336</v>
      </c>
      <c r="I1549" s="57"/>
      <c r="J1549" s="59">
        <f t="shared" si="6"/>
        <v>33.317422434367543</v>
      </c>
      <c r="K1549" s="63"/>
      <c r="L1549" s="63"/>
      <c r="M1549" s="62"/>
      <c r="O1549" s="33">
        <f t="shared" si="1"/>
        <v>209.5</v>
      </c>
    </row>
    <row r="1550" spans="1:15" ht="15.75" customHeight="1" x14ac:dyDescent="0.3">
      <c r="A1550" s="34">
        <v>2515</v>
      </c>
      <c r="B1550" s="34">
        <v>103</v>
      </c>
      <c r="C1550" s="64">
        <v>268</v>
      </c>
      <c r="D1550" s="64">
        <v>9</v>
      </c>
      <c r="E1550" s="65">
        <v>43557</v>
      </c>
      <c r="F1550" s="66">
        <v>5213</v>
      </c>
      <c r="G1550" s="64">
        <v>7777</v>
      </c>
      <c r="H1550" s="64">
        <v>7367</v>
      </c>
      <c r="I1550" s="57"/>
      <c r="J1550" s="59">
        <f t="shared" si="6"/>
        <v>19.034354688950788</v>
      </c>
      <c r="K1550" s="63">
        <f>AVERAGE(J1550:J1551)</f>
        <v>19.022265226066516</v>
      </c>
      <c r="L1550" s="63">
        <f>_xlfn.STDEV.S(J1550,J1551)</f>
        <v>1.7097082372747128E-2</v>
      </c>
      <c r="M1550" s="62"/>
      <c r="O1550" s="33">
        <f t="shared" si="1"/>
        <v>215.4</v>
      </c>
    </row>
    <row r="1551" spans="1:15" ht="15.75" customHeight="1" x14ac:dyDescent="0.3">
      <c r="A1551" s="34">
        <v>2516</v>
      </c>
      <c r="B1551" s="34">
        <v>104</v>
      </c>
      <c r="C1551" s="64">
        <v>268</v>
      </c>
      <c r="D1551" s="64">
        <v>9</v>
      </c>
      <c r="E1551" s="65">
        <v>43557</v>
      </c>
      <c r="F1551" s="66">
        <v>5257</v>
      </c>
      <c r="G1551" s="64">
        <v>7830</v>
      </c>
      <c r="H1551" s="64">
        <v>7419</v>
      </c>
      <c r="I1551" s="57"/>
      <c r="J1551" s="59">
        <f t="shared" si="6"/>
        <v>19.010175763182239</v>
      </c>
      <c r="K1551" s="62"/>
      <c r="L1551" s="62"/>
      <c r="M1551" s="62"/>
      <c r="O1551" s="33">
        <f t="shared" si="1"/>
        <v>216.2</v>
      </c>
    </row>
    <row r="1552" spans="1:15" ht="15.75" customHeight="1" x14ac:dyDescent="0.3">
      <c r="A1552" s="34">
        <v>3163</v>
      </c>
      <c r="B1552" s="34">
        <v>103</v>
      </c>
      <c r="C1552" s="64">
        <v>268</v>
      </c>
      <c r="D1552" s="64">
        <v>12</v>
      </c>
      <c r="E1552" s="65">
        <v>43577</v>
      </c>
      <c r="F1552" s="66">
        <v>5213</v>
      </c>
      <c r="G1552" s="64">
        <v>7571</v>
      </c>
      <c r="H1552" s="64">
        <v>7211</v>
      </c>
      <c r="I1552" s="64"/>
      <c r="J1552" s="59">
        <f t="shared" si="6"/>
        <v>18.018018018018019</v>
      </c>
      <c r="K1552" s="63">
        <f>AVERAGE(J1552:J1553)</f>
        <v>18.065253050953721</v>
      </c>
      <c r="L1552" s="63">
        <f>_xlfn.STDEV.S(J1552,J1553)</f>
        <v>6.680042419680815E-2</v>
      </c>
      <c r="M1552" s="62">
        <f>(K1550-K1552)/20</f>
        <v>4.7850608755639713E-2</v>
      </c>
      <c r="N1552" s="33">
        <f>(K1548-K1552)/42</f>
        <v>0.37345940240295067</v>
      </c>
      <c r="O1552" s="33">
        <f t="shared" si="1"/>
        <v>199.8</v>
      </c>
    </row>
    <row r="1553" spans="1:15" ht="15.75" customHeight="1" x14ac:dyDescent="0.3">
      <c r="A1553" s="34">
        <v>3164</v>
      </c>
      <c r="B1553" s="34">
        <v>104</v>
      </c>
      <c r="C1553" s="64">
        <v>268</v>
      </c>
      <c r="D1553" s="64">
        <v>12</v>
      </c>
      <c r="E1553" s="65">
        <v>43577</v>
      </c>
      <c r="F1553" s="66">
        <v>5257</v>
      </c>
      <c r="G1553" s="64">
        <v>7735</v>
      </c>
      <c r="H1553" s="64">
        <v>7355</v>
      </c>
      <c r="I1553" s="64"/>
      <c r="J1553" s="59">
        <f t="shared" si="6"/>
        <v>18.112488083889421</v>
      </c>
      <c r="K1553" s="62"/>
      <c r="L1553" s="62"/>
      <c r="M1553" s="62"/>
      <c r="O1553" s="33">
        <f t="shared" si="1"/>
        <v>209.8</v>
      </c>
    </row>
    <row r="1554" spans="1:15" ht="15.75" customHeight="1" x14ac:dyDescent="0.3">
      <c r="A1554" s="7">
        <v>533</v>
      </c>
      <c r="B1554" s="7">
        <v>183</v>
      </c>
      <c r="C1554" s="67">
        <v>301</v>
      </c>
      <c r="D1554" s="67">
        <v>2</v>
      </c>
      <c r="E1554" s="68">
        <v>43517</v>
      </c>
      <c r="F1554" s="67">
        <v>5192</v>
      </c>
      <c r="G1554" s="67">
        <v>7735</v>
      </c>
      <c r="H1554" s="67">
        <v>7108</v>
      </c>
      <c r="I1554" s="67">
        <v>8</v>
      </c>
      <c r="J1554" s="69">
        <f t="shared" si="6"/>
        <v>32.724425887265134</v>
      </c>
      <c r="K1554" s="46">
        <f>AVERAGE(J1554:J1555)</f>
        <v>34.862212943632571</v>
      </c>
      <c r="L1554" s="46">
        <f>_xlfn.STDEV.S(J1554,J1555)</f>
        <v>3.0232874485804797</v>
      </c>
      <c r="M1554" s="47">
        <v>3</v>
      </c>
      <c r="O1554" s="33">
        <f t="shared" si="1"/>
        <v>191.6</v>
      </c>
    </row>
    <row r="1555" spans="1:15" ht="15.75" customHeight="1" x14ac:dyDescent="0.3">
      <c r="A1555" s="7">
        <v>534</v>
      </c>
      <c r="B1555" s="7">
        <v>184</v>
      </c>
      <c r="C1555" s="67">
        <v>301</v>
      </c>
      <c r="D1555" s="67">
        <v>2</v>
      </c>
      <c r="E1555" s="68">
        <v>43517</v>
      </c>
      <c r="F1555" s="67">
        <v>5243</v>
      </c>
      <c r="G1555" s="67">
        <v>7983</v>
      </c>
      <c r="H1555" s="67">
        <v>7243</v>
      </c>
      <c r="I1555" s="67"/>
      <c r="J1555" s="69">
        <f t="shared" si="6"/>
        <v>37</v>
      </c>
      <c r="K1555" s="47"/>
      <c r="L1555" s="47"/>
      <c r="M1555" s="47"/>
      <c r="O1555" s="33">
        <f t="shared" si="1"/>
        <v>200</v>
      </c>
    </row>
    <row r="1556" spans="1:15" ht="15.75" customHeight="1" x14ac:dyDescent="0.3">
      <c r="A1556" s="7">
        <v>1187</v>
      </c>
      <c r="B1556" s="7">
        <v>141</v>
      </c>
      <c r="C1556" s="67">
        <v>301</v>
      </c>
      <c r="D1556" s="67">
        <v>4</v>
      </c>
      <c r="E1556" s="68">
        <v>43524</v>
      </c>
      <c r="F1556" s="67">
        <v>5187</v>
      </c>
      <c r="G1556" s="67">
        <v>8398</v>
      </c>
      <c r="H1556" s="67">
        <v>7331</v>
      </c>
      <c r="I1556" s="67">
        <v>6</v>
      </c>
      <c r="J1556" s="69">
        <f t="shared" si="6"/>
        <v>49.76679104477612</v>
      </c>
      <c r="K1556" s="46">
        <f>AVERAGE(J1556:J1557)</f>
        <v>49.87199561358733</v>
      </c>
      <c r="L1556" s="46">
        <f>_xlfn.STDEV.S(J1556,J1557)</f>
        <v>0.148781728036427</v>
      </c>
      <c r="M1556" s="47"/>
      <c r="O1556" s="33">
        <f t="shared" si="1"/>
        <v>214.4</v>
      </c>
    </row>
    <row r="1557" spans="1:15" ht="15.75" customHeight="1" x14ac:dyDescent="0.3">
      <c r="A1557" s="7">
        <v>1188</v>
      </c>
      <c r="B1557" s="7">
        <v>142</v>
      </c>
      <c r="C1557" s="67">
        <v>301</v>
      </c>
      <c r="D1557" s="67">
        <v>4</v>
      </c>
      <c r="E1557" s="68">
        <v>43524</v>
      </c>
      <c r="F1557" s="67">
        <v>5229</v>
      </c>
      <c r="G1557" s="67">
        <v>8518</v>
      </c>
      <c r="H1557" s="67">
        <v>7422</v>
      </c>
      <c r="I1557" s="67"/>
      <c r="J1557" s="69">
        <f t="shared" si="6"/>
        <v>49.977200182398541</v>
      </c>
      <c r="K1557" s="46"/>
      <c r="L1557" s="46"/>
      <c r="M1557" s="47"/>
      <c r="O1557" s="33">
        <f t="shared" si="1"/>
        <v>219.3</v>
      </c>
    </row>
    <row r="1558" spans="1:15" ht="15.75" customHeight="1" x14ac:dyDescent="0.3">
      <c r="A1558" s="7">
        <v>1837</v>
      </c>
      <c r="B1558" s="7">
        <v>141</v>
      </c>
      <c r="C1558" s="67">
        <v>301</v>
      </c>
      <c r="D1558" s="67">
        <v>6</v>
      </c>
      <c r="E1558" s="68">
        <v>43535</v>
      </c>
      <c r="F1558" s="67">
        <v>5187</v>
      </c>
      <c r="G1558" s="67">
        <v>7661</v>
      </c>
      <c r="H1558" s="67">
        <v>6851</v>
      </c>
      <c r="I1558" s="67">
        <v>8</v>
      </c>
      <c r="J1558" s="69">
        <f t="shared" si="6"/>
        <v>48.677884615384613</v>
      </c>
      <c r="K1558" s="46">
        <f>AVERAGE(J1558:J1559)</f>
        <v>48.658468934911241</v>
      </c>
      <c r="L1558" s="46">
        <f>_xlfn.STDEV.S(J1558,J1559)</f>
        <v>2.7457918648145549E-2</v>
      </c>
      <c r="M1558" s="47"/>
      <c r="O1558" s="33">
        <f t="shared" si="1"/>
        <v>166.4</v>
      </c>
    </row>
    <row r="1559" spans="1:15" ht="15.75" customHeight="1" x14ac:dyDescent="0.3">
      <c r="A1559" s="7">
        <v>1838</v>
      </c>
      <c r="B1559" s="7">
        <v>142</v>
      </c>
      <c r="C1559" s="67">
        <v>301</v>
      </c>
      <c r="D1559" s="67">
        <v>6</v>
      </c>
      <c r="E1559" s="68">
        <v>43535</v>
      </c>
      <c r="F1559" s="67">
        <v>5229</v>
      </c>
      <c r="G1559" s="67">
        <v>7741</v>
      </c>
      <c r="H1559" s="67">
        <v>6919</v>
      </c>
      <c r="I1559" s="67"/>
      <c r="J1559" s="69">
        <f t="shared" si="6"/>
        <v>48.639053254437869</v>
      </c>
      <c r="K1559" s="47"/>
      <c r="L1559" s="47"/>
      <c r="M1559" s="47"/>
      <c r="O1559" s="33">
        <f t="shared" si="1"/>
        <v>169</v>
      </c>
    </row>
    <row r="1560" spans="1:15" ht="15.75" customHeight="1" x14ac:dyDescent="0.3">
      <c r="A1560" s="34">
        <v>2517</v>
      </c>
      <c r="B1560" s="34">
        <v>105</v>
      </c>
      <c r="C1560" s="70">
        <v>301</v>
      </c>
      <c r="D1560" s="70">
        <v>9</v>
      </c>
      <c r="E1560" s="71">
        <v>43557</v>
      </c>
      <c r="F1560" s="72">
        <v>5251</v>
      </c>
      <c r="G1560" s="70">
        <v>7866</v>
      </c>
      <c r="H1560" s="70">
        <v>7272</v>
      </c>
      <c r="I1560" s="67"/>
      <c r="J1560" s="69">
        <f t="shared" si="6"/>
        <v>29.391390400791689</v>
      </c>
      <c r="K1560" s="46">
        <f>AVERAGE(J1560:J1561)</f>
        <v>29.459370187119156</v>
      </c>
      <c r="L1560" s="46">
        <f>_xlfn.STDEV.S(J1560,J1561)</f>
        <v>9.6137935791530696E-2</v>
      </c>
      <c r="M1560" s="47"/>
      <c r="O1560" s="33">
        <f t="shared" si="1"/>
        <v>202.1</v>
      </c>
    </row>
    <row r="1561" spans="1:15" ht="15.75" customHeight="1" x14ac:dyDescent="0.3">
      <c r="A1561" s="34">
        <v>2518</v>
      </c>
      <c r="B1561" s="34">
        <v>106</v>
      </c>
      <c r="C1561" s="70">
        <v>301</v>
      </c>
      <c r="D1561" s="70">
        <v>9</v>
      </c>
      <c r="E1561" s="71">
        <v>43557</v>
      </c>
      <c r="F1561" s="72">
        <v>5219</v>
      </c>
      <c r="G1561" s="70">
        <v>7658</v>
      </c>
      <c r="H1561" s="70">
        <v>7102</v>
      </c>
      <c r="I1561" s="67"/>
      <c r="J1561" s="69">
        <f t="shared" si="6"/>
        <v>29.527349973446626</v>
      </c>
      <c r="K1561" s="47"/>
      <c r="L1561" s="47"/>
      <c r="M1561" s="47"/>
      <c r="O1561" s="33">
        <f t="shared" si="1"/>
        <v>188.3</v>
      </c>
    </row>
    <row r="1562" spans="1:15" ht="15.75" customHeight="1" x14ac:dyDescent="0.3">
      <c r="A1562" s="34">
        <v>3165</v>
      </c>
      <c r="B1562" s="34">
        <v>105</v>
      </c>
      <c r="C1562" s="70">
        <v>301</v>
      </c>
      <c r="D1562" s="70">
        <v>12</v>
      </c>
      <c r="E1562" s="71">
        <v>43577</v>
      </c>
      <c r="F1562" s="72">
        <v>5251</v>
      </c>
      <c r="G1562" s="70">
        <v>7709</v>
      </c>
      <c r="H1562" s="70">
        <v>7346</v>
      </c>
      <c r="I1562" s="70"/>
      <c r="J1562" s="69">
        <f t="shared" si="6"/>
        <v>17.326968973747018</v>
      </c>
      <c r="K1562" s="46">
        <f>AVERAGE(J1562:J1563)</f>
        <v>17.194290174077302</v>
      </c>
      <c r="L1562" s="46">
        <f>_xlfn.STDEV.S(J1562,J1563)</f>
        <v>0.18763615793229727</v>
      </c>
      <c r="M1562" s="47">
        <f>(K1560-K1562)/20</f>
        <v>0.61325400065209268</v>
      </c>
      <c r="N1562" s="62"/>
      <c r="O1562" s="33">
        <f t="shared" si="1"/>
        <v>209.5</v>
      </c>
    </row>
    <row r="1563" spans="1:15" ht="15.75" customHeight="1" x14ac:dyDescent="0.3">
      <c r="A1563" s="34">
        <v>3166</v>
      </c>
      <c r="B1563" s="34">
        <v>106</v>
      </c>
      <c r="C1563" s="70">
        <v>301</v>
      </c>
      <c r="D1563" s="70">
        <v>12</v>
      </c>
      <c r="E1563" s="71">
        <v>43577</v>
      </c>
      <c r="F1563" s="72">
        <v>5219</v>
      </c>
      <c r="G1563" s="70">
        <v>7689</v>
      </c>
      <c r="H1563" s="70">
        <v>7329</v>
      </c>
      <c r="I1563" s="70"/>
      <c r="J1563" s="69">
        <f t="shared" si="6"/>
        <v>17.061611374407583</v>
      </c>
      <c r="K1563" s="47"/>
      <c r="L1563" s="47"/>
      <c r="M1563" s="47"/>
      <c r="O1563" s="33">
        <f t="shared" si="1"/>
        <v>211</v>
      </c>
    </row>
    <row r="1564" spans="1:15" ht="15.75" customHeight="1" x14ac:dyDescent="0.3">
      <c r="A1564" s="7">
        <v>185</v>
      </c>
      <c r="B1564" s="7">
        <v>185</v>
      </c>
      <c r="C1564" s="28">
        <v>302</v>
      </c>
      <c r="D1564" s="28">
        <v>1</v>
      </c>
      <c r="E1564" s="29">
        <v>43514</v>
      </c>
      <c r="F1564" s="28">
        <v>5288</v>
      </c>
      <c r="G1564" s="28">
        <v>8314</v>
      </c>
      <c r="H1564" s="28">
        <v>7382</v>
      </c>
      <c r="I1564" s="28">
        <v>9</v>
      </c>
      <c r="J1564" s="30">
        <f t="shared" si="6"/>
        <v>44.508118433619863</v>
      </c>
      <c r="K1564" s="31">
        <f>AVERAGE(J1564:J1565)</f>
        <v>43.984210662427188</v>
      </c>
      <c r="L1564" s="31">
        <f>_xlfn.STDEV.S(J1564,J1565)</f>
        <v>0.74091747545334186</v>
      </c>
      <c r="M1564" s="32">
        <v>3</v>
      </c>
      <c r="O1564" s="33">
        <f t="shared" si="1"/>
        <v>209.4</v>
      </c>
    </row>
    <row r="1565" spans="1:15" ht="15.75" customHeight="1" x14ac:dyDescent="0.3">
      <c r="A1565" s="7">
        <v>186</v>
      </c>
      <c r="B1565" s="7">
        <v>186</v>
      </c>
      <c r="C1565" s="28">
        <v>302</v>
      </c>
      <c r="D1565" s="28">
        <v>1</v>
      </c>
      <c r="E1565" s="29">
        <v>43514</v>
      </c>
      <c r="F1565" s="28">
        <v>5251</v>
      </c>
      <c r="G1565" s="28">
        <v>8377</v>
      </c>
      <c r="H1565" s="28">
        <v>7430</v>
      </c>
      <c r="I1565" s="28"/>
      <c r="J1565" s="30">
        <f t="shared" si="6"/>
        <v>43.460302891234512</v>
      </c>
      <c r="K1565" s="31"/>
      <c r="L1565" s="31"/>
      <c r="M1565" s="32"/>
      <c r="O1565" s="33">
        <f t="shared" si="1"/>
        <v>217.9</v>
      </c>
    </row>
    <row r="1566" spans="1:15" ht="15.75" customHeight="1" x14ac:dyDescent="0.3">
      <c r="A1566" s="7">
        <v>839</v>
      </c>
      <c r="B1566" s="7">
        <v>185</v>
      </c>
      <c r="C1566" s="28">
        <v>302</v>
      </c>
      <c r="D1566" s="28">
        <v>3</v>
      </c>
      <c r="E1566" s="29">
        <v>43521</v>
      </c>
      <c r="F1566" s="28">
        <v>5288</v>
      </c>
      <c r="G1566" s="28">
        <v>8290</v>
      </c>
      <c r="H1566" s="28">
        <v>7478</v>
      </c>
      <c r="I1566" s="28">
        <v>9</v>
      </c>
      <c r="J1566" s="30">
        <f t="shared" si="6"/>
        <v>37.077625570776256</v>
      </c>
      <c r="K1566" s="31">
        <f>AVERAGE(J1566:J1567)</f>
        <v>36.314682257264465</v>
      </c>
      <c r="L1566" s="31">
        <f>_xlfn.STDEV.S(J1566,J1567)</f>
        <v>1.0789647812902374</v>
      </c>
      <c r="M1566" s="32"/>
      <c r="O1566" s="33">
        <f t="shared" si="1"/>
        <v>219</v>
      </c>
    </row>
    <row r="1567" spans="1:15" ht="15.75" customHeight="1" x14ac:dyDescent="0.3">
      <c r="A1567" s="7">
        <v>840</v>
      </c>
      <c r="B1567" s="7">
        <v>186</v>
      </c>
      <c r="C1567" s="28">
        <v>302</v>
      </c>
      <c r="D1567" s="28">
        <v>3</v>
      </c>
      <c r="E1567" s="29">
        <v>43521</v>
      </c>
      <c r="F1567" s="28">
        <v>5251</v>
      </c>
      <c r="G1567" s="28">
        <v>8408</v>
      </c>
      <c r="H1567" s="28">
        <v>7580</v>
      </c>
      <c r="I1567" s="28"/>
      <c r="J1567" s="30">
        <f t="shared" si="6"/>
        <v>35.551738943752682</v>
      </c>
      <c r="K1567" s="32"/>
      <c r="L1567" s="32"/>
      <c r="M1567" s="32"/>
      <c r="O1567" s="33">
        <f t="shared" si="1"/>
        <v>232.9</v>
      </c>
    </row>
    <row r="1568" spans="1:15" ht="15.75" customHeight="1" x14ac:dyDescent="0.3">
      <c r="A1568" s="7">
        <v>1489</v>
      </c>
      <c r="B1568" s="7">
        <v>185</v>
      </c>
      <c r="C1568" s="28">
        <v>302</v>
      </c>
      <c r="D1568" s="28">
        <v>5</v>
      </c>
      <c r="E1568" s="29">
        <v>43531</v>
      </c>
      <c r="F1568" s="28">
        <v>5288</v>
      </c>
      <c r="G1568" s="28">
        <v>8571</v>
      </c>
      <c r="H1568" s="28">
        <v>7803</v>
      </c>
      <c r="I1568" s="28">
        <v>8</v>
      </c>
      <c r="J1568" s="30">
        <f t="shared" si="6"/>
        <v>30.536779324055669</v>
      </c>
      <c r="K1568" s="31">
        <f>AVERAGE(J1568:J1569)</f>
        <v>29.95453257556909</v>
      </c>
      <c r="L1568" s="31">
        <f>_xlfn.STDEV.S(J1568,J1569)</f>
        <v>0.82342124835735631</v>
      </c>
      <c r="M1568" s="32"/>
      <c r="O1568" s="33">
        <f t="shared" si="1"/>
        <v>251.5</v>
      </c>
    </row>
    <row r="1569" spans="1:15" ht="15.75" customHeight="1" x14ac:dyDescent="0.3">
      <c r="A1569" s="7">
        <v>1490</v>
      </c>
      <c r="B1569" s="7">
        <v>186</v>
      </c>
      <c r="C1569" s="28">
        <v>302</v>
      </c>
      <c r="D1569" s="28">
        <v>5</v>
      </c>
      <c r="E1569" s="29">
        <v>43531</v>
      </c>
      <c r="F1569" s="28">
        <v>5251</v>
      </c>
      <c r="G1569" s="28">
        <v>8528</v>
      </c>
      <c r="H1569" s="28">
        <v>7784</v>
      </c>
      <c r="I1569" s="28"/>
      <c r="J1569" s="30">
        <f t="shared" si="6"/>
        <v>29.372285827082511</v>
      </c>
      <c r="K1569" s="31"/>
      <c r="L1569" s="31"/>
      <c r="M1569" s="32"/>
      <c r="O1569" s="33">
        <f t="shared" si="1"/>
        <v>253.3</v>
      </c>
    </row>
    <row r="1570" spans="1:15" ht="15.75" customHeight="1" x14ac:dyDescent="0.3">
      <c r="A1570" s="34">
        <v>2519</v>
      </c>
      <c r="B1570" s="34">
        <v>107</v>
      </c>
      <c r="C1570" s="35">
        <v>302</v>
      </c>
      <c r="D1570" s="35">
        <v>9</v>
      </c>
      <c r="E1570" s="36">
        <v>43557</v>
      </c>
      <c r="F1570" s="37">
        <v>5226</v>
      </c>
      <c r="G1570" s="35">
        <v>7395</v>
      </c>
      <c r="H1570" s="35">
        <v>7075</v>
      </c>
      <c r="I1570" s="28"/>
      <c r="J1570" s="30">
        <f t="shared" si="6"/>
        <v>17.306652244456462</v>
      </c>
      <c r="K1570" s="31">
        <f>AVERAGE(J1570:J1571)</f>
        <v>17.466182524509207</v>
      </c>
      <c r="L1570" s="31">
        <f>_xlfn.STDEV.S(J1570,J1571)</f>
        <v>0.22560988565976836</v>
      </c>
      <c r="M1570" s="32"/>
      <c r="O1570" s="33">
        <f t="shared" si="1"/>
        <v>184.9</v>
      </c>
    </row>
    <row r="1571" spans="1:15" ht="15.75" customHeight="1" x14ac:dyDescent="0.3">
      <c r="A1571" s="34">
        <v>2520</v>
      </c>
      <c r="B1571" s="34">
        <v>108</v>
      </c>
      <c r="C1571" s="35">
        <v>302</v>
      </c>
      <c r="D1571" s="35">
        <v>9</v>
      </c>
      <c r="E1571" s="36">
        <v>43557</v>
      </c>
      <c r="F1571" s="37">
        <v>5274</v>
      </c>
      <c r="G1571" s="35">
        <v>7543</v>
      </c>
      <c r="H1571" s="35">
        <v>7203</v>
      </c>
      <c r="I1571" s="28"/>
      <c r="J1571" s="30">
        <f t="shared" si="6"/>
        <v>17.62571280456195</v>
      </c>
      <c r="K1571" s="32"/>
      <c r="L1571" s="32"/>
      <c r="M1571" s="32"/>
      <c r="O1571" s="33">
        <f t="shared" si="1"/>
        <v>192.9</v>
      </c>
    </row>
    <row r="1572" spans="1:15" ht="15.75" customHeight="1" x14ac:dyDescent="0.3">
      <c r="A1572" s="34">
        <v>3167</v>
      </c>
      <c r="B1572" s="34">
        <v>107</v>
      </c>
      <c r="C1572" s="35">
        <v>302</v>
      </c>
      <c r="D1572" s="35">
        <v>12</v>
      </c>
      <c r="E1572" s="36">
        <v>43577</v>
      </c>
      <c r="F1572" s="37">
        <v>5226</v>
      </c>
      <c r="G1572" s="35">
        <v>7825</v>
      </c>
      <c r="H1572" s="35">
        <v>7465</v>
      </c>
      <c r="I1572" s="35"/>
      <c r="J1572" s="30">
        <f t="shared" si="6"/>
        <v>16.078606520768197</v>
      </c>
      <c r="K1572" s="31">
        <f>AVERAGE(J1572:J1573)</f>
        <v>16.011612326931665</v>
      </c>
      <c r="L1572" s="31">
        <f>_xlfn.STDEV.S(J1572,J1573)</f>
        <v>9.4744097523876733E-2</v>
      </c>
      <c r="M1572" s="32">
        <f>(K1570-K1572)/20</f>
        <v>7.2728509878877107E-2</v>
      </c>
      <c r="N1572" s="33">
        <f>(K1566-K1572)/56</f>
        <v>0.36255482018451429</v>
      </c>
      <c r="O1572" s="33">
        <f t="shared" si="1"/>
        <v>223.9</v>
      </c>
    </row>
    <row r="1573" spans="1:15" ht="15.75" customHeight="1" x14ac:dyDescent="0.3">
      <c r="A1573" s="34">
        <v>3168</v>
      </c>
      <c r="B1573" s="34">
        <v>108</v>
      </c>
      <c r="C1573" s="35">
        <v>302</v>
      </c>
      <c r="D1573" s="35">
        <v>12</v>
      </c>
      <c r="E1573" s="36">
        <v>43577</v>
      </c>
      <c r="F1573" s="37">
        <v>5274</v>
      </c>
      <c r="G1573" s="35">
        <v>7870</v>
      </c>
      <c r="H1573" s="35">
        <v>7513</v>
      </c>
      <c r="I1573" s="35"/>
      <c r="J1573" s="30">
        <f t="shared" si="6"/>
        <v>15.944618133095132</v>
      </c>
      <c r="K1573" s="32"/>
      <c r="L1573" s="32"/>
      <c r="M1573" s="32"/>
      <c r="O1573" s="33">
        <f t="shared" si="1"/>
        <v>223.9</v>
      </c>
    </row>
    <row r="1574" spans="1:15" ht="15.75" customHeight="1" x14ac:dyDescent="0.3">
      <c r="A1574" s="7">
        <v>187</v>
      </c>
      <c r="B1574" s="7">
        <v>187</v>
      </c>
      <c r="C1574" s="57">
        <v>303</v>
      </c>
      <c r="D1574" s="57">
        <v>1</v>
      </c>
      <c r="E1574" s="58">
        <v>43514</v>
      </c>
      <c r="F1574" s="57">
        <v>5214</v>
      </c>
      <c r="G1574" s="57">
        <v>8323</v>
      </c>
      <c r="H1574" s="57">
        <v>7668</v>
      </c>
      <c r="I1574" s="57">
        <v>11</v>
      </c>
      <c r="J1574" s="59">
        <f t="shared" si="6"/>
        <v>26.691116544417277</v>
      </c>
      <c r="K1574" s="63">
        <f>AVERAGE(J1574:J1575)</f>
        <v>27.251120497098594</v>
      </c>
      <c r="L1574" s="63">
        <f>_xlfn.STDEV.S(J1574,J1575)</f>
        <v>0.79196518486445944</v>
      </c>
      <c r="M1574" s="62">
        <v>1</v>
      </c>
      <c r="O1574" s="33">
        <f t="shared" si="1"/>
        <v>245.4</v>
      </c>
    </row>
    <row r="1575" spans="1:15" ht="15.75" customHeight="1" x14ac:dyDescent="0.3">
      <c r="A1575" s="7">
        <v>188</v>
      </c>
      <c r="B1575" s="7">
        <v>188</v>
      </c>
      <c r="C1575" s="57">
        <v>303</v>
      </c>
      <c r="D1575" s="57">
        <v>1</v>
      </c>
      <c r="E1575" s="58">
        <v>43514</v>
      </c>
      <c r="F1575" s="57">
        <v>5267</v>
      </c>
      <c r="G1575" s="57">
        <v>8461</v>
      </c>
      <c r="H1575" s="57">
        <v>7766</v>
      </c>
      <c r="I1575" s="57"/>
      <c r="J1575" s="59">
        <f t="shared" si="6"/>
        <v>27.811124449779911</v>
      </c>
      <c r="K1575" s="62"/>
      <c r="L1575" s="62"/>
      <c r="M1575" s="62"/>
      <c r="O1575" s="33">
        <f t="shared" si="1"/>
        <v>249.9</v>
      </c>
    </row>
    <row r="1576" spans="1:15" ht="15.75" customHeight="1" x14ac:dyDescent="0.3">
      <c r="A1576" s="7">
        <v>841</v>
      </c>
      <c r="B1576" s="7">
        <v>187</v>
      </c>
      <c r="C1576" s="57">
        <v>303</v>
      </c>
      <c r="D1576" s="57">
        <v>3</v>
      </c>
      <c r="E1576" s="58">
        <v>43521</v>
      </c>
      <c r="F1576" s="57">
        <v>5214</v>
      </c>
      <c r="G1576" s="57">
        <v>7801</v>
      </c>
      <c r="H1576" s="57">
        <v>7425</v>
      </c>
      <c r="I1576" s="57">
        <v>10</v>
      </c>
      <c r="J1576" s="59">
        <f t="shared" si="6"/>
        <v>17.005879692446857</v>
      </c>
      <c r="K1576" s="63">
        <f>AVERAGE(J1576:J1577)</f>
        <v>17.006989393626952</v>
      </c>
      <c r="L1576" s="63">
        <f>_xlfn.STDEV.S(J1576,J1577)</f>
        <v>1.5693544590741509E-3</v>
      </c>
      <c r="M1576" s="62"/>
      <c r="O1576" s="33">
        <f t="shared" si="1"/>
        <v>221.1</v>
      </c>
    </row>
    <row r="1577" spans="1:15" ht="15.75" customHeight="1" x14ac:dyDescent="0.3">
      <c r="A1577" s="7">
        <v>842</v>
      </c>
      <c r="B1577" s="7">
        <v>188</v>
      </c>
      <c r="C1577" s="57">
        <v>303</v>
      </c>
      <c r="D1577" s="57">
        <v>3</v>
      </c>
      <c r="E1577" s="58">
        <v>43521</v>
      </c>
      <c r="F1577" s="57">
        <v>5267</v>
      </c>
      <c r="G1577" s="57">
        <v>7723</v>
      </c>
      <c r="H1577" s="57">
        <v>7366</v>
      </c>
      <c r="I1577" s="57"/>
      <c r="J1577" s="59">
        <f t="shared" si="6"/>
        <v>17.008099094807051</v>
      </c>
      <c r="K1577" s="63"/>
      <c r="L1577" s="63"/>
      <c r="M1577" s="62"/>
      <c r="O1577" s="33">
        <f t="shared" si="1"/>
        <v>209.9</v>
      </c>
    </row>
    <row r="1578" spans="1:15" ht="15.75" customHeight="1" x14ac:dyDescent="0.3">
      <c r="A1578" s="7">
        <v>1491</v>
      </c>
      <c r="B1578" s="7">
        <v>187</v>
      </c>
      <c r="C1578" s="57">
        <v>303</v>
      </c>
      <c r="D1578" s="57">
        <v>5</v>
      </c>
      <c r="E1578" s="58">
        <v>43531</v>
      </c>
      <c r="F1578" s="57">
        <v>5214</v>
      </c>
      <c r="G1578" s="57">
        <v>7859</v>
      </c>
      <c r="H1578" s="57">
        <v>7468</v>
      </c>
      <c r="I1578" s="57">
        <v>6</v>
      </c>
      <c r="J1578" s="59">
        <f t="shared" si="6"/>
        <v>17.346938775510203</v>
      </c>
      <c r="K1578" s="63">
        <f>AVERAGE(J1578:J1579)</f>
        <v>17.059468415465361</v>
      </c>
      <c r="L1578" s="63">
        <f>_xlfn.STDEV.S(J1578,J1579)</f>
        <v>0.40654448195569581</v>
      </c>
      <c r="M1578" s="62"/>
      <c r="O1578" s="33">
        <f t="shared" si="1"/>
        <v>225.4</v>
      </c>
    </row>
    <row r="1579" spans="1:15" ht="15.75" customHeight="1" x14ac:dyDescent="0.3">
      <c r="A1579" s="7">
        <v>1492</v>
      </c>
      <c r="B1579" s="7">
        <v>188</v>
      </c>
      <c r="C1579" s="57">
        <v>303</v>
      </c>
      <c r="D1579" s="57">
        <v>5</v>
      </c>
      <c r="E1579" s="58">
        <v>43531</v>
      </c>
      <c r="F1579" s="57">
        <v>5267</v>
      </c>
      <c r="G1579" s="57">
        <v>7669</v>
      </c>
      <c r="H1579" s="57">
        <v>7324</v>
      </c>
      <c r="I1579" s="57"/>
      <c r="J1579" s="59">
        <f t="shared" si="6"/>
        <v>16.771998055420514</v>
      </c>
      <c r="K1579" s="62"/>
      <c r="L1579" s="62"/>
      <c r="M1579" s="62"/>
      <c r="O1579" s="33">
        <f t="shared" si="1"/>
        <v>205.7</v>
      </c>
    </row>
    <row r="1580" spans="1:15" ht="15.75" customHeight="1" x14ac:dyDescent="0.3">
      <c r="A1580" s="34">
        <v>2083</v>
      </c>
      <c r="B1580" s="34">
        <v>129</v>
      </c>
      <c r="C1580" s="64">
        <v>303</v>
      </c>
      <c r="D1580" s="64">
        <v>7</v>
      </c>
      <c r="E1580" s="65">
        <v>43545</v>
      </c>
      <c r="F1580" s="66">
        <v>5238</v>
      </c>
      <c r="G1580" s="64">
        <v>8157</v>
      </c>
      <c r="H1580" s="64">
        <v>7773</v>
      </c>
      <c r="I1580" s="57"/>
      <c r="J1580" s="59">
        <f t="shared" si="6"/>
        <v>15.147928994082841</v>
      </c>
      <c r="K1580" s="63">
        <f>AVERAGE(J1580:J1581)</f>
        <v>15.231452237516713</v>
      </c>
      <c r="L1580" s="63">
        <f>_xlfn.STDEV.S(J1580,J1581)</f>
        <v>0.11811970363757097</v>
      </c>
      <c r="M1580" s="62">
        <f>(K1578-K1580)/14</f>
        <v>0.13057258413918912</v>
      </c>
      <c r="N1580" s="33">
        <f>(K1574-K1580)/31</f>
        <v>0.38773123418006067</v>
      </c>
      <c r="O1580" s="33">
        <f t="shared" si="1"/>
        <v>253.5</v>
      </c>
    </row>
    <row r="1581" spans="1:15" ht="15.75" customHeight="1" x14ac:dyDescent="0.3">
      <c r="A1581" s="34">
        <v>2084</v>
      </c>
      <c r="B1581" s="34">
        <v>130</v>
      </c>
      <c r="C1581" s="64">
        <v>303</v>
      </c>
      <c r="D1581" s="64">
        <v>7</v>
      </c>
      <c r="E1581" s="65">
        <v>43545</v>
      </c>
      <c r="F1581" s="66">
        <v>5212</v>
      </c>
      <c r="G1581" s="64">
        <v>8269</v>
      </c>
      <c r="H1581" s="64">
        <v>7863</v>
      </c>
      <c r="I1581" s="57"/>
      <c r="J1581" s="59">
        <f t="shared" si="6"/>
        <v>15.314975480950585</v>
      </c>
      <c r="K1581" s="62"/>
      <c r="L1581" s="62"/>
      <c r="M1581" s="62"/>
      <c r="O1581" s="33">
        <f t="shared" si="1"/>
        <v>265.10000000000002</v>
      </c>
    </row>
    <row r="1582" spans="1:15" ht="15.75" customHeight="1" x14ac:dyDescent="0.3">
      <c r="A1582" s="7">
        <v>535</v>
      </c>
      <c r="B1582" s="7">
        <v>185</v>
      </c>
      <c r="C1582" s="67">
        <v>304</v>
      </c>
      <c r="D1582" s="67">
        <v>2</v>
      </c>
      <c r="E1582" s="68">
        <v>43517</v>
      </c>
      <c r="F1582" s="67">
        <v>5288</v>
      </c>
      <c r="G1582" s="67">
        <v>8054</v>
      </c>
      <c r="H1582" s="67">
        <v>7367</v>
      </c>
      <c r="I1582" s="67">
        <v>10</v>
      </c>
      <c r="J1582" s="69">
        <f t="shared" si="6"/>
        <v>33.044733044733043</v>
      </c>
      <c r="K1582" s="46">
        <f>AVERAGE(J1582:J1583)</f>
        <v>33.920027341079972</v>
      </c>
      <c r="L1582" s="46">
        <f>_xlfn.STDEV.S(J1582,J1583)</f>
        <v>1.2378530649616426</v>
      </c>
      <c r="M1582" s="47">
        <v>3</v>
      </c>
      <c r="O1582" s="33">
        <f t="shared" si="1"/>
        <v>207.9</v>
      </c>
    </row>
    <row r="1583" spans="1:15" ht="15.75" customHeight="1" x14ac:dyDescent="0.3">
      <c r="A1583" s="7">
        <v>536</v>
      </c>
      <c r="B1583" s="7">
        <v>186</v>
      </c>
      <c r="C1583" s="67">
        <v>304</v>
      </c>
      <c r="D1583" s="67">
        <v>2</v>
      </c>
      <c r="E1583" s="68">
        <v>43517</v>
      </c>
      <c r="F1583" s="67">
        <v>5251</v>
      </c>
      <c r="G1583" s="67">
        <v>8017</v>
      </c>
      <c r="H1583" s="67">
        <v>7303</v>
      </c>
      <c r="I1583" s="67"/>
      <c r="J1583" s="69">
        <f t="shared" si="6"/>
        <v>34.795321637426902</v>
      </c>
      <c r="K1583" s="46"/>
      <c r="L1583" s="46"/>
      <c r="M1583" s="47"/>
      <c r="O1583" s="33">
        <f t="shared" si="1"/>
        <v>205.2</v>
      </c>
    </row>
    <row r="1584" spans="1:15" ht="15.75" customHeight="1" x14ac:dyDescent="0.3">
      <c r="A1584" s="7">
        <v>1189</v>
      </c>
      <c r="B1584" s="7">
        <v>143</v>
      </c>
      <c r="C1584" s="67">
        <v>304</v>
      </c>
      <c r="D1584" s="67">
        <v>4</v>
      </c>
      <c r="E1584" s="68">
        <v>43524</v>
      </c>
      <c r="F1584" s="67">
        <v>5229</v>
      </c>
      <c r="G1584" s="67">
        <v>8191</v>
      </c>
      <c r="H1584" s="67">
        <v>7258</v>
      </c>
      <c r="I1584" s="67">
        <v>11</v>
      </c>
      <c r="J1584" s="69">
        <f t="shared" si="6"/>
        <v>45.983242976835882</v>
      </c>
      <c r="K1584" s="46">
        <f>AVERAGE(J1584:J1585)</f>
        <v>44.998407722058275</v>
      </c>
      <c r="L1584" s="46">
        <f>_xlfn.STDEV.S(J1584,J1585)</f>
        <v>1.3927673740096598</v>
      </c>
      <c r="M1584" s="47"/>
      <c r="O1584" s="33">
        <f t="shared" si="1"/>
        <v>202.9</v>
      </c>
    </row>
    <row r="1585" spans="1:15" ht="15.75" customHeight="1" x14ac:dyDescent="0.3">
      <c r="A1585" s="7">
        <v>1190</v>
      </c>
      <c r="B1585" s="7">
        <v>144</v>
      </c>
      <c r="C1585" s="67">
        <v>304</v>
      </c>
      <c r="D1585" s="67">
        <v>4</v>
      </c>
      <c r="E1585" s="68">
        <v>43524</v>
      </c>
      <c r="F1585" s="67">
        <v>5238</v>
      </c>
      <c r="G1585" s="67">
        <v>8209</v>
      </c>
      <c r="H1585" s="67">
        <v>7301</v>
      </c>
      <c r="I1585" s="67"/>
      <c r="J1585" s="69">
        <f t="shared" si="6"/>
        <v>44.01357246728066</v>
      </c>
      <c r="K1585" s="47"/>
      <c r="L1585" s="47"/>
      <c r="M1585" s="47"/>
      <c r="O1585" s="33">
        <f t="shared" si="1"/>
        <v>206.3</v>
      </c>
    </row>
    <row r="1586" spans="1:15" ht="15.75" customHeight="1" x14ac:dyDescent="0.3">
      <c r="A1586" s="7">
        <v>1839</v>
      </c>
      <c r="B1586" s="7">
        <v>143</v>
      </c>
      <c r="C1586" s="67">
        <v>304</v>
      </c>
      <c r="D1586" s="67">
        <v>6</v>
      </c>
      <c r="E1586" s="68">
        <v>43535</v>
      </c>
      <c r="F1586" s="67">
        <v>5229</v>
      </c>
      <c r="G1586" s="67">
        <v>8137</v>
      </c>
      <c r="H1586" s="67">
        <v>7434</v>
      </c>
      <c r="I1586" s="67">
        <v>9</v>
      </c>
      <c r="J1586" s="69">
        <f t="shared" si="6"/>
        <v>31.882086167800455</v>
      </c>
      <c r="K1586" s="46">
        <f>AVERAGE(J1586:J1587)</f>
        <v>32.265294982069051</v>
      </c>
      <c r="L1586" s="46">
        <f>_xlfn.STDEV.S(J1586,J1587)</f>
        <v>0.54193910235956255</v>
      </c>
      <c r="M1586" s="47"/>
      <c r="O1586" s="33">
        <f t="shared" si="1"/>
        <v>220.5</v>
      </c>
    </row>
    <row r="1587" spans="1:15" ht="15.75" customHeight="1" x14ac:dyDescent="0.3">
      <c r="A1587" s="7">
        <v>1840</v>
      </c>
      <c r="B1587" s="7">
        <v>144</v>
      </c>
      <c r="C1587" s="67">
        <v>304</v>
      </c>
      <c r="D1587" s="67">
        <v>6</v>
      </c>
      <c r="E1587" s="68">
        <v>43535</v>
      </c>
      <c r="F1587" s="67">
        <v>5238</v>
      </c>
      <c r="G1587" s="67">
        <v>8208</v>
      </c>
      <c r="H1587" s="67">
        <v>7477</v>
      </c>
      <c r="I1587" s="67"/>
      <c r="J1587" s="69">
        <f t="shared" si="6"/>
        <v>32.64850379633765</v>
      </c>
      <c r="K1587" s="46"/>
      <c r="L1587" s="46"/>
      <c r="M1587" s="47"/>
      <c r="O1587" s="33">
        <f t="shared" si="1"/>
        <v>223.9</v>
      </c>
    </row>
    <row r="1588" spans="1:15" ht="15.75" customHeight="1" x14ac:dyDescent="0.3">
      <c r="A1588" s="34">
        <v>2839</v>
      </c>
      <c r="B1588" s="34">
        <v>211</v>
      </c>
      <c r="C1588" s="70">
        <v>304</v>
      </c>
      <c r="D1588" s="70">
        <v>10</v>
      </c>
      <c r="E1588" s="71">
        <v>43564</v>
      </c>
      <c r="F1588" s="72">
        <v>5194</v>
      </c>
      <c r="G1588" s="70">
        <v>7192</v>
      </c>
      <c r="H1588" s="70">
        <v>6955</v>
      </c>
      <c r="I1588" s="70"/>
      <c r="J1588" s="69">
        <f t="shared" si="6"/>
        <v>13.458262350936966</v>
      </c>
      <c r="K1588" s="46">
        <f>AVERAGE(J1588:J1589)</f>
        <v>13.609207620762319</v>
      </c>
      <c r="L1588" s="46">
        <f>_xlfn.STDEV.S(J1588,J1589)</f>
        <v>0.21346884776308092</v>
      </c>
      <c r="M1588" s="47"/>
      <c r="O1588" s="33">
        <f t="shared" si="1"/>
        <v>176.1</v>
      </c>
    </row>
    <row r="1589" spans="1:15" ht="15.75" customHeight="1" x14ac:dyDescent="0.3">
      <c r="A1589" s="34">
        <v>2840</v>
      </c>
      <c r="B1589" s="34">
        <v>212</v>
      </c>
      <c r="C1589" s="70">
        <v>304</v>
      </c>
      <c r="D1589" s="70">
        <v>10</v>
      </c>
      <c r="E1589" s="71">
        <v>43564</v>
      </c>
      <c r="F1589" s="72">
        <v>5225</v>
      </c>
      <c r="G1589" s="70">
        <v>7606</v>
      </c>
      <c r="H1589" s="70">
        <v>7318</v>
      </c>
      <c r="I1589" s="70"/>
      <c r="J1589" s="69">
        <f t="shared" si="6"/>
        <v>13.760152890587673</v>
      </c>
      <c r="K1589" s="47"/>
      <c r="L1589" s="47"/>
      <c r="M1589" s="47"/>
      <c r="O1589" s="33">
        <f t="shared" si="1"/>
        <v>209.3</v>
      </c>
    </row>
    <row r="1590" spans="1:15" ht="15.75" customHeight="1" x14ac:dyDescent="0.3">
      <c r="A1590" s="34">
        <v>3169</v>
      </c>
      <c r="B1590" s="34">
        <v>109</v>
      </c>
      <c r="C1590" s="70">
        <v>304</v>
      </c>
      <c r="D1590" s="70">
        <v>12</v>
      </c>
      <c r="E1590" s="71">
        <v>43577</v>
      </c>
      <c r="F1590" s="72">
        <v>5191</v>
      </c>
      <c r="G1590" s="70">
        <v>7665</v>
      </c>
      <c r="H1590" s="70">
        <v>7335</v>
      </c>
      <c r="I1590" s="70"/>
      <c r="J1590" s="69">
        <f t="shared" si="6"/>
        <v>15.391791044776118</v>
      </c>
      <c r="K1590" s="46">
        <f>AVERAGE(J1590:J1591)</f>
        <v>15.292903470027143</v>
      </c>
      <c r="L1590" s="46">
        <f>_xlfn.STDEV.S(J1590,J1591)</f>
        <v>0.13984814936018369</v>
      </c>
      <c r="M1590" s="47">
        <f>(K1588-K1590)/20</f>
        <v>-8.4184792463241204E-2</v>
      </c>
      <c r="N1590" s="33">
        <f>(K1586-K1590)/42</f>
        <v>0.40410455981052162</v>
      </c>
      <c r="O1590" s="33">
        <f t="shared" si="1"/>
        <v>214.4</v>
      </c>
    </row>
    <row r="1591" spans="1:15" ht="15.75" customHeight="1" x14ac:dyDescent="0.3">
      <c r="A1591" s="34">
        <v>3170</v>
      </c>
      <c r="B1591" s="34">
        <v>110</v>
      </c>
      <c r="C1591" s="70">
        <v>304</v>
      </c>
      <c r="D1591" s="70">
        <v>12</v>
      </c>
      <c r="E1591" s="71">
        <v>43577</v>
      </c>
      <c r="F1591" s="72">
        <v>5243</v>
      </c>
      <c r="G1591" s="70">
        <v>7707</v>
      </c>
      <c r="H1591" s="70">
        <v>7382</v>
      </c>
      <c r="I1591" s="70"/>
      <c r="J1591" s="69">
        <f t="shared" si="6"/>
        <v>15.194015895278168</v>
      </c>
      <c r="K1591" s="47"/>
      <c r="L1591" s="47"/>
      <c r="M1591" s="47"/>
      <c r="O1591" s="33">
        <f t="shared" si="1"/>
        <v>213.9</v>
      </c>
    </row>
    <row r="1592" spans="1:15" ht="15.75" customHeight="1" x14ac:dyDescent="0.3">
      <c r="A1592" s="7">
        <v>189</v>
      </c>
      <c r="B1592" s="7">
        <v>189</v>
      </c>
      <c r="C1592" s="28">
        <v>305</v>
      </c>
      <c r="D1592" s="28">
        <v>1</v>
      </c>
      <c r="E1592" s="29">
        <v>43514</v>
      </c>
      <c r="F1592" s="28">
        <v>5261</v>
      </c>
      <c r="G1592" s="28">
        <v>8769</v>
      </c>
      <c r="H1592" s="28">
        <v>8154</v>
      </c>
      <c r="I1592" s="28">
        <v>10</v>
      </c>
      <c r="J1592" s="30">
        <f t="shared" si="6"/>
        <v>21.258209471137228</v>
      </c>
      <c r="K1592" s="31">
        <f>AVERAGE(J1592:J1593)</f>
        <v>21.213708947623807</v>
      </c>
      <c r="L1592" s="31">
        <f>_xlfn.STDEV.S(J1592,J1593)</f>
        <v>6.2933243885381907E-2</v>
      </c>
      <c r="M1592" s="32">
        <v>1</v>
      </c>
      <c r="O1592" s="33">
        <f t="shared" si="1"/>
        <v>289.3</v>
      </c>
    </row>
    <row r="1593" spans="1:15" ht="15.75" customHeight="1" x14ac:dyDescent="0.3">
      <c r="A1593" s="7">
        <v>190</v>
      </c>
      <c r="B1593" s="7">
        <v>190</v>
      </c>
      <c r="C1593" s="28">
        <v>305</v>
      </c>
      <c r="D1593" s="28">
        <v>1</v>
      </c>
      <c r="E1593" s="29">
        <v>43514</v>
      </c>
      <c r="F1593" s="28">
        <v>5238</v>
      </c>
      <c r="G1593" s="28">
        <v>8575</v>
      </c>
      <c r="H1593" s="28">
        <v>7992</v>
      </c>
      <c r="I1593" s="28"/>
      <c r="J1593" s="30">
        <f t="shared" si="6"/>
        <v>21.169208424110387</v>
      </c>
      <c r="K1593" s="32"/>
      <c r="L1593" s="32"/>
      <c r="M1593" s="32"/>
      <c r="O1593" s="33">
        <f t="shared" si="1"/>
        <v>275.39999999999998</v>
      </c>
    </row>
    <row r="1594" spans="1:15" ht="15.75" customHeight="1" x14ac:dyDescent="0.3">
      <c r="A1594" s="7">
        <v>843</v>
      </c>
      <c r="B1594" s="7">
        <v>189</v>
      </c>
      <c r="C1594" s="28">
        <v>305</v>
      </c>
      <c r="D1594" s="28">
        <v>3</v>
      </c>
      <c r="E1594" s="29">
        <v>43521</v>
      </c>
      <c r="F1594" s="28">
        <v>5261</v>
      </c>
      <c r="G1594" s="28">
        <v>8380</v>
      </c>
      <c r="H1594" s="28">
        <v>7955</v>
      </c>
      <c r="I1594" s="28">
        <v>9</v>
      </c>
      <c r="J1594" s="30">
        <f t="shared" si="6"/>
        <v>15.775798069784708</v>
      </c>
      <c r="K1594" s="31">
        <f>AVERAGE(J1594:J1595)</f>
        <v>15.928287965333642</v>
      </c>
      <c r="L1594" s="31">
        <f>_xlfn.STDEV.S(J1594,J1595)</f>
        <v>0.21565327841015755</v>
      </c>
      <c r="M1594" s="32"/>
      <c r="O1594" s="33">
        <f t="shared" si="1"/>
        <v>269.39999999999998</v>
      </c>
    </row>
    <row r="1595" spans="1:15" ht="15.75" customHeight="1" x14ac:dyDescent="0.3">
      <c r="A1595" s="7">
        <v>844</v>
      </c>
      <c r="B1595" s="7">
        <v>190</v>
      </c>
      <c r="C1595" s="28">
        <v>305</v>
      </c>
      <c r="D1595" s="28">
        <v>3</v>
      </c>
      <c r="E1595" s="29">
        <v>43521</v>
      </c>
      <c r="F1595" s="28">
        <v>5238</v>
      </c>
      <c r="G1595" s="28">
        <v>8342</v>
      </c>
      <c r="H1595" s="28">
        <v>7912</v>
      </c>
      <c r="I1595" s="28"/>
      <c r="J1595" s="30">
        <f t="shared" si="6"/>
        <v>16.080777860882574</v>
      </c>
      <c r="K1595" s="31"/>
      <c r="L1595" s="31"/>
      <c r="M1595" s="32"/>
      <c r="O1595" s="33">
        <f t="shared" si="1"/>
        <v>267.39999999999998</v>
      </c>
    </row>
    <row r="1596" spans="1:15" ht="15.75" customHeight="1" x14ac:dyDescent="0.3">
      <c r="A1596" s="7">
        <v>1493</v>
      </c>
      <c r="B1596" s="7">
        <v>189</v>
      </c>
      <c r="C1596" s="28">
        <v>305</v>
      </c>
      <c r="D1596" s="28">
        <v>5</v>
      </c>
      <c r="E1596" s="29">
        <v>43531</v>
      </c>
      <c r="F1596" s="28">
        <v>5261</v>
      </c>
      <c r="G1596" s="28">
        <v>7811</v>
      </c>
      <c r="H1596" s="28">
        <v>7441</v>
      </c>
      <c r="I1596" s="28">
        <v>8</v>
      </c>
      <c r="J1596" s="30">
        <f t="shared" si="6"/>
        <v>16.972477064220186</v>
      </c>
      <c r="K1596" s="31">
        <f>AVERAGE(J1596:J1597)</f>
        <v>16.923594056844259</v>
      </c>
      <c r="L1596" s="31">
        <f>_xlfn.STDEV.S(J1596,J1597)</f>
        <v>6.913101200062062E-2</v>
      </c>
      <c r="M1596" s="32"/>
      <c r="O1596" s="33">
        <f t="shared" si="1"/>
        <v>218</v>
      </c>
    </row>
    <row r="1597" spans="1:15" ht="15.75" customHeight="1" x14ac:dyDescent="0.3">
      <c r="A1597" s="7">
        <v>1494</v>
      </c>
      <c r="B1597" s="7">
        <v>190</v>
      </c>
      <c r="C1597" s="28">
        <v>305</v>
      </c>
      <c r="D1597" s="28">
        <v>5</v>
      </c>
      <c r="E1597" s="29">
        <v>43531</v>
      </c>
      <c r="F1597" s="28">
        <v>5238</v>
      </c>
      <c r="G1597" s="28">
        <v>7766</v>
      </c>
      <c r="H1597" s="28">
        <v>7401</v>
      </c>
      <c r="I1597" s="28"/>
      <c r="J1597" s="30">
        <f t="shared" si="6"/>
        <v>16.874711049468331</v>
      </c>
      <c r="K1597" s="32"/>
      <c r="L1597" s="32"/>
      <c r="M1597" s="32"/>
      <c r="O1597" s="33">
        <f t="shared" si="1"/>
        <v>216.3</v>
      </c>
    </row>
    <row r="1598" spans="1:15" ht="15.75" customHeight="1" x14ac:dyDescent="0.3">
      <c r="A1598" s="34">
        <v>2085</v>
      </c>
      <c r="B1598" s="34">
        <v>131</v>
      </c>
      <c r="C1598" s="35">
        <v>305</v>
      </c>
      <c r="D1598" s="35">
        <v>7</v>
      </c>
      <c r="E1598" s="36">
        <v>43545</v>
      </c>
      <c r="F1598" s="37">
        <v>5209</v>
      </c>
      <c r="G1598" s="35">
        <v>8819</v>
      </c>
      <c r="H1598" s="35">
        <v>8335</v>
      </c>
      <c r="I1598" s="28"/>
      <c r="J1598" s="30">
        <f t="shared" si="6"/>
        <v>15.483045425463851</v>
      </c>
      <c r="K1598" s="31">
        <f>AVERAGE(J1598:J1599)</f>
        <v>15.499841451786216</v>
      </c>
      <c r="L1598" s="31">
        <f>_xlfn.STDEV.S(J1598,J1599)</f>
        <v>2.3753168219062808E-2</v>
      </c>
      <c r="M1598" s="32">
        <f>(K1596-K1598)/14</f>
        <v>0.10169661464700308</v>
      </c>
      <c r="N1598" s="33">
        <f>(K1592-K1598)/31</f>
        <v>0.18431830631734167</v>
      </c>
      <c r="O1598" s="33">
        <f t="shared" si="1"/>
        <v>312.60000000000002</v>
      </c>
    </row>
    <row r="1599" spans="1:15" ht="15.75" customHeight="1" x14ac:dyDescent="0.3">
      <c r="A1599" s="34">
        <v>2086</v>
      </c>
      <c r="B1599" s="34">
        <v>132</v>
      </c>
      <c r="C1599" s="35">
        <v>305</v>
      </c>
      <c r="D1599" s="35">
        <v>7</v>
      </c>
      <c r="E1599" s="36">
        <v>43545</v>
      </c>
      <c r="F1599" s="37">
        <v>5233</v>
      </c>
      <c r="G1599" s="35">
        <v>8531</v>
      </c>
      <c r="H1599" s="35">
        <v>8088</v>
      </c>
      <c r="I1599" s="28"/>
      <c r="J1599" s="30">
        <f t="shared" si="6"/>
        <v>15.51663747810858</v>
      </c>
      <c r="K1599" s="32"/>
      <c r="L1599" s="32"/>
      <c r="M1599" s="32"/>
      <c r="O1599" s="33">
        <f t="shared" si="1"/>
        <v>285.5</v>
      </c>
    </row>
    <row r="1600" spans="1:15" ht="15.75" customHeight="1" x14ac:dyDescent="0.3">
      <c r="A1600" s="7">
        <v>191</v>
      </c>
      <c r="B1600" s="7">
        <v>191</v>
      </c>
      <c r="C1600" s="57">
        <v>306</v>
      </c>
      <c r="D1600" s="57">
        <v>1</v>
      </c>
      <c r="E1600" s="58">
        <v>43514</v>
      </c>
      <c r="F1600" s="57">
        <v>5280</v>
      </c>
      <c r="G1600" s="57">
        <v>8567</v>
      </c>
      <c r="H1600" s="57">
        <v>7832</v>
      </c>
      <c r="I1600" s="57">
        <v>9</v>
      </c>
      <c r="J1600" s="59">
        <f t="shared" si="6"/>
        <v>28.800940438871475</v>
      </c>
      <c r="K1600" s="63">
        <f>AVERAGE(J1600:J1601)</f>
        <v>28.193573667711597</v>
      </c>
      <c r="L1600" s="63">
        <f>_xlfn.STDEV.S(J1600,J1601)</f>
        <v>0.858946325109053</v>
      </c>
      <c r="M1600" s="62">
        <v>1</v>
      </c>
      <c r="O1600" s="33">
        <f t="shared" si="1"/>
        <v>255.2</v>
      </c>
    </row>
    <row r="1601" spans="1:15" ht="15.75" customHeight="1" x14ac:dyDescent="0.3">
      <c r="A1601" s="7">
        <v>192</v>
      </c>
      <c r="B1601" s="7">
        <v>192</v>
      </c>
      <c r="C1601" s="57">
        <v>306</v>
      </c>
      <c r="D1601" s="57">
        <v>1</v>
      </c>
      <c r="E1601" s="58">
        <v>43514</v>
      </c>
      <c r="F1601" s="57">
        <v>5241</v>
      </c>
      <c r="G1601" s="57">
        <v>8497</v>
      </c>
      <c r="H1601" s="57">
        <v>7793</v>
      </c>
      <c r="I1601" s="57"/>
      <c r="J1601" s="59">
        <f t="shared" si="6"/>
        <v>27.586206896551722</v>
      </c>
      <c r="K1601" s="63"/>
      <c r="L1601" s="63"/>
      <c r="M1601" s="62"/>
      <c r="O1601" s="33">
        <f t="shared" si="1"/>
        <v>255.2</v>
      </c>
    </row>
    <row r="1602" spans="1:15" ht="15.75" customHeight="1" x14ac:dyDescent="0.3">
      <c r="A1602" s="7">
        <v>845</v>
      </c>
      <c r="B1602" s="7">
        <v>191</v>
      </c>
      <c r="C1602" s="57">
        <v>306</v>
      </c>
      <c r="D1602" s="57">
        <v>3</v>
      </c>
      <c r="E1602" s="58">
        <v>43521</v>
      </c>
      <c r="F1602" s="57">
        <v>5280</v>
      </c>
      <c r="G1602" s="57">
        <v>8284</v>
      </c>
      <c r="H1602" s="57">
        <v>7800</v>
      </c>
      <c r="I1602" s="57">
        <v>9</v>
      </c>
      <c r="J1602" s="59">
        <f t="shared" si="6"/>
        <v>19.206349206349209</v>
      </c>
      <c r="K1602" s="63">
        <f>AVERAGE(J1602:J1603)</f>
        <v>19.402683604811266</v>
      </c>
      <c r="L1602" s="63">
        <f>_xlfn.STDEV.S(J1602,J1603)</f>
        <v>0.2776587690654036</v>
      </c>
      <c r="M1602" s="62"/>
      <c r="O1602" s="33">
        <f t="shared" si="1"/>
        <v>252</v>
      </c>
    </row>
    <row r="1603" spans="1:15" ht="15.75" customHeight="1" x14ac:dyDescent="0.3">
      <c r="A1603" s="7">
        <v>846</v>
      </c>
      <c r="B1603" s="7">
        <v>192</v>
      </c>
      <c r="C1603" s="57">
        <v>306</v>
      </c>
      <c r="D1603" s="57">
        <v>3</v>
      </c>
      <c r="E1603" s="58">
        <v>43521</v>
      </c>
      <c r="F1603" s="57">
        <v>5241</v>
      </c>
      <c r="G1603" s="57">
        <v>8164</v>
      </c>
      <c r="H1603" s="57">
        <v>7685</v>
      </c>
      <c r="I1603" s="57"/>
      <c r="J1603" s="59">
        <f t="shared" si="6"/>
        <v>19.599018003273322</v>
      </c>
      <c r="K1603" s="62"/>
      <c r="L1603" s="62"/>
      <c r="M1603" s="62"/>
      <c r="O1603" s="33">
        <f t="shared" si="1"/>
        <v>244.4</v>
      </c>
    </row>
    <row r="1604" spans="1:15" ht="15.75" customHeight="1" x14ac:dyDescent="0.3">
      <c r="A1604" s="7">
        <v>1495</v>
      </c>
      <c r="B1604" s="7">
        <v>191</v>
      </c>
      <c r="C1604" s="57">
        <v>306</v>
      </c>
      <c r="D1604" s="57">
        <v>5</v>
      </c>
      <c r="E1604" s="58">
        <v>43531</v>
      </c>
      <c r="F1604" s="57">
        <v>5280</v>
      </c>
      <c r="G1604" s="57">
        <v>8340</v>
      </c>
      <c r="H1604" s="57">
        <v>7889</v>
      </c>
      <c r="I1604" s="57">
        <v>6</v>
      </c>
      <c r="J1604" s="59">
        <f t="shared" si="6"/>
        <v>17.286316596397086</v>
      </c>
      <c r="K1604" s="63">
        <f>AVERAGE(J1604:J1605)</f>
        <v>17.636942291982535</v>
      </c>
      <c r="L1604" s="63">
        <f>_xlfn.STDEV.S(J1604,J1605)</f>
        <v>0.49585961401344564</v>
      </c>
      <c r="M1604" s="62"/>
      <c r="O1604" s="33">
        <f t="shared" si="1"/>
        <v>260.89999999999998</v>
      </c>
    </row>
    <row r="1605" spans="1:15" ht="15.75" customHeight="1" x14ac:dyDescent="0.3">
      <c r="A1605" s="7">
        <v>1496</v>
      </c>
      <c r="B1605" s="7">
        <v>192</v>
      </c>
      <c r="C1605" s="57">
        <v>306</v>
      </c>
      <c r="D1605" s="57">
        <v>5</v>
      </c>
      <c r="E1605" s="58">
        <v>43531</v>
      </c>
      <c r="F1605" s="57">
        <v>5241</v>
      </c>
      <c r="G1605" s="57">
        <v>8278</v>
      </c>
      <c r="H1605" s="57">
        <v>7815</v>
      </c>
      <c r="I1605" s="57"/>
      <c r="J1605" s="59">
        <f t="shared" si="6"/>
        <v>17.987567987567989</v>
      </c>
      <c r="K1605" s="63"/>
      <c r="L1605" s="63"/>
      <c r="M1605" s="62"/>
      <c r="O1605" s="33">
        <f t="shared" si="1"/>
        <v>257.39999999999998</v>
      </c>
    </row>
    <row r="1606" spans="1:15" ht="15.75" customHeight="1" x14ac:dyDescent="0.3">
      <c r="A1606" s="34">
        <v>2087</v>
      </c>
      <c r="B1606" s="34">
        <v>133</v>
      </c>
      <c r="C1606" s="64">
        <v>306</v>
      </c>
      <c r="D1606" s="64">
        <v>7</v>
      </c>
      <c r="E1606" s="65">
        <v>43545</v>
      </c>
      <c r="F1606" s="66">
        <v>5286</v>
      </c>
      <c r="G1606" s="64">
        <v>8616</v>
      </c>
      <c r="H1606" s="64">
        <v>8181</v>
      </c>
      <c r="I1606" s="57"/>
      <c r="J1606" s="59">
        <f t="shared" si="6"/>
        <v>15.025906735751295</v>
      </c>
      <c r="K1606" s="63">
        <f>AVERAGE(J1606:J1607)</f>
        <v>15.08032140035996</v>
      </c>
      <c r="L1606" s="63">
        <f>_xlfn.STDEV.S(J1606,J1607)</f>
        <v>7.6953956681556621E-2</v>
      </c>
      <c r="M1606" s="62">
        <f>(K1604-K1606)/14</f>
        <v>0.1826157779730411</v>
      </c>
      <c r="N1606" s="33">
        <f>(K1600-K1606)/31</f>
        <v>0.42300813765650441</v>
      </c>
      <c r="O1606" s="33">
        <f t="shared" si="1"/>
        <v>289.5</v>
      </c>
    </row>
    <row r="1607" spans="1:15" ht="15.75" customHeight="1" x14ac:dyDescent="0.3">
      <c r="A1607" s="34">
        <v>2088</v>
      </c>
      <c r="B1607" s="34">
        <v>134</v>
      </c>
      <c r="C1607" s="64">
        <v>306</v>
      </c>
      <c r="D1607" s="64">
        <v>7</v>
      </c>
      <c r="E1607" s="65">
        <v>43545</v>
      </c>
      <c r="F1607" s="66">
        <v>5220</v>
      </c>
      <c r="G1607" s="64">
        <v>8339</v>
      </c>
      <c r="H1607" s="64">
        <v>7929</v>
      </c>
      <c r="I1607" s="57"/>
      <c r="J1607" s="59">
        <f t="shared" si="6"/>
        <v>15.134736064968624</v>
      </c>
      <c r="K1607" s="62"/>
      <c r="L1607" s="62"/>
      <c r="M1607" s="62"/>
      <c r="O1607" s="33">
        <f t="shared" si="1"/>
        <v>270.89999999999998</v>
      </c>
    </row>
    <row r="1608" spans="1:15" ht="15.75" customHeight="1" x14ac:dyDescent="0.3">
      <c r="A1608" s="7">
        <v>193</v>
      </c>
      <c r="B1608" s="7">
        <v>193</v>
      </c>
      <c r="C1608" s="28">
        <v>307</v>
      </c>
      <c r="D1608" s="28">
        <v>1</v>
      </c>
      <c r="E1608" s="29">
        <v>43514</v>
      </c>
      <c r="F1608" s="28">
        <v>5263</v>
      </c>
      <c r="G1608" s="28">
        <v>7725</v>
      </c>
      <c r="H1608" s="28">
        <v>7101</v>
      </c>
      <c r="I1608" s="28">
        <v>9</v>
      </c>
      <c r="J1608" s="30">
        <f t="shared" si="6"/>
        <v>33.949945593035906</v>
      </c>
      <c r="K1608" s="31">
        <f>AVERAGE(J1608:J1609)</f>
        <v>34.739830677654908</v>
      </c>
      <c r="L1608" s="31">
        <f>_xlfn.STDEV.S(J1608,J1609)</f>
        <v>1.1170661993844069</v>
      </c>
      <c r="M1608" s="32">
        <v>2</v>
      </c>
      <c r="O1608" s="33">
        <f t="shared" si="1"/>
        <v>183.8</v>
      </c>
    </row>
    <row r="1609" spans="1:15" ht="15.75" customHeight="1" x14ac:dyDescent="0.3">
      <c r="A1609" s="7">
        <v>194</v>
      </c>
      <c r="B1609" s="7">
        <v>194</v>
      </c>
      <c r="C1609" s="28">
        <v>307</v>
      </c>
      <c r="D1609" s="28">
        <v>1</v>
      </c>
      <c r="E1609" s="29">
        <v>43514</v>
      </c>
      <c r="F1609" s="28">
        <v>5207</v>
      </c>
      <c r="G1609" s="28">
        <v>7305</v>
      </c>
      <c r="H1609" s="28">
        <v>6755</v>
      </c>
      <c r="I1609" s="28"/>
      <c r="J1609" s="30">
        <f t="shared" si="6"/>
        <v>35.529715762273902</v>
      </c>
      <c r="K1609" s="32"/>
      <c r="L1609" s="32"/>
      <c r="M1609" s="32"/>
      <c r="O1609" s="33">
        <f t="shared" si="1"/>
        <v>154.80000000000001</v>
      </c>
    </row>
    <row r="1610" spans="1:15" ht="15.75" customHeight="1" x14ac:dyDescent="0.3">
      <c r="A1610" s="7">
        <v>847</v>
      </c>
      <c r="B1610" s="7">
        <v>193</v>
      </c>
      <c r="C1610" s="28">
        <v>307</v>
      </c>
      <c r="D1610" s="28">
        <v>3</v>
      </c>
      <c r="E1610" s="29">
        <v>43521</v>
      </c>
      <c r="F1610" s="28">
        <v>5263</v>
      </c>
      <c r="G1610" s="28">
        <v>7931</v>
      </c>
      <c r="H1610" s="28">
        <v>7356</v>
      </c>
      <c r="I1610" s="28">
        <v>10</v>
      </c>
      <c r="J1610" s="30">
        <f t="shared" si="6"/>
        <v>27.472527472527474</v>
      </c>
      <c r="K1610" s="31">
        <f>AVERAGE(J1610:J1611)</f>
        <v>27.189895531604073</v>
      </c>
      <c r="L1610" s="31">
        <f>_xlfn.STDEV.S(J1610,J1611)</f>
        <v>0.39970192401370358</v>
      </c>
      <c r="M1610" s="32"/>
      <c r="O1610" s="33">
        <f t="shared" si="1"/>
        <v>209.3</v>
      </c>
    </row>
    <row r="1611" spans="1:15" ht="15.75" customHeight="1" x14ac:dyDescent="0.3">
      <c r="A1611" s="7">
        <v>848</v>
      </c>
      <c r="B1611" s="7">
        <v>194</v>
      </c>
      <c r="C1611" s="28">
        <v>307</v>
      </c>
      <c r="D1611" s="28">
        <v>3</v>
      </c>
      <c r="E1611" s="29">
        <v>43521</v>
      </c>
      <c r="F1611" s="28">
        <v>5207</v>
      </c>
      <c r="G1611" s="28">
        <v>7985</v>
      </c>
      <c r="H1611" s="28">
        <v>7396</v>
      </c>
      <c r="I1611" s="28"/>
      <c r="J1611" s="30">
        <f t="shared" si="6"/>
        <v>26.907263590680675</v>
      </c>
      <c r="K1611" s="31"/>
      <c r="L1611" s="31"/>
      <c r="M1611" s="32"/>
      <c r="O1611" s="33">
        <f t="shared" si="1"/>
        <v>218.9</v>
      </c>
    </row>
    <row r="1612" spans="1:15" ht="15.75" customHeight="1" x14ac:dyDescent="0.3">
      <c r="A1612" s="7">
        <v>1497</v>
      </c>
      <c r="B1612" s="7">
        <v>193</v>
      </c>
      <c r="C1612" s="28">
        <v>307</v>
      </c>
      <c r="D1612" s="28">
        <v>5</v>
      </c>
      <c r="E1612" s="29">
        <v>43531</v>
      </c>
      <c r="F1612" s="28">
        <v>5263</v>
      </c>
      <c r="G1612" s="28">
        <v>8156</v>
      </c>
      <c r="H1612" s="28">
        <v>7494</v>
      </c>
      <c r="I1612" s="28">
        <v>8</v>
      </c>
      <c r="J1612" s="30">
        <f t="shared" si="6"/>
        <v>29.672792469744508</v>
      </c>
      <c r="K1612" s="31">
        <f>AVERAGE(J1612:J1613)</f>
        <v>30.587311985788006</v>
      </c>
      <c r="L1612" s="31">
        <f>_xlfn.STDEV.S(J1612,J1613)</f>
        <v>1.2933259026435917</v>
      </c>
      <c r="M1612" s="32"/>
      <c r="O1612" s="33">
        <f t="shared" si="1"/>
        <v>223.1</v>
      </c>
    </row>
    <row r="1613" spans="1:15" ht="15.75" customHeight="1" x14ac:dyDescent="0.3">
      <c r="A1613" s="7">
        <v>1498</v>
      </c>
      <c r="B1613" s="7">
        <v>194</v>
      </c>
      <c r="C1613" s="28">
        <v>307</v>
      </c>
      <c r="D1613" s="28">
        <v>5</v>
      </c>
      <c r="E1613" s="29">
        <v>43531</v>
      </c>
      <c r="F1613" s="28">
        <v>5207</v>
      </c>
      <c r="G1613" s="28">
        <v>8079</v>
      </c>
      <c r="H1613" s="28">
        <v>7391</v>
      </c>
      <c r="I1613" s="28"/>
      <c r="J1613" s="30">
        <f t="shared" si="6"/>
        <v>31.5018315018315</v>
      </c>
      <c r="K1613" s="32"/>
      <c r="L1613" s="32"/>
      <c r="M1613" s="32"/>
      <c r="O1613" s="33">
        <f t="shared" si="1"/>
        <v>218.4</v>
      </c>
    </row>
    <row r="1614" spans="1:15" ht="15.75" customHeight="1" x14ac:dyDescent="0.3">
      <c r="A1614" s="34">
        <v>2315</v>
      </c>
      <c r="B1614" s="34">
        <v>85</v>
      </c>
      <c r="C1614" s="35">
        <v>307</v>
      </c>
      <c r="D1614" s="35">
        <v>8</v>
      </c>
      <c r="E1614" s="36">
        <v>43550</v>
      </c>
      <c r="F1614" s="37">
        <v>5253</v>
      </c>
      <c r="G1614" s="35">
        <v>7959</v>
      </c>
      <c r="H1614" s="35">
        <v>7574</v>
      </c>
      <c r="I1614" s="28"/>
      <c r="J1614" s="30">
        <f t="shared" si="6"/>
        <v>16.587677725118482</v>
      </c>
      <c r="K1614" s="31">
        <f>AVERAGE(J1614:J1615)</f>
        <v>16.615677943019008</v>
      </c>
      <c r="L1614" s="31">
        <f>_xlfn.STDEV.S(J1614,J1615)</f>
        <v>3.9598287904329045E-2</v>
      </c>
      <c r="M1614" s="32"/>
      <c r="N1614" s="33">
        <f>(K1608-K1614)/36</f>
        <v>0.50344868707321944</v>
      </c>
      <c r="O1614" s="33">
        <f t="shared" si="1"/>
        <v>232.1</v>
      </c>
    </row>
    <row r="1615" spans="1:15" ht="15.75" customHeight="1" x14ac:dyDescent="0.3">
      <c r="A1615" s="34">
        <v>2316</v>
      </c>
      <c r="B1615" s="34">
        <v>86</v>
      </c>
      <c r="C1615" s="35">
        <v>307</v>
      </c>
      <c r="D1615" s="35">
        <v>8</v>
      </c>
      <c r="E1615" s="36">
        <v>43550</v>
      </c>
      <c r="F1615" s="37">
        <v>5281</v>
      </c>
      <c r="G1615" s="35">
        <v>7818</v>
      </c>
      <c r="H1615" s="35">
        <v>7456</v>
      </c>
      <c r="I1615" s="28"/>
      <c r="J1615" s="30">
        <f t="shared" si="6"/>
        <v>16.643678160919539</v>
      </c>
      <c r="K1615" s="32"/>
      <c r="L1615" s="32"/>
      <c r="M1615" s="32"/>
      <c r="O1615" s="33">
        <f t="shared" si="1"/>
        <v>217.5</v>
      </c>
    </row>
    <row r="1616" spans="1:15" ht="15.75" customHeight="1" x14ac:dyDescent="0.3">
      <c r="A1616" s="7">
        <v>537</v>
      </c>
      <c r="B1616" s="7">
        <v>187</v>
      </c>
      <c r="C1616" s="67">
        <v>308</v>
      </c>
      <c r="D1616" s="67">
        <v>2</v>
      </c>
      <c r="E1616" s="68">
        <v>43517</v>
      </c>
      <c r="F1616" s="67">
        <v>5214</v>
      </c>
      <c r="G1616" s="67">
        <v>7595</v>
      </c>
      <c r="H1616" s="67">
        <v>7024</v>
      </c>
      <c r="I1616" s="67">
        <v>9</v>
      </c>
      <c r="J1616" s="69">
        <f t="shared" si="6"/>
        <v>31.546961325966848</v>
      </c>
      <c r="K1616" s="46">
        <f>AVERAGE(J1616:J1617)</f>
        <v>33.626799720799269</v>
      </c>
      <c r="L1616" s="46">
        <f>_xlfn.STDEV.S(J1616,J1617)</f>
        <v>2.9413356655162985</v>
      </c>
      <c r="M1616" s="47">
        <v>2</v>
      </c>
      <c r="O1616" s="33">
        <f t="shared" si="1"/>
        <v>181</v>
      </c>
    </row>
    <row r="1617" spans="1:15" ht="15.75" customHeight="1" x14ac:dyDescent="0.3">
      <c r="A1617" s="7">
        <v>538</v>
      </c>
      <c r="B1617" s="7">
        <v>188</v>
      </c>
      <c r="C1617" s="67">
        <v>308</v>
      </c>
      <c r="D1617" s="67">
        <v>2</v>
      </c>
      <c r="E1617" s="68">
        <v>43517</v>
      </c>
      <c r="F1617" s="67">
        <v>5267</v>
      </c>
      <c r="G1617" s="67">
        <v>7802</v>
      </c>
      <c r="H1617" s="67">
        <v>7135</v>
      </c>
      <c r="I1617" s="67"/>
      <c r="J1617" s="69">
        <f t="shared" si="6"/>
        <v>35.706638115631691</v>
      </c>
      <c r="K1617" s="46"/>
      <c r="L1617" s="46"/>
      <c r="M1617" s="47"/>
      <c r="O1617" s="33">
        <f t="shared" si="1"/>
        <v>186.8</v>
      </c>
    </row>
    <row r="1618" spans="1:15" ht="15.75" customHeight="1" x14ac:dyDescent="0.3">
      <c r="A1618" s="7">
        <v>1191</v>
      </c>
      <c r="B1618" s="7">
        <v>145</v>
      </c>
      <c r="C1618" s="67">
        <v>308</v>
      </c>
      <c r="D1618" s="67">
        <v>4</v>
      </c>
      <c r="E1618" s="68">
        <v>43524</v>
      </c>
      <c r="F1618" s="67">
        <v>5181</v>
      </c>
      <c r="G1618" s="67">
        <v>8359</v>
      </c>
      <c r="H1618" s="67">
        <v>7360</v>
      </c>
      <c r="I1618" s="67">
        <v>11</v>
      </c>
      <c r="J1618" s="69">
        <f t="shared" si="6"/>
        <v>45.846718678292795</v>
      </c>
      <c r="K1618" s="46">
        <f>AVERAGE(J1618:J1619)</f>
        <v>46.011313450045058</v>
      </c>
      <c r="L1618" s="46">
        <f>_xlfn.STDEV.S(J1618,J1619)</f>
        <v>0.23277215850775448</v>
      </c>
      <c r="M1618" s="47"/>
      <c r="O1618" s="33">
        <f t="shared" si="1"/>
        <v>217.9</v>
      </c>
    </row>
    <row r="1619" spans="1:15" ht="15.75" customHeight="1" x14ac:dyDescent="0.3">
      <c r="A1619" s="7">
        <v>1192</v>
      </c>
      <c r="B1619" s="7">
        <v>146</v>
      </c>
      <c r="C1619" s="67">
        <v>308</v>
      </c>
      <c r="D1619" s="67">
        <v>4</v>
      </c>
      <c r="E1619" s="68">
        <v>43524</v>
      </c>
      <c r="F1619" s="67">
        <v>5179</v>
      </c>
      <c r="G1619" s="67">
        <v>8237</v>
      </c>
      <c r="H1619" s="67">
        <v>7271</v>
      </c>
      <c r="I1619" s="67"/>
      <c r="J1619" s="69">
        <f t="shared" si="6"/>
        <v>46.175908221797322</v>
      </c>
      <c r="K1619" s="47"/>
      <c r="L1619" s="47"/>
      <c r="M1619" s="47"/>
      <c r="O1619" s="33">
        <f t="shared" si="1"/>
        <v>209.2</v>
      </c>
    </row>
    <row r="1620" spans="1:15" ht="15.75" customHeight="1" x14ac:dyDescent="0.3">
      <c r="A1620" s="7">
        <v>1841</v>
      </c>
      <c r="B1620" s="7">
        <v>145</v>
      </c>
      <c r="C1620" s="67">
        <v>308</v>
      </c>
      <c r="D1620" s="67">
        <v>6</v>
      </c>
      <c r="E1620" s="68">
        <v>43535</v>
      </c>
      <c r="F1620" s="67">
        <v>5181</v>
      </c>
      <c r="G1620" s="67">
        <v>7859</v>
      </c>
      <c r="H1620" s="67">
        <v>7571</v>
      </c>
      <c r="I1620" s="67">
        <v>10</v>
      </c>
      <c r="J1620" s="69">
        <f t="shared" si="6"/>
        <v>12.05020920502092</v>
      </c>
      <c r="K1620" s="46">
        <f>AVERAGE(J1620:J1621)</f>
        <v>23.902634441638639</v>
      </c>
      <c r="L1620" s="46">
        <f>_xlfn.STDEV.S(J1620,J1621)</f>
        <v>16.76186051663792</v>
      </c>
      <c r="M1620" s="47"/>
      <c r="O1620" s="33">
        <f t="shared" si="1"/>
        <v>239</v>
      </c>
    </row>
    <row r="1621" spans="1:15" ht="15.75" customHeight="1" x14ac:dyDescent="0.3">
      <c r="A1621" s="7">
        <v>1842</v>
      </c>
      <c r="B1621" s="7">
        <v>146</v>
      </c>
      <c r="C1621" s="67">
        <v>308</v>
      </c>
      <c r="D1621" s="67">
        <v>6</v>
      </c>
      <c r="E1621" s="68">
        <v>43535</v>
      </c>
      <c r="F1621" s="67">
        <v>5179</v>
      </c>
      <c r="G1621" s="67">
        <v>7795</v>
      </c>
      <c r="H1621" s="67">
        <v>7106</v>
      </c>
      <c r="I1621" s="67"/>
      <c r="J1621" s="69">
        <f t="shared" si="6"/>
        <v>35.755059678256359</v>
      </c>
      <c r="K1621" s="46"/>
      <c r="L1621" s="46"/>
      <c r="M1621" s="47"/>
      <c r="O1621" s="33">
        <f t="shared" si="1"/>
        <v>192.7</v>
      </c>
    </row>
    <row r="1622" spans="1:15" ht="15.75" customHeight="1" x14ac:dyDescent="0.3">
      <c r="A1622" s="34">
        <v>2317</v>
      </c>
      <c r="B1622" s="34">
        <v>87</v>
      </c>
      <c r="C1622" s="70">
        <v>308</v>
      </c>
      <c r="D1622" s="70">
        <v>8</v>
      </c>
      <c r="E1622" s="71">
        <v>43550</v>
      </c>
      <c r="F1622" s="72">
        <v>5250</v>
      </c>
      <c r="G1622" s="70">
        <v>7867</v>
      </c>
      <c r="H1622" s="70">
        <v>7252</v>
      </c>
      <c r="I1622" s="67"/>
      <c r="J1622" s="69">
        <f t="shared" si="6"/>
        <v>30.719280719280718</v>
      </c>
      <c r="K1622" s="46">
        <f>AVERAGE(J1622:J1623)</f>
        <v>26.150414659475615</v>
      </c>
      <c r="L1622" s="46">
        <f>_xlfn.STDEV.S(J1622,J1623)</f>
        <v>6.461352346442502</v>
      </c>
      <c r="M1622" s="47"/>
      <c r="O1622" s="33">
        <f t="shared" si="1"/>
        <v>200.2</v>
      </c>
    </row>
    <row r="1623" spans="1:15" ht="15.75" customHeight="1" x14ac:dyDescent="0.3">
      <c r="A1623" s="34">
        <v>2318</v>
      </c>
      <c r="B1623" s="34">
        <v>88</v>
      </c>
      <c r="C1623" s="70">
        <v>308</v>
      </c>
      <c r="D1623" s="70">
        <v>8</v>
      </c>
      <c r="E1623" s="71">
        <v>43550</v>
      </c>
      <c r="F1623" s="72">
        <v>5241</v>
      </c>
      <c r="G1623" s="70">
        <v>7455</v>
      </c>
      <c r="H1623" s="70">
        <v>7062</v>
      </c>
      <c r="I1623" s="67"/>
      <c r="J1623" s="69">
        <f t="shared" si="6"/>
        <v>21.581548599670512</v>
      </c>
      <c r="K1623" s="47"/>
      <c r="L1623" s="47"/>
      <c r="M1623" s="47"/>
      <c r="O1623" s="33">
        <f t="shared" si="1"/>
        <v>182.1</v>
      </c>
    </row>
    <row r="1624" spans="1:15" ht="15.75" customHeight="1" x14ac:dyDescent="0.3">
      <c r="A1624" s="34">
        <v>2767</v>
      </c>
      <c r="B1624" s="34">
        <v>139</v>
      </c>
      <c r="C1624" s="70">
        <v>308</v>
      </c>
      <c r="D1624" s="70">
        <v>10</v>
      </c>
      <c r="E1624" s="71">
        <v>43564</v>
      </c>
      <c r="F1624" s="72">
        <v>5218</v>
      </c>
      <c r="G1624" s="70">
        <v>7183</v>
      </c>
      <c r="H1624" s="70">
        <v>6923</v>
      </c>
      <c r="I1624" s="70"/>
      <c r="J1624" s="69">
        <f t="shared" si="6"/>
        <v>15.249266862170089</v>
      </c>
      <c r="K1624" s="46">
        <f>AVERAGE(J1624:J1625)</f>
        <v>15.52512550325563</v>
      </c>
      <c r="L1624" s="46">
        <f>_xlfn.STDEV.S(J1624,J1625)</f>
        <v>0.39012303152098465</v>
      </c>
      <c r="M1624" s="47">
        <f>(K1622-K1624)/14</f>
        <v>0.75894922544428467</v>
      </c>
      <c r="N1624" s="33">
        <f>(K1616-K1624)/47</f>
        <v>0.38514200462858805</v>
      </c>
      <c r="O1624" s="33">
        <f t="shared" si="1"/>
        <v>170.5</v>
      </c>
    </row>
    <row r="1625" spans="1:15" ht="15.75" customHeight="1" x14ac:dyDescent="0.3">
      <c r="A1625" s="34">
        <v>2768</v>
      </c>
      <c r="B1625" s="34">
        <v>140</v>
      </c>
      <c r="C1625" s="70">
        <v>308</v>
      </c>
      <c r="D1625" s="70">
        <v>10</v>
      </c>
      <c r="E1625" s="71">
        <v>43564</v>
      </c>
      <c r="F1625" s="72">
        <v>5241</v>
      </c>
      <c r="G1625" s="70">
        <v>7359</v>
      </c>
      <c r="H1625" s="70">
        <v>7070</v>
      </c>
      <c r="I1625" s="70"/>
      <c r="J1625" s="69">
        <f t="shared" si="6"/>
        <v>15.800984144341172</v>
      </c>
      <c r="K1625" s="47"/>
      <c r="L1625" s="47"/>
      <c r="M1625" s="47"/>
      <c r="O1625" s="33">
        <f t="shared" si="1"/>
        <v>182.9</v>
      </c>
    </row>
    <row r="1626" spans="1:15" ht="15.75" customHeight="1" x14ac:dyDescent="0.3">
      <c r="A1626" s="7">
        <v>195</v>
      </c>
      <c r="B1626" s="7">
        <v>195</v>
      </c>
      <c r="C1626" s="28">
        <v>309</v>
      </c>
      <c r="D1626" s="28">
        <v>1</v>
      </c>
      <c r="E1626" s="29">
        <v>43514</v>
      </c>
      <c r="F1626" s="28">
        <v>5277</v>
      </c>
      <c r="G1626" s="28">
        <v>8412</v>
      </c>
      <c r="H1626" s="28">
        <v>7638</v>
      </c>
      <c r="I1626" s="28">
        <v>10</v>
      </c>
      <c r="J1626" s="30">
        <f t="shared" si="6"/>
        <v>32.782719186785258</v>
      </c>
      <c r="K1626" s="31">
        <f>AVERAGE(J1626:J1627)</f>
        <v>33.278776811935671</v>
      </c>
      <c r="L1626" s="31">
        <f>_xlfn.STDEV.S(J1626,J1627)</f>
        <v>0.70153142120630896</v>
      </c>
      <c r="M1626" s="32">
        <v>1</v>
      </c>
      <c r="O1626" s="33">
        <f t="shared" si="1"/>
        <v>236.1</v>
      </c>
    </row>
    <row r="1627" spans="1:15" ht="15.75" customHeight="1" x14ac:dyDescent="0.3">
      <c r="A1627" s="7">
        <v>196</v>
      </c>
      <c r="B1627" s="7">
        <v>196</v>
      </c>
      <c r="C1627" s="28">
        <v>309</v>
      </c>
      <c r="D1627" s="28">
        <v>1</v>
      </c>
      <c r="E1627" s="29">
        <v>43514</v>
      </c>
      <c r="F1627" s="28">
        <v>5243</v>
      </c>
      <c r="G1627" s="28">
        <v>8273</v>
      </c>
      <c r="H1627" s="28">
        <v>7508</v>
      </c>
      <c r="I1627" s="28"/>
      <c r="J1627" s="30">
        <f t="shared" si="6"/>
        <v>33.774834437086092</v>
      </c>
      <c r="K1627" s="32"/>
      <c r="L1627" s="32"/>
      <c r="M1627" s="32"/>
      <c r="O1627" s="33">
        <f t="shared" si="1"/>
        <v>226.5</v>
      </c>
    </row>
    <row r="1628" spans="1:15" ht="15.75" customHeight="1" x14ac:dyDescent="0.3">
      <c r="A1628" s="7">
        <v>849</v>
      </c>
      <c r="B1628" s="7">
        <v>195</v>
      </c>
      <c r="C1628" s="28">
        <v>309</v>
      </c>
      <c r="D1628" s="28">
        <v>3</v>
      </c>
      <c r="E1628" s="29">
        <v>43521</v>
      </c>
      <c r="F1628" s="28">
        <v>5277</v>
      </c>
      <c r="G1628" s="28">
        <v>8410</v>
      </c>
      <c r="H1628" s="28">
        <v>7778</v>
      </c>
      <c r="I1628" s="28">
        <v>9</v>
      </c>
      <c r="J1628" s="30">
        <f t="shared" si="6"/>
        <v>25.269892043182729</v>
      </c>
      <c r="K1628" s="31">
        <f>AVERAGE(J1628:J1629)</f>
        <v>24.777803164448507</v>
      </c>
      <c r="L1628" s="31">
        <f>_xlfn.STDEV.S(J1628,J1629)</f>
        <v>0.69591876619890625</v>
      </c>
      <c r="M1628" s="32"/>
      <c r="O1628" s="33">
        <f t="shared" si="1"/>
        <v>250.1</v>
      </c>
    </row>
    <row r="1629" spans="1:15" ht="15.75" customHeight="1" x14ac:dyDescent="0.3">
      <c r="A1629" s="7">
        <v>850</v>
      </c>
      <c r="B1629" s="7">
        <v>196</v>
      </c>
      <c r="C1629" s="28">
        <v>309</v>
      </c>
      <c r="D1629" s="28">
        <v>3</v>
      </c>
      <c r="E1629" s="29">
        <v>43521</v>
      </c>
      <c r="F1629" s="28">
        <v>5243</v>
      </c>
      <c r="G1629" s="28">
        <v>8114</v>
      </c>
      <c r="H1629" s="28">
        <v>7553</v>
      </c>
      <c r="I1629" s="28"/>
      <c r="J1629" s="30">
        <f t="shared" si="6"/>
        <v>24.285714285714285</v>
      </c>
      <c r="K1629" s="31"/>
      <c r="L1629" s="31"/>
      <c r="M1629" s="32"/>
      <c r="O1629" s="33">
        <f t="shared" si="1"/>
        <v>231</v>
      </c>
    </row>
    <row r="1630" spans="1:15" ht="15.75" customHeight="1" x14ac:dyDescent="0.3">
      <c r="A1630" s="7">
        <v>1499</v>
      </c>
      <c r="B1630" s="7">
        <v>195</v>
      </c>
      <c r="C1630" s="28">
        <v>309</v>
      </c>
      <c r="D1630" s="28">
        <v>5</v>
      </c>
      <c r="E1630" s="29">
        <v>43531</v>
      </c>
      <c r="F1630" s="28">
        <v>5277</v>
      </c>
      <c r="G1630" s="28">
        <v>8255</v>
      </c>
      <c r="H1630" s="28">
        <v>7695</v>
      </c>
      <c r="I1630" s="28">
        <v>8</v>
      </c>
      <c r="J1630" s="30">
        <f t="shared" si="6"/>
        <v>23.159636062861868</v>
      </c>
      <c r="K1630" s="31">
        <f>AVERAGE(J1630:J1631)</f>
        <v>22.814844879840681</v>
      </c>
      <c r="L1630" s="31">
        <f>_xlfn.STDEV.S(J1630,J1631)</f>
        <v>0.48760836721522594</v>
      </c>
      <c r="M1630" s="32"/>
      <c r="O1630" s="33">
        <f t="shared" si="1"/>
        <v>241.8</v>
      </c>
    </row>
    <row r="1631" spans="1:15" ht="15.75" customHeight="1" x14ac:dyDescent="0.3">
      <c r="A1631" s="7">
        <v>1500</v>
      </c>
      <c r="B1631" s="7">
        <v>196</v>
      </c>
      <c r="C1631" s="28">
        <v>309</v>
      </c>
      <c r="D1631" s="28">
        <v>5</v>
      </c>
      <c r="E1631" s="29">
        <v>43531</v>
      </c>
      <c r="F1631" s="28">
        <v>5243</v>
      </c>
      <c r="G1631" s="28">
        <v>8208</v>
      </c>
      <c r="H1631" s="28">
        <v>7664</v>
      </c>
      <c r="I1631" s="28"/>
      <c r="J1631" s="30">
        <f t="shared" si="6"/>
        <v>22.470053696819495</v>
      </c>
      <c r="K1631" s="32"/>
      <c r="L1631" s="32"/>
      <c r="M1631" s="32"/>
      <c r="O1631" s="33">
        <f t="shared" si="1"/>
        <v>242.1</v>
      </c>
    </row>
    <row r="1632" spans="1:15" ht="15.75" customHeight="1" x14ac:dyDescent="0.3">
      <c r="A1632" s="34">
        <v>2089</v>
      </c>
      <c r="B1632" s="34">
        <v>135</v>
      </c>
      <c r="C1632" s="35">
        <v>309</v>
      </c>
      <c r="D1632" s="35">
        <v>7</v>
      </c>
      <c r="E1632" s="36">
        <v>43545</v>
      </c>
      <c r="F1632" s="37">
        <v>5240</v>
      </c>
      <c r="G1632" s="35">
        <v>7795</v>
      </c>
      <c r="H1632" s="35">
        <v>7446</v>
      </c>
      <c r="I1632" s="28"/>
      <c r="J1632" s="30">
        <f t="shared" si="6"/>
        <v>15.820489573889393</v>
      </c>
      <c r="K1632" s="31">
        <f>AVERAGE(J1632:J1633)</f>
        <v>15.182170745516753</v>
      </c>
      <c r="L1632" s="31">
        <f>_xlfn.STDEV.S(J1632,J1633)</f>
        <v>0.90271914420268984</v>
      </c>
      <c r="M1632" s="32">
        <f>(K1630-K1632)/14</f>
        <v>0.54519100959456623</v>
      </c>
      <c r="N1632" s="33">
        <f>(K1626-K1632)/31</f>
        <v>0.58376148601351352</v>
      </c>
      <c r="O1632" s="33">
        <f t="shared" si="1"/>
        <v>220.6</v>
      </c>
    </row>
    <row r="1633" spans="1:15" ht="15.75" customHeight="1" x14ac:dyDescent="0.3">
      <c r="A1633" s="34">
        <v>2090</v>
      </c>
      <c r="B1633" s="34">
        <v>136</v>
      </c>
      <c r="C1633" s="35">
        <v>309</v>
      </c>
      <c r="D1633" s="35">
        <v>7</v>
      </c>
      <c r="E1633" s="36">
        <v>43545</v>
      </c>
      <c r="F1633" s="37">
        <v>5219</v>
      </c>
      <c r="G1633" s="35">
        <v>7818</v>
      </c>
      <c r="H1633" s="35">
        <v>7488</v>
      </c>
      <c r="I1633" s="28"/>
      <c r="J1633" s="30">
        <f t="shared" si="6"/>
        <v>14.543851917144115</v>
      </c>
      <c r="K1633" s="32"/>
      <c r="L1633" s="32"/>
      <c r="M1633" s="32"/>
      <c r="O1633" s="33">
        <f t="shared" si="1"/>
        <v>226.9</v>
      </c>
    </row>
    <row r="1634" spans="1:15" ht="15.75" customHeight="1" x14ac:dyDescent="0.3">
      <c r="A1634" s="7">
        <v>197</v>
      </c>
      <c r="B1634" s="7">
        <v>197</v>
      </c>
      <c r="C1634" s="67">
        <v>310</v>
      </c>
      <c r="D1634" s="67">
        <v>1</v>
      </c>
      <c r="E1634" s="68">
        <v>43514</v>
      </c>
      <c r="F1634" s="67">
        <v>5252</v>
      </c>
      <c r="G1634" s="67">
        <v>7333</v>
      </c>
      <c r="H1634" s="67">
        <v>6937</v>
      </c>
      <c r="I1634" s="67">
        <v>9</v>
      </c>
      <c r="J1634" s="69">
        <f t="shared" si="6"/>
        <v>23.501483679525222</v>
      </c>
      <c r="K1634" s="46">
        <f>AVERAGE(J1634:J1635)</f>
        <v>23.323364619281943</v>
      </c>
      <c r="L1634" s="46">
        <f>_xlfn.STDEV.S(J1634,J1635)</f>
        <v>0.25189839071319609</v>
      </c>
      <c r="M1634" s="47">
        <v>1</v>
      </c>
      <c r="O1634" s="33">
        <f t="shared" si="1"/>
        <v>168.5</v>
      </c>
    </row>
    <row r="1635" spans="1:15" ht="15.75" customHeight="1" x14ac:dyDescent="0.3">
      <c r="A1635" s="7">
        <v>198</v>
      </c>
      <c r="B1635" s="7">
        <v>198</v>
      </c>
      <c r="C1635" s="67">
        <v>310</v>
      </c>
      <c r="D1635" s="67">
        <v>1</v>
      </c>
      <c r="E1635" s="68">
        <v>43514</v>
      </c>
      <c r="F1635" s="67">
        <v>5320</v>
      </c>
      <c r="G1635" s="67">
        <v>7677</v>
      </c>
      <c r="H1635" s="67">
        <v>7234</v>
      </c>
      <c r="I1635" s="67"/>
      <c r="J1635" s="69">
        <f t="shared" si="6"/>
        <v>23.145245559038663</v>
      </c>
      <c r="K1635" s="46"/>
      <c r="L1635" s="46"/>
      <c r="M1635" s="47"/>
      <c r="O1635" s="33">
        <f t="shared" si="1"/>
        <v>191.4</v>
      </c>
    </row>
    <row r="1636" spans="1:15" ht="15.75" customHeight="1" x14ac:dyDescent="0.3">
      <c r="A1636" s="7">
        <v>851</v>
      </c>
      <c r="B1636" s="7">
        <v>197</v>
      </c>
      <c r="C1636" s="38">
        <v>310</v>
      </c>
      <c r="D1636" s="38">
        <v>3</v>
      </c>
      <c r="E1636" s="39">
        <v>43521</v>
      </c>
      <c r="F1636" s="38">
        <v>5252</v>
      </c>
      <c r="G1636" s="38">
        <v>7318</v>
      </c>
      <c r="H1636" s="38">
        <v>7031</v>
      </c>
      <c r="I1636" s="38">
        <v>11</v>
      </c>
      <c r="J1636" s="40">
        <f t="shared" si="6"/>
        <v>16.13265879707701</v>
      </c>
      <c r="K1636" s="46">
        <f>AVERAGE(J1636:J1637)</f>
        <v>16.08849976026546</v>
      </c>
      <c r="L1636" s="46">
        <f>_xlfn.STDEV.S(J1636,J1637)</f>
        <v>6.2450308760226579E-2</v>
      </c>
      <c r="M1636" s="47"/>
      <c r="O1636" s="33">
        <f t="shared" si="1"/>
        <v>177.9</v>
      </c>
    </row>
    <row r="1637" spans="1:15" ht="15.75" customHeight="1" x14ac:dyDescent="0.3">
      <c r="A1637" s="7">
        <v>852</v>
      </c>
      <c r="B1637" s="7">
        <v>198</v>
      </c>
      <c r="C1637" s="38">
        <v>310</v>
      </c>
      <c r="D1637" s="38">
        <v>3</v>
      </c>
      <c r="E1637" s="39">
        <v>43521</v>
      </c>
      <c r="F1637" s="38">
        <v>5320</v>
      </c>
      <c r="G1637" s="38">
        <v>7309</v>
      </c>
      <c r="H1637" s="38">
        <v>7034</v>
      </c>
      <c r="I1637" s="38"/>
      <c r="J1637" s="40">
        <f t="shared" si="6"/>
        <v>16.04434072345391</v>
      </c>
      <c r="K1637" s="47"/>
      <c r="L1637" s="47"/>
      <c r="M1637" s="47"/>
      <c r="O1637" s="33">
        <f t="shared" si="1"/>
        <v>171.4</v>
      </c>
    </row>
    <row r="1638" spans="1:15" ht="15.75" customHeight="1" x14ac:dyDescent="0.3">
      <c r="A1638" s="7">
        <v>1501</v>
      </c>
      <c r="B1638" s="7">
        <v>197</v>
      </c>
      <c r="C1638" s="38">
        <v>310</v>
      </c>
      <c r="D1638" s="38">
        <v>5</v>
      </c>
      <c r="E1638" s="39">
        <v>43531</v>
      </c>
      <c r="F1638" s="38">
        <v>5252</v>
      </c>
      <c r="G1638" s="38">
        <v>7158</v>
      </c>
      <c r="H1638" s="38">
        <v>6884</v>
      </c>
      <c r="I1638" s="38">
        <v>7</v>
      </c>
      <c r="J1638" s="40">
        <f t="shared" si="6"/>
        <v>16.78921568627451</v>
      </c>
      <c r="K1638" s="46">
        <f>AVERAGE(J1638:J1639)</f>
        <v>16.788547237076649</v>
      </c>
      <c r="L1638" s="46">
        <f>_xlfn.STDEV.S(J1638,J1639)</f>
        <v>9.4532992137153003E-4</v>
      </c>
      <c r="M1638" s="47"/>
      <c r="O1638" s="33">
        <f t="shared" si="1"/>
        <v>163.19999999999999</v>
      </c>
    </row>
    <row r="1639" spans="1:15" ht="15.75" customHeight="1" x14ac:dyDescent="0.3">
      <c r="A1639" s="7">
        <v>1502</v>
      </c>
      <c r="B1639" s="7">
        <v>198</v>
      </c>
      <c r="C1639" s="38">
        <v>310</v>
      </c>
      <c r="D1639" s="38">
        <v>5</v>
      </c>
      <c r="E1639" s="39">
        <v>43531</v>
      </c>
      <c r="F1639" s="38">
        <v>5320</v>
      </c>
      <c r="G1639" s="38">
        <v>7247</v>
      </c>
      <c r="H1639" s="38">
        <v>6970</v>
      </c>
      <c r="I1639" s="38"/>
      <c r="J1639" s="40">
        <f t="shared" si="6"/>
        <v>16.787878787878789</v>
      </c>
      <c r="K1639" s="46"/>
      <c r="L1639" s="46"/>
      <c r="M1639" s="47"/>
      <c r="O1639" s="33">
        <f t="shared" si="1"/>
        <v>165</v>
      </c>
    </row>
    <row r="1640" spans="1:15" ht="15.75" customHeight="1" x14ac:dyDescent="0.3">
      <c r="A1640" s="34">
        <v>2091</v>
      </c>
      <c r="B1640" s="34">
        <v>137</v>
      </c>
      <c r="C1640" s="43">
        <v>310</v>
      </c>
      <c r="D1640" s="43">
        <v>7</v>
      </c>
      <c r="E1640" s="44">
        <v>43545</v>
      </c>
      <c r="F1640" s="45">
        <v>5220</v>
      </c>
      <c r="G1640" s="43">
        <v>7101</v>
      </c>
      <c r="H1640" s="43">
        <v>6878</v>
      </c>
      <c r="I1640" s="38"/>
      <c r="J1640" s="40">
        <f t="shared" si="6"/>
        <v>13.44993968636912</v>
      </c>
      <c r="K1640" s="46">
        <f>AVERAGE(J1640:J1641)</f>
        <v>13.50802651175926</v>
      </c>
      <c r="L1640" s="46">
        <f>_xlfn.STDEV.S(J1640,J1641)</f>
        <v>8.2147176261933338E-2</v>
      </c>
      <c r="M1640" s="47"/>
      <c r="O1640" s="33">
        <f t="shared" si="1"/>
        <v>165.8</v>
      </c>
    </row>
    <row r="1641" spans="1:15" ht="15.75" customHeight="1" x14ac:dyDescent="0.3">
      <c r="A1641" s="34">
        <v>2092</v>
      </c>
      <c r="B1641" s="34">
        <v>138</v>
      </c>
      <c r="C1641" s="43">
        <v>310</v>
      </c>
      <c r="D1641" s="43">
        <v>7</v>
      </c>
      <c r="E1641" s="44">
        <v>43545</v>
      </c>
      <c r="F1641" s="45">
        <v>5222</v>
      </c>
      <c r="G1641" s="43">
        <v>7206</v>
      </c>
      <c r="H1641" s="43">
        <v>6969</v>
      </c>
      <c r="I1641" s="38"/>
      <c r="J1641" s="40">
        <f t="shared" si="6"/>
        <v>13.5661133371494</v>
      </c>
      <c r="K1641" s="47"/>
      <c r="L1641" s="47"/>
      <c r="M1641" s="47"/>
      <c r="O1641" s="33">
        <f t="shared" si="1"/>
        <v>174.7</v>
      </c>
    </row>
    <row r="1642" spans="1:15" ht="15.75" customHeight="1" x14ac:dyDescent="0.3">
      <c r="A1642" s="7">
        <v>199</v>
      </c>
      <c r="B1642" s="7">
        <v>199</v>
      </c>
      <c r="C1642" s="28">
        <v>311</v>
      </c>
      <c r="D1642" s="28">
        <v>1</v>
      </c>
      <c r="E1642" s="29">
        <v>43514</v>
      </c>
      <c r="F1642" s="28">
        <v>5262</v>
      </c>
      <c r="G1642" s="28">
        <v>8545</v>
      </c>
      <c r="H1642" s="28">
        <v>7554</v>
      </c>
      <c r="I1642" s="28">
        <v>9</v>
      </c>
      <c r="J1642" s="30">
        <f t="shared" si="6"/>
        <v>43.237347294938914</v>
      </c>
      <c r="K1642" s="31">
        <f>AVERAGE(J1642:J1643)</f>
        <v>44.163893285712348</v>
      </c>
      <c r="L1642" s="31">
        <f>_xlfn.STDEV.S(J1642,J1643)</f>
        <v>1.3103339063142119</v>
      </c>
      <c r="M1642" s="32">
        <v>1</v>
      </c>
      <c r="O1642" s="33">
        <f t="shared" si="1"/>
        <v>229.2</v>
      </c>
    </row>
    <row r="1643" spans="1:15" ht="15.75" customHeight="1" x14ac:dyDescent="0.3">
      <c r="A1643" s="7">
        <v>200</v>
      </c>
      <c r="B1643" s="7">
        <v>200</v>
      </c>
      <c r="C1643" s="28">
        <v>311</v>
      </c>
      <c r="D1643" s="28">
        <v>1</v>
      </c>
      <c r="E1643" s="29">
        <v>43514</v>
      </c>
      <c r="F1643" s="28">
        <v>5181</v>
      </c>
      <c r="G1643" s="28">
        <v>8550</v>
      </c>
      <c r="H1643" s="28">
        <v>7503</v>
      </c>
      <c r="I1643" s="28"/>
      <c r="J1643" s="30">
        <f t="shared" si="6"/>
        <v>45.090439276485789</v>
      </c>
      <c r="K1643" s="32"/>
      <c r="L1643" s="32"/>
      <c r="M1643" s="32"/>
      <c r="O1643" s="33">
        <f t="shared" si="1"/>
        <v>232.2</v>
      </c>
    </row>
    <row r="1644" spans="1:15" ht="15.75" customHeight="1" x14ac:dyDescent="0.3">
      <c r="A1644" s="7">
        <v>853</v>
      </c>
      <c r="B1644" s="7">
        <v>199</v>
      </c>
      <c r="C1644" s="28">
        <v>311</v>
      </c>
      <c r="D1644" s="28">
        <v>3</v>
      </c>
      <c r="E1644" s="29">
        <v>43521</v>
      </c>
      <c r="F1644" s="28">
        <v>5262</v>
      </c>
      <c r="G1644" s="28">
        <v>8462</v>
      </c>
      <c r="H1644" s="28">
        <v>7712</v>
      </c>
      <c r="I1644" s="28">
        <v>10</v>
      </c>
      <c r="J1644" s="30">
        <f t="shared" si="6"/>
        <v>30.612244897959183</v>
      </c>
      <c r="K1644" s="31">
        <f>AVERAGE(J1644:J1645)</f>
        <v>30.310004436557229</v>
      </c>
      <c r="L1644" s="31">
        <f>_xlfn.STDEV.S(J1644,J1645)</f>
        <v>0.42743255961254317</v>
      </c>
      <c r="M1644" s="32"/>
      <c r="O1644" s="33">
        <f t="shared" si="1"/>
        <v>245</v>
      </c>
    </row>
    <row r="1645" spans="1:15" ht="15.75" customHeight="1" x14ac:dyDescent="0.3">
      <c r="A1645" s="7">
        <v>854</v>
      </c>
      <c r="B1645" s="7">
        <v>200</v>
      </c>
      <c r="C1645" s="28">
        <v>311</v>
      </c>
      <c r="D1645" s="28">
        <v>3</v>
      </c>
      <c r="E1645" s="29">
        <v>43521</v>
      </c>
      <c r="F1645" s="28">
        <v>5181</v>
      </c>
      <c r="G1645" s="28">
        <v>8530</v>
      </c>
      <c r="H1645" s="28">
        <v>7757</v>
      </c>
      <c r="I1645" s="28"/>
      <c r="J1645" s="30">
        <f t="shared" si="6"/>
        <v>30.007763975155278</v>
      </c>
      <c r="K1645" s="31"/>
      <c r="L1645" s="31"/>
      <c r="M1645" s="32"/>
      <c r="O1645" s="33">
        <f t="shared" si="1"/>
        <v>257.60000000000002</v>
      </c>
    </row>
    <row r="1646" spans="1:15" ht="15.75" customHeight="1" x14ac:dyDescent="0.3">
      <c r="A1646" s="7">
        <v>1503</v>
      </c>
      <c r="B1646" s="7">
        <v>199</v>
      </c>
      <c r="C1646" s="28">
        <v>311</v>
      </c>
      <c r="D1646" s="28">
        <v>5</v>
      </c>
      <c r="E1646" s="29">
        <v>43531</v>
      </c>
      <c r="F1646" s="28">
        <v>5262</v>
      </c>
      <c r="G1646" s="28">
        <v>8240</v>
      </c>
      <c r="H1646" s="28">
        <v>7747</v>
      </c>
      <c r="I1646" s="28">
        <v>6</v>
      </c>
      <c r="J1646" s="30">
        <f t="shared" si="6"/>
        <v>19.839034205231385</v>
      </c>
      <c r="K1646" s="31">
        <f>AVERAGE(J1646:J1647)</f>
        <v>19.993131980569974</v>
      </c>
      <c r="L1646" s="31">
        <f>_xlfn.STDEV.S(J1646,J1647)</f>
        <v>0.21792716381535363</v>
      </c>
      <c r="M1646" s="32"/>
      <c r="O1646" s="33">
        <f t="shared" si="1"/>
        <v>248.5</v>
      </c>
    </row>
    <row r="1647" spans="1:15" ht="15.75" customHeight="1" x14ac:dyDescent="0.3">
      <c r="A1647" s="7">
        <v>1504</v>
      </c>
      <c r="B1647" s="7">
        <v>200</v>
      </c>
      <c r="C1647" s="28">
        <v>311</v>
      </c>
      <c r="D1647" s="28">
        <v>5</v>
      </c>
      <c r="E1647" s="29">
        <v>43531</v>
      </c>
      <c r="F1647" s="28">
        <v>5181</v>
      </c>
      <c r="G1647" s="28">
        <v>8282</v>
      </c>
      <c r="H1647" s="28">
        <v>7762</v>
      </c>
      <c r="I1647" s="28"/>
      <c r="J1647" s="30">
        <f t="shared" si="6"/>
        <v>20.147229755908562</v>
      </c>
      <c r="K1647" s="32"/>
      <c r="L1647" s="32"/>
      <c r="M1647" s="32"/>
      <c r="O1647" s="33">
        <f t="shared" si="1"/>
        <v>258.10000000000002</v>
      </c>
    </row>
    <row r="1648" spans="1:15" ht="15.75" customHeight="1" x14ac:dyDescent="0.3">
      <c r="A1648" s="34">
        <v>2093</v>
      </c>
      <c r="B1648" s="34">
        <v>139</v>
      </c>
      <c r="C1648" s="35">
        <v>311</v>
      </c>
      <c r="D1648" s="35">
        <v>7</v>
      </c>
      <c r="E1648" s="36">
        <v>43545</v>
      </c>
      <c r="F1648" s="37">
        <v>5218</v>
      </c>
      <c r="G1648" s="35">
        <v>8130</v>
      </c>
      <c r="H1648" s="35">
        <v>7721</v>
      </c>
      <c r="I1648" s="28"/>
      <c r="J1648" s="30">
        <f t="shared" si="6"/>
        <v>16.340391530163803</v>
      </c>
      <c r="K1648" s="31">
        <f>AVERAGE(J1648:J1649)</f>
        <v>16.071533557724042</v>
      </c>
      <c r="L1648" s="31">
        <f>_xlfn.STDEV.S(J1648,J1649)</f>
        <v>0.38022259097644096</v>
      </c>
      <c r="M1648" s="32">
        <f>(K1646-K1648)/14</f>
        <v>0.28011417306042369</v>
      </c>
      <c r="N1648" s="33">
        <f>(K1644-K1648)/24</f>
        <v>0.59326961995138283</v>
      </c>
      <c r="O1648" s="33">
        <f t="shared" si="1"/>
        <v>250.3</v>
      </c>
    </row>
    <row r="1649" spans="1:15" ht="15.75" customHeight="1" x14ac:dyDescent="0.3">
      <c r="A1649" s="34">
        <v>2094</v>
      </c>
      <c r="B1649" s="34">
        <v>140</v>
      </c>
      <c r="C1649" s="35">
        <v>311</v>
      </c>
      <c r="D1649" s="35">
        <v>7</v>
      </c>
      <c r="E1649" s="36">
        <v>43545</v>
      </c>
      <c r="F1649" s="37">
        <v>5241</v>
      </c>
      <c r="G1649" s="35">
        <v>8011</v>
      </c>
      <c r="H1649" s="35">
        <v>7633</v>
      </c>
      <c r="I1649" s="28"/>
      <c r="J1649" s="30">
        <f t="shared" si="6"/>
        <v>15.802675585284282</v>
      </c>
      <c r="K1649" s="32"/>
      <c r="L1649" s="32"/>
      <c r="M1649" s="32"/>
      <c r="O1649" s="33">
        <f t="shared" si="1"/>
        <v>239.2</v>
      </c>
    </row>
    <row r="1650" spans="1:15" ht="15.75" customHeight="1" x14ac:dyDescent="0.3">
      <c r="A1650" s="7">
        <v>201</v>
      </c>
      <c r="B1650" s="7">
        <v>201</v>
      </c>
      <c r="C1650" s="57">
        <v>312</v>
      </c>
      <c r="D1650" s="57">
        <v>1</v>
      </c>
      <c r="E1650" s="58">
        <v>43514</v>
      </c>
      <c r="F1650" s="57">
        <v>5254</v>
      </c>
      <c r="G1650" s="57">
        <v>8407</v>
      </c>
      <c r="H1650" s="57">
        <v>7450</v>
      </c>
      <c r="I1650" s="57">
        <v>11</v>
      </c>
      <c r="J1650" s="59">
        <f t="shared" si="6"/>
        <v>43.579234972677597</v>
      </c>
      <c r="K1650" s="63">
        <f>AVERAGE(J1650:J1651)</f>
        <v>45.056450404044533</v>
      </c>
      <c r="L1650" s="63">
        <f>_xlfn.STDEV.S(J1650,J1651)</f>
        <v>2.0890980975859432</v>
      </c>
      <c r="M1650" s="62">
        <v>2</v>
      </c>
      <c r="O1650" s="33">
        <f t="shared" si="1"/>
        <v>219.6</v>
      </c>
    </row>
    <row r="1651" spans="1:15" ht="15.75" customHeight="1" x14ac:dyDescent="0.3">
      <c r="A1651" s="7">
        <v>202</v>
      </c>
      <c r="B1651" s="7">
        <v>202</v>
      </c>
      <c r="C1651" s="57">
        <v>312</v>
      </c>
      <c r="D1651" s="57">
        <v>1</v>
      </c>
      <c r="E1651" s="58">
        <v>43514</v>
      </c>
      <c r="F1651" s="57">
        <v>5275</v>
      </c>
      <c r="G1651" s="57">
        <v>8213</v>
      </c>
      <c r="H1651" s="57">
        <v>7280</v>
      </c>
      <c r="I1651" s="57"/>
      <c r="J1651" s="59">
        <f t="shared" si="6"/>
        <v>46.533665835411469</v>
      </c>
      <c r="K1651" s="63"/>
      <c r="L1651" s="63"/>
      <c r="M1651" s="62"/>
      <c r="O1651" s="33">
        <f t="shared" si="1"/>
        <v>200.5</v>
      </c>
    </row>
    <row r="1652" spans="1:15" ht="15.75" customHeight="1" x14ac:dyDescent="0.3">
      <c r="A1652" s="7">
        <v>855</v>
      </c>
      <c r="B1652" s="7">
        <v>201</v>
      </c>
      <c r="C1652" s="57">
        <v>312</v>
      </c>
      <c r="D1652" s="57">
        <v>3</v>
      </c>
      <c r="E1652" s="58">
        <v>43521</v>
      </c>
      <c r="F1652" s="57">
        <v>5254</v>
      </c>
      <c r="G1652" s="57">
        <v>8447</v>
      </c>
      <c r="H1652" s="57">
        <v>7561</v>
      </c>
      <c r="I1652" s="57">
        <v>9</v>
      </c>
      <c r="J1652" s="59">
        <f t="shared" si="6"/>
        <v>38.404854789770262</v>
      </c>
      <c r="K1652" s="63">
        <f>AVERAGE(J1652:J1653)</f>
        <v>38.832552172068731</v>
      </c>
      <c r="L1652" s="63">
        <f>_xlfn.STDEV.S(J1652,J1653)</f>
        <v>0.60485543863796487</v>
      </c>
      <c r="M1652" s="62"/>
      <c r="O1652" s="33">
        <f t="shared" si="1"/>
        <v>230.7</v>
      </c>
    </row>
    <row r="1653" spans="1:15" ht="15.75" customHeight="1" x14ac:dyDescent="0.3">
      <c r="A1653" s="7">
        <v>856</v>
      </c>
      <c r="B1653" s="7">
        <v>202</v>
      </c>
      <c r="C1653" s="57">
        <v>312</v>
      </c>
      <c r="D1653" s="57">
        <v>3</v>
      </c>
      <c r="E1653" s="58">
        <v>43521</v>
      </c>
      <c r="F1653" s="57">
        <v>5275</v>
      </c>
      <c r="G1653" s="57">
        <v>8400</v>
      </c>
      <c r="H1653" s="57">
        <v>7519</v>
      </c>
      <c r="I1653" s="57"/>
      <c r="J1653" s="59">
        <f t="shared" si="6"/>
        <v>39.260249554367199</v>
      </c>
      <c r="K1653" s="62"/>
      <c r="L1653" s="62"/>
      <c r="M1653" s="62"/>
      <c r="O1653" s="33">
        <f t="shared" si="1"/>
        <v>224.4</v>
      </c>
    </row>
    <row r="1654" spans="1:15" ht="15.75" customHeight="1" x14ac:dyDescent="0.3">
      <c r="A1654" s="7">
        <v>1505</v>
      </c>
      <c r="B1654" s="7">
        <v>201</v>
      </c>
      <c r="C1654" s="57">
        <v>312</v>
      </c>
      <c r="D1654" s="57">
        <v>5</v>
      </c>
      <c r="E1654" s="58">
        <v>43531</v>
      </c>
      <c r="F1654" s="57">
        <v>5254</v>
      </c>
      <c r="G1654" s="57">
        <v>7878</v>
      </c>
      <c r="H1654" s="57">
        <v>7297</v>
      </c>
      <c r="I1654" s="57">
        <v>7</v>
      </c>
      <c r="J1654" s="59">
        <f t="shared" si="6"/>
        <v>28.438570729319629</v>
      </c>
      <c r="K1654" s="63">
        <f>AVERAGE(J1654:J1655)</f>
        <v>28.410704506574007</v>
      </c>
      <c r="L1654" s="63">
        <f>_xlfn.STDEV.S(J1654,J1655)</f>
        <v>3.940879013897125E-2</v>
      </c>
      <c r="M1654" s="62"/>
      <c r="O1654" s="33">
        <f t="shared" si="1"/>
        <v>204.3</v>
      </c>
    </row>
    <row r="1655" spans="1:15" ht="15.75" customHeight="1" x14ac:dyDescent="0.3">
      <c r="A1655" s="7">
        <v>1506</v>
      </c>
      <c r="B1655" s="7">
        <v>202</v>
      </c>
      <c r="C1655" s="57">
        <v>312</v>
      </c>
      <c r="D1655" s="57">
        <v>5</v>
      </c>
      <c r="E1655" s="58">
        <v>43531</v>
      </c>
      <c r="F1655" s="57">
        <v>5275</v>
      </c>
      <c r="G1655" s="57">
        <v>7998</v>
      </c>
      <c r="H1655" s="57">
        <v>7396</v>
      </c>
      <c r="I1655" s="57"/>
      <c r="J1655" s="59">
        <f t="shared" si="6"/>
        <v>28.382838283828381</v>
      </c>
      <c r="K1655" s="63"/>
      <c r="L1655" s="63"/>
      <c r="M1655" s="62"/>
      <c r="O1655" s="33">
        <f t="shared" si="1"/>
        <v>212.1</v>
      </c>
    </row>
    <row r="1656" spans="1:15" ht="15.75" customHeight="1" x14ac:dyDescent="0.3">
      <c r="A1656" s="34">
        <v>2319</v>
      </c>
      <c r="B1656" s="34">
        <v>89</v>
      </c>
      <c r="C1656" s="64">
        <v>312</v>
      </c>
      <c r="D1656" s="64">
        <v>8</v>
      </c>
      <c r="E1656" s="65">
        <v>43550</v>
      </c>
      <c r="F1656" s="66">
        <v>5188</v>
      </c>
      <c r="G1656" s="64">
        <v>7943</v>
      </c>
      <c r="H1656" s="64">
        <v>7454</v>
      </c>
      <c r="I1656" s="57"/>
      <c r="J1656" s="59">
        <f t="shared" si="6"/>
        <v>21.579876434245364</v>
      </c>
      <c r="K1656" s="63">
        <f>AVERAGE(J1656:J1657)</f>
        <v>21.595121002870023</v>
      </c>
      <c r="L1656" s="63">
        <f>_xlfn.STDEV.S(J1656,J1657)</f>
        <v>2.1559075701518163E-2</v>
      </c>
      <c r="M1656" s="62"/>
      <c r="O1656" s="33">
        <f t="shared" si="1"/>
        <v>226.6</v>
      </c>
    </row>
    <row r="1657" spans="1:15" ht="15.75" customHeight="1" x14ac:dyDescent="0.3">
      <c r="A1657" s="34">
        <v>2320</v>
      </c>
      <c r="B1657" s="34">
        <v>90</v>
      </c>
      <c r="C1657" s="64">
        <v>312</v>
      </c>
      <c r="D1657" s="64">
        <v>8</v>
      </c>
      <c r="E1657" s="65">
        <v>43550</v>
      </c>
      <c r="F1657" s="66">
        <v>5202</v>
      </c>
      <c r="G1657" s="64">
        <v>7830</v>
      </c>
      <c r="H1657" s="64">
        <v>7363</v>
      </c>
      <c r="I1657" s="57"/>
      <c r="J1657" s="59">
        <f t="shared" si="6"/>
        <v>21.610365571494679</v>
      </c>
      <c r="K1657" s="62"/>
      <c r="L1657" s="62"/>
      <c r="M1657" s="62"/>
      <c r="O1657" s="33">
        <f t="shared" si="1"/>
        <v>216.1</v>
      </c>
    </row>
    <row r="1658" spans="1:15" ht="15.75" customHeight="1" x14ac:dyDescent="0.3">
      <c r="A1658" s="34">
        <v>2769</v>
      </c>
      <c r="B1658" s="34">
        <v>141</v>
      </c>
      <c r="C1658" s="64">
        <v>312</v>
      </c>
      <c r="D1658" s="64">
        <v>10</v>
      </c>
      <c r="E1658" s="65">
        <v>43564</v>
      </c>
      <c r="F1658" s="66">
        <v>5187</v>
      </c>
      <c r="G1658" s="64">
        <v>7281</v>
      </c>
      <c r="H1658" s="64">
        <v>6926</v>
      </c>
      <c r="I1658" s="64"/>
      <c r="J1658" s="59">
        <f t="shared" si="6"/>
        <v>20.414031052328923</v>
      </c>
      <c r="K1658" s="63">
        <f>AVERAGE(J1658:J1659)</f>
        <v>18.176814183882584</v>
      </c>
      <c r="L1658" s="63">
        <f>_xlfn.STDEV.S(J1658,J1659)</f>
        <v>3.163902437326672</v>
      </c>
      <c r="M1658" s="62">
        <f>(K1656-K1658)/14</f>
        <v>0.24416477278481707</v>
      </c>
      <c r="N1658" s="33">
        <f>(K1652-K1658)/43</f>
        <v>0.48036599972525923</v>
      </c>
      <c r="O1658" s="33">
        <f t="shared" si="1"/>
        <v>173.9</v>
      </c>
    </row>
    <row r="1659" spans="1:15" ht="15.75" customHeight="1" x14ac:dyDescent="0.3">
      <c r="A1659" s="34">
        <v>2770</v>
      </c>
      <c r="B1659" s="34">
        <v>142</v>
      </c>
      <c r="C1659" s="64">
        <v>312</v>
      </c>
      <c r="D1659" s="64">
        <v>10</v>
      </c>
      <c r="E1659" s="65">
        <v>43564</v>
      </c>
      <c r="F1659" s="66">
        <v>5229</v>
      </c>
      <c r="G1659" s="64">
        <v>7302</v>
      </c>
      <c r="H1659" s="64">
        <v>7017</v>
      </c>
      <c r="I1659" s="64"/>
      <c r="J1659" s="59">
        <f t="shared" si="6"/>
        <v>15.939597315436242</v>
      </c>
      <c r="K1659" s="62"/>
      <c r="L1659" s="62"/>
      <c r="M1659" s="62"/>
      <c r="O1659" s="33">
        <f t="shared" si="1"/>
        <v>178.8</v>
      </c>
    </row>
    <row r="1660" spans="1:15" ht="15.75" customHeight="1" x14ac:dyDescent="0.3">
      <c r="A1660" s="7">
        <v>539</v>
      </c>
      <c r="B1660" s="7">
        <v>189</v>
      </c>
      <c r="C1660" s="67">
        <v>313</v>
      </c>
      <c r="D1660" s="67">
        <v>2</v>
      </c>
      <c r="E1660" s="68">
        <v>43517</v>
      </c>
      <c r="F1660" s="67">
        <v>5261</v>
      </c>
      <c r="G1660" s="67">
        <v>8019</v>
      </c>
      <c r="H1660" s="67">
        <v>7344</v>
      </c>
      <c r="I1660" s="67">
        <v>9</v>
      </c>
      <c r="J1660" s="69">
        <f t="shared" si="6"/>
        <v>32.405184829572732</v>
      </c>
      <c r="K1660" s="46">
        <f>AVERAGE(J1660:J1661)</f>
        <v>31.745921163066971</v>
      </c>
      <c r="L1660" s="46">
        <f>_xlfn.STDEV.S(J1660,J1661)</f>
        <v>0.93233961835226165</v>
      </c>
      <c r="M1660" s="47">
        <v>2</v>
      </c>
      <c r="O1660" s="33">
        <f t="shared" si="1"/>
        <v>208.3</v>
      </c>
    </row>
    <row r="1661" spans="1:15" ht="15.75" customHeight="1" x14ac:dyDescent="0.3">
      <c r="A1661" s="7">
        <v>540</v>
      </c>
      <c r="B1661" s="7">
        <v>190</v>
      </c>
      <c r="C1661" s="67">
        <v>313</v>
      </c>
      <c r="D1661" s="67">
        <v>2</v>
      </c>
      <c r="E1661" s="68">
        <v>43517</v>
      </c>
      <c r="F1661" s="67">
        <v>5238</v>
      </c>
      <c r="G1661" s="67">
        <v>8097</v>
      </c>
      <c r="H1661" s="67">
        <v>7419</v>
      </c>
      <c r="I1661" s="67"/>
      <c r="J1661" s="69">
        <f t="shared" si="6"/>
        <v>31.086657496561209</v>
      </c>
      <c r="K1661" s="47"/>
      <c r="L1661" s="47"/>
      <c r="M1661" s="47"/>
      <c r="O1661" s="33">
        <f t="shared" si="1"/>
        <v>218.1</v>
      </c>
    </row>
    <row r="1662" spans="1:15" ht="15.75" customHeight="1" x14ac:dyDescent="0.3">
      <c r="A1662" s="7">
        <v>1193</v>
      </c>
      <c r="B1662" s="7">
        <v>147</v>
      </c>
      <c r="C1662" s="67">
        <v>313</v>
      </c>
      <c r="D1662" s="67">
        <v>4</v>
      </c>
      <c r="E1662" s="68">
        <v>43524</v>
      </c>
      <c r="F1662" s="67">
        <v>5265</v>
      </c>
      <c r="G1662" s="67">
        <v>8057</v>
      </c>
      <c r="H1662" s="67">
        <v>7332</v>
      </c>
      <c r="I1662" s="67">
        <v>11</v>
      </c>
      <c r="J1662" s="69">
        <f t="shared" si="6"/>
        <v>35.074987905176584</v>
      </c>
      <c r="K1662" s="46">
        <f>AVERAGE(J1662:J1663)</f>
        <v>36.400828760195552</v>
      </c>
      <c r="L1662" s="46">
        <f>_xlfn.STDEV.S(J1662,J1663)</f>
        <v>1.8750221187161586</v>
      </c>
      <c r="M1662" s="47"/>
      <c r="O1662" s="33">
        <f t="shared" si="1"/>
        <v>206.7</v>
      </c>
    </row>
    <row r="1663" spans="1:15" ht="15.75" customHeight="1" x14ac:dyDescent="0.3">
      <c r="A1663" s="7">
        <v>1194</v>
      </c>
      <c r="B1663" s="7">
        <v>148</v>
      </c>
      <c r="C1663" s="67">
        <v>313</v>
      </c>
      <c r="D1663" s="67">
        <v>4</v>
      </c>
      <c r="E1663" s="68">
        <v>43524</v>
      </c>
      <c r="F1663" s="67">
        <v>5186</v>
      </c>
      <c r="G1663" s="67">
        <v>8300</v>
      </c>
      <c r="H1663" s="67">
        <v>7447</v>
      </c>
      <c r="I1663" s="67"/>
      <c r="J1663" s="69">
        <f t="shared" si="6"/>
        <v>37.726669615214512</v>
      </c>
      <c r="K1663" s="46"/>
      <c r="L1663" s="46"/>
      <c r="M1663" s="47"/>
      <c r="O1663" s="33">
        <f t="shared" si="1"/>
        <v>226.1</v>
      </c>
    </row>
    <row r="1664" spans="1:15" ht="15.75" customHeight="1" x14ac:dyDescent="0.3">
      <c r="A1664" s="7">
        <v>1843</v>
      </c>
      <c r="B1664" s="7">
        <v>147</v>
      </c>
      <c r="C1664" s="67">
        <v>313</v>
      </c>
      <c r="D1664" s="67">
        <v>6</v>
      </c>
      <c r="E1664" s="68">
        <v>43535</v>
      </c>
      <c r="F1664" s="67">
        <v>5265</v>
      </c>
      <c r="G1664" s="67">
        <v>8494</v>
      </c>
      <c r="H1664" s="67">
        <v>7651</v>
      </c>
      <c r="I1664" s="67">
        <v>9</v>
      </c>
      <c r="J1664" s="69">
        <f t="shared" si="6"/>
        <v>35.331098072087173</v>
      </c>
      <c r="K1664" s="46">
        <f>AVERAGE(J1664:J1665)</f>
        <v>35.549060110694938</v>
      </c>
      <c r="L1664" s="46">
        <f>_xlfn.STDEV.S(J1664,J1665)</f>
        <v>0.30824487108159065</v>
      </c>
      <c r="M1664" s="47"/>
      <c r="O1664" s="33">
        <f t="shared" si="1"/>
        <v>238.6</v>
      </c>
    </row>
    <row r="1665" spans="1:15" ht="15.75" customHeight="1" x14ac:dyDescent="0.3">
      <c r="A1665" s="7">
        <v>1844</v>
      </c>
      <c r="B1665" s="7">
        <v>148</v>
      </c>
      <c r="C1665" s="67">
        <v>313</v>
      </c>
      <c r="D1665" s="67">
        <v>6</v>
      </c>
      <c r="E1665" s="68">
        <v>43535</v>
      </c>
      <c r="F1665" s="67">
        <v>5186</v>
      </c>
      <c r="G1665" s="67">
        <v>8496</v>
      </c>
      <c r="H1665" s="67">
        <v>7624</v>
      </c>
      <c r="I1665" s="67"/>
      <c r="J1665" s="69">
        <f t="shared" si="6"/>
        <v>35.767022149302704</v>
      </c>
      <c r="K1665" s="47"/>
      <c r="L1665" s="47"/>
      <c r="M1665" s="47"/>
      <c r="O1665" s="33">
        <f t="shared" si="1"/>
        <v>243.8</v>
      </c>
    </row>
    <row r="1666" spans="1:15" ht="15.75" customHeight="1" x14ac:dyDescent="0.3">
      <c r="A1666" s="34">
        <v>2321</v>
      </c>
      <c r="B1666" s="34">
        <v>91</v>
      </c>
      <c r="C1666" s="70">
        <v>313</v>
      </c>
      <c r="D1666" s="70">
        <v>8</v>
      </c>
      <c r="E1666" s="71">
        <v>43550</v>
      </c>
      <c r="F1666" s="72">
        <v>5252</v>
      </c>
      <c r="G1666" s="70">
        <v>7983</v>
      </c>
      <c r="H1666" s="70">
        <v>7600</v>
      </c>
      <c r="I1666" s="67"/>
      <c r="J1666" s="69">
        <f t="shared" si="6"/>
        <v>16.31175468483816</v>
      </c>
      <c r="K1666" s="46">
        <f>AVERAGE(J1666:J1667)</f>
        <v>16.263985450527187</v>
      </c>
      <c r="L1666" s="46">
        <f>_xlfn.STDEV.S(J1666,J1667)</f>
        <v>6.7555899026753727E-2</v>
      </c>
      <c r="M1666" s="62"/>
      <c r="N1666" s="33">
        <f>(K1660-K1666)/43</f>
        <v>0.36004501657069266</v>
      </c>
      <c r="O1666" s="33">
        <f t="shared" si="1"/>
        <v>234.8</v>
      </c>
    </row>
    <row r="1667" spans="1:15" ht="15.75" customHeight="1" x14ac:dyDescent="0.3">
      <c r="A1667" s="34">
        <v>2322</v>
      </c>
      <c r="B1667" s="34">
        <v>92</v>
      </c>
      <c r="C1667" s="70">
        <v>313</v>
      </c>
      <c r="D1667" s="70">
        <v>8</v>
      </c>
      <c r="E1667" s="71">
        <v>43550</v>
      </c>
      <c r="F1667" s="72">
        <v>5241</v>
      </c>
      <c r="G1667" s="70">
        <v>7950</v>
      </c>
      <c r="H1667" s="70">
        <v>7572</v>
      </c>
      <c r="I1667" s="67"/>
      <c r="J1667" s="69">
        <f t="shared" si="6"/>
        <v>16.216216216216218</v>
      </c>
      <c r="K1667" s="47"/>
      <c r="L1667" s="47"/>
      <c r="M1667" s="47"/>
      <c r="O1667" s="33">
        <f t="shared" si="1"/>
        <v>233.1</v>
      </c>
    </row>
    <row r="1668" spans="1:15" ht="15.75" customHeight="1" x14ac:dyDescent="0.3">
      <c r="A1668" s="7">
        <v>203</v>
      </c>
      <c r="B1668" s="7">
        <v>203</v>
      </c>
      <c r="C1668" s="28">
        <v>314</v>
      </c>
      <c r="D1668" s="28">
        <v>1</v>
      </c>
      <c r="E1668" s="29">
        <v>43514</v>
      </c>
      <c r="F1668" s="28">
        <v>5215</v>
      </c>
      <c r="G1668" s="28">
        <v>8595</v>
      </c>
      <c r="H1668" s="28">
        <v>7688</v>
      </c>
      <c r="I1668" s="28">
        <v>10</v>
      </c>
      <c r="J1668" s="30">
        <f t="shared" si="6"/>
        <v>36.676101900525673</v>
      </c>
      <c r="K1668" s="31">
        <f>AVERAGE(J1668:J1669)</f>
        <v>36.427322680881474</v>
      </c>
      <c r="L1668" s="31">
        <f>_xlfn.STDEV.S(J1668,J1669)</f>
        <v>0.35182694645742091</v>
      </c>
      <c r="M1668" s="32">
        <v>1</v>
      </c>
      <c r="O1668" s="33">
        <f t="shared" si="1"/>
        <v>247.3</v>
      </c>
    </row>
    <row r="1669" spans="1:15" ht="15.75" customHeight="1" x14ac:dyDescent="0.3">
      <c r="A1669" s="7">
        <v>204</v>
      </c>
      <c r="B1669" s="7">
        <v>204</v>
      </c>
      <c r="C1669" s="28">
        <v>314</v>
      </c>
      <c r="D1669" s="28">
        <v>1</v>
      </c>
      <c r="E1669" s="29">
        <v>43514</v>
      </c>
      <c r="F1669" s="28">
        <v>5239</v>
      </c>
      <c r="G1669" s="28">
        <v>8717</v>
      </c>
      <c r="H1669" s="28">
        <v>7793</v>
      </c>
      <c r="I1669" s="28"/>
      <c r="J1669" s="30">
        <f t="shared" si="6"/>
        <v>36.178543461237275</v>
      </c>
      <c r="K1669" s="31"/>
      <c r="L1669" s="31"/>
      <c r="M1669" s="32"/>
      <c r="O1669" s="33">
        <f t="shared" si="1"/>
        <v>255.4</v>
      </c>
    </row>
    <row r="1670" spans="1:15" ht="15.75" customHeight="1" x14ac:dyDescent="0.3">
      <c r="A1670" s="7">
        <v>857</v>
      </c>
      <c r="B1670" s="7">
        <v>203</v>
      </c>
      <c r="C1670" s="28">
        <v>314</v>
      </c>
      <c r="D1670" s="28">
        <v>3</v>
      </c>
      <c r="E1670" s="29">
        <v>43521</v>
      </c>
      <c r="F1670" s="28">
        <v>5215</v>
      </c>
      <c r="G1670" s="28">
        <v>9170</v>
      </c>
      <c r="H1670" s="28">
        <v>8155</v>
      </c>
      <c r="I1670" s="28">
        <v>9</v>
      </c>
      <c r="J1670" s="30">
        <f t="shared" si="6"/>
        <v>34.523809523809526</v>
      </c>
      <c r="K1670" s="31">
        <f>AVERAGE(J1670:J1671)</f>
        <v>34.848111658456489</v>
      </c>
      <c r="L1670" s="31">
        <f>_xlfn.STDEV.S(J1670,J1671)</f>
        <v>0.45863247712427596</v>
      </c>
      <c r="M1670" s="32"/>
      <c r="O1670" s="33">
        <f t="shared" si="1"/>
        <v>294</v>
      </c>
    </row>
    <row r="1671" spans="1:15" ht="15.75" customHeight="1" x14ac:dyDescent="0.3">
      <c r="A1671" s="7">
        <v>858</v>
      </c>
      <c r="B1671" s="7">
        <v>204</v>
      </c>
      <c r="C1671" s="28">
        <v>314</v>
      </c>
      <c r="D1671" s="28">
        <v>3</v>
      </c>
      <c r="E1671" s="29">
        <v>43521</v>
      </c>
      <c r="F1671" s="28">
        <v>5239</v>
      </c>
      <c r="G1671" s="28">
        <v>9159</v>
      </c>
      <c r="H1671" s="28">
        <v>8139</v>
      </c>
      <c r="I1671" s="28"/>
      <c r="J1671" s="30">
        <f t="shared" si="6"/>
        <v>35.172413793103445</v>
      </c>
      <c r="K1671" s="32"/>
      <c r="L1671" s="32"/>
      <c r="M1671" s="32"/>
      <c r="O1671" s="33">
        <f t="shared" si="1"/>
        <v>290</v>
      </c>
    </row>
    <row r="1672" spans="1:15" ht="15.75" customHeight="1" x14ac:dyDescent="0.3">
      <c r="A1672" s="7">
        <v>1507</v>
      </c>
      <c r="B1672" s="7">
        <v>203</v>
      </c>
      <c r="C1672" s="28">
        <v>314</v>
      </c>
      <c r="D1672" s="28">
        <v>5</v>
      </c>
      <c r="E1672" s="29">
        <v>43531</v>
      </c>
      <c r="F1672" s="28">
        <v>5215</v>
      </c>
      <c r="G1672" s="28">
        <v>7218</v>
      </c>
      <c r="H1672" s="28">
        <v>6933</v>
      </c>
      <c r="I1672" s="28">
        <v>3</v>
      </c>
      <c r="J1672" s="30">
        <f t="shared" si="6"/>
        <v>16.589057043073339</v>
      </c>
      <c r="K1672" s="31">
        <f>AVERAGE(J1672:J1673)</f>
        <v>16.676405544190391</v>
      </c>
      <c r="L1672" s="31">
        <f>_xlfn.STDEV.S(J1672,J1673)</f>
        <v>0.12352943493269677</v>
      </c>
      <c r="M1672" s="32"/>
      <c r="O1672" s="33">
        <f t="shared" si="1"/>
        <v>171.8</v>
      </c>
    </row>
    <row r="1673" spans="1:15" ht="15.75" customHeight="1" x14ac:dyDescent="0.3">
      <c r="A1673" s="7">
        <v>1508</v>
      </c>
      <c r="B1673" s="7">
        <v>204</v>
      </c>
      <c r="C1673" s="28">
        <v>314</v>
      </c>
      <c r="D1673" s="28">
        <v>5</v>
      </c>
      <c r="E1673" s="29">
        <v>43531</v>
      </c>
      <c r="F1673" s="28">
        <v>5239</v>
      </c>
      <c r="G1673" s="28">
        <v>7043</v>
      </c>
      <c r="H1673" s="28">
        <v>6784</v>
      </c>
      <c r="I1673" s="28"/>
      <c r="J1673" s="30">
        <f t="shared" si="6"/>
        <v>16.763754045307444</v>
      </c>
      <c r="K1673" s="31"/>
      <c r="L1673" s="31"/>
      <c r="M1673" s="32"/>
      <c r="O1673" s="33">
        <f t="shared" si="1"/>
        <v>154.5</v>
      </c>
    </row>
    <row r="1674" spans="1:15" ht="15.75" customHeight="1" x14ac:dyDescent="0.3">
      <c r="A1674" s="34">
        <v>2095</v>
      </c>
      <c r="B1674" s="34">
        <v>141</v>
      </c>
      <c r="C1674" s="35">
        <v>314</v>
      </c>
      <c r="D1674" s="35">
        <v>7</v>
      </c>
      <c r="E1674" s="36">
        <v>43545</v>
      </c>
      <c r="F1674" s="37">
        <v>5187</v>
      </c>
      <c r="G1674" s="35">
        <v>8000</v>
      </c>
      <c r="H1674" s="35">
        <v>7613</v>
      </c>
      <c r="I1674" s="28"/>
      <c r="J1674" s="30">
        <f t="shared" si="6"/>
        <v>15.952184666117065</v>
      </c>
      <c r="K1674" s="31">
        <f>AVERAGE(J1674:J1675)</f>
        <v>16.108102686811769</v>
      </c>
      <c r="L1674" s="31">
        <f>_xlfn.STDEV.S(J1674,J1675)</f>
        <v>0.2205013794848186</v>
      </c>
      <c r="M1674" s="32">
        <f>(K1672-K1674)/14</f>
        <v>4.0593061241330171E-2</v>
      </c>
      <c r="N1674" s="33">
        <f>(K1670-K1674)/24</f>
        <v>0.78083370715186329</v>
      </c>
      <c r="O1674" s="33">
        <f t="shared" si="1"/>
        <v>242.6</v>
      </c>
    </row>
    <row r="1675" spans="1:15" ht="15.75" customHeight="1" x14ac:dyDescent="0.3">
      <c r="A1675" s="34">
        <v>2096</v>
      </c>
      <c r="B1675" s="34">
        <v>142</v>
      </c>
      <c r="C1675" s="35">
        <v>314</v>
      </c>
      <c r="D1675" s="35">
        <v>7</v>
      </c>
      <c r="E1675" s="36">
        <v>43545</v>
      </c>
      <c r="F1675" s="37">
        <v>5229</v>
      </c>
      <c r="G1675" s="35">
        <v>7924</v>
      </c>
      <c r="H1675" s="35">
        <v>7547</v>
      </c>
      <c r="I1675" s="28"/>
      <c r="J1675" s="30">
        <f t="shared" si="6"/>
        <v>16.264020707506472</v>
      </c>
      <c r="K1675" s="32"/>
      <c r="L1675" s="32"/>
      <c r="M1675" s="32"/>
      <c r="O1675" s="33">
        <f t="shared" si="1"/>
        <v>231.8</v>
      </c>
    </row>
    <row r="1676" spans="1:15" ht="15.75" customHeight="1" x14ac:dyDescent="0.3">
      <c r="A1676" s="7">
        <v>205</v>
      </c>
      <c r="B1676" s="7">
        <v>205</v>
      </c>
      <c r="C1676" s="57">
        <v>315</v>
      </c>
      <c r="D1676" s="57">
        <v>1</v>
      </c>
      <c r="E1676" s="58">
        <v>43514</v>
      </c>
      <c r="F1676" s="57">
        <v>5204</v>
      </c>
      <c r="G1676" s="57">
        <v>8792</v>
      </c>
      <c r="H1676" s="57">
        <v>7837</v>
      </c>
      <c r="I1676" s="57">
        <v>9</v>
      </c>
      <c r="J1676" s="59">
        <f t="shared" si="6"/>
        <v>36.270413976452716</v>
      </c>
      <c r="K1676" s="63">
        <f>AVERAGE(J1676:J1677)</f>
        <v>34.571492085418583</v>
      </c>
      <c r="L1676" s="63">
        <f>_xlfn.STDEV.S(J1676,J1677)</f>
        <v>2.4026383797130153</v>
      </c>
      <c r="M1676" s="62">
        <v>1</v>
      </c>
      <c r="O1676" s="33">
        <f t="shared" si="1"/>
        <v>263.3</v>
      </c>
    </row>
    <row r="1677" spans="1:15" ht="15.75" customHeight="1" x14ac:dyDescent="0.3">
      <c r="A1677" s="7">
        <v>206</v>
      </c>
      <c r="B1677" s="7">
        <v>206</v>
      </c>
      <c r="C1677" s="57">
        <v>315</v>
      </c>
      <c r="D1677" s="57">
        <v>1</v>
      </c>
      <c r="E1677" s="58">
        <v>43514</v>
      </c>
      <c r="F1677" s="57">
        <v>5233</v>
      </c>
      <c r="G1677" s="57">
        <v>8309</v>
      </c>
      <c r="H1677" s="57">
        <v>7548</v>
      </c>
      <c r="I1677" s="57"/>
      <c r="J1677" s="59">
        <f t="shared" si="6"/>
        <v>32.872570194384451</v>
      </c>
      <c r="K1677" s="62"/>
      <c r="L1677" s="62"/>
      <c r="M1677" s="62"/>
      <c r="O1677" s="33">
        <f t="shared" si="1"/>
        <v>231.5</v>
      </c>
    </row>
    <row r="1678" spans="1:15" ht="15.75" customHeight="1" x14ac:dyDescent="0.3">
      <c r="A1678" s="7">
        <v>859</v>
      </c>
      <c r="B1678" s="7">
        <v>205</v>
      </c>
      <c r="C1678" s="57">
        <v>315</v>
      </c>
      <c r="D1678" s="57">
        <v>3</v>
      </c>
      <c r="E1678" s="58">
        <v>43521</v>
      </c>
      <c r="F1678" s="57">
        <v>5204</v>
      </c>
      <c r="G1678" s="57">
        <v>8798</v>
      </c>
      <c r="H1678" s="57">
        <v>8037</v>
      </c>
      <c r="I1678" s="57">
        <v>9</v>
      </c>
      <c r="J1678" s="59">
        <f t="shared" si="6"/>
        <v>26.861983762795621</v>
      </c>
      <c r="K1678" s="63">
        <f>AVERAGE(J1678:J1679)</f>
        <v>27.333250304204178</v>
      </c>
      <c r="L1678" s="63">
        <f>_xlfn.STDEV.S(J1678,J1679)</f>
        <v>0.66647153435264572</v>
      </c>
      <c r="M1678" s="62"/>
      <c r="O1678" s="33">
        <f t="shared" si="1"/>
        <v>283.3</v>
      </c>
    </row>
    <row r="1679" spans="1:15" ht="15.75" customHeight="1" x14ac:dyDescent="0.3">
      <c r="A1679" s="7">
        <v>860</v>
      </c>
      <c r="B1679" s="7">
        <v>206</v>
      </c>
      <c r="C1679" s="57">
        <v>315</v>
      </c>
      <c r="D1679" s="57">
        <v>3</v>
      </c>
      <c r="E1679" s="58">
        <v>43521</v>
      </c>
      <c r="F1679" s="57">
        <v>5233</v>
      </c>
      <c r="G1679" s="57">
        <v>8685</v>
      </c>
      <c r="H1679" s="57">
        <v>7934</v>
      </c>
      <c r="I1679" s="57"/>
      <c r="J1679" s="59">
        <f t="shared" si="6"/>
        <v>27.804516845612739</v>
      </c>
      <c r="K1679" s="63"/>
      <c r="L1679" s="63"/>
      <c r="M1679" s="62"/>
      <c r="O1679" s="33">
        <f t="shared" si="1"/>
        <v>270.10000000000002</v>
      </c>
    </row>
    <row r="1680" spans="1:15" ht="15.75" customHeight="1" x14ac:dyDescent="0.3">
      <c r="A1680" s="7">
        <v>1509</v>
      </c>
      <c r="B1680" s="7">
        <v>205</v>
      </c>
      <c r="C1680" s="57">
        <v>315</v>
      </c>
      <c r="D1680" s="57">
        <v>5</v>
      </c>
      <c r="E1680" s="58">
        <v>43531</v>
      </c>
      <c r="F1680" s="57">
        <v>5204</v>
      </c>
      <c r="G1680" s="57">
        <v>8320</v>
      </c>
      <c r="H1680" s="57">
        <v>7732</v>
      </c>
      <c r="I1680" s="57">
        <v>8</v>
      </c>
      <c r="J1680" s="59">
        <f t="shared" si="6"/>
        <v>23.259493670886076</v>
      </c>
      <c r="K1680" s="63">
        <f>AVERAGE(J1680:J1681)</f>
        <v>22.560768320554232</v>
      </c>
      <c r="L1680" s="63">
        <f>_xlfn.STDEV.S(J1680,J1681)</f>
        <v>0.98814686681318475</v>
      </c>
      <c r="M1680" s="62"/>
      <c r="O1680" s="33">
        <f t="shared" si="1"/>
        <v>252.8</v>
      </c>
    </row>
    <row r="1681" spans="1:15" ht="15.75" customHeight="1" x14ac:dyDescent="0.3">
      <c r="A1681" s="7">
        <v>1510</v>
      </c>
      <c r="B1681" s="7">
        <v>206</v>
      </c>
      <c r="C1681" s="57">
        <v>315</v>
      </c>
      <c r="D1681" s="57">
        <v>5</v>
      </c>
      <c r="E1681" s="58">
        <v>43531</v>
      </c>
      <c r="F1681" s="57">
        <v>5233</v>
      </c>
      <c r="G1681" s="57">
        <v>8466</v>
      </c>
      <c r="H1681" s="57">
        <v>7886</v>
      </c>
      <c r="I1681" s="57"/>
      <c r="J1681" s="59">
        <f t="shared" si="6"/>
        <v>21.86204297022239</v>
      </c>
      <c r="K1681" s="62"/>
      <c r="L1681" s="62"/>
      <c r="M1681" s="62"/>
      <c r="O1681" s="33">
        <f t="shared" si="1"/>
        <v>265.3</v>
      </c>
    </row>
    <row r="1682" spans="1:15" ht="15.75" customHeight="1" x14ac:dyDescent="0.3">
      <c r="A1682" s="34">
        <v>2097</v>
      </c>
      <c r="B1682" s="34">
        <v>143</v>
      </c>
      <c r="C1682" s="64">
        <v>315</v>
      </c>
      <c r="D1682" s="64">
        <v>7</v>
      </c>
      <c r="E1682" s="65">
        <v>43545</v>
      </c>
      <c r="F1682" s="66">
        <v>5229</v>
      </c>
      <c r="G1682" s="64">
        <v>8489</v>
      </c>
      <c r="H1682" s="64">
        <v>8012</v>
      </c>
      <c r="I1682" s="57"/>
      <c r="J1682" s="59">
        <f t="shared" si="6"/>
        <v>17.139777218828602</v>
      </c>
      <c r="K1682" s="63">
        <f>AVERAGE(J1682:J1683)</f>
        <v>17.289379235519714</v>
      </c>
      <c r="L1682" s="63">
        <f>_xlfn.STDEV.S(J1682,J1683)</f>
        <v>0.21156920096293713</v>
      </c>
      <c r="M1682" s="62">
        <f>(K1680-K1682)/14</f>
        <v>0.3765277917881798</v>
      </c>
      <c r="N1682" s="33">
        <f>(K1676-K1682)/31</f>
        <v>0.55748751128706031</v>
      </c>
      <c r="O1682" s="33">
        <f t="shared" si="1"/>
        <v>278.3</v>
      </c>
    </row>
    <row r="1683" spans="1:15" ht="15.75" customHeight="1" x14ac:dyDescent="0.3">
      <c r="A1683" s="34">
        <v>2098</v>
      </c>
      <c r="B1683" s="34">
        <v>144</v>
      </c>
      <c r="C1683" s="64">
        <v>315</v>
      </c>
      <c r="D1683" s="64">
        <v>7</v>
      </c>
      <c r="E1683" s="65">
        <v>43545</v>
      </c>
      <c r="F1683" s="66">
        <v>5238</v>
      </c>
      <c r="G1683" s="64">
        <v>8558</v>
      </c>
      <c r="H1683" s="64">
        <v>8065</v>
      </c>
      <c r="I1683" s="57"/>
      <c r="J1683" s="59">
        <f t="shared" si="6"/>
        <v>17.438981252210827</v>
      </c>
      <c r="K1683" s="62"/>
      <c r="L1683" s="62"/>
      <c r="M1683" s="62"/>
      <c r="O1683" s="33">
        <f t="shared" si="1"/>
        <v>282.7</v>
      </c>
    </row>
    <row r="1684" spans="1:15" ht="15.75" customHeight="1" x14ac:dyDescent="0.3">
      <c r="A1684" s="7">
        <v>207</v>
      </c>
      <c r="B1684" s="7">
        <v>207</v>
      </c>
      <c r="C1684" s="28">
        <v>316</v>
      </c>
      <c r="D1684" s="28">
        <v>1</v>
      </c>
      <c r="E1684" s="29">
        <v>43514</v>
      </c>
      <c r="F1684" s="28">
        <v>5236</v>
      </c>
      <c r="G1684" s="28">
        <v>7987</v>
      </c>
      <c r="H1684" s="28">
        <v>7202</v>
      </c>
      <c r="I1684" s="28">
        <v>10</v>
      </c>
      <c r="J1684" s="30">
        <f t="shared" si="6"/>
        <v>39.928789420142422</v>
      </c>
      <c r="K1684" s="31">
        <f>AVERAGE(J1684:J1685)</f>
        <v>38.442655579636423</v>
      </c>
      <c r="L1684" s="31">
        <f>_xlfn.STDEV.S(J1684,J1685)</f>
        <v>2.1017106327451938</v>
      </c>
      <c r="M1684" s="32">
        <v>1</v>
      </c>
      <c r="O1684" s="33">
        <f t="shared" si="1"/>
        <v>196.6</v>
      </c>
    </row>
    <row r="1685" spans="1:15" ht="15.75" customHeight="1" x14ac:dyDescent="0.3">
      <c r="A1685" s="7">
        <v>208</v>
      </c>
      <c r="B1685" s="7">
        <v>208</v>
      </c>
      <c r="C1685" s="28">
        <v>316</v>
      </c>
      <c r="D1685" s="28">
        <v>1</v>
      </c>
      <c r="E1685" s="29">
        <v>43514</v>
      </c>
      <c r="F1685" s="28">
        <v>5202</v>
      </c>
      <c r="G1685" s="28">
        <v>7785</v>
      </c>
      <c r="H1685" s="28">
        <v>7088</v>
      </c>
      <c r="I1685" s="28"/>
      <c r="J1685" s="30">
        <f t="shared" si="6"/>
        <v>36.95652173913043</v>
      </c>
      <c r="K1685" s="31"/>
      <c r="L1685" s="31"/>
      <c r="M1685" s="32"/>
      <c r="O1685" s="33">
        <f t="shared" si="1"/>
        <v>188.6</v>
      </c>
    </row>
    <row r="1686" spans="1:15" ht="15.75" customHeight="1" x14ac:dyDescent="0.3">
      <c r="A1686" s="7">
        <v>861</v>
      </c>
      <c r="B1686" s="7">
        <v>207</v>
      </c>
      <c r="C1686" s="28">
        <v>316</v>
      </c>
      <c r="D1686" s="28">
        <v>3</v>
      </c>
      <c r="E1686" s="29">
        <v>43521</v>
      </c>
      <c r="F1686" s="28">
        <v>5236</v>
      </c>
      <c r="G1686" s="28">
        <v>8202</v>
      </c>
      <c r="H1686" s="28">
        <v>7531</v>
      </c>
      <c r="I1686" s="28">
        <v>8</v>
      </c>
      <c r="J1686" s="30">
        <f t="shared" si="6"/>
        <v>29.23747276688453</v>
      </c>
      <c r="K1686" s="31">
        <f>AVERAGE(J1686:J1687)</f>
        <v>29.557373708876035</v>
      </c>
      <c r="L1686" s="31">
        <f>_xlfn.STDEV.S(J1686,J1687)</f>
        <v>0.45240825078031616</v>
      </c>
      <c r="M1686" s="32"/>
      <c r="O1686" s="33">
        <f t="shared" si="1"/>
        <v>229.5</v>
      </c>
    </row>
    <row r="1687" spans="1:15" ht="15.75" customHeight="1" x14ac:dyDescent="0.3">
      <c r="A1687" s="7">
        <v>862</v>
      </c>
      <c r="B1687" s="7">
        <v>208</v>
      </c>
      <c r="C1687" s="28">
        <v>316</v>
      </c>
      <c r="D1687" s="28">
        <v>3</v>
      </c>
      <c r="E1687" s="29">
        <v>43521</v>
      </c>
      <c r="F1687" s="28">
        <v>5202</v>
      </c>
      <c r="G1687" s="28">
        <v>8271</v>
      </c>
      <c r="H1687" s="28">
        <v>7565</v>
      </c>
      <c r="I1687" s="28"/>
      <c r="J1687" s="30">
        <f t="shared" si="6"/>
        <v>29.877274650867541</v>
      </c>
      <c r="K1687" s="32"/>
      <c r="L1687" s="32"/>
      <c r="M1687" s="32"/>
      <c r="O1687" s="33">
        <f t="shared" si="1"/>
        <v>236.3</v>
      </c>
    </row>
    <row r="1688" spans="1:15" ht="15.75" customHeight="1" x14ac:dyDescent="0.3">
      <c r="A1688" s="7">
        <v>1511</v>
      </c>
      <c r="B1688" s="7">
        <v>207</v>
      </c>
      <c r="C1688" s="28">
        <v>316</v>
      </c>
      <c r="D1688" s="28">
        <v>5</v>
      </c>
      <c r="E1688" s="29">
        <v>43531</v>
      </c>
      <c r="F1688" s="28">
        <v>5236</v>
      </c>
      <c r="G1688" s="28">
        <v>8243</v>
      </c>
      <c r="H1688" s="28">
        <v>7647</v>
      </c>
      <c r="I1688" s="28">
        <v>7</v>
      </c>
      <c r="J1688" s="30">
        <f t="shared" si="6"/>
        <v>24.720033181252592</v>
      </c>
      <c r="K1688" s="31">
        <f>AVERAGE(J1688:J1689)</f>
        <v>24.684756527306533</v>
      </c>
      <c r="L1688" s="31">
        <f>_xlfn.STDEV.S(J1688,J1689)</f>
        <v>4.9888722445662372E-2</v>
      </c>
      <c r="M1688" s="32"/>
      <c r="O1688" s="33">
        <f t="shared" si="1"/>
        <v>241.1</v>
      </c>
    </row>
    <row r="1689" spans="1:15" ht="15.75" customHeight="1" x14ac:dyDescent="0.3">
      <c r="A1689" s="7">
        <v>1512</v>
      </c>
      <c r="B1689" s="7">
        <v>208</v>
      </c>
      <c r="C1689" s="28">
        <v>316</v>
      </c>
      <c r="D1689" s="28">
        <v>5</v>
      </c>
      <c r="E1689" s="29">
        <v>43531</v>
      </c>
      <c r="F1689" s="28">
        <v>5202</v>
      </c>
      <c r="G1689" s="28">
        <v>7958</v>
      </c>
      <c r="H1689" s="28">
        <v>7413</v>
      </c>
      <c r="I1689" s="28"/>
      <c r="J1689" s="30">
        <f t="shared" si="6"/>
        <v>24.64947987336047</v>
      </c>
      <c r="K1689" s="31"/>
      <c r="L1689" s="31"/>
      <c r="M1689" s="32"/>
      <c r="O1689" s="33">
        <f t="shared" si="1"/>
        <v>221.1</v>
      </c>
    </row>
    <row r="1690" spans="1:15" ht="15.75" customHeight="1" x14ac:dyDescent="0.3">
      <c r="A1690" s="34">
        <v>2099</v>
      </c>
      <c r="B1690" s="34">
        <v>145</v>
      </c>
      <c r="C1690" s="35">
        <v>316</v>
      </c>
      <c r="D1690" s="35">
        <v>7</v>
      </c>
      <c r="E1690" s="36">
        <v>43545</v>
      </c>
      <c r="F1690" s="37">
        <v>5181</v>
      </c>
      <c r="G1690" s="35">
        <v>8152</v>
      </c>
      <c r="H1690" s="35">
        <v>7676</v>
      </c>
      <c r="I1690" s="28"/>
      <c r="J1690" s="30">
        <f t="shared" si="6"/>
        <v>19.07815631262525</v>
      </c>
      <c r="K1690" s="31">
        <f>AVERAGE(J1690:J1691)</f>
        <v>18.951074999248696</v>
      </c>
      <c r="L1690" s="31">
        <f>_xlfn.STDEV.S(J1690,J1691)</f>
        <v>0.17972011690131001</v>
      </c>
      <c r="M1690" s="32"/>
      <c r="O1690" s="33">
        <f t="shared" si="1"/>
        <v>249.5</v>
      </c>
    </row>
    <row r="1691" spans="1:15" ht="15.75" customHeight="1" x14ac:dyDescent="0.3">
      <c r="A1691" s="34">
        <v>2100</v>
      </c>
      <c r="B1691" s="34">
        <v>146</v>
      </c>
      <c r="C1691" s="35">
        <v>316</v>
      </c>
      <c r="D1691" s="35">
        <v>7</v>
      </c>
      <c r="E1691" s="36">
        <v>43545</v>
      </c>
      <c r="F1691" s="37">
        <v>5179</v>
      </c>
      <c r="G1691" s="35">
        <v>8190</v>
      </c>
      <c r="H1691" s="35">
        <v>7713</v>
      </c>
      <c r="I1691" s="28"/>
      <c r="J1691" s="30">
        <f t="shared" si="6"/>
        <v>18.823993685872139</v>
      </c>
      <c r="K1691" s="32"/>
      <c r="L1691" s="32"/>
      <c r="M1691" s="32"/>
      <c r="O1691" s="33">
        <f t="shared" si="1"/>
        <v>253.4</v>
      </c>
    </row>
    <row r="1692" spans="1:15" ht="15.75" customHeight="1" x14ac:dyDescent="0.3">
      <c r="A1692" s="34">
        <v>2697</v>
      </c>
      <c r="B1692" s="34">
        <v>69</v>
      </c>
      <c r="C1692" s="35">
        <v>316</v>
      </c>
      <c r="D1692" s="35">
        <v>10</v>
      </c>
      <c r="E1692" s="36">
        <v>43564</v>
      </c>
      <c r="F1692" s="37">
        <v>5248</v>
      </c>
      <c r="G1692" s="35">
        <v>7651</v>
      </c>
      <c r="H1692" s="35">
        <v>7331</v>
      </c>
      <c r="I1692" s="35"/>
      <c r="J1692" s="30">
        <f t="shared" si="6"/>
        <v>15.362457993278925</v>
      </c>
      <c r="K1692" s="31">
        <f>AVERAGE(J1692:J1693)</f>
        <v>15.361409176819643</v>
      </c>
      <c r="L1692" s="31">
        <f>_xlfn.STDEV.S(J1692,J1693)</f>
        <v>1.4832504611559615E-3</v>
      </c>
      <c r="M1692" s="32">
        <f>(K1690-K1692)/19</f>
        <v>0.18892978012784489</v>
      </c>
      <c r="N1692" s="33">
        <f>(K1684-K1692)/50</f>
        <v>0.46162492805633559</v>
      </c>
      <c r="O1692" s="33">
        <f t="shared" si="1"/>
        <v>208.3</v>
      </c>
    </row>
    <row r="1693" spans="1:15" ht="15.75" customHeight="1" x14ac:dyDescent="0.3">
      <c r="A1693" s="34">
        <v>2698</v>
      </c>
      <c r="B1693" s="34">
        <v>70</v>
      </c>
      <c r="C1693" s="35">
        <v>316</v>
      </c>
      <c r="D1693" s="35">
        <v>10</v>
      </c>
      <c r="E1693" s="36">
        <v>43564</v>
      </c>
      <c r="F1693" s="37">
        <v>5266</v>
      </c>
      <c r="G1693" s="35">
        <v>7827</v>
      </c>
      <c r="H1693" s="35">
        <v>7486</v>
      </c>
      <c r="I1693" s="35"/>
      <c r="J1693" s="30">
        <f t="shared" si="6"/>
        <v>15.360360360360362</v>
      </c>
      <c r="K1693" s="32"/>
      <c r="L1693" s="32"/>
      <c r="M1693" s="32"/>
      <c r="O1693" s="33">
        <f t="shared" si="1"/>
        <v>222</v>
      </c>
    </row>
    <row r="1694" spans="1:15" ht="15.75" customHeight="1" x14ac:dyDescent="0.3">
      <c r="A1694" s="7">
        <v>541</v>
      </c>
      <c r="B1694" s="7">
        <v>191</v>
      </c>
      <c r="C1694" s="57">
        <v>317</v>
      </c>
      <c r="D1694" s="57">
        <v>2</v>
      </c>
      <c r="E1694" s="58">
        <v>43517</v>
      </c>
      <c r="F1694" s="57">
        <v>5280</v>
      </c>
      <c r="G1694" s="57">
        <v>8772</v>
      </c>
      <c r="H1694" s="57">
        <v>7944</v>
      </c>
      <c r="I1694" s="57">
        <v>10</v>
      </c>
      <c r="J1694" s="59">
        <f t="shared" si="6"/>
        <v>31.081081081081081</v>
      </c>
      <c r="K1694" s="63">
        <f>AVERAGE(J1694:J1695)</f>
        <v>31.568477503291255</v>
      </c>
      <c r="L1694" s="63">
        <f>_xlfn.STDEV.S(J1694,J1695)</f>
        <v>0.68928263054175232</v>
      </c>
      <c r="M1694" s="62">
        <v>2</v>
      </c>
      <c r="O1694" s="33">
        <f t="shared" si="1"/>
        <v>266.39999999999998</v>
      </c>
    </row>
    <row r="1695" spans="1:15" ht="15.75" customHeight="1" x14ac:dyDescent="0.3">
      <c r="A1695" s="7">
        <v>542</v>
      </c>
      <c r="B1695" s="7">
        <v>192</v>
      </c>
      <c r="C1695" s="57">
        <v>317</v>
      </c>
      <c r="D1695" s="57">
        <v>2</v>
      </c>
      <c r="E1695" s="58">
        <v>43517</v>
      </c>
      <c r="F1695" s="57">
        <v>5241</v>
      </c>
      <c r="G1695" s="57">
        <v>8928</v>
      </c>
      <c r="H1695" s="57">
        <v>8033</v>
      </c>
      <c r="I1695" s="57"/>
      <c r="J1695" s="59">
        <f t="shared" si="6"/>
        <v>32.05587392550143</v>
      </c>
      <c r="K1695" s="62"/>
      <c r="L1695" s="62"/>
      <c r="M1695" s="62"/>
      <c r="O1695" s="33">
        <f t="shared" si="1"/>
        <v>279.2</v>
      </c>
    </row>
    <row r="1696" spans="1:15" ht="15.75" customHeight="1" x14ac:dyDescent="0.3">
      <c r="A1696" s="7">
        <v>1195</v>
      </c>
      <c r="B1696" s="7">
        <v>149</v>
      </c>
      <c r="C1696" s="57">
        <v>317</v>
      </c>
      <c r="D1696" s="57">
        <v>4</v>
      </c>
      <c r="E1696" s="58">
        <v>43524</v>
      </c>
      <c r="F1696" s="57">
        <v>5222</v>
      </c>
      <c r="G1696" s="57">
        <v>10343</v>
      </c>
      <c r="H1696" s="57">
        <v>8777</v>
      </c>
      <c r="I1696" s="57">
        <v>7</v>
      </c>
      <c r="J1696" s="59">
        <f t="shared" si="6"/>
        <v>44.050632911392405</v>
      </c>
      <c r="K1696" s="63">
        <f>AVERAGE(J1696:J1697)</f>
        <v>45.826157970422713</v>
      </c>
      <c r="L1696" s="63">
        <f>_xlfn.STDEV.S(J1696,J1697)</f>
        <v>2.5109716188139513</v>
      </c>
      <c r="M1696" s="62"/>
      <c r="O1696" s="33">
        <f t="shared" si="1"/>
        <v>355.5</v>
      </c>
    </row>
    <row r="1697" spans="1:15" ht="15.75" customHeight="1" x14ac:dyDescent="0.3">
      <c r="A1697" s="7">
        <v>1196</v>
      </c>
      <c r="B1697" s="7">
        <v>150</v>
      </c>
      <c r="C1697" s="57">
        <v>317</v>
      </c>
      <c r="D1697" s="57">
        <v>4</v>
      </c>
      <c r="E1697" s="58">
        <v>43524</v>
      </c>
      <c r="F1697" s="57">
        <v>5188</v>
      </c>
      <c r="G1697" s="57">
        <v>10450</v>
      </c>
      <c r="H1697" s="57">
        <v>8753</v>
      </c>
      <c r="I1697" s="57"/>
      <c r="J1697" s="59">
        <f t="shared" si="6"/>
        <v>47.601683029453021</v>
      </c>
      <c r="K1697" s="63"/>
      <c r="L1697" s="63"/>
      <c r="M1697" s="62"/>
      <c r="O1697" s="33">
        <f t="shared" si="1"/>
        <v>356.5</v>
      </c>
    </row>
    <row r="1698" spans="1:15" ht="15.75" customHeight="1" x14ac:dyDescent="0.3">
      <c r="A1698" s="7">
        <v>1845</v>
      </c>
      <c r="B1698" s="7">
        <v>149</v>
      </c>
      <c r="C1698" s="57">
        <v>317</v>
      </c>
      <c r="D1698" s="57">
        <v>6</v>
      </c>
      <c r="E1698" s="58">
        <v>43535</v>
      </c>
      <c r="F1698" s="57">
        <v>5222</v>
      </c>
      <c r="G1698" s="57">
        <v>8785</v>
      </c>
      <c r="H1698" s="57">
        <v>8035</v>
      </c>
      <c r="I1698" s="57">
        <v>7</v>
      </c>
      <c r="J1698" s="59">
        <f t="shared" si="6"/>
        <v>26.661926768574475</v>
      </c>
      <c r="K1698" s="63">
        <f>AVERAGE(J1698:J1699)</f>
        <v>26.023684789808932</v>
      </c>
      <c r="L1698" s="63">
        <f>_xlfn.STDEV.S(J1698,J1699)</f>
        <v>0.90261046244607324</v>
      </c>
      <c r="M1698" s="62"/>
      <c r="O1698" s="33">
        <f t="shared" si="1"/>
        <v>281.3</v>
      </c>
    </row>
    <row r="1699" spans="1:15" ht="15.75" customHeight="1" x14ac:dyDescent="0.3">
      <c r="A1699" s="7">
        <v>1846</v>
      </c>
      <c r="B1699" s="7">
        <v>150</v>
      </c>
      <c r="C1699" s="57">
        <v>317</v>
      </c>
      <c r="D1699" s="57">
        <v>6</v>
      </c>
      <c r="E1699" s="58">
        <v>43535</v>
      </c>
      <c r="F1699" s="57">
        <v>5188</v>
      </c>
      <c r="G1699" s="57">
        <v>8685</v>
      </c>
      <c r="H1699" s="57">
        <v>7977</v>
      </c>
      <c r="I1699" s="57"/>
      <c r="J1699" s="59">
        <f t="shared" si="6"/>
        <v>25.385442811043387</v>
      </c>
      <c r="K1699" s="62"/>
      <c r="L1699" s="62"/>
      <c r="M1699" s="62"/>
      <c r="O1699" s="33">
        <f t="shared" si="1"/>
        <v>278.89999999999998</v>
      </c>
    </row>
    <row r="1700" spans="1:15" ht="15.75" customHeight="1" x14ac:dyDescent="0.3">
      <c r="A1700" s="34">
        <v>2323</v>
      </c>
      <c r="B1700" s="34">
        <v>93</v>
      </c>
      <c r="C1700" s="64">
        <v>317</v>
      </c>
      <c r="D1700" s="64">
        <v>8</v>
      </c>
      <c r="E1700" s="65">
        <v>43550</v>
      </c>
      <c r="F1700" s="66">
        <v>5234</v>
      </c>
      <c r="G1700" s="64">
        <v>9045</v>
      </c>
      <c r="H1700" s="64">
        <v>8503</v>
      </c>
      <c r="I1700" s="57"/>
      <c r="J1700" s="59">
        <f t="shared" si="6"/>
        <v>16.579993881921077</v>
      </c>
      <c r="K1700" s="63">
        <f>AVERAGE(J1700:J1701)</f>
        <v>16.366445769567196</v>
      </c>
      <c r="L1700" s="63">
        <f>_xlfn.STDEV.S(J1700,J1701)</f>
        <v>0.30200263671003097</v>
      </c>
      <c r="M1700" s="62">
        <f>(K1698-K1700)/15</f>
        <v>0.64381593468278242</v>
      </c>
      <c r="N1700" s="33">
        <f>(K1694-K1700)/33</f>
        <v>0.46066762829466845</v>
      </c>
      <c r="O1700" s="33">
        <f t="shared" si="1"/>
        <v>326.89999999999998</v>
      </c>
    </row>
    <row r="1701" spans="1:15" ht="15.75" customHeight="1" x14ac:dyDescent="0.3">
      <c r="A1701" s="34">
        <v>2324</v>
      </c>
      <c r="B1701" s="34">
        <v>94</v>
      </c>
      <c r="C1701" s="64">
        <v>317</v>
      </c>
      <c r="D1701" s="64">
        <v>8</v>
      </c>
      <c r="E1701" s="65">
        <v>43550</v>
      </c>
      <c r="F1701" s="66">
        <v>5218</v>
      </c>
      <c r="G1701" s="64">
        <v>8986</v>
      </c>
      <c r="H1701" s="64">
        <v>8462</v>
      </c>
      <c r="I1701" s="57"/>
      <c r="J1701" s="59">
        <f t="shared" si="6"/>
        <v>16.152897657213316</v>
      </c>
      <c r="K1701" s="62"/>
      <c r="L1701" s="62"/>
      <c r="M1701" s="62"/>
      <c r="O1701" s="33">
        <f t="shared" si="1"/>
        <v>324.39999999999998</v>
      </c>
    </row>
    <row r="1702" spans="1:15" ht="15.75" customHeight="1" x14ac:dyDescent="0.3">
      <c r="A1702" s="7">
        <v>543</v>
      </c>
      <c r="B1702" s="7">
        <v>193</v>
      </c>
      <c r="C1702" s="28">
        <v>318</v>
      </c>
      <c r="D1702" s="28">
        <v>2</v>
      </c>
      <c r="E1702" s="29">
        <v>43517</v>
      </c>
      <c r="F1702" s="28">
        <v>5263</v>
      </c>
      <c r="G1702" s="28">
        <v>8739</v>
      </c>
      <c r="H1702" s="28">
        <v>7948</v>
      </c>
      <c r="I1702" s="28">
        <v>10</v>
      </c>
      <c r="J1702" s="30">
        <f t="shared" si="6"/>
        <v>29.459962756052143</v>
      </c>
      <c r="K1702" s="31">
        <f>AVERAGE(J1702:J1703)</f>
        <v>28.285294332902346</v>
      </c>
      <c r="L1702" s="31">
        <f>_xlfn.STDEV.S(J1702,J1703)</f>
        <v>1.6612320153098625</v>
      </c>
      <c r="M1702" s="32">
        <v>2</v>
      </c>
      <c r="O1702" s="33">
        <f t="shared" si="1"/>
        <v>268.5</v>
      </c>
    </row>
    <row r="1703" spans="1:15" ht="15.75" customHeight="1" x14ac:dyDescent="0.3">
      <c r="A1703" s="7">
        <v>544</v>
      </c>
      <c r="B1703" s="7">
        <v>194</v>
      </c>
      <c r="C1703" s="28">
        <v>318</v>
      </c>
      <c r="D1703" s="28">
        <v>2</v>
      </c>
      <c r="E1703" s="29">
        <v>43517</v>
      </c>
      <c r="F1703" s="28">
        <v>5207</v>
      </c>
      <c r="G1703" s="28">
        <v>8700</v>
      </c>
      <c r="H1703" s="28">
        <v>7955</v>
      </c>
      <c r="I1703" s="28"/>
      <c r="J1703" s="30">
        <f t="shared" si="6"/>
        <v>27.110625909752546</v>
      </c>
      <c r="K1703" s="31"/>
      <c r="L1703" s="31"/>
      <c r="M1703" s="32"/>
      <c r="O1703" s="33">
        <f t="shared" si="1"/>
        <v>274.8</v>
      </c>
    </row>
    <row r="1704" spans="1:15" ht="15.75" customHeight="1" x14ac:dyDescent="0.3">
      <c r="A1704" s="7">
        <v>1197</v>
      </c>
      <c r="B1704" s="7">
        <v>151</v>
      </c>
      <c r="C1704" s="28">
        <v>318</v>
      </c>
      <c r="D1704" s="28">
        <v>4</v>
      </c>
      <c r="E1704" s="29">
        <v>43524</v>
      </c>
      <c r="F1704" s="28">
        <v>5221</v>
      </c>
      <c r="G1704" s="28">
        <v>9402</v>
      </c>
      <c r="H1704" s="28">
        <v>8125</v>
      </c>
      <c r="I1704" s="28">
        <v>9</v>
      </c>
      <c r="J1704" s="30">
        <f t="shared" si="6"/>
        <v>43.973829201101928</v>
      </c>
      <c r="K1704" s="31">
        <f>AVERAGE(J1704:J1705)</f>
        <v>43.836280745219128</v>
      </c>
      <c r="L1704" s="31">
        <f>_xlfn.STDEV.S(J1704,J1705)</f>
        <v>0.194522891792939</v>
      </c>
      <c r="M1704" s="32"/>
      <c r="O1704" s="33">
        <f t="shared" si="1"/>
        <v>290.39999999999998</v>
      </c>
    </row>
    <row r="1705" spans="1:15" ht="15.75" customHeight="1" x14ac:dyDescent="0.3">
      <c r="A1705" s="7">
        <v>1198</v>
      </c>
      <c r="B1705" s="7">
        <v>152</v>
      </c>
      <c r="C1705" s="28">
        <v>318</v>
      </c>
      <c r="D1705" s="28">
        <v>4</v>
      </c>
      <c r="E1705" s="29">
        <v>43524</v>
      </c>
      <c r="F1705" s="28">
        <v>5292</v>
      </c>
      <c r="G1705" s="28">
        <v>9146</v>
      </c>
      <c r="H1705" s="28">
        <v>7974</v>
      </c>
      <c r="I1705" s="28"/>
      <c r="J1705" s="30">
        <f t="shared" si="6"/>
        <v>43.69873228933632</v>
      </c>
      <c r="K1705" s="32"/>
      <c r="L1705" s="32"/>
      <c r="M1705" s="32"/>
      <c r="O1705" s="33">
        <f t="shared" si="1"/>
        <v>268.2</v>
      </c>
    </row>
    <row r="1706" spans="1:15" ht="15.75" customHeight="1" x14ac:dyDescent="0.3">
      <c r="A1706" s="7">
        <v>1847</v>
      </c>
      <c r="B1706" s="7">
        <v>151</v>
      </c>
      <c r="C1706" s="28">
        <v>318</v>
      </c>
      <c r="D1706" s="28">
        <v>6</v>
      </c>
      <c r="E1706" s="29">
        <v>43535</v>
      </c>
      <c r="F1706" s="28">
        <v>5221</v>
      </c>
      <c r="G1706" s="28">
        <v>8754</v>
      </c>
      <c r="H1706" s="28">
        <v>7917</v>
      </c>
      <c r="I1706" s="28">
        <v>10</v>
      </c>
      <c r="J1706" s="30">
        <f t="shared" si="6"/>
        <v>31.045994065281903</v>
      </c>
      <c r="K1706" s="31">
        <f>AVERAGE(J1706:J1707)</f>
        <v>30.224701578095498</v>
      </c>
      <c r="L1706" s="31">
        <f>_xlfn.STDEV.S(J1706,J1707)</f>
        <v>1.1614829740541475</v>
      </c>
      <c r="M1706" s="32"/>
      <c r="O1706" s="33">
        <f t="shared" si="1"/>
        <v>269.60000000000002</v>
      </c>
    </row>
    <row r="1707" spans="1:15" ht="15.75" customHeight="1" x14ac:dyDescent="0.3">
      <c r="A1707" s="7">
        <v>1848</v>
      </c>
      <c r="B1707" s="7">
        <v>152</v>
      </c>
      <c r="C1707" s="28">
        <v>318</v>
      </c>
      <c r="D1707" s="28">
        <v>6</v>
      </c>
      <c r="E1707" s="29">
        <v>43535</v>
      </c>
      <c r="F1707" s="28">
        <v>5292</v>
      </c>
      <c r="G1707" s="28">
        <v>8936</v>
      </c>
      <c r="H1707" s="28">
        <v>8108</v>
      </c>
      <c r="I1707" s="28"/>
      <c r="J1707" s="30">
        <f t="shared" si="6"/>
        <v>29.40340909090909</v>
      </c>
      <c r="K1707" s="31"/>
      <c r="L1707" s="31"/>
      <c r="M1707" s="32"/>
      <c r="O1707" s="33">
        <f t="shared" si="1"/>
        <v>281.60000000000002</v>
      </c>
    </row>
    <row r="1708" spans="1:15" ht="15.75" customHeight="1" x14ac:dyDescent="0.3">
      <c r="A1708" s="34">
        <v>2325</v>
      </c>
      <c r="B1708" s="34">
        <v>95</v>
      </c>
      <c r="C1708" s="35">
        <v>318</v>
      </c>
      <c r="D1708" s="35">
        <v>8</v>
      </c>
      <c r="E1708" s="36">
        <v>43550</v>
      </c>
      <c r="F1708" s="37">
        <v>5232</v>
      </c>
      <c r="G1708" s="35">
        <v>8373</v>
      </c>
      <c r="H1708" s="35">
        <v>7897</v>
      </c>
      <c r="I1708" s="28"/>
      <c r="J1708" s="30">
        <f t="shared" si="6"/>
        <v>17.861163227016885</v>
      </c>
      <c r="K1708" s="31">
        <f>AVERAGE(J1708:J1709)</f>
        <v>17.758447444691633</v>
      </c>
      <c r="L1708" s="31">
        <f>_xlfn.STDEV.S(J1708,J1709)</f>
        <v>0.14526205243413093</v>
      </c>
      <c r="M1708" s="32"/>
      <c r="O1708" s="33">
        <f t="shared" si="1"/>
        <v>266.5</v>
      </c>
    </row>
    <row r="1709" spans="1:15" ht="15.75" customHeight="1" x14ac:dyDescent="0.3">
      <c r="A1709" s="34">
        <v>2326</v>
      </c>
      <c r="B1709" s="34">
        <v>96</v>
      </c>
      <c r="C1709" s="35">
        <v>318</v>
      </c>
      <c r="D1709" s="35">
        <v>8</v>
      </c>
      <c r="E1709" s="36">
        <v>43550</v>
      </c>
      <c r="F1709" s="37">
        <v>5242</v>
      </c>
      <c r="G1709" s="35">
        <v>8434</v>
      </c>
      <c r="H1709" s="35">
        <v>7955</v>
      </c>
      <c r="I1709" s="28"/>
      <c r="J1709" s="30">
        <f t="shared" si="6"/>
        <v>17.655731662366385</v>
      </c>
      <c r="K1709" s="32"/>
      <c r="L1709" s="32"/>
      <c r="M1709" s="32"/>
      <c r="O1709" s="33">
        <f t="shared" si="1"/>
        <v>271.3</v>
      </c>
    </row>
    <row r="1710" spans="1:15" ht="15.75" customHeight="1" x14ac:dyDescent="0.3">
      <c r="A1710" s="34">
        <v>2771</v>
      </c>
      <c r="B1710" s="34">
        <v>143</v>
      </c>
      <c r="C1710" s="35">
        <v>318</v>
      </c>
      <c r="D1710" s="35">
        <v>10</v>
      </c>
      <c r="E1710" s="36">
        <v>43564</v>
      </c>
      <c r="F1710" s="37">
        <v>5229</v>
      </c>
      <c r="G1710" s="35">
        <v>8399</v>
      </c>
      <c r="H1710" s="35">
        <v>7960</v>
      </c>
      <c r="I1710" s="35"/>
      <c r="J1710" s="30">
        <f t="shared" si="6"/>
        <v>16.074697912852436</v>
      </c>
      <c r="K1710" s="31">
        <f>AVERAGE(J1710:J1711)</f>
        <v>15.941627419080316</v>
      </c>
      <c r="L1710" s="31">
        <f>_xlfn.STDEV.S(J1710,J1711)</f>
        <v>0.18819009704421671</v>
      </c>
      <c r="M1710" s="32">
        <f>(K1708-K1710)/14</f>
        <v>0.12977285897223695</v>
      </c>
      <c r="N1710" s="33">
        <f>(K1706-K1710)/29</f>
        <v>0.49251979858673045</v>
      </c>
      <c r="O1710" s="33">
        <f t="shared" si="1"/>
        <v>273.10000000000002</v>
      </c>
    </row>
    <row r="1711" spans="1:15" ht="15.75" customHeight="1" x14ac:dyDescent="0.3">
      <c r="A1711" s="34">
        <v>2772</v>
      </c>
      <c r="B1711" s="34">
        <v>144</v>
      </c>
      <c r="C1711" s="35">
        <v>318</v>
      </c>
      <c r="D1711" s="35">
        <v>10</v>
      </c>
      <c r="E1711" s="36">
        <v>43564</v>
      </c>
      <c r="F1711" s="37">
        <v>5238</v>
      </c>
      <c r="G1711" s="35">
        <v>8432</v>
      </c>
      <c r="H1711" s="35">
        <v>7996</v>
      </c>
      <c r="I1711" s="35"/>
      <c r="J1711" s="30">
        <f t="shared" si="6"/>
        <v>15.808556925308196</v>
      </c>
      <c r="K1711" s="32"/>
      <c r="L1711" s="32"/>
      <c r="M1711" s="32"/>
      <c r="O1711" s="33">
        <f t="shared" si="1"/>
        <v>275.8</v>
      </c>
    </row>
    <row r="1712" spans="1:15" ht="15.75" customHeight="1" x14ac:dyDescent="0.3">
      <c r="A1712" s="7">
        <v>545</v>
      </c>
      <c r="B1712" s="7">
        <v>195</v>
      </c>
      <c r="C1712" s="67">
        <v>319</v>
      </c>
      <c r="D1712" s="67">
        <v>2</v>
      </c>
      <c r="E1712" s="68">
        <v>43517</v>
      </c>
      <c r="F1712" s="67">
        <v>5277</v>
      </c>
      <c r="G1712" s="67">
        <v>8801</v>
      </c>
      <c r="H1712" s="67">
        <v>7922</v>
      </c>
      <c r="I1712" s="67">
        <v>10</v>
      </c>
      <c r="J1712" s="69">
        <f t="shared" si="6"/>
        <v>33.232514177693758</v>
      </c>
      <c r="K1712" s="46">
        <f>AVERAGE(J1712:J1713)</f>
        <v>30.244005383009124</v>
      </c>
      <c r="L1712" s="46">
        <f>_xlfn.STDEV.S(J1712,J1713)</f>
        <v>4.2263896687142806</v>
      </c>
      <c r="M1712" s="47">
        <v>3</v>
      </c>
      <c r="O1712" s="33">
        <f t="shared" si="1"/>
        <v>264.5</v>
      </c>
    </row>
    <row r="1713" spans="1:15" ht="15.75" customHeight="1" x14ac:dyDescent="0.3">
      <c r="A1713" s="7">
        <v>546</v>
      </c>
      <c r="B1713" s="7">
        <v>196</v>
      </c>
      <c r="C1713" s="67">
        <v>319</v>
      </c>
      <c r="D1713" s="67">
        <v>2</v>
      </c>
      <c r="E1713" s="68">
        <v>43517</v>
      </c>
      <c r="F1713" s="67">
        <v>5243</v>
      </c>
      <c r="G1713" s="67">
        <v>8600</v>
      </c>
      <c r="H1713" s="67">
        <v>7881</v>
      </c>
      <c r="I1713" s="67"/>
      <c r="J1713" s="69">
        <f t="shared" si="6"/>
        <v>27.25549658832449</v>
      </c>
      <c r="K1713" s="47"/>
      <c r="L1713" s="47"/>
      <c r="M1713" s="47"/>
      <c r="O1713" s="33">
        <f t="shared" si="1"/>
        <v>263.8</v>
      </c>
    </row>
    <row r="1714" spans="1:15" ht="15.75" customHeight="1" x14ac:dyDescent="0.3">
      <c r="A1714" s="7">
        <v>1199</v>
      </c>
      <c r="B1714" s="7">
        <v>153</v>
      </c>
      <c r="C1714" s="67">
        <v>319</v>
      </c>
      <c r="D1714" s="67">
        <v>4</v>
      </c>
      <c r="E1714" s="68">
        <v>43524</v>
      </c>
      <c r="F1714" s="67">
        <v>5238</v>
      </c>
      <c r="G1714" s="67">
        <v>9213</v>
      </c>
      <c r="H1714" s="67">
        <v>8035</v>
      </c>
      <c r="I1714" s="67">
        <v>12</v>
      </c>
      <c r="J1714" s="69">
        <f t="shared" si="6"/>
        <v>42.116553450125132</v>
      </c>
      <c r="K1714" s="46">
        <f>AVERAGE(J1714:J1715)</f>
        <v>41.974391515349538</v>
      </c>
      <c r="L1714" s="46">
        <f>_xlfn.STDEV.S(J1714,J1715)</f>
        <v>0.20104733621283877</v>
      </c>
      <c r="M1714" s="47"/>
      <c r="O1714" s="33">
        <f t="shared" si="1"/>
        <v>279.7</v>
      </c>
    </row>
    <row r="1715" spans="1:15" ht="15.75" customHeight="1" x14ac:dyDescent="0.3">
      <c r="A1715" s="7">
        <v>1200</v>
      </c>
      <c r="B1715" s="7">
        <v>154</v>
      </c>
      <c r="C1715" s="67">
        <v>319</v>
      </c>
      <c r="D1715" s="67">
        <v>4</v>
      </c>
      <c r="E1715" s="68">
        <v>43524</v>
      </c>
      <c r="F1715" s="67">
        <v>5194</v>
      </c>
      <c r="G1715" s="67">
        <v>9049</v>
      </c>
      <c r="H1715" s="67">
        <v>7912</v>
      </c>
      <c r="I1715" s="67"/>
      <c r="J1715" s="69">
        <f t="shared" si="6"/>
        <v>41.832229580573951</v>
      </c>
      <c r="K1715" s="46"/>
      <c r="L1715" s="46"/>
      <c r="M1715" s="47"/>
      <c r="O1715" s="33">
        <f t="shared" si="1"/>
        <v>271.8</v>
      </c>
    </row>
    <row r="1716" spans="1:15" ht="15.75" customHeight="1" x14ac:dyDescent="0.3">
      <c r="A1716" s="7">
        <v>1849</v>
      </c>
      <c r="B1716" s="7">
        <v>153</v>
      </c>
      <c r="C1716" s="67">
        <v>319</v>
      </c>
      <c r="D1716" s="67">
        <v>6</v>
      </c>
      <c r="E1716" s="68">
        <v>43535</v>
      </c>
      <c r="F1716" s="67">
        <v>5238</v>
      </c>
      <c r="G1716" s="67">
        <v>9395</v>
      </c>
      <c r="H1716" s="67">
        <v>8239</v>
      </c>
      <c r="I1716" s="67">
        <v>9</v>
      </c>
      <c r="J1716" s="69">
        <f t="shared" si="6"/>
        <v>38.520493168943688</v>
      </c>
      <c r="K1716" s="46">
        <f>AVERAGE(J1716:J1717)</f>
        <v>38.116929354198092</v>
      </c>
      <c r="L1716" s="46">
        <f>_xlfn.STDEV.S(J1716,J1717)</f>
        <v>0.5707254200962445</v>
      </c>
      <c r="M1716" s="47"/>
      <c r="O1716" s="33">
        <f t="shared" si="1"/>
        <v>300.10000000000002</v>
      </c>
    </row>
    <row r="1717" spans="1:15" ht="15.75" customHeight="1" x14ac:dyDescent="0.3">
      <c r="A1717" s="7">
        <v>1850</v>
      </c>
      <c r="B1717" s="7">
        <v>154</v>
      </c>
      <c r="C1717" s="67">
        <v>319</v>
      </c>
      <c r="D1717" s="67">
        <v>6</v>
      </c>
      <c r="E1717" s="68">
        <v>43535</v>
      </c>
      <c r="F1717" s="67">
        <v>5194</v>
      </c>
      <c r="G1717" s="67">
        <v>9470</v>
      </c>
      <c r="H1717" s="67">
        <v>8299</v>
      </c>
      <c r="I1717" s="67"/>
      <c r="J1717" s="69">
        <f t="shared" si="6"/>
        <v>37.713365539452496</v>
      </c>
      <c r="K1717" s="47"/>
      <c r="L1717" s="47"/>
      <c r="M1717" s="47"/>
      <c r="O1717" s="33">
        <f t="shared" si="1"/>
        <v>310.5</v>
      </c>
    </row>
    <row r="1718" spans="1:15" ht="15.75" customHeight="1" x14ac:dyDescent="0.3">
      <c r="A1718" s="34">
        <v>2521</v>
      </c>
      <c r="B1718" s="34">
        <v>109</v>
      </c>
      <c r="C1718" s="70">
        <v>319</v>
      </c>
      <c r="D1718" s="70">
        <v>9</v>
      </c>
      <c r="E1718" s="71">
        <v>43557</v>
      </c>
      <c r="F1718" s="72">
        <v>5191</v>
      </c>
      <c r="G1718" s="70">
        <v>8728</v>
      </c>
      <c r="H1718" s="70">
        <v>8154</v>
      </c>
      <c r="I1718" s="67"/>
      <c r="J1718" s="69">
        <f t="shared" si="6"/>
        <v>19.372257846776915</v>
      </c>
      <c r="K1718" s="46">
        <f>AVERAGE(J1718:J1719)</f>
        <v>19.275170019278868</v>
      </c>
      <c r="L1718" s="46">
        <f>_xlfn.STDEV.S(J1718,J1719)</f>
        <v>0.13730292238907774</v>
      </c>
      <c r="M1718" s="47"/>
      <c r="O1718" s="33">
        <f t="shared" si="1"/>
        <v>296.3</v>
      </c>
    </row>
    <row r="1719" spans="1:15" ht="15.75" customHeight="1" x14ac:dyDescent="0.3">
      <c r="A1719" s="34">
        <v>2522</v>
      </c>
      <c r="B1719" s="34">
        <v>110</v>
      </c>
      <c r="C1719" s="70">
        <v>319</v>
      </c>
      <c r="D1719" s="70">
        <v>9</v>
      </c>
      <c r="E1719" s="71">
        <v>43557</v>
      </c>
      <c r="F1719" s="72">
        <v>5243</v>
      </c>
      <c r="G1719" s="70">
        <v>8810</v>
      </c>
      <c r="H1719" s="70">
        <v>8236</v>
      </c>
      <c r="I1719" s="67"/>
      <c r="J1719" s="69">
        <f t="shared" si="6"/>
        <v>19.17808219178082</v>
      </c>
      <c r="K1719" s="47"/>
      <c r="L1719" s="47"/>
      <c r="M1719" s="47"/>
      <c r="O1719" s="33">
        <f t="shared" si="1"/>
        <v>299.3</v>
      </c>
    </row>
    <row r="1720" spans="1:15" ht="15.75" customHeight="1" x14ac:dyDescent="0.3">
      <c r="A1720" s="34">
        <v>3171</v>
      </c>
      <c r="B1720" s="34">
        <v>111</v>
      </c>
      <c r="C1720" s="70">
        <v>319</v>
      </c>
      <c r="D1720" s="70">
        <v>12</v>
      </c>
      <c r="E1720" s="71">
        <v>43577</v>
      </c>
      <c r="F1720" s="72">
        <v>5213</v>
      </c>
      <c r="G1720" s="70">
        <v>8635</v>
      </c>
      <c r="H1720" s="70">
        <v>8166</v>
      </c>
      <c r="I1720" s="70"/>
      <c r="J1720" s="69">
        <f t="shared" si="6"/>
        <v>15.88215374195733</v>
      </c>
      <c r="K1720" s="46">
        <f>AVERAGE(J1720:J1721)</f>
        <v>15.770136700038494</v>
      </c>
      <c r="L1720" s="46">
        <f>_xlfn.STDEV.S(J1720,J1721)</f>
        <v>0.15841601989853368</v>
      </c>
      <c r="M1720" s="47">
        <f>(K1718-K1720)/20</f>
        <v>0.17525166596201869</v>
      </c>
      <c r="N1720" s="33">
        <f>(K1716-K1720)/42</f>
        <v>0.53206649176570475</v>
      </c>
      <c r="O1720" s="33">
        <f t="shared" si="1"/>
        <v>295.3</v>
      </c>
    </row>
    <row r="1721" spans="1:15" ht="15.75" customHeight="1" x14ac:dyDescent="0.3">
      <c r="A1721" s="34">
        <v>3172</v>
      </c>
      <c r="B1721" s="34">
        <v>112</v>
      </c>
      <c r="C1721" s="70">
        <v>319</v>
      </c>
      <c r="D1721" s="70">
        <v>12</v>
      </c>
      <c r="E1721" s="71">
        <v>43577</v>
      </c>
      <c r="F1721" s="72">
        <v>5197</v>
      </c>
      <c r="G1721" s="70">
        <v>8580</v>
      </c>
      <c r="H1721" s="70">
        <v>8122</v>
      </c>
      <c r="I1721" s="70"/>
      <c r="J1721" s="69">
        <f t="shared" si="6"/>
        <v>15.658119658119658</v>
      </c>
      <c r="K1721" s="47"/>
      <c r="L1721" s="47"/>
      <c r="M1721" s="47"/>
      <c r="O1721" s="33">
        <f t="shared" si="1"/>
        <v>292.5</v>
      </c>
    </row>
    <row r="1722" spans="1:15" ht="15.75" customHeight="1" x14ac:dyDescent="0.3">
      <c r="A1722" s="7">
        <v>209</v>
      </c>
      <c r="B1722" s="7">
        <v>209</v>
      </c>
      <c r="C1722" s="28">
        <v>320</v>
      </c>
      <c r="D1722" s="28">
        <v>1</v>
      </c>
      <c r="E1722" s="29">
        <v>43514</v>
      </c>
      <c r="F1722" s="28">
        <v>5228</v>
      </c>
      <c r="G1722" s="28">
        <v>7443</v>
      </c>
      <c r="H1722" s="28">
        <v>6899</v>
      </c>
      <c r="I1722" s="28">
        <v>10</v>
      </c>
      <c r="J1722" s="30">
        <f t="shared" si="6"/>
        <v>32.555356074207062</v>
      </c>
      <c r="K1722" s="31">
        <f>AVERAGE(J1722:J1723)</f>
        <v>33.345389285005041</v>
      </c>
      <c r="L1722" s="31">
        <f>_xlfn.STDEV.S(J1722,J1723)</f>
        <v>1.1172756814356646</v>
      </c>
      <c r="M1722" s="32">
        <v>1</v>
      </c>
      <c r="O1722" s="33">
        <f t="shared" si="1"/>
        <v>167.1</v>
      </c>
    </row>
    <row r="1723" spans="1:15" ht="15.75" customHeight="1" x14ac:dyDescent="0.3">
      <c r="A1723" s="7">
        <v>210</v>
      </c>
      <c r="B1723" s="7">
        <v>210</v>
      </c>
      <c r="C1723" s="28">
        <v>320</v>
      </c>
      <c r="D1723" s="28">
        <v>1</v>
      </c>
      <c r="E1723" s="29">
        <v>43514</v>
      </c>
      <c r="F1723" s="28">
        <v>5223</v>
      </c>
      <c r="G1723" s="28">
        <v>7620</v>
      </c>
      <c r="H1723" s="28">
        <v>7010</v>
      </c>
      <c r="I1723" s="28"/>
      <c r="J1723" s="30">
        <f t="shared" si="6"/>
        <v>34.13542249580302</v>
      </c>
      <c r="K1723" s="31"/>
      <c r="L1723" s="31"/>
      <c r="M1723" s="32"/>
      <c r="O1723" s="33">
        <f t="shared" si="1"/>
        <v>178.7</v>
      </c>
    </row>
    <row r="1724" spans="1:15" ht="15.75" customHeight="1" x14ac:dyDescent="0.3">
      <c r="A1724" s="7">
        <v>863</v>
      </c>
      <c r="B1724" s="7">
        <v>209</v>
      </c>
      <c r="C1724" s="28">
        <v>320</v>
      </c>
      <c r="D1724" s="28">
        <v>3</v>
      </c>
      <c r="E1724" s="29">
        <v>43521</v>
      </c>
      <c r="F1724" s="28">
        <v>5228</v>
      </c>
      <c r="G1724" s="28">
        <v>7411</v>
      </c>
      <c r="H1724" s="28">
        <v>6961</v>
      </c>
      <c r="I1724" s="28">
        <v>10</v>
      </c>
      <c r="J1724" s="30">
        <f t="shared" si="6"/>
        <v>25.966532025389498</v>
      </c>
      <c r="K1724" s="31">
        <f>AVERAGE(J1724:J1725)</f>
        <v>26.60015707756623</v>
      </c>
      <c r="L1724" s="31">
        <f>_xlfn.STDEV.S(J1724,J1725)</f>
        <v>0.89608114224769519</v>
      </c>
      <c r="M1724" s="32"/>
      <c r="O1724" s="33">
        <f t="shared" si="1"/>
        <v>173.3</v>
      </c>
    </row>
    <row r="1725" spans="1:15" ht="15.75" customHeight="1" x14ac:dyDescent="0.3">
      <c r="A1725" s="7">
        <v>864</v>
      </c>
      <c r="B1725" s="7">
        <v>210</v>
      </c>
      <c r="C1725" s="28">
        <v>320</v>
      </c>
      <c r="D1725" s="28">
        <v>3</v>
      </c>
      <c r="E1725" s="29">
        <v>43521</v>
      </c>
      <c r="F1725" s="28">
        <v>5223</v>
      </c>
      <c r="G1725" s="28">
        <v>7302</v>
      </c>
      <c r="H1725" s="28">
        <v>6857</v>
      </c>
      <c r="I1725" s="28"/>
      <c r="J1725" s="30">
        <f t="shared" si="6"/>
        <v>27.233782129742963</v>
      </c>
      <c r="K1725" s="32"/>
      <c r="L1725" s="32"/>
      <c r="M1725" s="32"/>
      <c r="O1725" s="33">
        <f t="shared" si="1"/>
        <v>163.4</v>
      </c>
    </row>
    <row r="1726" spans="1:15" ht="15.75" customHeight="1" x14ac:dyDescent="0.3">
      <c r="A1726" s="7">
        <v>1513</v>
      </c>
      <c r="B1726" s="7">
        <v>209</v>
      </c>
      <c r="C1726" s="28">
        <v>320</v>
      </c>
      <c r="D1726" s="28">
        <v>5</v>
      </c>
      <c r="E1726" s="29">
        <v>43531</v>
      </c>
      <c r="F1726" s="28">
        <v>5228</v>
      </c>
      <c r="G1726" s="28">
        <v>7977</v>
      </c>
      <c r="H1726" s="28">
        <v>7440</v>
      </c>
      <c r="I1726" s="28">
        <v>7</v>
      </c>
      <c r="J1726" s="30">
        <f t="shared" si="6"/>
        <v>24.276672694394215</v>
      </c>
      <c r="K1726" s="31">
        <f>AVERAGE(J1726:J1727)</f>
        <v>24.043098251959009</v>
      </c>
      <c r="L1726" s="31">
        <f>_xlfn.STDEV.S(J1726,J1727)</f>
        <v>0.33032414431559926</v>
      </c>
      <c r="M1726" s="32"/>
      <c r="O1726" s="33">
        <f t="shared" si="1"/>
        <v>221.2</v>
      </c>
    </row>
    <row r="1727" spans="1:15" ht="15.75" customHeight="1" x14ac:dyDescent="0.3">
      <c r="A1727" s="7">
        <v>1514</v>
      </c>
      <c r="B1727" s="7">
        <v>210</v>
      </c>
      <c r="C1727" s="28">
        <v>320</v>
      </c>
      <c r="D1727" s="28">
        <v>5</v>
      </c>
      <c r="E1727" s="29">
        <v>43531</v>
      </c>
      <c r="F1727" s="28">
        <v>5223</v>
      </c>
      <c r="G1727" s="28">
        <v>7823</v>
      </c>
      <c r="H1727" s="28">
        <v>7323</v>
      </c>
      <c r="I1727" s="28"/>
      <c r="J1727" s="30">
        <f t="shared" si="6"/>
        <v>23.809523809523807</v>
      </c>
      <c r="K1727" s="31"/>
      <c r="L1727" s="31"/>
      <c r="M1727" s="32"/>
      <c r="O1727" s="33">
        <f t="shared" si="1"/>
        <v>210</v>
      </c>
    </row>
    <row r="1728" spans="1:15" ht="15.75" customHeight="1" x14ac:dyDescent="0.3">
      <c r="A1728" s="34">
        <v>2101</v>
      </c>
      <c r="B1728" s="34">
        <v>147</v>
      </c>
      <c r="C1728" s="35">
        <v>320</v>
      </c>
      <c r="D1728" s="35">
        <v>7</v>
      </c>
      <c r="E1728" s="36">
        <v>43545</v>
      </c>
      <c r="F1728" s="37">
        <v>5265</v>
      </c>
      <c r="G1728" s="35">
        <v>7680</v>
      </c>
      <c r="H1728" s="35">
        <v>7318</v>
      </c>
      <c r="I1728" s="28"/>
      <c r="J1728" s="30">
        <f t="shared" si="6"/>
        <v>17.63273258645884</v>
      </c>
      <c r="K1728" s="31">
        <f>AVERAGE(J1728:J1729)</f>
        <v>17.275012909770773</v>
      </c>
      <c r="L1728" s="31">
        <f>_xlfn.STDEV.S(J1728,J1729)</f>
        <v>0.50589201829998276</v>
      </c>
      <c r="M1728" s="32">
        <f>(K1726-K1728)/14</f>
        <v>0.48343466729915974</v>
      </c>
      <c r="N1728" s="33">
        <f>(K1722-K1728)/31</f>
        <v>0.5183992379107828</v>
      </c>
      <c r="O1728" s="33">
        <f t="shared" si="1"/>
        <v>205.3</v>
      </c>
    </row>
    <row r="1729" spans="1:15" ht="15.75" customHeight="1" x14ac:dyDescent="0.3">
      <c r="A1729" s="34">
        <v>2102</v>
      </c>
      <c r="B1729" s="34">
        <v>148</v>
      </c>
      <c r="C1729" s="35">
        <v>320</v>
      </c>
      <c r="D1729" s="35">
        <v>7</v>
      </c>
      <c r="E1729" s="36">
        <v>43545</v>
      </c>
      <c r="F1729" s="37">
        <v>5186</v>
      </c>
      <c r="G1729" s="35">
        <v>7363</v>
      </c>
      <c r="H1729" s="35">
        <v>7048</v>
      </c>
      <c r="I1729" s="28"/>
      <c r="J1729" s="30">
        <f t="shared" si="6"/>
        <v>16.917293233082706</v>
      </c>
      <c r="K1729" s="32"/>
      <c r="L1729" s="32"/>
      <c r="M1729" s="32"/>
      <c r="O1729" s="33">
        <f t="shared" si="1"/>
        <v>186.2</v>
      </c>
    </row>
    <row r="1730" spans="1:15" ht="15.75" customHeight="1" x14ac:dyDescent="0.3">
      <c r="A1730" s="7">
        <v>547</v>
      </c>
      <c r="B1730" s="7">
        <v>197</v>
      </c>
      <c r="C1730" s="67">
        <v>321</v>
      </c>
      <c r="D1730" s="67">
        <v>2</v>
      </c>
      <c r="E1730" s="68">
        <v>43517</v>
      </c>
      <c r="F1730" s="67">
        <v>5252</v>
      </c>
      <c r="G1730" s="67">
        <v>7513</v>
      </c>
      <c r="H1730" s="67">
        <v>6743</v>
      </c>
      <c r="I1730" s="67">
        <v>10</v>
      </c>
      <c r="J1730" s="69">
        <f t="shared" si="6"/>
        <v>51.643192488262912</v>
      </c>
      <c r="K1730" s="46">
        <f>AVERAGE(J1730:J1731)</f>
        <v>50.439536443467006</v>
      </c>
      <c r="L1730" s="46">
        <f>_xlfn.STDEV.S(J1730,J1731)</f>
        <v>1.7022267029827329</v>
      </c>
      <c r="M1730" s="47">
        <v>3</v>
      </c>
      <c r="O1730" s="33">
        <f t="shared" si="1"/>
        <v>149.1</v>
      </c>
    </row>
    <row r="1731" spans="1:15" ht="15.75" customHeight="1" x14ac:dyDescent="0.3">
      <c r="A1731" s="7">
        <v>548</v>
      </c>
      <c r="B1731" s="7">
        <v>198</v>
      </c>
      <c r="C1731" s="67">
        <v>321</v>
      </c>
      <c r="D1731" s="67">
        <v>2</v>
      </c>
      <c r="E1731" s="68">
        <v>43517</v>
      </c>
      <c r="F1731" s="67">
        <v>5320</v>
      </c>
      <c r="G1731" s="67">
        <v>7566</v>
      </c>
      <c r="H1731" s="67">
        <v>6825</v>
      </c>
      <c r="I1731" s="67"/>
      <c r="J1731" s="69">
        <f t="shared" si="6"/>
        <v>49.235880398671092</v>
      </c>
      <c r="K1731" s="47"/>
      <c r="L1731" s="47"/>
      <c r="M1731" s="47"/>
      <c r="O1731" s="33">
        <f t="shared" si="1"/>
        <v>150.5</v>
      </c>
    </row>
    <row r="1732" spans="1:15" ht="15.75" customHeight="1" x14ac:dyDescent="0.3">
      <c r="A1732" s="7">
        <v>1201</v>
      </c>
      <c r="B1732" s="7">
        <v>155</v>
      </c>
      <c r="C1732" s="67">
        <v>321</v>
      </c>
      <c r="D1732" s="67">
        <v>4</v>
      </c>
      <c r="E1732" s="68">
        <v>43524</v>
      </c>
      <c r="F1732" s="67">
        <v>5181</v>
      </c>
      <c r="G1732" s="67">
        <v>7560</v>
      </c>
      <c r="H1732" s="67">
        <v>6790</v>
      </c>
      <c r="I1732" s="67">
        <v>9</v>
      </c>
      <c r="J1732" s="69">
        <f t="shared" si="6"/>
        <v>47.855811062771906</v>
      </c>
      <c r="K1732" s="46">
        <f>AVERAGE(J1732:J1733)</f>
        <v>47.670043896165829</v>
      </c>
      <c r="L1732" s="46">
        <f>_xlfn.STDEV.S(J1732,J1733)</f>
        <v>0.26271444645793601</v>
      </c>
      <c r="M1732" s="47"/>
      <c r="O1732" s="33">
        <f t="shared" si="1"/>
        <v>160.9</v>
      </c>
    </row>
    <row r="1733" spans="1:15" ht="15.75" customHeight="1" x14ac:dyDescent="0.3">
      <c r="A1733" s="7">
        <v>1202</v>
      </c>
      <c r="B1733" s="7">
        <v>156</v>
      </c>
      <c r="C1733" s="67">
        <v>321</v>
      </c>
      <c r="D1733" s="67">
        <v>4</v>
      </c>
      <c r="E1733" s="68">
        <v>43524</v>
      </c>
      <c r="F1733" s="67">
        <v>5171</v>
      </c>
      <c r="G1733" s="67">
        <v>7516</v>
      </c>
      <c r="H1733" s="67">
        <v>6761</v>
      </c>
      <c r="I1733" s="67"/>
      <c r="J1733" s="69">
        <f t="shared" si="6"/>
        <v>47.484276729559753</v>
      </c>
      <c r="K1733" s="46"/>
      <c r="L1733" s="46"/>
      <c r="M1733" s="47"/>
      <c r="O1733" s="33">
        <f t="shared" si="1"/>
        <v>159</v>
      </c>
    </row>
    <row r="1734" spans="1:15" ht="15.75" customHeight="1" x14ac:dyDescent="0.3">
      <c r="A1734" s="7">
        <v>1851</v>
      </c>
      <c r="B1734" s="7">
        <v>155</v>
      </c>
      <c r="C1734" s="67">
        <v>321</v>
      </c>
      <c r="D1734" s="67">
        <v>6</v>
      </c>
      <c r="E1734" s="68">
        <v>43535</v>
      </c>
      <c r="F1734" s="67">
        <v>5181</v>
      </c>
      <c r="G1734" s="67">
        <v>7367</v>
      </c>
      <c r="H1734" s="67">
        <v>6850</v>
      </c>
      <c r="I1734" s="67">
        <v>8</v>
      </c>
      <c r="J1734" s="69">
        <f t="shared" si="6"/>
        <v>30.976632714200118</v>
      </c>
      <c r="K1734" s="46">
        <f>AVERAGE(J1734:J1735)</f>
        <v>32.477266633343156</v>
      </c>
      <c r="L1734" s="46">
        <f>_xlfn.STDEV.S(J1734,J1735)</f>
        <v>2.1222168406091719</v>
      </c>
      <c r="M1734" s="47"/>
      <c r="O1734" s="33">
        <f t="shared" si="1"/>
        <v>166.9</v>
      </c>
    </row>
    <row r="1735" spans="1:15" ht="15.75" customHeight="1" x14ac:dyDescent="0.3">
      <c r="A1735" s="7">
        <v>1852</v>
      </c>
      <c r="B1735" s="7">
        <v>156</v>
      </c>
      <c r="C1735" s="67">
        <v>321</v>
      </c>
      <c r="D1735" s="67">
        <v>6</v>
      </c>
      <c r="E1735" s="68">
        <v>43535</v>
      </c>
      <c r="F1735" s="67">
        <v>5171</v>
      </c>
      <c r="G1735" s="67">
        <v>7596</v>
      </c>
      <c r="H1735" s="67">
        <v>6981</v>
      </c>
      <c r="I1735" s="67"/>
      <c r="J1735" s="69">
        <f t="shared" si="6"/>
        <v>33.97790055248619</v>
      </c>
      <c r="K1735" s="47"/>
      <c r="L1735" s="47"/>
      <c r="M1735" s="47"/>
      <c r="O1735" s="33">
        <f t="shared" si="1"/>
        <v>181</v>
      </c>
    </row>
    <row r="1736" spans="1:15" ht="15.75" customHeight="1" x14ac:dyDescent="0.3">
      <c r="A1736" s="34">
        <v>2523</v>
      </c>
      <c r="B1736" s="34">
        <v>111</v>
      </c>
      <c r="C1736" s="70">
        <v>321</v>
      </c>
      <c r="D1736" s="70">
        <v>9</v>
      </c>
      <c r="E1736" s="71">
        <v>43557</v>
      </c>
      <c r="F1736" s="72">
        <v>5213</v>
      </c>
      <c r="G1736" s="70">
        <v>6959</v>
      </c>
      <c r="H1736" s="70">
        <v>6695</v>
      </c>
      <c r="I1736" s="67"/>
      <c r="J1736" s="69">
        <f t="shared" si="6"/>
        <v>17.813765182186234</v>
      </c>
      <c r="K1736" s="46">
        <f>AVERAGE(J1736:J1737)</f>
        <v>17.751390437027496</v>
      </c>
      <c r="L1736" s="46">
        <f>_xlfn.STDEV.S(J1736,J1737)</f>
        <v>8.8211210553050909E-2</v>
      </c>
      <c r="M1736" s="47"/>
      <c r="O1736" s="33">
        <f t="shared" si="1"/>
        <v>148.19999999999999</v>
      </c>
    </row>
    <row r="1737" spans="1:15" ht="15.75" customHeight="1" x14ac:dyDescent="0.3">
      <c r="A1737" s="34">
        <v>2524</v>
      </c>
      <c r="B1737" s="34">
        <v>112</v>
      </c>
      <c r="C1737" s="70">
        <v>321</v>
      </c>
      <c r="D1737" s="70">
        <v>9</v>
      </c>
      <c r="E1737" s="71">
        <v>43557</v>
      </c>
      <c r="F1737" s="72">
        <v>5197</v>
      </c>
      <c r="G1737" s="70">
        <v>6847</v>
      </c>
      <c r="H1737" s="70">
        <v>6599</v>
      </c>
      <c r="I1737" s="67"/>
      <c r="J1737" s="69">
        <f t="shared" si="6"/>
        <v>17.689015691868761</v>
      </c>
      <c r="K1737" s="47"/>
      <c r="L1737" s="47"/>
      <c r="M1737" s="47"/>
      <c r="O1737" s="33">
        <f t="shared" si="1"/>
        <v>140.19999999999999</v>
      </c>
    </row>
    <row r="1738" spans="1:15" ht="15.75" customHeight="1" x14ac:dyDescent="0.3">
      <c r="A1738" s="34">
        <v>3173</v>
      </c>
      <c r="B1738" s="34">
        <v>113</v>
      </c>
      <c r="C1738" s="70">
        <v>321</v>
      </c>
      <c r="D1738" s="70">
        <v>12</v>
      </c>
      <c r="E1738" s="71">
        <v>43577</v>
      </c>
      <c r="F1738" s="72">
        <v>5283</v>
      </c>
      <c r="G1738" s="70">
        <v>6802</v>
      </c>
      <c r="H1738" s="70">
        <v>6601</v>
      </c>
      <c r="I1738" s="70"/>
      <c r="J1738" s="69">
        <f t="shared" si="6"/>
        <v>15.250379362670714</v>
      </c>
      <c r="K1738" s="46">
        <f>AVERAGE(J1738:J1739)</f>
        <v>15.337559278950856</v>
      </c>
      <c r="L1738" s="46">
        <f>_xlfn.STDEV.S(J1738,J1739)</f>
        <v>0.12329101996992951</v>
      </c>
      <c r="M1738" s="47">
        <f>(K1736-K1738)/20</f>
        <v>0.12069155790383199</v>
      </c>
      <c r="N1738" s="33">
        <f>(K1734-K1738)/42</f>
        <v>0.40808827034267381</v>
      </c>
      <c r="O1738" s="33">
        <f t="shared" si="1"/>
        <v>131.80000000000001</v>
      </c>
    </row>
    <row r="1739" spans="1:15" ht="15.75" customHeight="1" x14ac:dyDescent="0.3">
      <c r="A1739" s="34">
        <v>3174</v>
      </c>
      <c r="B1739" s="34">
        <v>114</v>
      </c>
      <c r="C1739" s="70">
        <v>321</v>
      </c>
      <c r="D1739" s="70">
        <v>12</v>
      </c>
      <c r="E1739" s="71">
        <v>43577</v>
      </c>
      <c r="F1739" s="72">
        <v>5247</v>
      </c>
      <c r="G1739" s="70">
        <v>6796</v>
      </c>
      <c r="H1739" s="70">
        <v>6589</v>
      </c>
      <c r="I1739" s="70"/>
      <c r="J1739" s="69">
        <f t="shared" si="6"/>
        <v>15.424739195231</v>
      </c>
      <c r="K1739" s="47"/>
      <c r="L1739" s="47"/>
      <c r="M1739" s="47"/>
      <c r="O1739" s="33">
        <f t="shared" si="1"/>
        <v>134.19999999999999</v>
      </c>
    </row>
    <row r="1740" spans="1:15" ht="15.75" customHeight="1" x14ac:dyDescent="0.3">
      <c r="A1740" s="7">
        <v>211</v>
      </c>
      <c r="B1740" s="7">
        <v>211</v>
      </c>
      <c r="C1740" s="28">
        <v>323</v>
      </c>
      <c r="D1740" s="28">
        <v>1</v>
      </c>
      <c r="E1740" s="29">
        <v>43514</v>
      </c>
      <c r="F1740" s="28">
        <v>5194</v>
      </c>
      <c r="G1740" s="28">
        <v>9026</v>
      </c>
      <c r="H1740" s="28">
        <v>7896</v>
      </c>
      <c r="I1740" s="28"/>
      <c r="J1740" s="30">
        <f t="shared" si="6"/>
        <v>41.820873427091044</v>
      </c>
      <c r="K1740" s="31">
        <f>AVERAGE(J1740:J1741)</f>
        <v>42.349496919125556</v>
      </c>
      <c r="L1740" s="31">
        <f>_xlfn.STDEV.S(J1740,J1741)</f>
        <v>0.74758651182422797</v>
      </c>
      <c r="M1740" s="32">
        <v>1</v>
      </c>
      <c r="O1740" s="33">
        <f t="shared" si="1"/>
        <v>270.2</v>
      </c>
    </row>
    <row r="1741" spans="1:15" ht="15.75" customHeight="1" x14ac:dyDescent="0.3">
      <c r="A1741" s="7">
        <v>212</v>
      </c>
      <c r="B1741" s="7">
        <v>212</v>
      </c>
      <c r="C1741" s="28">
        <v>323</v>
      </c>
      <c r="D1741" s="28">
        <v>1</v>
      </c>
      <c r="E1741" s="29">
        <v>43514</v>
      </c>
      <c r="F1741" s="28">
        <v>5225</v>
      </c>
      <c r="G1741" s="28">
        <v>9117</v>
      </c>
      <c r="H1741" s="28">
        <v>7949</v>
      </c>
      <c r="I1741" s="28">
        <v>10</v>
      </c>
      <c r="J1741" s="30">
        <f t="shared" si="6"/>
        <v>42.878120411160062</v>
      </c>
      <c r="K1741" s="31"/>
      <c r="L1741" s="31"/>
      <c r="M1741" s="32"/>
      <c r="O1741" s="33">
        <f t="shared" si="1"/>
        <v>272.39999999999998</v>
      </c>
    </row>
    <row r="1742" spans="1:15" ht="15.75" customHeight="1" x14ac:dyDescent="0.3">
      <c r="A1742" s="7">
        <v>865</v>
      </c>
      <c r="B1742" s="7">
        <v>211</v>
      </c>
      <c r="C1742" s="28">
        <v>323</v>
      </c>
      <c r="D1742" s="28">
        <v>3</v>
      </c>
      <c r="E1742" s="29">
        <v>43521</v>
      </c>
      <c r="F1742" s="28">
        <v>5194</v>
      </c>
      <c r="G1742" s="28">
        <v>8105</v>
      </c>
      <c r="H1742" s="28">
        <v>7562</v>
      </c>
      <c r="I1742" s="28">
        <v>9</v>
      </c>
      <c r="J1742" s="30">
        <f t="shared" si="6"/>
        <v>22.930743243243242</v>
      </c>
      <c r="K1742" s="31">
        <f>AVERAGE(J1742:J1743)</f>
        <v>22.608481945059815</v>
      </c>
      <c r="L1742" s="31">
        <f>_xlfn.STDEV.S(J1742,J1743)</f>
        <v>0.45574629851896564</v>
      </c>
      <c r="M1742" s="32"/>
      <c r="O1742" s="33">
        <f t="shared" si="1"/>
        <v>236.8</v>
      </c>
    </row>
    <row r="1743" spans="1:15" ht="15.75" customHeight="1" x14ac:dyDescent="0.3">
      <c r="A1743" s="7">
        <v>866</v>
      </c>
      <c r="B1743" s="7">
        <v>212</v>
      </c>
      <c r="C1743" s="28">
        <v>323</v>
      </c>
      <c r="D1743" s="28">
        <v>3</v>
      </c>
      <c r="E1743" s="29">
        <v>43521</v>
      </c>
      <c r="F1743" s="28">
        <v>5225</v>
      </c>
      <c r="G1743" s="28">
        <v>7985</v>
      </c>
      <c r="H1743" s="28">
        <v>7482</v>
      </c>
      <c r="I1743" s="28"/>
      <c r="J1743" s="30">
        <f t="shared" si="6"/>
        <v>22.286220646876384</v>
      </c>
      <c r="K1743" s="32"/>
      <c r="L1743" s="32"/>
      <c r="M1743" s="32"/>
      <c r="O1743" s="33">
        <f t="shared" si="1"/>
        <v>225.7</v>
      </c>
    </row>
    <row r="1744" spans="1:15" ht="15.75" customHeight="1" x14ac:dyDescent="0.3">
      <c r="A1744" s="7">
        <v>1515</v>
      </c>
      <c r="B1744" s="7">
        <v>211</v>
      </c>
      <c r="C1744" s="28">
        <v>323</v>
      </c>
      <c r="D1744" s="28">
        <v>5</v>
      </c>
      <c r="E1744" s="29">
        <v>43531</v>
      </c>
      <c r="F1744" s="28">
        <v>5194</v>
      </c>
      <c r="G1744" s="28">
        <v>8632</v>
      </c>
      <c r="H1744" s="28">
        <v>7970</v>
      </c>
      <c r="I1744" s="28">
        <v>8</v>
      </c>
      <c r="J1744" s="30">
        <f t="shared" si="6"/>
        <v>23.847262247838614</v>
      </c>
      <c r="K1744" s="31">
        <f>AVERAGE(J1744:J1745)</f>
        <v>23.342523112759483</v>
      </c>
      <c r="L1744" s="31">
        <f>_xlfn.STDEV.S(J1744,J1745)</f>
        <v>0.71380893028937242</v>
      </c>
      <c r="M1744" s="32"/>
      <c r="O1744" s="33">
        <f t="shared" si="1"/>
        <v>277.60000000000002</v>
      </c>
    </row>
    <row r="1745" spans="1:15" ht="15.75" customHeight="1" x14ac:dyDescent="0.3">
      <c r="A1745" s="7">
        <v>1516</v>
      </c>
      <c r="B1745" s="7">
        <v>212</v>
      </c>
      <c r="C1745" s="28">
        <v>323</v>
      </c>
      <c r="D1745" s="28">
        <v>5</v>
      </c>
      <c r="E1745" s="29">
        <v>43531</v>
      </c>
      <c r="F1745" s="28">
        <v>5225</v>
      </c>
      <c r="G1745" s="28">
        <v>8307</v>
      </c>
      <c r="H1745" s="28">
        <v>7734</v>
      </c>
      <c r="I1745" s="28"/>
      <c r="J1745" s="30">
        <f t="shared" si="6"/>
        <v>22.837783977680353</v>
      </c>
      <c r="K1745" s="31"/>
      <c r="L1745" s="31"/>
      <c r="M1745" s="32"/>
      <c r="O1745" s="33">
        <f t="shared" si="1"/>
        <v>250.9</v>
      </c>
    </row>
    <row r="1746" spans="1:15" ht="15.75" customHeight="1" x14ac:dyDescent="0.3">
      <c r="A1746" s="34">
        <v>2103</v>
      </c>
      <c r="B1746" s="34">
        <v>149</v>
      </c>
      <c r="C1746" s="35">
        <v>323</v>
      </c>
      <c r="D1746" s="35">
        <v>7</v>
      </c>
      <c r="E1746" s="36">
        <v>43545</v>
      </c>
      <c r="F1746" s="37">
        <v>5222</v>
      </c>
      <c r="G1746" s="35">
        <v>8725</v>
      </c>
      <c r="H1746" s="35">
        <v>8227</v>
      </c>
      <c r="I1746" s="28"/>
      <c r="J1746" s="30">
        <f t="shared" si="6"/>
        <v>16.572379367720465</v>
      </c>
      <c r="K1746" s="31">
        <f>AVERAGE(J1746:J1747)</f>
        <v>16.564679465640626</v>
      </c>
      <c r="L1746" s="31">
        <f>_xlfn.STDEV.S(J1746,J1747)</f>
        <v>1.0889305950253045E-2</v>
      </c>
      <c r="M1746" s="32"/>
      <c r="O1746" s="33">
        <f t="shared" si="1"/>
        <v>300.5</v>
      </c>
    </row>
    <row r="1747" spans="1:15" ht="15.75" customHeight="1" x14ac:dyDescent="0.3">
      <c r="A1747" s="34">
        <v>2104</v>
      </c>
      <c r="B1747" s="34">
        <v>150</v>
      </c>
      <c r="C1747" s="35">
        <v>323</v>
      </c>
      <c r="D1747" s="35">
        <v>7</v>
      </c>
      <c r="E1747" s="36">
        <v>43545</v>
      </c>
      <c r="F1747" s="37">
        <v>5188</v>
      </c>
      <c r="G1747" s="35">
        <v>8553</v>
      </c>
      <c r="H1747" s="35">
        <v>8075</v>
      </c>
      <c r="I1747" s="28"/>
      <c r="J1747" s="30">
        <f t="shared" si="6"/>
        <v>16.556979563560787</v>
      </c>
      <c r="K1747" s="32"/>
      <c r="L1747" s="32"/>
      <c r="M1747" s="32"/>
      <c r="O1747" s="33">
        <f t="shared" si="1"/>
        <v>288.7</v>
      </c>
    </row>
    <row r="1748" spans="1:15" ht="15.75" customHeight="1" x14ac:dyDescent="0.3">
      <c r="A1748" s="34">
        <v>2699</v>
      </c>
      <c r="B1748" s="34">
        <v>71</v>
      </c>
      <c r="C1748" s="35">
        <v>323</v>
      </c>
      <c r="D1748" s="35">
        <v>10</v>
      </c>
      <c r="E1748" s="36">
        <v>43564</v>
      </c>
      <c r="F1748" s="37">
        <v>5256</v>
      </c>
      <c r="G1748" s="35">
        <v>8404</v>
      </c>
      <c r="H1748" s="35">
        <v>8010</v>
      </c>
      <c r="I1748" s="35"/>
      <c r="J1748" s="30">
        <f t="shared" si="6"/>
        <v>14.306463326071169</v>
      </c>
      <c r="K1748" s="31">
        <f>AVERAGE(J1748:J1749)</f>
        <v>14.151676453082242</v>
      </c>
      <c r="L1748" s="31">
        <f>_xlfn.STDEV.S(J1748,J1749)</f>
        <v>0.21890169505826354</v>
      </c>
      <c r="M1748" s="32">
        <f>(K1746-K1748)/19</f>
        <v>0.12700015855570443</v>
      </c>
      <c r="N1748" s="33">
        <f>(K1740-K1748)/50</f>
        <v>0.56395640932086633</v>
      </c>
      <c r="O1748" s="33">
        <f t="shared" si="1"/>
        <v>275.39999999999998</v>
      </c>
    </row>
    <row r="1749" spans="1:15" ht="15.75" customHeight="1" x14ac:dyDescent="0.3">
      <c r="A1749" s="34">
        <v>2700</v>
      </c>
      <c r="B1749" s="34">
        <v>72</v>
      </c>
      <c r="C1749" s="35">
        <v>323</v>
      </c>
      <c r="D1749" s="35">
        <v>10</v>
      </c>
      <c r="E1749" s="36">
        <v>43564</v>
      </c>
      <c r="F1749" s="37">
        <v>5223</v>
      </c>
      <c r="G1749" s="35">
        <v>8155</v>
      </c>
      <c r="H1749" s="35">
        <v>7795</v>
      </c>
      <c r="I1749" s="35"/>
      <c r="J1749" s="30">
        <f t="shared" si="6"/>
        <v>13.996889580093313</v>
      </c>
      <c r="K1749" s="32"/>
      <c r="L1749" s="32"/>
      <c r="M1749" s="32"/>
      <c r="O1749" s="33">
        <f t="shared" si="1"/>
        <v>257.2</v>
      </c>
    </row>
    <row r="1750" spans="1:15" ht="15.75" customHeight="1" x14ac:dyDescent="0.3">
      <c r="A1750" s="7">
        <v>549</v>
      </c>
      <c r="B1750" s="7">
        <v>199</v>
      </c>
      <c r="C1750" s="57">
        <v>324</v>
      </c>
      <c r="D1750" s="57">
        <v>2</v>
      </c>
      <c r="E1750" s="58">
        <v>43517</v>
      </c>
      <c r="F1750" s="57">
        <v>5262</v>
      </c>
      <c r="G1750" s="57">
        <v>8453</v>
      </c>
      <c r="H1750" s="57">
        <v>7451</v>
      </c>
      <c r="I1750" s="57">
        <v>10</v>
      </c>
      <c r="J1750" s="59">
        <f t="shared" si="6"/>
        <v>45.774326176336224</v>
      </c>
      <c r="K1750" s="63">
        <f>AVERAGE(J1750:J1751)</f>
        <v>46.054245382432448</v>
      </c>
      <c r="L1750" s="63">
        <f>_xlfn.STDEV.S(J1750,J1751)</f>
        <v>0.39586553762998972</v>
      </c>
      <c r="M1750" s="62">
        <v>3</v>
      </c>
      <c r="O1750" s="33">
        <f t="shared" si="1"/>
        <v>218.9</v>
      </c>
    </row>
    <row r="1751" spans="1:15" ht="15.75" customHeight="1" x14ac:dyDescent="0.3">
      <c r="A1751" s="7">
        <v>550</v>
      </c>
      <c r="B1751" s="7">
        <v>200</v>
      </c>
      <c r="C1751" s="57">
        <v>324</v>
      </c>
      <c r="D1751" s="57">
        <v>2</v>
      </c>
      <c r="E1751" s="58">
        <v>43517</v>
      </c>
      <c r="F1751" s="57">
        <v>5181</v>
      </c>
      <c r="G1751" s="57">
        <v>8115</v>
      </c>
      <c r="H1751" s="57">
        <v>7186</v>
      </c>
      <c r="I1751" s="57"/>
      <c r="J1751" s="59">
        <f t="shared" si="6"/>
        <v>46.334164588528672</v>
      </c>
      <c r="K1751" s="62"/>
      <c r="L1751" s="62"/>
      <c r="M1751" s="62"/>
      <c r="O1751" s="33">
        <f t="shared" si="1"/>
        <v>200.5</v>
      </c>
    </row>
    <row r="1752" spans="1:15" ht="15.75" customHeight="1" x14ac:dyDescent="0.3">
      <c r="A1752" s="7">
        <v>1203</v>
      </c>
      <c r="B1752" s="7">
        <v>157</v>
      </c>
      <c r="C1752" s="57">
        <v>324</v>
      </c>
      <c r="D1752" s="57">
        <v>4</v>
      </c>
      <c r="E1752" s="58">
        <v>43524</v>
      </c>
      <c r="F1752" s="57">
        <v>5319</v>
      </c>
      <c r="G1752" s="57">
        <v>8117</v>
      </c>
      <c r="H1752" s="57">
        <v>7294</v>
      </c>
      <c r="I1752" s="57">
        <v>8</v>
      </c>
      <c r="J1752" s="59">
        <f t="shared" si="6"/>
        <v>41.670886075949362</v>
      </c>
      <c r="K1752" s="63">
        <f>AVERAGE(J1752:J1753)</f>
        <v>41.564713767245408</v>
      </c>
      <c r="L1752" s="63">
        <f>_xlfn.STDEV.S(J1752,J1753)</f>
        <v>0.15015031891758956</v>
      </c>
      <c r="M1752" s="62"/>
      <c r="O1752" s="33">
        <f t="shared" si="1"/>
        <v>197.5</v>
      </c>
    </row>
    <row r="1753" spans="1:15" ht="15.75" customHeight="1" x14ac:dyDescent="0.3">
      <c r="A1753" s="7">
        <v>1204</v>
      </c>
      <c r="B1753" s="7">
        <v>158</v>
      </c>
      <c r="C1753" s="57">
        <v>324</v>
      </c>
      <c r="D1753" s="57">
        <v>4</v>
      </c>
      <c r="E1753" s="58">
        <v>43524</v>
      </c>
      <c r="F1753" s="57">
        <v>5219</v>
      </c>
      <c r="G1753" s="57">
        <v>8051</v>
      </c>
      <c r="H1753" s="57">
        <v>7221</v>
      </c>
      <c r="I1753" s="57"/>
      <c r="J1753" s="59">
        <f t="shared" si="6"/>
        <v>41.458541458541461</v>
      </c>
      <c r="K1753" s="63"/>
      <c r="L1753" s="63"/>
      <c r="M1753" s="62"/>
      <c r="O1753" s="33">
        <f t="shared" si="1"/>
        <v>200.2</v>
      </c>
    </row>
    <row r="1754" spans="1:15" ht="15.75" customHeight="1" x14ac:dyDescent="0.3">
      <c r="A1754" s="7">
        <v>1853</v>
      </c>
      <c r="B1754" s="7">
        <v>157</v>
      </c>
      <c r="C1754" s="57">
        <v>324</v>
      </c>
      <c r="D1754" s="57">
        <v>6</v>
      </c>
      <c r="E1754" s="58">
        <v>43535</v>
      </c>
      <c r="F1754" s="57">
        <v>5319</v>
      </c>
      <c r="G1754" s="57">
        <v>7831</v>
      </c>
      <c r="H1754" s="57">
        <v>7244</v>
      </c>
      <c r="I1754" s="57">
        <v>9</v>
      </c>
      <c r="J1754" s="59">
        <f t="shared" si="6"/>
        <v>30.493506493506494</v>
      </c>
      <c r="K1754" s="63">
        <f>AVERAGE(J1754:J1755)</f>
        <v>30.861045953556967</v>
      </c>
      <c r="L1754" s="63">
        <f>_xlfn.STDEV.S(J1754,J1755)</f>
        <v>0.5197792891106634</v>
      </c>
      <c r="M1754" s="62"/>
      <c r="O1754" s="33">
        <f t="shared" si="1"/>
        <v>192.5</v>
      </c>
    </row>
    <row r="1755" spans="1:15" ht="15.75" customHeight="1" x14ac:dyDescent="0.3">
      <c r="A1755" s="7">
        <v>1854</v>
      </c>
      <c r="B1755" s="7">
        <v>158</v>
      </c>
      <c r="C1755" s="57">
        <v>324</v>
      </c>
      <c r="D1755" s="57">
        <v>6</v>
      </c>
      <c r="E1755" s="58">
        <v>43535</v>
      </c>
      <c r="F1755" s="57">
        <v>5219</v>
      </c>
      <c r="G1755" s="57">
        <v>7900</v>
      </c>
      <c r="H1755" s="57">
        <v>7262</v>
      </c>
      <c r="I1755" s="57"/>
      <c r="J1755" s="59">
        <f t="shared" si="6"/>
        <v>31.228585413607441</v>
      </c>
      <c r="K1755" s="62"/>
      <c r="L1755" s="62"/>
      <c r="M1755" s="62"/>
      <c r="O1755" s="33">
        <f t="shared" si="1"/>
        <v>204.3</v>
      </c>
    </row>
    <row r="1756" spans="1:15" ht="15.75" customHeight="1" x14ac:dyDescent="0.3">
      <c r="A1756" s="34">
        <v>2525</v>
      </c>
      <c r="B1756" s="34">
        <v>113</v>
      </c>
      <c r="C1756" s="64">
        <v>324</v>
      </c>
      <c r="D1756" s="64">
        <v>9</v>
      </c>
      <c r="E1756" s="65">
        <v>43557</v>
      </c>
      <c r="F1756" s="66">
        <v>5283</v>
      </c>
      <c r="G1756" s="64">
        <v>7746</v>
      </c>
      <c r="H1756" s="64">
        <v>7378</v>
      </c>
      <c r="I1756" s="57"/>
      <c r="J1756" s="59">
        <f t="shared" si="6"/>
        <v>17.565632458233889</v>
      </c>
      <c r="K1756" s="63">
        <f>AVERAGE(J1756:J1757)</f>
        <v>17.772126238835117</v>
      </c>
      <c r="L1756" s="63">
        <f>_xlfn.STDEV.S(J1756,J1757)</f>
        <v>0.29202630507195115</v>
      </c>
      <c r="M1756" s="62"/>
      <c r="O1756" s="33">
        <f t="shared" si="1"/>
        <v>209.5</v>
      </c>
    </row>
    <row r="1757" spans="1:15" ht="15.75" customHeight="1" x14ac:dyDescent="0.3">
      <c r="A1757" s="34">
        <v>2526</v>
      </c>
      <c r="B1757" s="34">
        <v>114</v>
      </c>
      <c r="C1757" s="64">
        <v>324</v>
      </c>
      <c r="D1757" s="64">
        <v>9</v>
      </c>
      <c r="E1757" s="65">
        <v>43557</v>
      </c>
      <c r="F1757" s="66">
        <v>5247</v>
      </c>
      <c r="G1757" s="64">
        <v>7675</v>
      </c>
      <c r="H1757" s="64">
        <v>7305</v>
      </c>
      <c r="I1757" s="57"/>
      <c r="J1757" s="59">
        <f t="shared" si="6"/>
        <v>17.978620019436345</v>
      </c>
      <c r="K1757" s="62"/>
      <c r="L1757" s="62"/>
      <c r="M1757" s="62"/>
      <c r="O1757" s="33">
        <f t="shared" si="1"/>
        <v>205.8</v>
      </c>
    </row>
    <row r="1758" spans="1:15" ht="15.75" customHeight="1" x14ac:dyDescent="0.3">
      <c r="A1758" s="34">
        <v>3175</v>
      </c>
      <c r="B1758" s="34">
        <v>115</v>
      </c>
      <c r="C1758" s="64">
        <v>324</v>
      </c>
      <c r="D1758" s="64">
        <v>12</v>
      </c>
      <c r="E1758" s="65">
        <v>43577</v>
      </c>
      <c r="F1758" s="66">
        <v>5260</v>
      </c>
      <c r="G1758" s="64">
        <v>7501</v>
      </c>
      <c r="H1758" s="64">
        <v>7210</v>
      </c>
      <c r="I1758" s="64"/>
      <c r="J1758" s="59">
        <f t="shared" si="6"/>
        <v>14.923076923076922</v>
      </c>
      <c r="K1758" s="63">
        <f>AVERAGE(J1758:J1759)</f>
        <v>14.764071993580188</v>
      </c>
      <c r="L1758" s="63">
        <f>_xlfn.STDEV.S(J1758,J1759)</f>
        <v>0.22486692777845674</v>
      </c>
      <c r="M1758" s="62">
        <f>(K1756-K1758)/20</f>
        <v>0.15040271226274643</v>
      </c>
      <c r="N1758" s="33">
        <f>(K1754-K1758)/42</f>
        <v>0.38326128476135191</v>
      </c>
      <c r="O1758" s="33">
        <f t="shared" si="1"/>
        <v>195</v>
      </c>
    </row>
    <row r="1759" spans="1:15" ht="15.75" customHeight="1" x14ac:dyDescent="0.3">
      <c r="A1759" s="34">
        <v>3176</v>
      </c>
      <c r="B1759" s="34">
        <v>116</v>
      </c>
      <c r="C1759" s="64">
        <v>324</v>
      </c>
      <c r="D1759" s="64">
        <v>12</v>
      </c>
      <c r="E1759" s="65">
        <v>43577</v>
      </c>
      <c r="F1759" s="66">
        <v>5263</v>
      </c>
      <c r="G1759" s="64">
        <v>7570</v>
      </c>
      <c r="H1759" s="64">
        <v>7276</v>
      </c>
      <c r="I1759" s="64"/>
      <c r="J1759" s="59">
        <f t="shared" si="6"/>
        <v>14.605067064083457</v>
      </c>
      <c r="K1759" s="62"/>
      <c r="L1759" s="62"/>
      <c r="M1759" s="62"/>
      <c r="O1759" s="33">
        <f t="shared" si="1"/>
        <v>201.3</v>
      </c>
    </row>
    <row r="1760" spans="1:15" ht="15.75" customHeight="1" x14ac:dyDescent="0.3">
      <c r="A1760" s="7">
        <v>551</v>
      </c>
      <c r="B1760" s="7">
        <v>201</v>
      </c>
      <c r="C1760" s="67">
        <v>325</v>
      </c>
      <c r="D1760" s="67">
        <v>2</v>
      </c>
      <c r="E1760" s="68">
        <v>43517</v>
      </c>
      <c r="F1760" s="67">
        <v>5254</v>
      </c>
      <c r="G1760" s="67">
        <v>7784</v>
      </c>
      <c r="H1760" s="67">
        <v>7091</v>
      </c>
      <c r="I1760" s="67">
        <v>9</v>
      </c>
      <c r="J1760" s="69">
        <f t="shared" si="6"/>
        <v>37.724550898203589</v>
      </c>
      <c r="K1760" s="46">
        <f>AVERAGE(J1760:J1761)</f>
        <v>38.0106558043787</v>
      </c>
      <c r="L1760" s="46">
        <f>_xlfn.STDEV.S(J1760,J1761)</f>
        <v>0.40461343857432491</v>
      </c>
      <c r="M1760" s="47">
        <v>2</v>
      </c>
      <c r="O1760" s="33">
        <f t="shared" si="1"/>
        <v>183.7</v>
      </c>
    </row>
    <row r="1761" spans="1:15" ht="15.75" customHeight="1" x14ac:dyDescent="0.3">
      <c r="A1761" s="7">
        <v>552</v>
      </c>
      <c r="B1761" s="7">
        <v>202</v>
      </c>
      <c r="C1761" s="67">
        <v>325</v>
      </c>
      <c r="D1761" s="67">
        <v>2</v>
      </c>
      <c r="E1761" s="68">
        <v>43517</v>
      </c>
      <c r="F1761" s="67">
        <v>5275</v>
      </c>
      <c r="G1761" s="67">
        <v>7922</v>
      </c>
      <c r="H1761" s="67">
        <v>7189</v>
      </c>
      <c r="I1761" s="67"/>
      <c r="J1761" s="69">
        <f t="shared" si="6"/>
        <v>38.296760710553812</v>
      </c>
      <c r="K1761" s="46"/>
      <c r="L1761" s="46"/>
      <c r="M1761" s="47"/>
      <c r="O1761" s="33">
        <f t="shared" si="1"/>
        <v>191.4</v>
      </c>
    </row>
    <row r="1762" spans="1:15" ht="15.75" customHeight="1" x14ac:dyDescent="0.3">
      <c r="A1762" s="7">
        <v>1205</v>
      </c>
      <c r="B1762" s="7">
        <v>159</v>
      </c>
      <c r="C1762" s="67">
        <v>325</v>
      </c>
      <c r="D1762" s="67">
        <v>4</v>
      </c>
      <c r="E1762" s="68">
        <v>43524</v>
      </c>
      <c r="F1762" s="67">
        <v>5300</v>
      </c>
      <c r="G1762" s="67">
        <v>7844</v>
      </c>
      <c r="H1762" s="67">
        <v>7106</v>
      </c>
      <c r="I1762" s="67">
        <v>7</v>
      </c>
      <c r="J1762" s="69">
        <f t="shared" si="6"/>
        <v>40.863787375415285</v>
      </c>
      <c r="K1762" s="46">
        <f>AVERAGE(J1762:J1763)</f>
        <v>41.004502896680492</v>
      </c>
      <c r="L1762" s="46">
        <f>_xlfn.STDEV.S(J1762,J1763)</f>
        <v>0.19900179860965059</v>
      </c>
      <c r="M1762" s="47"/>
      <c r="O1762" s="33">
        <f t="shared" si="1"/>
        <v>180.6</v>
      </c>
    </row>
    <row r="1763" spans="1:15" ht="15.75" customHeight="1" x14ac:dyDescent="0.3">
      <c r="A1763" s="7">
        <v>1206</v>
      </c>
      <c r="B1763" s="7">
        <v>160</v>
      </c>
      <c r="C1763" s="67">
        <v>325</v>
      </c>
      <c r="D1763" s="67">
        <v>4</v>
      </c>
      <c r="E1763" s="68">
        <v>43524</v>
      </c>
      <c r="F1763" s="67">
        <v>5234</v>
      </c>
      <c r="G1763" s="67">
        <v>7625</v>
      </c>
      <c r="H1763" s="67">
        <v>6928</v>
      </c>
      <c r="I1763" s="67"/>
      <c r="J1763" s="69">
        <f t="shared" si="6"/>
        <v>41.145218417945692</v>
      </c>
      <c r="K1763" s="47"/>
      <c r="L1763" s="47"/>
      <c r="M1763" s="47"/>
      <c r="O1763" s="33">
        <f t="shared" si="1"/>
        <v>169.4</v>
      </c>
    </row>
    <row r="1764" spans="1:15" ht="15.75" customHeight="1" x14ac:dyDescent="0.3">
      <c r="A1764" s="7">
        <v>1855</v>
      </c>
      <c r="B1764" s="7">
        <v>159</v>
      </c>
      <c r="C1764" s="67">
        <v>325</v>
      </c>
      <c r="D1764" s="67">
        <v>6</v>
      </c>
      <c r="E1764" s="68">
        <v>43535</v>
      </c>
      <c r="F1764" s="67">
        <v>5300</v>
      </c>
      <c r="G1764" s="67">
        <v>7528</v>
      </c>
      <c r="H1764" s="67">
        <v>7069</v>
      </c>
      <c r="I1764" s="67">
        <v>7</v>
      </c>
      <c r="J1764" s="69">
        <f t="shared" si="6"/>
        <v>25.94686263425664</v>
      </c>
      <c r="K1764" s="46">
        <f>AVERAGE(J1764:J1765)</f>
        <v>25.949687529165868</v>
      </c>
      <c r="L1764" s="46">
        <f>_xlfn.STDEV.S(J1764,J1765)</f>
        <v>3.9950046929089411E-3</v>
      </c>
      <c r="M1764" s="47"/>
      <c r="O1764" s="33">
        <f t="shared" si="1"/>
        <v>176.9</v>
      </c>
    </row>
    <row r="1765" spans="1:15" ht="15.75" customHeight="1" x14ac:dyDescent="0.3">
      <c r="A1765" s="7">
        <v>1856</v>
      </c>
      <c r="B1765" s="7">
        <v>160</v>
      </c>
      <c r="C1765" s="67">
        <v>325</v>
      </c>
      <c r="D1765" s="67">
        <v>6</v>
      </c>
      <c r="E1765" s="68">
        <v>43535</v>
      </c>
      <c r="F1765" s="67">
        <v>5234</v>
      </c>
      <c r="G1765" s="67">
        <v>7515</v>
      </c>
      <c r="H1765" s="67">
        <v>7045</v>
      </c>
      <c r="I1765" s="67"/>
      <c r="J1765" s="69">
        <f t="shared" si="6"/>
        <v>25.952512424075096</v>
      </c>
      <c r="K1765" s="46"/>
      <c r="L1765" s="46"/>
      <c r="M1765" s="47"/>
      <c r="O1765" s="33">
        <f t="shared" si="1"/>
        <v>181.1</v>
      </c>
    </row>
    <row r="1766" spans="1:15" ht="15.75" customHeight="1" x14ac:dyDescent="0.3">
      <c r="A1766" s="34">
        <v>2327</v>
      </c>
      <c r="B1766" s="34">
        <v>97</v>
      </c>
      <c r="C1766" s="70">
        <v>325</v>
      </c>
      <c r="D1766" s="70">
        <v>8</v>
      </c>
      <c r="E1766" s="71">
        <v>43550</v>
      </c>
      <c r="F1766" s="72">
        <v>5287</v>
      </c>
      <c r="G1766" s="70">
        <v>7214</v>
      </c>
      <c r="H1766" s="70">
        <v>6963</v>
      </c>
      <c r="I1766" s="67"/>
      <c r="J1766" s="69">
        <f t="shared" si="6"/>
        <v>14.976133651551313</v>
      </c>
      <c r="K1766" s="46">
        <f>AVERAGE(J1766:J1767)</f>
        <v>15.096762477949571</v>
      </c>
      <c r="L1766" s="46">
        <f>_xlfn.STDEV.S(J1766,J1767)</f>
        <v>0.17059492230556517</v>
      </c>
      <c r="M1766" s="47">
        <f>(K1764-K1766)/15</f>
        <v>0.72352833674775308</v>
      </c>
      <c r="N1766" s="33">
        <f>(K1760-K1766)/33</f>
        <v>0.69436040383118569</v>
      </c>
      <c r="O1766" s="33">
        <f t="shared" si="1"/>
        <v>167.6</v>
      </c>
    </row>
    <row r="1767" spans="1:15" ht="15.75" customHeight="1" x14ac:dyDescent="0.3">
      <c r="A1767" s="34">
        <v>2328</v>
      </c>
      <c r="B1767" s="34">
        <v>98</v>
      </c>
      <c r="C1767" s="70">
        <v>325</v>
      </c>
      <c r="D1767" s="70">
        <v>8</v>
      </c>
      <c r="E1767" s="71">
        <v>43550</v>
      </c>
      <c r="F1767" s="72">
        <v>5252</v>
      </c>
      <c r="G1767" s="70">
        <v>7266</v>
      </c>
      <c r="H1767" s="70">
        <v>7000</v>
      </c>
      <c r="I1767" s="67"/>
      <c r="J1767" s="69">
        <f t="shared" si="6"/>
        <v>15.217391304347828</v>
      </c>
      <c r="K1767" s="47"/>
      <c r="L1767" s="47"/>
      <c r="M1767" s="47"/>
      <c r="O1767" s="33">
        <f t="shared" si="1"/>
        <v>174.8</v>
      </c>
    </row>
    <row r="1768" spans="1:15" ht="15.75" customHeight="1" x14ac:dyDescent="0.3">
      <c r="A1768" s="7">
        <v>213</v>
      </c>
      <c r="B1768" s="7">
        <v>213</v>
      </c>
      <c r="C1768" s="28">
        <v>327</v>
      </c>
      <c r="D1768" s="28">
        <v>1</v>
      </c>
      <c r="E1768" s="29">
        <v>43514</v>
      </c>
      <c r="F1768" s="28">
        <v>5207</v>
      </c>
      <c r="G1768" s="28">
        <v>9324</v>
      </c>
      <c r="H1768" s="28">
        <v>8232</v>
      </c>
      <c r="I1768" s="28">
        <v>9</v>
      </c>
      <c r="J1768" s="30">
        <f t="shared" si="6"/>
        <v>36.099173553719012</v>
      </c>
      <c r="K1768" s="31">
        <f>AVERAGE(J1768:J1769)</f>
        <v>36.80404787607435</v>
      </c>
      <c r="L1768" s="31">
        <f>_xlfn.STDEV.S(J1768,J1769)</f>
        <v>0.99684282644346789</v>
      </c>
      <c r="M1768" s="32">
        <v>2</v>
      </c>
      <c r="O1768" s="33">
        <f t="shared" si="1"/>
        <v>302.5</v>
      </c>
    </row>
    <row r="1769" spans="1:15" ht="15.75" customHeight="1" x14ac:dyDescent="0.3">
      <c r="A1769" s="7">
        <v>214</v>
      </c>
      <c r="B1769" s="7">
        <v>214</v>
      </c>
      <c r="C1769" s="28">
        <v>327</v>
      </c>
      <c r="D1769" s="28">
        <v>1</v>
      </c>
      <c r="E1769" s="29">
        <v>43514</v>
      </c>
      <c r="F1769" s="28">
        <v>5237</v>
      </c>
      <c r="G1769" s="28">
        <v>9090</v>
      </c>
      <c r="H1769" s="28">
        <v>8039</v>
      </c>
      <c r="I1769" s="28"/>
      <c r="J1769" s="30">
        <f t="shared" si="6"/>
        <v>37.508922198429694</v>
      </c>
      <c r="K1769" s="32"/>
      <c r="L1769" s="32"/>
      <c r="M1769" s="32"/>
      <c r="O1769" s="33">
        <f t="shared" si="1"/>
        <v>280.2</v>
      </c>
    </row>
    <row r="1770" spans="1:15" ht="15.75" customHeight="1" x14ac:dyDescent="0.3">
      <c r="A1770" s="7">
        <v>867</v>
      </c>
      <c r="B1770" s="7">
        <v>213</v>
      </c>
      <c r="C1770" s="28">
        <v>327</v>
      </c>
      <c r="D1770" s="28">
        <v>3</v>
      </c>
      <c r="E1770" s="29">
        <v>43521</v>
      </c>
      <c r="F1770" s="28">
        <v>5207</v>
      </c>
      <c r="G1770" s="28">
        <v>8456</v>
      </c>
      <c r="H1770" s="28">
        <v>7717</v>
      </c>
      <c r="I1770" s="28">
        <v>9</v>
      </c>
      <c r="J1770" s="30">
        <f t="shared" si="6"/>
        <v>29.442231075697212</v>
      </c>
      <c r="K1770" s="31">
        <f>AVERAGE(J1770:J1771)</f>
        <v>30.600380629712124</v>
      </c>
      <c r="L1770" s="31">
        <f>_xlfn.STDEV.S(J1770,J1771)</f>
        <v>1.63787080654424</v>
      </c>
      <c r="M1770" s="32"/>
      <c r="O1770" s="33">
        <f t="shared" si="1"/>
        <v>251</v>
      </c>
    </row>
    <row r="1771" spans="1:15" ht="15.75" customHeight="1" x14ac:dyDescent="0.3">
      <c r="A1771" s="7">
        <v>868</v>
      </c>
      <c r="B1771" s="7">
        <v>214</v>
      </c>
      <c r="C1771" s="28">
        <v>327</v>
      </c>
      <c r="D1771" s="28">
        <v>3</v>
      </c>
      <c r="E1771" s="29">
        <v>43521</v>
      </c>
      <c r="F1771" s="28">
        <v>5237</v>
      </c>
      <c r="G1771" s="28">
        <v>8751</v>
      </c>
      <c r="H1771" s="28">
        <v>7904</v>
      </c>
      <c r="I1771" s="28"/>
      <c r="J1771" s="30">
        <f t="shared" si="6"/>
        <v>31.758530183727036</v>
      </c>
      <c r="K1771" s="31"/>
      <c r="L1771" s="31"/>
      <c r="M1771" s="32"/>
      <c r="O1771" s="33">
        <f t="shared" si="1"/>
        <v>266.7</v>
      </c>
    </row>
    <row r="1772" spans="1:15" ht="15.75" customHeight="1" x14ac:dyDescent="0.3">
      <c r="A1772" s="7">
        <v>1517</v>
      </c>
      <c r="B1772" s="7">
        <v>213</v>
      </c>
      <c r="C1772" s="28">
        <v>327</v>
      </c>
      <c r="D1772" s="28">
        <v>5</v>
      </c>
      <c r="E1772" s="29">
        <v>43531</v>
      </c>
      <c r="F1772" s="28">
        <v>5207</v>
      </c>
      <c r="G1772" s="28">
        <v>8694</v>
      </c>
      <c r="H1772" s="28">
        <v>7948</v>
      </c>
      <c r="I1772" s="28">
        <v>8</v>
      </c>
      <c r="J1772" s="30">
        <f t="shared" si="6"/>
        <v>27.216344399854069</v>
      </c>
      <c r="K1772" s="31">
        <f>AVERAGE(J1772:J1773)</f>
        <v>26.316251777677746</v>
      </c>
      <c r="L1772" s="31">
        <f>_xlfn.STDEV.S(J1772,J1773)</f>
        <v>1.2729231936737191</v>
      </c>
      <c r="M1772" s="32"/>
      <c r="O1772" s="33">
        <f t="shared" si="1"/>
        <v>274.10000000000002</v>
      </c>
    </row>
    <row r="1773" spans="1:15" ht="15.75" customHeight="1" x14ac:dyDescent="0.3">
      <c r="A1773" s="7">
        <v>1518</v>
      </c>
      <c r="B1773" s="7">
        <v>214</v>
      </c>
      <c r="C1773" s="28">
        <v>327</v>
      </c>
      <c r="D1773" s="28">
        <v>5</v>
      </c>
      <c r="E1773" s="29">
        <v>43531</v>
      </c>
      <c r="F1773" s="28">
        <v>5237</v>
      </c>
      <c r="G1773" s="28">
        <v>8326</v>
      </c>
      <c r="H1773" s="28">
        <v>7700</v>
      </c>
      <c r="I1773" s="28"/>
      <c r="J1773" s="30">
        <f t="shared" si="6"/>
        <v>25.416159155501422</v>
      </c>
      <c r="K1773" s="32"/>
      <c r="L1773" s="32"/>
      <c r="M1773" s="32"/>
      <c r="O1773" s="33">
        <f t="shared" si="1"/>
        <v>246.3</v>
      </c>
    </row>
    <row r="1774" spans="1:15" ht="15.75" customHeight="1" x14ac:dyDescent="0.3">
      <c r="A1774" s="34">
        <v>2329</v>
      </c>
      <c r="B1774" s="34">
        <v>99</v>
      </c>
      <c r="C1774" s="35">
        <v>327</v>
      </c>
      <c r="D1774" s="35">
        <v>8</v>
      </c>
      <c r="E1774" s="36">
        <v>43550</v>
      </c>
      <c r="F1774" s="37">
        <v>5182</v>
      </c>
      <c r="G1774" s="35">
        <v>8083</v>
      </c>
      <c r="H1774" s="35">
        <v>7687</v>
      </c>
      <c r="I1774" s="28"/>
      <c r="J1774" s="30">
        <f t="shared" si="6"/>
        <v>15.808383233532936</v>
      </c>
      <c r="K1774" s="31">
        <f>AVERAGE(J1774:J1775)</f>
        <v>16.007432913285076</v>
      </c>
      <c r="L1774" s="31">
        <f>_xlfn.STDEV.S(J1774,J1775)</f>
        <v>0.28149875669149693</v>
      </c>
      <c r="M1774" s="32">
        <f>(K1772-K1774)/19</f>
        <v>0.5425694139154037</v>
      </c>
      <c r="N1774" s="33">
        <f>(K1768-K1774)/36</f>
        <v>0.57768374896636876</v>
      </c>
      <c r="O1774" s="33">
        <f t="shared" si="1"/>
        <v>250.5</v>
      </c>
    </row>
    <row r="1775" spans="1:15" ht="15.75" customHeight="1" x14ac:dyDescent="0.3">
      <c r="A1775" s="34">
        <v>2330</v>
      </c>
      <c r="B1775" s="34">
        <v>100</v>
      </c>
      <c r="C1775" s="35">
        <v>327</v>
      </c>
      <c r="D1775" s="35">
        <v>8</v>
      </c>
      <c r="E1775" s="36">
        <v>43550</v>
      </c>
      <c r="F1775" s="37">
        <v>5209</v>
      </c>
      <c r="G1775" s="35">
        <v>8113</v>
      </c>
      <c r="H1775" s="35">
        <v>7708</v>
      </c>
      <c r="I1775" s="28"/>
      <c r="J1775" s="30">
        <f t="shared" si="6"/>
        <v>16.206482593037215</v>
      </c>
      <c r="K1775" s="32"/>
      <c r="L1775" s="32"/>
      <c r="M1775" s="32"/>
      <c r="O1775" s="33">
        <f t="shared" si="1"/>
        <v>249.9</v>
      </c>
    </row>
    <row r="1776" spans="1:15" ht="15.75" customHeight="1" x14ac:dyDescent="0.3">
      <c r="A1776" s="7">
        <v>215</v>
      </c>
      <c r="B1776" s="7">
        <v>215</v>
      </c>
      <c r="C1776" s="57">
        <v>328</v>
      </c>
      <c r="D1776" s="57">
        <v>1</v>
      </c>
      <c r="E1776" s="58">
        <v>43514</v>
      </c>
      <c r="F1776" s="57">
        <v>5148</v>
      </c>
      <c r="G1776" s="57">
        <v>7318</v>
      </c>
      <c r="H1776" s="57">
        <v>6921</v>
      </c>
      <c r="I1776" s="57">
        <v>10</v>
      </c>
      <c r="J1776" s="59">
        <f t="shared" si="6"/>
        <v>22.391426959954881</v>
      </c>
      <c r="K1776" s="63">
        <f>AVERAGE(J1776:J1777)</f>
        <v>21.963975444712958</v>
      </c>
      <c r="L1776" s="63">
        <f>_xlfn.STDEV.S(J1776,J1777)</f>
        <v>0.60450773011205783</v>
      </c>
      <c r="M1776" s="62">
        <v>1</v>
      </c>
      <c r="O1776" s="33">
        <f t="shared" si="1"/>
        <v>177.3</v>
      </c>
    </row>
    <row r="1777" spans="1:15" ht="15.75" customHeight="1" x14ac:dyDescent="0.3">
      <c r="A1777" s="7">
        <v>216</v>
      </c>
      <c r="B1777" s="7">
        <v>216</v>
      </c>
      <c r="C1777" s="57">
        <v>328</v>
      </c>
      <c r="D1777" s="57">
        <v>1</v>
      </c>
      <c r="E1777" s="58">
        <v>43514</v>
      </c>
      <c r="F1777" s="57">
        <v>5240</v>
      </c>
      <c r="G1777" s="57">
        <v>7170</v>
      </c>
      <c r="H1777" s="57">
        <v>6828</v>
      </c>
      <c r="I1777" s="57"/>
      <c r="J1777" s="59">
        <f t="shared" si="6"/>
        <v>21.536523929471034</v>
      </c>
      <c r="K1777" s="63"/>
      <c r="L1777" s="63"/>
      <c r="M1777" s="62"/>
      <c r="O1777" s="33">
        <f t="shared" si="1"/>
        <v>158.80000000000001</v>
      </c>
    </row>
    <row r="1778" spans="1:15" ht="15.75" customHeight="1" x14ac:dyDescent="0.3">
      <c r="A1778" s="7">
        <v>869</v>
      </c>
      <c r="B1778" s="7">
        <v>215</v>
      </c>
      <c r="C1778" s="57">
        <v>328</v>
      </c>
      <c r="D1778" s="57">
        <v>3</v>
      </c>
      <c r="E1778" s="58">
        <v>43521</v>
      </c>
      <c r="F1778" s="57">
        <v>5148</v>
      </c>
      <c r="G1778" s="57">
        <v>7387</v>
      </c>
      <c r="H1778" s="57">
        <v>7028</v>
      </c>
      <c r="I1778" s="57">
        <v>8</v>
      </c>
      <c r="J1778" s="59">
        <f t="shared" si="6"/>
        <v>19.095744680851066</v>
      </c>
      <c r="K1778" s="63">
        <f>AVERAGE(J1778:J1779)</f>
        <v>18.188098969320716</v>
      </c>
      <c r="L1778" s="63">
        <f>_xlfn.STDEV.S(J1778,J1779)</f>
        <v>1.2836048750759985</v>
      </c>
      <c r="M1778" s="62"/>
      <c r="O1778" s="33">
        <f t="shared" si="1"/>
        <v>188</v>
      </c>
    </row>
    <row r="1779" spans="1:15" ht="15.75" customHeight="1" x14ac:dyDescent="0.3">
      <c r="A1779" s="7">
        <v>870</v>
      </c>
      <c r="B1779" s="7">
        <v>216</v>
      </c>
      <c r="C1779" s="57">
        <v>328</v>
      </c>
      <c r="D1779" s="57">
        <v>3</v>
      </c>
      <c r="E1779" s="58">
        <v>43521</v>
      </c>
      <c r="F1779" s="57">
        <v>5240</v>
      </c>
      <c r="G1779" s="57">
        <v>7310</v>
      </c>
      <c r="H1779" s="57">
        <v>7005</v>
      </c>
      <c r="I1779" s="57"/>
      <c r="J1779" s="59">
        <f t="shared" si="6"/>
        <v>17.280453257790366</v>
      </c>
      <c r="K1779" s="62"/>
      <c r="L1779" s="62"/>
      <c r="M1779" s="62"/>
      <c r="O1779" s="33">
        <f t="shared" si="1"/>
        <v>176.5</v>
      </c>
    </row>
    <row r="1780" spans="1:15" ht="15.75" customHeight="1" x14ac:dyDescent="0.3">
      <c r="A1780" s="7">
        <v>1519</v>
      </c>
      <c r="B1780" s="7">
        <v>215</v>
      </c>
      <c r="C1780" s="57">
        <v>328</v>
      </c>
      <c r="D1780" s="57">
        <v>5</v>
      </c>
      <c r="E1780" s="58">
        <v>43531</v>
      </c>
      <c r="F1780" s="57">
        <v>5148</v>
      </c>
      <c r="G1780" s="57">
        <v>7241</v>
      </c>
      <c r="H1780" s="57">
        <v>6919</v>
      </c>
      <c r="I1780" s="57">
        <v>7</v>
      </c>
      <c r="J1780" s="59">
        <f t="shared" si="6"/>
        <v>18.181818181818183</v>
      </c>
      <c r="K1780" s="63">
        <f>AVERAGE(J1780:J1781)</f>
        <v>17.896136222209652</v>
      </c>
      <c r="L1780" s="63">
        <f>_xlfn.STDEV.S(J1780,J1781)</f>
        <v>0.40401530180370815</v>
      </c>
      <c r="M1780" s="62"/>
      <c r="O1780" s="33">
        <f t="shared" si="1"/>
        <v>177.1</v>
      </c>
    </row>
    <row r="1781" spans="1:15" ht="15.75" customHeight="1" x14ac:dyDescent="0.3">
      <c r="A1781" s="7">
        <v>1520</v>
      </c>
      <c r="B1781" s="7">
        <v>216</v>
      </c>
      <c r="C1781" s="57">
        <v>328</v>
      </c>
      <c r="D1781" s="57">
        <v>5</v>
      </c>
      <c r="E1781" s="58">
        <v>43531</v>
      </c>
      <c r="F1781" s="57">
        <v>5240</v>
      </c>
      <c r="G1781" s="57">
        <v>7130</v>
      </c>
      <c r="H1781" s="57">
        <v>6847</v>
      </c>
      <c r="I1781" s="57"/>
      <c r="J1781" s="59">
        <f t="shared" si="6"/>
        <v>17.61045426260112</v>
      </c>
      <c r="K1781" s="63"/>
      <c r="L1781" s="63"/>
      <c r="M1781" s="62"/>
      <c r="O1781" s="33">
        <f t="shared" si="1"/>
        <v>160.69999999999999</v>
      </c>
    </row>
    <row r="1782" spans="1:15" ht="15.75" customHeight="1" x14ac:dyDescent="0.3">
      <c r="A1782" s="34">
        <v>2105</v>
      </c>
      <c r="B1782" s="34">
        <v>151</v>
      </c>
      <c r="C1782" s="64">
        <v>328</v>
      </c>
      <c r="D1782" s="64">
        <v>7</v>
      </c>
      <c r="E1782" s="65">
        <v>43545</v>
      </c>
      <c r="F1782" s="66">
        <v>5221</v>
      </c>
      <c r="G1782" s="64">
        <v>7666</v>
      </c>
      <c r="H1782" s="64">
        <v>7337</v>
      </c>
      <c r="I1782" s="57"/>
      <c r="J1782" s="59">
        <f t="shared" si="6"/>
        <v>15.548204158790172</v>
      </c>
      <c r="K1782" s="63">
        <f>AVERAGE(J1782:J1783)</f>
        <v>15.597399216611276</v>
      </c>
      <c r="L1782" s="63">
        <f>_xlfn.STDEV.S(J1782,J1783)</f>
        <v>6.9572317972333264E-2</v>
      </c>
      <c r="M1782" s="62">
        <f>(K1780-K1782)/14</f>
        <v>0.16419550039988401</v>
      </c>
      <c r="N1782" s="33">
        <f>(K1776-K1782)/31</f>
        <v>0.20537342671295747</v>
      </c>
      <c r="O1782" s="33">
        <f t="shared" si="1"/>
        <v>211.6</v>
      </c>
    </row>
    <row r="1783" spans="1:15" ht="15.75" customHeight="1" x14ac:dyDescent="0.3">
      <c r="A1783" s="34">
        <v>2106</v>
      </c>
      <c r="B1783" s="34">
        <v>152</v>
      </c>
      <c r="C1783" s="64">
        <v>328</v>
      </c>
      <c r="D1783" s="64">
        <v>7</v>
      </c>
      <c r="E1783" s="65">
        <v>43545</v>
      </c>
      <c r="F1783" s="66">
        <v>5292</v>
      </c>
      <c r="G1783" s="64">
        <v>7635</v>
      </c>
      <c r="H1783" s="64">
        <v>7318</v>
      </c>
      <c r="I1783" s="57"/>
      <c r="J1783" s="59">
        <f t="shared" si="6"/>
        <v>15.646594274432379</v>
      </c>
      <c r="K1783" s="62"/>
      <c r="L1783" s="62"/>
      <c r="M1783" s="62"/>
      <c r="O1783" s="33">
        <f t="shared" si="1"/>
        <v>202.6</v>
      </c>
    </row>
    <row r="1784" spans="1:15" ht="15.75" customHeight="1" x14ac:dyDescent="0.3">
      <c r="A1784" s="7">
        <v>217</v>
      </c>
      <c r="B1784" s="7">
        <v>217</v>
      </c>
      <c r="C1784" s="28">
        <v>329</v>
      </c>
      <c r="D1784" s="28">
        <v>1</v>
      </c>
      <c r="E1784" s="29">
        <v>43514</v>
      </c>
      <c r="F1784" s="28">
        <v>5263</v>
      </c>
      <c r="G1784" s="28">
        <v>7156</v>
      </c>
      <c r="H1784" s="28">
        <v>6710</v>
      </c>
      <c r="I1784" s="28">
        <v>9</v>
      </c>
      <c r="J1784" s="30">
        <f t="shared" si="6"/>
        <v>30.822391154111955</v>
      </c>
      <c r="K1784" s="31">
        <f>AVERAGE(J1784:J1785)</f>
        <v>30.277907812189262</v>
      </c>
      <c r="L1784" s="31">
        <f>_xlfn.STDEV.S(J1784,J1785)</f>
        <v>0.77001572663329632</v>
      </c>
      <c r="M1784" s="32">
        <v>2</v>
      </c>
      <c r="O1784" s="33">
        <f t="shared" si="1"/>
        <v>144.69999999999999</v>
      </c>
    </row>
    <row r="1785" spans="1:15" ht="15.75" customHeight="1" x14ac:dyDescent="0.3">
      <c r="A1785" s="7">
        <v>218</v>
      </c>
      <c r="B1785" s="7">
        <v>218</v>
      </c>
      <c r="C1785" s="28">
        <v>329</v>
      </c>
      <c r="D1785" s="28">
        <v>1</v>
      </c>
      <c r="E1785" s="29">
        <v>43514</v>
      </c>
      <c r="F1785" s="28">
        <v>5280</v>
      </c>
      <c r="G1785" s="28">
        <v>7178</v>
      </c>
      <c r="H1785" s="28">
        <v>6743</v>
      </c>
      <c r="I1785" s="28"/>
      <c r="J1785" s="30">
        <f t="shared" si="6"/>
        <v>29.733424470266574</v>
      </c>
      <c r="K1785" s="32"/>
      <c r="L1785" s="32"/>
      <c r="M1785" s="32"/>
      <c r="O1785" s="33">
        <f t="shared" si="1"/>
        <v>146.30000000000001</v>
      </c>
    </row>
    <row r="1786" spans="1:15" ht="15.75" customHeight="1" x14ac:dyDescent="0.3">
      <c r="A1786" s="7">
        <v>871</v>
      </c>
      <c r="B1786" s="7">
        <v>217</v>
      </c>
      <c r="C1786" s="28">
        <v>329</v>
      </c>
      <c r="D1786" s="28">
        <v>3</v>
      </c>
      <c r="E1786" s="29">
        <v>43521</v>
      </c>
      <c r="F1786" s="28">
        <v>5263</v>
      </c>
      <c r="G1786" s="28">
        <v>8277</v>
      </c>
      <c r="H1786" s="28">
        <v>7456</v>
      </c>
      <c r="I1786" s="28">
        <v>8</v>
      </c>
      <c r="J1786" s="30">
        <f t="shared" si="6"/>
        <v>37.437300501595985</v>
      </c>
      <c r="K1786" s="31">
        <f>AVERAGE(J1786:J1787)</f>
        <v>36.945251236019672</v>
      </c>
      <c r="L1786" s="31">
        <f>_xlfn.STDEV.S(J1786,J1787)</f>
        <v>0.69586274473374732</v>
      </c>
      <c r="M1786" s="32"/>
      <c r="O1786" s="33">
        <f t="shared" si="1"/>
        <v>219.3</v>
      </c>
    </row>
    <row r="1787" spans="1:15" ht="15.75" customHeight="1" x14ac:dyDescent="0.3">
      <c r="A1787" s="7">
        <v>872</v>
      </c>
      <c r="B1787" s="7">
        <v>218</v>
      </c>
      <c r="C1787" s="28">
        <v>329</v>
      </c>
      <c r="D1787" s="28">
        <v>3</v>
      </c>
      <c r="E1787" s="29">
        <v>43521</v>
      </c>
      <c r="F1787" s="28">
        <v>5280</v>
      </c>
      <c r="G1787" s="28">
        <v>8050</v>
      </c>
      <c r="H1787" s="28">
        <v>7310</v>
      </c>
      <c r="I1787" s="28"/>
      <c r="J1787" s="30">
        <f t="shared" si="6"/>
        <v>36.453201970443352</v>
      </c>
      <c r="K1787" s="31"/>
      <c r="L1787" s="31"/>
      <c r="M1787" s="32"/>
      <c r="O1787" s="33">
        <f t="shared" si="1"/>
        <v>203</v>
      </c>
    </row>
    <row r="1788" spans="1:15" ht="15.75" customHeight="1" x14ac:dyDescent="0.3">
      <c r="A1788" s="7">
        <v>1521</v>
      </c>
      <c r="B1788" s="7">
        <v>217</v>
      </c>
      <c r="C1788" s="28">
        <v>329</v>
      </c>
      <c r="D1788" s="28">
        <v>5</v>
      </c>
      <c r="E1788" s="29">
        <v>43531</v>
      </c>
      <c r="F1788" s="28">
        <v>5263</v>
      </c>
      <c r="G1788" s="28">
        <v>7616</v>
      </c>
      <c r="H1788" s="28">
        <v>7072</v>
      </c>
      <c r="I1788" s="28">
        <v>7</v>
      </c>
      <c r="J1788" s="30">
        <f t="shared" si="6"/>
        <v>30.071862907683805</v>
      </c>
      <c r="K1788" s="31">
        <f>AVERAGE(J1788:J1789)</f>
        <v>29.615739688472473</v>
      </c>
      <c r="L1788" s="31">
        <f>_xlfn.STDEV.S(J1788,J1789)</f>
        <v>0.64505564272194138</v>
      </c>
      <c r="M1788" s="32"/>
      <c r="O1788" s="33">
        <f t="shared" si="1"/>
        <v>180.9</v>
      </c>
    </row>
    <row r="1789" spans="1:15" ht="15.75" customHeight="1" x14ac:dyDescent="0.3">
      <c r="A1789" s="7">
        <v>1522</v>
      </c>
      <c r="B1789" s="7">
        <v>218</v>
      </c>
      <c r="C1789" s="28">
        <v>329</v>
      </c>
      <c r="D1789" s="28">
        <v>5</v>
      </c>
      <c r="E1789" s="29">
        <v>43531</v>
      </c>
      <c r="F1789" s="28">
        <v>5280</v>
      </c>
      <c r="G1789" s="28">
        <v>7570</v>
      </c>
      <c r="H1789" s="28">
        <v>7053</v>
      </c>
      <c r="I1789" s="28"/>
      <c r="J1789" s="30">
        <f t="shared" si="6"/>
        <v>29.159616469261142</v>
      </c>
      <c r="K1789" s="32"/>
      <c r="L1789" s="32"/>
      <c r="M1789" s="32"/>
      <c r="O1789" s="33">
        <f t="shared" si="1"/>
        <v>177.3</v>
      </c>
    </row>
    <row r="1790" spans="1:15" ht="15.75" customHeight="1" x14ac:dyDescent="0.3">
      <c r="A1790" s="34">
        <v>2331</v>
      </c>
      <c r="B1790" s="34">
        <v>101</v>
      </c>
      <c r="C1790" s="35">
        <v>329</v>
      </c>
      <c r="D1790" s="35">
        <v>8</v>
      </c>
      <c r="E1790" s="36">
        <v>43550</v>
      </c>
      <c r="F1790" s="37">
        <v>5208</v>
      </c>
      <c r="G1790" s="35">
        <v>7025</v>
      </c>
      <c r="H1790" s="35">
        <v>6787</v>
      </c>
      <c r="I1790" s="28"/>
      <c r="J1790" s="30">
        <f t="shared" si="6"/>
        <v>15.072830905636478</v>
      </c>
      <c r="K1790" s="31">
        <f>AVERAGE(J1790:J1791)</f>
        <v>15.012453791476386</v>
      </c>
      <c r="L1790" s="31">
        <f>_xlfn.STDEV.S(J1790,J1791)</f>
        <v>8.5386133702149411E-2</v>
      </c>
      <c r="M1790" s="32">
        <f>(K1788-K1790)/19</f>
        <v>0.76859399457874145</v>
      </c>
      <c r="N1790" s="33">
        <f>(K1784-K1790)/36</f>
        <v>0.4240403894642466</v>
      </c>
      <c r="O1790" s="33">
        <f t="shared" si="1"/>
        <v>157.9</v>
      </c>
    </row>
    <row r="1791" spans="1:15" ht="15.75" customHeight="1" x14ac:dyDescent="0.3">
      <c r="A1791" s="34">
        <v>2332</v>
      </c>
      <c r="B1791" s="34">
        <v>102</v>
      </c>
      <c r="C1791" s="35">
        <v>329</v>
      </c>
      <c r="D1791" s="35">
        <v>8</v>
      </c>
      <c r="E1791" s="36">
        <v>43550</v>
      </c>
      <c r="F1791" s="37">
        <v>5224</v>
      </c>
      <c r="G1791" s="35">
        <v>7023</v>
      </c>
      <c r="H1791" s="35">
        <v>6789</v>
      </c>
      <c r="I1791" s="28"/>
      <c r="J1791" s="30">
        <f t="shared" si="6"/>
        <v>14.952076677316295</v>
      </c>
      <c r="K1791" s="32"/>
      <c r="L1791" s="32"/>
      <c r="M1791" s="32"/>
      <c r="O1791" s="33">
        <f t="shared" si="1"/>
        <v>156.5</v>
      </c>
    </row>
    <row r="1792" spans="1:15" ht="15.75" customHeight="1" x14ac:dyDescent="0.3">
      <c r="A1792" s="7">
        <v>553</v>
      </c>
      <c r="B1792" s="7">
        <v>203</v>
      </c>
      <c r="C1792" s="67">
        <v>330</v>
      </c>
      <c r="D1792" s="67">
        <v>2</v>
      </c>
      <c r="E1792" s="68">
        <v>43517</v>
      </c>
      <c r="F1792" s="67">
        <v>5215</v>
      </c>
      <c r="G1792" s="67">
        <v>8165</v>
      </c>
      <c r="H1792" s="67">
        <v>7377</v>
      </c>
      <c r="I1792" s="67">
        <v>9</v>
      </c>
      <c r="J1792" s="69">
        <f t="shared" si="6"/>
        <v>36.4477335800185</v>
      </c>
      <c r="K1792" s="46">
        <f>AVERAGE(J1792:J1793)</f>
        <v>37.318994400218067</v>
      </c>
      <c r="L1792" s="46">
        <f>_xlfn.STDEV.S(J1792,J1793)</f>
        <v>1.2321488682905335</v>
      </c>
      <c r="M1792" s="47">
        <v>1</v>
      </c>
      <c r="O1792" s="33">
        <f t="shared" si="1"/>
        <v>216.2</v>
      </c>
    </row>
    <row r="1793" spans="1:15" ht="15.75" customHeight="1" x14ac:dyDescent="0.3">
      <c r="A1793" s="7">
        <v>554</v>
      </c>
      <c r="B1793" s="7">
        <v>204</v>
      </c>
      <c r="C1793" s="67">
        <v>330</v>
      </c>
      <c r="D1793" s="67">
        <v>2</v>
      </c>
      <c r="E1793" s="68">
        <v>43517</v>
      </c>
      <c r="F1793" s="67">
        <v>5239</v>
      </c>
      <c r="G1793" s="67">
        <v>8217</v>
      </c>
      <c r="H1793" s="67">
        <v>7394</v>
      </c>
      <c r="I1793" s="67"/>
      <c r="J1793" s="69">
        <f t="shared" si="6"/>
        <v>38.190255220417633</v>
      </c>
      <c r="K1793" s="46"/>
      <c r="L1793" s="46"/>
      <c r="M1793" s="47"/>
      <c r="O1793" s="33">
        <f t="shared" si="1"/>
        <v>215.5</v>
      </c>
    </row>
    <row r="1794" spans="1:15" ht="15.75" customHeight="1" x14ac:dyDescent="0.3">
      <c r="A1794" s="7">
        <v>1207</v>
      </c>
      <c r="B1794" s="7">
        <v>161</v>
      </c>
      <c r="C1794" s="67">
        <v>330</v>
      </c>
      <c r="D1794" s="67">
        <v>4</v>
      </c>
      <c r="E1794" s="68">
        <v>43524</v>
      </c>
      <c r="F1794" s="67">
        <v>5264</v>
      </c>
      <c r="G1794" s="67">
        <v>7204</v>
      </c>
      <c r="H1794" s="67">
        <v>6866</v>
      </c>
      <c r="I1794" s="67">
        <v>8</v>
      </c>
      <c r="J1794" s="69">
        <f t="shared" si="6"/>
        <v>21.098626716604244</v>
      </c>
      <c r="K1794" s="46">
        <f>AVERAGE(J1794:J1795)</f>
        <v>21.306166755203193</v>
      </c>
      <c r="L1794" s="46">
        <f>_xlfn.STDEV.S(J1794,J1795)</f>
        <v>0.29350593732207275</v>
      </c>
      <c r="M1794" s="47"/>
      <c r="O1794" s="33">
        <f t="shared" si="1"/>
        <v>160.19999999999999</v>
      </c>
    </row>
    <row r="1795" spans="1:15" ht="15.75" customHeight="1" x14ac:dyDescent="0.3">
      <c r="A1795" s="7">
        <v>1208</v>
      </c>
      <c r="B1795" s="7">
        <v>162</v>
      </c>
      <c r="C1795" s="67">
        <v>330</v>
      </c>
      <c r="D1795" s="67">
        <v>4</v>
      </c>
      <c r="E1795" s="68">
        <v>43524</v>
      </c>
      <c r="F1795" s="67">
        <v>5232</v>
      </c>
      <c r="G1795" s="67">
        <v>7271</v>
      </c>
      <c r="H1795" s="67">
        <v>6910</v>
      </c>
      <c r="I1795" s="67"/>
      <c r="J1795" s="69">
        <f t="shared" si="6"/>
        <v>21.513706793802147</v>
      </c>
      <c r="K1795" s="47"/>
      <c r="L1795" s="47"/>
      <c r="M1795" s="47"/>
      <c r="O1795" s="33">
        <f t="shared" si="1"/>
        <v>167.8</v>
      </c>
    </row>
    <row r="1796" spans="1:15" ht="15.75" customHeight="1" x14ac:dyDescent="0.3">
      <c r="A1796" s="7">
        <v>1857</v>
      </c>
      <c r="B1796" s="7">
        <v>161</v>
      </c>
      <c r="C1796" s="67">
        <v>330</v>
      </c>
      <c r="D1796" s="67">
        <v>6</v>
      </c>
      <c r="E1796" s="68">
        <v>43535</v>
      </c>
      <c r="F1796" s="67">
        <v>5264</v>
      </c>
      <c r="G1796" s="67">
        <v>8154</v>
      </c>
      <c r="H1796" s="67">
        <v>7569</v>
      </c>
      <c r="I1796" s="67">
        <v>6</v>
      </c>
      <c r="J1796" s="69">
        <f t="shared" si="6"/>
        <v>25.379609544468547</v>
      </c>
      <c r="K1796" s="46">
        <f>AVERAGE(J1796:J1797)</f>
        <v>24.659769436545226</v>
      </c>
      <c r="L1796" s="46">
        <f>_xlfn.STDEV.S(J1796,J1797)</f>
        <v>1.0180076433652712</v>
      </c>
      <c r="M1796" s="47"/>
      <c r="O1796" s="33">
        <f t="shared" si="1"/>
        <v>230.5</v>
      </c>
    </row>
    <row r="1797" spans="1:15" ht="15.75" customHeight="1" x14ac:dyDescent="0.3">
      <c r="A1797" s="7">
        <v>1858</v>
      </c>
      <c r="B1797" s="7">
        <v>162</v>
      </c>
      <c r="C1797" s="67">
        <v>330</v>
      </c>
      <c r="D1797" s="67">
        <v>6</v>
      </c>
      <c r="E1797" s="68">
        <v>43535</v>
      </c>
      <c r="F1797" s="67">
        <v>5232</v>
      </c>
      <c r="G1797" s="67">
        <v>8038</v>
      </c>
      <c r="H1797" s="67">
        <v>7496</v>
      </c>
      <c r="I1797" s="67"/>
      <c r="J1797" s="69">
        <f t="shared" si="6"/>
        <v>23.939929328621908</v>
      </c>
      <c r="K1797" s="46"/>
      <c r="L1797" s="46"/>
      <c r="M1797" s="47"/>
      <c r="O1797" s="33">
        <f t="shared" si="1"/>
        <v>226.4</v>
      </c>
    </row>
    <row r="1798" spans="1:15" ht="15.75" customHeight="1" x14ac:dyDescent="0.3">
      <c r="A1798" s="34">
        <v>2107</v>
      </c>
      <c r="B1798" s="34">
        <v>153</v>
      </c>
      <c r="C1798" s="70">
        <v>330</v>
      </c>
      <c r="D1798" s="70">
        <v>7</v>
      </c>
      <c r="E1798" s="71">
        <v>43545</v>
      </c>
      <c r="F1798" s="72">
        <v>5238</v>
      </c>
      <c r="G1798" s="70">
        <v>7466</v>
      </c>
      <c r="H1798" s="70">
        <v>7147</v>
      </c>
      <c r="I1798" s="67"/>
      <c r="J1798" s="69">
        <f t="shared" si="6"/>
        <v>16.710319539025669</v>
      </c>
      <c r="K1798" s="46">
        <f>AVERAGE(J1798:J1799)</f>
        <v>16.762897864750933</v>
      </c>
      <c r="L1798" s="46">
        <f>_xlfn.STDEV.S(J1798,J1799)</f>
        <v>7.4356981327536195E-2</v>
      </c>
      <c r="M1798" s="47"/>
      <c r="O1798" s="33">
        <f t="shared" si="1"/>
        <v>190.9</v>
      </c>
    </row>
    <row r="1799" spans="1:15" ht="15.75" customHeight="1" x14ac:dyDescent="0.3">
      <c r="A1799" s="34">
        <v>2108</v>
      </c>
      <c r="B1799" s="34">
        <v>154</v>
      </c>
      <c r="C1799" s="70">
        <v>330</v>
      </c>
      <c r="D1799" s="70">
        <v>7</v>
      </c>
      <c r="E1799" s="71">
        <v>43545</v>
      </c>
      <c r="F1799" s="72">
        <v>5194</v>
      </c>
      <c r="G1799" s="70">
        <v>7549</v>
      </c>
      <c r="H1799" s="70">
        <v>7210</v>
      </c>
      <c r="I1799" s="67"/>
      <c r="J1799" s="69">
        <f t="shared" si="6"/>
        <v>16.815476190476193</v>
      </c>
      <c r="K1799" s="47"/>
      <c r="L1799" s="47"/>
      <c r="M1799" s="47"/>
      <c r="O1799" s="33">
        <f t="shared" si="1"/>
        <v>201.6</v>
      </c>
    </row>
    <row r="1800" spans="1:15" ht="15.75" customHeight="1" x14ac:dyDescent="0.3">
      <c r="A1800" s="34">
        <v>2701</v>
      </c>
      <c r="B1800" s="34">
        <v>73</v>
      </c>
      <c r="C1800" s="70">
        <v>330</v>
      </c>
      <c r="D1800" s="70">
        <v>10</v>
      </c>
      <c r="E1800" s="71">
        <v>43564</v>
      </c>
      <c r="F1800" s="72">
        <v>5203</v>
      </c>
      <c r="G1800" s="70">
        <v>7716</v>
      </c>
      <c r="H1800" s="70">
        <v>7404</v>
      </c>
      <c r="I1800" s="70"/>
      <c r="J1800" s="69">
        <f t="shared" si="6"/>
        <v>14.1753748296229</v>
      </c>
      <c r="K1800" s="46">
        <f>AVERAGE(J1800:J1801)</f>
        <v>14.282587232662088</v>
      </c>
      <c r="L1800" s="46">
        <f>_xlfn.STDEV.S(J1800,J1801)</f>
        <v>0.15162123443262931</v>
      </c>
      <c r="M1800" s="47">
        <f>(K1798-K1800)/19</f>
        <v>0.13054266484678129</v>
      </c>
      <c r="N1800" s="33">
        <f>(K1792-K1800)/47</f>
        <v>0.49013632271395696</v>
      </c>
      <c r="O1800" s="33">
        <f t="shared" si="1"/>
        <v>220.1</v>
      </c>
    </row>
    <row r="1801" spans="1:15" ht="15.75" customHeight="1" x14ac:dyDescent="0.3">
      <c r="A1801" s="34">
        <v>2702</v>
      </c>
      <c r="B1801" s="34">
        <v>74</v>
      </c>
      <c r="C1801" s="70">
        <v>330</v>
      </c>
      <c r="D1801" s="70">
        <v>10</v>
      </c>
      <c r="E1801" s="71">
        <v>43564</v>
      </c>
      <c r="F1801" s="72">
        <v>5309</v>
      </c>
      <c r="G1801" s="70">
        <v>7821</v>
      </c>
      <c r="H1801" s="70">
        <v>7505</v>
      </c>
      <c r="I1801" s="70"/>
      <c r="J1801" s="69">
        <f t="shared" si="6"/>
        <v>14.389799635701275</v>
      </c>
      <c r="K1801" s="47"/>
      <c r="L1801" s="47"/>
      <c r="M1801" s="47"/>
      <c r="O1801" s="33">
        <f t="shared" si="1"/>
        <v>219.6</v>
      </c>
    </row>
    <row r="1802" spans="1:15" ht="15.75" customHeight="1" x14ac:dyDescent="0.3">
      <c r="A1802" s="7">
        <v>219</v>
      </c>
      <c r="B1802" s="7">
        <v>219</v>
      </c>
      <c r="C1802" s="28">
        <v>331</v>
      </c>
      <c r="D1802" s="28">
        <v>1</v>
      </c>
      <c r="E1802" s="29">
        <v>43514</v>
      </c>
      <c r="F1802" s="28">
        <v>5215</v>
      </c>
      <c r="G1802" s="28">
        <v>8063</v>
      </c>
      <c r="H1802" s="28">
        <v>7303</v>
      </c>
      <c r="I1802" s="28">
        <v>10</v>
      </c>
      <c r="J1802" s="30">
        <f t="shared" si="6"/>
        <v>36.398467432950191</v>
      </c>
      <c r="K1802" s="31">
        <f>AVERAGE(J1802:J1803)</f>
        <v>37.702779815765879</v>
      </c>
      <c r="L1802" s="31">
        <f>_xlfn.STDEV.S(J1802,J1803)</f>
        <v>1.844576261349109</v>
      </c>
      <c r="M1802" s="32">
        <v>2</v>
      </c>
      <c r="O1802" s="33">
        <f t="shared" si="1"/>
        <v>208.8</v>
      </c>
    </row>
    <row r="1803" spans="1:15" ht="15.75" customHeight="1" x14ac:dyDescent="0.3">
      <c r="A1803" s="7">
        <v>220</v>
      </c>
      <c r="B1803" s="7">
        <v>220</v>
      </c>
      <c r="C1803" s="28">
        <v>331</v>
      </c>
      <c r="D1803" s="28">
        <v>1</v>
      </c>
      <c r="E1803" s="29">
        <v>43514</v>
      </c>
      <c r="F1803" s="28">
        <v>5178</v>
      </c>
      <c r="G1803" s="28">
        <v>8118</v>
      </c>
      <c r="H1803" s="28">
        <v>7293</v>
      </c>
      <c r="I1803" s="28"/>
      <c r="J1803" s="30">
        <f t="shared" si="6"/>
        <v>39.00709219858156</v>
      </c>
      <c r="K1803" s="32"/>
      <c r="L1803" s="32"/>
      <c r="M1803" s="32"/>
      <c r="O1803" s="33">
        <f t="shared" si="1"/>
        <v>211.5</v>
      </c>
    </row>
    <row r="1804" spans="1:15" ht="15.75" customHeight="1" x14ac:dyDescent="0.3">
      <c r="A1804" s="7">
        <v>873</v>
      </c>
      <c r="B1804" s="7">
        <v>219</v>
      </c>
      <c r="C1804" s="28">
        <v>331</v>
      </c>
      <c r="D1804" s="28">
        <v>3</v>
      </c>
      <c r="E1804" s="29">
        <v>43521</v>
      </c>
      <c r="F1804" s="28">
        <v>5215</v>
      </c>
      <c r="G1804" s="28">
        <v>8422</v>
      </c>
      <c r="H1804" s="28">
        <v>7581</v>
      </c>
      <c r="I1804" s="28">
        <v>9</v>
      </c>
      <c r="J1804" s="30">
        <f t="shared" si="6"/>
        <v>35.545224006762467</v>
      </c>
      <c r="K1804" s="31">
        <f>AVERAGE(J1804:J1805)</f>
        <v>35.925478245419448</v>
      </c>
      <c r="L1804" s="31">
        <f>_xlfn.STDEV.S(J1804,J1805)</f>
        <v>0.53776070145855837</v>
      </c>
      <c r="M1804" s="32"/>
      <c r="O1804" s="33">
        <f t="shared" si="1"/>
        <v>236.6</v>
      </c>
    </row>
    <row r="1805" spans="1:15" ht="15.75" customHeight="1" x14ac:dyDescent="0.3">
      <c r="A1805" s="7">
        <v>874</v>
      </c>
      <c r="B1805" s="7">
        <v>220</v>
      </c>
      <c r="C1805" s="28">
        <v>331</v>
      </c>
      <c r="D1805" s="28">
        <v>3</v>
      </c>
      <c r="E1805" s="29">
        <v>43521</v>
      </c>
      <c r="F1805" s="28">
        <v>5178</v>
      </c>
      <c r="G1805" s="28">
        <v>8174</v>
      </c>
      <c r="H1805" s="28">
        <v>7376</v>
      </c>
      <c r="I1805" s="28"/>
      <c r="J1805" s="30">
        <f t="shared" si="6"/>
        <v>36.30573248407643</v>
      </c>
      <c r="K1805" s="31"/>
      <c r="L1805" s="31"/>
      <c r="M1805" s="32"/>
      <c r="O1805" s="33">
        <f t="shared" si="1"/>
        <v>219.8</v>
      </c>
    </row>
    <row r="1806" spans="1:15" ht="15.75" customHeight="1" x14ac:dyDescent="0.3">
      <c r="A1806" s="7">
        <v>1523</v>
      </c>
      <c r="B1806" s="7">
        <v>219</v>
      </c>
      <c r="C1806" s="28">
        <v>331</v>
      </c>
      <c r="D1806" s="28">
        <v>5</v>
      </c>
      <c r="E1806" s="29">
        <v>43531</v>
      </c>
      <c r="F1806" s="28">
        <v>5215</v>
      </c>
      <c r="G1806" s="28">
        <v>8203</v>
      </c>
      <c r="H1806" s="28">
        <v>7557</v>
      </c>
      <c r="I1806" s="28">
        <v>11</v>
      </c>
      <c r="J1806" s="30">
        <f t="shared" si="6"/>
        <v>27.583262169086254</v>
      </c>
      <c r="K1806" s="31">
        <f>AVERAGE(J1806:J1807)</f>
        <v>27.345270931286422</v>
      </c>
      <c r="L1806" s="31">
        <f>_xlfn.STDEV.S(J1806,J1807)</f>
        <v>0.33657043622248078</v>
      </c>
      <c r="M1806" s="32"/>
      <c r="O1806" s="33">
        <f t="shared" si="1"/>
        <v>234.2</v>
      </c>
    </row>
    <row r="1807" spans="1:15" ht="15.75" customHeight="1" x14ac:dyDescent="0.3">
      <c r="A1807" s="7">
        <v>1524</v>
      </c>
      <c r="B1807" s="7">
        <v>220</v>
      </c>
      <c r="C1807" s="28">
        <v>331</v>
      </c>
      <c r="D1807" s="28">
        <v>5</v>
      </c>
      <c r="E1807" s="29">
        <v>43531</v>
      </c>
      <c r="F1807" s="28">
        <v>5178</v>
      </c>
      <c r="G1807" s="28">
        <v>7832</v>
      </c>
      <c r="H1807" s="28">
        <v>7266</v>
      </c>
      <c r="I1807" s="28"/>
      <c r="J1807" s="30">
        <f t="shared" si="6"/>
        <v>27.107279693486593</v>
      </c>
      <c r="K1807" s="32"/>
      <c r="L1807" s="32"/>
      <c r="M1807" s="32"/>
      <c r="O1807" s="33">
        <f t="shared" si="1"/>
        <v>208.8</v>
      </c>
    </row>
    <row r="1808" spans="1:15" ht="15.75" customHeight="1" x14ac:dyDescent="0.3">
      <c r="A1808" s="34">
        <v>2333</v>
      </c>
      <c r="B1808" s="34">
        <v>103</v>
      </c>
      <c r="C1808" s="35">
        <v>331</v>
      </c>
      <c r="D1808" s="35">
        <v>8</v>
      </c>
      <c r="E1808" s="36">
        <v>43550</v>
      </c>
      <c r="F1808" s="37">
        <v>5213</v>
      </c>
      <c r="G1808" s="35">
        <v>8064</v>
      </c>
      <c r="H1808" s="35">
        <v>7616</v>
      </c>
      <c r="I1808" s="28"/>
      <c r="J1808" s="30">
        <f t="shared" si="6"/>
        <v>18.643362463587181</v>
      </c>
      <c r="K1808" s="31">
        <f>AVERAGE(J1808:J1809)</f>
        <v>18.501125906472414</v>
      </c>
      <c r="L1808" s="31">
        <f>_xlfn.STDEV.S(J1808,J1809)</f>
        <v>0.20115286813695918</v>
      </c>
      <c r="M1808" s="32"/>
      <c r="O1808" s="33">
        <f t="shared" si="1"/>
        <v>240.3</v>
      </c>
    </row>
    <row r="1809" spans="1:15" ht="15.75" customHeight="1" x14ac:dyDescent="0.3">
      <c r="A1809" s="34">
        <v>2334</v>
      </c>
      <c r="B1809" s="34">
        <v>104</v>
      </c>
      <c r="C1809" s="35">
        <v>331</v>
      </c>
      <c r="D1809" s="35">
        <v>8</v>
      </c>
      <c r="E1809" s="36">
        <v>43550</v>
      </c>
      <c r="F1809" s="37">
        <v>5257</v>
      </c>
      <c r="G1809" s="35">
        <v>8113</v>
      </c>
      <c r="H1809" s="35">
        <v>7670</v>
      </c>
      <c r="I1809" s="28"/>
      <c r="J1809" s="30">
        <f t="shared" si="6"/>
        <v>18.358889349357646</v>
      </c>
      <c r="K1809" s="32"/>
      <c r="L1809" s="32"/>
      <c r="M1809" s="32"/>
      <c r="O1809" s="33">
        <f t="shared" si="1"/>
        <v>241.3</v>
      </c>
    </row>
    <row r="1810" spans="1:15" ht="15.75" customHeight="1" x14ac:dyDescent="0.3">
      <c r="A1810" s="34">
        <v>2773</v>
      </c>
      <c r="B1810" s="34">
        <v>145</v>
      </c>
      <c r="C1810" s="35">
        <v>331</v>
      </c>
      <c r="D1810" s="35">
        <v>10</v>
      </c>
      <c r="E1810" s="36">
        <v>43564</v>
      </c>
      <c r="F1810" s="37">
        <v>5181</v>
      </c>
      <c r="G1810" s="35">
        <v>7377</v>
      </c>
      <c r="H1810" s="35">
        <v>7081</v>
      </c>
      <c r="I1810" s="35"/>
      <c r="J1810" s="30">
        <f t="shared" si="6"/>
        <v>15.578947368421053</v>
      </c>
      <c r="K1810" s="31">
        <f>AVERAGE(J1810:J1811)</f>
        <v>15.616406110073434</v>
      </c>
      <c r="L1810" s="31">
        <f>_xlfn.STDEV.S(J1810,J1811)</f>
        <v>5.2974660474227567E-2</v>
      </c>
      <c r="M1810" s="32">
        <f>(K1808-K1810)/14</f>
        <v>0.20605141402849853</v>
      </c>
      <c r="N1810" s="33">
        <f>(K1802-K1810)/50</f>
        <v>0.44172747411384888</v>
      </c>
      <c r="O1810" s="33">
        <f t="shared" si="1"/>
        <v>190</v>
      </c>
    </row>
    <row r="1811" spans="1:15" ht="15.75" customHeight="1" x14ac:dyDescent="0.3">
      <c r="A1811" s="34">
        <v>2774</v>
      </c>
      <c r="B1811" s="34">
        <v>146</v>
      </c>
      <c r="C1811" s="35">
        <v>331</v>
      </c>
      <c r="D1811" s="35">
        <v>10</v>
      </c>
      <c r="E1811" s="36">
        <v>43564</v>
      </c>
      <c r="F1811" s="37">
        <v>5179</v>
      </c>
      <c r="G1811" s="35">
        <v>7558</v>
      </c>
      <c r="H1811" s="35">
        <v>7236</v>
      </c>
      <c r="I1811" s="35"/>
      <c r="J1811" s="30">
        <f t="shared" si="6"/>
        <v>15.653864851725816</v>
      </c>
      <c r="K1811" s="32"/>
      <c r="L1811" s="32"/>
      <c r="M1811" s="32"/>
      <c r="O1811" s="33">
        <f t="shared" si="1"/>
        <v>205.7</v>
      </c>
    </row>
    <row r="1812" spans="1:15" ht="15.75" customHeight="1" x14ac:dyDescent="0.3">
      <c r="A1812" s="7">
        <v>555</v>
      </c>
      <c r="B1812" s="7">
        <v>205</v>
      </c>
      <c r="C1812" s="67">
        <v>332</v>
      </c>
      <c r="D1812" s="67">
        <v>2</v>
      </c>
      <c r="E1812" s="68">
        <v>43517</v>
      </c>
      <c r="F1812" s="67">
        <v>5204</v>
      </c>
      <c r="G1812" s="67">
        <v>8201</v>
      </c>
      <c r="H1812" s="67">
        <v>7358</v>
      </c>
      <c r="I1812" s="67">
        <v>10</v>
      </c>
      <c r="J1812" s="69">
        <f t="shared" si="6"/>
        <v>39.136490250696376</v>
      </c>
      <c r="K1812" s="46">
        <f>AVERAGE(J1812:J1813)</f>
        <v>40.85282084030365</v>
      </c>
      <c r="L1812" s="46">
        <f>_xlfn.STDEV.S(J1812,J1813)</f>
        <v>2.4272579973384181</v>
      </c>
      <c r="M1812" s="47">
        <v>3</v>
      </c>
      <c r="O1812" s="33">
        <f t="shared" si="1"/>
        <v>215.4</v>
      </c>
    </row>
    <row r="1813" spans="1:15" ht="15.75" customHeight="1" x14ac:dyDescent="0.3">
      <c r="A1813" s="7">
        <v>556</v>
      </c>
      <c r="B1813" s="7">
        <v>206</v>
      </c>
      <c r="C1813" s="67">
        <v>332</v>
      </c>
      <c r="D1813" s="67">
        <v>2</v>
      </c>
      <c r="E1813" s="68">
        <v>43517</v>
      </c>
      <c r="F1813" s="67">
        <v>5233</v>
      </c>
      <c r="G1813" s="67">
        <v>8274</v>
      </c>
      <c r="H1813" s="67">
        <v>7366</v>
      </c>
      <c r="I1813" s="67"/>
      <c r="J1813" s="69">
        <f t="shared" si="6"/>
        <v>42.569151429910924</v>
      </c>
      <c r="K1813" s="46"/>
      <c r="L1813" s="46"/>
      <c r="M1813" s="47"/>
      <c r="O1813" s="33">
        <f t="shared" si="1"/>
        <v>213.3</v>
      </c>
    </row>
    <row r="1814" spans="1:15" ht="15.75" customHeight="1" x14ac:dyDescent="0.3">
      <c r="A1814" s="7">
        <v>1209</v>
      </c>
      <c r="B1814" s="7">
        <v>163</v>
      </c>
      <c r="C1814" s="67">
        <v>332</v>
      </c>
      <c r="D1814" s="67">
        <v>4</v>
      </c>
      <c r="E1814" s="68">
        <v>43524</v>
      </c>
      <c r="F1814" s="67">
        <v>5193</v>
      </c>
      <c r="G1814" s="67">
        <v>8904</v>
      </c>
      <c r="H1814" s="67">
        <v>7668</v>
      </c>
      <c r="I1814" s="67">
        <v>9</v>
      </c>
      <c r="J1814" s="69">
        <f t="shared" si="6"/>
        <v>49.939393939393938</v>
      </c>
      <c r="K1814" s="46">
        <f>AVERAGE(J1814:J1815)</f>
        <v>50.08697609401284</v>
      </c>
      <c r="L1814" s="46">
        <f>_xlfn.STDEV.S(J1814,J1815)</f>
        <v>0.20871268462629494</v>
      </c>
      <c r="M1814" s="47"/>
      <c r="O1814" s="33">
        <f t="shared" si="1"/>
        <v>247.5</v>
      </c>
    </row>
    <row r="1815" spans="1:15" ht="15.75" customHeight="1" x14ac:dyDescent="0.3">
      <c r="A1815" s="7">
        <v>1210</v>
      </c>
      <c r="B1815" s="7">
        <v>164</v>
      </c>
      <c r="C1815" s="67">
        <v>332</v>
      </c>
      <c r="D1815" s="67">
        <v>4</v>
      </c>
      <c r="E1815" s="68">
        <v>43524</v>
      </c>
      <c r="F1815" s="67">
        <v>5245</v>
      </c>
      <c r="G1815" s="67">
        <v>9088</v>
      </c>
      <c r="H1815" s="67">
        <v>7803</v>
      </c>
      <c r="I1815" s="67"/>
      <c r="J1815" s="69">
        <f t="shared" si="6"/>
        <v>50.234558248631743</v>
      </c>
      <c r="K1815" s="47"/>
      <c r="L1815" s="47"/>
      <c r="M1815" s="47"/>
      <c r="O1815" s="33">
        <f t="shared" si="1"/>
        <v>255.8</v>
      </c>
    </row>
    <row r="1816" spans="1:15" ht="15.75" customHeight="1" x14ac:dyDescent="0.3">
      <c r="A1816" s="7">
        <v>1859</v>
      </c>
      <c r="B1816" s="7">
        <v>163</v>
      </c>
      <c r="C1816" s="67">
        <v>332</v>
      </c>
      <c r="D1816" s="67">
        <v>6</v>
      </c>
      <c r="E1816" s="68">
        <v>43535</v>
      </c>
      <c r="F1816" s="67">
        <v>5193</v>
      </c>
      <c r="G1816" s="67">
        <v>8643</v>
      </c>
      <c r="H1816" s="67">
        <v>7606</v>
      </c>
      <c r="I1816" s="67">
        <v>8</v>
      </c>
      <c r="J1816" s="69">
        <f t="shared" si="6"/>
        <v>42.975549108992958</v>
      </c>
      <c r="K1816" s="46">
        <f>AVERAGE(J1816:J1817)</f>
        <v>30.031291428386353</v>
      </c>
      <c r="L1816" s="46">
        <f>_xlfn.STDEV.S(J1816,J1817)</f>
        <v>18.305944766765958</v>
      </c>
      <c r="M1816" s="47"/>
      <c r="O1816" s="33">
        <f t="shared" si="1"/>
        <v>241.3</v>
      </c>
    </row>
    <row r="1817" spans="1:15" ht="15.75" customHeight="1" x14ac:dyDescent="0.3">
      <c r="A1817" s="7">
        <v>1860</v>
      </c>
      <c r="B1817" s="7">
        <v>164</v>
      </c>
      <c r="C1817" s="67">
        <v>332</v>
      </c>
      <c r="D1817" s="67">
        <v>6</v>
      </c>
      <c r="E1817" s="68">
        <v>43535</v>
      </c>
      <c r="F1817" s="67">
        <v>5245</v>
      </c>
      <c r="G1817" s="67">
        <v>8541</v>
      </c>
      <c r="H1817" s="67">
        <v>8060</v>
      </c>
      <c r="I1817" s="67"/>
      <c r="J1817" s="69">
        <f t="shared" si="6"/>
        <v>17.087033747779749</v>
      </c>
      <c r="K1817" s="46"/>
      <c r="L1817" s="46"/>
      <c r="M1817" s="47"/>
      <c r="O1817" s="33">
        <f t="shared" si="1"/>
        <v>281.5</v>
      </c>
    </row>
    <row r="1818" spans="1:15" ht="15.75" customHeight="1" x14ac:dyDescent="0.3">
      <c r="A1818" s="34">
        <v>2527</v>
      </c>
      <c r="B1818" s="34">
        <v>115</v>
      </c>
      <c r="C1818" s="70">
        <v>332</v>
      </c>
      <c r="D1818" s="70">
        <v>9</v>
      </c>
      <c r="E1818" s="71">
        <v>43557</v>
      </c>
      <c r="F1818" s="72">
        <v>5260</v>
      </c>
      <c r="G1818" s="70">
        <v>7950</v>
      </c>
      <c r="H1818" s="70">
        <v>7560</v>
      </c>
      <c r="I1818" s="67"/>
      <c r="J1818" s="69">
        <f t="shared" si="6"/>
        <v>16.956521739130434</v>
      </c>
      <c r="K1818" s="46">
        <f>AVERAGE(J1818:J1819)</f>
        <v>16.900892674108725</v>
      </c>
      <c r="L1818" s="46">
        <f>_xlfn.STDEV.S(J1818,J1819)</f>
        <v>7.8671378215837584E-2</v>
      </c>
      <c r="M1818" s="47"/>
      <c r="O1818" s="33">
        <f t="shared" si="1"/>
        <v>230</v>
      </c>
    </row>
    <row r="1819" spans="1:15" ht="15.75" customHeight="1" x14ac:dyDescent="0.3">
      <c r="A1819" s="34">
        <v>2528</v>
      </c>
      <c r="B1819" s="34">
        <v>116</v>
      </c>
      <c r="C1819" s="70">
        <v>332</v>
      </c>
      <c r="D1819" s="70">
        <v>9</v>
      </c>
      <c r="E1819" s="71">
        <v>43557</v>
      </c>
      <c r="F1819" s="72">
        <v>5263</v>
      </c>
      <c r="G1819" s="70">
        <v>7989</v>
      </c>
      <c r="H1819" s="70">
        <v>7596</v>
      </c>
      <c r="I1819" s="67"/>
      <c r="J1819" s="69">
        <f t="shared" si="6"/>
        <v>16.845263609087013</v>
      </c>
      <c r="K1819" s="47"/>
      <c r="L1819" s="47"/>
      <c r="M1819" s="47"/>
      <c r="O1819" s="33">
        <f t="shared" si="1"/>
        <v>233.3</v>
      </c>
    </row>
    <row r="1820" spans="1:15" ht="15.75" customHeight="1" x14ac:dyDescent="0.3">
      <c r="A1820" s="34">
        <v>3177</v>
      </c>
      <c r="B1820" s="34">
        <v>117</v>
      </c>
      <c r="C1820" s="70">
        <v>332</v>
      </c>
      <c r="D1820" s="70">
        <v>12</v>
      </c>
      <c r="E1820" s="71">
        <v>43577</v>
      </c>
      <c r="F1820" s="72">
        <v>5221</v>
      </c>
      <c r="G1820" s="70">
        <v>7875</v>
      </c>
      <c r="H1820" s="70">
        <v>7525</v>
      </c>
      <c r="I1820" s="70"/>
      <c r="J1820" s="69">
        <f t="shared" si="6"/>
        <v>15.190972222222221</v>
      </c>
      <c r="K1820" s="46">
        <f>AVERAGE(J1820:J1821)</f>
        <v>14.94022393186232</v>
      </c>
      <c r="L1820" s="46">
        <f>_xlfn.STDEV.S(J1820,J1821)</f>
        <v>0.35461163296884035</v>
      </c>
      <c r="M1820" s="47">
        <f>(K1818-K1820)/20</f>
        <v>9.8033437112320237E-2</v>
      </c>
      <c r="N1820" s="33">
        <f>(K1816-K1820)/42</f>
        <v>0.35931113086961985</v>
      </c>
      <c r="O1820" s="33">
        <f t="shared" si="1"/>
        <v>230.4</v>
      </c>
    </row>
    <row r="1821" spans="1:15" ht="15.75" customHeight="1" x14ac:dyDescent="0.3">
      <c r="A1821" s="34">
        <v>3178</v>
      </c>
      <c r="B1821" s="34">
        <v>118</v>
      </c>
      <c r="C1821" s="70">
        <v>332</v>
      </c>
      <c r="D1821" s="70">
        <v>12</v>
      </c>
      <c r="E1821" s="71">
        <v>43577</v>
      </c>
      <c r="F1821" s="72">
        <v>5249</v>
      </c>
      <c r="G1821" s="70">
        <v>8333</v>
      </c>
      <c r="H1821" s="70">
        <v>7938</v>
      </c>
      <c r="I1821" s="70"/>
      <c r="J1821" s="69">
        <f t="shared" si="6"/>
        <v>14.689475641502417</v>
      </c>
      <c r="K1821" s="47"/>
      <c r="L1821" s="47"/>
      <c r="M1821" s="47"/>
      <c r="O1821" s="33">
        <f t="shared" si="1"/>
        <v>268.89999999999998</v>
      </c>
    </row>
    <row r="1822" spans="1:15" ht="15.75" customHeight="1" x14ac:dyDescent="0.3">
      <c r="A1822" s="7">
        <v>221</v>
      </c>
      <c r="B1822" s="7">
        <v>221</v>
      </c>
      <c r="C1822" s="28">
        <v>333</v>
      </c>
      <c r="D1822" s="28">
        <v>1</v>
      </c>
      <c r="E1822" s="29">
        <v>43514</v>
      </c>
      <c r="F1822" s="28">
        <v>5187</v>
      </c>
      <c r="G1822" s="28">
        <v>8130</v>
      </c>
      <c r="H1822" s="28">
        <v>7264</v>
      </c>
      <c r="I1822" s="28">
        <v>11</v>
      </c>
      <c r="J1822" s="30">
        <f t="shared" si="6"/>
        <v>41.694752046220515</v>
      </c>
      <c r="K1822" s="31">
        <f>AVERAGE(J1822:J1823)</f>
        <v>41.239735341644071</v>
      </c>
      <c r="L1822" s="31">
        <f>_xlfn.STDEV.S(J1822,J1823)</f>
        <v>0.64349079471831894</v>
      </c>
      <c r="M1822" s="32">
        <v>2</v>
      </c>
      <c r="O1822" s="33">
        <f t="shared" si="1"/>
        <v>207.7</v>
      </c>
    </row>
    <row r="1823" spans="1:15" ht="15.75" customHeight="1" x14ac:dyDescent="0.3">
      <c r="A1823" s="7">
        <v>222</v>
      </c>
      <c r="B1823" s="7">
        <v>222</v>
      </c>
      <c r="C1823" s="28">
        <v>333</v>
      </c>
      <c r="D1823" s="28">
        <v>1</v>
      </c>
      <c r="E1823" s="29">
        <v>43514</v>
      </c>
      <c r="F1823" s="28">
        <v>5216</v>
      </c>
      <c r="G1823" s="28">
        <v>7943</v>
      </c>
      <c r="H1823" s="28">
        <v>7153</v>
      </c>
      <c r="I1823" s="28"/>
      <c r="J1823" s="30">
        <f t="shared" si="6"/>
        <v>40.784718637067627</v>
      </c>
      <c r="K1823" s="32"/>
      <c r="L1823" s="32"/>
      <c r="M1823" s="32"/>
      <c r="O1823" s="33">
        <f t="shared" si="1"/>
        <v>193.7</v>
      </c>
    </row>
    <row r="1824" spans="1:15" ht="15.75" customHeight="1" x14ac:dyDescent="0.3">
      <c r="A1824" s="7">
        <v>875</v>
      </c>
      <c r="B1824" s="7">
        <v>221</v>
      </c>
      <c r="C1824" s="28">
        <v>333</v>
      </c>
      <c r="D1824" s="28">
        <v>3</v>
      </c>
      <c r="E1824" s="29">
        <v>43521</v>
      </c>
      <c r="F1824" s="28">
        <v>5187</v>
      </c>
      <c r="G1824" s="28">
        <v>8616</v>
      </c>
      <c r="H1824" s="28">
        <v>7410</v>
      </c>
      <c r="I1824" s="28">
        <v>9</v>
      </c>
      <c r="J1824" s="30">
        <f t="shared" si="6"/>
        <v>54.251012145748987</v>
      </c>
      <c r="K1824" s="31">
        <f>AVERAGE(J1824:J1825)</f>
        <v>52.992114234348826</v>
      </c>
      <c r="L1824" s="31">
        <f>_xlfn.STDEV.S(J1824,J1825)</f>
        <v>1.7803504999452717</v>
      </c>
      <c r="M1824" s="32"/>
      <c r="O1824" s="33">
        <f t="shared" si="1"/>
        <v>222.3</v>
      </c>
    </row>
    <row r="1825" spans="1:15" ht="15.75" customHeight="1" x14ac:dyDescent="0.3">
      <c r="A1825" s="7">
        <v>876</v>
      </c>
      <c r="B1825" s="7">
        <v>222</v>
      </c>
      <c r="C1825" s="28">
        <v>333</v>
      </c>
      <c r="D1825" s="28">
        <v>3</v>
      </c>
      <c r="E1825" s="29">
        <v>43521</v>
      </c>
      <c r="F1825" s="28">
        <v>5216</v>
      </c>
      <c r="G1825" s="28">
        <v>8674</v>
      </c>
      <c r="H1825" s="28">
        <v>7495</v>
      </c>
      <c r="I1825" s="28"/>
      <c r="J1825" s="30">
        <f t="shared" si="6"/>
        <v>51.733216322948664</v>
      </c>
      <c r="K1825" s="31"/>
      <c r="L1825" s="31"/>
      <c r="M1825" s="32"/>
      <c r="O1825" s="33">
        <f t="shared" si="1"/>
        <v>227.9</v>
      </c>
    </row>
    <row r="1826" spans="1:15" ht="15.75" customHeight="1" x14ac:dyDescent="0.3">
      <c r="A1826" s="7">
        <v>1525</v>
      </c>
      <c r="B1826" s="7">
        <v>221</v>
      </c>
      <c r="C1826" s="28">
        <v>333</v>
      </c>
      <c r="D1826" s="28">
        <v>5</v>
      </c>
      <c r="E1826" s="29">
        <v>43531</v>
      </c>
      <c r="F1826" s="28">
        <v>5187</v>
      </c>
      <c r="G1826" s="28">
        <v>7695</v>
      </c>
      <c r="H1826" s="28">
        <v>7210</v>
      </c>
      <c r="I1826" s="28">
        <v>8</v>
      </c>
      <c r="J1826" s="30">
        <f t="shared" si="6"/>
        <v>23.97429560059318</v>
      </c>
      <c r="K1826" s="31">
        <f>AVERAGE(J1826:J1827)</f>
        <v>23.43488138031509</v>
      </c>
      <c r="L1826" s="31">
        <f>_xlfn.STDEV.S(J1826,J1827)</f>
        <v>0.76284690605418026</v>
      </c>
      <c r="M1826" s="32"/>
      <c r="O1826" s="33">
        <f t="shared" si="1"/>
        <v>202.3</v>
      </c>
    </row>
    <row r="1827" spans="1:15" ht="15.75" customHeight="1" x14ac:dyDescent="0.3">
      <c r="A1827" s="7">
        <v>1526</v>
      </c>
      <c r="B1827" s="7">
        <v>222</v>
      </c>
      <c r="C1827" s="28">
        <v>333</v>
      </c>
      <c r="D1827" s="28">
        <v>5</v>
      </c>
      <c r="E1827" s="29">
        <v>43531</v>
      </c>
      <c r="F1827" s="28">
        <v>5216</v>
      </c>
      <c r="G1827" s="28">
        <v>7873</v>
      </c>
      <c r="H1827" s="28">
        <v>7378</v>
      </c>
      <c r="I1827" s="28"/>
      <c r="J1827" s="30">
        <f t="shared" si="6"/>
        <v>22.895467160037004</v>
      </c>
      <c r="K1827" s="32"/>
      <c r="L1827" s="32"/>
      <c r="M1827" s="32"/>
      <c r="O1827" s="33">
        <f t="shared" si="1"/>
        <v>216.2</v>
      </c>
    </row>
    <row r="1828" spans="1:15" ht="15.75" customHeight="1" x14ac:dyDescent="0.3">
      <c r="A1828" s="34">
        <v>2335</v>
      </c>
      <c r="B1828" s="34">
        <v>105</v>
      </c>
      <c r="C1828" s="35">
        <v>333</v>
      </c>
      <c r="D1828" s="35">
        <v>8</v>
      </c>
      <c r="E1828" s="36">
        <v>43550</v>
      </c>
      <c r="F1828" s="37">
        <v>5251</v>
      </c>
      <c r="G1828" s="35">
        <v>8229</v>
      </c>
      <c r="H1828" s="35">
        <v>7806</v>
      </c>
      <c r="I1828" s="28"/>
      <c r="J1828" s="30">
        <f t="shared" si="6"/>
        <v>16.555772994129157</v>
      </c>
      <c r="K1828" s="31">
        <f>AVERAGE(J1828:J1829)</f>
        <v>16.674419541484944</v>
      </c>
      <c r="L1828" s="31">
        <f>_xlfn.STDEV.S(J1828,J1829)</f>
        <v>0.16779155639929871</v>
      </c>
      <c r="M1828" s="32">
        <f>(K1826-K1828)/19</f>
        <v>0.35581378099106031</v>
      </c>
      <c r="N1828" s="33">
        <f>(K1822-K1828)/36</f>
        <v>0.6823698833377535</v>
      </c>
      <c r="O1828" s="33">
        <f t="shared" si="1"/>
        <v>255.5</v>
      </c>
    </row>
    <row r="1829" spans="1:15" ht="15.75" customHeight="1" x14ac:dyDescent="0.3">
      <c r="A1829" s="34">
        <v>2336</v>
      </c>
      <c r="B1829" s="34">
        <v>106</v>
      </c>
      <c r="C1829" s="35">
        <v>333</v>
      </c>
      <c r="D1829" s="35">
        <v>8</v>
      </c>
      <c r="E1829" s="36">
        <v>43550</v>
      </c>
      <c r="F1829" s="37">
        <v>5219</v>
      </c>
      <c r="G1829" s="35">
        <v>8453</v>
      </c>
      <c r="H1829" s="35">
        <v>7988</v>
      </c>
      <c r="I1829" s="28"/>
      <c r="J1829" s="30">
        <f t="shared" si="6"/>
        <v>16.793066088840735</v>
      </c>
      <c r="K1829" s="32"/>
      <c r="L1829" s="32"/>
      <c r="M1829" s="32"/>
      <c r="O1829" s="33">
        <f t="shared" si="1"/>
        <v>276.89999999999998</v>
      </c>
    </row>
    <row r="1830" spans="1:15" ht="15.75" customHeight="1" x14ac:dyDescent="0.3">
      <c r="A1830" s="7">
        <v>557</v>
      </c>
      <c r="B1830" s="7">
        <v>207</v>
      </c>
      <c r="C1830" s="67">
        <v>334</v>
      </c>
      <c r="D1830" s="67">
        <v>2</v>
      </c>
      <c r="E1830" s="68">
        <v>43517</v>
      </c>
      <c r="F1830" s="67">
        <v>5236</v>
      </c>
      <c r="G1830" s="67">
        <v>9064</v>
      </c>
      <c r="H1830" s="67">
        <v>7935</v>
      </c>
      <c r="I1830" s="67">
        <v>9</v>
      </c>
      <c r="J1830" s="69">
        <f t="shared" si="6"/>
        <v>41.830307521304192</v>
      </c>
      <c r="K1830" s="46">
        <f>AVERAGE(J1830:J1831)</f>
        <v>41.851209230605875</v>
      </c>
      <c r="L1830" s="46">
        <f>_xlfn.STDEV.S(J1830,J1831)</f>
        <v>2.9559480771214324E-2</v>
      </c>
      <c r="M1830" s="47">
        <v>1</v>
      </c>
      <c r="O1830" s="33">
        <f t="shared" si="1"/>
        <v>269.89999999999998</v>
      </c>
    </row>
    <row r="1831" spans="1:15" ht="15.75" customHeight="1" x14ac:dyDescent="0.3">
      <c r="A1831" s="7">
        <v>558</v>
      </c>
      <c r="B1831" s="7">
        <v>208</v>
      </c>
      <c r="C1831" s="67">
        <v>334</v>
      </c>
      <c r="D1831" s="67">
        <v>2</v>
      </c>
      <c r="E1831" s="68">
        <v>43517</v>
      </c>
      <c r="F1831" s="67">
        <v>5202</v>
      </c>
      <c r="G1831" s="67">
        <v>8885</v>
      </c>
      <c r="H1831" s="67">
        <v>7798</v>
      </c>
      <c r="I1831" s="67"/>
      <c r="J1831" s="69">
        <f t="shared" si="6"/>
        <v>41.87211093990755</v>
      </c>
      <c r="K1831" s="46"/>
      <c r="L1831" s="46"/>
      <c r="M1831" s="47"/>
      <c r="O1831" s="33">
        <f t="shared" si="1"/>
        <v>259.60000000000002</v>
      </c>
    </row>
    <row r="1832" spans="1:15" ht="15.75" customHeight="1" x14ac:dyDescent="0.3">
      <c r="A1832" s="7">
        <v>1211</v>
      </c>
      <c r="B1832" s="7">
        <v>165</v>
      </c>
      <c r="C1832" s="67">
        <v>334</v>
      </c>
      <c r="D1832" s="67">
        <v>4</v>
      </c>
      <c r="E1832" s="68">
        <v>43524</v>
      </c>
      <c r="F1832" s="67">
        <v>5226</v>
      </c>
      <c r="G1832" s="67">
        <v>7885</v>
      </c>
      <c r="H1832" s="67">
        <v>7237</v>
      </c>
      <c r="I1832" s="67">
        <v>7</v>
      </c>
      <c r="J1832" s="69">
        <f t="shared" si="6"/>
        <v>32.222774738935854</v>
      </c>
      <c r="K1832" s="46">
        <f>AVERAGE(J1832:J1833)</f>
        <v>30.695770241004453</v>
      </c>
      <c r="L1832" s="46">
        <f>_xlfn.STDEV.S(J1832,J1833)</f>
        <v>2.159510470779308</v>
      </c>
      <c r="M1832" s="47"/>
      <c r="O1832" s="33">
        <f t="shared" si="1"/>
        <v>201.1</v>
      </c>
    </row>
    <row r="1833" spans="1:15" ht="15.75" customHeight="1" x14ac:dyDescent="0.3">
      <c r="A1833" s="7">
        <v>1212</v>
      </c>
      <c r="B1833" s="7">
        <v>166</v>
      </c>
      <c r="C1833" s="67">
        <v>334</v>
      </c>
      <c r="D1833" s="67">
        <v>4</v>
      </c>
      <c r="E1833" s="68">
        <v>43524</v>
      </c>
      <c r="F1833" s="67">
        <v>5252</v>
      </c>
      <c r="G1833" s="67">
        <v>7816</v>
      </c>
      <c r="H1833" s="67">
        <v>7237</v>
      </c>
      <c r="I1833" s="67"/>
      <c r="J1833" s="69">
        <f t="shared" si="6"/>
        <v>29.168765743073049</v>
      </c>
      <c r="K1833" s="47"/>
      <c r="L1833" s="47"/>
      <c r="M1833" s="47"/>
      <c r="O1833" s="33">
        <f t="shared" si="1"/>
        <v>198.5</v>
      </c>
    </row>
    <row r="1834" spans="1:15" ht="15.75" customHeight="1" x14ac:dyDescent="0.3">
      <c r="A1834" s="7">
        <v>1861</v>
      </c>
      <c r="B1834" s="7">
        <v>165</v>
      </c>
      <c r="C1834" s="67">
        <v>334</v>
      </c>
      <c r="D1834" s="67">
        <v>6</v>
      </c>
      <c r="E1834" s="68">
        <v>43535</v>
      </c>
      <c r="F1834" s="67">
        <v>5226</v>
      </c>
      <c r="G1834" s="67">
        <v>7354</v>
      </c>
      <c r="H1834" s="67">
        <v>7017</v>
      </c>
      <c r="I1834" s="67">
        <v>8</v>
      </c>
      <c r="J1834" s="69">
        <f t="shared" si="6"/>
        <v>18.816303740926855</v>
      </c>
      <c r="K1834" s="46">
        <f>AVERAGE(J1834:J1835)</f>
        <v>18.884314318962545</v>
      </c>
      <c r="L1834" s="46">
        <f>_xlfn.STDEV.S(J1834,J1835)</f>
        <v>9.618148184290605E-2</v>
      </c>
      <c r="M1834" s="47"/>
      <c r="O1834" s="33">
        <f t="shared" si="1"/>
        <v>179.1</v>
      </c>
    </row>
    <row r="1835" spans="1:15" ht="15.75" customHeight="1" x14ac:dyDescent="0.3">
      <c r="A1835" s="7">
        <v>1862</v>
      </c>
      <c r="B1835" s="7">
        <v>166</v>
      </c>
      <c r="C1835" s="67">
        <v>334</v>
      </c>
      <c r="D1835" s="67">
        <v>6</v>
      </c>
      <c r="E1835" s="68">
        <v>43535</v>
      </c>
      <c r="F1835" s="67">
        <v>5252</v>
      </c>
      <c r="G1835" s="67">
        <v>7273</v>
      </c>
      <c r="H1835" s="67">
        <v>6951</v>
      </c>
      <c r="I1835" s="67"/>
      <c r="J1835" s="69">
        <f t="shared" si="6"/>
        <v>18.952324896998235</v>
      </c>
      <c r="K1835" s="46"/>
      <c r="L1835" s="46"/>
      <c r="M1835" s="47"/>
      <c r="O1835" s="33">
        <f t="shared" si="1"/>
        <v>169.9</v>
      </c>
    </row>
    <row r="1836" spans="1:15" ht="15.75" customHeight="1" x14ac:dyDescent="0.3">
      <c r="A1836" s="34">
        <v>2109</v>
      </c>
      <c r="B1836" s="34">
        <v>155</v>
      </c>
      <c r="C1836" s="70">
        <v>334</v>
      </c>
      <c r="D1836" s="70">
        <v>7</v>
      </c>
      <c r="E1836" s="71">
        <v>43545</v>
      </c>
      <c r="F1836" s="72">
        <v>5181</v>
      </c>
      <c r="G1836" s="70">
        <v>7419</v>
      </c>
      <c r="H1836" s="70">
        <v>7112</v>
      </c>
      <c r="I1836" s="67"/>
      <c r="J1836" s="69">
        <f t="shared" si="6"/>
        <v>15.898498187467633</v>
      </c>
      <c r="K1836" s="46">
        <f>AVERAGE(J1836:J1837)</f>
        <v>15.970082427067151</v>
      </c>
      <c r="L1836" s="46">
        <f>_xlfn.STDEV.S(J1836,J1837)</f>
        <v>0.10123540249380304</v>
      </c>
      <c r="M1836" s="47">
        <f>(K1834-K1836)/10</f>
        <v>0.29142318918953941</v>
      </c>
      <c r="N1836" s="33">
        <f>(K1832-K1836)/21</f>
        <v>0.7012232292351096</v>
      </c>
      <c r="O1836" s="33">
        <f t="shared" si="1"/>
        <v>193.1</v>
      </c>
    </row>
    <row r="1837" spans="1:15" ht="15.75" customHeight="1" x14ac:dyDescent="0.3">
      <c r="A1837" s="34">
        <v>2110</v>
      </c>
      <c r="B1837" s="34">
        <v>156</v>
      </c>
      <c r="C1837" s="70">
        <v>334</v>
      </c>
      <c r="D1837" s="70">
        <v>7</v>
      </c>
      <c r="E1837" s="71">
        <v>43545</v>
      </c>
      <c r="F1837" s="72">
        <v>5171</v>
      </c>
      <c r="G1837" s="70">
        <v>7399</v>
      </c>
      <c r="H1837" s="70">
        <v>7091</v>
      </c>
      <c r="I1837" s="67"/>
      <c r="J1837" s="69">
        <f t="shared" si="6"/>
        <v>16.041666666666668</v>
      </c>
      <c r="K1837" s="47"/>
      <c r="L1837" s="47"/>
      <c r="M1837" s="47"/>
      <c r="O1837" s="33">
        <f t="shared" si="1"/>
        <v>192</v>
      </c>
    </row>
    <row r="1838" spans="1:15" ht="15.75" customHeight="1" x14ac:dyDescent="0.3">
      <c r="A1838" s="7">
        <v>223</v>
      </c>
      <c r="B1838" s="7">
        <v>223</v>
      </c>
      <c r="C1838" s="28">
        <v>335</v>
      </c>
      <c r="D1838" s="28">
        <v>1</v>
      </c>
      <c r="E1838" s="29">
        <v>43514</v>
      </c>
      <c r="F1838" s="28">
        <v>5225</v>
      </c>
      <c r="G1838" s="28">
        <v>9147</v>
      </c>
      <c r="H1838" s="28">
        <v>7941</v>
      </c>
      <c r="I1838" s="28">
        <v>9</v>
      </c>
      <c r="J1838" s="30">
        <f t="shared" si="6"/>
        <v>44.403534609720175</v>
      </c>
      <c r="K1838" s="31">
        <f>AVERAGE(J1838:J1839)</f>
        <v>43.028834974033018</v>
      </c>
      <c r="L1838" s="31">
        <f>_xlfn.STDEV.S(J1838,J1839)</f>
        <v>1.9441188689781261</v>
      </c>
      <c r="M1838" s="32">
        <v>2</v>
      </c>
      <c r="O1838" s="33">
        <f t="shared" si="1"/>
        <v>271.60000000000002</v>
      </c>
    </row>
    <row r="1839" spans="1:15" ht="15.75" customHeight="1" x14ac:dyDescent="0.3">
      <c r="A1839" s="7">
        <v>224</v>
      </c>
      <c r="B1839" s="7">
        <v>224</v>
      </c>
      <c r="C1839" s="28">
        <v>335</v>
      </c>
      <c r="D1839" s="28">
        <v>1</v>
      </c>
      <c r="E1839" s="29">
        <v>43514</v>
      </c>
      <c r="F1839" s="28">
        <v>5231</v>
      </c>
      <c r="G1839" s="28">
        <v>8999</v>
      </c>
      <c r="H1839" s="28">
        <v>7891</v>
      </c>
      <c r="I1839" s="28"/>
      <c r="J1839" s="30">
        <f t="shared" si="6"/>
        <v>41.654135338345867</v>
      </c>
      <c r="K1839" s="32"/>
      <c r="L1839" s="32"/>
      <c r="M1839" s="32"/>
      <c r="O1839" s="33">
        <f t="shared" si="1"/>
        <v>266</v>
      </c>
    </row>
    <row r="1840" spans="1:15" ht="15.75" customHeight="1" x14ac:dyDescent="0.3">
      <c r="A1840" s="7">
        <v>877</v>
      </c>
      <c r="B1840" s="7">
        <v>223</v>
      </c>
      <c r="C1840" s="28">
        <v>335</v>
      </c>
      <c r="D1840" s="28">
        <v>3</v>
      </c>
      <c r="E1840" s="29">
        <v>43521</v>
      </c>
      <c r="F1840" s="28">
        <v>5225</v>
      </c>
      <c r="G1840" s="28">
        <v>9059</v>
      </c>
      <c r="H1840" s="28">
        <v>8031</v>
      </c>
      <c r="I1840" s="28">
        <v>9</v>
      </c>
      <c r="J1840" s="30">
        <f t="shared" si="6"/>
        <v>36.635780470420528</v>
      </c>
      <c r="K1840" s="31">
        <f>AVERAGE(J1840:J1841)</f>
        <v>37.724758081204016</v>
      </c>
      <c r="L1840" s="31">
        <f>_xlfn.STDEV.S(J1840,J1841)</f>
        <v>1.5400469062906628</v>
      </c>
      <c r="M1840" s="32"/>
      <c r="O1840" s="33">
        <f t="shared" si="1"/>
        <v>280.60000000000002</v>
      </c>
    </row>
    <row r="1841" spans="1:15" ht="15.75" customHeight="1" x14ac:dyDescent="0.3">
      <c r="A1841" s="7">
        <v>878</v>
      </c>
      <c r="B1841" s="7">
        <v>224</v>
      </c>
      <c r="C1841" s="28">
        <v>335</v>
      </c>
      <c r="D1841" s="28">
        <v>3</v>
      </c>
      <c r="E1841" s="29">
        <v>43521</v>
      </c>
      <c r="F1841" s="28">
        <v>5231</v>
      </c>
      <c r="G1841" s="28">
        <v>9233</v>
      </c>
      <c r="H1841" s="28">
        <v>8114</v>
      </c>
      <c r="I1841" s="28"/>
      <c r="J1841" s="30">
        <f t="shared" si="6"/>
        <v>38.81373569198751</v>
      </c>
      <c r="K1841" s="31"/>
      <c r="L1841" s="31"/>
      <c r="M1841" s="32"/>
      <c r="O1841" s="33">
        <f t="shared" si="1"/>
        <v>288.3</v>
      </c>
    </row>
    <row r="1842" spans="1:15" ht="15.75" customHeight="1" x14ac:dyDescent="0.3">
      <c r="A1842" s="7">
        <v>1527</v>
      </c>
      <c r="B1842" s="7">
        <v>223</v>
      </c>
      <c r="C1842" s="28">
        <v>335</v>
      </c>
      <c r="D1842" s="28">
        <v>5</v>
      </c>
      <c r="E1842" s="29">
        <v>43531</v>
      </c>
      <c r="F1842" s="28">
        <v>5225</v>
      </c>
      <c r="G1842" s="28">
        <v>8899</v>
      </c>
      <c r="H1842" s="28">
        <v>8172</v>
      </c>
      <c r="I1842" s="28">
        <v>7</v>
      </c>
      <c r="J1842" s="30">
        <f t="shared" si="6"/>
        <v>24.669155072955547</v>
      </c>
      <c r="K1842" s="31">
        <f>AVERAGE(J1842:J1843)</f>
        <v>24.254550636679522</v>
      </c>
      <c r="L1842" s="31">
        <f>_xlfn.STDEV.S(J1842,J1843)</f>
        <v>0.58633921680160717</v>
      </c>
      <c r="M1842" s="32"/>
      <c r="O1842" s="33">
        <f t="shared" si="1"/>
        <v>294.7</v>
      </c>
    </row>
    <row r="1843" spans="1:15" ht="15.75" customHeight="1" x14ac:dyDescent="0.3">
      <c r="A1843" s="7">
        <v>1528</v>
      </c>
      <c r="B1843" s="7">
        <v>224</v>
      </c>
      <c r="C1843" s="28">
        <v>335</v>
      </c>
      <c r="D1843" s="28">
        <v>5</v>
      </c>
      <c r="E1843" s="29">
        <v>43531</v>
      </c>
      <c r="F1843" s="28">
        <v>5231</v>
      </c>
      <c r="G1843" s="28">
        <v>8914</v>
      </c>
      <c r="H1843" s="28">
        <v>8205</v>
      </c>
      <c r="I1843" s="28"/>
      <c r="J1843" s="30">
        <f t="shared" si="6"/>
        <v>23.839946200403496</v>
      </c>
      <c r="K1843" s="32"/>
      <c r="L1843" s="32"/>
      <c r="M1843" s="32"/>
      <c r="O1843" s="33">
        <f t="shared" si="1"/>
        <v>297.39999999999998</v>
      </c>
    </row>
    <row r="1844" spans="1:15" ht="15.75" customHeight="1" x14ac:dyDescent="0.3">
      <c r="A1844" s="34">
        <v>2337</v>
      </c>
      <c r="B1844" s="34">
        <v>107</v>
      </c>
      <c r="C1844" s="35">
        <v>335</v>
      </c>
      <c r="D1844" s="35">
        <v>8</v>
      </c>
      <c r="E1844" s="36">
        <v>43550</v>
      </c>
      <c r="F1844" s="37">
        <v>5226</v>
      </c>
      <c r="G1844" s="35">
        <v>8609</v>
      </c>
      <c r="H1844" s="35">
        <v>8134</v>
      </c>
      <c r="I1844" s="28"/>
      <c r="J1844" s="30">
        <f t="shared" si="6"/>
        <v>16.334250343878953</v>
      </c>
      <c r="K1844" s="31">
        <f>AVERAGE(J1844:J1845)</f>
        <v>16.218120631247892</v>
      </c>
      <c r="L1844" s="31">
        <f>_xlfn.STDEV.S(J1844,J1845)</f>
        <v>0.16423221459733373</v>
      </c>
      <c r="M1844" s="32">
        <f>(K1842-K1844)/19</f>
        <v>0.42297000028587523</v>
      </c>
      <c r="N1844" s="33">
        <f>(K1840-K1844)/29</f>
        <v>0.74160818792952155</v>
      </c>
      <c r="O1844" s="33">
        <f t="shared" si="1"/>
        <v>290.8</v>
      </c>
    </row>
    <row r="1845" spans="1:15" ht="15.75" customHeight="1" x14ac:dyDescent="0.3">
      <c r="A1845" s="34">
        <v>2338</v>
      </c>
      <c r="B1845" s="34">
        <v>108</v>
      </c>
      <c r="C1845" s="35">
        <v>335</v>
      </c>
      <c r="D1845" s="35">
        <v>8</v>
      </c>
      <c r="E1845" s="36">
        <v>43550</v>
      </c>
      <c r="F1845" s="37">
        <v>5274</v>
      </c>
      <c r="G1845" s="35">
        <v>8598</v>
      </c>
      <c r="H1845" s="35">
        <v>8137</v>
      </c>
      <c r="I1845" s="28"/>
      <c r="J1845" s="30">
        <f t="shared" si="6"/>
        <v>16.101990918616835</v>
      </c>
      <c r="K1845" s="32"/>
      <c r="L1845" s="32"/>
      <c r="M1845" s="32"/>
      <c r="O1845" s="33">
        <f t="shared" si="1"/>
        <v>286.3</v>
      </c>
    </row>
    <row r="1846" spans="1:15" ht="15.75" customHeight="1" x14ac:dyDescent="0.3">
      <c r="A1846" s="7">
        <v>225</v>
      </c>
      <c r="B1846" s="7">
        <v>225</v>
      </c>
      <c r="C1846" s="38">
        <v>336</v>
      </c>
      <c r="D1846" s="38">
        <v>1</v>
      </c>
      <c r="E1846" s="39">
        <v>43514</v>
      </c>
      <c r="F1846" s="38">
        <v>5260</v>
      </c>
      <c r="G1846" s="38">
        <v>8439</v>
      </c>
      <c r="H1846" s="38">
        <v>7674</v>
      </c>
      <c r="I1846" s="38">
        <v>10</v>
      </c>
      <c r="J1846" s="40">
        <f t="shared" si="6"/>
        <v>31.690140845070424</v>
      </c>
      <c r="K1846" s="41">
        <f>AVERAGE(J1846:J1847)</f>
        <v>30.805100875523411</v>
      </c>
      <c r="L1846" s="41">
        <f>_xlfn.STDEV.S(J1846,J1847)</f>
        <v>1.2516355281756559</v>
      </c>
      <c r="M1846" s="42">
        <v>1</v>
      </c>
      <c r="O1846" s="33">
        <f t="shared" si="1"/>
        <v>241.4</v>
      </c>
    </row>
    <row r="1847" spans="1:15" ht="15.75" customHeight="1" x14ac:dyDescent="0.3">
      <c r="A1847" s="7">
        <v>226</v>
      </c>
      <c r="B1847" s="7">
        <v>226</v>
      </c>
      <c r="C1847" s="38">
        <v>336</v>
      </c>
      <c r="D1847" s="38">
        <v>1</v>
      </c>
      <c r="E1847" s="39">
        <v>43514</v>
      </c>
      <c r="F1847" s="38">
        <v>5197</v>
      </c>
      <c r="G1847" s="38">
        <v>8610</v>
      </c>
      <c r="H1847" s="38">
        <v>7824</v>
      </c>
      <c r="I1847" s="38"/>
      <c r="J1847" s="40">
        <f t="shared" si="6"/>
        <v>29.920060905976399</v>
      </c>
      <c r="K1847" s="41"/>
      <c r="L1847" s="41"/>
      <c r="M1847" s="42"/>
      <c r="O1847" s="33">
        <f t="shared" si="1"/>
        <v>262.7</v>
      </c>
    </row>
    <row r="1848" spans="1:15" ht="15.75" customHeight="1" x14ac:dyDescent="0.3">
      <c r="A1848" s="7">
        <v>879</v>
      </c>
      <c r="B1848" s="7">
        <v>225</v>
      </c>
      <c r="C1848" s="38">
        <v>336</v>
      </c>
      <c r="D1848" s="38">
        <v>3</v>
      </c>
      <c r="E1848" s="39">
        <v>43521</v>
      </c>
      <c r="F1848" s="38">
        <v>5260</v>
      </c>
      <c r="G1848" s="38">
        <v>8584</v>
      </c>
      <c r="H1848" s="38">
        <v>7908</v>
      </c>
      <c r="I1848" s="38">
        <v>9</v>
      </c>
      <c r="J1848" s="40">
        <f t="shared" si="6"/>
        <v>25.528700906344408</v>
      </c>
      <c r="K1848" s="41">
        <f>AVERAGE(J1848:J1849)</f>
        <v>25.765495928544485</v>
      </c>
      <c r="L1848" s="41">
        <f>_xlfn.STDEV.S(J1848,J1849)</f>
        <v>0.33487873189778727</v>
      </c>
      <c r="M1848" s="41">
        <f>+(K1846-K1848)/7</f>
        <v>0.71994356385413227</v>
      </c>
      <c r="O1848" s="33">
        <f t="shared" si="1"/>
        <v>264.8</v>
      </c>
    </row>
    <row r="1849" spans="1:15" ht="15.75" customHeight="1" x14ac:dyDescent="0.3">
      <c r="A1849" s="7">
        <v>880</v>
      </c>
      <c r="B1849" s="7">
        <v>226</v>
      </c>
      <c r="C1849" s="38">
        <v>336</v>
      </c>
      <c r="D1849" s="38">
        <v>3</v>
      </c>
      <c r="E1849" s="39">
        <v>43521</v>
      </c>
      <c r="F1849" s="38">
        <v>5197</v>
      </c>
      <c r="G1849" s="38">
        <v>8497</v>
      </c>
      <c r="H1849" s="38">
        <v>7816</v>
      </c>
      <c r="I1849" s="38"/>
      <c r="J1849" s="40">
        <f t="shared" si="6"/>
        <v>26.002290950744563</v>
      </c>
      <c r="K1849" s="42"/>
      <c r="L1849" s="42"/>
      <c r="M1849" s="42"/>
      <c r="O1849" s="33">
        <f t="shared" si="1"/>
        <v>261.89999999999998</v>
      </c>
    </row>
    <row r="1850" spans="1:15" ht="15.75" customHeight="1" x14ac:dyDescent="0.3">
      <c r="A1850" s="7">
        <v>1529</v>
      </c>
      <c r="B1850" s="7">
        <v>225</v>
      </c>
      <c r="C1850" s="38">
        <v>336</v>
      </c>
      <c r="D1850" s="38">
        <v>5</v>
      </c>
      <c r="E1850" s="39">
        <v>43531</v>
      </c>
      <c r="F1850" s="38">
        <v>5260</v>
      </c>
      <c r="G1850" s="38">
        <v>7232</v>
      </c>
      <c r="H1850" s="38">
        <v>6914</v>
      </c>
      <c r="I1850" s="38">
        <v>8</v>
      </c>
      <c r="J1850" s="40">
        <f t="shared" si="6"/>
        <v>19.226118500604596</v>
      </c>
      <c r="K1850" s="41">
        <f>AVERAGE(J1850:J1851)</f>
        <v>18.790451527862452</v>
      </c>
      <c r="L1850" s="41">
        <f>_xlfn.STDEV.S(J1850,J1851)</f>
        <v>0.61612614152996714</v>
      </c>
      <c r="M1850" s="41">
        <f>+(K1848-K1850)/10</f>
        <v>0.69750444006820334</v>
      </c>
      <c r="O1850" s="33">
        <f t="shared" si="1"/>
        <v>165.4</v>
      </c>
    </row>
    <row r="1851" spans="1:15" ht="15.75" customHeight="1" x14ac:dyDescent="0.3">
      <c r="A1851" s="7">
        <v>1530</v>
      </c>
      <c r="B1851" s="7">
        <v>226</v>
      </c>
      <c r="C1851" s="38">
        <v>336</v>
      </c>
      <c r="D1851" s="38">
        <v>5</v>
      </c>
      <c r="E1851" s="39">
        <v>43531</v>
      </c>
      <c r="F1851" s="38">
        <v>5197</v>
      </c>
      <c r="G1851" s="38">
        <v>7312</v>
      </c>
      <c r="H1851" s="38">
        <v>6984</v>
      </c>
      <c r="I1851" s="38"/>
      <c r="J1851" s="40">
        <f t="shared" si="6"/>
        <v>18.354784555120311</v>
      </c>
      <c r="K1851" s="41"/>
      <c r="L1851" s="41"/>
      <c r="M1851" s="42"/>
      <c r="O1851" s="33">
        <f t="shared" si="1"/>
        <v>178.7</v>
      </c>
    </row>
    <row r="1852" spans="1:15" ht="15.75" customHeight="1" x14ac:dyDescent="0.3">
      <c r="A1852" s="34">
        <v>2111</v>
      </c>
      <c r="B1852" s="34">
        <v>157</v>
      </c>
      <c r="C1852" s="43">
        <v>336</v>
      </c>
      <c r="D1852" s="43">
        <v>7</v>
      </c>
      <c r="E1852" s="44">
        <v>43545</v>
      </c>
      <c r="F1852" s="45">
        <v>5319</v>
      </c>
      <c r="G1852" s="43">
        <v>7806</v>
      </c>
      <c r="H1852" s="43">
        <v>7431</v>
      </c>
      <c r="I1852" s="38"/>
      <c r="J1852" s="40">
        <f t="shared" si="6"/>
        <v>17.755681818181817</v>
      </c>
      <c r="K1852" s="41">
        <f>AVERAGE(J1852:J1853)</f>
        <v>17.867232310542612</v>
      </c>
      <c r="L1852" s="41">
        <f>_xlfn.STDEV.S(J1852,J1853)</f>
        <v>0.15775621918603272</v>
      </c>
      <c r="M1852" s="41">
        <f>+(K1850-K1852)/14</f>
        <v>6.594422980855999E-2</v>
      </c>
      <c r="N1852" s="33">
        <f>+(K1846-K1852)/31</f>
        <v>0.41735059887034837</v>
      </c>
      <c r="O1852" s="33">
        <f t="shared" si="1"/>
        <v>211.2</v>
      </c>
    </row>
    <row r="1853" spans="1:15" ht="15.75" customHeight="1" x14ac:dyDescent="0.3">
      <c r="A1853" s="34">
        <v>2112</v>
      </c>
      <c r="B1853" s="34">
        <v>158</v>
      </c>
      <c r="C1853" s="43">
        <v>336</v>
      </c>
      <c r="D1853" s="43">
        <v>7</v>
      </c>
      <c r="E1853" s="44">
        <v>43545</v>
      </c>
      <c r="F1853" s="45">
        <v>5219</v>
      </c>
      <c r="G1853" s="43">
        <v>7332</v>
      </c>
      <c r="H1853" s="43">
        <v>7010</v>
      </c>
      <c r="I1853" s="38"/>
      <c r="J1853" s="40">
        <f t="shared" si="6"/>
        <v>17.978782802903407</v>
      </c>
      <c r="K1853" s="42"/>
      <c r="L1853" s="42"/>
      <c r="M1853" s="42"/>
      <c r="O1853" s="33">
        <f t="shared" si="1"/>
        <v>179.1</v>
      </c>
    </row>
    <row r="1854" spans="1:15" ht="15.75" customHeight="1" x14ac:dyDescent="0.3">
      <c r="A1854" s="34">
        <v>2703</v>
      </c>
      <c r="B1854" s="34">
        <v>75</v>
      </c>
      <c r="C1854" s="43">
        <v>336</v>
      </c>
      <c r="D1854" s="43">
        <v>10</v>
      </c>
      <c r="E1854" s="44">
        <v>43564</v>
      </c>
      <c r="F1854" s="45">
        <v>5226</v>
      </c>
      <c r="G1854" s="43">
        <v>7709</v>
      </c>
      <c r="H1854" s="43">
        <v>7478</v>
      </c>
      <c r="I1854" s="43"/>
      <c r="J1854" s="40"/>
      <c r="K1854" s="41">
        <f>AVERAGE(J1854:J1855)</f>
        <v>14.508233199821985</v>
      </c>
      <c r="L1854" s="41" t="e">
        <f>_xlfn.STDEV.S(J1854,J1855)</f>
        <v>#DIV/0!</v>
      </c>
      <c r="M1854" s="41">
        <f>+(K1852-K1854)/18</f>
        <v>0.18661106170670147</v>
      </c>
      <c r="N1854" s="33">
        <f>+(K1846-K1854)/50</f>
        <v>0.32593735351402858</v>
      </c>
      <c r="O1854" s="33">
        <f t="shared" si="1"/>
        <v>225.2</v>
      </c>
    </row>
    <row r="1855" spans="1:15" ht="15.75" customHeight="1" x14ac:dyDescent="0.3">
      <c r="A1855" s="34">
        <v>2704</v>
      </c>
      <c r="B1855" s="34">
        <v>76</v>
      </c>
      <c r="C1855" s="43">
        <v>336</v>
      </c>
      <c r="D1855" s="43">
        <v>10</v>
      </c>
      <c r="E1855" s="44">
        <v>43564</v>
      </c>
      <c r="F1855" s="45">
        <v>5239</v>
      </c>
      <c r="G1855" s="43">
        <v>7812</v>
      </c>
      <c r="H1855" s="43">
        <v>7486</v>
      </c>
      <c r="I1855" s="43"/>
      <c r="J1855" s="40">
        <f t="shared" ref="J1855:J1979" si="7">+(((G1855-F1855)-(H1855-F1855))/(H1855-F1855))*100</f>
        <v>14.508233199821985</v>
      </c>
      <c r="K1855" s="42"/>
      <c r="L1855" s="42"/>
      <c r="M1855" s="42"/>
      <c r="O1855" s="33">
        <f t="shared" si="1"/>
        <v>224.7</v>
      </c>
    </row>
    <row r="1856" spans="1:15" ht="15.75" customHeight="1" x14ac:dyDescent="0.3">
      <c r="A1856" s="7">
        <v>559</v>
      </c>
      <c r="B1856" s="7">
        <v>209</v>
      </c>
      <c r="C1856" s="28">
        <v>337</v>
      </c>
      <c r="D1856" s="28">
        <v>2</v>
      </c>
      <c r="E1856" s="29">
        <v>43517</v>
      </c>
      <c r="F1856" s="28">
        <v>5228</v>
      </c>
      <c r="G1856" s="28">
        <v>7701</v>
      </c>
      <c r="H1856" s="28">
        <v>7085</v>
      </c>
      <c r="I1856" s="28">
        <v>9</v>
      </c>
      <c r="J1856" s="30">
        <f t="shared" si="7"/>
        <v>33.171782444803441</v>
      </c>
      <c r="K1856" s="31">
        <f>AVERAGE(J1856:J1857)</f>
        <v>33.573379191602875</v>
      </c>
      <c r="L1856" s="31">
        <f>_xlfn.STDEV.S(J1856,J1857)</f>
        <v>0.5679435659286739</v>
      </c>
      <c r="M1856" s="32">
        <v>3</v>
      </c>
      <c r="O1856" s="33">
        <f t="shared" si="1"/>
        <v>185.7</v>
      </c>
    </row>
    <row r="1857" spans="1:15" ht="15.75" customHeight="1" x14ac:dyDescent="0.3">
      <c r="A1857" s="7">
        <v>560</v>
      </c>
      <c r="B1857" s="7">
        <v>210</v>
      </c>
      <c r="C1857" s="28">
        <v>337</v>
      </c>
      <c r="D1857" s="28">
        <v>2</v>
      </c>
      <c r="E1857" s="29">
        <v>43517</v>
      </c>
      <c r="F1857" s="28">
        <v>5223</v>
      </c>
      <c r="G1857" s="28">
        <v>8007</v>
      </c>
      <c r="H1857" s="28">
        <v>7301</v>
      </c>
      <c r="I1857" s="28"/>
      <c r="J1857" s="30">
        <f t="shared" si="7"/>
        <v>33.974975938402309</v>
      </c>
      <c r="K1857" s="32"/>
      <c r="L1857" s="32"/>
      <c r="M1857" s="32"/>
      <c r="O1857" s="33">
        <f t="shared" si="1"/>
        <v>207.8</v>
      </c>
    </row>
    <row r="1858" spans="1:15" ht="15.75" customHeight="1" x14ac:dyDescent="0.3">
      <c r="A1858" s="7">
        <v>1213</v>
      </c>
      <c r="B1858" s="7">
        <v>167</v>
      </c>
      <c r="C1858" s="28">
        <v>337</v>
      </c>
      <c r="D1858" s="28">
        <v>4</v>
      </c>
      <c r="E1858" s="29">
        <v>43524</v>
      </c>
      <c r="F1858" s="28">
        <v>5280</v>
      </c>
      <c r="G1858" s="28">
        <v>8792</v>
      </c>
      <c r="H1858" s="28">
        <v>7715</v>
      </c>
      <c r="I1858" s="28">
        <v>7</v>
      </c>
      <c r="J1858" s="30">
        <f t="shared" si="7"/>
        <v>44.229979466119097</v>
      </c>
      <c r="K1858" s="31">
        <f>AVERAGE(J1858:J1859)</f>
        <v>44.755751033614665</v>
      </c>
      <c r="L1858" s="31">
        <f>_xlfn.STDEV.S(J1858,J1859)</f>
        <v>0.74355328146239286</v>
      </c>
      <c r="M1858" s="32"/>
      <c r="O1858" s="33">
        <f t="shared" si="1"/>
        <v>243.5</v>
      </c>
    </row>
    <row r="1859" spans="1:15" ht="15.75" customHeight="1" x14ac:dyDescent="0.3">
      <c r="A1859" s="7">
        <v>1214</v>
      </c>
      <c r="B1859" s="7">
        <v>168</v>
      </c>
      <c r="C1859" s="28">
        <v>337</v>
      </c>
      <c r="D1859" s="28">
        <v>4</v>
      </c>
      <c r="E1859" s="29">
        <v>43524</v>
      </c>
      <c r="F1859" s="28">
        <v>5212</v>
      </c>
      <c r="G1859" s="28">
        <v>8876</v>
      </c>
      <c r="H1859" s="28">
        <v>7734</v>
      </c>
      <c r="I1859" s="28"/>
      <c r="J1859" s="30">
        <f t="shared" si="7"/>
        <v>45.281522601110233</v>
      </c>
      <c r="K1859" s="31"/>
      <c r="L1859" s="31"/>
      <c r="M1859" s="32"/>
      <c r="O1859" s="33">
        <f t="shared" si="1"/>
        <v>252.2</v>
      </c>
    </row>
    <row r="1860" spans="1:15" ht="15.75" customHeight="1" x14ac:dyDescent="0.3">
      <c r="A1860" s="7">
        <v>1863</v>
      </c>
      <c r="B1860" s="7">
        <v>167</v>
      </c>
      <c r="C1860" s="28">
        <v>337</v>
      </c>
      <c r="D1860" s="28">
        <v>6</v>
      </c>
      <c r="E1860" s="29">
        <v>43535</v>
      </c>
      <c r="F1860" s="28">
        <v>5280</v>
      </c>
      <c r="G1860" s="28">
        <v>8776</v>
      </c>
      <c r="H1860" s="28">
        <v>7928</v>
      </c>
      <c r="I1860" s="28">
        <v>7</v>
      </c>
      <c r="J1860" s="30">
        <f t="shared" si="7"/>
        <v>32.024169184290031</v>
      </c>
      <c r="K1860" s="31">
        <f>AVERAGE(J1860:J1861)</f>
        <v>33.012469651829264</v>
      </c>
      <c r="L1860" s="31">
        <f>_xlfn.STDEV.S(J1860,J1861)</f>
        <v>1.3976679248936588</v>
      </c>
      <c r="M1860" s="32"/>
      <c r="O1860" s="33">
        <f t="shared" si="1"/>
        <v>264.8</v>
      </c>
    </row>
    <row r="1861" spans="1:15" ht="15.75" customHeight="1" x14ac:dyDescent="0.3">
      <c r="A1861" s="7">
        <v>1864</v>
      </c>
      <c r="B1861" s="7">
        <v>168</v>
      </c>
      <c r="C1861" s="28">
        <v>337</v>
      </c>
      <c r="D1861" s="28">
        <v>6</v>
      </c>
      <c r="E1861" s="29">
        <v>43535</v>
      </c>
      <c r="F1861" s="28">
        <v>5212</v>
      </c>
      <c r="G1861" s="28">
        <v>8692</v>
      </c>
      <c r="H1861" s="28">
        <v>7809</v>
      </c>
      <c r="I1861" s="28"/>
      <c r="J1861" s="30">
        <f t="shared" si="7"/>
        <v>34.000770119368504</v>
      </c>
      <c r="K1861" s="32"/>
      <c r="L1861" s="32"/>
      <c r="M1861" s="32"/>
      <c r="O1861" s="33">
        <f t="shared" si="1"/>
        <v>259.7</v>
      </c>
    </row>
    <row r="1862" spans="1:15" ht="15.75" customHeight="1" x14ac:dyDescent="0.3">
      <c r="A1862" s="34">
        <v>2529</v>
      </c>
      <c r="B1862" s="34">
        <v>117</v>
      </c>
      <c r="C1862" s="35">
        <v>337</v>
      </c>
      <c r="D1862" s="35">
        <v>9</v>
      </c>
      <c r="E1862" s="36">
        <v>43557</v>
      </c>
      <c r="F1862" s="37">
        <v>5221</v>
      </c>
      <c r="G1862" s="35">
        <v>8456</v>
      </c>
      <c r="H1862" s="35">
        <v>7853</v>
      </c>
      <c r="I1862" s="28"/>
      <c r="J1862" s="30">
        <f t="shared" si="7"/>
        <v>22.910334346504559</v>
      </c>
      <c r="K1862" s="31">
        <f>AVERAGE(J1862:J1863)</f>
        <v>23.163533084120147</v>
      </c>
      <c r="L1862" s="31">
        <f>_xlfn.STDEV.S(J1862,J1863)</f>
        <v>0.35807708871170812</v>
      </c>
      <c r="M1862" s="32"/>
      <c r="O1862" s="33">
        <f t="shared" si="1"/>
        <v>263.2</v>
      </c>
    </row>
    <row r="1863" spans="1:15" ht="15.75" customHeight="1" x14ac:dyDescent="0.3">
      <c r="A1863" s="34">
        <v>2530</v>
      </c>
      <c r="B1863" s="34">
        <v>118</v>
      </c>
      <c r="C1863" s="35">
        <v>337</v>
      </c>
      <c r="D1863" s="35">
        <v>9</v>
      </c>
      <c r="E1863" s="36">
        <v>43557</v>
      </c>
      <c r="F1863" s="37">
        <v>5249</v>
      </c>
      <c r="G1863" s="35">
        <v>8406</v>
      </c>
      <c r="H1863" s="35">
        <v>7807</v>
      </c>
      <c r="I1863" s="28"/>
      <c r="J1863" s="30">
        <f t="shared" si="7"/>
        <v>23.416731821735731</v>
      </c>
      <c r="K1863" s="32"/>
      <c r="L1863" s="32"/>
      <c r="M1863" s="32"/>
      <c r="O1863" s="33">
        <f t="shared" si="1"/>
        <v>255.8</v>
      </c>
    </row>
    <row r="1864" spans="1:15" ht="15.75" customHeight="1" x14ac:dyDescent="0.3">
      <c r="A1864" s="34">
        <v>3179</v>
      </c>
      <c r="B1864" s="34">
        <v>119</v>
      </c>
      <c r="C1864" s="35">
        <v>337</v>
      </c>
      <c r="D1864" s="35">
        <v>12</v>
      </c>
      <c r="E1864" s="36">
        <v>43577</v>
      </c>
      <c r="F1864" s="37">
        <v>5212</v>
      </c>
      <c r="G1864" s="35">
        <v>8097</v>
      </c>
      <c r="H1864" s="35">
        <v>7711</v>
      </c>
      <c r="I1864" s="35"/>
      <c r="J1864" s="30">
        <f t="shared" si="7"/>
        <v>15.446178471388555</v>
      </c>
      <c r="K1864" s="31">
        <f>AVERAGE(J1864:J1865)</f>
        <v>15.373908252873662</v>
      </c>
      <c r="L1864" s="31">
        <f>_xlfn.STDEV.S(J1864,J1865)</f>
        <v>0.1022055231794287</v>
      </c>
      <c r="M1864" s="32">
        <f>(K1862-K1864)/20</f>
        <v>0.38948124156232422</v>
      </c>
      <c r="N1864" s="33">
        <f>(K1860-K1864)/42</f>
        <v>0.41996574759418098</v>
      </c>
      <c r="O1864" s="33">
        <f t="shared" si="1"/>
        <v>249.9</v>
      </c>
    </row>
    <row r="1865" spans="1:15" ht="15.75" customHeight="1" x14ac:dyDescent="0.3">
      <c r="A1865" s="34">
        <v>3180</v>
      </c>
      <c r="B1865" s="34">
        <v>120</v>
      </c>
      <c r="C1865" s="35">
        <v>337</v>
      </c>
      <c r="D1865" s="35">
        <v>12</v>
      </c>
      <c r="E1865" s="36">
        <v>43577</v>
      </c>
      <c r="F1865" s="37">
        <v>5196</v>
      </c>
      <c r="G1865" s="35">
        <v>8082</v>
      </c>
      <c r="H1865" s="35">
        <v>7699</v>
      </c>
      <c r="I1865" s="35"/>
      <c r="J1865" s="30">
        <f t="shared" si="7"/>
        <v>15.301638034358769</v>
      </c>
      <c r="K1865" s="32"/>
      <c r="L1865" s="32"/>
      <c r="M1865" s="32"/>
      <c r="O1865" s="33">
        <f t="shared" si="1"/>
        <v>250.3</v>
      </c>
    </row>
    <row r="1866" spans="1:15" ht="15.75" customHeight="1" x14ac:dyDescent="0.3">
      <c r="A1866" s="7">
        <v>561</v>
      </c>
      <c r="B1866" s="7">
        <v>211</v>
      </c>
      <c r="C1866" s="67">
        <v>338</v>
      </c>
      <c r="D1866" s="67">
        <v>2</v>
      </c>
      <c r="E1866" s="68">
        <v>43517</v>
      </c>
      <c r="F1866" s="67">
        <v>5194</v>
      </c>
      <c r="G1866" s="67">
        <v>8955</v>
      </c>
      <c r="H1866" s="67">
        <v>7570</v>
      </c>
      <c r="I1866" s="67">
        <v>10</v>
      </c>
      <c r="J1866" s="69">
        <f t="shared" si="7"/>
        <v>58.291245791245792</v>
      </c>
      <c r="K1866" s="46">
        <f>AVERAGE(J1866:J1867)</f>
        <v>58.563967414638554</v>
      </c>
      <c r="L1866" s="46">
        <f>_xlfn.STDEV.S(J1866,J1867)</f>
        <v>0.38568661855445668</v>
      </c>
      <c r="M1866" s="47">
        <v>3</v>
      </c>
      <c r="O1866" s="33">
        <f t="shared" si="1"/>
        <v>237.6</v>
      </c>
    </row>
    <row r="1867" spans="1:15" ht="15.75" customHeight="1" x14ac:dyDescent="0.3">
      <c r="A1867" s="7">
        <v>562</v>
      </c>
      <c r="B1867" s="7">
        <v>212</v>
      </c>
      <c r="C1867" s="67">
        <v>338</v>
      </c>
      <c r="D1867" s="67">
        <v>2</v>
      </c>
      <c r="E1867" s="68">
        <v>43517</v>
      </c>
      <c r="F1867" s="67">
        <v>5225</v>
      </c>
      <c r="G1867" s="67">
        <v>8775</v>
      </c>
      <c r="H1867" s="67">
        <v>7460</v>
      </c>
      <c r="I1867" s="67"/>
      <c r="J1867" s="69">
        <f t="shared" si="7"/>
        <v>58.836689038031324</v>
      </c>
      <c r="K1867" s="46"/>
      <c r="L1867" s="46"/>
      <c r="M1867" s="47"/>
      <c r="O1867" s="33">
        <f t="shared" si="1"/>
        <v>223.5</v>
      </c>
    </row>
    <row r="1868" spans="1:15" ht="15.75" customHeight="1" x14ac:dyDescent="0.3">
      <c r="A1868" s="7">
        <v>1215</v>
      </c>
      <c r="B1868" s="7">
        <v>169</v>
      </c>
      <c r="C1868" s="67">
        <v>338</v>
      </c>
      <c r="D1868" s="67">
        <v>4</v>
      </c>
      <c r="E1868" s="68">
        <v>43524</v>
      </c>
      <c r="F1868" s="67">
        <v>5223</v>
      </c>
      <c r="G1868" s="67">
        <v>9159</v>
      </c>
      <c r="H1868" s="67">
        <v>7753</v>
      </c>
      <c r="I1868" s="67">
        <v>8</v>
      </c>
      <c r="J1868" s="69">
        <f t="shared" si="7"/>
        <v>55.573122529644273</v>
      </c>
      <c r="K1868" s="46">
        <f>AVERAGE(J1868:J1869)</f>
        <v>55.456069994014179</v>
      </c>
      <c r="L1868" s="46">
        <f>_xlfn.STDEV.S(J1868,J1869)</f>
        <v>0.16553728339823917</v>
      </c>
      <c r="M1868" s="47"/>
      <c r="O1868" s="33">
        <f t="shared" si="1"/>
        <v>253</v>
      </c>
    </row>
    <row r="1869" spans="1:15" ht="15.75" customHeight="1" x14ac:dyDescent="0.3">
      <c r="A1869" s="7">
        <v>1216</v>
      </c>
      <c r="B1869" s="7">
        <v>170</v>
      </c>
      <c r="C1869" s="67">
        <v>338</v>
      </c>
      <c r="D1869" s="67">
        <v>4</v>
      </c>
      <c r="E1869" s="68">
        <v>43524</v>
      </c>
      <c r="F1869" s="67">
        <v>5223</v>
      </c>
      <c r="G1869" s="67">
        <v>9049</v>
      </c>
      <c r="H1869" s="67">
        <v>7686</v>
      </c>
      <c r="I1869" s="67"/>
      <c r="J1869" s="69">
        <f t="shared" si="7"/>
        <v>55.339017458384085</v>
      </c>
      <c r="K1869" s="47"/>
      <c r="L1869" s="47"/>
      <c r="M1869" s="47"/>
      <c r="O1869" s="33">
        <f t="shared" si="1"/>
        <v>246.3</v>
      </c>
    </row>
    <row r="1870" spans="1:15" ht="15.75" customHeight="1" x14ac:dyDescent="0.3">
      <c r="A1870" s="7">
        <v>1865</v>
      </c>
      <c r="B1870" s="7">
        <v>169</v>
      </c>
      <c r="C1870" s="67">
        <v>338</v>
      </c>
      <c r="D1870" s="67">
        <v>6</v>
      </c>
      <c r="E1870" s="68">
        <v>43535</v>
      </c>
      <c r="F1870" s="67">
        <v>5223</v>
      </c>
      <c r="G1870" s="67">
        <v>8805</v>
      </c>
      <c r="H1870" s="67">
        <v>7815</v>
      </c>
      <c r="I1870" s="67">
        <v>6</v>
      </c>
      <c r="J1870" s="69">
        <f t="shared" si="7"/>
        <v>38.194444444444443</v>
      </c>
      <c r="K1870" s="46">
        <f>AVERAGE(J1870:J1871)</f>
        <v>38.709113221396457</v>
      </c>
      <c r="L1870" s="46">
        <f>_xlfn.STDEV.S(J1870,J1871)</f>
        <v>0.7278515644955118</v>
      </c>
      <c r="M1870" s="47"/>
      <c r="O1870" s="33">
        <f t="shared" si="1"/>
        <v>259.2</v>
      </c>
    </row>
    <row r="1871" spans="1:15" ht="15.75" customHeight="1" x14ac:dyDescent="0.3">
      <c r="A1871" s="7">
        <v>1866</v>
      </c>
      <c r="B1871" s="7">
        <v>170</v>
      </c>
      <c r="C1871" s="67">
        <v>338</v>
      </c>
      <c r="D1871" s="67">
        <v>6</v>
      </c>
      <c r="E1871" s="68">
        <v>43535</v>
      </c>
      <c r="F1871" s="67">
        <v>5223</v>
      </c>
      <c r="G1871" s="67">
        <v>8595</v>
      </c>
      <c r="H1871" s="67">
        <v>7645</v>
      </c>
      <c r="I1871" s="67"/>
      <c r="J1871" s="69">
        <f t="shared" si="7"/>
        <v>39.223781998348471</v>
      </c>
      <c r="K1871" s="46"/>
      <c r="L1871" s="46"/>
      <c r="M1871" s="47"/>
      <c r="O1871" s="33">
        <f t="shared" si="1"/>
        <v>242.2</v>
      </c>
    </row>
    <row r="1872" spans="1:15" ht="15.75" customHeight="1" x14ac:dyDescent="0.3">
      <c r="A1872" s="34">
        <v>2531</v>
      </c>
      <c r="B1872" s="34">
        <v>119</v>
      </c>
      <c r="C1872" s="70">
        <v>338</v>
      </c>
      <c r="D1872" s="70">
        <v>9</v>
      </c>
      <c r="E1872" s="71">
        <v>43557</v>
      </c>
      <c r="F1872" s="72">
        <v>5212</v>
      </c>
      <c r="G1872" s="70">
        <v>8505</v>
      </c>
      <c r="H1872" s="70">
        <v>7949</v>
      </c>
      <c r="I1872" s="67"/>
      <c r="J1872" s="69">
        <f t="shared" si="7"/>
        <v>20.314212641578369</v>
      </c>
      <c r="K1872" s="46">
        <f>AVERAGE(J1872:J1873)</f>
        <v>20.241852083501051</v>
      </c>
      <c r="L1872" s="46">
        <f>_xlfn.STDEV.S(J1872,J1873)</f>
        <v>0.10233328261383086</v>
      </c>
      <c r="M1872" s="47"/>
      <c r="O1872" s="33">
        <f t="shared" si="1"/>
        <v>273.7</v>
      </c>
    </row>
    <row r="1873" spans="1:15" ht="15.75" customHeight="1" x14ac:dyDescent="0.3">
      <c r="A1873" s="34">
        <v>2532</v>
      </c>
      <c r="B1873" s="34">
        <v>120</v>
      </c>
      <c r="C1873" s="70">
        <v>338</v>
      </c>
      <c r="D1873" s="70">
        <v>9</v>
      </c>
      <c r="E1873" s="71">
        <v>43557</v>
      </c>
      <c r="F1873" s="72">
        <v>5196</v>
      </c>
      <c r="G1873" s="70">
        <v>8032</v>
      </c>
      <c r="H1873" s="70">
        <v>7556</v>
      </c>
      <c r="I1873" s="67"/>
      <c r="J1873" s="69">
        <f t="shared" si="7"/>
        <v>20.16949152542373</v>
      </c>
      <c r="K1873" s="47"/>
      <c r="L1873" s="47"/>
      <c r="M1873" s="47"/>
      <c r="O1873" s="33">
        <f t="shared" si="1"/>
        <v>236</v>
      </c>
    </row>
    <row r="1874" spans="1:15" ht="15.75" customHeight="1" x14ac:dyDescent="0.3">
      <c r="A1874" s="34">
        <v>3181</v>
      </c>
      <c r="B1874" s="34">
        <v>121</v>
      </c>
      <c r="C1874" s="70">
        <v>338</v>
      </c>
      <c r="D1874" s="70">
        <v>12</v>
      </c>
      <c r="E1874" s="71">
        <v>43577</v>
      </c>
      <c r="F1874" s="72">
        <v>5262</v>
      </c>
      <c r="G1874" s="70">
        <v>8504</v>
      </c>
      <c r="H1874" s="70">
        <v>8070</v>
      </c>
      <c r="I1874" s="70"/>
      <c r="J1874" s="69">
        <f t="shared" si="7"/>
        <v>15.455840455840455</v>
      </c>
      <c r="K1874" s="46">
        <f>AVERAGE(J1874:J1875)</f>
        <v>15.457649957649958</v>
      </c>
      <c r="L1874" s="46">
        <f>_xlfn.STDEV.S(J1874,J1875)</f>
        <v>2.5590220001365589E-3</v>
      </c>
      <c r="M1874" s="47">
        <f>(K1872-K1874)/20</f>
        <v>0.23921010629255468</v>
      </c>
      <c r="N1874" s="33">
        <f>(K1870-K1874)/42</f>
        <v>0.55360626818444048</v>
      </c>
      <c r="O1874" s="33">
        <f t="shared" si="1"/>
        <v>280.8</v>
      </c>
    </row>
    <row r="1875" spans="1:15" ht="15.75" customHeight="1" x14ac:dyDescent="0.3">
      <c r="A1875" s="34">
        <v>3182</v>
      </c>
      <c r="B1875" s="34">
        <v>122</v>
      </c>
      <c r="C1875" s="70">
        <v>338</v>
      </c>
      <c r="D1875" s="70">
        <v>12</v>
      </c>
      <c r="E1875" s="71">
        <v>43577</v>
      </c>
      <c r="F1875" s="72">
        <v>5223</v>
      </c>
      <c r="G1875" s="70">
        <v>8427</v>
      </c>
      <c r="H1875" s="70">
        <v>7998</v>
      </c>
      <c r="I1875" s="70"/>
      <c r="J1875" s="69">
        <f t="shared" si="7"/>
        <v>15.45945945945946</v>
      </c>
      <c r="K1875" s="47"/>
      <c r="L1875" s="47"/>
      <c r="M1875" s="47"/>
      <c r="O1875" s="33">
        <f t="shared" si="1"/>
        <v>277.5</v>
      </c>
    </row>
    <row r="1876" spans="1:15" ht="15.75" customHeight="1" x14ac:dyDescent="0.3">
      <c r="A1876" s="7">
        <v>227</v>
      </c>
      <c r="B1876" s="7">
        <v>227</v>
      </c>
      <c r="C1876" s="28">
        <v>339</v>
      </c>
      <c r="D1876" s="28">
        <v>1</v>
      </c>
      <c r="E1876" s="29">
        <v>43514</v>
      </c>
      <c r="F1876" s="28">
        <v>5247</v>
      </c>
      <c r="G1876" s="28">
        <v>8435</v>
      </c>
      <c r="H1876" s="28">
        <v>7870</v>
      </c>
      <c r="I1876" s="28">
        <v>9</v>
      </c>
      <c r="J1876" s="30">
        <f t="shared" si="7"/>
        <v>21.540221120853982</v>
      </c>
      <c r="K1876" s="31">
        <f>AVERAGE(J1876:J1877)</f>
        <v>21.588694631223451</v>
      </c>
      <c r="L1876" s="31">
        <f>_xlfn.STDEV.S(J1876,J1877)</f>
        <v>6.855189578033577E-2</v>
      </c>
      <c r="M1876" s="32">
        <v>1</v>
      </c>
      <c r="O1876" s="33">
        <f t="shared" si="1"/>
        <v>262.3</v>
      </c>
    </row>
    <row r="1877" spans="1:15" ht="15.75" customHeight="1" x14ac:dyDescent="0.3">
      <c r="A1877" s="7">
        <v>228</v>
      </c>
      <c r="B1877" s="7">
        <v>228</v>
      </c>
      <c r="C1877" s="28">
        <v>339</v>
      </c>
      <c r="D1877" s="28">
        <v>1</v>
      </c>
      <c r="E1877" s="29">
        <v>43514</v>
      </c>
      <c r="F1877" s="28">
        <v>5238</v>
      </c>
      <c r="G1877" s="28">
        <v>7987</v>
      </c>
      <c r="H1877" s="28">
        <v>7498</v>
      </c>
      <c r="I1877" s="28"/>
      <c r="J1877" s="30">
        <f t="shared" si="7"/>
        <v>21.63716814159292</v>
      </c>
      <c r="K1877" s="32"/>
      <c r="L1877" s="32"/>
      <c r="M1877" s="32"/>
      <c r="O1877" s="33">
        <f t="shared" si="1"/>
        <v>226</v>
      </c>
    </row>
    <row r="1878" spans="1:15" ht="15.75" customHeight="1" x14ac:dyDescent="0.3">
      <c r="A1878" s="7">
        <v>881</v>
      </c>
      <c r="B1878" s="7">
        <v>227</v>
      </c>
      <c r="C1878" s="28">
        <v>339</v>
      </c>
      <c r="D1878" s="28">
        <v>3</v>
      </c>
      <c r="E1878" s="29">
        <v>43521</v>
      </c>
      <c r="F1878" s="28">
        <v>5247</v>
      </c>
      <c r="G1878" s="28">
        <v>8298</v>
      </c>
      <c r="H1878" s="28">
        <v>7820</v>
      </c>
      <c r="I1878" s="28">
        <v>8</v>
      </c>
      <c r="J1878" s="30">
        <f t="shared" si="7"/>
        <v>18.577535950252624</v>
      </c>
      <c r="K1878" s="31">
        <f>AVERAGE(J1878:J1879)</f>
        <v>18.247846242905414</v>
      </c>
      <c r="L1878" s="31">
        <f>_xlfn.STDEV.S(J1878,J1879)</f>
        <v>0.46625165550524139</v>
      </c>
      <c r="M1878" s="32"/>
      <c r="O1878" s="33">
        <f t="shared" si="1"/>
        <v>257.3</v>
      </c>
    </row>
    <row r="1879" spans="1:15" ht="15.75" customHeight="1" x14ac:dyDescent="0.3">
      <c r="A1879" s="7">
        <v>882</v>
      </c>
      <c r="B1879" s="7">
        <v>228</v>
      </c>
      <c r="C1879" s="28">
        <v>339</v>
      </c>
      <c r="D1879" s="28">
        <v>3</v>
      </c>
      <c r="E1879" s="29">
        <v>43521</v>
      </c>
      <c r="F1879" s="28">
        <v>5238</v>
      </c>
      <c r="G1879" s="28">
        <v>8206</v>
      </c>
      <c r="H1879" s="28">
        <v>7755</v>
      </c>
      <c r="I1879" s="28"/>
      <c r="J1879" s="30">
        <f t="shared" si="7"/>
        <v>17.918156535558204</v>
      </c>
      <c r="K1879" s="31"/>
      <c r="L1879" s="31"/>
      <c r="M1879" s="32"/>
      <c r="O1879" s="33">
        <f t="shared" si="1"/>
        <v>251.7</v>
      </c>
    </row>
    <row r="1880" spans="1:15" ht="15.75" customHeight="1" x14ac:dyDescent="0.3">
      <c r="A1880" s="7">
        <v>1531</v>
      </c>
      <c r="B1880" s="7">
        <v>227</v>
      </c>
      <c r="C1880" s="28">
        <v>339</v>
      </c>
      <c r="D1880" s="28">
        <v>5</v>
      </c>
      <c r="E1880" s="29">
        <v>43531</v>
      </c>
      <c r="F1880" s="28">
        <v>5247</v>
      </c>
      <c r="G1880" s="28">
        <v>8658</v>
      </c>
      <c r="H1880" s="28">
        <v>8137</v>
      </c>
      <c r="I1880" s="28">
        <v>6</v>
      </c>
      <c r="J1880" s="30">
        <f t="shared" si="7"/>
        <v>18.027681660899653</v>
      </c>
      <c r="K1880" s="31">
        <f>AVERAGE(J1880:J1881)</f>
        <v>17.697958269431076</v>
      </c>
      <c r="L1880" s="31">
        <f>_xlfn.STDEV.S(J1880,J1881)</f>
        <v>0.46629929204651122</v>
      </c>
      <c r="M1880" s="32"/>
      <c r="O1880" s="33">
        <f t="shared" si="1"/>
        <v>289</v>
      </c>
    </row>
    <row r="1881" spans="1:15" ht="15.75" customHeight="1" x14ac:dyDescent="0.3">
      <c r="A1881" s="7">
        <v>1532</v>
      </c>
      <c r="B1881" s="7">
        <v>228</v>
      </c>
      <c r="C1881" s="28">
        <v>339</v>
      </c>
      <c r="D1881" s="28">
        <v>5</v>
      </c>
      <c r="E1881" s="29">
        <v>43531</v>
      </c>
      <c r="F1881" s="28">
        <v>5238</v>
      </c>
      <c r="G1881" s="28">
        <v>8556</v>
      </c>
      <c r="H1881" s="28">
        <v>8065</v>
      </c>
      <c r="I1881" s="28"/>
      <c r="J1881" s="30">
        <f t="shared" si="7"/>
        <v>17.368234877962504</v>
      </c>
      <c r="K1881" s="32"/>
      <c r="L1881" s="32"/>
      <c r="M1881" s="32"/>
      <c r="O1881" s="33">
        <f t="shared" si="1"/>
        <v>282.7</v>
      </c>
    </row>
    <row r="1882" spans="1:15" ht="15.75" customHeight="1" x14ac:dyDescent="0.3">
      <c r="A1882" s="34">
        <v>2113</v>
      </c>
      <c r="B1882" s="34">
        <v>159</v>
      </c>
      <c r="C1882" s="35">
        <v>339</v>
      </c>
      <c r="D1882" s="35">
        <v>7</v>
      </c>
      <c r="E1882" s="36">
        <v>43545</v>
      </c>
      <c r="F1882" s="37">
        <v>5300</v>
      </c>
      <c r="G1882" s="35">
        <v>7293</v>
      </c>
      <c r="H1882" s="35">
        <v>7022</v>
      </c>
      <c r="I1882" s="28"/>
      <c r="J1882" s="30">
        <f t="shared" si="7"/>
        <v>15.737514518002325</v>
      </c>
      <c r="K1882" s="31">
        <f>AVERAGE(J1882:J1883)</f>
        <v>15.945895324959798</v>
      </c>
      <c r="L1882" s="31">
        <f>_xlfn.STDEV.S(J1882,J1883)</f>
        <v>0.29469496333750855</v>
      </c>
      <c r="M1882" s="32">
        <f>(K1880-K1882)/14</f>
        <v>0.1251473531765199</v>
      </c>
      <c r="N1882" s="33">
        <f>(K1876-K1882)/31</f>
        <v>0.18202578407302106</v>
      </c>
      <c r="O1882" s="33">
        <f t="shared" si="1"/>
        <v>172.2</v>
      </c>
    </row>
    <row r="1883" spans="1:15" ht="15.75" customHeight="1" x14ac:dyDescent="0.3">
      <c r="A1883" s="34">
        <v>2114</v>
      </c>
      <c r="B1883" s="34">
        <v>160</v>
      </c>
      <c r="C1883" s="35">
        <v>339</v>
      </c>
      <c r="D1883" s="35">
        <v>7</v>
      </c>
      <c r="E1883" s="36">
        <v>43545</v>
      </c>
      <c r="F1883" s="37">
        <v>5234</v>
      </c>
      <c r="G1883" s="35">
        <v>7312</v>
      </c>
      <c r="H1883" s="35">
        <v>7023</v>
      </c>
      <c r="I1883" s="28"/>
      <c r="J1883" s="30">
        <f t="shared" si="7"/>
        <v>16.154276131917271</v>
      </c>
      <c r="K1883" s="32"/>
      <c r="L1883" s="32"/>
      <c r="M1883" s="32"/>
      <c r="O1883" s="33">
        <f t="shared" si="1"/>
        <v>178.9</v>
      </c>
    </row>
    <row r="1884" spans="1:15" ht="15.75" customHeight="1" x14ac:dyDescent="0.3">
      <c r="A1884" s="7">
        <v>229</v>
      </c>
      <c r="B1884" s="7">
        <v>229</v>
      </c>
      <c r="C1884" s="57">
        <v>340</v>
      </c>
      <c r="D1884" s="57">
        <v>1</v>
      </c>
      <c r="E1884" s="58">
        <v>43514</v>
      </c>
      <c r="F1884" s="57">
        <v>5205</v>
      </c>
      <c r="G1884" s="57">
        <v>9083</v>
      </c>
      <c r="H1884" s="57">
        <v>7702</v>
      </c>
      <c r="I1884" s="57">
        <v>9</v>
      </c>
      <c r="J1884" s="59">
        <f t="shared" si="7"/>
        <v>55.306367641169409</v>
      </c>
      <c r="K1884" s="63">
        <f>AVERAGE(J1884:J1885)</f>
        <v>54.198834431655875</v>
      </c>
      <c r="L1884" s="63">
        <f>_xlfn.STDEV.S(J1884,J1885)</f>
        <v>1.566288485672642</v>
      </c>
      <c r="M1884" s="62">
        <v>1</v>
      </c>
      <c r="O1884" s="33">
        <f t="shared" si="1"/>
        <v>249.7</v>
      </c>
    </row>
    <row r="1885" spans="1:15" ht="15.75" customHeight="1" x14ac:dyDescent="0.3">
      <c r="A1885" s="7">
        <v>230</v>
      </c>
      <c r="B1885" s="7">
        <v>230</v>
      </c>
      <c r="C1885" s="57">
        <v>340</v>
      </c>
      <c r="D1885" s="57">
        <v>1</v>
      </c>
      <c r="E1885" s="58">
        <v>43514</v>
      </c>
      <c r="F1885" s="57">
        <v>5171</v>
      </c>
      <c r="G1885" s="57">
        <v>9430</v>
      </c>
      <c r="H1885" s="57">
        <v>7953</v>
      </c>
      <c r="I1885" s="57"/>
      <c r="J1885" s="59">
        <f t="shared" si="7"/>
        <v>53.091301222142341</v>
      </c>
      <c r="K1885" s="63"/>
      <c r="L1885" s="63"/>
      <c r="M1885" s="62"/>
      <c r="O1885" s="33">
        <f t="shared" si="1"/>
        <v>278.2</v>
      </c>
    </row>
    <row r="1886" spans="1:15" ht="15.75" customHeight="1" x14ac:dyDescent="0.3">
      <c r="A1886" s="7">
        <v>883</v>
      </c>
      <c r="B1886" s="7">
        <v>229</v>
      </c>
      <c r="C1886" s="57">
        <v>340</v>
      </c>
      <c r="D1886" s="57">
        <v>3</v>
      </c>
      <c r="E1886" s="58">
        <v>43521</v>
      </c>
      <c r="F1886" s="57">
        <v>5205</v>
      </c>
      <c r="G1886" s="57">
        <v>8030</v>
      </c>
      <c r="H1886" s="57">
        <v>7361</v>
      </c>
      <c r="I1886" s="57">
        <v>9</v>
      </c>
      <c r="J1886" s="59">
        <f t="shared" si="7"/>
        <v>31.029684601113171</v>
      </c>
      <c r="K1886" s="63">
        <f>AVERAGE(J1886:J1887)</f>
        <v>30.918653552825191</v>
      </c>
      <c r="L1886" s="63">
        <f>_xlfn.STDEV.S(J1886,J1887)</f>
        <v>0.15702161433336639</v>
      </c>
      <c r="M1886" s="62"/>
      <c r="O1886" s="33">
        <f t="shared" si="1"/>
        <v>215.6</v>
      </c>
    </row>
    <row r="1887" spans="1:15" ht="15.75" customHeight="1" x14ac:dyDescent="0.3">
      <c r="A1887" s="7">
        <v>884</v>
      </c>
      <c r="B1887" s="7">
        <v>230</v>
      </c>
      <c r="C1887" s="57">
        <v>340</v>
      </c>
      <c r="D1887" s="57">
        <v>3</v>
      </c>
      <c r="E1887" s="58">
        <v>43521</v>
      </c>
      <c r="F1887" s="57">
        <v>5171</v>
      </c>
      <c r="G1887" s="57">
        <v>8054</v>
      </c>
      <c r="H1887" s="57">
        <v>7375</v>
      </c>
      <c r="I1887" s="57"/>
      <c r="J1887" s="59">
        <f t="shared" si="7"/>
        <v>30.807622504537207</v>
      </c>
      <c r="K1887" s="62"/>
      <c r="L1887" s="62"/>
      <c r="M1887" s="62"/>
      <c r="O1887" s="33">
        <f t="shared" si="1"/>
        <v>220.4</v>
      </c>
    </row>
    <row r="1888" spans="1:15" ht="15.75" customHeight="1" x14ac:dyDescent="0.3">
      <c r="A1888" s="7">
        <v>1533</v>
      </c>
      <c r="B1888" s="7">
        <v>229</v>
      </c>
      <c r="C1888" s="57">
        <v>340</v>
      </c>
      <c r="D1888" s="57">
        <v>5</v>
      </c>
      <c r="E1888" s="58">
        <v>43531</v>
      </c>
      <c r="F1888" s="57">
        <v>5205</v>
      </c>
      <c r="G1888" s="57">
        <v>8344</v>
      </c>
      <c r="H1888" s="57">
        <v>7738</v>
      </c>
      <c r="I1888" s="57">
        <v>7</v>
      </c>
      <c r="J1888" s="59">
        <f t="shared" si="7"/>
        <v>23.924200552704303</v>
      </c>
      <c r="K1888" s="63">
        <f>AVERAGE(J1888:J1889)</f>
        <v>25.559640419843781</v>
      </c>
      <c r="L1888" s="63">
        <f>_xlfn.STDEV.S(J1888,J1889)</f>
        <v>2.312861240554303</v>
      </c>
      <c r="M1888" s="62"/>
      <c r="O1888" s="33">
        <f t="shared" si="1"/>
        <v>253.3</v>
      </c>
    </row>
    <row r="1889" spans="1:15" ht="15.75" customHeight="1" x14ac:dyDescent="0.3">
      <c r="A1889" s="7">
        <v>1534</v>
      </c>
      <c r="B1889" s="7">
        <v>230</v>
      </c>
      <c r="C1889" s="57">
        <v>340</v>
      </c>
      <c r="D1889" s="57">
        <v>5</v>
      </c>
      <c r="E1889" s="58">
        <v>43531</v>
      </c>
      <c r="F1889" s="57">
        <v>5171</v>
      </c>
      <c r="G1889" s="57">
        <v>8894</v>
      </c>
      <c r="H1889" s="57">
        <v>8098</v>
      </c>
      <c r="I1889" s="57"/>
      <c r="J1889" s="59">
        <f t="shared" si="7"/>
        <v>27.195080286983259</v>
      </c>
      <c r="K1889" s="63"/>
      <c r="L1889" s="63"/>
      <c r="M1889" s="62"/>
      <c r="O1889" s="33">
        <f t="shared" si="1"/>
        <v>292.7</v>
      </c>
    </row>
    <row r="1890" spans="1:15" ht="15.75" customHeight="1" x14ac:dyDescent="0.3">
      <c r="A1890" s="34">
        <v>2115</v>
      </c>
      <c r="B1890" s="34">
        <v>161</v>
      </c>
      <c r="C1890" s="64">
        <v>340</v>
      </c>
      <c r="D1890" s="64">
        <v>7</v>
      </c>
      <c r="E1890" s="65">
        <v>43545</v>
      </c>
      <c r="F1890" s="66">
        <v>5264</v>
      </c>
      <c r="G1890" s="64">
        <v>8458</v>
      </c>
      <c r="H1890" s="64">
        <v>7932</v>
      </c>
      <c r="I1890" s="57"/>
      <c r="J1890" s="59">
        <f t="shared" si="7"/>
        <v>19.715142428785608</v>
      </c>
      <c r="K1890" s="63">
        <f>AVERAGE(J1890:J1891)</f>
        <v>19.46729139112329</v>
      </c>
      <c r="L1890" s="63">
        <f>_xlfn.STDEV.S(J1890,J1891)</f>
        <v>0.35051429891029295</v>
      </c>
      <c r="M1890" s="62"/>
      <c r="O1890" s="33">
        <f t="shared" si="1"/>
        <v>266.8</v>
      </c>
    </row>
    <row r="1891" spans="1:15" ht="15.75" customHeight="1" x14ac:dyDescent="0.3">
      <c r="A1891" s="34">
        <v>2116</v>
      </c>
      <c r="B1891" s="34">
        <v>162</v>
      </c>
      <c r="C1891" s="64">
        <v>340</v>
      </c>
      <c r="D1891" s="64">
        <v>7</v>
      </c>
      <c r="E1891" s="65">
        <v>43545</v>
      </c>
      <c r="F1891" s="66">
        <v>5232</v>
      </c>
      <c r="G1891" s="64">
        <v>8470</v>
      </c>
      <c r="H1891" s="64">
        <v>7948</v>
      </c>
      <c r="I1891" s="57"/>
      <c r="J1891" s="59">
        <f t="shared" si="7"/>
        <v>19.219440353460975</v>
      </c>
      <c r="K1891" s="62"/>
      <c r="L1891" s="62"/>
      <c r="M1891" s="62"/>
      <c r="O1891" s="33">
        <f t="shared" si="1"/>
        <v>271.60000000000002</v>
      </c>
    </row>
    <row r="1892" spans="1:15" ht="15.75" customHeight="1" x14ac:dyDescent="0.3">
      <c r="A1892" s="34">
        <v>2705</v>
      </c>
      <c r="B1892" s="34">
        <v>77</v>
      </c>
      <c r="C1892" s="64">
        <v>340</v>
      </c>
      <c r="D1892" s="64">
        <v>10</v>
      </c>
      <c r="E1892" s="65">
        <v>43564</v>
      </c>
      <c r="F1892" s="66">
        <v>5212</v>
      </c>
      <c r="G1892" s="64">
        <v>8076</v>
      </c>
      <c r="H1892" s="64">
        <v>7713</v>
      </c>
      <c r="I1892" s="64"/>
      <c r="J1892" s="59">
        <f t="shared" si="7"/>
        <v>14.514194322271093</v>
      </c>
      <c r="K1892" s="63">
        <f>AVERAGE(J1892:J1893)</f>
        <v>14.365627397419086</v>
      </c>
      <c r="L1892" s="63">
        <f>_xlfn.STDEV.S(J1892,J1893)</f>
        <v>0.21010536004577171</v>
      </c>
      <c r="M1892" s="62">
        <f>(K1890-K1892)/19</f>
        <v>0.26850863124758967</v>
      </c>
      <c r="N1892" s="33">
        <f>(K1886-K1892)/43</f>
        <v>0.38495409663735125</v>
      </c>
      <c r="O1892" s="33">
        <f t="shared" si="1"/>
        <v>250.1</v>
      </c>
    </row>
    <row r="1893" spans="1:15" ht="15.75" customHeight="1" x14ac:dyDescent="0.3">
      <c r="A1893" s="34">
        <v>2706</v>
      </c>
      <c r="B1893" s="34">
        <v>78</v>
      </c>
      <c r="C1893" s="64">
        <v>340</v>
      </c>
      <c r="D1893" s="64">
        <v>10</v>
      </c>
      <c r="E1893" s="65">
        <v>43564</v>
      </c>
      <c r="F1893" s="66">
        <v>5245</v>
      </c>
      <c r="G1893" s="64">
        <v>8097</v>
      </c>
      <c r="H1893" s="64">
        <v>7742</v>
      </c>
      <c r="I1893" s="64"/>
      <c r="J1893" s="59">
        <f t="shared" si="7"/>
        <v>14.217060472567081</v>
      </c>
      <c r="K1893" s="62"/>
      <c r="L1893" s="62"/>
      <c r="M1893" s="62"/>
      <c r="O1893" s="33">
        <f t="shared" si="1"/>
        <v>249.7</v>
      </c>
    </row>
    <row r="1894" spans="1:15" ht="15.75" customHeight="1" x14ac:dyDescent="0.3">
      <c r="A1894" s="7">
        <v>231</v>
      </c>
      <c r="B1894" s="7">
        <v>231</v>
      </c>
      <c r="C1894" s="28">
        <v>341</v>
      </c>
      <c r="D1894" s="28">
        <v>1</v>
      </c>
      <c r="E1894" s="29">
        <v>43514</v>
      </c>
      <c r="F1894" s="28">
        <v>5229</v>
      </c>
      <c r="G1894" s="28">
        <v>8587</v>
      </c>
      <c r="H1894" s="28">
        <v>7595</v>
      </c>
      <c r="I1894" s="28">
        <v>10</v>
      </c>
      <c r="J1894" s="30">
        <f t="shared" si="7"/>
        <v>41.927303465765</v>
      </c>
      <c r="K1894" s="31">
        <f>AVERAGE(J1894:J1895)</f>
        <v>41.408655931035312</v>
      </c>
      <c r="L1894" s="31">
        <f>_xlfn.STDEV.S(J1894,J1895)</f>
        <v>0.73347837770609514</v>
      </c>
      <c r="M1894" s="32">
        <v>3</v>
      </c>
      <c r="O1894" s="33">
        <f t="shared" si="1"/>
        <v>236.6</v>
      </c>
    </row>
    <row r="1895" spans="1:15" ht="15.75" customHeight="1" x14ac:dyDescent="0.3">
      <c r="A1895" s="7">
        <v>232</v>
      </c>
      <c r="B1895" s="7">
        <v>232</v>
      </c>
      <c r="C1895" s="28">
        <v>341</v>
      </c>
      <c r="D1895" s="28">
        <v>1</v>
      </c>
      <c r="E1895" s="29">
        <v>43514</v>
      </c>
      <c r="F1895" s="28">
        <v>5244</v>
      </c>
      <c r="G1895" s="28">
        <v>8600</v>
      </c>
      <c r="H1895" s="28">
        <v>7626</v>
      </c>
      <c r="I1895" s="28"/>
      <c r="J1895" s="30">
        <f t="shared" si="7"/>
        <v>40.890008396305625</v>
      </c>
      <c r="K1895" s="32"/>
      <c r="L1895" s="32"/>
      <c r="M1895" s="32"/>
      <c r="O1895" s="33">
        <f t="shared" si="1"/>
        <v>238.2</v>
      </c>
    </row>
    <row r="1896" spans="1:15" ht="15.75" customHeight="1" x14ac:dyDescent="0.3">
      <c r="A1896" s="7">
        <v>885</v>
      </c>
      <c r="B1896" s="7">
        <v>231</v>
      </c>
      <c r="C1896" s="28">
        <v>341</v>
      </c>
      <c r="D1896" s="28">
        <v>3</v>
      </c>
      <c r="E1896" s="29">
        <v>43521</v>
      </c>
      <c r="F1896" s="28">
        <v>5229</v>
      </c>
      <c r="G1896" s="28">
        <v>8504</v>
      </c>
      <c r="H1896" s="28">
        <v>7514</v>
      </c>
      <c r="I1896" s="28">
        <v>10</v>
      </c>
      <c r="J1896" s="30">
        <f t="shared" si="7"/>
        <v>43.326039387308533</v>
      </c>
      <c r="K1896" s="31">
        <f>AVERAGE(J1896:J1897)</f>
        <v>41.915044896174521</v>
      </c>
      <c r="L1896" s="31">
        <f>_xlfn.STDEV.S(J1896,J1897)</f>
        <v>1.9954475457954488</v>
      </c>
      <c r="M1896" s="32"/>
      <c r="O1896" s="33">
        <f t="shared" si="1"/>
        <v>228.5</v>
      </c>
    </row>
    <row r="1897" spans="1:15" ht="15.75" customHeight="1" x14ac:dyDescent="0.3">
      <c r="A1897" s="7">
        <v>886</v>
      </c>
      <c r="B1897" s="7">
        <v>232</v>
      </c>
      <c r="C1897" s="28">
        <v>341</v>
      </c>
      <c r="D1897" s="28">
        <v>3</v>
      </c>
      <c r="E1897" s="29">
        <v>43521</v>
      </c>
      <c r="F1897" s="28">
        <v>5244</v>
      </c>
      <c r="G1897" s="28">
        <v>8366</v>
      </c>
      <c r="H1897" s="28">
        <v>7466</v>
      </c>
      <c r="I1897" s="28"/>
      <c r="J1897" s="30">
        <f t="shared" si="7"/>
        <v>40.504050405040502</v>
      </c>
      <c r="K1897" s="31"/>
      <c r="L1897" s="31"/>
      <c r="M1897" s="32"/>
      <c r="O1897" s="33">
        <f t="shared" si="1"/>
        <v>222.2</v>
      </c>
    </row>
    <row r="1898" spans="1:15" ht="15.75" customHeight="1" x14ac:dyDescent="0.3">
      <c r="A1898" s="7">
        <v>1535</v>
      </c>
      <c r="B1898" s="7">
        <v>231</v>
      </c>
      <c r="C1898" s="28">
        <v>341</v>
      </c>
      <c r="D1898" s="28">
        <v>5</v>
      </c>
      <c r="E1898" s="29">
        <v>43531</v>
      </c>
      <c r="F1898" s="28">
        <v>5229</v>
      </c>
      <c r="G1898" s="28">
        <v>8226</v>
      </c>
      <c r="H1898" s="28">
        <v>7489</v>
      </c>
      <c r="I1898" s="28">
        <v>7</v>
      </c>
      <c r="J1898" s="30">
        <f t="shared" si="7"/>
        <v>32.610619469026545</v>
      </c>
      <c r="K1898" s="31">
        <f>AVERAGE(J1898:J1899)</f>
        <v>32.72419910923999</v>
      </c>
      <c r="L1898" s="31">
        <f>_xlfn.STDEV.S(J1898,J1899)</f>
        <v>0.16062586759930991</v>
      </c>
      <c r="M1898" s="32"/>
      <c r="O1898" s="33">
        <f t="shared" si="1"/>
        <v>226</v>
      </c>
    </row>
    <row r="1899" spans="1:15" ht="15.75" customHeight="1" x14ac:dyDescent="0.3">
      <c r="A1899" s="7">
        <v>1536</v>
      </c>
      <c r="B1899" s="7">
        <v>232</v>
      </c>
      <c r="C1899" s="28">
        <v>341</v>
      </c>
      <c r="D1899" s="28">
        <v>5</v>
      </c>
      <c r="E1899" s="29">
        <v>43531</v>
      </c>
      <c r="F1899" s="28">
        <v>5244</v>
      </c>
      <c r="G1899" s="28">
        <v>8282</v>
      </c>
      <c r="H1899" s="28">
        <v>7531</v>
      </c>
      <c r="I1899" s="28"/>
      <c r="J1899" s="30">
        <f t="shared" si="7"/>
        <v>32.837778749453435</v>
      </c>
      <c r="K1899" s="32"/>
      <c r="L1899" s="32"/>
      <c r="M1899" s="32"/>
      <c r="O1899" s="33">
        <f t="shared" si="1"/>
        <v>228.7</v>
      </c>
    </row>
    <row r="1900" spans="1:15" ht="15.75" customHeight="1" x14ac:dyDescent="0.3">
      <c r="A1900" s="34">
        <v>2533</v>
      </c>
      <c r="B1900" s="34">
        <v>121</v>
      </c>
      <c r="C1900" s="35">
        <v>341</v>
      </c>
      <c r="D1900" s="35">
        <v>9</v>
      </c>
      <c r="E1900" s="36">
        <v>43557</v>
      </c>
      <c r="F1900" s="37">
        <v>5262</v>
      </c>
      <c r="G1900" s="35">
        <v>8064</v>
      </c>
      <c r="H1900" s="35">
        <v>7595</v>
      </c>
      <c r="I1900" s="28"/>
      <c r="J1900" s="30">
        <f t="shared" si="7"/>
        <v>20.102871838834119</v>
      </c>
      <c r="K1900" s="31">
        <f>AVERAGE(J1900:J1901)</f>
        <v>19.719682364914689</v>
      </c>
      <c r="L1900" s="31">
        <f>_xlfn.STDEV.S(J1900,J1901)</f>
        <v>0.54191175097546884</v>
      </c>
      <c r="M1900" s="32"/>
      <c r="O1900" s="33">
        <f t="shared" si="1"/>
        <v>233.3</v>
      </c>
    </row>
    <row r="1901" spans="1:15" ht="15.75" customHeight="1" x14ac:dyDescent="0.3">
      <c r="A1901" s="34">
        <v>2534</v>
      </c>
      <c r="B1901" s="34">
        <v>122</v>
      </c>
      <c r="C1901" s="35">
        <v>341</v>
      </c>
      <c r="D1901" s="35">
        <v>9</v>
      </c>
      <c r="E1901" s="36">
        <v>43557</v>
      </c>
      <c r="F1901" s="37">
        <v>5223</v>
      </c>
      <c r="G1901" s="35">
        <v>7741</v>
      </c>
      <c r="H1901" s="35">
        <v>7333</v>
      </c>
      <c r="I1901" s="28"/>
      <c r="J1901" s="30">
        <f t="shared" si="7"/>
        <v>19.33649289099526</v>
      </c>
      <c r="K1901" s="32"/>
      <c r="L1901" s="32"/>
      <c r="M1901" s="32"/>
      <c r="O1901" s="33">
        <f t="shared" si="1"/>
        <v>211</v>
      </c>
    </row>
    <row r="1902" spans="1:15" ht="15.75" customHeight="1" x14ac:dyDescent="0.3">
      <c r="A1902" s="34">
        <v>3183</v>
      </c>
      <c r="B1902" s="34">
        <v>123</v>
      </c>
      <c r="C1902" s="35">
        <v>341</v>
      </c>
      <c r="D1902" s="35">
        <v>12</v>
      </c>
      <c r="E1902" s="36">
        <v>43577</v>
      </c>
      <c r="F1902" s="37">
        <v>5241</v>
      </c>
      <c r="G1902" s="35">
        <v>7970</v>
      </c>
      <c r="H1902" s="35">
        <v>7571</v>
      </c>
      <c r="I1902" s="35"/>
      <c r="J1902" s="30">
        <f t="shared" si="7"/>
        <v>17.124463519313306</v>
      </c>
      <c r="K1902" s="31">
        <f>AVERAGE(J1902:J1903)</f>
        <v>17.124323262924626</v>
      </c>
      <c r="L1902" s="31">
        <f>_xlfn.STDEV.S(J1902,J1903)</f>
        <v>1.9835248707960422E-4</v>
      </c>
      <c r="M1902" s="32">
        <f>(K1900-K1902)/20</f>
        <v>0.12976795509950315</v>
      </c>
      <c r="N1902" s="33">
        <f>(K1896-K1902)/56</f>
        <v>0.44269145773660529</v>
      </c>
      <c r="O1902" s="33">
        <f t="shared" si="1"/>
        <v>233</v>
      </c>
    </row>
    <row r="1903" spans="1:15" ht="15.75" customHeight="1" x14ac:dyDescent="0.3">
      <c r="A1903" s="34">
        <v>3184</v>
      </c>
      <c r="B1903" s="34">
        <v>124</v>
      </c>
      <c r="C1903" s="35">
        <v>341</v>
      </c>
      <c r="D1903" s="35">
        <v>12</v>
      </c>
      <c r="E1903" s="36">
        <v>43577</v>
      </c>
      <c r="F1903" s="37">
        <v>5265</v>
      </c>
      <c r="G1903" s="35">
        <v>7953</v>
      </c>
      <c r="H1903" s="35">
        <v>7560</v>
      </c>
      <c r="I1903" s="35"/>
      <c r="J1903" s="30">
        <f t="shared" si="7"/>
        <v>17.124183006535947</v>
      </c>
      <c r="K1903" s="32"/>
      <c r="L1903" s="32"/>
      <c r="M1903" s="32"/>
      <c r="O1903" s="33">
        <f t="shared" si="1"/>
        <v>229.5</v>
      </c>
    </row>
    <row r="1904" spans="1:15" ht="15.75" customHeight="1" x14ac:dyDescent="0.3">
      <c r="A1904" s="7">
        <v>233</v>
      </c>
      <c r="B1904" s="7">
        <v>233</v>
      </c>
      <c r="C1904" s="57">
        <v>342</v>
      </c>
      <c r="D1904" s="57">
        <v>1</v>
      </c>
      <c r="E1904" s="58">
        <v>43514</v>
      </c>
      <c r="F1904" s="57">
        <v>5213</v>
      </c>
      <c r="G1904" s="57">
        <v>7373</v>
      </c>
      <c r="H1904" s="57">
        <v>7080</v>
      </c>
      <c r="I1904" s="57">
        <v>10</v>
      </c>
      <c r="J1904" s="59">
        <f t="shared" si="7"/>
        <v>15.693626138189609</v>
      </c>
      <c r="K1904" s="63">
        <f>AVERAGE(J1904:J1905)</f>
        <v>15.758900981182716</v>
      </c>
      <c r="L1904" s="63">
        <f>_xlfn.STDEV.S(J1904,J1905)</f>
        <v>9.2312568242626208E-2</v>
      </c>
      <c r="M1904" s="62">
        <v>1</v>
      </c>
      <c r="O1904" s="33">
        <f t="shared" si="1"/>
        <v>186.7</v>
      </c>
    </row>
    <row r="1905" spans="1:15" ht="15.75" customHeight="1" x14ac:dyDescent="0.3">
      <c r="A1905" s="7">
        <v>234</v>
      </c>
      <c r="B1905" s="7">
        <v>234</v>
      </c>
      <c r="C1905" s="57">
        <v>342</v>
      </c>
      <c r="D1905" s="57">
        <v>1</v>
      </c>
      <c r="E1905" s="58">
        <v>43514</v>
      </c>
      <c r="F1905" s="57">
        <v>5254</v>
      </c>
      <c r="G1905" s="57">
        <v>7362</v>
      </c>
      <c r="H1905" s="57">
        <v>7074</v>
      </c>
      <c r="I1905" s="57"/>
      <c r="J1905" s="59">
        <f t="shared" si="7"/>
        <v>15.824175824175823</v>
      </c>
      <c r="K1905" s="63"/>
      <c r="L1905" s="63"/>
      <c r="M1905" s="62"/>
      <c r="O1905" s="33">
        <f t="shared" si="1"/>
        <v>182</v>
      </c>
    </row>
    <row r="1906" spans="1:15" ht="15.75" customHeight="1" x14ac:dyDescent="0.3">
      <c r="A1906" s="7">
        <v>887</v>
      </c>
      <c r="B1906" s="7">
        <v>233</v>
      </c>
      <c r="C1906" s="57">
        <v>342</v>
      </c>
      <c r="D1906" s="57">
        <v>3</v>
      </c>
      <c r="E1906" s="58">
        <v>43521</v>
      </c>
      <c r="F1906" s="57">
        <v>5213</v>
      </c>
      <c r="G1906" s="57">
        <v>7602</v>
      </c>
      <c r="H1906" s="57">
        <v>7258</v>
      </c>
      <c r="I1906" s="57">
        <v>9</v>
      </c>
      <c r="J1906" s="59">
        <f t="shared" si="7"/>
        <v>16.821515892420539</v>
      </c>
      <c r="K1906" s="63">
        <f>AVERAGE(J1906:J1907)</f>
        <v>16.481823936057985</v>
      </c>
      <c r="L1906" s="63">
        <f>_xlfn.STDEV.S(J1906,J1907)</f>
        <v>0.48039697171697315</v>
      </c>
      <c r="M1906" s="62"/>
      <c r="O1906" s="33">
        <f t="shared" si="1"/>
        <v>204.5</v>
      </c>
    </row>
    <row r="1907" spans="1:15" ht="15.75" customHeight="1" x14ac:dyDescent="0.3">
      <c r="A1907" s="7">
        <v>888</v>
      </c>
      <c r="B1907" s="7">
        <v>234</v>
      </c>
      <c r="C1907" s="57">
        <v>342</v>
      </c>
      <c r="D1907" s="57">
        <v>3</v>
      </c>
      <c r="E1907" s="58">
        <v>43521</v>
      </c>
      <c r="F1907" s="57">
        <v>5254</v>
      </c>
      <c r="G1907" s="57">
        <v>7542</v>
      </c>
      <c r="H1907" s="57">
        <v>7224</v>
      </c>
      <c r="I1907" s="57"/>
      <c r="J1907" s="59">
        <f t="shared" si="7"/>
        <v>16.142131979695431</v>
      </c>
      <c r="K1907" s="62"/>
      <c r="L1907" s="62"/>
      <c r="M1907" s="62"/>
      <c r="O1907" s="33">
        <f t="shared" si="1"/>
        <v>197</v>
      </c>
    </row>
    <row r="1908" spans="1:15" ht="15.75" customHeight="1" x14ac:dyDescent="0.3">
      <c r="A1908" s="7">
        <v>1537</v>
      </c>
      <c r="B1908" s="7">
        <v>233</v>
      </c>
      <c r="C1908" s="57">
        <v>342</v>
      </c>
      <c r="D1908" s="57">
        <v>5</v>
      </c>
      <c r="E1908" s="58">
        <v>43531</v>
      </c>
      <c r="F1908" s="57">
        <v>5213</v>
      </c>
      <c r="G1908" s="57">
        <v>7264</v>
      </c>
      <c r="H1908" s="57">
        <v>6973</v>
      </c>
      <c r="I1908" s="57">
        <v>8</v>
      </c>
      <c r="J1908" s="59">
        <f t="shared" si="7"/>
        <v>16.53409090909091</v>
      </c>
      <c r="K1908" s="63">
        <f>AVERAGE(J1908:J1909)</f>
        <v>16.459816538882805</v>
      </c>
      <c r="L1908" s="63">
        <f>_xlfn.STDEV.S(J1908,J1909)</f>
        <v>0.10503982168502227</v>
      </c>
      <c r="M1908" s="62"/>
      <c r="O1908" s="33">
        <f t="shared" si="1"/>
        <v>176</v>
      </c>
    </row>
    <row r="1909" spans="1:15" ht="15.75" customHeight="1" x14ac:dyDescent="0.3">
      <c r="A1909" s="7">
        <v>1538</v>
      </c>
      <c r="B1909" s="7">
        <v>234</v>
      </c>
      <c r="C1909" s="57">
        <v>342</v>
      </c>
      <c r="D1909" s="57">
        <v>5</v>
      </c>
      <c r="E1909" s="58">
        <v>43531</v>
      </c>
      <c r="F1909" s="57">
        <v>5254</v>
      </c>
      <c r="G1909" s="57">
        <v>7186</v>
      </c>
      <c r="H1909" s="57">
        <v>6914</v>
      </c>
      <c r="I1909" s="57"/>
      <c r="J1909" s="59">
        <f t="shared" si="7"/>
        <v>16.3855421686747</v>
      </c>
      <c r="K1909" s="63"/>
      <c r="L1909" s="63"/>
      <c r="M1909" s="62"/>
      <c r="O1909" s="33">
        <f t="shared" si="1"/>
        <v>166</v>
      </c>
    </row>
    <row r="1910" spans="1:15" ht="15.75" customHeight="1" x14ac:dyDescent="0.3">
      <c r="A1910" s="34">
        <v>2117</v>
      </c>
      <c r="B1910" s="34">
        <v>163</v>
      </c>
      <c r="C1910" s="64">
        <v>342</v>
      </c>
      <c r="D1910" s="64">
        <v>7</v>
      </c>
      <c r="E1910" s="65">
        <v>43545</v>
      </c>
      <c r="F1910" s="66">
        <v>5193</v>
      </c>
      <c r="G1910" s="64">
        <v>7853</v>
      </c>
      <c r="H1910" s="64">
        <v>7484</v>
      </c>
      <c r="I1910" s="57"/>
      <c r="J1910" s="59">
        <f t="shared" si="7"/>
        <v>16.10650371017023</v>
      </c>
      <c r="K1910" s="63">
        <f>AVERAGE(J1910:J1911)</f>
        <v>16.416700486990123</v>
      </c>
      <c r="L1910" s="63">
        <f>_xlfn.STDEV.S(J1910,J1911)</f>
        <v>0.43868448878311056</v>
      </c>
      <c r="M1910" s="62">
        <f>(K1908-K1910)/14</f>
        <v>3.0797179923344026E-3</v>
      </c>
      <c r="N1910" s="62">
        <f>(K1904-K1910)/31</f>
        <v>-2.1219338897013138E-2</v>
      </c>
      <c r="O1910" s="33">
        <f t="shared" si="1"/>
        <v>229.1</v>
      </c>
    </row>
    <row r="1911" spans="1:15" ht="15.75" customHeight="1" x14ac:dyDescent="0.3">
      <c r="A1911" s="34">
        <v>2118</v>
      </c>
      <c r="B1911" s="34">
        <v>164</v>
      </c>
      <c r="C1911" s="64">
        <v>342</v>
      </c>
      <c r="D1911" s="64">
        <v>7</v>
      </c>
      <c r="E1911" s="65">
        <v>43545</v>
      </c>
      <c r="F1911" s="66">
        <v>5245</v>
      </c>
      <c r="G1911" s="64">
        <v>7506</v>
      </c>
      <c r="H1911" s="64">
        <v>7182</v>
      </c>
      <c r="I1911" s="57"/>
      <c r="J1911" s="59">
        <f t="shared" si="7"/>
        <v>16.726897263810013</v>
      </c>
      <c r="K1911" s="62"/>
      <c r="L1911" s="62"/>
      <c r="M1911" s="62"/>
      <c r="O1911" s="33">
        <f t="shared" si="1"/>
        <v>193.7</v>
      </c>
    </row>
    <row r="1912" spans="1:15" ht="15.75" customHeight="1" x14ac:dyDescent="0.3">
      <c r="A1912" s="7">
        <v>235</v>
      </c>
      <c r="B1912" s="7">
        <v>235</v>
      </c>
      <c r="C1912" s="28">
        <v>343</v>
      </c>
      <c r="D1912" s="28">
        <v>1</v>
      </c>
      <c r="E1912" s="29">
        <v>43514</v>
      </c>
      <c r="F1912" s="28">
        <v>5230</v>
      </c>
      <c r="G1912" s="28">
        <v>8719</v>
      </c>
      <c r="H1912" s="28">
        <v>7620</v>
      </c>
      <c r="I1912" s="28">
        <v>8</v>
      </c>
      <c r="J1912" s="30">
        <f t="shared" si="7"/>
        <v>45.98326359832636</v>
      </c>
      <c r="K1912" s="31">
        <f>AVERAGE(J1912:J1913)</f>
        <v>44.902487933320288</v>
      </c>
      <c r="L1912" s="31">
        <f>_xlfn.STDEV.S(J1912,J1913)</f>
        <v>1.5284476033343937</v>
      </c>
      <c r="M1912" s="32">
        <v>3</v>
      </c>
      <c r="O1912" s="33">
        <f t="shared" si="1"/>
        <v>239</v>
      </c>
    </row>
    <row r="1913" spans="1:15" ht="15.75" customHeight="1" x14ac:dyDescent="0.3">
      <c r="A1913" s="7">
        <v>236</v>
      </c>
      <c r="B1913" s="7">
        <v>236</v>
      </c>
      <c r="C1913" s="28">
        <v>343</v>
      </c>
      <c r="D1913" s="28">
        <v>1</v>
      </c>
      <c r="E1913" s="29">
        <v>43514</v>
      </c>
      <c r="F1913" s="28">
        <v>5241</v>
      </c>
      <c r="G1913" s="28">
        <v>8500</v>
      </c>
      <c r="H1913" s="28">
        <v>7507</v>
      </c>
      <c r="I1913" s="28"/>
      <c r="J1913" s="30">
        <f t="shared" si="7"/>
        <v>43.821712268314208</v>
      </c>
      <c r="K1913" s="32"/>
      <c r="L1913" s="32"/>
      <c r="M1913" s="32"/>
      <c r="O1913" s="33">
        <f t="shared" si="1"/>
        <v>226.6</v>
      </c>
    </row>
    <row r="1914" spans="1:15" ht="15.75" customHeight="1" x14ac:dyDescent="0.3">
      <c r="A1914" s="7">
        <v>889</v>
      </c>
      <c r="B1914" s="7">
        <v>235</v>
      </c>
      <c r="C1914" s="28">
        <v>343</v>
      </c>
      <c r="D1914" s="28">
        <v>3</v>
      </c>
      <c r="E1914" s="29">
        <v>43521</v>
      </c>
      <c r="F1914" s="28">
        <v>5230</v>
      </c>
      <c r="G1914" s="28">
        <v>8490</v>
      </c>
      <c r="H1914" s="28">
        <v>7627</v>
      </c>
      <c r="I1914" s="28">
        <v>9</v>
      </c>
      <c r="J1914" s="30">
        <f t="shared" si="7"/>
        <v>36.003337505214851</v>
      </c>
      <c r="K1914" s="31">
        <f>AVERAGE(J1914:J1915)</f>
        <v>35.854134924584727</v>
      </c>
      <c r="L1914" s="31">
        <f>_xlfn.STDEV.S(J1914,J1915)</f>
        <v>0.21100431306818698</v>
      </c>
      <c r="M1914" s="32"/>
      <c r="O1914" s="33">
        <f t="shared" si="1"/>
        <v>239.7</v>
      </c>
    </row>
    <row r="1915" spans="1:15" ht="15.75" customHeight="1" x14ac:dyDescent="0.3">
      <c r="A1915" s="7">
        <v>890</v>
      </c>
      <c r="B1915" s="7">
        <v>236</v>
      </c>
      <c r="C1915" s="28">
        <v>343</v>
      </c>
      <c r="D1915" s="28">
        <v>3</v>
      </c>
      <c r="E1915" s="29">
        <v>43521</v>
      </c>
      <c r="F1915" s="28">
        <v>5241</v>
      </c>
      <c r="G1915" s="28">
        <v>8350</v>
      </c>
      <c r="H1915" s="28">
        <v>7532</v>
      </c>
      <c r="I1915" s="28"/>
      <c r="J1915" s="30">
        <f t="shared" si="7"/>
        <v>35.704932343954603</v>
      </c>
      <c r="K1915" s="31"/>
      <c r="L1915" s="31"/>
      <c r="M1915" s="32"/>
      <c r="O1915" s="33">
        <f t="shared" si="1"/>
        <v>229.1</v>
      </c>
    </row>
    <row r="1916" spans="1:15" ht="15.75" customHeight="1" x14ac:dyDescent="0.3">
      <c r="A1916" s="7">
        <v>1539</v>
      </c>
      <c r="B1916" s="7">
        <v>235</v>
      </c>
      <c r="C1916" s="28">
        <v>343</v>
      </c>
      <c r="D1916" s="28">
        <v>5</v>
      </c>
      <c r="E1916" s="29">
        <v>43531</v>
      </c>
      <c r="F1916" s="28">
        <v>5230</v>
      </c>
      <c r="G1916" s="28">
        <v>9345</v>
      </c>
      <c r="H1916" s="28">
        <v>8413</v>
      </c>
      <c r="I1916" s="28">
        <v>6</v>
      </c>
      <c r="J1916" s="30">
        <f t="shared" si="7"/>
        <v>29.280552937480365</v>
      </c>
      <c r="K1916" s="31">
        <f>AVERAGE(J1916:J1917)</f>
        <v>29.372717940312086</v>
      </c>
      <c r="L1916" s="31">
        <f>_xlfn.STDEV.S(J1916,J1917)</f>
        <v>0.13034099698077597</v>
      </c>
      <c r="M1916" s="32"/>
      <c r="O1916" s="33">
        <f t="shared" si="1"/>
        <v>318.3</v>
      </c>
    </row>
    <row r="1917" spans="1:15" ht="15.75" customHeight="1" x14ac:dyDescent="0.3">
      <c r="A1917" s="7">
        <v>1540</v>
      </c>
      <c r="B1917" s="7">
        <v>236</v>
      </c>
      <c r="C1917" s="28">
        <v>343</v>
      </c>
      <c r="D1917" s="28">
        <v>5</v>
      </c>
      <c r="E1917" s="29">
        <v>43531</v>
      </c>
      <c r="F1917" s="28">
        <v>5241</v>
      </c>
      <c r="G1917" s="28">
        <v>9112</v>
      </c>
      <c r="H1917" s="28">
        <v>8231</v>
      </c>
      <c r="I1917" s="28"/>
      <c r="J1917" s="30">
        <f t="shared" si="7"/>
        <v>29.46488294314381</v>
      </c>
      <c r="K1917" s="32"/>
      <c r="L1917" s="32"/>
      <c r="M1917" s="32"/>
      <c r="O1917" s="33">
        <f t="shared" si="1"/>
        <v>299</v>
      </c>
    </row>
    <row r="1918" spans="1:15" ht="15.75" customHeight="1" x14ac:dyDescent="0.3">
      <c r="A1918" s="34">
        <v>2535</v>
      </c>
      <c r="B1918" s="34">
        <v>123</v>
      </c>
      <c r="C1918" s="35">
        <v>343</v>
      </c>
      <c r="D1918" s="35">
        <v>9</v>
      </c>
      <c r="E1918" s="36">
        <v>43557</v>
      </c>
      <c r="F1918" s="37">
        <v>5241</v>
      </c>
      <c r="G1918" s="35">
        <v>8088</v>
      </c>
      <c r="H1918" s="35">
        <v>7673</v>
      </c>
      <c r="I1918" s="28"/>
      <c r="J1918" s="30">
        <f t="shared" si="7"/>
        <v>17.064144736842106</v>
      </c>
      <c r="K1918" s="31">
        <f>AVERAGE(J1918:J1919)</f>
        <v>17.11751799393209</v>
      </c>
      <c r="L1918" s="31">
        <f>_xlfn.STDEV.S(J1918,J1919)</f>
        <v>7.5481184044683319E-2</v>
      </c>
      <c r="M1918" s="32"/>
      <c r="O1918" s="33">
        <f t="shared" si="1"/>
        <v>243.2</v>
      </c>
    </row>
    <row r="1919" spans="1:15" ht="15.75" customHeight="1" x14ac:dyDescent="0.3">
      <c r="A1919" s="34">
        <v>2536</v>
      </c>
      <c r="B1919" s="34">
        <v>124</v>
      </c>
      <c r="C1919" s="35">
        <v>343</v>
      </c>
      <c r="D1919" s="35">
        <v>9</v>
      </c>
      <c r="E1919" s="36">
        <v>43557</v>
      </c>
      <c r="F1919" s="37">
        <v>5265</v>
      </c>
      <c r="G1919" s="35">
        <v>8131</v>
      </c>
      <c r="H1919" s="35">
        <v>7711</v>
      </c>
      <c r="I1919" s="28"/>
      <c r="J1919" s="30">
        <f t="shared" si="7"/>
        <v>17.170891251022077</v>
      </c>
      <c r="K1919" s="32"/>
      <c r="L1919" s="32"/>
      <c r="M1919" s="32"/>
      <c r="O1919" s="33">
        <f t="shared" si="1"/>
        <v>244.6</v>
      </c>
    </row>
    <row r="1920" spans="1:15" ht="15.75" customHeight="1" x14ac:dyDescent="0.3">
      <c r="A1920" s="34">
        <v>3185</v>
      </c>
      <c r="B1920" s="34">
        <v>125</v>
      </c>
      <c r="C1920" s="35">
        <v>343</v>
      </c>
      <c r="D1920" s="35">
        <v>12</v>
      </c>
      <c r="E1920" s="36">
        <v>43577</v>
      </c>
      <c r="F1920" s="37">
        <v>5217</v>
      </c>
      <c r="G1920" s="35">
        <v>8379</v>
      </c>
      <c r="H1920" s="35">
        <v>7970</v>
      </c>
      <c r="I1920" s="35"/>
      <c r="J1920" s="30">
        <f t="shared" si="7"/>
        <v>14.856520159825646</v>
      </c>
      <c r="K1920" s="31">
        <f>AVERAGE(J1920:J1921)</f>
        <v>14.810219206057996</v>
      </c>
      <c r="L1920" s="31">
        <f>_xlfn.STDEV.S(J1920,J1921)</f>
        <v>6.5479436769020571E-2</v>
      </c>
      <c r="M1920" s="32">
        <f>(K1918-K1920)/20</f>
        <v>0.11536493939370471</v>
      </c>
      <c r="N1920" s="33">
        <f>(K1914-K1920)/56</f>
        <v>0.37578420925940598</v>
      </c>
      <c r="O1920" s="33">
        <f t="shared" si="1"/>
        <v>275.3</v>
      </c>
    </row>
    <row r="1921" spans="1:15" ht="15.75" customHeight="1" x14ac:dyDescent="0.3">
      <c r="A1921" s="34">
        <v>3186</v>
      </c>
      <c r="B1921" s="34">
        <v>126</v>
      </c>
      <c r="C1921" s="35">
        <v>343</v>
      </c>
      <c r="D1921" s="35">
        <v>12</v>
      </c>
      <c r="E1921" s="36">
        <v>43577</v>
      </c>
      <c r="F1921" s="37">
        <v>5232</v>
      </c>
      <c r="G1921" s="35">
        <v>8489</v>
      </c>
      <c r="H1921" s="35">
        <v>8070</v>
      </c>
      <c r="I1921" s="35"/>
      <c r="J1921" s="30">
        <f t="shared" si="7"/>
        <v>14.763918252290345</v>
      </c>
      <c r="K1921" s="32"/>
      <c r="L1921" s="32"/>
      <c r="M1921" s="32"/>
      <c r="O1921" s="33">
        <f t="shared" si="1"/>
        <v>283.8</v>
      </c>
    </row>
    <row r="1922" spans="1:15" ht="15.75" customHeight="1" x14ac:dyDescent="0.3">
      <c r="A1922" s="7">
        <v>237</v>
      </c>
      <c r="B1922" s="7">
        <v>237</v>
      </c>
      <c r="C1922" s="57">
        <v>344</v>
      </c>
      <c r="D1922" s="57">
        <v>1</v>
      </c>
      <c r="E1922" s="58">
        <v>43514</v>
      </c>
      <c r="F1922" s="57">
        <v>5218</v>
      </c>
      <c r="G1922" s="57">
        <v>7907</v>
      </c>
      <c r="H1922" s="57">
        <v>7164</v>
      </c>
      <c r="I1922" s="57">
        <v>9</v>
      </c>
      <c r="J1922" s="59">
        <f t="shared" si="7"/>
        <v>38.180883864337098</v>
      </c>
      <c r="K1922" s="63">
        <f>AVERAGE(J1922:J1923)</f>
        <v>37.150297453324384</v>
      </c>
      <c r="L1922" s="63">
        <f>_xlfn.STDEV.S(J1922,J1923)</f>
        <v>1.4574692796515969</v>
      </c>
      <c r="M1922" s="62">
        <v>1</v>
      </c>
      <c r="O1922" s="33">
        <f t="shared" si="1"/>
        <v>194.6</v>
      </c>
    </row>
    <row r="1923" spans="1:15" ht="15.75" customHeight="1" x14ac:dyDescent="0.3">
      <c r="A1923" s="7">
        <v>238</v>
      </c>
      <c r="B1923" s="7">
        <v>238</v>
      </c>
      <c r="C1923" s="57">
        <v>344</v>
      </c>
      <c r="D1923" s="57">
        <v>1</v>
      </c>
      <c r="E1923" s="58">
        <v>43514</v>
      </c>
      <c r="F1923" s="57">
        <v>5217</v>
      </c>
      <c r="G1923" s="57">
        <v>7855</v>
      </c>
      <c r="H1923" s="57">
        <v>7155</v>
      </c>
      <c r="I1923" s="57"/>
      <c r="J1923" s="59">
        <f t="shared" si="7"/>
        <v>36.119711042311664</v>
      </c>
      <c r="K1923" s="63"/>
      <c r="L1923" s="63"/>
      <c r="M1923" s="62"/>
      <c r="O1923" s="33">
        <f t="shared" si="1"/>
        <v>193.8</v>
      </c>
    </row>
    <row r="1924" spans="1:15" ht="15.75" customHeight="1" x14ac:dyDescent="0.3">
      <c r="A1924" s="7">
        <v>891</v>
      </c>
      <c r="B1924" s="7">
        <v>237</v>
      </c>
      <c r="C1924" s="57">
        <v>344</v>
      </c>
      <c r="D1924" s="57">
        <v>3</v>
      </c>
      <c r="E1924" s="58">
        <v>43521</v>
      </c>
      <c r="F1924" s="57">
        <v>5218</v>
      </c>
      <c r="G1924" s="57">
        <v>7792</v>
      </c>
      <c r="H1924" s="57">
        <v>7213</v>
      </c>
      <c r="I1924" s="57">
        <v>8</v>
      </c>
      <c r="J1924" s="59">
        <f t="shared" si="7"/>
        <v>29.022556390977446</v>
      </c>
      <c r="K1924" s="63">
        <f>AVERAGE(J1924:J1925)</f>
        <v>28.879094287442747</v>
      </c>
      <c r="L1924" s="63">
        <f>_xlfn.STDEV.S(J1924,J1925)</f>
        <v>0.20288605250534636</v>
      </c>
      <c r="M1924" s="62"/>
      <c r="O1924" s="33">
        <f t="shared" si="1"/>
        <v>199.5</v>
      </c>
    </row>
    <row r="1925" spans="1:15" ht="15.75" customHeight="1" x14ac:dyDescent="0.3">
      <c r="A1925" s="7">
        <v>892</v>
      </c>
      <c r="B1925" s="7">
        <v>238</v>
      </c>
      <c r="C1925" s="57">
        <v>344</v>
      </c>
      <c r="D1925" s="57">
        <v>3</v>
      </c>
      <c r="E1925" s="58">
        <v>43521</v>
      </c>
      <c r="F1925" s="57">
        <v>5217</v>
      </c>
      <c r="G1925" s="57">
        <v>7793</v>
      </c>
      <c r="H1925" s="57">
        <v>7218</v>
      </c>
      <c r="I1925" s="57"/>
      <c r="J1925" s="59">
        <f t="shared" si="7"/>
        <v>28.735632183908045</v>
      </c>
      <c r="K1925" s="62"/>
      <c r="L1925" s="62"/>
      <c r="M1925" s="62"/>
      <c r="O1925" s="33">
        <f t="shared" si="1"/>
        <v>200.1</v>
      </c>
    </row>
    <row r="1926" spans="1:15" ht="15.75" customHeight="1" x14ac:dyDescent="0.3">
      <c r="A1926" s="7">
        <v>1541</v>
      </c>
      <c r="B1926" s="7">
        <v>237</v>
      </c>
      <c r="C1926" s="57">
        <v>344</v>
      </c>
      <c r="D1926" s="57">
        <v>5</v>
      </c>
      <c r="E1926" s="58">
        <v>43531</v>
      </c>
      <c r="F1926" s="57">
        <v>5218</v>
      </c>
      <c r="G1926" s="57">
        <v>7676</v>
      </c>
      <c r="H1926" s="57">
        <v>7193</v>
      </c>
      <c r="I1926" s="57">
        <v>9</v>
      </c>
      <c r="J1926" s="59">
        <f t="shared" si="7"/>
        <v>24.455696202531644</v>
      </c>
      <c r="K1926" s="63">
        <f>AVERAGE(J1926:J1927)</f>
        <v>24.335471419651473</v>
      </c>
      <c r="L1926" s="63">
        <f>_xlfn.STDEV.S(J1926,J1927)</f>
        <v>0.1700235184824995</v>
      </c>
      <c r="M1926" s="62"/>
      <c r="O1926" s="33">
        <f t="shared" si="1"/>
        <v>197.5</v>
      </c>
    </row>
    <row r="1927" spans="1:15" ht="15.75" customHeight="1" x14ac:dyDescent="0.3">
      <c r="A1927" s="7">
        <v>1542</v>
      </c>
      <c r="B1927" s="7">
        <v>238</v>
      </c>
      <c r="C1927" s="57">
        <v>344</v>
      </c>
      <c r="D1927" s="57">
        <v>5</v>
      </c>
      <c r="E1927" s="58">
        <v>43531</v>
      </c>
      <c r="F1927" s="57">
        <v>5217</v>
      </c>
      <c r="G1927" s="57">
        <v>7710</v>
      </c>
      <c r="H1927" s="57">
        <v>7224</v>
      </c>
      <c r="I1927" s="57"/>
      <c r="J1927" s="59">
        <f t="shared" si="7"/>
        <v>24.215246636771301</v>
      </c>
      <c r="K1927" s="63"/>
      <c r="L1927" s="63"/>
      <c r="M1927" s="62"/>
      <c r="O1927" s="33">
        <f t="shared" si="1"/>
        <v>200.7</v>
      </c>
    </row>
    <row r="1928" spans="1:15" ht="15.75" customHeight="1" x14ac:dyDescent="0.3">
      <c r="A1928" s="34">
        <v>2119</v>
      </c>
      <c r="B1928" s="34">
        <v>165</v>
      </c>
      <c r="C1928" s="64">
        <v>344</v>
      </c>
      <c r="D1928" s="64">
        <v>7</v>
      </c>
      <c r="E1928" s="65">
        <v>43545</v>
      </c>
      <c r="F1928" s="66">
        <v>5226</v>
      </c>
      <c r="G1928" s="64">
        <v>7942</v>
      </c>
      <c r="H1928" s="64">
        <v>7498</v>
      </c>
      <c r="I1928" s="57"/>
      <c r="J1928" s="59">
        <f t="shared" si="7"/>
        <v>19.54225352112676</v>
      </c>
      <c r="K1928" s="63">
        <f>AVERAGE(J1928:J1929)</f>
        <v>19.326388759682711</v>
      </c>
      <c r="L1928" s="63">
        <f>_xlfn.STDEV.S(J1928,J1929)</f>
        <v>0.30527887327260683</v>
      </c>
      <c r="M1928" s="62"/>
      <c r="O1928" s="33">
        <f t="shared" si="1"/>
        <v>227.2</v>
      </c>
    </row>
    <row r="1929" spans="1:15" ht="15.75" customHeight="1" x14ac:dyDescent="0.3">
      <c r="A1929" s="34">
        <v>2120</v>
      </c>
      <c r="B1929" s="34">
        <v>166</v>
      </c>
      <c r="C1929" s="64">
        <v>344</v>
      </c>
      <c r="D1929" s="64">
        <v>7</v>
      </c>
      <c r="E1929" s="65">
        <v>43545</v>
      </c>
      <c r="F1929" s="66">
        <v>5252</v>
      </c>
      <c r="G1929" s="64">
        <v>7957</v>
      </c>
      <c r="H1929" s="64">
        <v>7523</v>
      </c>
      <c r="I1929" s="57"/>
      <c r="J1929" s="59">
        <f t="shared" si="7"/>
        <v>19.110523998238662</v>
      </c>
      <c r="K1929" s="62"/>
      <c r="L1929" s="62"/>
      <c r="M1929" s="62"/>
      <c r="O1929" s="33">
        <f t="shared" si="1"/>
        <v>227.1</v>
      </c>
    </row>
    <row r="1930" spans="1:15" ht="15.75" customHeight="1" x14ac:dyDescent="0.3">
      <c r="A1930" s="34">
        <v>2707</v>
      </c>
      <c r="B1930" s="34">
        <v>79</v>
      </c>
      <c r="C1930" s="64">
        <v>344</v>
      </c>
      <c r="D1930" s="64">
        <v>10</v>
      </c>
      <c r="E1930" s="65">
        <v>43564</v>
      </c>
      <c r="F1930" s="66">
        <v>5242</v>
      </c>
      <c r="G1930" s="64">
        <v>7533</v>
      </c>
      <c r="H1930" s="64">
        <v>7229</v>
      </c>
      <c r="I1930" s="64"/>
      <c r="J1930" s="59">
        <f t="shared" si="7"/>
        <v>15.299446401610467</v>
      </c>
      <c r="K1930" s="63">
        <f>AVERAGE(J1930:J1931)</f>
        <v>15.144792234335805</v>
      </c>
      <c r="L1930" s="63">
        <f>_xlfn.STDEV.S(J1930,J1931)</f>
        <v>0.21871402083734487</v>
      </c>
      <c r="M1930" s="62">
        <f>(K1928-K1930)/19</f>
        <v>0.22008402764983717</v>
      </c>
      <c r="N1930" s="33">
        <f>(K1922-K1930)/50</f>
        <v>0.44011010437977161</v>
      </c>
      <c r="O1930" s="33">
        <f t="shared" si="1"/>
        <v>198.7</v>
      </c>
    </row>
    <row r="1931" spans="1:15" ht="15.75" customHeight="1" x14ac:dyDescent="0.3">
      <c r="A1931" s="34">
        <v>2708</v>
      </c>
      <c r="B1931" s="34">
        <v>80</v>
      </c>
      <c r="C1931" s="64">
        <v>344</v>
      </c>
      <c r="D1931" s="64">
        <v>10</v>
      </c>
      <c r="E1931" s="65">
        <v>43564</v>
      </c>
      <c r="F1931" s="66">
        <v>5245</v>
      </c>
      <c r="G1931" s="64">
        <v>7577</v>
      </c>
      <c r="H1931" s="64">
        <v>7273</v>
      </c>
      <c r="I1931" s="64"/>
      <c r="J1931" s="59">
        <f t="shared" si="7"/>
        <v>14.990138067061142</v>
      </c>
      <c r="K1931" s="62"/>
      <c r="L1931" s="62"/>
      <c r="M1931" s="62"/>
      <c r="O1931" s="33">
        <f t="shared" si="1"/>
        <v>202.8</v>
      </c>
    </row>
    <row r="1932" spans="1:15" ht="15.75" customHeight="1" x14ac:dyDescent="0.3">
      <c r="A1932" s="7">
        <v>563</v>
      </c>
      <c r="B1932" s="7">
        <v>213</v>
      </c>
      <c r="C1932" s="67">
        <v>345</v>
      </c>
      <c r="D1932" s="67">
        <v>2</v>
      </c>
      <c r="E1932" s="68">
        <v>43517</v>
      </c>
      <c r="F1932" s="67">
        <v>5207</v>
      </c>
      <c r="G1932" s="67">
        <v>6745</v>
      </c>
      <c r="H1932" s="67">
        <v>6300</v>
      </c>
      <c r="I1932" s="67">
        <v>11</v>
      </c>
      <c r="J1932" s="69">
        <f t="shared" si="7"/>
        <v>40.713632204940531</v>
      </c>
      <c r="K1932" s="46">
        <f>AVERAGE(J1932:J1933)</f>
        <v>40.498785933881095</v>
      </c>
      <c r="L1932" s="46">
        <f>_xlfn.STDEV.S(J1932,J1933)</f>
        <v>0.30383851035754544</v>
      </c>
      <c r="M1932" s="47">
        <v>3</v>
      </c>
      <c r="O1932" s="33">
        <f t="shared" si="1"/>
        <v>109.3</v>
      </c>
    </row>
    <row r="1933" spans="1:15" ht="15.75" customHeight="1" x14ac:dyDescent="0.3">
      <c r="A1933" s="7">
        <v>564</v>
      </c>
      <c r="B1933" s="7">
        <v>214</v>
      </c>
      <c r="C1933" s="67">
        <v>345</v>
      </c>
      <c r="D1933" s="67">
        <v>2</v>
      </c>
      <c r="E1933" s="68">
        <v>43517</v>
      </c>
      <c r="F1933" s="67">
        <v>5237</v>
      </c>
      <c r="G1933" s="67">
        <v>6818</v>
      </c>
      <c r="H1933" s="67">
        <v>6364</v>
      </c>
      <c r="I1933" s="67"/>
      <c r="J1933" s="69">
        <f t="shared" si="7"/>
        <v>40.283939662821652</v>
      </c>
      <c r="K1933" s="47"/>
      <c r="L1933" s="47"/>
      <c r="M1933" s="47"/>
      <c r="O1933" s="33">
        <f t="shared" si="1"/>
        <v>112.7</v>
      </c>
    </row>
    <row r="1934" spans="1:15" ht="15.75" customHeight="1" x14ac:dyDescent="0.3">
      <c r="A1934" s="7">
        <v>1217</v>
      </c>
      <c r="B1934" s="7">
        <v>171</v>
      </c>
      <c r="C1934" s="67">
        <v>345</v>
      </c>
      <c r="D1934" s="67">
        <v>4</v>
      </c>
      <c r="E1934" s="68">
        <v>43524</v>
      </c>
      <c r="F1934" s="67">
        <v>5259</v>
      </c>
      <c r="G1934" s="67">
        <v>8145</v>
      </c>
      <c r="H1934" s="67">
        <v>7156</v>
      </c>
      <c r="I1934" s="67">
        <v>11</v>
      </c>
      <c r="J1934" s="69">
        <f t="shared" si="7"/>
        <v>52.134949920927774</v>
      </c>
      <c r="K1934" s="46">
        <f>AVERAGE(J1934:J1935)</f>
        <v>50.905837029429406</v>
      </c>
      <c r="L1934" s="46">
        <f>_xlfn.STDEV.S(J1934,J1935)</f>
        <v>1.7382281208446064</v>
      </c>
      <c r="M1934" s="47"/>
      <c r="O1934" s="33">
        <f t="shared" si="1"/>
        <v>189.7</v>
      </c>
    </row>
    <row r="1935" spans="1:15" ht="15.75" customHeight="1" x14ac:dyDescent="0.3">
      <c r="A1935" s="7">
        <v>1218</v>
      </c>
      <c r="B1935" s="7">
        <v>172</v>
      </c>
      <c r="C1935" s="67">
        <v>345</v>
      </c>
      <c r="D1935" s="67">
        <v>4</v>
      </c>
      <c r="E1935" s="68">
        <v>43524</v>
      </c>
      <c r="F1935" s="67">
        <v>5274</v>
      </c>
      <c r="G1935" s="67">
        <v>8052</v>
      </c>
      <c r="H1935" s="67">
        <v>7130</v>
      </c>
      <c r="I1935" s="67"/>
      <c r="J1935" s="69">
        <f t="shared" si="7"/>
        <v>49.676724137931032</v>
      </c>
      <c r="K1935" s="46"/>
      <c r="L1935" s="46"/>
      <c r="M1935" s="47"/>
      <c r="O1935" s="33">
        <f t="shared" si="1"/>
        <v>185.6</v>
      </c>
    </row>
    <row r="1936" spans="1:15" ht="15.75" customHeight="1" x14ac:dyDescent="0.3">
      <c r="A1936" s="7">
        <v>1867</v>
      </c>
      <c r="B1936" s="7">
        <v>171</v>
      </c>
      <c r="C1936" s="67">
        <v>345</v>
      </c>
      <c r="D1936" s="67">
        <v>6</v>
      </c>
      <c r="E1936" s="68">
        <v>43535</v>
      </c>
      <c r="F1936" s="67">
        <v>5259</v>
      </c>
      <c r="G1936" s="67">
        <v>7849</v>
      </c>
      <c r="H1936" s="67">
        <v>7081</v>
      </c>
      <c r="I1936" s="67">
        <v>10</v>
      </c>
      <c r="J1936" s="69">
        <f t="shared" si="7"/>
        <v>42.151481888035121</v>
      </c>
      <c r="K1936" s="46">
        <f>AVERAGE(J1936:J1937)</f>
        <v>42.064113037040812</v>
      </c>
      <c r="L1936" s="46">
        <f>_xlfn.STDEV.S(J1936,J1937)</f>
        <v>0.12355821400510134</v>
      </c>
      <c r="M1936" s="47"/>
      <c r="O1936" s="33">
        <f t="shared" si="1"/>
        <v>182.2</v>
      </c>
    </row>
    <row r="1937" spans="1:15" ht="15.75" customHeight="1" x14ac:dyDescent="0.3">
      <c r="A1937" s="7">
        <v>1868</v>
      </c>
      <c r="B1937" s="7">
        <v>172</v>
      </c>
      <c r="C1937" s="67">
        <v>345</v>
      </c>
      <c r="D1937" s="67">
        <v>6</v>
      </c>
      <c r="E1937" s="68">
        <v>43535</v>
      </c>
      <c r="F1937" s="67">
        <v>5274</v>
      </c>
      <c r="G1937" s="67">
        <v>7716</v>
      </c>
      <c r="H1937" s="67">
        <v>6994</v>
      </c>
      <c r="I1937" s="67"/>
      <c r="J1937" s="69">
        <f t="shared" si="7"/>
        <v>41.97674418604651</v>
      </c>
      <c r="K1937" s="47"/>
      <c r="L1937" s="47"/>
      <c r="M1937" s="47"/>
      <c r="O1937" s="33">
        <f t="shared" si="1"/>
        <v>172</v>
      </c>
    </row>
    <row r="1938" spans="1:15" ht="15.75" customHeight="1" x14ac:dyDescent="0.3">
      <c r="A1938" s="34">
        <v>2537</v>
      </c>
      <c r="B1938" s="34">
        <v>125</v>
      </c>
      <c r="C1938" s="70">
        <v>345</v>
      </c>
      <c r="D1938" s="70">
        <v>9</v>
      </c>
      <c r="E1938" s="71">
        <v>43557</v>
      </c>
      <c r="F1938" s="72">
        <v>5217</v>
      </c>
      <c r="G1938" s="70">
        <v>7371</v>
      </c>
      <c r="H1938" s="70">
        <v>6988</v>
      </c>
      <c r="I1938" s="67"/>
      <c r="J1938" s="69">
        <f t="shared" si="7"/>
        <v>21.626199887069454</v>
      </c>
      <c r="K1938" s="46">
        <f>AVERAGE(J1938:J1939)</f>
        <v>21.306576971328262</v>
      </c>
      <c r="L1938" s="46">
        <f>_xlfn.STDEV.S(J1938,J1939)</f>
        <v>0.45201506228642935</v>
      </c>
      <c r="M1938" s="47"/>
      <c r="O1938" s="33">
        <f t="shared" si="1"/>
        <v>177.1</v>
      </c>
    </row>
    <row r="1939" spans="1:15" ht="15.75" customHeight="1" x14ac:dyDescent="0.3">
      <c r="A1939" s="34">
        <v>2538</v>
      </c>
      <c r="B1939" s="34">
        <v>126</v>
      </c>
      <c r="C1939" s="70">
        <v>345</v>
      </c>
      <c r="D1939" s="70">
        <v>9</v>
      </c>
      <c r="E1939" s="71">
        <v>43557</v>
      </c>
      <c r="F1939" s="72">
        <v>5232</v>
      </c>
      <c r="G1939" s="70">
        <v>7365</v>
      </c>
      <c r="H1939" s="70">
        <v>6995</v>
      </c>
      <c r="I1939" s="67"/>
      <c r="J1939" s="69">
        <f t="shared" si="7"/>
        <v>20.986954055587066</v>
      </c>
      <c r="K1939" s="47"/>
      <c r="L1939" s="47"/>
      <c r="M1939" s="47"/>
      <c r="O1939" s="33">
        <f t="shared" si="1"/>
        <v>176.3</v>
      </c>
    </row>
    <row r="1940" spans="1:15" ht="15.75" customHeight="1" x14ac:dyDescent="0.3">
      <c r="A1940" s="34">
        <v>3187</v>
      </c>
      <c r="B1940" s="34">
        <v>127</v>
      </c>
      <c r="C1940" s="70">
        <v>345</v>
      </c>
      <c r="D1940" s="70">
        <v>12</v>
      </c>
      <c r="E1940" s="71">
        <v>43577</v>
      </c>
      <c r="F1940" s="72">
        <v>5247</v>
      </c>
      <c r="G1940" s="70">
        <v>7272</v>
      </c>
      <c r="H1940" s="70">
        <v>6979</v>
      </c>
      <c r="I1940" s="70"/>
      <c r="J1940" s="69">
        <f t="shared" si="7"/>
        <v>16.916859122401849</v>
      </c>
      <c r="K1940" s="46">
        <f>AVERAGE(J1940:J1941)</f>
        <v>16.899988002759365</v>
      </c>
      <c r="L1940" s="46">
        <f>_xlfn.STDEV.S(J1940,J1941)</f>
        <v>2.3859366210818113E-2</v>
      </c>
      <c r="M1940" s="47">
        <f>(K1938-K1940)/20</f>
        <v>0.22032944842844487</v>
      </c>
      <c r="N1940" s="33">
        <f>(K1932-K1940)/60</f>
        <v>0.39331329885202881</v>
      </c>
      <c r="O1940" s="33">
        <f t="shared" si="1"/>
        <v>173.2</v>
      </c>
    </row>
    <row r="1941" spans="1:15" ht="15.75" customHeight="1" x14ac:dyDescent="0.3">
      <c r="A1941" s="34">
        <v>3188</v>
      </c>
      <c r="B1941" s="34">
        <v>128</v>
      </c>
      <c r="C1941" s="70">
        <v>345</v>
      </c>
      <c r="D1941" s="70">
        <v>12</v>
      </c>
      <c r="E1941" s="71">
        <v>43577</v>
      </c>
      <c r="F1941" s="72">
        <v>5213</v>
      </c>
      <c r="G1941" s="70">
        <v>7193</v>
      </c>
      <c r="H1941" s="70">
        <v>6907</v>
      </c>
      <c r="I1941" s="70"/>
      <c r="J1941" s="69">
        <f t="shared" si="7"/>
        <v>16.883116883116884</v>
      </c>
      <c r="K1941" s="47"/>
      <c r="L1941" s="47"/>
      <c r="M1941" s="47"/>
      <c r="O1941" s="33">
        <f t="shared" si="1"/>
        <v>169.4</v>
      </c>
    </row>
    <row r="1942" spans="1:15" ht="15.75" customHeight="1" x14ac:dyDescent="0.3">
      <c r="A1942" s="7">
        <v>239</v>
      </c>
      <c r="B1942" s="7">
        <v>239</v>
      </c>
      <c r="C1942" s="28">
        <v>346</v>
      </c>
      <c r="D1942" s="28">
        <v>1</v>
      </c>
      <c r="E1942" s="29">
        <v>43514</v>
      </c>
      <c r="F1942" s="28">
        <v>5249</v>
      </c>
      <c r="G1942" s="28">
        <v>7968</v>
      </c>
      <c r="H1942" s="28">
        <v>7394</v>
      </c>
      <c r="I1942" s="28">
        <v>10</v>
      </c>
      <c r="J1942" s="30">
        <f t="shared" si="7"/>
        <v>26.759906759906759</v>
      </c>
      <c r="K1942" s="31">
        <f>AVERAGE(J1942:J1943)</f>
        <v>27.461388183637336</v>
      </c>
      <c r="L1942" s="31">
        <f>_xlfn.STDEV.S(J1942,J1943)</f>
        <v>0.99204454319257007</v>
      </c>
      <c r="M1942" s="32">
        <v>1</v>
      </c>
      <c r="O1942" s="33">
        <f t="shared" si="1"/>
        <v>214.5</v>
      </c>
    </row>
    <row r="1943" spans="1:15" ht="15.75" customHeight="1" x14ac:dyDescent="0.3">
      <c r="A1943" s="7">
        <v>240</v>
      </c>
      <c r="B1943" s="7">
        <v>240</v>
      </c>
      <c r="C1943" s="28">
        <v>346</v>
      </c>
      <c r="D1943" s="28">
        <v>1</v>
      </c>
      <c r="E1943" s="29">
        <v>43514</v>
      </c>
      <c r="F1943" s="28">
        <v>5262</v>
      </c>
      <c r="G1943" s="28">
        <v>7906</v>
      </c>
      <c r="H1943" s="28">
        <v>7325</v>
      </c>
      <c r="I1943" s="28"/>
      <c r="J1943" s="30">
        <f t="shared" si="7"/>
        <v>28.162869607367913</v>
      </c>
      <c r="K1943" s="31"/>
      <c r="L1943" s="31"/>
      <c r="M1943" s="32"/>
      <c r="O1943" s="33">
        <f t="shared" si="1"/>
        <v>206.3</v>
      </c>
    </row>
    <row r="1944" spans="1:15" ht="15.75" customHeight="1" x14ac:dyDescent="0.3">
      <c r="A1944" s="7">
        <v>893</v>
      </c>
      <c r="B1944" s="7">
        <v>239</v>
      </c>
      <c r="C1944" s="28">
        <v>346</v>
      </c>
      <c r="D1944" s="28">
        <v>3</v>
      </c>
      <c r="E1944" s="29">
        <v>43521</v>
      </c>
      <c r="F1944" s="28">
        <v>5249</v>
      </c>
      <c r="G1944" s="28">
        <v>8546</v>
      </c>
      <c r="H1944" s="28">
        <v>7992</v>
      </c>
      <c r="I1944" s="28">
        <v>9</v>
      </c>
      <c r="J1944" s="30">
        <f t="shared" si="7"/>
        <v>20.196864746627778</v>
      </c>
      <c r="K1944" s="31">
        <f>AVERAGE(J1944:J1945)</f>
        <v>20.967239072546271</v>
      </c>
      <c r="L1944" s="31">
        <f>_xlfn.STDEV.S(J1944,J1945)</f>
        <v>1.0894738198179605</v>
      </c>
      <c r="M1944" s="32"/>
      <c r="N1944" s="33">
        <f>(K1942-K1944)/7</f>
        <v>0.92773558729872363</v>
      </c>
      <c r="O1944" s="33">
        <f t="shared" si="1"/>
        <v>274.3</v>
      </c>
    </row>
    <row r="1945" spans="1:15" ht="15.75" customHeight="1" x14ac:dyDescent="0.3">
      <c r="A1945" s="7">
        <v>894</v>
      </c>
      <c r="B1945" s="7">
        <v>240</v>
      </c>
      <c r="C1945" s="28">
        <v>346</v>
      </c>
      <c r="D1945" s="28">
        <v>3</v>
      </c>
      <c r="E1945" s="29">
        <v>43521</v>
      </c>
      <c r="F1945" s="28">
        <v>5262</v>
      </c>
      <c r="G1945" s="28">
        <v>8751</v>
      </c>
      <c r="H1945" s="28">
        <v>8128</v>
      </c>
      <c r="I1945" s="28"/>
      <c r="J1945" s="30">
        <f t="shared" si="7"/>
        <v>21.737613398464759</v>
      </c>
      <c r="K1945" s="32"/>
      <c r="L1945" s="32"/>
      <c r="M1945" s="32"/>
      <c r="O1945" s="33">
        <f t="shared" si="1"/>
        <v>286.60000000000002</v>
      </c>
    </row>
    <row r="1946" spans="1:15" ht="15.75" customHeight="1" x14ac:dyDescent="0.3">
      <c r="A1946" s="7">
        <v>1543</v>
      </c>
      <c r="B1946" s="7">
        <v>239</v>
      </c>
      <c r="C1946" s="28">
        <v>346</v>
      </c>
      <c r="D1946" s="28">
        <v>5</v>
      </c>
      <c r="E1946" s="29">
        <v>43531</v>
      </c>
      <c r="F1946" s="28">
        <v>5249</v>
      </c>
      <c r="G1946" s="28">
        <v>7686</v>
      </c>
      <c r="H1946" s="28">
        <v>7320</v>
      </c>
      <c r="I1946" s="28">
        <v>9</v>
      </c>
      <c r="J1946" s="30">
        <f t="shared" si="7"/>
        <v>17.672621921776919</v>
      </c>
      <c r="K1946" s="31">
        <f>AVERAGE(J1946:J1947)</f>
        <v>17.595093162293612</v>
      </c>
      <c r="L1946" s="31">
        <f>_xlfn.STDEV.S(J1946,J1947)</f>
        <v>0.10964222313525503</v>
      </c>
      <c r="M1946" s="32"/>
      <c r="O1946" s="33">
        <f t="shared" si="1"/>
        <v>207.1</v>
      </c>
    </row>
    <row r="1947" spans="1:15" ht="15.75" customHeight="1" x14ac:dyDescent="0.3">
      <c r="A1947" s="7">
        <v>1544</v>
      </c>
      <c r="B1947" s="7">
        <v>240</v>
      </c>
      <c r="C1947" s="28">
        <v>346</v>
      </c>
      <c r="D1947" s="28">
        <v>5</v>
      </c>
      <c r="E1947" s="29">
        <v>43531</v>
      </c>
      <c r="F1947" s="28">
        <v>5262</v>
      </c>
      <c r="G1947" s="28">
        <v>7771</v>
      </c>
      <c r="H1947" s="28">
        <v>7397</v>
      </c>
      <c r="I1947" s="28"/>
      <c r="J1947" s="30">
        <f t="shared" si="7"/>
        <v>17.517564402810304</v>
      </c>
      <c r="K1947" s="31"/>
      <c r="L1947" s="31"/>
      <c r="M1947" s="32"/>
      <c r="O1947" s="33">
        <f t="shared" si="1"/>
        <v>213.5</v>
      </c>
    </row>
    <row r="1948" spans="1:15" ht="15.75" customHeight="1" x14ac:dyDescent="0.3">
      <c r="A1948" s="34">
        <v>2121</v>
      </c>
      <c r="B1948" s="34">
        <v>167</v>
      </c>
      <c r="C1948" s="35">
        <v>346</v>
      </c>
      <c r="D1948" s="35">
        <v>7</v>
      </c>
      <c r="E1948" s="36">
        <v>43545</v>
      </c>
      <c r="F1948" s="37">
        <v>5280</v>
      </c>
      <c r="G1948" s="35">
        <v>8135</v>
      </c>
      <c r="H1948" s="35">
        <v>7714</v>
      </c>
      <c r="I1948" s="28"/>
      <c r="J1948" s="30">
        <f t="shared" si="7"/>
        <v>17.296631059983568</v>
      </c>
      <c r="K1948" s="31">
        <f>AVERAGE(J1948:J1949)</f>
        <v>17.36897820831668</v>
      </c>
      <c r="L1948" s="31">
        <f>_xlfn.STDEV.S(J1948,J1949)</f>
        <v>0.10231431837170467</v>
      </c>
      <c r="M1948" s="32">
        <f>(K1946-K1948)/14</f>
        <v>1.6151068141209431E-2</v>
      </c>
      <c r="N1948" s="33">
        <f>(K1942-K1948)/31</f>
        <v>0.32556161210711793</v>
      </c>
      <c r="O1948" s="33">
        <f t="shared" si="1"/>
        <v>243.4</v>
      </c>
    </row>
    <row r="1949" spans="1:15" ht="15.75" customHeight="1" x14ac:dyDescent="0.3">
      <c r="A1949" s="34">
        <v>2122</v>
      </c>
      <c r="B1949" s="34">
        <v>168</v>
      </c>
      <c r="C1949" s="35">
        <v>346</v>
      </c>
      <c r="D1949" s="35">
        <v>7</v>
      </c>
      <c r="E1949" s="36">
        <v>43545</v>
      </c>
      <c r="F1949" s="37">
        <v>5212</v>
      </c>
      <c r="G1949" s="35">
        <v>7764</v>
      </c>
      <c r="H1949" s="35">
        <v>7385</v>
      </c>
      <c r="I1949" s="28"/>
      <c r="J1949" s="30">
        <f t="shared" si="7"/>
        <v>17.441325356649791</v>
      </c>
      <c r="K1949" s="32"/>
      <c r="L1949" s="32"/>
      <c r="M1949" s="32"/>
      <c r="O1949" s="33">
        <f t="shared" si="1"/>
        <v>217.3</v>
      </c>
    </row>
    <row r="1950" spans="1:15" ht="15.75" customHeight="1" x14ac:dyDescent="0.3">
      <c r="A1950" s="7">
        <v>565</v>
      </c>
      <c r="B1950" s="7">
        <v>215</v>
      </c>
      <c r="C1950" s="57">
        <v>347</v>
      </c>
      <c r="D1950" s="57">
        <v>2</v>
      </c>
      <c r="E1950" s="58">
        <v>43517</v>
      </c>
      <c r="F1950" s="57">
        <v>5148</v>
      </c>
      <c r="G1950" s="57">
        <v>8232</v>
      </c>
      <c r="H1950" s="57">
        <v>7234</v>
      </c>
      <c r="I1950" s="57">
        <v>10</v>
      </c>
      <c r="J1950" s="59">
        <f t="shared" si="7"/>
        <v>47.842761265580059</v>
      </c>
      <c r="K1950" s="63">
        <f>AVERAGE(J1950:J1951)</f>
        <v>45.023664644706614</v>
      </c>
      <c r="L1950" s="63">
        <f>_xlfn.STDEV.S(J1950,J1951)</f>
        <v>3.9868046748793895</v>
      </c>
      <c r="M1950" s="62">
        <v>1</v>
      </c>
      <c r="O1950" s="33">
        <f t="shared" si="1"/>
        <v>208.6</v>
      </c>
    </row>
    <row r="1951" spans="1:15" ht="15.75" customHeight="1" x14ac:dyDescent="0.3">
      <c r="A1951" s="7">
        <v>566</v>
      </c>
      <c r="B1951" s="7">
        <v>216</v>
      </c>
      <c r="C1951" s="57">
        <v>347</v>
      </c>
      <c r="D1951" s="57">
        <v>2</v>
      </c>
      <c r="E1951" s="58">
        <v>43517</v>
      </c>
      <c r="F1951" s="57">
        <v>5240</v>
      </c>
      <c r="G1951" s="57">
        <v>8104</v>
      </c>
      <c r="H1951" s="57">
        <v>7254</v>
      </c>
      <c r="I1951" s="57"/>
      <c r="J1951" s="59">
        <f t="shared" si="7"/>
        <v>42.204568023833168</v>
      </c>
      <c r="K1951" s="62"/>
      <c r="L1951" s="62"/>
      <c r="M1951" s="62"/>
      <c r="O1951" s="33">
        <f t="shared" si="1"/>
        <v>201.4</v>
      </c>
    </row>
    <row r="1952" spans="1:15" ht="15.75" customHeight="1" x14ac:dyDescent="0.3">
      <c r="A1952" s="7">
        <v>1219</v>
      </c>
      <c r="B1952" s="7">
        <v>173</v>
      </c>
      <c r="C1952" s="57">
        <v>347</v>
      </c>
      <c r="D1952" s="57">
        <v>4</v>
      </c>
      <c r="E1952" s="58">
        <v>43524</v>
      </c>
      <c r="F1952" s="57">
        <v>5227</v>
      </c>
      <c r="G1952" s="57">
        <v>8419</v>
      </c>
      <c r="H1952" s="57">
        <v>7416</v>
      </c>
      <c r="I1952" s="57">
        <v>8</v>
      </c>
      <c r="J1952" s="59">
        <f t="shared" si="7"/>
        <v>45.820009136592049</v>
      </c>
      <c r="K1952" s="63">
        <f>AVERAGE(J1952:J1953)</f>
        <v>45.23382258792136</v>
      </c>
      <c r="L1952" s="63">
        <f>_xlfn.STDEV.S(J1952,J1953)</f>
        <v>0.82899296721076476</v>
      </c>
      <c r="M1952" s="62"/>
      <c r="O1952" s="33">
        <f t="shared" si="1"/>
        <v>218.9</v>
      </c>
    </row>
    <row r="1953" spans="1:15" ht="15.75" customHeight="1" x14ac:dyDescent="0.3">
      <c r="A1953" s="7">
        <v>1220</v>
      </c>
      <c r="B1953" s="7">
        <v>174</v>
      </c>
      <c r="C1953" s="57">
        <v>347</v>
      </c>
      <c r="D1953" s="57">
        <v>4</v>
      </c>
      <c r="E1953" s="58">
        <v>43524</v>
      </c>
      <c r="F1953" s="57">
        <v>5182</v>
      </c>
      <c r="G1953" s="57">
        <v>8425</v>
      </c>
      <c r="H1953" s="57">
        <v>7424</v>
      </c>
      <c r="I1953" s="57"/>
      <c r="J1953" s="59">
        <f t="shared" si="7"/>
        <v>44.647636039250671</v>
      </c>
      <c r="K1953" s="63"/>
      <c r="L1953" s="63"/>
      <c r="M1953" s="62"/>
      <c r="O1953" s="33">
        <f t="shared" si="1"/>
        <v>224.2</v>
      </c>
    </row>
    <row r="1954" spans="1:15" ht="15.75" customHeight="1" x14ac:dyDescent="0.3">
      <c r="A1954" s="7">
        <v>1869</v>
      </c>
      <c r="B1954" s="7">
        <v>173</v>
      </c>
      <c r="C1954" s="57">
        <v>347</v>
      </c>
      <c r="D1954" s="57">
        <v>6</v>
      </c>
      <c r="E1954" s="58">
        <v>43535</v>
      </c>
      <c r="F1954" s="57">
        <v>5227</v>
      </c>
      <c r="G1954" s="57">
        <v>8571</v>
      </c>
      <c r="H1954" s="57">
        <v>7978</v>
      </c>
      <c r="I1954" s="57">
        <v>6</v>
      </c>
      <c r="J1954" s="59">
        <f t="shared" si="7"/>
        <v>21.555797891675756</v>
      </c>
      <c r="K1954" s="63">
        <f>AVERAGE(J1954:J1955)</f>
        <v>20.879335970351825</v>
      </c>
      <c r="L1954" s="63">
        <f>_xlfn.STDEV.S(J1954,J1955)</f>
        <v>0.95666162356526441</v>
      </c>
      <c r="M1954" s="62"/>
      <c r="O1954" s="33">
        <f t="shared" si="1"/>
        <v>275.10000000000002</v>
      </c>
    </row>
    <row r="1955" spans="1:15" ht="15.75" customHeight="1" x14ac:dyDescent="0.3">
      <c r="A1955" s="7">
        <v>1870</v>
      </c>
      <c r="B1955" s="7">
        <v>174</v>
      </c>
      <c r="C1955" s="57">
        <v>347</v>
      </c>
      <c r="D1955" s="57">
        <v>6</v>
      </c>
      <c r="E1955" s="58">
        <v>43535</v>
      </c>
      <c r="F1955" s="57">
        <v>5182</v>
      </c>
      <c r="G1955" s="57">
        <v>8026</v>
      </c>
      <c r="H1955" s="57">
        <v>7548</v>
      </c>
      <c r="I1955" s="57"/>
      <c r="J1955" s="59">
        <f t="shared" si="7"/>
        <v>20.202874049027894</v>
      </c>
      <c r="K1955" s="62"/>
      <c r="L1955" s="62"/>
      <c r="M1955" s="62"/>
      <c r="O1955" s="33">
        <f t="shared" si="1"/>
        <v>236.6</v>
      </c>
    </row>
    <row r="1956" spans="1:15" ht="15.75" customHeight="1" x14ac:dyDescent="0.3">
      <c r="A1956" s="34">
        <v>2123</v>
      </c>
      <c r="B1956" s="34">
        <v>169</v>
      </c>
      <c r="C1956" s="64">
        <v>347</v>
      </c>
      <c r="D1956" s="64">
        <v>7</v>
      </c>
      <c r="E1956" s="65">
        <v>43545</v>
      </c>
      <c r="F1956" s="66">
        <v>5223</v>
      </c>
      <c r="G1956" s="64">
        <v>8281</v>
      </c>
      <c r="H1956" s="64">
        <v>7849</v>
      </c>
      <c r="I1956" s="57"/>
      <c r="J1956" s="59">
        <f t="shared" si="7"/>
        <v>16.450875856816452</v>
      </c>
      <c r="K1956" s="63">
        <f>AVERAGE(J1956:J1957)</f>
        <v>16.391514276302757</v>
      </c>
      <c r="L1956" s="63">
        <f>_xlfn.STDEV.S(J1956,J1957)</f>
        <v>8.3949952246372264E-2</v>
      </c>
      <c r="M1956" s="62">
        <f>(K1954-K1956)/10</f>
        <v>0.44878216940490673</v>
      </c>
      <c r="N1956" s="62"/>
      <c r="O1956" s="33">
        <f t="shared" si="1"/>
        <v>262.60000000000002</v>
      </c>
    </row>
    <row r="1957" spans="1:15" ht="15.75" customHeight="1" x14ac:dyDescent="0.3">
      <c r="A1957" s="34">
        <v>2124</v>
      </c>
      <c r="B1957" s="34">
        <v>170</v>
      </c>
      <c r="C1957" s="64">
        <v>347</v>
      </c>
      <c r="D1957" s="64">
        <v>7</v>
      </c>
      <c r="E1957" s="65">
        <v>43545</v>
      </c>
      <c r="F1957" s="66">
        <v>5223</v>
      </c>
      <c r="G1957" s="64">
        <v>8179</v>
      </c>
      <c r="H1957" s="64">
        <v>7764</v>
      </c>
      <c r="I1957" s="57"/>
      <c r="J1957" s="59">
        <f t="shared" si="7"/>
        <v>16.332152695789059</v>
      </c>
      <c r="K1957" s="62"/>
      <c r="L1957" s="62"/>
      <c r="M1957" s="62"/>
      <c r="O1957" s="33">
        <f t="shared" si="1"/>
        <v>254.1</v>
      </c>
    </row>
    <row r="1958" spans="1:15" ht="15.75" customHeight="1" x14ac:dyDescent="0.3">
      <c r="A1958" s="7">
        <v>567</v>
      </c>
      <c r="B1958" s="7">
        <v>217</v>
      </c>
      <c r="C1958" s="67">
        <v>348</v>
      </c>
      <c r="D1958" s="67">
        <v>2</v>
      </c>
      <c r="E1958" s="68">
        <v>43517</v>
      </c>
      <c r="F1958" s="67">
        <v>5263</v>
      </c>
      <c r="G1958" s="67">
        <v>7913</v>
      </c>
      <c r="H1958" s="67">
        <v>7200</v>
      </c>
      <c r="I1958" s="67">
        <v>10</v>
      </c>
      <c r="J1958" s="69">
        <f t="shared" si="7"/>
        <v>36.809499225606608</v>
      </c>
      <c r="K1958" s="46">
        <f>AVERAGE(J1958:J1959)</f>
        <v>36.689457862300287</v>
      </c>
      <c r="L1958" s="46">
        <f>_xlfn.STDEV.S(J1958,J1959)</f>
        <v>0.16976412403355967</v>
      </c>
      <c r="M1958" s="47">
        <v>2</v>
      </c>
      <c r="O1958" s="33">
        <f t="shared" si="1"/>
        <v>193.7</v>
      </c>
    </row>
    <row r="1959" spans="1:15" ht="15.75" customHeight="1" x14ac:dyDescent="0.3">
      <c r="A1959" s="7">
        <v>568</v>
      </c>
      <c r="B1959" s="7">
        <v>218</v>
      </c>
      <c r="C1959" s="67">
        <v>348</v>
      </c>
      <c r="D1959" s="67">
        <v>2</v>
      </c>
      <c r="E1959" s="68">
        <v>43517</v>
      </c>
      <c r="F1959" s="67">
        <v>5280</v>
      </c>
      <c r="G1959" s="67">
        <v>7995</v>
      </c>
      <c r="H1959" s="67">
        <v>7268</v>
      </c>
      <c r="I1959" s="67"/>
      <c r="J1959" s="69">
        <f t="shared" si="7"/>
        <v>36.569416498993959</v>
      </c>
      <c r="K1959" s="46"/>
      <c r="L1959" s="46"/>
      <c r="M1959" s="47"/>
      <c r="O1959" s="33">
        <f t="shared" si="1"/>
        <v>198.8</v>
      </c>
    </row>
    <row r="1960" spans="1:15" ht="15.75" customHeight="1" x14ac:dyDescent="0.3">
      <c r="A1960" s="7">
        <v>1221</v>
      </c>
      <c r="B1960" s="7">
        <v>175</v>
      </c>
      <c r="C1960" s="67">
        <v>348</v>
      </c>
      <c r="D1960" s="67">
        <v>4</v>
      </c>
      <c r="E1960" s="68">
        <v>43524</v>
      </c>
      <c r="F1960" s="67">
        <v>5280</v>
      </c>
      <c r="G1960" s="67">
        <v>8309</v>
      </c>
      <c r="H1960" s="67">
        <v>7464</v>
      </c>
      <c r="I1960" s="67">
        <v>8</v>
      </c>
      <c r="J1960" s="69">
        <f t="shared" si="7"/>
        <v>38.69047619047619</v>
      </c>
      <c r="K1960" s="46">
        <f>AVERAGE(J1960:J1961)</f>
        <v>39.206989247311824</v>
      </c>
      <c r="L1960" s="46">
        <f>_xlfn.STDEV.S(J1960,J1961)</f>
        <v>0.73045977011974483</v>
      </c>
      <c r="M1960" s="47"/>
      <c r="O1960" s="33">
        <f t="shared" si="1"/>
        <v>218.4</v>
      </c>
    </row>
    <row r="1961" spans="1:15" ht="15.75" customHeight="1" x14ac:dyDescent="0.3">
      <c r="A1961" s="7">
        <v>1222</v>
      </c>
      <c r="B1961" s="7">
        <v>176</v>
      </c>
      <c r="C1961" s="67">
        <v>348</v>
      </c>
      <c r="D1961" s="67">
        <v>4</v>
      </c>
      <c r="E1961" s="68">
        <v>43524</v>
      </c>
      <c r="F1961" s="67">
        <v>5193</v>
      </c>
      <c r="G1961" s="67">
        <v>8225</v>
      </c>
      <c r="H1961" s="67">
        <v>7363</v>
      </c>
      <c r="I1961" s="67"/>
      <c r="J1961" s="69">
        <f t="shared" si="7"/>
        <v>39.723502304147466</v>
      </c>
      <c r="K1961" s="47"/>
      <c r="L1961" s="47"/>
      <c r="M1961" s="47"/>
      <c r="O1961" s="33">
        <f t="shared" si="1"/>
        <v>217</v>
      </c>
    </row>
    <row r="1962" spans="1:15" ht="15.75" customHeight="1" x14ac:dyDescent="0.3">
      <c r="A1962" s="7">
        <v>1871</v>
      </c>
      <c r="B1962" s="7">
        <v>175</v>
      </c>
      <c r="C1962" s="67">
        <v>348</v>
      </c>
      <c r="D1962" s="67">
        <v>6</v>
      </c>
      <c r="E1962" s="68">
        <v>43535</v>
      </c>
      <c r="F1962" s="67">
        <v>5280</v>
      </c>
      <c r="G1962" s="67">
        <v>8183</v>
      </c>
      <c r="H1962" s="67">
        <v>7583</v>
      </c>
      <c r="I1962" s="67">
        <v>8</v>
      </c>
      <c r="J1962" s="69">
        <f t="shared" si="7"/>
        <v>26.052974381241857</v>
      </c>
      <c r="K1962" s="46">
        <f>AVERAGE(J1962:J1963)</f>
        <v>26.202601426882286</v>
      </c>
      <c r="L1962" s="46">
        <f>_xlfn.STDEV.S(J1962,J1963)</f>
        <v>0.21160459724251271</v>
      </c>
      <c r="M1962" s="47"/>
      <c r="O1962" s="33">
        <f t="shared" si="1"/>
        <v>230.3</v>
      </c>
    </row>
    <row r="1963" spans="1:15" ht="15.75" customHeight="1" x14ac:dyDescent="0.3">
      <c r="A1963" s="7">
        <v>1872</v>
      </c>
      <c r="B1963" s="7">
        <v>176</v>
      </c>
      <c r="C1963" s="67">
        <v>348</v>
      </c>
      <c r="D1963" s="67">
        <v>6</v>
      </c>
      <c r="E1963" s="68">
        <v>43535</v>
      </c>
      <c r="F1963" s="67">
        <v>5193</v>
      </c>
      <c r="G1963" s="67">
        <v>8113</v>
      </c>
      <c r="H1963" s="67">
        <v>7504</v>
      </c>
      <c r="I1963" s="67"/>
      <c r="J1963" s="69">
        <f t="shared" si="7"/>
        <v>26.352228472522714</v>
      </c>
      <c r="K1963" s="46"/>
      <c r="L1963" s="46"/>
      <c r="M1963" s="47"/>
      <c r="O1963" s="33">
        <f t="shared" si="1"/>
        <v>231.1</v>
      </c>
    </row>
    <row r="1964" spans="1:15" ht="15.75" customHeight="1" x14ac:dyDescent="0.3">
      <c r="A1964" s="34">
        <v>2339</v>
      </c>
      <c r="B1964" s="34">
        <v>109</v>
      </c>
      <c r="C1964" s="70">
        <v>348</v>
      </c>
      <c r="D1964" s="70">
        <v>8</v>
      </c>
      <c r="E1964" s="71">
        <v>43550</v>
      </c>
      <c r="F1964" s="72">
        <v>5191</v>
      </c>
      <c r="G1964" s="70">
        <v>7337</v>
      </c>
      <c r="H1964" s="70">
        <v>7066</v>
      </c>
      <c r="I1964" s="67"/>
      <c r="J1964" s="69">
        <f t="shared" si="7"/>
        <v>14.453333333333335</v>
      </c>
      <c r="K1964" s="46">
        <f>AVERAGE(J1964:J1965)</f>
        <v>14.384027072758037</v>
      </c>
      <c r="L1964" s="46">
        <f>_xlfn.STDEV.S(J1964,J1965)</f>
        <v>9.8013853662949374E-2</v>
      </c>
      <c r="M1964" s="47">
        <f>(K1962-K1964)/15</f>
        <v>0.78790495694161655</v>
      </c>
      <c r="N1964" s="33">
        <f>(K1958-K1964)/33</f>
        <v>0.67592214513764393</v>
      </c>
      <c r="O1964" s="33">
        <f t="shared" si="1"/>
        <v>187.5</v>
      </c>
    </row>
    <row r="1965" spans="1:15" ht="15.75" customHeight="1" x14ac:dyDescent="0.3">
      <c r="A1965" s="34">
        <v>2340</v>
      </c>
      <c r="B1965" s="34">
        <v>110</v>
      </c>
      <c r="C1965" s="70">
        <v>348</v>
      </c>
      <c r="D1965" s="70">
        <v>8</v>
      </c>
      <c r="E1965" s="71">
        <v>43550</v>
      </c>
      <c r="F1965" s="72">
        <v>5243</v>
      </c>
      <c r="G1965" s="70">
        <v>7495</v>
      </c>
      <c r="H1965" s="70">
        <v>7213</v>
      </c>
      <c r="I1965" s="67"/>
      <c r="J1965" s="69">
        <f t="shared" si="7"/>
        <v>14.31472081218274</v>
      </c>
      <c r="K1965" s="47"/>
      <c r="L1965" s="47"/>
      <c r="M1965" s="47"/>
      <c r="O1965" s="33">
        <f t="shared" si="1"/>
        <v>197</v>
      </c>
    </row>
    <row r="1966" spans="1:15" ht="15.75" customHeight="1" x14ac:dyDescent="0.3">
      <c r="A1966" s="7">
        <v>241</v>
      </c>
      <c r="B1966" s="7">
        <v>241</v>
      </c>
      <c r="C1966" s="28">
        <v>349</v>
      </c>
      <c r="D1966" s="28">
        <v>1</v>
      </c>
      <c r="E1966" s="29">
        <v>43514</v>
      </c>
      <c r="F1966" s="28">
        <v>5180</v>
      </c>
      <c r="G1966" s="28">
        <v>7112</v>
      </c>
      <c r="H1966" s="28">
        <v>6584</v>
      </c>
      <c r="I1966" s="28">
        <v>10</v>
      </c>
      <c r="J1966" s="30">
        <f t="shared" si="7"/>
        <v>37.606837606837608</v>
      </c>
      <c r="K1966" s="31">
        <f>AVERAGE(J1966:J1967)</f>
        <v>37.163061905683733</v>
      </c>
      <c r="L1966" s="31">
        <f>_xlfn.STDEV.S(J1966,J1967)</f>
        <v>0.62759361522343959</v>
      </c>
      <c r="M1966" s="32">
        <v>1</v>
      </c>
      <c r="O1966" s="33">
        <f t="shared" si="1"/>
        <v>140.4</v>
      </c>
    </row>
    <row r="1967" spans="1:15" ht="15.75" customHeight="1" x14ac:dyDescent="0.3">
      <c r="A1967" s="7">
        <v>242</v>
      </c>
      <c r="B1967" s="7">
        <v>242</v>
      </c>
      <c r="C1967" s="28">
        <v>349</v>
      </c>
      <c r="D1967" s="28">
        <v>1</v>
      </c>
      <c r="E1967" s="29">
        <v>43514</v>
      </c>
      <c r="F1967" s="28">
        <v>5268</v>
      </c>
      <c r="G1967" s="28">
        <v>7260</v>
      </c>
      <c r="H1967" s="28">
        <v>6725</v>
      </c>
      <c r="I1967" s="28"/>
      <c r="J1967" s="30">
        <f t="shared" si="7"/>
        <v>36.719286204529858</v>
      </c>
      <c r="K1967" s="32"/>
      <c r="L1967" s="32"/>
      <c r="M1967" s="32"/>
      <c r="O1967" s="33">
        <f t="shared" si="1"/>
        <v>145.69999999999999</v>
      </c>
    </row>
    <row r="1968" spans="1:15" ht="15.75" customHeight="1" x14ac:dyDescent="0.3">
      <c r="A1968" s="7">
        <v>895</v>
      </c>
      <c r="B1968" s="7">
        <v>241</v>
      </c>
      <c r="C1968" s="28">
        <v>349</v>
      </c>
      <c r="D1968" s="28">
        <v>3</v>
      </c>
      <c r="E1968" s="29">
        <v>43521</v>
      </c>
      <c r="F1968" s="28">
        <v>5180</v>
      </c>
      <c r="G1968" s="28">
        <v>7470</v>
      </c>
      <c r="H1968" s="28">
        <v>7004</v>
      </c>
      <c r="I1968" s="28">
        <v>10</v>
      </c>
      <c r="J1968" s="30">
        <f t="shared" si="7"/>
        <v>25.548245614035086</v>
      </c>
      <c r="K1968" s="31">
        <f>AVERAGE(J1968:J1969)</f>
        <v>25.570592746344623</v>
      </c>
      <c r="L1968" s="31">
        <f>_xlfn.STDEV.S(J1968,J1969)</f>
        <v>3.1603617592296351E-2</v>
      </c>
      <c r="M1968" s="32"/>
      <c r="O1968" s="33">
        <f t="shared" si="1"/>
        <v>182.4</v>
      </c>
    </row>
    <row r="1969" spans="1:15" ht="15.75" customHeight="1" x14ac:dyDescent="0.3">
      <c r="A1969" s="7">
        <v>896</v>
      </c>
      <c r="B1969" s="7">
        <v>242</v>
      </c>
      <c r="C1969" s="28">
        <v>349</v>
      </c>
      <c r="D1969" s="28">
        <v>3</v>
      </c>
      <c r="E1969" s="29">
        <v>43521</v>
      </c>
      <c r="F1969" s="28">
        <v>5268</v>
      </c>
      <c r="G1969" s="28">
        <v>7545</v>
      </c>
      <c r="H1969" s="28">
        <v>7081</v>
      </c>
      <c r="I1969" s="28"/>
      <c r="J1969" s="30">
        <f t="shared" si="7"/>
        <v>25.592939878654164</v>
      </c>
      <c r="K1969" s="31"/>
      <c r="L1969" s="31"/>
      <c r="M1969" s="32"/>
      <c r="O1969" s="33">
        <f t="shared" si="1"/>
        <v>181.3</v>
      </c>
    </row>
    <row r="1970" spans="1:15" ht="15.75" customHeight="1" x14ac:dyDescent="0.3">
      <c r="A1970" s="7">
        <v>1545</v>
      </c>
      <c r="B1970" s="7">
        <v>241</v>
      </c>
      <c r="C1970" s="28">
        <v>349</v>
      </c>
      <c r="D1970" s="28">
        <v>5</v>
      </c>
      <c r="E1970" s="29">
        <v>43531</v>
      </c>
      <c r="F1970" s="28">
        <v>5180</v>
      </c>
      <c r="G1970" s="28">
        <v>7163</v>
      </c>
      <c r="H1970" s="28">
        <v>6838</v>
      </c>
      <c r="I1970" s="28">
        <v>8</v>
      </c>
      <c r="J1970" s="30">
        <f t="shared" si="7"/>
        <v>19.601930036188179</v>
      </c>
      <c r="K1970" s="31">
        <f>AVERAGE(J1970:J1971)</f>
        <v>19.788710116133306</v>
      </c>
      <c r="L1970" s="31">
        <f>_xlfn.STDEV.S(J1970,J1971)</f>
        <v>0.26414692223952912</v>
      </c>
      <c r="M1970" s="32"/>
      <c r="O1970" s="33">
        <f t="shared" si="1"/>
        <v>165.8</v>
      </c>
    </row>
    <row r="1971" spans="1:15" ht="15.75" customHeight="1" x14ac:dyDescent="0.3">
      <c r="A1971" s="7">
        <v>1546</v>
      </c>
      <c r="B1971" s="7">
        <v>242</v>
      </c>
      <c r="C1971" s="28">
        <v>349</v>
      </c>
      <c r="D1971" s="28">
        <v>5</v>
      </c>
      <c r="E1971" s="29">
        <v>43531</v>
      </c>
      <c r="F1971" s="28">
        <v>5268</v>
      </c>
      <c r="G1971" s="28">
        <v>7226</v>
      </c>
      <c r="H1971" s="28">
        <v>6900</v>
      </c>
      <c r="I1971" s="28"/>
      <c r="J1971" s="30">
        <f t="shared" si="7"/>
        <v>19.975490196078432</v>
      </c>
      <c r="K1971" s="32"/>
      <c r="L1971" s="32"/>
      <c r="M1971" s="32"/>
      <c r="O1971" s="33">
        <f t="shared" si="1"/>
        <v>163.19999999999999</v>
      </c>
    </row>
    <row r="1972" spans="1:15" ht="15.75" customHeight="1" x14ac:dyDescent="0.3">
      <c r="A1972" s="34">
        <v>2125</v>
      </c>
      <c r="B1972" s="34">
        <v>171</v>
      </c>
      <c r="C1972" s="35">
        <v>349</v>
      </c>
      <c r="D1972" s="35">
        <v>7</v>
      </c>
      <c r="E1972" s="36">
        <v>43545</v>
      </c>
      <c r="F1972" s="37">
        <v>5259</v>
      </c>
      <c r="G1972" s="35">
        <v>7283</v>
      </c>
      <c r="H1972" s="35">
        <v>7006</v>
      </c>
      <c r="I1972" s="28"/>
      <c r="J1972" s="30">
        <f t="shared" si="7"/>
        <v>15.855752718946766</v>
      </c>
      <c r="K1972" s="31">
        <f>AVERAGE(J1972:J1973)</f>
        <v>15.812366949999015</v>
      </c>
      <c r="L1972" s="31">
        <f>_xlfn.STDEV.S(J1972,J1973)</f>
        <v>6.135674285989437E-2</v>
      </c>
      <c r="M1972" s="32">
        <f>(K1970-K1972)/14</f>
        <v>0.284024511866735</v>
      </c>
      <c r="N1972" s="33">
        <f>(K1966-K1972)/31</f>
        <v>0.68873209534466828</v>
      </c>
      <c r="O1972" s="33">
        <f t="shared" si="1"/>
        <v>174.7</v>
      </c>
    </row>
    <row r="1973" spans="1:15" ht="15.75" customHeight="1" x14ac:dyDescent="0.3">
      <c r="A1973" s="34">
        <v>2126</v>
      </c>
      <c r="B1973" s="34">
        <v>172</v>
      </c>
      <c r="C1973" s="35">
        <v>349</v>
      </c>
      <c r="D1973" s="35">
        <v>7</v>
      </c>
      <c r="E1973" s="36">
        <v>43545</v>
      </c>
      <c r="F1973" s="37">
        <v>5274</v>
      </c>
      <c r="G1973" s="35">
        <v>7058</v>
      </c>
      <c r="H1973" s="35">
        <v>6815</v>
      </c>
      <c r="I1973" s="28"/>
      <c r="J1973" s="30">
        <f t="shared" si="7"/>
        <v>15.768981181051265</v>
      </c>
      <c r="K1973" s="32"/>
      <c r="L1973" s="32"/>
      <c r="M1973" s="32"/>
      <c r="O1973" s="33">
        <f t="shared" si="1"/>
        <v>154.1</v>
      </c>
    </row>
    <row r="1974" spans="1:15" ht="15.75" customHeight="1" x14ac:dyDescent="0.3">
      <c r="A1974" s="7">
        <v>569</v>
      </c>
      <c r="B1974" s="7">
        <v>219</v>
      </c>
      <c r="C1974" s="67">
        <v>350</v>
      </c>
      <c r="D1974" s="67">
        <v>2</v>
      </c>
      <c r="E1974" s="68">
        <v>43517</v>
      </c>
      <c r="F1974" s="67">
        <v>5215</v>
      </c>
      <c r="G1974" s="67">
        <v>9513</v>
      </c>
      <c r="H1974" s="67">
        <v>8087</v>
      </c>
      <c r="I1974" s="67">
        <v>9</v>
      </c>
      <c r="J1974" s="69">
        <f t="shared" si="7"/>
        <v>49.65181058495822</v>
      </c>
      <c r="K1974" s="46">
        <f>AVERAGE(J1974:J1975)</f>
        <v>50.288401087971877</v>
      </c>
      <c r="L1974" s="46">
        <f>_xlfn.STDEV.S(J1974,J1975)</f>
        <v>0.90027492303982493</v>
      </c>
      <c r="M1974" s="47">
        <v>2</v>
      </c>
      <c r="O1974" s="33">
        <f t="shared" si="1"/>
        <v>287.2</v>
      </c>
    </row>
    <row r="1975" spans="1:15" ht="15.75" customHeight="1" x14ac:dyDescent="0.3">
      <c r="A1975" s="7">
        <v>570</v>
      </c>
      <c r="B1975" s="7">
        <v>220</v>
      </c>
      <c r="C1975" s="67">
        <v>350</v>
      </c>
      <c r="D1975" s="67">
        <v>2</v>
      </c>
      <c r="E1975" s="68">
        <v>43517</v>
      </c>
      <c r="F1975" s="67">
        <v>5178</v>
      </c>
      <c r="G1975" s="67">
        <v>9665</v>
      </c>
      <c r="H1975" s="67">
        <v>8151</v>
      </c>
      <c r="I1975" s="67"/>
      <c r="J1975" s="69">
        <f t="shared" si="7"/>
        <v>50.924991590985535</v>
      </c>
      <c r="K1975" s="46"/>
      <c r="L1975" s="46"/>
      <c r="M1975" s="47"/>
      <c r="O1975" s="33">
        <f t="shared" si="1"/>
        <v>297.3</v>
      </c>
    </row>
    <row r="1976" spans="1:15" ht="15.75" customHeight="1" x14ac:dyDescent="0.3">
      <c r="A1976" s="7">
        <v>1223</v>
      </c>
      <c r="B1976" s="7">
        <v>177</v>
      </c>
      <c r="C1976" s="67">
        <v>350</v>
      </c>
      <c r="D1976" s="67">
        <v>4</v>
      </c>
      <c r="E1976" s="68">
        <v>43524</v>
      </c>
      <c r="F1976" s="67">
        <v>5259</v>
      </c>
      <c r="G1976" s="67">
        <v>8588</v>
      </c>
      <c r="H1976" s="67">
        <v>7861</v>
      </c>
      <c r="I1976" s="67">
        <v>8</v>
      </c>
      <c r="J1976" s="69">
        <f t="shared" si="7"/>
        <v>27.940046118370482</v>
      </c>
      <c r="K1976" s="46">
        <f>AVERAGE(J1976:J1977)</f>
        <v>29.454132445733652</v>
      </c>
      <c r="L1976" s="46">
        <f>_xlfn.STDEV.S(J1976,J1977)</f>
        <v>2.1412414187606648</v>
      </c>
      <c r="M1976" s="47"/>
      <c r="O1976" s="33">
        <f t="shared" si="1"/>
        <v>260.2</v>
      </c>
    </row>
    <row r="1977" spans="1:15" ht="15.75" customHeight="1" x14ac:dyDescent="0.3">
      <c r="A1977" s="7">
        <v>1224</v>
      </c>
      <c r="B1977" s="7">
        <v>178</v>
      </c>
      <c r="C1977" s="67">
        <v>350</v>
      </c>
      <c r="D1977" s="67">
        <v>4</v>
      </c>
      <c r="E1977" s="68">
        <v>43524</v>
      </c>
      <c r="F1977" s="67">
        <v>5226</v>
      </c>
      <c r="G1977" s="67">
        <v>8770</v>
      </c>
      <c r="H1977" s="67">
        <v>7932</v>
      </c>
      <c r="I1977" s="67"/>
      <c r="J1977" s="69">
        <f t="shared" si="7"/>
        <v>30.968218773096822</v>
      </c>
      <c r="K1977" s="47"/>
      <c r="L1977" s="47"/>
      <c r="M1977" s="47"/>
      <c r="O1977" s="33">
        <f t="shared" si="1"/>
        <v>270.60000000000002</v>
      </c>
    </row>
    <row r="1978" spans="1:15" ht="15.75" customHeight="1" x14ac:dyDescent="0.3">
      <c r="A1978" s="7">
        <v>1873</v>
      </c>
      <c r="B1978" s="7">
        <v>177</v>
      </c>
      <c r="C1978" s="67">
        <v>350</v>
      </c>
      <c r="D1978" s="67">
        <v>6</v>
      </c>
      <c r="E1978" s="68">
        <v>43535</v>
      </c>
      <c r="F1978" s="67">
        <v>5259</v>
      </c>
      <c r="G1978" s="67">
        <v>8555</v>
      </c>
      <c r="H1978" s="67">
        <v>7879</v>
      </c>
      <c r="I1978" s="67">
        <v>7</v>
      </c>
      <c r="J1978" s="69">
        <f t="shared" si="7"/>
        <v>25.801526717557248</v>
      </c>
      <c r="K1978" s="46">
        <f>AVERAGE(J1978:J1979)</f>
        <v>27.715578173593435</v>
      </c>
      <c r="L1978" s="46">
        <f>_xlfn.STDEV.S(J1978,J1979)</f>
        <v>2.7068775282063484</v>
      </c>
      <c r="M1978" s="47"/>
      <c r="O1978" s="33">
        <f t="shared" si="1"/>
        <v>262</v>
      </c>
    </row>
    <row r="1979" spans="1:15" ht="15.75" customHeight="1" x14ac:dyDescent="0.3">
      <c r="A1979" s="7">
        <v>1874</v>
      </c>
      <c r="B1979" s="7">
        <v>178</v>
      </c>
      <c r="C1979" s="67">
        <v>350</v>
      </c>
      <c r="D1979" s="67">
        <v>6</v>
      </c>
      <c r="E1979" s="68">
        <v>43535</v>
      </c>
      <c r="F1979" s="67">
        <v>5226</v>
      </c>
      <c r="G1979" s="67">
        <v>8726</v>
      </c>
      <c r="H1979" s="67">
        <v>7926</v>
      </c>
      <c r="I1979" s="67"/>
      <c r="J1979" s="69">
        <f t="shared" si="7"/>
        <v>29.629629629629626</v>
      </c>
      <c r="K1979" s="46"/>
      <c r="L1979" s="46"/>
      <c r="M1979" s="47"/>
      <c r="O1979" s="33">
        <f t="shared" si="1"/>
        <v>270</v>
      </c>
    </row>
    <row r="1980" spans="1:15" ht="15.75" customHeight="1" x14ac:dyDescent="0.3">
      <c r="A1980" s="34">
        <v>2341</v>
      </c>
      <c r="B1980" s="34">
        <v>111</v>
      </c>
      <c r="C1980" s="70">
        <v>350</v>
      </c>
      <c r="D1980" s="70">
        <v>8</v>
      </c>
      <c r="E1980" s="71">
        <v>43550</v>
      </c>
      <c r="F1980" s="72">
        <v>5213</v>
      </c>
      <c r="G1980" s="70">
        <v>8186</v>
      </c>
      <c r="H1980" s="70"/>
      <c r="I1980" s="67"/>
      <c r="J1980" s="69"/>
      <c r="K1980" s="46" t="e">
        <f>AVERAGE(J1980:J1981)</f>
        <v>#DIV/0!</v>
      </c>
      <c r="L1980" s="46" t="e">
        <f>_xlfn.STDEV.S(J1980,J1981)</f>
        <v>#DIV/0!</v>
      </c>
      <c r="M1980" s="47"/>
      <c r="O1980" s="33">
        <f t="shared" si="1"/>
        <v>-521.29999999999995</v>
      </c>
    </row>
    <row r="1981" spans="1:15" ht="15.75" customHeight="1" x14ac:dyDescent="0.3">
      <c r="A1981" s="34">
        <v>2342</v>
      </c>
      <c r="B1981" s="34">
        <v>112</v>
      </c>
      <c r="C1981" s="70">
        <v>350</v>
      </c>
      <c r="D1981" s="70">
        <v>8</v>
      </c>
      <c r="E1981" s="71">
        <v>43550</v>
      </c>
      <c r="F1981" s="72">
        <v>5197</v>
      </c>
      <c r="G1981" s="70">
        <v>8232</v>
      </c>
      <c r="H1981" s="70"/>
      <c r="I1981" s="67"/>
      <c r="J1981" s="69"/>
      <c r="K1981" s="47"/>
      <c r="L1981" s="47"/>
      <c r="M1981" s="47"/>
      <c r="O1981" s="33">
        <f t="shared" si="1"/>
        <v>-519.70000000000005</v>
      </c>
    </row>
    <row r="1982" spans="1:15" ht="15.75" customHeight="1" x14ac:dyDescent="0.3">
      <c r="A1982" s="34">
        <v>2775</v>
      </c>
      <c r="B1982" s="34">
        <v>147</v>
      </c>
      <c r="C1982" s="70">
        <v>350</v>
      </c>
      <c r="D1982" s="70">
        <v>10</v>
      </c>
      <c r="E1982" s="71">
        <v>43564</v>
      </c>
      <c r="F1982" s="72">
        <v>5265</v>
      </c>
      <c r="G1982" s="70">
        <v>7972</v>
      </c>
      <c r="H1982" s="70">
        <v>7612</v>
      </c>
      <c r="I1982" s="70"/>
      <c r="J1982" s="69">
        <f t="shared" ref="J1982:J2023" si="8">+(((G1982-F1982)-(H1982-F1982))/(H1982-F1982))*100</f>
        <v>15.338730293992331</v>
      </c>
      <c r="K1982" s="46">
        <f>AVERAGE(J1982:J1983)</f>
        <v>15.333927816067401</v>
      </c>
      <c r="L1982" s="46">
        <f>_xlfn.STDEV.S(J1982,J1983)</f>
        <v>6.7917294144328455E-3</v>
      </c>
      <c r="M1982" s="47">
        <f>(K1978-K1982)/29</f>
        <v>0.42695346060434602</v>
      </c>
      <c r="N1982" s="33">
        <f>(K1976-K1982)/40</f>
        <v>0.35300511574165627</v>
      </c>
      <c r="O1982" s="33">
        <f t="shared" si="1"/>
        <v>234.7</v>
      </c>
    </row>
    <row r="1983" spans="1:15" ht="15.75" customHeight="1" x14ac:dyDescent="0.3">
      <c r="A1983" s="34">
        <v>2776</v>
      </c>
      <c r="B1983" s="34">
        <v>148</v>
      </c>
      <c r="C1983" s="70">
        <v>350</v>
      </c>
      <c r="D1983" s="70">
        <v>10</v>
      </c>
      <c r="E1983" s="71">
        <v>43564</v>
      </c>
      <c r="F1983" s="72">
        <v>5186</v>
      </c>
      <c r="G1983" s="70">
        <v>7744</v>
      </c>
      <c r="H1983" s="70">
        <v>7404</v>
      </c>
      <c r="I1983" s="70"/>
      <c r="J1983" s="69">
        <f t="shared" si="8"/>
        <v>15.329125338142472</v>
      </c>
      <c r="K1983" s="47"/>
      <c r="L1983" s="47"/>
      <c r="M1983" s="47"/>
      <c r="O1983" s="33">
        <f t="shared" si="1"/>
        <v>221.8</v>
      </c>
    </row>
    <row r="1984" spans="1:15" ht="15.75" customHeight="1" x14ac:dyDescent="0.3">
      <c r="A1984" s="7">
        <v>243</v>
      </c>
      <c r="B1984" s="7">
        <v>243</v>
      </c>
      <c r="C1984" s="28">
        <v>351</v>
      </c>
      <c r="D1984" s="28">
        <v>1</v>
      </c>
      <c r="E1984" s="29">
        <v>43514</v>
      </c>
      <c r="F1984" s="28">
        <v>5234</v>
      </c>
      <c r="G1984" s="28">
        <v>7894</v>
      </c>
      <c r="H1984" s="28">
        <v>7134</v>
      </c>
      <c r="I1984" s="28">
        <v>9</v>
      </c>
      <c r="J1984" s="30">
        <f t="shared" si="8"/>
        <v>40</v>
      </c>
      <c r="K1984" s="31">
        <f>AVERAGE(J1984:J1985)</f>
        <v>40.724907063197023</v>
      </c>
      <c r="L1984" s="31">
        <f>_xlfn.STDEV.S(J1984,J1985)</f>
        <v>1.0251734002332848</v>
      </c>
      <c r="M1984" s="32">
        <v>2</v>
      </c>
      <c r="O1984" s="33">
        <f t="shared" si="1"/>
        <v>190</v>
      </c>
    </row>
    <row r="1985" spans="1:15" ht="15.75" customHeight="1" x14ac:dyDescent="0.3">
      <c r="A1985" s="7">
        <v>244</v>
      </c>
      <c r="B1985" s="7">
        <v>244</v>
      </c>
      <c r="C1985" s="28">
        <v>351</v>
      </c>
      <c r="D1985" s="28">
        <v>1</v>
      </c>
      <c r="E1985" s="29">
        <v>43514</v>
      </c>
      <c r="F1985" s="28">
        <v>5243</v>
      </c>
      <c r="G1985" s="28">
        <v>8287</v>
      </c>
      <c r="H1985" s="28">
        <v>7395</v>
      </c>
      <c r="I1985" s="28"/>
      <c r="J1985" s="30">
        <f t="shared" si="8"/>
        <v>41.449814126394052</v>
      </c>
      <c r="K1985" s="32"/>
      <c r="L1985" s="32"/>
      <c r="M1985" s="32"/>
      <c r="O1985" s="33">
        <f t="shared" si="1"/>
        <v>215.2</v>
      </c>
    </row>
    <row r="1986" spans="1:15" ht="15.75" customHeight="1" x14ac:dyDescent="0.3">
      <c r="A1986" s="7">
        <v>897</v>
      </c>
      <c r="B1986" s="7">
        <v>243</v>
      </c>
      <c r="C1986" s="28">
        <v>351</v>
      </c>
      <c r="D1986" s="28">
        <v>3</v>
      </c>
      <c r="E1986" s="29">
        <v>43521</v>
      </c>
      <c r="F1986" s="28">
        <v>5234</v>
      </c>
      <c r="G1986" s="28">
        <v>8624</v>
      </c>
      <c r="H1986" s="28">
        <v>7819</v>
      </c>
      <c r="I1986" s="28">
        <v>8</v>
      </c>
      <c r="J1986" s="30">
        <f t="shared" si="8"/>
        <v>31.141199226305609</v>
      </c>
      <c r="K1986" s="31">
        <f>AVERAGE(J1986:J1987)</f>
        <v>31.880659673212865</v>
      </c>
      <c r="L1986" s="31">
        <f>_xlfn.STDEV.S(J1986,J1987)</f>
        <v>1.0457549928547107</v>
      </c>
      <c r="M1986" s="32"/>
      <c r="O1986" s="33">
        <f t="shared" si="1"/>
        <v>258.5</v>
      </c>
    </row>
    <row r="1987" spans="1:15" ht="15.75" customHeight="1" x14ac:dyDescent="0.3">
      <c r="A1987" s="7">
        <v>898</v>
      </c>
      <c r="B1987" s="7">
        <v>244</v>
      </c>
      <c r="C1987" s="28">
        <v>351</v>
      </c>
      <c r="D1987" s="28">
        <v>3</v>
      </c>
      <c r="E1987" s="29">
        <v>43521</v>
      </c>
      <c r="F1987" s="28">
        <v>5243</v>
      </c>
      <c r="G1987" s="28">
        <v>8776</v>
      </c>
      <c r="H1987" s="28">
        <v>7907</v>
      </c>
      <c r="I1987" s="28"/>
      <c r="J1987" s="30">
        <f t="shared" si="8"/>
        <v>32.62012012012012</v>
      </c>
      <c r="K1987" s="31"/>
      <c r="L1987" s="31"/>
      <c r="M1987" s="32"/>
      <c r="O1987" s="33">
        <f t="shared" si="1"/>
        <v>266.39999999999998</v>
      </c>
    </row>
    <row r="1988" spans="1:15" ht="15.75" customHeight="1" x14ac:dyDescent="0.3">
      <c r="A1988" s="7">
        <v>1547</v>
      </c>
      <c r="B1988" s="7">
        <v>243</v>
      </c>
      <c r="C1988" s="28">
        <v>351</v>
      </c>
      <c r="D1988" s="28">
        <v>5</v>
      </c>
      <c r="E1988" s="29">
        <v>43531</v>
      </c>
      <c r="F1988" s="28">
        <v>5234</v>
      </c>
      <c r="G1988" s="28">
        <v>8554</v>
      </c>
      <c r="H1988" s="28">
        <v>7901</v>
      </c>
      <c r="I1988" s="28">
        <v>6</v>
      </c>
      <c r="J1988" s="30">
        <f t="shared" si="8"/>
        <v>24.484439445069366</v>
      </c>
      <c r="K1988" s="31">
        <f>AVERAGE(J1988:J1989)</f>
        <v>24.004671829814377</v>
      </c>
      <c r="L1988" s="31">
        <f>_xlfn.STDEV.S(J1988,J1989)</f>
        <v>0.678493868281005</v>
      </c>
      <c r="M1988" s="32"/>
      <c r="O1988" s="33">
        <f t="shared" si="1"/>
        <v>266.7</v>
      </c>
    </row>
    <row r="1989" spans="1:15" ht="15.75" customHeight="1" x14ac:dyDescent="0.3">
      <c r="A1989" s="7">
        <v>1548</v>
      </c>
      <c r="B1989" s="7">
        <v>244</v>
      </c>
      <c r="C1989" s="28">
        <v>351</v>
      </c>
      <c r="D1989" s="28">
        <v>5</v>
      </c>
      <c r="E1989" s="29">
        <v>43531</v>
      </c>
      <c r="F1989" s="28">
        <v>5243</v>
      </c>
      <c r="G1989" s="28">
        <v>8467</v>
      </c>
      <c r="H1989" s="28">
        <v>7853</v>
      </c>
      <c r="I1989" s="28"/>
      <c r="J1989" s="30">
        <f t="shared" si="8"/>
        <v>23.524904214559385</v>
      </c>
      <c r="K1989" s="32"/>
      <c r="L1989" s="32"/>
      <c r="M1989" s="32"/>
      <c r="O1989" s="33">
        <f t="shared" si="1"/>
        <v>261</v>
      </c>
    </row>
    <row r="1990" spans="1:15" ht="15.75" customHeight="1" x14ac:dyDescent="0.3">
      <c r="A1990" s="34">
        <v>2343</v>
      </c>
      <c r="B1990" s="34">
        <v>113</v>
      </c>
      <c r="C1990" s="35">
        <v>351</v>
      </c>
      <c r="D1990" s="35">
        <v>8</v>
      </c>
      <c r="E1990" s="36">
        <v>43550</v>
      </c>
      <c r="F1990" s="37">
        <v>5283</v>
      </c>
      <c r="G1990" s="35">
        <v>8586</v>
      </c>
      <c r="H1990" s="35">
        <v>8021</v>
      </c>
      <c r="I1990" s="28"/>
      <c r="J1990" s="30">
        <f t="shared" si="8"/>
        <v>20.635500365230094</v>
      </c>
      <c r="K1990" s="31">
        <f>AVERAGE(J1990:J1991)</f>
        <v>20.577442940478981</v>
      </c>
      <c r="L1990" s="31">
        <f>_xlfn.STDEV.S(J1990,J1991)</f>
        <v>8.210559747947592E-2</v>
      </c>
      <c r="M1990" s="32"/>
      <c r="O1990" s="33">
        <f t="shared" si="1"/>
        <v>273.8</v>
      </c>
    </row>
    <row r="1991" spans="1:15" ht="15.75" customHeight="1" x14ac:dyDescent="0.3">
      <c r="A1991" s="34">
        <v>2344</v>
      </c>
      <c r="B1991" s="34">
        <v>114</v>
      </c>
      <c r="C1991" s="35">
        <v>351</v>
      </c>
      <c r="D1991" s="35">
        <v>8</v>
      </c>
      <c r="E1991" s="36">
        <v>43550</v>
      </c>
      <c r="F1991" s="37">
        <v>5247</v>
      </c>
      <c r="G1991" s="35">
        <v>8542</v>
      </c>
      <c r="H1991" s="35">
        <v>7981</v>
      </c>
      <c r="I1991" s="28"/>
      <c r="J1991" s="30">
        <f t="shared" si="8"/>
        <v>20.519385515727873</v>
      </c>
      <c r="K1991" s="32"/>
      <c r="L1991" s="32"/>
      <c r="M1991" s="32"/>
      <c r="O1991" s="33">
        <f t="shared" si="1"/>
        <v>273.39999999999998</v>
      </c>
    </row>
    <row r="1992" spans="1:15" ht="15.75" customHeight="1" x14ac:dyDescent="0.3">
      <c r="A1992" s="34">
        <v>2777</v>
      </c>
      <c r="B1992" s="34">
        <v>149</v>
      </c>
      <c r="C1992" s="35">
        <v>351</v>
      </c>
      <c r="D1992" s="35">
        <v>10</v>
      </c>
      <c r="E1992" s="36">
        <v>43564</v>
      </c>
      <c r="F1992" s="37">
        <v>5222</v>
      </c>
      <c r="G1992" s="35">
        <v>7697</v>
      </c>
      <c r="H1992" s="35">
        <v>7359</v>
      </c>
      <c r="I1992" s="35"/>
      <c r="J1992" s="30">
        <f t="shared" si="8"/>
        <v>15.816565278427703</v>
      </c>
      <c r="K1992" s="31">
        <f>AVERAGE(J1992:J1993)</f>
        <v>15.741848422570431</v>
      </c>
      <c r="L1992" s="31">
        <f>_xlfn.STDEV.S(J1992,J1993)</f>
        <v>0.10566559089123055</v>
      </c>
      <c r="M1992" s="32">
        <f>(K1990-K1992)/14</f>
        <v>0.34539960842203932</v>
      </c>
      <c r="N1992" s="33">
        <f>(K1986-K1992)/43</f>
        <v>0.37532119187540541</v>
      </c>
      <c r="O1992" s="33">
        <f t="shared" si="1"/>
        <v>213.7</v>
      </c>
    </row>
    <row r="1993" spans="1:15" ht="15.75" customHeight="1" x14ac:dyDescent="0.3">
      <c r="A1993" s="34">
        <v>2778</v>
      </c>
      <c r="B1993" s="34">
        <v>150</v>
      </c>
      <c r="C1993" s="35">
        <v>351</v>
      </c>
      <c r="D1993" s="35">
        <v>10</v>
      </c>
      <c r="E1993" s="36">
        <v>43564</v>
      </c>
      <c r="F1993" s="37">
        <v>5188</v>
      </c>
      <c r="G1993" s="35">
        <v>7676</v>
      </c>
      <c r="H1993" s="35">
        <v>7339</v>
      </c>
      <c r="I1993" s="35"/>
      <c r="J1993" s="30">
        <f t="shared" si="8"/>
        <v>15.667131566713158</v>
      </c>
      <c r="K1993" s="32"/>
      <c r="L1993" s="32"/>
      <c r="M1993" s="32"/>
      <c r="O1993" s="33">
        <f t="shared" si="1"/>
        <v>215.1</v>
      </c>
    </row>
    <row r="1994" spans="1:15" ht="15.75" customHeight="1" x14ac:dyDescent="0.3">
      <c r="A1994" s="7">
        <v>245</v>
      </c>
      <c r="B1994" s="7">
        <v>245</v>
      </c>
      <c r="C1994" s="57">
        <v>352</v>
      </c>
      <c r="D1994" s="57">
        <v>1</v>
      </c>
      <c r="E1994" s="58">
        <v>43514</v>
      </c>
      <c r="F1994" s="57">
        <v>5235</v>
      </c>
      <c r="G1994" s="57">
        <v>7662</v>
      </c>
      <c r="H1994" s="57">
        <v>7036</v>
      </c>
      <c r="I1994" s="57">
        <v>11</v>
      </c>
      <c r="J1994" s="59">
        <f t="shared" si="8"/>
        <v>34.758467518045535</v>
      </c>
      <c r="K1994" s="63">
        <f>AVERAGE(J1994:J1995)</f>
        <v>34.854961914362576</v>
      </c>
      <c r="L1994" s="63">
        <f>_xlfn.STDEV.S(J1994,J1995)</f>
        <v>0.13646368396455916</v>
      </c>
      <c r="M1994" s="62">
        <v>1</v>
      </c>
      <c r="O1994" s="33">
        <f t="shared" si="1"/>
        <v>180.1</v>
      </c>
    </row>
    <row r="1995" spans="1:15" ht="15.75" customHeight="1" x14ac:dyDescent="0.3">
      <c r="A1995" s="7">
        <v>246</v>
      </c>
      <c r="B1995" s="7">
        <v>246</v>
      </c>
      <c r="C1995" s="57">
        <v>352</v>
      </c>
      <c r="D1995" s="57">
        <v>1</v>
      </c>
      <c r="E1995" s="58">
        <v>43514</v>
      </c>
      <c r="F1995" s="57">
        <v>5309</v>
      </c>
      <c r="G1995" s="57">
        <v>7811</v>
      </c>
      <c r="H1995" s="57">
        <v>7163</v>
      </c>
      <c r="I1995" s="57"/>
      <c r="J1995" s="59">
        <f t="shared" si="8"/>
        <v>34.95145631067961</v>
      </c>
      <c r="K1995" s="63"/>
      <c r="L1995" s="63"/>
      <c r="M1995" s="62"/>
      <c r="O1995" s="33">
        <f t="shared" si="1"/>
        <v>185.4</v>
      </c>
    </row>
    <row r="1996" spans="1:15" ht="15.75" customHeight="1" x14ac:dyDescent="0.3">
      <c r="A1996" s="7">
        <v>899</v>
      </c>
      <c r="B1996" s="7">
        <v>245</v>
      </c>
      <c r="C1996" s="57">
        <v>352</v>
      </c>
      <c r="D1996" s="57">
        <v>3</v>
      </c>
      <c r="E1996" s="58">
        <v>43521</v>
      </c>
      <c r="F1996" s="57">
        <v>5235</v>
      </c>
      <c r="G1996" s="57">
        <v>7318</v>
      </c>
      <c r="H1996" s="57">
        <v>6909</v>
      </c>
      <c r="I1996" s="57">
        <v>10</v>
      </c>
      <c r="J1996" s="59">
        <f t="shared" si="8"/>
        <v>24.432497013142175</v>
      </c>
      <c r="K1996" s="63">
        <f>AVERAGE(J1996:J1997)</f>
        <v>24.29098358744114</v>
      </c>
      <c r="L1996" s="63">
        <f>_xlfn.STDEV.S(J1996,J1997)</f>
        <v>0.20013020588428365</v>
      </c>
      <c r="M1996" s="62"/>
      <c r="O1996" s="33">
        <f t="shared" si="1"/>
        <v>167.4</v>
      </c>
    </row>
    <row r="1997" spans="1:15" ht="15.75" customHeight="1" x14ac:dyDescent="0.3">
      <c r="A1997" s="7">
        <v>900</v>
      </c>
      <c r="B1997" s="7">
        <v>246</v>
      </c>
      <c r="C1997" s="57">
        <v>352</v>
      </c>
      <c r="D1997" s="57">
        <v>3</v>
      </c>
      <c r="E1997" s="58">
        <v>43521</v>
      </c>
      <c r="F1997" s="57">
        <v>5309</v>
      </c>
      <c r="G1997" s="57">
        <v>7535</v>
      </c>
      <c r="H1997" s="57">
        <v>7102</v>
      </c>
      <c r="I1997" s="57"/>
      <c r="J1997" s="59">
        <f t="shared" si="8"/>
        <v>24.149470161740101</v>
      </c>
      <c r="K1997" s="62"/>
      <c r="L1997" s="62"/>
      <c r="M1997" s="62"/>
      <c r="O1997" s="33">
        <f t="shared" si="1"/>
        <v>179.3</v>
      </c>
    </row>
    <row r="1998" spans="1:15" ht="15.75" customHeight="1" x14ac:dyDescent="0.3">
      <c r="A1998" s="7">
        <v>1549</v>
      </c>
      <c r="B1998" s="7">
        <v>245</v>
      </c>
      <c r="C1998" s="57">
        <v>352</v>
      </c>
      <c r="D1998" s="57">
        <v>5</v>
      </c>
      <c r="E1998" s="58">
        <v>43531</v>
      </c>
      <c r="F1998" s="57">
        <v>5235</v>
      </c>
      <c r="G1998" s="57">
        <v>7546</v>
      </c>
      <c r="H1998" s="57">
        <v>7138</v>
      </c>
      <c r="I1998" s="57">
        <v>9</v>
      </c>
      <c r="J1998" s="59">
        <f t="shared" si="8"/>
        <v>21.439831844456123</v>
      </c>
      <c r="K1998" s="63">
        <f>AVERAGE(J1998:J1999)</f>
        <v>20.859776062088201</v>
      </c>
      <c r="L1998" s="63">
        <f>_xlfn.STDEV.S(J1998,J1999)</f>
        <v>0.82032275435765067</v>
      </c>
      <c r="M1998" s="62"/>
      <c r="O1998" s="33">
        <f t="shared" si="1"/>
        <v>190.3</v>
      </c>
    </row>
    <row r="1999" spans="1:15" ht="15.75" customHeight="1" x14ac:dyDescent="0.3">
      <c r="A1999" s="7">
        <v>1550</v>
      </c>
      <c r="B1999" s="7">
        <v>246</v>
      </c>
      <c r="C1999" s="57">
        <v>352</v>
      </c>
      <c r="D1999" s="57">
        <v>5</v>
      </c>
      <c r="E1999" s="58">
        <v>43531</v>
      </c>
      <c r="F1999" s="57">
        <v>5309</v>
      </c>
      <c r="G1999" s="57">
        <v>7717</v>
      </c>
      <c r="H1999" s="57">
        <v>7311</v>
      </c>
      <c r="I1999" s="57"/>
      <c r="J1999" s="59">
        <f t="shared" si="8"/>
        <v>20.27972027972028</v>
      </c>
      <c r="K1999" s="63"/>
      <c r="L1999" s="63"/>
      <c r="M1999" s="62"/>
      <c r="O1999" s="33">
        <f t="shared" si="1"/>
        <v>200.2</v>
      </c>
    </row>
    <row r="2000" spans="1:15" ht="15.75" customHeight="1" x14ac:dyDescent="0.3">
      <c r="A2000" s="34">
        <v>2127</v>
      </c>
      <c r="B2000" s="34">
        <v>173</v>
      </c>
      <c r="C2000" s="64">
        <v>352</v>
      </c>
      <c r="D2000" s="64">
        <v>7</v>
      </c>
      <c r="E2000" s="65">
        <v>43545</v>
      </c>
      <c r="F2000" s="66">
        <v>5227</v>
      </c>
      <c r="G2000" s="64">
        <v>7676</v>
      </c>
      <c r="H2000" s="64">
        <v>7251</v>
      </c>
      <c r="I2000" s="57"/>
      <c r="J2000" s="59">
        <f t="shared" si="8"/>
        <v>20.99802371541502</v>
      </c>
      <c r="K2000" s="63">
        <f>AVERAGE(J2000:J2001)</f>
        <v>20.897718754259234</v>
      </c>
      <c r="L2000" s="63">
        <f>_xlfn.STDEV.S(J2000,J2001)</f>
        <v>0.14185263643981844</v>
      </c>
      <c r="M2000" s="62"/>
      <c r="O2000" s="33">
        <f t="shared" si="1"/>
        <v>202.4</v>
      </c>
    </row>
    <row r="2001" spans="1:15" ht="15.75" customHeight="1" x14ac:dyDescent="0.3">
      <c r="A2001" s="34">
        <v>2128</v>
      </c>
      <c r="B2001" s="34">
        <v>174</v>
      </c>
      <c r="C2001" s="64">
        <v>352</v>
      </c>
      <c r="D2001" s="64">
        <v>7</v>
      </c>
      <c r="E2001" s="65">
        <v>43545</v>
      </c>
      <c r="F2001" s="66">
        <v>5182</v>
      </c>
      <c r="G2001" s="64">
        <v>7424</v>
      </c>
      <c r="H2001" s="64">
        <v>7038</v>
      </c>
      <c r="I2001" s="57"/>
      <c r="J2001" s="59">
        <f t="shared" si="8"/>
        <v>20.797413793103448</v>
      </c>
      <c r="K2001" s="62"/>
      <c r="L2001" s="62"/>
      <c r="M2001" s="62"/>
      <c r="O2001" s="33">
        <f t="shared" si="1"/>
        <v>185.6</v>
      </c>
    </row>
    <row r="2002" spans="1:15" ht="15.75" customHeight="1" x14ac:dyDescent="0.3">
      <c r="A2002" s="34">
        <v>2709</v>
      </c>
      <c r="B2002" s="34">
        <v>81</v>
      </c>
      <c r="C2002" s="64">
        <v>352</v>
      </c>
      <c r="D2002" s="64">
        <v>10</v>
      </c>
      <c r="E2002" s="65">
        <v>43564</v>
      </c>
      <c r="F2002" s="66">
        <v>5180</v>
      </c>
      <c r="G2002" s="64">
        <v>6897</v>
      </c>
      <c r="H2002" s="64">
        <v>6694</v>
      </c>
      <c r="I2002" s="64"/>
      <c r="J2002" s="59">
        <f t="shared" si="8"/>
        <v>13.408190224570674</v>
      </c>
      <c r="K2002" s="63">
        <f>AVERAGE(J2002:J2003)</f>
        <v>13.852135750892014</v>
      </c>
      <c r="L2002" s="63">
        <f>_xlfn.STDEV.S(J2002,J2003)</f>
        <v>0.62783378427849912</v>
      </c>
      <c r="M2002" s="62">
        <f>(K2000-K2002)/19</f>
        <v>0.37082015807195895</v>
      </c>
      <c r="N2002" s="33">
        <f>(K1994-K2002)/50</f>
        <v>0.42005652326941123</v>
      </c>
      <c r="O2002" s="33">
        <f t="shared" si="1"/>
        <v>151.4</v>
      </c>
    </row>
    <row r="2003" spans="1:15" ht="15.75" customHeight="1" x14ac:dyDescent="0.3">
      <c r="A2003" s="34">
        <v>2710</v>
      </c>
      <c r="B2003" s="34">
        <v>82</v>
      </c>
      <c r="C2003" s="64">
        <v>352</v>
      </c>
      <c r="D2003" s="64">
        <v>10</v>
      </c>
      <c r="E2003" s="65">
        <v>43564</v>
      </c>
      <c r="F2003" s="66">
        <v>5194</v>
      </c>
      <c r="G2003" s="64">
        <v>6769</v>
      </c>
      <c r="H2003" s="64">
        <v>6572</v>
      </c>
      <c r="I2003" s="64"/>
      <c r="J2003" s="59">
        <f t="shared" si="8"/>
        <v>14.296081277213352</v>
      </c>
      <c r="K2003" s="62"/>
      <c r="L2003" s="62"/>
      <c r="M2003" s="62"/>
      <c r="O2003" s="33">
        <f t="shared" si="1"/>
        <v>137.80000000000001</v>
      </c>
    </row>
    <row r="2004" spans="1:15" ht="15.75" customHeight="1" x14ac:dyDescent="0.3">
      <c r="A2004" s="7">
        <v>247</v>
      </c>
      <c r="B2004" s="7">
        <v>247</v>
      </c>
      <c r="C2004" s="28">
        <v>353</v>
      </c>
      <c r="D2004" s="28">
        <v>1</v>
      </c>
      <c r="E2004" s="29">
        <v>43514</v>
      </c>
      <c r="F2004" s="28">
        <v>5282</v>
      </c>
      <c r="G2004" s="28">
        <v>9694</v>
      </c>
      <c r="H2004" s="28">
        <v>8137</v>
      </c>
      <c r="I2004" s="28">
        <v>11</v>
      </c>
      <c r="J2004" s="30">
        <f t="shared" si="8"/>
        <v>54.535901926444829</v>
      </c>
      <c r="K2004" s="31">
        <f>AVERAGE(J2004:J2005)</f>
        <v>50.893559870668483</v>
      </c>
      <c r="L2004" s="31">
        <f>_xlfn.STDEV.S(J2004,J2005)</f>
        <v>5.1510495340808093</v>
      </c>
      <c r="M2004" s="32">
        <v>3</v>
      </c>
      <c r="O2004" s="33">
        <f t="shared" si="1"/>
        <v>285.5</v>
      </c>
    </row>
    <row r="2005" spans="1:15" ht="15.75" customHeight="1" x14ac:dyDescent="0.3">
      <c r="A2005" s="7">
        <v>248</v>
      </c>
      <c r="B2005" s="7">
        <v>248</v>
      </c>
      <c r="C2005" s="28">
        <v>353</v>
      </c>
      <c r="D2005" s="28">
        <v>1</v>
      </c>
      <c r="E2005" s="29">
        <v>43514</v>
      </c>
      <c r="F2005" s="28">
        <v>5224</v>
      </c>
      <c r="G2005" s="28">
        <v>9456</v>
      </c>
      <c r="H2005" s="28">
        <v>8098</v>
      </c>
      <c r="I2005" s="28"/>
      <c r="J2005" s="30">
        <f t="shared" si="8"/>
        <v>47.251217814892136</v>
      </c>
      <c r="K2005" s="32"/>
      <c r="L2005" s="32"/>
      <c r="M2005" s="32"/>
      <c r="O2005" s="33">
        <f t="shared" si="1"/>
        <v>287.39999999999998</v>
      </c>
    </row>
    <row r="2006" spans="1:15" ht="15.75" customHeight="1" x14ac:dyDescent="0.3">
      <c r="A2006" s="7">
        <v>901</v>
      </c>
      <c r="B2006" s="7">
        <v>247</v>
      </c>
      <c r="C2006" s="28">
        <v>353</v>
      </c>
      <c r="D2006" s="28">
        <v>3</v>
      </c>
      <c r="E2006" s="29">
        <v>43521</v>
      </c>
      <c r="F2006" s="28">
        <v>5282</v>
      </c>
      <c r="G2006" s="28">
        <v>8985</v>
      </c>
      <c r="H2006" s="28">
        <v>8093</v>
      </c>
      <c r="I2006" s="28">
        <v>10</v>
      </c>
      <c r="J2006" s="30">
        <f t="shared" si="8"/>
        <v>31.732479544646036</v>
      </c>
      <c r="K2006" s="31">
        <f>AVERAGE(J2006:J2007)</f>
        <v>31.061311640906183</v>
      </c>
      <c r="L2006" s="31">
        <f>_xlfn.STDEV.S(J2006,J2007)</f>
        <v>0.94917475209842295</v>
      </c>
      <c r="M2006" s="32"/>
      <c r="O2006" s="33">
        <f t="shared" si="1"/>
        <v>281.10000000000002</v>
      </c>
    </row>
    <row r="2007" spans="1:15" ht="15.75" customHeight="1" x14ac:dyDescent="0.3">
      <c r="A2007" s="7">
        <v>902</v>
      </c>
      <c r="B2007" s="7">
        <v>248</v>
      </c>
      <c r="C2007" s="28">
        <v>353</v>
      </c>
      <c r="D2007" s="28">
        <v>3</v>
      </c>
      <c r="E2007" s="29">
        <v>43521</v>
      </c>
      <c r="F2007" s="28">
        <v>5224</v>
      </c>
      <c r="G2007" s="28">
        <v>9034</v>
      </c>
      <c r="H2007" s="28">
        <v>8146</v>
      </c>
      <c r="I2007" s="28"/>
      <c r="J2007" s="30">
        <f t="shared" si="8"/>
        <v>30.390143737166326</v>
      </c>
      <c r="K2007" s="31"/>
      <c r="L2007" s="31"/>
      <c r="M2007" s="32"/>
      <c r="O2007" s="33">
        <f t="shared" si="1"/>
        <v>292.2</v>
      </c>
    </row>
    <row r="2008" spans="1:15" ht="15.75" customHeight="1" x14ac:dyDescent="0.3">
      <c r="A2008" s="7">
        <v>1551</v>
      </c>
      <c r="B2008" s="7">
        <v>247</v>
      </c>
      <c r="C2008" s="28">
        <v>353</v>
      </c>
      <c r="D2008" s="28">
        <v>5</v>
      </c>
      <c r="E2008" s="29">
        <v>43531</v>
      </c>
      <c r="F2008" s="28">
        <v>5282</v>
      </c>
      <c r="G2008" s="28">
        <v>9017</v>
      </c>
      <c r="H2008" s="28">
        <v>8185</v>
      </c>
      <c r="I2008" s="28">
        <v>10</v>
      </c>
      <c r="J2008" s="30">
        <f t="shared" si="8"/>
        <v>28.660006889424732</v>
      </c>
      <c r="K2008" s="31">
        <f>AVERAGE(J2008:J2009)</f>
        <v>28.994562629819498</v>
      </c>
      <c r="L2008" s="31">
        <f>_xlfn.STDEV.S(J2008,J2009)</f>
        <v>0.47313326543605022</v>
      </c>
      <c r="M2008" s="32"/>
      <c r="O2008" s="33">
        <f t="shared" si="1"/>
        <v>290.3</v>
      </c>
    </row>
    <row r="2009" spans="1:15" ht="15.75" customHeight="1" x14ac:dyDescent="0.3">
      <c r="A2009" s="7">
        <v>1552</v>
      </c>
      <c r="B2009" s="7">
        <v>248</v>
      </c>
      <c r="C2009" s="28">
        <v>353</v>
      </c>
      <c r="D2009" s="28">
        <v>5</v>
      </c>
      <c r="E2009" s="29">
        <v>43531</v>
      </c>
      <c r="F2009" s="28">
        <v>5224</v>
      </c>
      <c r="G2009" s="28">
        <v>8906</v>
      </c>
      <c r="H2009" s="28">
        <v>8071</v>
      </c>
      <c r="I2009" s="28"/>
      <c r="J2009" s="30">
        <f t="shared" si="8"/>
        <v>29.329118370214264</v>
      </c>
      <c r="K2009" s="32"/>
      <c r="L2009" s="32"/>
      <c r="M2009" s="32"/>
      <c r="O2009" s="33">
        <f t="shared" si="1"/>
        <v>284.7</v>
      </c>
    </row>
    <row r="2010" spans="1:15" ht="15.75" customHeight="1" x14ac:dyDescent="0.3">
      <c r="A2010" s="34">
        <v>2539</v>
      </c>
      <c r="B2010" s="34">
        <v>127</v>
      </c>
      <c r="C2010" s="35">
        <v>353</v>
      </c>
      <c r="D2010" s="35">
        <v>9</v>
      </c>
      <c r="E2010" s="36">
        <v>43557</v>
      </c>
      <c r="F2010" s="37">
        <v>5247</v>
      </c>
      <c r="G2010" s="35">
        <v>8249</v>
      </c>
      <c r="H2010" s="35">
        <v>7798</v>
      </c>
      <c r="I2010" s="28"/>
      <c r="J2010" s="30">
        <f t="shared" si="8"/>
        <v>17.679341434731477</v>
      </c>
      <c r="K2010" s="31">
        <f>AVERAGE(J2010:J2011)</f>
        <v>17.493890865168151</v>
      </c>
      <c r="L2010" s="31">
        <f>_xlfn.STDEV.S(J2010,J2011)</f>
        <v>0.26226671062627033</v>
      </c>
      <c r="M2010" s="32"/>
      <c r="O2010" s="33">
        <f t="shared" si="1"/>
        <v>255.1</v>
      </c>
    </row>
    <row r="2011" spans="1:15" ht="15.75" customHeight="1" x14ac:dyDescent="0.3">
      <c r="A2011" s="34">
        <v>2540</v>
      </c>
      <c r="B2011" s="34">
        <v>128</v>
      </c>
      <c r="C2011" s="35">
        <v>353</v>
      </c>
      <c r="D2011" s="35">
        <v>9</v>
      </c>
      <c r="E2011" s="36">
        <v>43557</v>
      </c>
      <c r="F2011" s="37">
        <v>5213</v>
      </c>
      <c r="G2011" s="35">
        <v>8229</v>
      </c>
      <c r="H2011" s="35">
        <v>7784</v>
      </c>
      <c r="I2011" s="28"/>
      <c r="J2011" s="30">
        <f t="shared" si="8"/>
        <v>17.308440295604825</v>
      </c>
      <c r="K2011" s="32"/>
      <c r="L2011" s="32"/>
      <c r="M2011" s="32"/>
      <c r="O2011" s="33">
        <f t="shared" si="1"/>
        <v>257.10000000000002</v>
      </c>
    </row>
    <row r="2012" spans="1:15" ht="15.75" customHeight="1" x14ac:dyDescent="0.3">
      <c r="A2012" s="34">
        <v>3189</v>
      </c>
      <c r="B2012" s="34">
        <v>129</v>
      </c>
      <c r="C2012" s="35">
        <v>353</v>
      </c>
      <c r="D2012" s="35">
        <v>12</v>
      </c>
      <c r="E2012" s="36">
        <v>43577</v>
      </c>
      <c r="F2012" s="37">
        <v>5238</v>
      </c>
      <c r="G2012" s="35">
        <v>8186</v>
      </c>
      <c r="H2012" s="35">
        <v>7796</v>
      </c>
      <c r="I2012" s="35"/>
      <c r="J2012" s="30">
        <f t="shared" si="8"/>
        <v>15.246286161063329</v>
      </c>
      <c r="K2012" s="31">
        <f>AVERAGE(J2012:J2013)</f>
        <v>15.324336765552843</v>
      </c>
      <c r="L2012" s="31">
        <f>_xlfn.STDEV.S(J2012,J2013)</f>
        <v>0.11038022342048745</v>
      </c>
      <c r="M2012" s="32">
        <f>(K2010-K2012)/20</f>
        <v>0.10847770498076539</v>
      </c>
      <c r="N2012" s="33">
        <f>(K2006-K2012)/56</f>
        <v>0.28101740848845252</v>
      </c>
      <c r="O2012" s="33">
        <f t="shared" si="1"/>
        <v>255.8</v>
      </c>
    </row>
    <row r="2013" spans="1:15" ht="15.75" customHeight="1" x14ac:dyDescent="0.3">
      <c r="A2013" s="34">
        <v>3190</v>
      </c>
      <c r="B2013" s="34">
        <v>130</v>
      </c>
      <c r="C2013" s="35">
        <v>353</v>
      </c>
      <c r="D2013" s="35">
        <v>12</v>
      </c>
      <c r="E2013" s="36">
        <v>43577</v>
      </c>
      <c r="F2013" s="37">
        <v>5212</v>
      </c>
      <c r="G2013" s="35">
        <v>8209</v>
      </c>
      <c r="H2013" s="35">
        <v>7809</v>
      </c>
      <c r="I2013" s="35"/>
      <c r="J2013" s="30">
        <f t="shared" si="8"/>
        <v>15.402387370042355</v>
      </c>
      <c r="K2013" s="32"/>
      <c r="L2013" s="32"/>
      <c r="M2013" s="32"/>
      <c r="O2013" s="33">
        <f t="shared" si="1"/>
        <v>259.7</v>
      </c>
    </row>
    <row r="2014" spans="1:15" ht="15.75" customHeight="1" x14ac:dyDescent="0.3">
      <c r="A2014" s="7">
        <v>249</v>
      </c>
      <c r="B2014" s="7">
        <v>249</v>
      </c>
      <c r="C2014" s="67">
        <v>354</v>
      </c>
      <c r="D2014" s="67">
        <v>1</v>
      </c>
      <c r="E2014" s="68">
        <v>43514</v>
      </c>
      <c r="F2014" s="67">
        <v>5178</v>
      </c>
      <c r="G2014" s="67">
        <v>6455</v>
      </c>
      <c r="H2014" s="67">
        <v>6299</v>
      </c>
      <c r="I2014" s="67">
        <v>9</v>
      </c>
      <c r="J2014" s="69">
        <f t="shared" si="8"/>
        <v>13.916146297948259</v>
      </c>
      <c r="K2014" s="46">
        <f>AVERAGE(J2014:J2015)</f>
        <v>13.784314283725902</v>
      </c>
      <c r="L2014" s="46">
        <f>_xlfn.STDEV.S(J2014,J2015)</f>
        <v>0.18643862246821974</v>
      </c>
      <c r="M2014" s="47">
        <v>1</v>
      </c>
      <c r="O2014" s="33">
        <f t="shared" si="1"/>
        <v>112.1</v>
      </c>
    </row>
    <row r="2015" spans="1:15" ht="15.75" customHeight="1" x14ac:dyDescent="0.3">
      <c r="A2015" s="7">
        <v>250</v>
      </c>
      <c r="B2015" s="7">
        <v>250</v>
      </c>
      <c r="C2015" s="67">
        <v>354</v>
      </c>
      <c r="D2015" s="67">
        <v>1</v>
      </c>
      <c r="E2015" s="68">
        <v>43514</v>
      </c>
      <c r="F2015" s="67">
        <v>5274</v>
      </c>
      <c r="G2015" s="67">
        <v>6556</v>
      </c>
      <c r="H2015" s="67">
        <v>6402</v>
      </c>
      <c r="I2015" s="67"/>
      <c r="J2015" s="69">
        <f t="shared" si="8"/>
        <v>13.652482269503546</v>
      </c>
      <c r="K2015" s="46"/>
      <c r="L2015" s="46"/>
      <c r="M2015" s="47"/>
      <c r="O2015" s="33">
        <f t="shared" si="1"/>
        <v>112.8</v>
      </c>
    </row>
    <row r="2016" spans="1:15" ht="15.75" customHeight="1" x14ac:dyDescent="0.3">
      <c r="A2016" s="7">
        <v>903</v>
      </c>
      <c r="B2016" s="7">
        <v>249</v>
      </c>
      <c r="C2016" s="67">
        <v>354</v>
      </c>
      <c r="D2016" s="67">
        <v>3</v>
      </c>
      <c r="E2016" s="68">
        <v>43521</v>
      </c>
      <c r="F2016" s="67">
        <v>5178</v>
      </c>
      <c r="G2016" s="67">
        <v>6388</v>
      </c>
      <c r="H2016" s="67">
        <v>6216</v>
      </c>
      <c r="I2016" s="67">
        <v>9</v>
      </c>
      <c r="J2016" s="69">
        <f t="shared" si="8"/>
        <v>16.570327552986512</v>
      </c>
      <c r="K2016" s="46">
        <f>AVERAGE(J2016:J2017)</f>
        <v>16.467894700188033</v>
      </c>
      <c r="L2016" s="46">
        <f>_xlfn.STDEV.S(J2016,J2017)</f>
        <v>0.14486192966017367</v>
      </c>
      <c r="M2016" s="47"/>
      <c r="O2016" s="33">
        <f t="shared" si="1"/>
        <v>103.8</v>
      </c>
    </row>
    <row r="2017" spans="1:15" ht="15.75" customHeight="1" x14ac:dyDescent="0.3">
      <c r="A2017" s="7">
        <v>904</v>
      </c>
      <c r="B2017" s="7">
        <v>250</v>
      </c>
      <c r="C2017" s="67">
        <v>354</v>
      </c>
      <c r="D2017" s="67">
        <v>3</v>
      </c>
      <c r="E2017" s="68">
        <v>43521</v>
      </c>
      <c r="F2017" s="67">
        <v>5274</v>
      </c>
      <c r="G2017" s="67">
        <v>6433</v>
      </c>
      <c r="H2017" s="67">
        <v>6270</v>
      </c>
      <c r="I2017" s="67"/>
      <c r="J2017" s="69">
        <f t="shared" si="8"/>
        <v>16.365461847389557</v>
      </c>
      <c r="K2017" s="47"/>
      <c r="L2017" s="47"/>
      <c r="M2017" s="47"/>
      <c r="O2017" s="33">
        <f t="shared" si="1"/>
        <v>99.6</v>
      </c>
    </row>
    <row r="2018" spans="1:15" ht="15.75" customHeight="1" x14ac:dyDescent="0.3">
      <c r="A2018" s="7">
        <v>1553</v>
      </c>
      <c r="B2018" s="7">
        <v>249</v>
      </c>
      <c r="C2018" s="67">
        <v>354</v>
      </c>
      <c r="D2018" s="67">
        <v>5</v>
      </c>
      <c r="E2018" s="68">
        <v>43531</v>
      </c>
      <c r="F2018" s="67">
        <v>5178</v>
      </c>
      <c r="G2018" s="67">
        <v>7086</v>
      </c>
      <c r="H2018" s="67">
        <v>6808</v>
      </c>
      <c r="I2018" s="67">
        <v>7</v>
      </c>
      <c r="J2018" s="69">
        <f t="shared" si="8"/>
        <v>17.05521472392638</v>
      </c>
      <c r="K2018" s="46">
        <f>AVERAGE(J2018:J2019)</f>
        <v>17.148297017135604</v>
      </c>
      <c r="L2018" s="46">
        <f>_xlfn.STDEV.S(J2018,J2019)</f>
        <v>0.13163824147327474</v>
      </c>
      <c r="M2018" s="47"/>
      <c r="O2018" s="33">
        <f t="shared" si="1"/>
        <v>163</v>
      </c>
    </row>
    <row r="2019" spans="1:15" ht="15.75" customHeight="1" x14ac:dyDescent="0.3">
      <c r="A2019" s="7">
        <v>1554</v>
      </c>
      <c r="B2019" s="7">
        <v>250</v>
      </c>
      <c r="C2019" s="67">
        <v>354</v>
      </c>
      <c r="D2019" s="67">
        <v>5</v>
      </c>
      <c r="E2019" s="68">
        <v>43531</v>
      </c>
      <c r="F2019" s="67">
        <v>5274</v>
      </c>
      <c r="G2019" s="67">
        <v>7008</v>
      </c>
      <c r="H2019" s="67">
        <v>6753</v>
      </c>
      <c r="I2019" s="67"/>
      <c r="J2019" s="69">
        <f t="shared" si="8"/>
        <v>17.241379310344829</v>
      </c>
      <c r="K2019" s="46"/>
      <c r="L2019" s="46"/>
      <c r="M2019" s="47"/>
      <c r="O2019" s="33">
        <f t="shared" si="1"/>
        <v>147.9</v>
      </c>
    </row>
    <row r="2020" spans="1:15" ht="15.75" customHeight="1" x14ac:dyDescent="0.3">
      <c r="A2020" s="34">
        <v>2129</v>
      </c>
      <c r="B2020" s="34">
        <v>175</v>
      </c>
      <c r="C2020" s="70">
        <v>354</v>
      </c>
      <c r="D2020" s="70">
        <v>7</v>
      </c>
      <c r="E2020" s="71">
        <v>43545</v>
      </c>
      <c r="F2020" s="72">
        <v>5280</v>
      </c>
      <c r="G2020" s="70">
        <v>7690</v>
      </c>
      <c r="H2020" s="70">
        <v>7366</v>
      </c>
      <c r="I2020" s="67"/>
      <c r="J2020" s="69">
        <f t="shared" si="8"/>
        <v>15.532118887823588</v>
      </c>
      <c r="K2020" s="46">
        <f>AVERAGE(J2020:J2021)</f>
        <v>15.544900994893123</v>
      </c>
      <c r="L2020" s="46">
        <f>_xlfn.STDEV.S(J2020,J2021)</f>
        <v>1.8076629173442795E-2</v>
      </c>
      <c r="M2020" s="47">
        <f>(K2018-K2020)/14</f>
        <v>0.11452828730303441</v>
      </c>
      <c r="N2020" s="62" t="s">
        <v>26</v>
      </c>
      <c r="O2020" s="33">
        <f t="shared" si="1"/>
        <v>208.6</v>
      </c>
    </row>
    <row r="2021" spans="1:15" ht="15.75" customHeight="1" x14ac:dyDescent="0.3">
      <c r="A2021" s="34">
        <v>2130</v>
      </c>
      <c r="B2021" s="34">
        <v>176</v>
      </c>
      <c r="C2021" s="70">
        <v>354</v>
      </c>
      <c r="D2021" s="70">
        <v>7</v>
      </c>
      <c r="E2021" s="71">
        <v>43545</v>
      </c>
      <c r="F2021" s="72">
        <v>5193</v>
      </c>
      <c r="G2021" s="70">
        <v>7607</v>
      </c>
      <c r="H2021" s="70">
        <v>7282</v>
      </c>
      <c r="I2021" s="67"/>
      <c r="J2021" s="69">
        <f t="shared" si="8"/>
        <v>15.55768310196266</v>
      </c>
      <c r="K2021" s="47"/>
      <c r="L2021" s="47"/>
      <c r="M2021" s="47"/>
      <c r="O2021" s="33">
        <f t="shared" si="1"/>
        <v>208.9</v>
      </c>
    </row>
    <row r="2022" spans="1:15" ht="15.75" customHeight="1" x14ac:dyDescent="0.3">
      <c r="A2022" s="7">
        <v>251</v>
      </c>
      <c r="B2022" s="7">
        <v>251</v>
      </c>
      <c r="C2022" s="28">
        <v>355</v>
      </c>
      <c r="D2022" s="28">
        <v>1</v>
      </c>
      <c r="E2022" s="29">
        <v>43514</v>
      </c>
      <c r="F2022" s="28">
        <v>5258</v>
      </c>
      <c r="G2022" s="28">
        <v>9015</v>
      </c>
      <c r="H2022" s="28">
        <v>7977</v>
      </c>
      <c r="I2022" s="28">
        <v>8</v>
      </c>
      <c r="J2022" s="30">
        <f t="shared" si="8"/>
        <v>38.175799926443545</v>
      </c>
      <c r="K2022" s="31">
        <f>AVERAGE(J2022:J2023)</f>
        <v>38.751251149143734</v>
      </c>
      <c r="L2022" s="31">
        <f>_xlfn.STDEV.S(J2022,J2023)</f>
        <v>0.81381092362678642</v>
      </c>
      <c r="M2022" s="32">
        <v>2</v>
      </c>
      <c r="O2022" s="33">
        <f t="shared" si="1"/>
        <v>271.89999999999998</v>
      </c>
    </row>
    <row r="2023" spans="1:15" ht="15.75" customHeight="1" x14ac:dyDescent="0.3">
      <c r="A2023" s="7">
        <v>252</v>
      </c>
      <c r="B2023" s="7">
        <v>252</v>
      </c>
      <c r="C2023" s="28">
        <v>355</v>
      </c>
      <c r="D2023" s="28">
        <v>1</v>
      </c>
      <c r="E2023" s="29">
        <v>43514</v>
      </c>
      <c r="F2023" s="28">
        <v>5296</v>
      </c>
      <c r="G2023" s="28">
        <v>8938</v>
      </c>
      <c r="H2023" s="28">
        <v>7910</v>
      </c>
      <c r="I2023" s="28"/>
      <c r="J2023" s="30">
        <f t="shared" si="8"/>
        <v>39.326702371843922</v>
      </c>
      <c r="K2023" s="32"/>
      <c r="L2023" s="32"/>
      <c r="M2023" s="32"/>
      <c r="O2023" s="33">
        <f t="shared" si="1"/>
        <v>261.39999999999998</v>
      </c>
    </row>
    <row r="2024" spans="1:15" ht="15.75" customHeight="1" x14ac:dyDescent="0.3">
      <c r="A2024" s="7">
        <v>905</v>
      </c>
      <c r="B2024" s="7">
        <v>251</v>
      </c>
      <c r="C2024" s="28">
        <v>355</v>
      </c>
      <c r="D2024" s="28">
        <v>3</v>
      </c>
      <c r="E2024" s="29">
        <v>43521</v>
      </c>
      <c r="F2024" s="28">
        <v>5258</v>
      </c>
      <c r="G2024" s="48">
        <v>8129</v>
      </c>
      <c r="H2024" s="48">
        <v>7949</v>
      </c>
      <c r="I2024" s="28">
        <v>8</v>
      </c>
      <c r="J2024" s="30"/>
      <c r="K2024" s="31">
        <f>AVERAGE(J2024:J2025)</f>
        <v>30.918874172185429</v>
      </c>
      <c r="L2024" s="31" t="e">
        <f>_xlfn.STDEV.S(J2024,J2025)</f>
        <v>#DIV/0!</v>
      </c>
      <c r="M2024" s="32"/>
      <c r="O2024" s="33">
        <f t="shared" si="1"/>
        <v>269.10000000000002</v>
      </c>
    </row>
    <row r="2025" spans="1:15" ht="15.75" customHeight="1" x14ac:dyDescent="0.3">
      <c r="A2025" s="7">
        <v>906</v>
      </c>
      <c r="B2025" s="7">
        <v>252</v>
      </c>
      <c r="C2025" s="28">
        <v>355</v>
      </c>
      <c r="D2025" s="28">
        <v>3</v>
      </c>
      <c r="E2025" s="29">
        <v>43521</v>
      </c>
      <c r="F2025" s="28">
        <v>5296</v>
      </c>
      <c r="G2025" s="28">
        <v>8459</v>
      </c>
      <c r="H2025" s="28">
        <v>7712</v>
      </c>
      <c r="I2025" s="28"/>
      <c r="J2025" s="30">
        <f t="shared" ref="J2025:J2232" si="9">+(((G2025-F2025)-(H2025-F2025))/(H2025-F2025))*100</f>
        <v>30.918874172185429</v>
      </c>
      <c r="K2025" s="31"/>
      <c r="L2025" s="31"/>
      <c r="M2025" s="32"/>
      <c r="O2025" s="33">
        <f t="shared" si="1"/>
        <v>241.6</v>
      </c>
    </row>
    <row r="2026" spans="1:15" ht="15.75" customHeight="1" x14ac:dyDescent="0.3">
      <c r="A2026" s="7">
        <v>1555</v>
      </c>
      <c r="B2026" s="7">
        <v>251</v>
      </c>
      <c r="C2026" s="28">
        <v>355</v>
      </c>
      <c r="D2026" s="28">
        <v>5</v>
      </c>
      <c r="E2026" s="29">
        <v>43531</v>
      </c>
      <c r="F2026" s="28">
        <v>5258</v>
      </c>
      <c r="G2026" s="28">
        <v>7958</v>
      </c>
      <c r="H2026" s="28">
        <v>7452</v>
      </c>
      <c r="I2026" s="28">
        <v>7</v>
      </c>
      <c r="J2026" s="30">
        <f t="shared" si="9"/>
        <v>23.062898814949865</v>
      </c>
      <c r="K2026" s="31">
        <f>AVERAGE(J2026:J2027)</f>
        <v>23.257833772295779</v>
      </c>
      <c r="L2026" s="31">
        <f>_xlfn.STDEV.S(J2026,J2027)</f>
        <v>0.27567966045921305</v>
      </c>
      <c r="M2026" s="32"/>
      <c r="O2026" s="33">
        <f t="shared" si="1"/>
        <v>219.4</v>
      </c>
    </row>
    <row r="2027" spans="1:15" ht="15.75" customHeight="1" x14ac:dyDescent="0.3">
      <c r="A2027" s="7">
        <v>1556</v>
      </c>
      <c r="B2027" s="7">
        <v>252</v>
      </c>
      <c r="C2027" s="28">
        <v>355</v>
      </c>
      <c r="D2027" s="28">
        <v>5</v>
      </c>
      <c r="E2027" s="29">
        <v>43531</v>
      </c>
      <c r="F2027" s="28">
        <v>5296</v>
      </c>
      <c r="G2027" s="28">
        <v>7949</v>
      </c>
      <c r="H2027" s="28">
        <v>7445</v>
      </c>
      <c r="I2027" s="28"/>
      <c r="J2027" s="30">
        <f t="shared" si="9"/>
        <v>23.452768729641694</v>
      </c>
      <c r="K2027" s="32"/>
      <c r="L2027" s="32"/>
      <c r="M2027" s="32"/>
      <c r="O2027" s="33">
        <f t="shared" si="1"/>
        <v>214.9</v>
      </c>
    </row>
    <row r="2028" spans="1:15" ht="15.75" customHeight="1" x14ac:dyDescent="0.3">
      <c r="A2028" s="34">
        <v>2345</v>
      </c>
      <c r="B2028" s="34">
        <v>115</v>
      </c>
      <c r="C2028" s="35">
        <v>355</v>
      </c>
      <c r="D2028" s="35">
        <v>8</v>
      </c>
      <c r="E2028" s="36">
        <v>43550</v>
      </c>
      <c r="F2028" s="37">
        <v>5260</v>
      </c>
      <c r="G2028" s="35">
        <v>8202</v>
      </c>
      <c r="H2028" s="35">
        <v>7841</v>
      </c>
      <c r="I2028" s="28"/>
      <c r="J2028" s="30">
        <f t="shared" si="9"/>
        <v>13.986826811313444</v>
      </c>
      <c r="K2028" s="31">
        <f>AVERAGE(J2028:J2029)</f>
        <v>14.006091694087784</v>
      </c>
      <c r="L2028" s="31">
        <f>_xlfn.STDEV.S(J2028,J2029)</f>
        <v>2.7244658497000102E-2</v>
      </c>
      <c r="M2028" s="32">
        <f>(K2026-K2028)/19</f>
        <v>0.48693379358989447</v>
      </c>
      <c r="N2028" s="33">
        <f>(K2024-K2028)/29</f>
        <v>0.58319939579647062</v>
      </c>
      <c r="O2028" s="33">
        <f t="shared" si="1"/>
        <v>258.10000000000002</v>
      </c>
    </row>
    <row r="2029" spans="1:15" ht="15.75" customHeight="1" x14ac:dyDescent="0.3">
      <c r="A2029" s="34">
        <v>2346</v>
      </c>
      <c r="B2029" s="34">
        <v>116</v>
      </c>
      <c r="C2029" s="35">
        <v>355</v>
      </c>
      <c r="D2029" s="35">
        <v>8</v>
      </c>
      <c r="E2029" s="36">
        <v>43550</v>
      </c>
      <c r="F2029" s="37">
        <v>5263</v>
      </c>
      <c r="G2029" s="35">
        <v>8141</v>
      </c>
      <c r="H2029" s="35">
        <v>7787</v>
      </c>
      <c r="I2029" s="28"/>
      <c r="J2029" s="30">
        <f t="shared" si="9"/>
        <v>14.025356576862125</v>
      </c>
      <c r="K2029" s="32"/>
      <c r="L2029" s="32"/>
      <c r="M2029" s="32"/>
      <c r="O2029" s="33">
        <f t="shared" si="1"/>
        <v>252.4</v>
      </c>
    </row>
    <row r="2030" spans="1:15" ht="15.75" customHeight="1" x14ac:dyDescent="0.3">
      <c r="A2030" s="7">
        <v>253</v>
      </c>
      <c r="B2030" s="7">
        <v>253</v>
      </c>
      <c r="C2030" s="57">
        <v>356</v>
      </c>
      <c r="D2030" s="57">
        <v>1</v>
      </c>
      <c r="E2030" s="58">
        <v>43514</v>
      </c>
      <c r="F2030" s="57">
        <v>5257</v>
      </c>
      <c r="G2030" s="57">
        <v>7088</v>
      </c>
      <c r="H2030" s="57">
        <v>6603</v>
      </c>
      <c r="I2030" s="57">
        <v>10</v>
      </c>
      <c r="J2030" s="59">
        <f t="shared" si="9"/>
        <v>36.032689450222882</v>
      </c>
      <c r="K2030" s="63">
        <f>AVERAGE(J2030:J2031)</f>
        <v>36.111975392877312</v>
      </c>
      <c r="L2030" s="63">
        <f>_xlfn.STDEV.S(J2030,J2031)</f>
        <v>0.11212725540742489</v>
      </c>
      <c r="M2030" s="62">
        <v>3</v>
      </c>
      <c r="O2030" s="33">
        <f t="shared" si="1"/>
        <v>134.6</v>
      </c>
    </row>
    <row r="2031" spans="1:15" ht="15.75" customHeight="1" x14ac:dyDescent="0.3">
      <c r="A2031" s="7">
        <v>254</v>
      </c>
      <c r="B2031" s="7">
        <v>254</v>
      </c>
      <c r="C2031" s="57">
        <v>356</v>
      </c>
      <c r="D2031" s="57">
        <v>1</v>
      </c>
      <c r="E2031" s="58">
        <v>43514</v>
      </c>
      <c r="F2031" s="57">
        <v>5257</v>
      </c>
      <c r="G2031" s="57">
        <v>6909</v>
      </c>
      <c r="H2031" s="57">
        <v>6470</v>
      </c>
      <c r="I2031" s="57"/>
      <c r="J2031" s="59">
        <f t="shared" si="9"/>
        <v>36.191261335531735</v>
      </c>
      <c r="K2031" s="63"/>
      <c r="L2031" s="63"/>
      <c r="M2031" s="62"/>
      <c r="O2031" s="33">
        <f t="shared" si="1"/>
        <v>121.3</v>
      </c>
    </row>
    <row r="2032" spans="1:15" ht="15.75" customHeight="1" x14ac:dyDescent="0.3">
      <c r="A2032" s="7">
        <v>907</v>
      </c>
      <c r="B2032" s="7">
        <v>253</v>
      </c>
      <c r="C2032" s="57">
        <v>356</v>
      </c>
      <c r="D2032" s="57">
        <v>3</v>
      </c>
      <c r="E2032" s="58">
        <v>43521</v>
      </c>
      <c r="F2032" s="57">
        <v>5257</v>
      </c>
      <c r="G2032" s="57">
        <v>6931</v>
      </c>
      <c r="H2032" s="57">
        <v>6441</v>
      </c>
      <c r="I2032" s="57">
        <v>10</v>
      </c>
      <c r="J2032" s="59">
        <f t="shared" si="9"/>
        <v>41.385135135135137</v>
      </c>
      <c r="K2032" s="63">
        <f>AVERAGE(J2032:J2033)</f>
        <v>40.90533352501437</v>
      </c>
      <c r="L2032" s="63">
        <f>_xlfn.STDEV.S(J2032,J2033)</f>
        <v>0.67854194428123105</v>
      </c>
      <c r="M2032" s="62"/>
      <c r="O2032" s="33">
        <f t="shared" si="1"/>
        <v>118.4</v>
      </c>
    </row>
    <row r="2033" spans="1:15" ht="15.75" customHeight="1" x14ac:dyDescent="0.3">
      <c r="A2033" s="7">
        <v>908</v>
      </c>
      <c r="B2033" s="7">
        <v>254</v>
      </c>
      <c r="C2033" s="57">
        <v>356</v>
      </c>
      <c r="D2033" s="57">
        <v>3</v>
      </c>
      <c r="E2033" s="58">
        <v>43521</v>
      </c>
      <c r="F2033" s="57">
        <v>5257</v>
      </c>
      <c r="G2033" s="57">
        <v>7105</v>
      </c>
      <c r="H2033" s="57">
        <v>6573</v>
      </c>
      <c r="I2033" s="57"/>
      <c r="J2033" s="59">
        <f t="shared" si="9"/>
        <v>40.425531914893611</v>
      </c>
      <c r="K2033" s="62"/>
      <c r="L2033" s="62"/>
      <c r="M2033" s="62"/>
      <c r="O2033" s="33">
        <f t="shared" si="1"/>
        <v>131.6</v>
      </c>
    </row>
    <row r="2034" spans="1:15" ht="15.75" customHeight="1" x14ac:dyDescent="0.3">
      <c r="A2034" s="7">
        <v>1557</v>
      </c>
      <c r="B2034" s="7">
        <v>253</v>
      </c>
      <c r="C2034" s="57">
        <v>356</v>
      </c>
      <c r="D2034" s="57">
        <v>5</v>
      </c>
      <c r="E2034" s="58">
        <v>43531</v>
      </c>
      <c r="F2034" s="57">
        <v>5257</v>
      </c>
      <c r="G2034" s="57">
        <v>7261</v>
      </c>
      <c r="H2034" s="57">
        <v>6697</v>
      </c>
      <c r="I2034" s="57">
        <v>9</v>
      </c>
      <c r="J2034" s="59">
        <f t="shared" si="9"/>
        <v>39.166666666666664</v>
      </c>
      <c r="K2034" s="63">
        <f>AVERAGE(J2034:J2035)</f>
        <v>37.702020202020201</v>
      </c>
      <c r="L2034" s="63">
        <f>_xlfn.STDEV.S(J2034,J2035)</f>
        <v>2.071322894384835</v>
      </c>
      <c r="M2034" s="62"/>
      <c r="O2034" s="33">
        <f t="shared" si="1"/>
        <v>144</v>
      </c>
    </row>
    <row r="2035" spans="1:15" ht="15.75" customHeight="1" x14ac:dyDescent="0.3">
      <c r="A2035" s="7">
        <v>1558</v>
      </c>
      <c r="B2035" s="7">
        <v>254</v>
      </c>
      <c r="C2035" s="57">
        <v>356</v>
      </c>
      <c r="D2035" s="57">
        <v>5</v>
      </c>
      <c r="E2035" s="58">
        <v>43531</v>
      </c>
      <c r="F2035" s="57">
        <v>5257</v>
      </c>
      <c r="G2035" s="57">
        <v>7415</v>
      </c>
      <c r="H2035" s="57">
        <v>6841</v>
      </c>
      <c r="I2035" s="57"/>
      <c r="J2035" s="59">
        <f t="shared" si="9"/>
        <v>36.237373737373737</v>
      </c>
      <c r="K2035" s="63"/>
      <c r="L2035" s="63"/>
      <c r="M2035" s="62"/>
      <c r="O2035" s="33">
        <f t="shared" si="1"/>
        <v>158.4</v>
      </c>
    </row>
    <row r="2036" spans="1:15" ht="15.75" customHeight="1" x14ac:dyDescent="0.3">
      <c r="A2036" s="34">
        <v>2541</v>
      </c>
      <c r="B2036" s="34">
        <v>129</v>
      </c>
      <c r="C2036" s="64">
        <v>356</v>
      </c>
      <c r="D2036" s="64">
        <v>9</v>
      </c>
      <c r="E2036" s="65">
        <v>43557</v>
      </c>
      <c r="F2036" s="66">
        <v>5238</v>
      </c>
      <c r="G2036" s="64">
        <v>6777</v>
      </c>
      <c r="H2036" s="64">
        <v>6553</v>
      </c>
      <c r="I2036" s="57"/>
      <c r="J2036" s="59">
        <f t="shared" si="9"/>
        <v>17.034220532319392</v>
      </c>
      <c r="K2036" s="63">
        <f>AVERAGE(J2036:J2037)</f>
        <v>17.280746629796059</v>
      </c>
      <c r="L2036" s="63">
        <f>_xlfn.STDEV.S(J2036,J2037)</f>
        <v>0.34864055053041537</v>
      </c>
      <c r="M2036" s="62"/>
      <c r="O2036" s="33">
        <f t="shared" si="1"/>
        <v>131.5</v>
      </c>
    </row>
    <row r="2037" spans="1:15" ht="15.75" customHeight="1" x14ac:dyDescent="0.3">
      <c r="A2037" s="34">
        <v>2542</v>
      </c>
      <c r="B2037" s="34">
        <v>130</v>
      </c>
      <c r="C2037" s="64">
        <v>356</v>
      </c>
      <c r="D2037" s="64">
        <v>9</v>
      </c>
      <c r="E2037" s="65">
        <v>43557</v>
      </c>
      <c r="F2037" s="66">
        <v>5212</v>
      </c>
      <c r="G2037" s="64">
        <v>6828</v>
      </c>
      <c r="H2037" s="64">
        <v>6587</v>
      </c>
      <c r="I2037" s="57"/>
      <c r="J2037" s="59">
        <f t="shared" si="9"/>
        <v>17.527272727272727</v>
      </c>
      <c r="K2037" s="62"/>
      <c r="L2037" s="62"/>
      <c r="M2037" s="62"/>
      <c r="O2037" s="33">
        <f t="shared" si="1"/>
        <v>137.5</v>
      </c>
    </row>
    <row r="2038" spans="1:15" ht="15.75" customHeight="1" x14ac:dyDescent="0.3">
      <c r="A2038" s="34">
        <v>3191</v>
      </c>
      <c r="B2038" s="34">
        <v>131</v>
      </c>
      <c r="C2038" s="64">
        <v>356</v>
      </c>
      <c r="D2038" s="64">
        <v>12</v>
      </c>
      <c r="E2038" s="65">
        <v>43577</v>
      </c>
      <c r="F2038" s="66">
        <v>5209</v>
      </c>
      <c r="G2038" s="64">
        <v>6565</v>
      </c>
      <c r="H2038" s="64">
        <v>6388</v>
      </c>
      <c r="I2038" s="64"/>
      <c r="J2038" s="59">
        <f t="shared" si="9"/>
        <v>15.012722646310433</v>
      </c>
      <c r="K2038" s="63">
        <f>AVERAGE(J2038:J2039)</f>
        <v>14.880992591591795</v>
      </c>
      <c r="L2038" s="63">
        <f>_xlfn.STDEV.S(J2038,J2039)</f>
        <v>0.18629442995524867</v>
      </c>
      <c r="M2038" s="62">
        <f>(K2036-K2038)/20</f>
        <v>0.11998770191021321</v>
      </c>
      <c r="N2038" s="33">
        <f>(K2032-K2038)/56</f>
        <v>0.46472037381111742</v>
      </c>
      <c r="O2038" s="33">
        <f t="shared" si="1"/>
        <v>117.9</v>
      </c>
    </row>
    <row r="2039" spans="1:15" ht="15.75" customHeight="1" x14ac:dyDescent="0.3">
      <c r="A2039" s="34">
        <v>3192</v>
      </c>
      <c r="B2039" s="34">
        <v>132</v>
      </c>
      <c r="C2039" s="64">
        <v>356</v>
      </c>
      <c r="D2039" s="64">
        <v>12</v>
      </c>
      <c r="E2039" s="65">
        <v>43577</v>
      </c>
      <c r="F2039" s="66">
        <v>5233</v>
      </c>
      <c r="G2039" s="64">
        <v>6400</v>
      </c>
      <c r="H2039" s="64">
        <v>6250</v>
      </c>
      <c r="I2039" s="64"/>
      <c r="J2039" s="59">
        <f t="shared" si="9"/>
        <v>14.749262536873156</v>
      </c>
      <c r="K2039" s="62"/>
      <c r="L2039" s="62"/>
      <c r="M2039" s="62"/>
      <c r="O2039" s="33">
        <f t="shared" si="1"/>
        <v>101.7</v>
      </c>
    </row>
    <row r="2040" spans="1:15" ht="15.75" customHeight="1" x14ac:dyDescent="0.3">
      <c r="A2040" s="7">
        <v>255</v>
      </c>
      <c r="B2040" s="7">
        <v>255</v>
      </c>
      <c r="C2040" s="28">
        <v>357</v>
      </c>
      <c r="D2040" s="28">
        <v>1</v>
      </c>
      <c r="E2040" s="29">
        <v>43514</v>
      </c>
      <c r="F2040" s="28">
        <v>5260</v>
      </c>
      <c r="G2040" s="28">
        <v>8391</v>
      </c>
      <c r="H2040" s="28">
        <v>7502</v>
      </c>
      <c r="I2040" s="28">
        <v>11</v>
      </c>
      <c r="J2040" s="30">
        <f t="shared" si="9"/>
        <v>39.652096342551296</v>
      </c>
      <c r="K2040" s="31">
        <f>AVERAGE(J2040:J2041)</f>
        <v>40.171358483921466</v>
      </c>
      <c r="L2040" s="31">
        <f>_xlfn.STDEV.S(J2040,J2041)</f>
        <v>0.73434756275259505</v>
      </c>
      <c r="M2040" s="32">
        <v>3</v>
      </c>
      <c r="O2040" s="33">
        <f t="shared" si="1"/>
        <v>224.2</v>
      </c>
    </row>
    <row r="2041" spans="1:15" ht="15.75" customHeight="1" x14ac:dyDescent="0.3">
      <c r="A2041" s="7">
        <v>256</v>
      </c>
      <c r="B2041" s="7">
        <v>256</v>
      </c>
      <c r="C2041" s="28">
        <v>357</v>
      </c>
      <c r="D2041" s="28">
        <v>1</v>
      </c>
      <c r="E2041" s="29">
        <v>43514</v>
      </c>
      <c r="F2041" s="28">
        <v>5193</v>
      </c>
      <c r="G2041" s="28">
        <v>8208</v>
      </c>
      <c r="H2041" s="28">
        <v>7336</v>
      </c>
      <c r="I2041" s="28"/>
      <c r="J2041" s="30">
        <f t="shared" si="9"/>
        <v>40.690620625291643</v>
      </c>
      <c r="K2041" s="32"/>
      <c r="L2041" s="32"/>
      <c r="M2041" s="32"/>
      <c r="O2041" s="33">
        <f t="shared" si="1"/>
        <v>214.3</v>
      </c>
    </row>
    <row r="2042" spans="1:15" ht="15.75" customHeight="1" x14ac:dyDescent="0.3">
      <c r="A2042" s="7">
        <v>909</v>
      </c>
      <c r="B2042" s="7">
        <v>255</v>
      </c>
      <c r="C2042" s="28">
        <v>357</v>
      </c>
      <c r="D2042" s="28">
        <v>3</v>
      </c>
      <c r="E2042" s="29">
        <v>43521</v>
      </c>
      <c r="F2042" s="28">
        <v>5260</v>
      </c>
      <c r="G2042" s="28">
        <v>8267</v>
      </c>
      <c r="H2042" s="28">
        <v>7431</v>
      </c>
      <c r="I2042" s="28">
        <v>9</v>
      </c>
      <c r="J2042" s="30">
        <f t="shared" si="9"/>
        <v>38.50760018424689</v>
      </c>
      <c r="K2042" s="31">
        <f>AVERAGE(J2042:J2043)</f>
        <v>37.734578230150305</v>
      </c>
      <c r="L2042" s="31">
        <f>_xlfn.STDEV.S(J2042,J2043)</f>
        <v>1.0932181314955374</v>
      </c>
      <c r="M2042" s="32"/>
      <c r="O2042" s="33">
        <f t="shared" si="1"/>
        <v>217.1</v>
      </c>
    </row>
    <row r="2043" spans="1:15" ht="15.75" customHeight="1" x14ac:dyDescent="0.3">
      <c r="A2043" s="7">
        <v>910</v>
      </c>
      <c r="B2043" s="7">
        <v>256</v>
      </c>
      <c r="C2043" s="28">
        <v>357</v>
      </c>
      <c r="D2043" s="28">
        <v>3</v>
      </c>
      <c r="E2043" s="29">
        <v>43521</v>
      </c>
      <c r="F2043" s="28">
        <v>5193</v>
      </c>
      <c r="G2043" s="28">
        <v>8150</v>
      </c>
      <c r="H2043" s="28">
        <v>7352</v>
      </c>
      <c r="I2043" s="28"/>
      <c r="J2043" s="30">
        <f t="shared" si="9"/>
        <v>36.961556276053727</v>
      </c>
      <c r="K2043" s="31"/>
      <c r="L2043" s="31"/>
      <c r="M2043" s="32"/>
      <c r="O2043" s="33">
        <f t="shared" si="1"/>
        <v>215.9</v>
      </c>
    </row>
    <row r="2044" spans="1:15" ht="15.75" customHeight="1" x14ac:dyDescent="0.3">
      <c r="A2044" s="7">
        <v>1559</v>
      </c>
      <c r="B2044" s="7">
        <v>255</v>
      </c>
      <c r="C2044" s="28">
        <v>357</v>
      </c>
      <c r="D2044" s="28">
        <v>5</v>
      </c>
      <c r="E2044" s="29">
        <v>43531</v>
      </c>
      <c r="F2044" s="28">
        <v>5260</v>
      </c>
      <c r="G2044" s="28">
        <v>8522</v>
      </c>
      <c r="H2044" s="28">
        <v>7729</v>
      </c>
      <c r="I2044" s="28">
        <v>8</v>
      </c>
      <c r="J2044" s="30">
        <f t="shared" si="9"/>
        <v>32.118266504657754</v>
      </c>
      <c r="K2044" s="31">
        <f>AVERAGE(J2044:J2045)</f>
        <v>31.171395773917823</v>
      </c>
      <c r="L2044" s="31">
        <f>_xlfn.STDEV.S(J2044,J2045)</f>
        <v>1.3390774292265339</v>
      </c>
      <c r="M2044" s="32"/>
      <c r="O2044" s="33">
        <f t="shared" si="1"/>
        <v>246.9</v>
      </c>
    </row>
    <row r="2045" spans="1:15" ht="15.75" customHeight="1" x14ac:dyDescent="0.3">
      <c r="A2045" s="7">
        <v>1560</v>
      </c>
      <c r="B2045" s="7">
        <v>256</v>
      </c>
      <c r="C2045" s="28">
        <v>357</v>
      </c>
      <c r="D2045" s="28">
        <v>5</v>
      </c>
      <c r="E2045" s="29">
        <v>43531</v>
      </c>
      <c r="F2045" s="28">
        <v>5193</v>
      </c>
      <c r="G2045" s="28">
        <v>8209</v>
      </c>
      <c r="H2045" s="28">
        <v>7509</v>
      </c>
      <c r="I2045" s="28"/>
      <c r="J2045" s="30">
        <f t="shared" si="9"/>
        <v>30.224525043177891</v>
      </c>
      <c r="K2045" s="32"/>
      <c r="L2045" s="32"/>
      <c r="M2045" s="32"/>
      <c r="O2045" s="33">
        <f t="shared" si="1"/>
        <v>231.6</v>
      </c>
    </row>
    <row r="2046" spans="1:15" ht="15.75" customHeight="1" x14ac:dyDescent="0.3">
      <c r="A2046" s="34">
        <v>2543</v>
      </c>
      <c r="B2046" s="34">
        <v>131</v>
      </c>
      <c r="C2046" s="35">
        <v>357</v>
      </c>
      <c r="D2046" s="35">
        <v>9</v>
      </c>
      <c r="E2046" s="36">
        <v>43557</v>
      </c>
      <c r="F2046" s="37">
        <v>5209</v>
      </c>
      <c r="G2046" s="35">
        <v>8228</v>
      </c>
      <c r="H2046" s="35">
        <v>7701</v>
      </c>
      <c r="I2046" s="28"/>
      <c r="J2046" s="30">
        <f t="shared" si="9"/>
        <v>21.147672552166934</v>
      </c>
      <c r="K2046" s="31">
        <f>AVERAGE(J2046:J2047)</f>
        <v>21.355024000276373</v>
      </c>
      <c r="L2046" s="31">
        <f>_xlfn.STDEV.S(J2046,J2047)</f>
        <v>0.29323923009406899</v>
      </c>
      <c r="M2046" s="32"/>
      <c r="O2046" s="33">
        <f t="shared" si="1"/>
        <v>249.2</v>
      </c>
    </row>
    <row r="2047" spans="1:15" ht="15.75" customHeight="1" x14ac:dyDescent="0.3">
      <c r="A2047" s="34">
        <v>2544</v>
      </c>
      <c r="B2047" s="34">
        <v>132</v>
      </c>
      <c r="C2047" s="35">
        <v>357</v>
      </c>
      <c r="D2047" s="35">
        <v>9</v>
      </c>
      <c r="E2047" s="36">
        <v>43557</v>
      </c>
      <c r="F2047" s="37">
        <v>5233</v>
      </c>
      <c r="G2047" s="35">
        <v>8283</v>
      </c>
      <c r="H2047" s="35">
        <v>7742</v>
      </c>
      <c r="I2047" s="28"/>
      <c r="J2047" s="30">
        <f t="shared" si="9"/>
        <v>21.562375448385811</v>
      </c>
      <c r="K2047" s="32"/>
      <c r="L2047" s="32"/>
      <c r="M2047" s="32"/>
      <c r="O2047" s="33">
        <f t="shared" si="1"/>
        <v>250.9</v>
      </c>
    </row>
    <row r="2048" spans="1:15" ht="15.75" customHeight="1" x14ac:dyDescent="0.3">
      <c r="A2048" s="34">
        <v>3193</v>
      </c>
      <c r="B2048" s="34">
        <v>133</v>
      </c>
      <c r="C2048" s="35">
        <v>357</v>
      </c>
      <c r="D2048" s="35">
        <v>12</v>
      </c>
      <c r="E2048" s="36">
        <v>43577</v>
      </c>
      <c r="F2048" s="37">
        <v>5286</v>
      </c>
      <c r="G2048" s="35">
        <v>8093</v>
      </c>
      <c r="H2048" s="35">
        <v>7718</v>
      </c>
      <c r="I2048" s="35"/>
      <c r="J2048" s="30">
        <f t="shared" si="9"/>
        <v>15.419407894736842</v>
      </c>
      <c r="K2048" s="31">
        <f>AVERAGE(J2048:J2049)</f>
        <v>15.231071468735943</v>
      </c>
      <c r="L2048" s="31">
        <f>_xlfn.STDEV.S(J2048,J2049)</f>
        <v>0.26634792793934953</v>
      </c>
      <c r="M2048" s="32">
        <f>(K2046-K2048)/20</f>
        <v>0.30619762657702154</v>
      </c>
      <c r="N2048" s="33">
        <f>(K2042-K2048)/56</f>
        <v>0.40184833502525652</v>
      </c>
      <c r="O2048" s="33">
        <f t="shared" si="1"/>
        <v>243.2</v>
      </c>
    </row>
    <row r="2049" spans="1:15" ht="15.75" customHeight="1" x14ac:dyDescent="0.3">
      <c r="A2049" s="34">
        <v>3194</v>
      </c>
      <c r="B2049" s="34">
        <v>134</v>
      </c>
      <c r="C2049" s="35">
        <v>357</v>
      </c>
      <c r="D2049" s="35">
        <v>12</v>
      </c>
      <c r="E2049" s="36">
        <v>43577</v>
      </c>
      <c r="F2049" s="37">
        <v>5220</v>
      </c>
      <c r="G2049" s="35">
        <v>7912</v>
      </c>
      <c r="H2049" s="35">
        <v>7560</v>
      </c>
      <c r="I2049" s="35"/>
      <c r="J2049" s="30">
        <f t="shared" si="9"/>
        <v>15.042735042735043</v>
      </c>
      <c r="K2049" s="32"/>
      <c r="L2049" s="32"/>
      <c r="M2049" s="32"/>
      <c r="O2049" s="33">
        <f t="shared" si="1"/>
        <v>234</v>
      </c>
    </row>
    <row r="2050" spans="1:15" ht="15.75" customHeight="1" x14ac:dyDescent="0.3">
      <c r="A2050" s="7">
        <v>257</v>
      </c>
      <c r="B2050" s="7">
        <v>257</v>
      </c>
      <c r="C2050" s="57">
        <v>358</v>
      </c>
      <c r="D2050" s="57">
        <v>1</v>
      </c>
      <c r="E2050" s="58">
        <v>43514</v>
      </c>
      <c r="F2050" s="57">
        <v>5226</v>
      </c>
      <c r="G2050" s="57">
        <v>8792</v>
      </c>
      <c r="H2050" s="57">
        <v>7922</v>
      </c>
      <c r="I2050" s="57">
        <v>10</v>
      </c>
      <c r="J2050" s="59">
        <f t="shared" si="9"/>
        <v>32.270029673590507</v>
      </c>
      <c r="K2050" s="63">
        <f>AVERAGE(J2050:J2051)</f>
        <v>31.412282556222355</v>
      </c>
      <c r="L2050" s="63">
        <f>_xlfn.STDEV.S(J2050,J2051)</f>
        <v>1.213037606468468</v>
      </c>
      <c r="M2050" s="62">
        <v>1</v>
      </c>
      <c r="O2050" s="33">
        <f t="shared" si="1"/>
        <v>269.60000000000002</v>
      </c>
    </row>
    <row r="2051" spans="1:15" ht="15.75" customHeight="1" x14ac:dyDescent="0.3">
      <c r="A2051" s="7">
        <v>258</v>
      </c>
      <c r="B2051" s="7">
        <v>258</v>
      </c>
      <c r="C2051" s="57">
        <v>358</v>
      </c>
      <c r="D2051" s="57">
        <v>1</v>
      </c>
      <c r="E2051" s="58">
        <v>43514</v>
      </c>
      <c r="F2051" s="57">
        <v>5266</v>
      </c>
      <c r="G2051" s="57">
        <v>8821</v>
      </c>
      <c r="H2051" s="57">
        <v>7989</v>
      </c>
      <c r="I2051" s="57"/>
      <c r="J2051" s="59">
        <f t="shared" si="9"/>
        <v>30.554535438854202</v>
      </c>
      <c r="K2051" s="63"/>
      <c r="L2051" s="63"/>
      <c r="M2051" s="62"/>
      <c r="O2051" s="33">
        <f t="shared" si="1"/>
        <v>272.3</v>
      </c>
    </row>
    <row r="2052" spans="1:15" ht="15.75" customHeight="1" x14ac:dyDescent="0.3">
      <c r="A2052" s="7">
        <v>911</v>
      </c>
      <c r="B2052" s="7">
        <v>257</v>
      </c>
      <c r="C2052" s="57">
        <v>358</v>
      </c>
      <c r="D2052" s="57">
        <v>3</v>
      </c>
      <c r="E2052" s="58">
        <v>43521</v>
      </c>
      <c r="F2052" s="57">
        <v>5226</v>
      </c>
      <c r="G2052" s="57">
        <v>8292</v>
      </c>
      <c r="H2052" s="57">
        <v>7670</v>
      </c>
      <c r="I2052" s="57">
        <v>9</v>
      </c>
      <c r="J2052" s="59">
        <f t="shared" si="9"/>
        <v>25.450081833060555</v>
      </c>
      <c r="K2052" s="63">
        <f>AVERAGE(J2052:J2053)</f>
        <v>26.252370841815377</v>
      </c>
      <c r="L2052" s="63">
        <f>_xlfn.STDEV.S(J2052,J2053)</f>
        <v>1.1346079971239345</v>
      </c>
      <c r="M2052" s="62"/>
      <c r="O2052" s="33">
        <f t="shared" si="1"/>
        <v>244.4</v>
      </c>
    </row>
    <row r="2053" spans="1:15" ht="15.75" customHeight="1" x14ac:dyDescent="0.3">
      <c r="A2053" s="7">
        <v>912</v>
      </c>
      <c r="B2053" s="7">
        <v>258</v>
      </c>
      <c r="C2053" s="57">
        <v>358</v>
      </c>
      <c r="D2053" s="57">
        <v>3</v>
      </c>
      <c r="E2053" s="58">
        <v>43521</v>
      </c>
      <c r="F2053" s="57">
        <v>5266</v>
      </c>
      <c r="G2053" s="57">
        <v>8497</v>
      </c>
      <c r="H2053" s="57">
        <v>7809</v>
      </c>
      <c r="I2053" s="57"/>
      <c r="J2053" s="59">
        <f t="shared" si="9"/>
        <v>27.054659850570197</v>
      </c>
      <c r="K2053" s="62"/>
      <c r="L2053" s="62"/>
      <c r="M2053" s="62"/>
      <c r="O2053" s="33">
        <f t="shared" si="1"/>
        <v>254.3</v>
      </c>
    </row>
    <row r="2054" spans="1:15" ht="15.75" customHeight="1" x14ac:dyDescent="0.3">
      <c r="A2054" s="7">
        <v>1561</v>
      </c>
      <c r="B2054" s="7">
        <v>257</v>
      </c>
      <c r="C2054" s="57">
        <v>358</v>
      </c>
      <c r="D2054" s="57">
        <v>5</v>
      </c>
      <c r="E2054" s="58">
        <v>43531</v>
      </c>
      <c r="F2054" s="57">
        <v>5226</v>
      </c>
      <c r="G2054" s="57">
        <v>8620</v>
      </c>
      <c r="H2054" s="57">
        <v>8005</v>
      </c>
      <c r="I2054" s="57">
        <v>8</v>
      </c>
      <c r="J2054" s="59">
        <f t="shared" si="9"/>
        <v>22.130262684418856</v>
      </c>
      <c r="K2054" s="63">
        <f>AVERAGE(J2054:J2055)</f>
        <v>22.178174820470296</v>
      </c>
      <c r="L2054" s="63">
        <f>_xlfn.STDEV.S(J2054,J2055)</f>
        <v>6.7757992606214595E-2</v>
      </c>
      <c r="M2054" s="62"/>
      <c r="O2054" s="33">
        <f t="shared" si="1"/>
        <v>277.89999999999998</v>
      </c>
    </row>
    <row r="2055" spans="1:15" ht="15.75" customHeight="1" x14ac:dyDescent="0.3">
      <c r="A2055" s="7">
        <v>1562</v>
      </c>
      <c r="B2055" s="7">
        <v>258</v>
      </c>
      <c r="C2055" s="57">
        <v>358</v>
      </c>
      <c r="D2055" s="57">
        <v>5</v>
      </c>
      <c r="E2055" s="58">
        <v>43531</v>
      </c>
      <c r="F2055" s="57">
        <v>5266</v>
      </c>
      <c r="G2055" s="57">
        <v>8780</v>
      </c>
      <c r="H2055" s="57">
        <v>8141</v>
      </c>
      <c r="I2055" s="57"/>
      <c r="J2055" s="59">
        <f t="shared" si="9"/>
        <v>22.22608695652174</v>
      </c>
      <c r="K2055" s="63"/>
      <c r="L2055" s="63"/>
      <c r="M2055" s="62"/>
      <c r="O2055" s="33">
        <f t="shared" si="1"/>
        <v>287.5</v>
      </c>
    </row>
    <row r="2056" spans="1:15" ht="15.75" customHeight="1" x14ac:dyDescent="0.3">
      <c r="A2056" s="34">
        <v>2131</v>
      </c>
      <c r="B2056" s="34">
        <v>177</v>
      </c>
      <c r="C2056" s="64">
        <v>358</v>
      </c>
      <c r="D2056" s="64">
        <v>7</v>
      </c>
      <c r="E2056" s="65">
        <v>43545</v>
      </c>
      <c r="F2056" s="66">
        <v>5259</v>
      </c>
      <c r="G2056" s="64">
        <v>7898</v>
      </c>
      <c r="H2056" s="64">
        <v>7526</v>
      </c>
      <c r="I2056" s="57"/>
      <c r="J2056" s="59">
        <f t="shared" si="9"/>
        <v>16.409351565946185</v>
      </c>
      <c r="K2056" s="63">
        <f>AVERAGE(J2056:J2057)</f>
        <v>16.332754600707084</v>
      </c>
      <c r="L2056" s="63">
        <f>_xlfn.STDEV.S(J2056,J2057)</f>
        <v>0.10832446707776026</v>
      </c>
      <c r="M2056" s="62">
        <f>(K2054-K2056)/14</f>
        <v>0.41753001569737236</v>
      </c>
      <c r="N2056" s="33">
        <f>(K2050-K2056)/31</f>
        <v>0.48643638566178293</v>
      </c>
      <c r="O2056" s="33">
        <f t="shared" si="1"/>
        <v>226.7</v>
      </c>
    </row>
    <row r="2057" spans="1:15" ht="15.75" customHeight="1" x14ac:dyDescent="0.3">
      <c r="A2057" s="34">
        <v>2132</v>
      </c>
      <c r="B2057" s="34">
        <v>178</v>
      </c>
      <c r="C2057" s="64">
        <v>358</v>
      </c>
      <c r="D2057" s="64">
        <v>7</v>
      </c>
      <c r="E2057" s="65">
        <v>43545</v>
      </c>
      <c r="F2057" s="66">
        <v>5226</v>
      </c>
      <c r="G2057" s="64">
        <v>8058</v>
      </c>
      <c r="H2057" s="64">
        <v>7662</v>
      </c>
      <c r="I2057" s="57"/>
      <c r="J2057" s="59">
        <f t="shared" si="9"/>
        <v>16.256157635467979</v>
      </c>
      <c r="K2057" s="62"/>
      <c r="L2057" s="62"/>
      <c r="M2057" s="62"/>
      <c r="O2057" s="33">
        <f t="shared" si="1"/>
        <v>243.6</v>
      </c>
    </row>
    <row r="2058" spans="1:15" ht="15.75" customHeight="1" x14ac:dyDescent="0.3">
      <c r="A2058" s="7">
        <v>571</v>
      </c>
      <c r="B2058" s="7">
        <v>221</v>
      </c>
      <c r="C2058" s="28">
        <v>359</v>
      </c>
      <c r="D2058" s="28">
        <v>2</v>
      </c>
      <c r="E2058" s="29">
        <v>43517</v>
      </c>
      <c r="F2058" s="28">
        <v>5187</v>
      </c>
      <c r="G2058" s="28">
        <v>7555</v>
      </c>
      <c r="H2058" s="28">
        <v>6749</v>
      </c>
      <c r="I2058" s="28">
        <v>10</v>
      </c>
      <c r="J2058" s="30">
        <f t="shared" si="9"/>
        <v>51.600512163892439</v>
      </c>
      <c r="K2058" s="31">
        <f>AVERAGE(J2058:J2059)</f>
        <v>52.747104042391214</v>
      </c>
      <c r="L2058" s="31">
        <f>_xlfn.STDEV.S(J2058,J2059)</f>
        <v>1.6215257850798066</v>
      </c>
      <c r="M2058" s="32">
        <v>3</v>
      </c>
      <c r="O2058" s="33">
        <f t="shared" si="1"/>
        <v>156.19999999999999</v>
      </c>
    </row>
    <row r="2059" spans="1:15" ht="15.75" customHeight="1" x14ac:dyDescent="0.3">
      <c r="A2059" s="7">
        <v>572</v>
      </c>
      <c r="B2059" s="7">
        <v>222</v>
      </c>
      <c r="C2059" s="28">
        <v>359</v>
      </c>
      <c r="D2059" s="28">
        <v>2</v>
      </c>
      <c r="E2059" s="29">
        <v>43517</v>
      </c>
      <c r="F2059" s="28">
        <v>5216</v>
      </c>
      <c r="G2059" s="28">
        <v>7706</v>
      </c>
      <c r="H2059" s="28">
        <v>6834</v>
      </c>
      <c r="I2059" s="28"/>
      <c r="J2059" s="30">
        <f t="shared" si="9"/>
        <v>53.893695920889982</v>
      </c>
      <c r="K2059" s="32"/>
      <c r="L2059" s="32"/>
      <c r="M2059" s="32"/>
      <c r="O2059" s="33">
        <f t="shared" si="1"/>
        <v>161.80000000000001</v>
      </c>
    </row>
    <row r="2060" spans="1:15" ht="15.75" customHeight="1" x14ac:dyDescent="0.3">
      <c r="A2060" s="7">
        <v>1225</v>
      </c>
      <c r="B2060" s="7">
        <v>179</v>
      </c>
      <c r="C2060" s="28">
        <v>359</v>
      </c>
      <c r="D2060" s="28">
        <v>4</v>
      </c>
      <c r="E2060" s="29">
        <v>43524</v>
      </c>
      <c r="F2060" s="28">
        <v>5180</v>
      </c>
      <c r="G2060" s="28">
        <v>8868</v>
      </c>
      <c r="H2060" s="28">
        <v>7222</v>
      </c>
      <c r="I2060" s="28">
        <v>10</v>
      </c>
      <c r="J2060" s="30">
        <f t="shared" si="9"/>
        <v>80.607247796278159</v>
      </c>
      <c r="K2060" s="31">
        <f>AVERAGE(J2060:J2061)</f>
        <v>56.535150991735136</v>
      </c>
      <c r="L2060" s="31">
        <f>_xlfn.STDEV.S(J2060,J2061)</f>
        <v>34.043085775742782</v>
      </c>
      <c r="M2060" s="32"/>
      <c r="O2060" s="33">
        <f t="shared" si="1"/>
        <v>204.2</v>
      </c>
    </row>
    <row r="2061" spans="1:15" ht="15.75" customHeight="1" x14ac:dyDescent="0.3">
      <c r="A2061" s="7">
        <v>1226</v>
      </c>
      <c r="B2061" s="7">
        <v>180</v>
      </c>
      <c r="C2061" s="28">
        <v>359</v>
      </c>
      <c r="D2061" s="28">
        <v>4</v>
      </c>
      <c r="E2061" s="29">
        <v>43524</v>
      </c>
      <c r="F2061" s="28">
        <v>5282</v>
      </c>
      <c r="G2061" s="28">
        <v>7971</v>
      </c>
      <c r="H2061" s="28">
        <v>7312</v>
      </c>
      <c r="I2061" s="28"/>
      <c r="J2061" s="30">
        <f t="shared" si="9"/>
        <v>32.463054187192121</v>
      </c>
      <c r="K2061" s="31"/>
      <c r="L2061" s="31"/>
      <c r="M2061" s="32"/>
      <c r="O2061" s="33">
        <f t="shared" si="1"/>
        <v>203</v>
      </c>
    </row>
    <row r="2062" spans="1:15" ht="15.75" customHeight="1" x14ac:dyDescent="0.3">
      <c r="A2062" s="7">
        <v>1875</v>
      </c>
      <c r="B2062" s="7">
        <v>179</v>
      </c>
      <c r="C2062" s="28">
        <v>359</v>
      </c>
      <c r="D2062" s="28">
        <v>6</v>
      </c>
      <c r="E2062" s="29">
        <v>43535</v>
      </c>
      <c r="F2062" s="28">
        <v>5180</v>
      </c>
      <c r="G2062" s="28">
        <v>8050</v>
      </c>
      <c r="H2062" s="28">
        <v>7417</v>
      </c>
      <c r="I2062" s="28">
        <v>10</v>
      </c>
      <c r="J2062" s="30">
        <f t="shared" si="9"/>
        <v>28.296826106392491</v>
      </c>
      <c r="K2062" s="31">
        <f>AVERAGE(J2062:J2063)</f>
        <v>29.409909897199853</v>
      </c>
      <c r="L2062" s="31">
        <f>_xlfn.STDEV.S(J2062,J2063)</f>
        <v>1.5741381930174287</v>
      </c>
      <c r="M2062" s="32"/>
      <c r="O2062" s="33">
        <f t="shared" si="1"/>
        <v>223.7</v>
      </c>
    </row>
    <row r="2063" spans="1:15" ht="15.75" customHeight="1" x14ac:dyDescent="0.3">
      <c r="A2063" s="7">
        <v>1876</v>
      </c>
      <c r="B2063" s="7">
        <v>180</v>
      </c>
      <c r="C2063" s="28">
        <v>359</v>
      </c>
      <c r="D2063" s="28">
        <v>6</v>
      </c>
      <c r="E2063" s="29">
        <v>43535</v>
      </c>
      <c r="F2063" s="28">
        <v>5282</v>
      </c>
      <c r="G2063" s="28">
        <v>8177</v>
      </c>
      <c r="H2063" s="28">
        <v>7500</v>
      </c>
      <c r="I2063" s="28"/>
      <c r="J2063" s="30">
        <f t="shared" si="9"/>
        <v>30.522993688007215</v>
      </c>
      <c r="K2063" s="32"/>
      <c r="L2063" s="32"/>
      <c r="M2063" s="32"/>
      <c r="O2063" s="33">
        <f t="shared" si="1"/>
        <v>221.8</v>
      </c>
    </row>
    <row r="2064" spans="1:15" ht="15.75" customHeight="1" x14ac:dyDescent="0.3">
      <c r="A2064" s="34">
        <v>2545</v>
      </c>
      <c r="B2064" s="34">
        <v>133</v>
      </c>
      <c r="C2064" s="35">
        <v>359</v>
      </c>
      <c r="D2064" s="35">
        <v>9</v>
      </c>
      <c r="E2064" s="36">
        <v>43557</v>
      </c>
      <c r="F2064" s="37">
        <v>5286</v>
      </c>
      <c r="G2064" s="35">
        <v>7536</v>
      </c>
      <c r="H2064" s="35">
        <v>7226</v>
      </c>
      <c r="I2064" s="28"/>
      <c r="J2064" s="30">
        <f t="shared" si="9"/>
        <v>15.979381443298967</v>
      </c>
      <c r="K2064" s="31">
        <f>AVERAGE(J2064:J2065)</f>
        <v>16.265552790615001</v>
      </c>
      <c r="L2064" s="31">
        <f>_xlfn.STDEV.S(J2064,J2065)</f>
        <v>0.40470740053691684</v>
      </c>
      <c r="M2064" s="32"/>
      <c r="O2064" s="33">
        <f t="shared" si="1"/>
        <v>194</v>
      </c>
    </row>
    <row r="2065" spans="1:15" ht="15.75" customHeight="1" x14ac:dyDescent="0.3">
      <c r="A2065" s="34">
        <v>2546</v>
      </c>
      <c r="B2065" s="34">
        <v>134</v>
      </c>
      <c r="C2065" s="35">
        <v>359</v>
      </c>
      <c r="D2065" s="35">
        <v>9</v>
      </c>
      <c r="E2065" s="36">
        <v>43557</v>
      </c>
      <c r="F2065" s="37">
        <v>5220</v>
      </c>
      <c r="G2065" s="35">
        <v>7417</v>
      </c>
      <c r="H2065" s="35">
        <v>7105</v>
      </c>
      <c r="I2065" s="28"/>
      <c r="J2065" s="30">
        <f t="shared" si="9"/>
        <v>16.551724137931036</v>
      </c>
      <c r="K2065" s="32"/>
      <c r="L2065" s="32"/>
      <c r="M2065" s="32"/>
      <c r="O2065" s="33">
        <f t="shared" si="1"/>
        <v>188.5</v>
      </c>
    </row>
    <row r="2066" spans="1:15" ht="15.75" customHeight="1" x14ac:dyDescent="0.3">
      <c r="A2066" s="34">
        <v>3195</v>
      </c>
      <c r="B2066" s="34">
        <v>135</v>
      </c>
      <c r="C2066" s="35">
        <v>359</v>
      </c>
      <c r="D2066" s="35">
        <v>12</v>
      </c>
      <c r="E2066" s="36">
        <v>43577</v>
      </c>
      <c r="F2066" s="37">
        <v>5240</v>
      </c>
      <c r="G2066" s="35">
        <v>7466</v>
      </c>
      <c r="H2066" s="35">
        <v>7197</v>
      </c>
      <c r="I2066" s="35"/>
      <c r="J2066" s="30">
        <f t="shared" si="9"/>
        <v>13.745528870720491</v>
      </c>
      <c r="K2066" s="31">
        <f>AVERAGE(J2066:J2067)</f>
        <v>13.785319393836064</v>
      </c>
      <c r="L2066" s="31">
        <f>_xlfn.STDEV.S(J2066,J2067)</f>
        <v>5.6272297443962324E-2</v>
      </c>
      <c r="M2066" s="32">
        <f>(K2064-K2066)/20</f>
        <v>0.12401166983894685</v>
      </c>
      <c r="N2066" s="33">
        <f>(K2062-K2066)/42</f>
        <v>0.37201405960389977</v>
      </c>
      <c r="O2066" s="33">
        <f t="shared" si="1"/>
        <v>195.7</v>
      </c>
    </row>
    <row r="2067" spans="1:15" ht="15.75" customHeight="1" x14ac:dyDescent="0.3">
      <c r="A2067" s="34">
        <v>3196</v>
      </c>
      <c r="B2067" s="34">
        <v>136</v>
      </c>
      <c r="C2067" s="35">
        <v>359</v>
      </c>
      <c r="D2067" s="35">
        <v>12</v>
      </c>
      <c r="E2067" s="36">
        <v>43577</v>
      </c>
      <c r="F2067" s="37">
        <v>5219</v>
      </c>
      <c r="G2067" s="35">
        <v>7549</v>
      </c>
      <c r="H2067" s="35">
        <v>7266</v>
      </c>
      <c r="I2067" s="35"/>
      <c r="J2067" s="30">
        <f t="shared" si="9"/>
        <v>13.825109916951636</v>
      </c>
      <c r="K2067" s="32"/>
      <c r="L2067" s="32"/>
      <c r="M2067" s="32"/>
      <c r="O2067" s="33">
        <f t="shared" si="1"/>
        <v>204.7</v>
      </c>
    </row>
    <row r="2068" spans="1:15" ht="15.75" customHeight="1" x14ac:dyDescent="0.3">
      <c r="A2068" s="7">
        <v>573</v>
      </c>
      <c r="B2068" s="7">
        <v>223</v>
      </c>
      <c r="C2068" s="57">
        <v>360</v>
      </c>
      <c r="D2068" s="57">
        <v>2</v>
      </c>
      <c r="E2068" s="58">
        <v>43517</v>
      </c>
      <c r="F2068" s="57">
        <v>5225</v>
      </c>
      <c r="G2068" s="57">
        <v>8325</v>
      </c>
      <c r="H2068" s="57">
        <v>7560</v>
      </c>
      <c r="I2068" s="57">
        <v>10</v>
      </c>
      <c r="J2068" s="59">
        <f t="shared" si="9"/>
        <v>32.762312633832977</v>
      </c>
      <c r="K2068" s="63">
        <f>AVERAGE(J2068:J2069)</f>
        <v>32.839953644310697</v>
      </c>
      <c r="L2068" s="63">
        <f>_xlfn.STDEV.S(J2068,J2069)</f>
        <v>0.10980097001394303</v>
      </c>
      <c r="M2068" s="62">
        <v>1</v>
      </c>
      <c r="O2068" s="33">
        <f t="shared" si="1"/>
        <v>233.5</v>
      </c>
    </row>
    <row r="2069" spans="1:15" ht="15.75" customHeight="1" x14ac:dyDescent="0.3">
      <c r="A2069" s="7">
        <v>574</v>
      </c>
      <c r="B2069" s="7">
        <v>224</v>
      </c>
      <c r="C2069" s="57">
        <v>360</v>
      </c>
      <c r="D2069" s="57">
        <v>2</v>
      </c>
      <c r="E2069" s="58">
        <v>43517</v>
      </c>
      <c r="F2069" s="57">
        <v>5231</v>
      </c>
      <c r="G2069" s="57">
        <v>8215</v>
      </c>
      <c r="H2069" s="57">
        <v>7476</v>
      </c>
      <c r="I2069" s="57"/>
      <c r="J2069" s="59">
        <f t="shared" si="9"/>
        <v>32.917594654788417</v>
      </c>
      <c r="K2069" s="63"/>
      <c r="L2069" s="63"/>
      <c r="M2069" s="62"/>
      <c r="O2069" s="33">
        <f t="shared" si="1"/>
        <v>224.5</v>
      </c>
    </row>
    <row r="2070" spans="1:15" ht="15.75" customHeight="1" x14ac:dyDescent="0.3">
      <c r="A2070" s="7">
        <v>1227</v>
      </c>
      <c r="B2070" s="7">
        <v>181</v>
      </c>
      <c r="C2070" s="57">
        <v>360</v>
      </c>
      <c r="D2070" s="57">
        <v>4</v>
      </c>
      <c r="E2070" s="58">
        <v>43524</v>
      </c>
      <c r="F2070" s="57">
        <v>5244</v>
      </c>
      <c r="G2070" s="57">
        <v>7486</v>
      </c>
      <c r="H2070" s="57">
        <v>7061</v>
      </c>
      <c r="I2070" s="57">
        <v>7</v>
      </c>
      <c r="J2070" s="59">
        <f t="shared" si="9"/>
        <v>23.390203632361033</v>
      </c>
      <c r="K2070" s="63">
        <f>AVERAGE(J2070:J2071)</f>
        <v>23.35707364716643</v>
      </c>
      <c r="L2070" s="63">
        <f>_xlfn.STDEV.S(J2070,J2071)</f>
        <v>4.6852874383426113E-2</v>
      </c>
      <c r="M2070" s="62"/>
      <c r="O2070" s="33">
        <f t="shared" si="1"/>
        <v>181.7</v>
      </c>
    </row>
    <row r="2071" spans="1:15" ht="15.75" customHeight="1" x14ac:dyDescent="0.3">
      <c r="A2071" s="7">
        <v>1228</v>
      </c>
      <c r="B2071" s="7">
        <v>182</v>
      </c>
      <c r="C2071" s="57">
        <v>360</v>
      </c>
      <c r="D2071" s="57">
        <v>4</v>
      </c>
      <c r="E2071" s="58">
        <v>43524</v>
      </c>
      <c r="F2071" s="57">
        <v>5301</v>
      </c>
      <c r="G2071" s="57">
        <v>7490</v>
      </c>
      <c r="H2071" s="57">
        <v>7076</v>
      </c>
      <c r="I2071" s="57"/>
      <c r="J2071" s="59">
        <f t="shared" si="9"/>
        <v>23.323943661971828</v>
      </c>
      <c r="K2071" s="62"/>
      <c r="L2071" s="62"/>
      <c r="M2071" s="62"/>
      <c r="O2071" s="33">
        <f t="shared" si="1"/>
        <v>177.5</v>
      </c>
    </row>
    <row r="2072" spans="1:15" ht="15.75" customHeight="1" x14ac:dyDescent="0.3">
      <c r="A2072" s="7">
        <v>1877</v>
      </c>
      <c r="B2072" s="7">
        <v>181</v>
      </c>
      <c r="C2072" s="57">
        <v>360</v>
      </c>
      <c r="D2072" s="57">
        <v>6</v>
      </c>
      <c r="E2072" s="58">
        <v>43535</v>
      </c>
      <c r="F2072" s="57">
        <v>5244</v>
      </c>
      <c r="G2072" s="57">
        <v>7276</v>
      </c>
      <c r="H2072" s="57">
        <v>6918</v>
      </c>
      <c r="I2072" s="57">
        <v>8</v>
      </c>
      <c r="J2072" s="59">
        <f t="shared" si="9"/>
        <v>21.385902031063324</v>
      </c>
      <c r="K2072" s="63">
        <f>AVERAGE(J2072:J2073)</f>
        <v>21.196636519217165</v>
      </c>
      <c r="L2072" s="63">
        <f>_xlfn.STDEV.S(J2072,J2073)</f>
        <v>0.26766185374232376</v>
      </c>
      <c r="M2072" s="62"/>
      <c r="O2072" s="33">
        <f t="shared" si="1"/>
        <v>167.4</v>
      </c>
    </row>
    <row r="2073" spans="1:15" ht="15.75" customHeight="1" x14ac:dyDescent="0.3">
      <c r="A2073" s="7">
        <v>1878</v>
      </c>
      <c r="B2073" s="7">
        <v>182</v>
      </c>
      <c r="C2073" s="57">
        <v>360</v>
      </c>
      <c r="D2073" s="57">
        <v>6</v>
      </c>
      <c r="E2073" s="58">
        <v>43535</v>
      </c>
      <c r="F2073" s="57">
        <v>5301</v>
      </c>
      <c r="G2073" s="57">
        <v>7271</v>
      </c>
      <c r="H2073" s="57">
        <v>6929</v>
      </c>
      <c r="I2073" s="57"/>
      <c r="J2073" s="59">
        <f t="shared" si="9"/>
        <v>21.007371007371006</v>
      </c>
      <c r="K2073" s="63"/>
      <c r="L2073" s="63"/>
      <c r="M2073" s="62"/>
      <c r="O2073" s="33">
        <f t="shared" si="1"/>
        <v>162.80000000000001</v>
      </c>
    </row>
    <row r="2074" spans="1:15" ht="15.75" customHeight="1" x14ac:dyDescent="0.3">
      <c r="A2074" s="34">
        <v>2133</v>
      </c>
      <c r="B2074" s="34">
        <v>179</v>
      </c>
      <c r="C2074" s="64">
        <v>360</v>
      </c>
      <c r="D2074" s="64">
        <v>7</v>
      </c>
      <c r="E2074" s="65">
        <v>43545</v>
      </c>
      <c r="F2074" s="66">
        <v>5180</v>
      </c>
      <c r="G2074" s="64">
        <v>7390</v>
      </c>
      <c r="H2074" s="64">
        <v>7076</v>
      </c>
      <c r="I2074" s="57"/>
      <c r="J2074" s="59">
        <f t="shared" si="9"/>
        <v>16.561181434599156</v>
      </c>
      <c r="K2074" s="63">
        <f>AVERAGE(J2074:J2075)</f>
        <v>16.744625330604066</v>
      </c>
      <c r="L2074" s="63">
        <f>_xlfn.STDEV.S(J2074,J2075)</f>
        <v>0.25942884566470314</v>
      </c>
      <c r="M2074" s="62">
        <f>(K2072-K2074)/10</f>
        <v>0.44520111886130992</v>
      </c>
      <c r="N2074" s="33">
        <f>(K2068-K2074)/28</f>
        <v>0.57483315406095115</v>
      </c>
      <c r="O2074" s="33">
        <f t="shared" si="1"/>
        <v>189.6</v>
      </c>
    </row>
    <row r="2075" spans="1:15" ht="15.75" customHeight="1" x14ac:dyDescent="0.3">
      <c r="A2075" s="34">
        <v>2134</v>
      </c>
      <c r="B2075" s="34">
        <v>180</v>
      </c>
      <c r="C2075" s="64">
        <v>360</v>
      </c>
      <c r="D2075" s="64">
        <v>7</v>
      </c>
      <c r="E2075" s="65">
        <v>43545</v>
      </c>
      <c r="F2075" s="66">
        <v>5282</v>
      </c>
      <c r="G2075" s="64">
        <v>7444</v>
      </c>
      <c r="H2075" s="64">
        <v>7131</v>
      </c>
      <c r="I2075" s="57"/>
      <c r="J2075" s="59">
        <f t="shared" si="9"/>
        <v>16.928069226608976</v>
      </c>
      <c r="K2075" s="62"/>
      <c r="L2075" s="62"/>
      <c r="M2075" s="62"/>
      <c r="O2075" s="33">
        <f t="shared" si="1"/>
        <v>184.9</v>
      </c>
    </row>
    <row r="2076" spans="1:15" ht="15.75" customHeight="1" x14ac:dyDescent="0.3">
      <c r="A2076" s="7">
        <v>575</v>
      </c>
      <c r="B2076" s="7">
        <v>225</v>
      </c>
      <c r="C2076" s="28">
        <v>361</v>
      </c>
      <c r="D2076" s="28">
        <v>2</v>
      </c>
      <c r="E2076" s="29">
        <v>43517</v>
      </c>
      <c r="F2076" s="28">
        <v>5260</v>
      </c>
      <c r="G2076" s="28">
        <v>8736</v>
      </c>
      <c r="H2076" s="28">
        <v>7439</v>
      </c>
      <c r="I2076" s="28">
        <v>9</v>
      </c>
      <c r="J2076" s="30">
        <f t="shared" si="9"/>
        <v>59.522716842588338</v>
      </c>
      <c r="K2076" s="31">
        <f>AVERAGE(J2076:J2077)</f>
        <v>59.869117041983827</v>
      </c>
      <c r="L2076" s="31">
        <f>_xlfn.STDEV.S(J2076,J2077)</f>
        <v>0.4898838599938406</v>
      </c>
      <c r="M2076" s="32">
        <v>3</v>
      </c>
      <c r="O2076" s="33">
        <f t="shared" si="1"/>
        <v>217.9</v>
      </c>
    </row>
    <row r="2077" spans="1:15" ht="15.75" customHeight="1" x14ac:dyDescent="0.3">
      <c r="A2077" s="7">
        <v>576</v>
      </c>
      <c r="B2077" s="7">
        <v>226</v>
      </c>
      <c r="C2077" s="28">
        <v>361</v>
      </c>
      <c r="D2077" s="28">
        <v>2</v>
      </c>
      <c r="E2077" s="29">
        <v>43517</v>
      </c>
      <c r="F2077" s="28">
        <v>5197</v>
      </c>
      <c r="G2077" s="28">
        <v>8914</v>
      </c>
      <c r="H2077" s="28">
        <v>7517</v>
      </c>
      <c r="I2077" s="28"/>
      <c r="J2077" s="30">
        <f t="shared" si="9"/>
        <v>60.21551724137931</v>
      </c>
      <c r="K2077" s="32"/>
      <c r="L2077" s="32"/>
      <c r="M2077" s="32"/>
      <c r="O2077" s="33">
        <f t="shared" si="1"/>
        <v>232</v>
      </c>
    </row>
    <row r="2078" spans="1:15" ht="15.75" customHeight="1" x14ac:dyDescent="0.3">
      <c r="A2078" s="7">
        <v>1229</v>
      </c>
      <c r="B2078" s="7">
        <v>183</v>
      </c>
      <c r="C2078" s="28">
        <v>361</v>
      </c>
      <c r="D2078" s="28">
        <v>4</v>
      </c>
      <c r="E2078" s="29">
        <v>43524</v>
      </c>
      <c r="F2078" s="28">
        <v>5192</v>
      </c>
      <c r="G2078" s="28">
        <v>8887</v>
      </c>
      <c r="H2078" s="28">
        <v>7905</v>
      </c>
      <c r="I2078" s="28">
        <v>8</v>
      </c>
      <c r="J2078" s="30">
        <f t="shared" si="9"/>
        <v>36.196092886103941</v>
      </c>
      <c r="K2078" s="31">
        <f>AVERAGE(J2078:J2079)</f>
        <v>35.217403749861461</v>
      </c>
      <c r="L2078" s="31">
        <f>_xlfn.STDEV.S(J2078,J2079)</f>
        <v>1.3840754498213295</v>
      </c>
      <c r="M2078" s="32"/>
      <c r="O2078" s="33">
        <f t="shared" si="1"/>
        <v>271.3</v>
      </c>
    </row>
    <row r="2079" spans="1:15" ht="15.75" customHeight="1" x14ac:dyDescent="0.3">
      <c r="A2079" s="7">
        <v>1230</v>
      </c>
      <c r="B2079" s="7">
        <v>184</v>
      </c>
      <c r="C2079" s="28">
        <v>361</v>
      </c>
      <c r="D2079" s="28">
        <v>4</v>
      </c>
      <c r="E2079" s="29">
        <v>43524</v>
      </c>
      <c r="F2079" s="28">
        <v>5243</v>
      </c>
      <c r="G2079" s="28">
        <v>8752</v>
      </c>
      <c r="H2079" s="28">
        <v>7857</v>
      </c>
      <c r="I2079" s="28"/>
      <c r="J2079" s="30">
        <f t="shared" si="9"/>
        <v>34.238714613618974</v>
      </c>
      <c r="K2079" s="31"/>
      <c r="L2079" s="31"/>
      <c r="M2079" s="32"/>
      <c r="O2079" s="33">
        <f t="shared" si="1"/>
        <v>261.39999999999998</v>
      </c>
    </row>
    <row r="2080" spans="1:15" ht="15.75" customHeight="1" x14ac:dyDescent="0.3">
      <c r="A2080" s="7">
        <v>1879</v>
      </c>
      <c r="B2080" s="7">
        <v>183</v>
      </c>
      <c r="C2080" s="28">
        <v>361</v>
      </c>
      <c r="D2080" s="28">
        <v>6</v>
      </c>
      <c r="E2080" s="29">
        <v>43535</v>
      </c>
      <c r="F2080" s="28">
        <v>5192</v>
      </c>
      <c r="G2080" s="28">
        <v>8669</v>
      </c>
      <c r="H2080" s="28">
        <v>7539</v>
      </c>
      <c r="I2080" s="28">
        <v>8</v>
      </c>
      <c r="J2080" s="30">
        <f t="shared" si="9"/>
        <v>48.146570089475929</v>
      </c>
      <c r="K2080" s="31">
        <f>AVERAGE(J2080:J2081)</f>
        <v>48.204994562103778</v>
      </c>
      <c r="L2080" s="31">
        <f>_xlfn.STDEV.S(J2080,J2081)</f>
        <v>8.2624681564793911E-2</v>
      </c>
      <c r="M2080" s="32"/>
      <c r="O2080" s="33">
        <f t="shared" si="1"/>
        <v>234.7</v>
      </c>
    </row>
    <row r="2081" spans="1:15" ht="15.75" customHeight="1" x14ac:dyDescent="0.3">
      <c r="A2081" s="7">
        <v>1880</v>
      </c>
      <c r="B2081" s="7">
        <v>184</v>
      </c>
      <c r="C2081" s="28">
        <v>361</v>
      </c>
      <c r="D2081" s="28">
        <v>6</v>
      </c>
      <c r="E2081" s="29">
        <v>43535</v>
      </c>
      <c r="F2081" s="28">
        <v>5243</v>
      </c>
      <c r="G2081" s="28">
        <v>8530</v>
      </c>
      <c r="H2081" s="28">
        <v>7460</v>
      </c>
      <c r="I2081" s="28"/>
      <c r="J2081" s="30">
        <f t="shared" si="9"/>
        <v>48.263419034731619</v>
      </c>
      <c r="K2081" s="32"/>
      <c r="L2081" s="32"/>
      <c r="M2081" s="32"/>
      <c r="O2081" s="33">
        <f t="shared" si="1"/>
        <v>221.7</v>
      </c>
    </row>
    <row r="2082" spans="1:15" ht="15.75" customHeight="1" x14ac:dyDescent="0.3">
      <c r="A2082" s="34">
        <v>2547</v>
      </c>
      <c r="B2082" s="34">
        <v>135</v>
      </c>
      <c r="C2082" s="35">
        <v>361</v>
      </c>
      <c r="D2082" s="35">
        <v>9</v>
      </c>
      <c r="E2082" s="36">
        <v>43557</v>
      </c>
      <c r="F2082" s="37">
        <v>5240</v>
      </c>
      <c r="G2082" s="35">
        <v>7994</v>
      </c>
      <c r="H2082" s="35">
        <v>7553</v>
      </c>
      <c r="I2082" s="28"/>
      <c r="J2082" s="30">
        <f t="shared" si="9"/>
        <v>19.066147859922179</v>
      </c>
      <c r="K2082" s="31">
        <f>AVERAGE(J2082:J2083)</f>
        <v>18.899008451303814</v>
      </c>
      <c r="L2082" s="31">
        <f>_xlfn.STDEV.S(J2082,J2083)</f>
        <v>0.2363708184751073</v>
      </c>
      <c r="M2082" s="32"/>
      <c r="O2082" s="33">
        <f t="shared" si="1"/>
        <v>231.3</v>
      </c>
    </row>
    <row r="2083" spans="1:15" ht="15.75" customHeight="1" x14ac:dyDescent="0.3">
      <c r="A2083" s="34">
        <v>2548</v>
      </c>
      <c r="B2083" s="34">
        <v>136</v>
      </c>
      <c r="C2083" s="35">
        <v>361</v>
      </c>
      <c r="D2083" s="35">
        <v>9</v>
      </c>
      <c r="E2083" s="36">
        <v>43557</v>
      </c>
      <c r="F2083" s="37">
        <v>5219</v>
      </c>
      <c r="G2083" s="35">
        <v>8084</v>
      </c>
      <c r="H2083" s="35">
        <v>7632</v>
      </c>
      <c r="I2083" s="28"/>
      <c r="J2083" s="30">
        <f t="shared" si="9"/>
        <v>18.731869042685453</v>
      </c>
      <c r="K2083" s="32"/>
      <c r="L2083" s="32"/>
      <c r="M2083" s="32"/>
      <c r="O2083" s="33">
        <f t="shared" si="1"/>
        <v>241.3</v>
      </c>
    </row>
    <row r="2084" spans="1:15" ht="15.75" customHeight="1" x14ac:dyDescent="0.3">
      <c r="A2084" s="34">
        <v>3197</v>
      </c>
      <c r="B2084" s="34">
        <v>137</v>
      </c>
      <c r="C2084" s="35">
        <v>361</v>
      </c>
      <c r="D2084" s="35">
        <v>12</v>
      </c>
      <c r="E2084" s="36">
        <v>43577</v>
      </c>
      <c r="F2084" s="37">
        <v>5220</v>
      </c>
      <c r="G2084" s="35">
        <v>7590</v>
      </c>
      <c r="H2084" s="35">
        <v>7217</v>
      </c>
      <c r="I2084" s="35"/>
      <c r="J2084" s="30">
        <f t="shared" si="9"/>
        <v>18.678017025538306</v>
      </c>
      <c r="K2084" s="31">
        <f>AVERAGE(J2084:J2085)</f>
        <v>16.984922909656312</v>
      </c>
      <c r="L2084" s="31">
        <f>_xlfn.STDEV.S(J2084,J2085)</f>
        <v>2.3943966610543996</v>
      </c>
      <c r="M2084" s="32">
        <f>(K2082-K2084)/20</f>
        <v>9.5704277082375097E-2</v>
      </c>
      <c r="N2084" s="33">
        <f>(K2078-K2084)/53</f>
        <v>0.34400907245670093</v>
      </c>
      <c r="O2084" s="33">
        <f t="shared" si="1"/>
        <v>199.7</v>
      </c>
    </row>
    <row r="2085" spans="1:15" ht="15.75" customHeight="1" x14ac:dyDescent="0.3">
      <c r="A2085" s="34">
        <v>3198</v>
      </c>
      <c r="B2085" s="34">
        <v>138</v>
      </c>
      <c r="C2085" s="35">
        <v>361</v>
      </c>
      <c r="D2085" s="35">
        <v>12</v>
      </c>
      <c r="E2085" s="36">
        <v>43577</v>
      </c>
      <c r="F2085" s="37">
        <v>5222</v>
      </c>
      <c r="G2085" s="35">
        <v>8185</v>
      </c>
      <c r="H2085" s="35">
        <v>7792</v>
      </c>
      <c r="I2085" s="35"/>
      <c r="J2085" s="30">
        <f t="shared" si="9"/>
        <v>15.29182879377432</v>
      </c>
      <c r="K2085" s="32"/>
      <c r="L2085" s="32"/>
      <c r="M2085" s="32"/>
      <c r="O2085" s="33">
        <f t="shared" si="1"/>
        <v>257</v>
      </c>
    </row>
    <row r="2086" spans="1:15" ht="15.75" customHeight="1" x14ac:dyDescent="0.3">
      <c r="A2086" s="7">
        <v>577</v>
      </c>
      <c r="B2086" s="7">
        <v>227</v>
      </c>
      <c r="C2086" s="57">
        <v>362</v>
      </c>
      <c r="D2086" s="57">
        <v>2</v>
      </c>
      <c r="E2086" s="58">
        <v>43517</v>
      </c>
      <c r="F2086" s="57">
        <v>5247</v>
      </c>
      <c r="G2086" s="57">
        <v>6953</v>
      </c>
      <c r="H2086" s="57">
        <v>6536</v>
      </c>
      <c r="I2086" s="57">
        <v>10</v>
      </c>
      <c r="J2086" s="59">
        <f t="shared" si="9"/>
        <v>32.350659425911559</v>
      </c>
      <c r="K2086" s="63">
        <f>AVERAGE(J2086:J2087)</f>
        <v>31.890647632030923</v>
      </c>
      <c r="L2086" s="63">
        <f>_xlfn.STDEV.S(J2086,J2087)</f>
        <v>0.65055491775757157</v>
      </c>
      <c r="M2086" s="62">
        <v>1</v>
      </c>
      <c r="O2086" s="33">
        <f t="shared" si="1"/>
        <v>128.9</v>
      </c>
    </row>
    <row r="2087" spans="1:15" ht="15.75" customHeight="1" x14ac:dyDescent="0.3">
      <c r="A2087" s="7">
        <v>578</v>
      </c>
      <c r="B2087" s="7">
        <v>228</v>
      </c>
      <c r="C2087" s="57">
        <v>362</v>
      </c>
      <c r="D2087" s="57">
        <v>2</v>
      </c>
      <c r="E2087" s="58">
        <v>43517</v>
      </c>
      <c r="F2087" s="57">
        <v>5238</v>
      </c>
      <c r="G2087" s="57">
        <v>7057</v>
      </c>
      <c r="H2087" s="57">
        <v>6622</v>
      </c>
      <c r="I2087" s="57"/>
      <c r="J2087" s="59">
        <f t="shared" si="9"/>
        <v>31.430635838150287</v>
      </c>
      <c r="K2087" s="63"/>
      <c r="L2087" s="63"/>
      <c r="M2087" s="62"/>
      <c r="O2087" s="33">
        <f t="shared" si="1"/>
        <v>138.4</v>
      </c>
    </row>
    <row r="2088" spans="1:15" ht="15.75" customHeight="1" x14ac:dyDescent="0.3">
      <c r="A2088" s="7">
        <v>1231</v>
      </c>
      <c r="B2088" s="7">
        <v>185</v>
      </c>
      <c r="C2088" s="57">
        <v>362</v>
      </c>
      <c r="D2088" s="57">
        <v>4</v>
      </c>
      <c r="E2088" s="58">
        <v>43524</v>
      </c>
      <c r="F2088" s="57">
        <v>5288</v>
      </c>
      <c r="G2088" s="57">
        <v>6985</v>
      </c>
      <c r="H2088" s="57">
        <v>6672</v>
      </c>
      <c r="I2088" s="57">
        <v>6</v>
      </c>
      <c r="J2088" s="59">
        <f t="shared" si="9"/>
        <v>22.615606936416185</v>
      </c>
      <c r="K2088" s="63">
        <f>AVERAGE(J2088:J2089)</f>
        <v>22.780786443781743</v>
      </c>
      <c r="L2088" s="63">
        <f>_xlfn.STDEV.S(J2088,J2089)</f>
        <v>0.23359909954247579</v>
      </c>
      <c r="M2088" s="62"/>
      <c r="O2088" s="33">
        <f t="shared" si="1"/>
        <v>138.4</v>
      </c>
    </row>
    <row r="2089" spans="1:15" ht="15.75" customHeight="1" x14ac:dyDescent="0.3">
      <c r="A2089" s="7">
        <v>1232</v>
      </c>
      <c r="B2089" s="7">
        <v>186</v>
      </c>
      <c r="C2089" s="57">
        <v>362</v>
      </c>
      <c r="D2089" s="57">
        <v>4</v>
      </c>
      <c r="E2089" s="58">
        <v>43524</v>
      </c>
      <c r="F2089" s="57">
        <v>5251</v>
      </c>
      <c r="G2089" s="57">
        <v>6912</v>
      </c>
      <c r="H2089" s="57">
        <v>6602</v>
      </c>
      <c r="I2089" s="57"/>
      <c r="J2089" s="59">
        <f t="shared" si="9"/>
        <v>22.945965951147297</v>
      </c>
      <c r="K2089" s="62"/>
      <c r="L2089" s="62"/>
      <c r="M2089" s="62"/>
      <c r="O2089" s="33">
        <f t="shared" si="1"/>
        <v>135.1</v>
      </c>
    </row>
    <row r="2090" spans="1:15" ht="15.75" customHeight="1" x14ac:dyDescent="0.3">
      <c r="A2090" s="7">
        <v>1881</v>
      </c>
      <c r="B2090" s="7">
        <v>185</v>
      </c>
      <c r="C2090" s="57">
        <v>362</v>
      </c>
      <c r="D2090" s="57">
        <v>6</v>
      </c>
      <c r="E2090" s="58">
        <v>43535</v>
      </c>
      <c r="F2090" s="57">
        <v>5288</v>
      </c>
      <c r="G2090" s="57">
        <v>6955</v>
      </c>
      <c r="H2090" s="57">
        <v>6696</v>
      </c>
      <c r="I2090" s="57">
        <v>7</v>
      </c>
      <c r="J2090" s="59">
        <f t="shared" si="9"/>
        <v>18.394886363636363</v>
      </c>
      <c r="K2090" s="63">
        <f>AVERAGE(J2090:J2091)</f>
        <v>18.635645429009195</v>
      </c>
      <c r="L2090" s="63">
        <f>_xlfn.STDEV.S(J2090,J2091)</f>
        <v>0.34048473551452613</v>
      </c>
      <c r="M2090" s="62"/>
      <c r="O2090" s="33">
        <f t="shared" si="1"/>
        <v>140.80000000000001</v>
      </c>
    </row>
    <row r="2091" spans="1:15" ht="15.75" customHeight="1" x14ac:dyDescent="0.3">
      <c r="A2091" s="7">
        <v>1882</v>
      </c>
      <c r="B2091" s="7">
        <v>186</v>
      </c>
      <c r="C2091" s="57">
        <v>362</v>
      </c>
      <c r="D2091" s="57">
        <v>6</v>
      </c>
      <c r="E2091" s="58">
        <v>43535</v>
      </c>
      <c r="F2091" s="57">
        <v>5251</v>
      </c>
      <c r="G2091" s="57">
        <v>6838</v>
      </c>
      <c r="H2091" s="57">
        <v>6586</v>
      </c>
      <c r="I2091" s="57"/>
      <c r="J2091" s="59">
        <f t="shared" si="9"/>
        <v>18.876404494382022</v>
      </c>
      <c r="K2091" s="63"/>
      <c r="L2091" s="63"/>
      <c r="M2091" s="62"/>
      <c r="O2091" s="33">
        <f t="shared" si="1"/>
        <v>133.5</v>
      </c>
    </row>
    <row r="2092" spans="1:15" ht="15.75" customHeight="1" x14ac:dyDescent="0.3">
      <c r="A2092" s="34">
        <v>2135</v>
      </c>
      <c r="B2092" s="34">
        <v>181</v>
      </c>
      <c r="C2092" s="64">
        <v>362</v>
      </c>
      <c r="D2092" s="64">
        <v>7</v>
      </c>
      <c r="E2092" s="65">
        <v>43545</v>
      </c>
      <c r="F2092" s="66">
        <v>5244</v>
      </c>
      <c r="G2092" s="64">
        <v>6838</v>
      </c>
      <c r="H2092" s="64">
        <v>6618</v>
      </c>
      <c r="I2092" s="57"/>
      <c r="J2092" s="59">
        <f t="shared" si="9"/>
        <v>16.011644832605533</v>
      </c>
      <c r="K2092" s="63">
        <f>AVERAGE(J2092:J2093)</f>
        <v>15.879552459844131</v>
      </c>
      <c r="L2092" s="63">
        <f>_xlfn.STDEV.S(J2092,J2093)</f>
        <v>0.18680682504521751</v>
      </c>
      <c r="M2092" s="62">
        <f>(K2090-K2092)/10</f>
        <v>0.27560929691650637</v>
      </c>
      <c r="N2092" s="33">
        <f>(K2086-K2092)/28</f>
        <v>0.57182482757809971</v>
      </c>
      <c r="O2092" s="33">
        <f t="shared" si="1"/>
        <v>137.4</v>
      </c>
    </row>
    <row r="2093" spans="1:15" ht="15.75" customHeight="1" x14ac:dyDescent="0.3">
      <c r="A2093" s="34">
        <v>2136</v>
      </c>
      <c r="B2093" s="34">
        <v>182</v>
      </c>
      <c r="C2093" s="64">
        <v>362</v>
      </c>
      <c r="D2093" s="64">
        <v>7</v>
      </c>
      <c r="E2093" s="65">
        <v>43545</v>
      </c>
      <c r="F2093" s="66">
        <v>5301</v>
      </c>
      <c r="G2093" s="64">
        <v>6896</v>
      </c>
      <c r="H2093" s="64">
        <v>6679</v>
      </c>
      <c r="I2093" s="57"/>
      <c r="J2093" s="59">
        <f t="shared" si="9"/>
        <v>15.747460087082729</v>
      </c>
      <c r="K2093" s="62"/>
      <c r="L2093" s="62"/>
      <c r="M2093" s="62"/>
      <c r="O2093" s="33">
        <f t="shared" si="1"/>
        <v>137.80000000000001</v>
      </c>
    </row>
    <row r="2094" spans="1:15" ht="15.75" customHeight="1" x14ac:dyDescent="0.3">
      <c r="A2094" s="7">
        <v>579</v>
      </c>
      <c r="B2094" s="7">
        <v>229</v>
      </c>
      <c r="C2094" s="67">
        <v>363</v>
      </c>
      <c r="D2094" s="67">
        <v>2</v>
      </c>
      <c r="E2094" s="68">
        <v>43517</v>
      </c>
      <c r="F2094" s="67">
        <v>5205</v>
      </c>
      <c r="G2094" s="67">
        <v>7981</v>
      </c>
      <c r="H2094" s="67">
        <v>7015</v>
      </c>
      <c r="I2094" s="67">
        <v>11</v>
      </c>
      <c r="J2094" s="69">
        <f t="shared" si="9"/>
        <v>53.370165745856355</v>
      </c>
      <c r="K2094" s="46">
        <f>AVERAGE(J2094:J2095)</f>
        <v>53.401059204289126</v>
      </c>
      <c r="L2094" s="46">
        <f>_xlfn.STDEV.S(J2094,J2095)</f>
        <v>4.368994790423001E-2</v>
      </c>
      <c r="M2094" s="47">
        <v>3</v>
      </c>
      <c r="O2094" s="33">
        <f t="shared" si="1"/>
        <v>181</v>
      </c>
    </row>
    <row r="2095" spans="1:15" ht="15.75" customHeight="1" x14ac:dyDescent="0.3">
      <c r="A2095" s="7">
        <v>580</v>
      </c>
      <c r="B2095" s="7">
        <v>230</v>
      </c>
      <c r="C2095" s="67">
        <v>363</v>
      </c>
      <c r="D2095" s="67">
        <v>2</v>
      </c>
      <c r="E2095" s="68">
        <v>43517</v>
      </c>
      <c r="F2095" s="67">
        <v>5171</v>
      </c>
      <c r="G2095" s="67">
        <v>7764</v>
      </c>
      <c r="H2095" s="67">
        <v>6861</v>
      </c>
      <c r="I2095" s="67"/>
      <c r="J2095" s="69">
        <f t="shared" si="9"/>
        <v>53.431952662721891</v>
      </c>
      <c r="K2095" s="47"/>
      <c r="L2095" s="47"/>
      <c r="M2095" s="47"/>
      <c r="O2095" s="33">
        <f t="shared" si="1"/>
        <v>169</v>
      </c>
    </row>
    <row r="2096" spans="1:15" ht="15.75" customHeight="1" x14ac:dyDescent="0.3">
      <c r="A2096" s="7">
        <v>1233</v>
      </c>
      <c r="B2096" s="7">
        <v>187</v>
      </c>
      <c r="C2096" s="67">
        <v>363</v>
      </c>
      <c r="D2096" s="67">
        <v>4</v>
      </c>
      <c r="E2096" s="68">
        <v>43524</v>
      </c>
      <c r="F2096" s="67">
        <v>5214</v>
      </c>
      <c r="G2096" s="67">
        <v>7914</v>
      </c>
      <c r="H2096" s="67">
        <v>7283</v>
      </c>
      <c r="I2096" s="67">
        <v>9</v>
      </c>
      <c r="J2096" s="69">
        <f t="shared" si="9"/>
        <v>30.497825036249399</v>
      </c>
      <c r="K2096" s="46">
        <f>AVERAGE(J2096:J2097)</f>
        <v>32.026576452550927</v>
      </c>
      <c r="L2096" s="46">
        <f>_xlfn.STDEV.S(J2096,J2097)</f>
        <v>2.1619809864307009</v>
      </c>
      <c r="M2096" s="47"/>
      <c r="O2096" s="33">
        <f t="shared" si="1"/>
        <v>206.9</v>
      </c>
    </row>
    <row r="2097" spans="1:15" ht="15.75" customHeight="1" x14ac:dyDescent="0.3">
      <c r="A2097" s="7">
        <v>1234</v>
      </c>
      <c r="B2097" s="7">
        <v>188</v>
      </c>
      <c r="C2097" s="67">
        <v>363</v>
      </c>
      <c r="D2097" s="67">
        <v>4</v>
      </c>
      <c r="E2097" s="68">
        <v>43524</v>
      </c>
      <c r="F2097" s="67">
        <v>5267</v>
      </c>
      <c r="G2097" s="67">
        <v>7874</v>
      </c>
      <c r="H2097" s="67">
        <v>7219</v>
      </c>
      <c r="I2097" s="67"/>
      <c r="J2097" s="69">
        <f t="shared" si="9"/>
        <v>33.555327868852459</v>
      </c>
      <c r="K2097" s="46"/>
      <c r="L2097" s="46"/>
      <c r="M2097" s="47"/>
      <c r="O2097" s="33">
        <f t="shared" si="1"/>
        <v>195.2</v>
      </c>
    </row>
    <row r="2098" spans="1:15" ht="15.75" customHeight="1" x14ac:dyDescent="0.3">
      <c r="A2098" s="7">
        <v>1883</v>
      </c>
      <c r="B2098" s="7">
        <v>187</v>
      </c>
      <c r="C2098" s="67">
        <v>363</v>
      </c>
      <c r="D2098" s="67">
        <v>6</v>
      </c>
      <c r="E2098" s="68">
        <v>43535</v>
      </c>
      <c r="F2098" s="67">
        <v>5214</v>
      </c>
      <c r="G2098" s="67">
        <v>8075</v>
      </c>
      <c r="H2098" s="67">
        <v>7230</v>
      </c>
      <c r="I2098" s="67">
        <v>10</v>
      </c>
      <c r="J2098" s="69">
        <f t="shared" si="9"/>
        <v>41.914682539682538</v>
      </c>
      <c r="K2098" s="46">
        <f>AVERAGE(J2098:J2099)</f>
        <v>41.806049756926143</v>
      </c>
      <c r="L2098" s="46">
        <f>_xlfn.STDEV.S(J2098,J2099)</f>
        <v>0.15362995469242877</v>
      </c>
      <c r="M2098" s="47"/>
      <c r="O2098" s="33">
        <f t="shared" si="1"/>
        <v>201.6</v>
      </c>
    </row>
    <row r="2099" spans="1:15" ht="15.75" customHeight="1" x14ac:dyDescent="0.3">
      <c r="A2099" s="7">
        <v>1884</v>
      </c>
      <c r="B2099" s="7">
        <v>188</v>
      </c>
      <c r="C2099" s="67">
        <v>363</v>
      </c>
      <c r="D2099" s="67">
        <v>6</v>
      </c>
      <c r="E2099" s="68">
        <v>43535</v>
      </c>
      <c r="F2099" s="67">
        <v>5267</v>
      </c>
      <c r="G2099" s="67">
        <v>7955</v>
      </c>
      <c r="H2099" s="67">
        <v>7164</v>
      </c>
      <c r="I2099" s="67"/>
      <c r="J2099" s="69">
        <f t="shared" si="9"/>
        <v>41.697416974169741</v>
      </c>
      <c r="K2099" s="47"/>
      <c r="L2099" s="47"/>
      <c r="M2099" s="47"/>
      <c r="O2099" s="33">
        <f t="shared" si="1"/>
        <v>189.7</v>
      </c>
    </row>
    <row r="2100" spans="1:15" ht="15.75" customHeight="1" x14ac:dyDescent="0.3">
      <c r="A2100" s="34">
        <v>2549</v>
      </c>
      <c r="B2100" s="34">
        <v>137</v>
      </c>
      <c r="C2100" s="70">
        <v>363</v>
      </c>
      <c r="D2100" s="70">
        <v>9</v>
      </c>
      <c r="E2100" s="71">
        <v>43557</v>
      </c>
      <c r="F2100" s="72">
        <v>5220</v>
      </c>
      <c r="G2100" s="70">
        <v>8144</v>
      </c>
      <c r="H2100" s="70">
        <v>7612</v>
      </c>
      <c r="I2100" s="67"/>
      <c r="J2100" s="69">
        <f t="shared" si="9"/>
        <v>22.240802675585282</v>
      </c>
      <c r="K2100" s="46">
        <f>AVERAGE(J2100:J2101)</f>
        <v>21.95596880874885</v>
      </c>
      <c r="L2100" s="46">
        <f>_xlfn.STDEV.S(J2100,J2101)</f>
        <v>0.4028159175032528</v>
      </c>
      <c r="M2100" s="47"/>
      <c r="O2100" s="33">
        <f t="shared" si="1"/>
        <v>239.2</v>
      </c>
    </row>
    <row r="2101" spans="1:15" ht="15.75" customHeight="1" x14ac:dyDescent="0.3">
      <c r="A2101" s="34">
        <v>2550</v>
      </c>
      <c r="B2101" s="34">
        <v>138</v>
      </c>
      <c r="C2101" s="70">
        <v>363</v>
      </c>
      <c r="D2101" s="70">
        <v>9</v>
      </c>
      <c r="E2101" s="71">
        <v>43557</v>
      </c>
      <c r="F2101" s="72">
        <v>5222</v>
      </c>
      <c r="G2101" s="70">
        <v>7945</v>
      </c>
      <c r="H2101" s="70">
        <v>7460</v>
      </c>
      <c r="I2101" s="67"/>
      <c r="J2101" s="69">
        <f t="shared" si="9"/>
        <v>21.67113494191242</v>
      </c>
      <c r="K2101" s="47"/>
      <c r="L2101" s="47"/>
      <c r="M2101" s="47"/>
      <c r="O2101" s="33">
        <f t="shared" si="1"/>
        <v>223.8</v>
      </c>
    </row>
    <row r="2102" spans="1:15" ht="15.75" customHeight="1" x14ac:dyDescent="0.3">
      <c r="A2102" s="34">
        <v>3199</v>
      </c>
      <c r="B2102" s="34">
        <v>139</v>
      </c>
      <c r="C2102" s="70">
        <v>363</v>
      </c>
      <c r="D2102" s="70">
        <v>12</v>
      </c>
      <c r="E2102" s="71">
        <v>43577</v>
      </c>
      <c r="F2102" s="72">
        <v>5218</v>
      </c>
      <c r="G2102" s="70">
        <v>7566</v>
      </c>
      <c r="H2102" s="70">
        <v>7266</v>
      </c>
      <c r="I2102" s="70"/>
      <c r="J2102" s="69">
        <f t="shared" si="9"/>
        <v>14.6484375</v>
      </c>
      <c r="K2102" s="46">
        <f>AVERAGE(J2102:J2103)</f>
        <v>15.045172076713008</v>
      </c>
      <c r="L2102" s="46">
        <f>_xlfn.STDEV.S(J2102,J2103)</f>
        <v>0.56106741904988677</v>
      </c>
      <c r="M2102" s="47">
        <f>(K2100-K2102)/20</f>
        <v>0.34553983660179205</v>
      </c>
      <c r="N2102" s="33">
        <f>(K2096-K2102)/53</f>
        <v>0.32040385614788525</v>
      </c>
      <c r="O2102" s="33">
        <f t="shared" si="1"/>
        <v>204.8</v>
      </c>
    </row>
    <row r="2103" spans="1:15" ht="15.75" customHeight="1" x14ac:dyDescent="0.3">
      <c r="A2103" s="34">
        <v>3200</v>
      </c>
      <c r="B2103" s="34">
        <v>140</v>
      </c>
      <c r="C2103" s="70">
        <v>363</v>
      </c>
      <c r="D2103" s="70">
        <v>12</v>
      </c>
      <c r="E2103" s="71">
        <v>43577</v>
      </c>
      <c r="F2103" s="72">
        <v>5241</v>
      </c>
      <c r="G2103" s="70">
        <v>7566</v>
      </c>
      <c r="H2103" s="70">
        <v>7255</v>
      </c>
      <c r="I2103" s="70"/>
      <c r="J2103" s="69">
        <f t="shared" si="9"/>
        <v>15.441906653426019</v>
      </c>
      <c r="K2103" s="47"/>
      <c r="L2103" s="47"/>
      <c r="M2103" s="47"/>
      <c r="O2103" s="33">
        <f t="shared" si="1"/>
        <v>201.4</v>
      </c>
    </row>
    <row r="2104" spans="1:15" ht="15.75" customHeight="1" x14ac:dyDescent="0.3">
      <c r="A2104" s="7">
        <v>259</v>
      </c>
      <c r="B2104" s="7">
        <v>259</v>
      </c>
      <c r="C2104" s="28">
        <v>364</v>
      </c>
      <c r="D2104" s="28">
        <v>1</v>
      </c>
      <c r="E2104" s="29">
        <v>43514</v>
      </c>
      <c r="F2104" s="28">
        <v>5198</v>
      </c>
      <c r="G2104" s="28">
        <v>8288</v>
      </c>
      <c r="H2104" s="28">
        <v>7874</v>
      </c>
      <c r="I2104" s="28">
        <v>9</v>
      </c>
      <c r="J2104" s="30">
        <f t="shared" si="9"/>
        <v>15.47085201793722</v>
      </c>
      <c r="K2104" s="31">
        <f>AVERAGE(J2104:J2105)</f>
        <v>15.14066242944536</v>
      </c>
      <c r="L2104" s="31">
        <f>_xlfn.STDEV.S(J2104,J2105)</f>
        <v>0.46695859419958152</v>
      </c>
      <c r="M2104" s="32">
        <v>1</v>
      </c>
      <c r="O2104" s="33">
        <f t="shared" si="1"/>
        <v>267.60000000000002</v>
      </c>
    </row>
    <row r="2105" spans="1:15" ht="15.75" customHeight="1" x14ac:dyDescent="0.3">
      <c r="A2105" s="7">
        <v>260</v>
      </c>
      <c r="B2105" s="7">
        <v>260</v>
      </c>
      <c r="C2105" s="28">
        <v>364</v>
      </c>
      <c r="D2105" s="28">
        <v>1</v>
      </c>
      <c r="E2105" s="29">
        <v>43514</v>
      </c>
      <c r="F2105" s="28">
        <v>5247</v>
      </c>
      <c r="G2105" s="28">
        <v>8185</v>
      </c>
      <c r="H2105" s="28">
        <v>7806</v>
      </c>
      <c r="I2105" s="28"/>
      <c r="J2105" s="30">
        <f t="shared" si="9"/>
        <v>14.810472840953498</v>
      </c>
      <c r="K2105" s="31"/>
      <c r="L2105" s="31"/>
      <c r="M2105" s="32"/>
      <c r="O2105" s="33">
        <f t="shared" si="1"/>
        <v>255.9</v>
      </c>
    </row>
    <row r="2106" spans="1:15" ht="15.75" customHeight="1" x14ac:dyDescent="0.3">
      <c r="A2106" s="7">
        <v>913</v>
      </c>
      <c r="B2106" s="7">
        <v>259</v>
      </c>
      <c r="C2106" s="28">
        <v>364</v>
      </c>
      <c r="D2106" s="28">
        <v>3</v>
      </c>
      <c r="E2106" s="29">
        <v>43521</v>
      </c>
      <c r="F2106" s="28">
        <v>5198</v>
      </c>
      <c r="G2106" s="28">
        <v>8342</v>
      </c>
      <c r="H2106" s="28">
        <v>7782</v>
      </c>
      <c r="I2106" s="28">
        <v>8</v>
      </c>
      <c r="J2106" s="30">
        <f t="shared" si="9"/>
        <v>21.671826625386998</v>
      </c>
      <c r="K2106" s="31">
        <f>AVERAGE(J2106:J2107)</f>
        <v>22.21424799337256</v>
      </c>
      <c r="L2106" s="31">
        <f>_xlfn.STDEV.S(J2106,J2107)</f>
        <v>0.76709965512615041</v>
      </c>
      <c r="M2106" s="32"/>
      <c r="O2106" s="33">
        <f t="shared" si="1"/>
        <v>258.39999999999998</v>
      </c>
    </row>
    <row r="2107" spans="1:15" ht="15.75" customHeight="1" x14ac:dyDescent="0.3">
      <c r="A2107" s="7">
        <v>914</v>
      </c>
      <c r="B2107" s="7">
        <v>260</v>
      </c>
      <c r="C2107" s="28">
        <v>364</v>
      </c>
      <c r="D2107" s="28">
        <v>3</v>
      </c>
      <c r="E2107" s="29">
        <v>43521</v>
      </c>
      <c r="F2107" s="28">
        <v>5247</v>
      </c>
      <c r="G2107" s="28">
        <v>8284</v>
      </c>
      <c r="H2107" s="28">
        <v>7721</v>
      </c>
      <c r="I2107" s="28"/>
      <c r="J2107" s="30">
        <f t="shared" si="9"/>
        <v>22.756669361358124</v>
      </c>
      <c r="K2107" s="32"/>
      <c r="L2107" s="32"/>
      <c r="M2107" s="32"/>
      <c r="O2107" s="33">
        <f t="shared" si="1"/>
        <v>247.4</v>
      </c>
    </row>
    <row r="2108" spans="1:15" ht="15.75" customHeight="1" x14ac:dyDescent="0.3">
      <c r="A2108" s="7">
        <v>1563</v>
      </c>
      <c r="B2108" s="7">
        <v>259</v>
      </c>
      <c r="C2108" s="28">
        <v>364</v>
      </c>
      <c r="D2108" s="28">
        <v>5</v>
      </c>
      <c r="E2108" s="29">
        <v>43531</v>
      </c>
      <c r="F2108" s="28">
        <v>5198</v>
      </c>
      <c r="G2108" s="28">
        <v>8294</v>
      </c>
      <c r="H2108" s="28">
        <v>7826</v>
      </c>
      <c r="I2108" s="28">
        <v>7</v>
      </c>
      <c r="J2108" s="30">
        <f t="shared" si="9"/>
        <v>17.80821917808219</v>
      </c>
      <c r="K2108" s="31">
        <f>AVERAGE(J2108:J2109)</f>
        <v>18.114635904830568</v>
      </c>
      <c r="L2108" s="31">
        <f>_xlfn.STDEV.S(J2108,J2109)</f>
        <v>0.43333869070552616</v>
      </c>
      <c r="M2108" s="32"/>
      <c r="O2108" s="33">
        <f t="shared" si="1"/>
        <v>262.8</v>
      </c>
    </row>
    <row r="2109" spans="1:15" ht="15.75" customHeight="1" x14ac:dyDescent="0.3">
      <c r="A2109" s="7">
        <v>1564</v>
      </c>
      <c r="B2109" s="7">
        <v>260</v>
      </c>
      <c r="C2109" s="28">
        <v>364</v>
      </c>
      <c r="D2109" s="28">
        <v>5</v>
      </c>
      <c r="E2109" s="29">
        <v>43531</v>
      </c>
      <c r="F2109" s="28">
        <v>5247</v>
      </c>
      <c r="G2109" s="28">
        <v>8622</v>
      </c>
      <c r="H2109" s="28">
        <v>8097</v>
      </c>
      <c r="I2109" s="28"/>
      <c r="J2109" s="30">
        <f t="shared" si="9"/>
        <v>18.421052631578945</v>
      </c>
      <c r="K2109" s="31"/>
      <c r="L2109" s="31"/>
      <c r="M2109" s="32"/>
      <c r="O2109" s="33">
        <f t="shared" si="1"/>
        <v>285</v>
      </c>
    </row>
    <row r="2110" spans="1:15" ht="15.75" customHeight="1" x14ac:dyDescent="0.3">
      <c r="A2110" s="34">
        <v>2137</v>
      </c>
      <c r="B2110" s="34">
        <v>183</v>
      </c>
      <c r="C2110" s="35">
        <v>364</v>
      </c>
      <c r="D2110" s="35">
        <v>7</v>
      </c>
      <c r="E2110" s="36">
        <v>43545</v>
      </c>
      <c r="F2110" s="37">
        <v>5192</v>
      </c>
      <c r="G2110" s="35">
        <v>8540</v>
      </c>
      <c r="H2110" s="35">
        <v>8139</v>
      </c>
      <c r="I2110" s="28"/>
      <c r="J2110" s="30">
        <f t="shared" si="9"/>
        <v>13.607058025110282</v>
      </c>
      <c r="K2110" s="31">
        <f>AVERAGE(J2110:J2111)</f>
        <v>13.666984282384913</v>
      </c>
      <c r="L2110" s="31">
        <f>_xlfn.STDEV.S(J2110,J2111)</f>
        <v>8.4748525780041051E-2</v>
      </c>
      <c r="M2110" s="32">
        <f>(K2108-K2110)/14</f>
        <v>0.31768940160326103</v>
      </c>
      <c r="N2110" s="62">
        <f>(K2104-K2110)/31</f>
        <v>4.7538004743885386E-2</v>
      </c>
      <c r="O2110" s="33">
        <f t="shared" si="1"/>
        <v>294.7</v>
      </c>
    </row>
    <row r="2111" spans="1:15" ht="15.75" customHeight="1" x14ac:dyDescent="0.3">
      <c r="A2111" s="34">
        <v>2138</v>
      </c>
      <c r="B2111" s="34">
        <v>184</v>
      </c>
      <c r="C2111" s="35">
        <v>364</v>
      </c>
      <c r="D2111" s="35">
        <v>7</v>
      </c>
      <c r="E2111" s="36">
        <v>43545</v>
      </c>
      <c r="F2111" s="37">
        <v>5243</v>
      </c>
      <c r="G2111" s="35">
        <v>8383</v>
      </c>
      <c r="H2111" s="35">
        <v>8004</v>
      </c>
      <c r="I2111" s="28"/>
      <c r="J2111" s="30">
        <f t="shared" si="9"/>
        <v>13.726910539659542</v>
      </c>
      <c r="K2111" s="32"/>
      <c r="L2111" s="32"/>
      <c r="M2111" s="32"/>
      <c r="O2111" s="33">
        <f t="shared" si="1"/>
        <v>276.10000000000002</v>
      </c>
    </row>
    <row r="2112" spans="1:15" ht="15.75" customHeight="1" x14ac:dyDescent="0.3">
      <c r="A2112" s="7">
        <v>261</v>
      </c>
      <c r="B2112" s="7">
        <v>261</v>
      </c>
      <c r="C2112" s="57">
        <v>365</v>
      </c>
      <c r="D2112" s="57">
        <v>1</v>
      </c>
      <c r="E2112" s="58">
        <v>43514</v>
      </c>
      <c r="F2112" s="57">
        <v>5229</v>
      </c>
      <c r="G2112" s="57">
        <v>8126</v>
      </c>
      <c r="H2112" s="57">
        <v>7632</v>
      </c>
      <c r="I2112" s="57">
        <v>10</v>
      </c>
      <c r="J2112" s="59">
        <f t="shared" si="9"/>
        <v>20.557636287973367</v>
      </c>
      <c r="K2112" s="63">
        <f>AVERAGE(J2112:J2113)</f>
        <v>19.843868182477831</v>
      </c>
      <c r="L2112" s="63">
        <f>_xlfn.STDEV.S(J2112,J2113)</f>
        <v>1.0094205351811367</v>
      </c>
      <c r="M2112" s="62">
        <v>1</v>
      </c>
      <c r="O2112" s="33">
        <f t="shared" si="1"/>
        <v>240.3</v>
      </c>
    </row>
    <row r="2113" spans="1:15" ht="15.75" customHeight="1" x14ac:dyDescent="0.3">
      <c r="A2113" s="7">
        <v>262</v>
      </c>
      <c r="B2113" s="7">
        <v>262</v>
      </c>
      <c r="C2113" s="57">
        <v>365</v>
      </c>
      <c r="D2113" s="57">
        <v>1</v>
      </c>
      <c r="E2113" s="58">
        <v>43514</v>
      </c>
      <c r="F2113" s="57">
        <v>5194</v>
      </c>
      <c r="G2113" s="57">
        <v>8289</v>
      </c>
      <c r="H2113" s="57">
        <v>7792</v>
      </c>
      <c r="I2113" s="57"/>
      <c r="J2113" s="59">
        <f t="shared" si="9"/>
        <v>19.130100076982295</v>
      </c>
      <c r="K2113" s="62"/>
      <c r="L2113" s="62"/>
      <c r="M2113" s="62"/>
      <c r="O2113" s="33">
        <f t="shared" si="1"/>
        <v>259.8</v>
      </c>
    </row>
    <row r="2114" spans="1:15" ht="15.75" customHeight="1" x14ac:dyDescent="0.3">
      <c r="A2114" s="7">
        <v>915</v>
      </c>
      <c r="B2114" s="7">
        <v>261</v>
      </c>
      <c r="C2114" s="57">
        <v>365</v>
      </c>
      <c r="D2114" s="57">
        <v>3</v>
      </c>
      <c r="E2114" s="58">
        <v>43521</v>
      </c>
      <c r="F2114" s="57">
        <v>5229</v>
      </c>
      <c r="G2114" s="57">
        <v>8893</v>
      </c>
      <c r="H2114" s="57">
        <v>8042</v>
      </c>
      <c r="I2114" s="57">
        <v>9</v>
      </c>
      <c r="J2114" s="59">
        <f t="shared" si="9"/>
        <v>30.252399573409171</v>
      </c>
      <c r="K2114" s="63">
        <f>AVERAGE(J2114:J2115)</f>
        <v>30.704175162901578</v>
      </c>
      <c r="L2114" s="63">
        <f>_xlfn.STDEV.S(J2114,J2115)</f>
        <v>0.63890716580925866</v>
      </c>
      <c r="M2114" s="62"/>
      <c r="O2114" s="33">
        <f t="shared" si="1"/>
        <v>281.3</v>
      </c>
    </row>
    <row r="2115" spans="1:15" ht="15.75" customHeight="1" x14ac:dyDescent="0.3">
      <c r="A2115" s="7">
        <v>916</v>
      </c>
      <c r="B2115" s="7">
        <v>262</v>
      </c>
      <c r="C2115" s="57">
        <v>365</v>
      </c>
      <c r="D2115" s="57">
        <v>3</v>
      </c>
      <c r="E2115" s="58">
        <v>43521</v>
      </c>
      <c r="F2115" s="57">
        <v>5194</v>
      </c>
      <c r="G2115" s="57">
        <v>9029</v>
      </c>
      <c r="H2115" s="57">
        <v>8118</v>
      </c>
      <c r="I2115" s="57"/>
      <c r="J2115" s="59">
        <f t="shared" si="9"/>
        <v>31.155950752393981</v>
      </c>
      <c r="K2115" s="63"/>
      <c r="L2115" s="63"/>
      <c r="M2115" s="62"/>
      <c r="O2115" s="33">
        <f t="shared" si="1"/>
        <v>292.39999999999998</v>
      </c>
    </row>
    <row r="2116" spans="1:15" ht="15.75" customHeight="1" x14ac:dyDescent="0.3">
      <c r="A2116" s="7">
        <v>1565</v>
      </c>
      <c r="B2116" s="7">
        <v>261</v>
      </c>
      <c r="C2116" s="57">
        <v>365</v>
      </c>
      <c r="D2116" s="57">
        <v>5</v>
      </c>
      <c r="E2116" s="58">
        <v>43531</v>
      </c>
      <c r="F2116" s="57">
        <v>5229</v>
      </c>
      <c r="G2116" s="57">
        <v>9174</v>
      </c>
      <c r="H2116" s="57">
        <v>8404</v>
      </c>
      <c r="I2116" s="57">
        <v>7</v>
      </c>
      <c r="J2116" s="59">
        <f t="shared" si="9"/>
        <v>24.251968503937007</v>
      </c>
      <c r="K2116" s="63">
        <f>AVERAGE(J2116:J2117)</f>
        <v>23.896710966400438</v>
      </c>
      <c r="L2116" s="63">
        <f>_xlfn.STDEV.S(J2116,J2117)</f>
        <v>0.50241002771948595</v>
      </c>
      <c r="M2116" s="62"/>
      <c r="O2116" s="33">
        <f t="shared" si="1"/>
        <v>317.5</v>
      </c>
    </row>
    <row r="2117" spans="1:15" ht="15.75" customHeight="1" x14ac:dyDescent="0.3">
      <c r="A2117" s="7">
        <v>1566</v>
      </c>
      <c r="B2117" s="7">
        <v>262</v>
      </c>
      <c r="C2117" s="57">
        <v>365</v>
      </c>
      <c r="D2117" s="57">
        <v>5</v>
      </c>
      <c r="E2117" s="58">
        <v>43531</v>
      </c>
      <c r="F2117" s="57">
        <v>5194</v>
      </c>
      <c r="G2117" s="57">
        <v>8815</v>
      </c>
      <c r="H2117" s="57">
        <v>8125</v>
      </c>
      <c r="I2117" s="57"/>
      <c r="J2117" s="59">
        <f t="shared" si="9"/>
        <v>23.541453428863868</v>
      </c>
      <c r="K2117" s="62"/>
      <c r="L2117" s="62"/>
      <c r="M2117" s="62"/>
      <c r="O2117" s="33">
        <f t="shared" si="1"/>
        <v>293.10000000000002</v>
      </c>
    </row>
    <row r="2118" spans="1:15" ht="15.75" customHeight="1" x14ac:dyDescent="0.3">
      <c r="A2118" s="34">
        <v>2139</v>
      </c>
      <c r="B2118" s="34">
        <v>185</v>
      </c>
      <c r="C2118" s="64">
        <v>365</v>
      </c>
      <c r="D2118" s="64">
        <v>7</v>
      </c>
      <c r="E2118" s="65">
        <v>43545</v>
      </c>
      <c r="F2118" s="66">
        <v>5288</v>
      </c>
      <c r="G2118" s="64">
        <v>8995</v>
      </c>
      <c r="H2118" s="64">
        <v>8435</v>
      </c>
      <c r="I2118" s="57"/>
      <c r="J2118" s="59">
        <f t="shared" si="9"/>
        <v>17.794725135049251</v>
      </c>
      <c r="K2118" s="63">
        <f>AVERAGE(J2118:J2119)</f>
        <v>17.363660190448755</v>
      </c>
      <c r="L2118" s="63">
        <f>_xlfn.STDEV.S(J2118,J2119)</f>
        <v>0.60961789091762919</v>
      </c>
      <c r="M2118" s="62"/>
      <c r="O2118" s="33">
        <f t="shared" si="1"/>
        <v>314.7</v>
      </c>
    </row>
    <row r="2119" spans="1:15" ht="15.75" customHeight="1" x14ac:dyDescent="0.3">
      <c r="A2119" s="34">
        <v>2140</v>
      </c>
      <c r="B2119" s="34">
        <v>186</v>
      </c>
      <c r="C2119" s="64">
        <v>365</v>
      </c>
      <c r="D2119" s="64">
        <v>7</v>
      </c>
      <c r="E2119" s="65">
        <v>43545</v>
      </c>
      <c r="F2119" s="66">
        <v>5251</v>
      </c>
      <c r="G2119" s="64">
        <v>8842</v>
      </c>
      <c r="H2119" s="64">
        <v>8322</v>
      </c>
      <c r="I2119" s="57"/>
      <c r="J2119" s="59">
        <f t="shared" si="9"/>
        <v>16.932595245848258</v>
      </c>
      <c r="K2119" s="62"/>
      <c r="L2119" s="62"/>
      <c r="M2119" s="62"/>
      <c r="O2119" s="33">
        <f t="shared" si="1"/>
        <v>307.10000000000002</v>
      </c>
    </row>
    <row r="2120" spans="1:15" ht="15.75" customHeight="1" x14ac:dyDescent="0.3">
      <c r="A2120" s="34">
        <v>2711</v>
      </c>
      <c r="B2120" s="34">
        <v>83</v>
      </c>
      <c r="C2120" s="64">
        <v>365</v>
      </c>
      <c r="D2120" s="64">
        <v>10</v>
      </c>
      <c r="E2120" s="65">
        <v>43564</v>
      </c>
      <c r="F2120" s="66">
        <v>5294</v>
      </c>
      <c r="G2120" s="64">
        <v>8087</v>
      </c>
      <c r="H2120" s="64">
        <v>7740</v>
      </c>
      <c r="I2120" s="64"/>
      <c r="J2120" s="59">
        <f t="shared" si="9"/>
        <v>14.186426819296811</v>
      </c>
      <c r="K2120" s="63">
        <f>AVERAGE(J2120:J2121)</f>
        <v>14.090357432496223</v>
      </c>
      <c r="L2120" s="63">
        <f>_xlfn.STDEV.S(J2120,J2121)</f>
        <v>0.1358626297422583</v>
      </c>
      <c r="M2120" s="62">
        <f>(K2118-K2120)/19</f>
        <v>0.17227909252381748</v>
      </c>
      <c r="N2120" s="33">
        <f>(K2114-K2120)/43</f>
        <v>0.38636785419547337</v>
      </c>
      <c r="O2120" s="33">
        <f t="shared" si="1"/>
        <v>244.6</v>
      </c>
    </row>
    <row r="2121" spans="1:15" ht="15.75" customHeight="1" x14ac:dyDescent="0.3">
      <c r="A2121" s="34">
        <v>2712</v>
      </c>
      <c r="B2121" s="34">
        <v>84</v>
      </c>
      <c r="C2121" s="64">
        <v>365</v>
      </c>
      <c r="D2121" s="64">
        <v>10</v>
      </c>
      <c r="E2121" s="65">
        <v>43564</v>
      </c>
      <c r="F2121" s="66">
        <v>5375</v>
      </c>
      <c r="G2121" s="64">
        <v>8169</v>
      </c>
      <c r="H2121" s="64">
        <v>7826</v>
      </c>
      <c r="I2121" s="64"/>
      <c r="J2121" s="59">
        <f t="shared" si="9"/>
        <v>13.994288045695635</v>
      </c>
      <c r="K2121" s="62"/>
      <c r="L2121" s="62"/>
      <c r="M2121" s="62"/>
      <c r="O2121" s="33">
        <f t="shared" si="1"/>
        <v>245.1</v>
      </c>
    </row>
    <row r="2122" spans="1:15" ht="15.75" customHeight="1" x14ac:dyDescent="0.3">
      <c r="A2122" s="7">
        <v>263</v>
      </c>
      <c r="B2122" s="7">
        <v>263</v>
      </c>
      <c r="C2122" s="28">
        <v>366</v>
      </c>
      <c r="D2122" s="28">
        <v>1</v>
      </c>
      <c r="E2122" s="29">
        <v>43514</v>
      </c>
      <c r="F2122" s="28">
        <v>5258</v>
      </c>
      <c r="G2122" s="28">
        <v>9053</v>
      </c>
      <c r="H2122" s="28">
        <v>8131</v>
      </c>
      <c r="I2122" s="28">
        <v>9</v>
      </c>
      <c r="J2122" s="30">
        <f t="shared" si="9"/>
        <v>32.09189001044205</v>
      </c>
      <c r="K2122" s="31">
        <f>AVERAGE(J2122:J2123)</f>
        <v>32.00720755902303</v>
      </c>
      <c r="L2122" s="31">
        <f>_xlfn.STDEV.S(J2122,J2123)</f>
        <v>0.11975907129177425</v>
      </c>
      <c r="M2122" s="32">
        <v>1</v>
      </c>
      <c r="O2122" s="33">
        <f t="shared" si="1"/>
        <v>287.3</v>
      </c>
    </row>
    <row r="2123" spans="1:15" ht="15.75" customHeight="1" x14ac:dyDescent="0.3">
      <c r="A2123" s="7">
        <v>264</v>
      </c>
      <c r="B2123" s="7">
        <v>264</v>
      </c>
      <c r="C2123" s="28">
        <v>366</v>
      </c>
      <c r="D2123" s="28">
        <v>1</v>
      </c>
      <c r="E2123" s="29">
        <v>43514</v>
      </c>
      <c r="F2123" s="28">
        <v>5312</v>
      </c>
      <c r="G2123" s="28">
        <v>8990</v>
      </c>
      <c r="H2123" s="28">
        <v>8100</v>
      </c>
      <c r="I2123" s="28"/>
      <c r="J2123" s="30">
        <f t="shared" si="9"/>
        <v>31.922525107604017</v>
      </c>
      <c r="K2123" s="31"/>
      <c r="L2123" s="31"/>
      <c r="M2123" s="32"/>
      <c r="O2123" s="33">
        <f t="shared" si="1"/>
        <v>278.8</v>
      </c>
    </row>
    <row r="2124" spans="1:15" ht="15.75" customHeight="1" x14ac:dyDescent="0.3">
      <c r="A2124" s="7">
        <v>917</v>
      </c>
      <c r="B2124" s="7">
        <v>263</v>
      </c>
      <c r="C2124" s="28">
        <v>366</v>
      </c>
      <c r="D2124" s="28">
        <v>3</v>
      </c>
      <c r="E2124" s="29">
        <v>43521</v>
      </c>
      <c r="F2124" s="28">
        <v>5258</v>
      </c>
      <c r="G2124" s="28">
        <v>8567</v>
      </c>
      <c r="H2124" s="28">
        <v>7933</v>
      </c>
      <c r="I2124" s="28">
        <v>9</v>
      </c>
      <c r="J2124" s="30">
        <f t="shared" si="9"/>
        <v>23.700934579439252</v>
      </c>
      <c r="K2124" s="31">
        <f>AVERAGE(J2124:J2125)</f>
        <v>25.659296184283654</v>
      </c>
      <c r="L2124" s="31">
        <f>_xlfn.STDEV.S(J2124,J2125)</f>
        <v>2.7695415416016909</v>
      </c>
      <c r="M2124" s="32"/>
      <c r="O2124" s="33">
        <f t="shared" si="1"/>
        <v>267.5</v>
      </c>
    </row>
    <row r="2125" spans="1:15" ht="15.75" customHeight="1" x14ac:dyDescent="0.3">
      <c r="A2125" s="7">
        <v>918</v>
      </c>
      <c r="B2125" s="7">
        <v>264</v>
      </c>
      <c r="C2125" s="28">
        <v>366</v>
      </c>
      <c r="D2125" s="28">
        <v>3</v>
      </c>
      <c r="E2125" s="29">
        <v>43521</v>
      </c>
      <c r="F2125" s="28">
        <v>5312</v>
      </c>
      <c r="G2125" s="28">
        <v>8810</v>
      </c>
      <c r="H2125" s="28">
        <v>8053</v>
      </c>
      <c r="I2125" s="28"/>
      <c r="J2125" s="30">
        <f t="shared" si="9"/>
        <v>27.617657789128053</v>
      </c>
      <c r="K2125" s="32"/>
      <c r="L2125" s="32"/>
      <c r="M2125" s="32"/>
      <c r="O2125" s="33">
        <f t="shared" si="1"/>
        <v>274.10000000000002</v>
      </c>
    </row>
    <row r="2126" spans="1:15" ht="15.75" customHeight="1" x14ac:dyDescent="0.3">
      <c r="A2126" s="7">
        <v>1567</v>
      </c>
      <c r="B2126" s="7">
        <v>263</v>
      </c>
      <c r="C2126" s="28">
        <v>366</v>
      </c>
      <c r="D2126" s="28">
        <v>5</v>
      </c>
      <c r="E2126" s="29">
        <v>43531</v>
      </c>
      <c r="F2126" s="28">
        <v>5258</v>
      </c>
      <c r="G2126" s="28">
        <v>8418</v>
      </c>
      <c r="H2126" s="28">
        <v>7952</v>
      </c>
      <c r="I2126" s="28">
        <v>7</v>
      </c>
      <c r="J2126" s="30">
        <f t="shared" si="9"/>
        <v>17.297698589458054</v>
      </c>
      <c r="K2126" s="31">
        <f>AVERAGE(J2126:J2127)</f>
        <v>16.894605155682946</v>
      </c>
      <c r="L2126" s="31">
        <f>_xlfn.STDEV.S(J2126,J2127)</f>
        <v>0.5700602009482969</v>
      </c>
      <c r="M2126" s="32"/>
      <c r="O2126" s="33">
        <f t="shared" si="1"/>
        <v>269.39999999999998</v>
      </c>
    </row>
    <row r="2127" spans="1:15" ht="15.75" customHeight="1" x14ac:dyDescent="0.3">
      <c r="A2127" s="7">
        <v>1568</v>
      </c>
      <c r="B2127" s="7">
        <v>264</v>
      </c>
      <c r="C2127" s="28">
        <v>366</v>
      </c>
      <c r="D2127" s="28">
        <v>5</v>
      </c>
      <c r="E2127" s="29">
        <v>43531</v>
      </c>
      <c r="F2127" s="28">
        <v>5312</v>
      </c>
      <c r="G2127" s="28">
        <v>8194</v>
      </c>
      <c r="H2127" s="28">
        <v>7786</v>
      </c>
      <c r="I2127" s="28"/>
      <c r="J2127" s="30">
        <f t="shared" si="9"/>
        <v>16.491511721907841</v>
      </c>
      <c r="K2127" s="31"/>
      <c r="L2127" s="31"/>
      <c r="M2127" s="32"/>
      <c r="O2127" s="33">
        <f t="shared" si="1"/>
        <v>247.4</v>
      </c>
    </row>
    <row r="2128" spans="1:15" ht="15.75" customHeight="1" x14ac:dyDescent="0.3">
      <c r="A2128" s="34">
        <v>2141</v>
      </c>
      <c r="B2128" s="34">
        <v>187</v>
      </c>
      <c r="C2128" s="35">
        <v>366</v>
      </c>
      <c r="D2128" s="35">
        <v>7</v>
      </c>
      <c r="E2128" s="36">
        <v>43545</v>
      </c>
      <c r="F2128" s="37">
        <v>5214</v>
      </c>
      <c r="G2128" s="35">
        <v>8582</v>
      </c>
      <c r="H2128" s="35">
        <v>8114</v>
      </c>
      <c r="I2128" s="28"/>
      <c r="J2128" s="30">
        <f t="shared" si="9"/>
        <v>16.137931034482758</v>
      </c>
      <c r="K2128" s="31">
        <f>AVERAGE(J2128:J2129)</f>
        <v>16.048621778202445</v>
      </c>
      <c r="L2128" s="31">
        <f>_xlfn.STDEV.S(J2128,J2129)</f>
        <v>0.12630236147707136</v>
      </c>
      <c r="M2128" s="32">
        <f>(K2126-K2128)/14</f>
        <v>6.0427384105750041E-2</v>
      </c>
      <c r="N2128" s="33">
        <f>(K2122-K2128)/31</f>
        <v>0.51479308970388982</v>
      </c>
      <c r="O2128" s="33">
        <f t="shared" si="1"/>
        <v>290</v>
      </c>
    </row>
    <row r="2129" spans="1:15" ht="15.75" customHeight="1" x14ac:dyDescent="0.3">
      <c r="A2129" s="34">
        <v>2142</v>
      </c>
      <c r="B2129" s="34">
        <v>188</v>
      </c>
      <c r="C2129" s="35">
        <v>366</v>
      </c>
      <c r="D2129" s="35">
        <v>7</v>
      </c>
      <c r="E2129" s="36">
        <v>43545</v>
      </c>
      <c r="F2129" s="37">
        <v>5267</v>
      </c>
      <c r="G2129" s="35">
        <v>8573</v>
      </c>
      <c r="H2129" s="35">
        <v>8118</v>
      </c>
      <c r="I2129" s="28"/>
      <c r="J2129" s="30">
        <f t="shared" si="9"/>
        <v>15.959312521922135</v>
      </c>
      <c r="K2129" s="32"/>
      <c r="L2129" s="32"/>
      <c r="M2129" s="32"/>
      <c r="O2129" s="33">
        <f t="shared" si="1"/>
        <v>285.10000000000002</v>
      </c>
    </row>
    <row r="2130" spans="1:15" ht="15.75" customHeight="1" x14ac:dyDescent="0.3">
      <c r="A2130" s="7">
        <v>265</v>
      </c>
      <c r="B2130" s="7">
        <v>265</v>
      </c>
      <c r="C2130" s="57">
        <v>367</v>
      </c>
      <c r="D2130" s="57">
        <v>1</v>
      </c>
      <c r="E2130" s="58">
        <v>43514</v>
      </c>
      <c r="F2130" s="57">
        <v>5235</v>
      </c>
      <c r="G2130" s="57">
        <v>9338</v>
      </c>
      <c r="H2130" s="57">
        <v>8442</v>
      </c>
      <c r="I2130" s="57"/>
      <c r="J2130" s="59">
        <f t="shared" si="9"/>
        <v>27.938883691923916</v>
      </c>
      <c r="K2130" s="63">
        <f>AVERAGE(J2130:J2131)</f>
        <v>27.562446615437317</v>
      </c>
      <c r="L2130" s="63">
        <f>_xlfn.STDEV.S(J2130,J2131)</f>
        <v>0.53236241894742697</v>
      </c>
      <c r="M2130" s="62">
        <v>1</v>
      </c>
      <c r="O2130" s="33">
        <f t="shared" si="1"/>
        <v>320.7</v>
      </c>
    </row>
    <row r="2131" spans="1:15" ht="15.75" customHeight="1" x14ac:dyDescent="0.3">
      <c r="A2131" s="7">
        <v>266</v>
      </c>
      <c r="B2131" s="7">
        <v>266</v>
      </c>
      <c r="C2131" s="57">
        <v>367</v>
      </c>
      <c r="D2131" s="57">
        <v>1</v>
      </c>
      <c r="E2131" s="58">
        <v>43514</v>
      </c>
      <c r="F2131" s="57">
        <v>5209</v>
      </c>
      <c r="G2131" s="57">
        <v>9209</v>
      </c>
      <c r="H2131" s="57">
        <v>8354</v>
      </c>
      <c r="I2131" s="57">
        <v>9</v>
      </c>
      <c r="J2131" s="59">
        <f t="shared" si="9"/>
        <v>27.186009538950717</v>
      </c>
      <c r="K2131" s="62"/>
      <c r="L2131" s="62"/>
      <c r="M2131" s="62"/>
      <c r="O2131" s="33">
        <f t="shared" si="1"/>
        <v>314.5</v>
      </c>
    </row>
    <row r="2132" spans="1:15" ht="15.75" customHeight="1" x14ac:dyDescent="0.3">
      <c r="A2132" s="7">
        <v>919</v>
      </c>
      <c r="B2132" s="7">
        <v>265</v>
      </c>
      <c r="C2132" s="57">
        <v>367</v>
      </c>
      <c r="D2132" s="57">
        <v>3</v>
      </c>
      <c r="E2132" s="58">
        <v>43521</v>
      </c>
      <c r="F2132" s="57">
        <v>5235</v>
      </c>
      <c r="G2132" s="57">
        <v>9023</v>
      </c>
      <c r="H2132" s="57">
        <v>8113</v>
      </c>
      <c r="I2132" s="57">
        <v>9</v>
      </c>
      <c r="J2132" s="59">
        <f t="shared" si="9"/>
        <v>31.619179986101457</v>
      </c>
      <c r="K2132" s="63">
        <f>AVERAGE(J2132:J2133)</f>
        <v>32.198573332051069</v>
      </c>
      <c r="L2132" s="63">
        <f>_xlfn.STDEV.S(J2132,J2133)</f>
        <v>0.81938592779066732</v>
      </c>
      <c r="M2132" s="62"/>
      <c r="O2132" s="33">
        <f t="shared" si="1"/>
        <v>287.8</v>
      </c>
    </row>
    <row r="2133" spans="1:15" ht="15.75" customHeight="1" x14ac:dyDescent="0.3">
      <c r="A2133" s="7">
        <v>920</v>
      </c>
      <c r="B2133" s="7">
        <v>266</v>
      </c>
      <c r="C2133" s="57">
        <v>367</v>
      </c>
      <c r="D2133" s="57">
        <v>3</v>
      </c>
      <c r="E2133" s="58">
        <v>43521</v>
      </c>
      <c r="F2133" s="57">
        <v>5209</v>
      </c>
      <c r="G2133" s="57">
        <v>9114</v>
      </c>
      <c r="H2133" s="57">
        <v>8150</v>
      </c>
      <c r="I2133" s="57"/>
      <c r="J2133" s="59">
        <f t="shared" si="9"/>
        <v>32.777966678000681</v>
      </c>
      <c r="K2133" s="63"/>
      <c r="L2133" s="63"/>
      <c r="M2133" s="62"/>
      <c r="O2133" s="33">
        <f t="shared" si="1"/>
        <v>294.10000000000002</v>
      </c>
    </row>
    <row r="2134" spans="1:15" ht="15.75" customHeight="1" x14ac:dyDescent="0.3">
      <c r="A2134" s="7">
        <v>1569</v>
      </c>
      <c r="B2134" s="7">
        <v>265</v>
      </c>
      <c r="C2134" s="57">
        <v>367</v>
      </c>
      <c r="D2134" s="57">
        <v>5</v>
      </c>
      <c r="E2134" s="58">
        <v>43531</v>
      </c>
      <c r="F2134" s="57">
        <v>5235</v>
      </c>
      <c r="G2134" s="57">
        <v>8050</v>
      </c>
      <c r="H2134" s="57">
        <v>7588</v>
      </c>
      <c r="I2134" s="57">
        <v>9</v>
      </c>
      <c r="J2134" s="59">
        <f t="shared" si="9"/>
        <v>19.634509137271568</v>
      </c>
      <c r="K2134" s="63">
        <f>AVERAGE(J2134:J2135)</f>
        <v>19.459006006052856</v>
      </c>
      <c r="L2134" s="63">
        <f>_xlfn.STDEV.S(J2134,J2135)</f>
        <v>0.24819890840844663</v>
      </c>
      <c r="M2134" s="62"/>
      <c r="O2134" s="33">
        <f t="shared" si="1"/>
        <v>235.3</v>
      </c>
    </row>
    <row r="2135" spans="1:15" ht="15.75" customHeight="1" x14ac:dyDescent="0.3">
      <c r="A2135" s="7">
        <v>1570</v>
      </c>
      <c r="B2135" s="7">
        <v>266</v>
      </c>
      <c r="C2135" s="57">
        <v>367</v>
      </c>
      <c r="D2135" s="57">
        <v>5</v>
      </c>
      <c r="E2135" s="58">
        <v>43531</v>
      </c>
      <c r="F2135" s="57">
        <v>5209</v>
      </c>
      <c r="G2135" s="57">
        <v>7906</v>
      </c>
      <c r="H2135" s="57">
        <v>7470</v>
      </c>
      <c r="I2135" s="57"/>
      <c r="J2135" s="59">
        <f t="shared" si="9"/>
        <v>19.283502874834145</v>
      </c>
      <c r="K2135" s="62"/>
      <c r="L2135" s="62"/>
      <c r="M2135" s="62"/>
      <c r="O2135" s="33">
        <f t="shared" si="1"/>
        <v>226.1</v>
      </c>
    </row>
    <row r="2136" spans="1:15" ht="15.75" customHeight="1" x14ac:dyDescent="0.3">
      <c r="A2136" s="34">
        <v>2143</v>
      </c>
      <c r="B2136" s="34">
        <v>189</v>
      </c>
      <c r="C2136" s="64">
        <v>367</v>
      </c>
      <c r="D2136" s="64">
        <v>7</v>
      </c>
      <c r="E2136" s="65">
        <v>43545</v>
      </c>
      <c r="F2136" s="66">
        <v>5261</v>
      </c>
      <c r="G2136" s="64">
        <v>8143</v>
      </c>
      <c r="H2136" s="64">
        <v>7757</v>
      </c>
      <c r="I2136" s="57"/>
      <c r="J2136" s="59">
        <f t="shared" si="9"/>
        <v>15.464743589743591</v>
      </c>
      <c r="K2136" s="63">
        <f>AVERAGE(J2136:J2137)</f>
        <v>15.487953463496943</v>
      </c>
      <c r="L2136" s="63">
        <f>_xlfn.STDEV.S(J2136,J2137)</f>
        <v>3.2823718242957628E-2</v>
      </c>
      <c r="M2136" s="62">
        <f>(K2134-K2136)/14</f>
        <v>0.28364661018256526</v>
      </c>
      <c r="N2136" s="33">
        <f>(K2132-K2136)/24</f>
        <v>0.69627582785642195</v>
      </c>
      <c r="O2136" s="33">
        <f t="shared" si="1"/>
        <v>249.6</v>
      </c>
    </row>
    <row r="2137" spans="1:15" ht="15.75" customHeight="1" x14ac:dyDescent="0.3">
      <c r="A2137" s="34">
        <v>2144</v>
      </c>
      <c r="B2137" s="34">
        <v>190</v>
      </c>
      <c r="C2137" s="64">
        <v>367</v>
      </c>
      <c r="D2137" s="64">
        <v>7</v>
      </c>
      <c r="E2137" s="65">
        <v>43545</v>
      </c>
      <c r="F2137" s="66">
        <v>5238</v>
      </c>
      <c r="G2137" s="64">
        <v>8187</v>
      </c>
      <c r="H2137" s="64">
        <v>7791</v>
      </c>
      <c r="I2137" s="57"/>
      <c r="J2137" s="59">
        <f t="shared" si="9"/>
        <v>15.511163337250295</v>
      </c>
      <c r="K2137" s="62"/>
      <c r="L2137" s="62"/>
      <c r="M2137" s="62"/>
      <c r="O2137" s="33">
        <f t="shared" si="1"/>
        <v>255.3</v>
      </c>
    </row>
    <row r="2138" spans="1:15" ht="15.75" customHeight="1" x14ac:dyDescent="0.3">
      <c r="A2138" s="7">
        <v>267</v>
      </c>
      <c r="B2138" s="7">
        <v>267</v>
      </c>
      <c r="C2138" s="28">
        <v>368</v>
      </c>
      <c r="D2138" s="28">
        <v>1</v>
      </c>
      <c r="E2138" s="29">
        <v>43514</v>
      </c>
      <c r="F2138" s="28">
        <v>5263</v>
      </c>
      <c r="G2138" s="28">
        <v>9013</v>
      </c>
      <c r="H2138" s="28">
        <v>7636</v>
      </c>
      <c r="I2138" s="28"/>
      <c r="J2138" s="30">
        <f t="shared" si="9"/>
        <v>58.02781289506953</v>
      </c>
      <c r="K2138" s="31">
        <f>AVERAGE(J2138:J2139)</f>
        <v>58.003805437433755</v>
      </c>
      <c r="L2138" s="31">
        <f>_xlfn.STDEV.S(J2138,J2139)</f>
        <v>3.3951672186611388E-2</v>
      </c>
      <c r="M2138" s="32">
        <v>3</v>
      </c>
      <c r="O2138" s="33">
        <f t="shared" si="1"/>
        <v>237.3</v>
      </c>
    </row>
    <row r="2139" spans="1:15" ht="15.75" customHeight="1" x14ac:dyDescent="0.3">
      <c r="A2139" s="7">
        <v>268</v>
      </c>
      <c r="B2139" s="7">
        <v>268</v>
      </c>
      <c r="C2139" s="28">
        <v>368</v>
      </c>
      <c r="D2139" s="28">
        <v>1</v>
      </c>
      <c r="E2139" s="29">
        <v>43514</v>
      </c>
      <c r="F2139" s="28">
        <v>5219</v>
      </c>
      <c r="G2139" s="28">
        <v>9129</v>
      </c>
      <c r="H2139" s="28">
        <v>7694</v>
      </c>
      <c r="I2139" s="28">
        <v>9</v>
      </c>
      <c r="J2139" s="30">
        <f t="shared" si="9"/>
        <v>57.979797979797979</v>
      </c>
      <c r="K2139" s="31"/>
      <c r="L2139" s="31"/>
      <c r="M2139" s="32"/>
      <c r="O2139" s="33">
        <f t="shared" si="1"/>
        <v>247.5</v>
      </c>
    </row>
    <row r="2140" spans="1:15" ht="15.75" customHeight="1" x14ac:dyDescent="0.3">
      <c r="A2140" s="7">
        <v>921</v>
      </c>
      <c r="B2140" s="7">
        <v>267</v>
      </c>
      <c r="C2140" s="28">
        <v>368</v>
      </c>
      <c r="D2140" s="28">
        <v>3</v>
      </c>
      <c r="E2140" s="29">
        <v>43521</v>
      </c>
      <c r="F2140" s="28">
        <v>5263</v>
      </c>
      <c r="G2140" s="28">
        <v>7975</v>
      </c>
      <c r="H2140" s="28">
        <v>7301</v>
      </c>
      <c r="I2140" s="28">
        <v>8</v>
      </c>
      <c r="J2140" s="30">
        <f t="shared" si="9"/>
        <v>33.071638861629047</v>
      </c>
      <c r="K2140" s="31">
        <f>AVERAGE(J2140:J2141)</f>
        <v>35.444156602624744</v>
      </c>
      <c r="L2140" s="31">
        <f>_xlfn.STDEV.S(J2140,J2141)</f>
        <v>3.3552467662868977</v>
      </c>
      <c r="M2140" s="32"/>
      <c r="O2140" s="33">
        <f t="shared" si="1"/>
        <v>203.8</v>
      </c>
    </row>
    <row r="2141" spans="1:15" ht="15.75" customHeight="1" x14ac:dyDescent="0.3">
      <c r="A2141" s="7">
        <v>922</v>
      </c>
      <c r="B2141" s="7">
        <v>268</v>
      </c>
      <c r="C2141" s="28">
        <v>368</v>
      </c>
      <c r="D2141" s="28">
        <v>3</v>
      </c>
      <c r="E2141" s="29">
        <v>43521</v>
      </c>
      <c r="F2141" s="28">
        <v>5219</v>
      </c>
      <c r="G2141" s="28">
        <v>8211</v>
      </c>
      <c r="H2141" s="28">
        <v>7390</v>
      </c>
      <c r="I2141" s="28"/>
      <c r="J2141" s="30">
        <f t="shared" si="9"/>
        <v>37.816674343620448</v>
      </c>
      <c r="K2141" s="32"/>
      <c r="L2141" s="32"/>
      <c r="M2141" s="32"/>
      <c r="O2141" s="33">
        <f t="shared" si="1"/>
        <v>217.1</v>
      </c>
    </row>
    <row r="2142" spans="1:15" ht="15.75" customHeight="1" x14ac:dyDescent="0.3">
      <c r="A2142" s="7">
        <v>1571</v>
      </c>
      <c r="B2142" s="7">
        <v>267</v>
      </c>
      <c r="C2142" s="28">
        <v>368</v>
      </c>
      <c r="D2142" s="28">
        <v>5</v>
      </c>
      <c r="E2142" s="29">
        <v>43531</v>
      </c>
      <c r="F2142" s="28">
        <v>5263</v>
      </c>
      <c r="G2142" s="28">
        <v>8127</v>
      </c>
      <c r="H2142" s="28">
        <v>7443</v>
      </c>
      <c r="I2142" s="28">
        <v>8</v>
      </c>
      <c r="J2142" s="30">
        <f t="shared" si="9"/>
        <v>31.376146788990827</v>
      </c>
      <c r="K2142" s="31">
        <f>AVERAGE(J2142:J2143)</f>
        <v>30.668427029073015</v>
      </c>
      <c r="L2142" s="31">
        <f>_xlfn.STDEV.S(J2142,J2143)</f>
        <v>1.000866882835197</v>
      </c>
      <c r="M2142" s="32"/>
      <c r="O2142" s="33">
        <f t="shared" si="1"/>
        <v>218</v>
      </c>
    </row>
    <row r="2143" spans="1:15" ht="15.75" customHeight="1" x14ac:dyDescent="0.3">
      <c r="A2143" s="7">
        <v>1572</v>
      </c>
      <c r="B2143" s="7">
        <v>268</v>
      </c>
      <c r="C2143" s="28">
        <v>368</v>
      </c>
      <c r="D2143" s="28">
        <v>5</v>
      </c>
      <c r="E2143" s="29">
        <v>43531</v>
      </c>
      <c r="F2143" s="28">
        <v>5219</v>
      </c>
      <c r="G2143" s="28">
        <v>7865</v>
      </c>
      <c r="H2143" s="28">
        <v>7255</v>
      </c>
      <c r="I2143" s="28"/>
      <c r="J2143" s="30">
        <f t="shared" si="9"/>
        <v>29.960707269155208</v>
      </c>
      <c r="K2143" s="31"/>
      <c r="L2143" s="31"/>
      <c r="M2143" s="32"/>
      <c r="O2143" s="33">
        <f t="shared" si="1"/>
        <v>203.6</v>
      </c>
    </row>
    <row r="2144" spans="1:15" ht="15.75" customHeight="1" x14ac:dyDescent="0.3">
      <c r="A2144" s="34">
        <v>2551</v>
      </c>
      <c r="B2144" s="34">
        <v>139</v>
      </c>
      <c r="C2144" s="35">
        <v>368</v>
      </c>
      <c r="D2144" s="35">
        <v>9</v>
      </c>
      <c r="E2144" s="36">
        <v>43557</v>
      </c>
      <c r="F2144" s="37">
        <v>5218</v>
      </c>
      <c r="G2144" s="35">
        <v>8030</v>
      </c>
      <c r="H2144" s="35">
        <v>7640</v>
      </c>
      <c r="I2144" s="28"/>
      <c r="J2144" s="30">
        <f t="shared" si="9"/>
        <v>16.10239471511148</v>
      </c>
      <c r="K2144" s="31">
        <f>AVERAGE(J2144:J2145)</f>
        <v>16.17619735755574</v>
      </c>
      <c r="L2144" s="31">
        <f>_xlfn.STDEV.S(J2144,J2145)</f>
        <v>0.10437269788364495</v>
      </c>
      <c r="M2144" s="32"/>
      <c r="O2144" s="33">
        <f t="shared" si="1"/>
        <v>242.2</v>
      </c>
    </row>
    <row r="2145" spans="1:15" ht="15.75" customHeight="1" x14ac:dyDescent="0.3">
      <c r="A2145" s="34">
        <v>2552</v>
      </c>
      <c r="B2145" s="34">
        <v>140</v>
      </c>
      <c r="C2145" s="35">
        <v>368</v>
      </c>
      <c r="D2145" s="35">
        <v>9</v>
      </c>
      <c r="E2145" s="36">
        <v>43557</v>
      </c>
      <c r="F2145" s="37">
        <v>5241</v>
      </c>
      <c r="G2145" s="35">
        <v>8031</v>
      </c>
      <c r="H2145" s="35">
        <v>7641</v>
      </c>
      <c r="I2145" s="28"/>
      <c r="J2145" s="30">
        <f t="shared" si="9"/>
        <v>16.25</v>
      </c>
      <c r="K2145" s="32"/>
      <c r="L2145" s="32"/>
      <c r="M2145" s="32"/>
      <c r="O2145" s="33">
        <f t="shared" si="1"/>
        <v>240</v>
      </c>
    </row>
    <row r="2146" spans="1:15" ht="15.75" customHeight="1" x14ac:dyDescent="0.3">
      <c r="A2146" s="34">
        <v>3201</v>
      </c>
      <c r="B2146" s="34">
        <v>141</v>
      </c>
      <c r="C2146" s="35">
        <v>368</v>
      </c>
      <c r="D2146" s="35">
        <v>12</v>
      </c>
      <c r="E2146" s="36">
        <v>43577</v>
      </c>
      <c r="F2146" s="37">
        <v>5187</v>
      </c>
      <c r="G2146" s="35">
        <v>8083</v>
      </c>
      <c r="H2146" s="35">
        <v>7704</v>
      </c>
      <c r="I2146" s="35"/>
      <c r="J2146" s="30">
        <f t="shared" si="9"/>
        <v>15.057608263806118</v>
      </c>
      <c r="K2146" s="31">
        <f>AVERAGE(J2146:J2147)</f>
        <v>14.922654790761039</v>
      </c>
      <c r="L2146" s="31">
        <f>_xlfn.STDEV.S(J2146,J2147)</f>
        <v>0.19085303186970387</v>
      </c>
      <c r="M2146" s="32">
        <f>(K2144-K2146)/20</f>
        <v>6.2677128339735072E-2</v>
      </c>
      <c r="N2146" s="33">
        <f>(K2140-K2146)/56</f>
        <v>0.36645538949756623</v>
      </c>
      <c r="O2146" s="33">
        <f t="shared" si="1"/>
        <v>251.7</v>
      </c>
    </row>
    <row r="2147" spans="1:15" ht="15.75" customHeight="1" x14ac:dyDescent="0.3">
      <c r="A2147" s="34">
        <v>3202</v>
      </c>
      <c r="B2147" s="34">
        <v>142</v>
      </c>
      <c r="C2147" s="35">
        <v>368</v>
      </c>
      <c r="D2147" s="35">
        <v>12</v>
      </c>
      <c r="E2147" s="36">
        <v>43577</v>
      </c>
      <c r="F2147" s="37">
        <v>5229</v>
      </c>
      <c r="G2147" s="35">
        <v>8365</v>
      </c>
      <c r="H2147" s="35">
        <v>7961</v>
      </c>
      <c r="I2147" s="35"/>
      <c r="J2147" s="30">
        <f t="shared" si="9"/>
        <v>14.787701317715959</v>
      </c>
      <c r="K2147" s="32"/>
      <c r="L2147" s="32"/>
      <c r="M2147" s="32"/>
      <c r="O2147" s="33">
        <f t="shared" si="1"/>
        <v>273.2</v>
      </c>
    </row>
    <row r="2148" spans="1:15" ht="15.75" customHeight="1" x14ac:dyDescent="0.3">
      <c r="A2148" s="7">
        <v>269</v>
      </c>
      <c r="B2148" s="7">
        <v>269</v>
      </c>
      <c r="C2148" s="57">
        <v>369</v>
      </c>
      <c r="D2148" s="57">
        <v>1</v>
      </c>
      <c r="E2148" s="58">
        <v>43514</v>
      </c>
      <c r="F2148" s="57">
        <v>5241</v>
      </c>
      <c r="G2148" s="57">
        <v>8348</v>
      </c>
      <c r="H2148" s="57">
        <v>7331</v>
      </c>
      <c r="I2148" s="57">
        <v>10</v>
      </c>
      <c r="J2148" s="59">
        <f t="shared" si="9"/>
        <v>48.660287081339717</v>
      </c>
      <c r="K2148" s="63">
        <f>AVERAGE(J2148:J2149)</f>
        <v>48.358579559627202</v>
      </c>
      <c r="L2148" s="63">
        <f>_xlfn.STDEV.S(J2148,J2149)</f>
        <v>0.42667886907580921</v>
      </c>
      <c r="M2148" s="62">
        <v>1</v>
      </c>
      <c r="O2148" s="33">
        <f t="shared" si="1"/>
        <v>209</v>
      </c>
    </row>
    <row r="2149" spans="1:15" ht="15.75" customHeight="1" x14ac:dyDescent="0.3">
      <c r="A2149" s="7">
        <v>270</v>
      </c>
      <c r="B2149" s="7">
        <v>270</v>
      </c>
      <c r="C2149" s="57">
        <v>369</v>
      </c>
      <c r="D2149" s="57">
        <v>1</v>
      </c>
      <c r="E2149" s="58">
        <v>43514</v>
      </c>
      <c r="F2149" s="57">
        <v>5254</v>
      </c>
      <c r="G2149" s="57">
        <v>8378</v>
      </c>
      <c r="H2149" s="57">
        <v>7364</v>
      </c>
      <c r="I2149" s="57"/>
      <c r="J2149" s="59">
        <f t="shared" si="9"/>
        <v>48.056872037914694</v>
      </c>
      <c r="K2149" s="62"/>
      <c r="L2149" s="62"/>
      <c r="M2149" s="62"/>
      <c r="O2149" s="33">
        <f t="shared" si="1"/>
        <v>211</v>
      </c>
    </row>
    <row r="2150" spans="1:15" ht="15.75" customHeight="1" x14ac:dyDescent="0.3">
      <c r="A2150" s="7">
        <v>923</v>
      </c>
      <c r="B2150" s="7">
        <v>269</v>
      </c>
      <c r="C2150" s="57">
        <v>369</v>
      </c>
      <c r="D2150" s="57">
        <v>3</v>
      </c>
      <c r="E2150" s="58">
        <v>43521</v>
      </c>
      <c r="F2150" s="57">
        <v>5241</v>
      </c>
      <c r="G2150" s="57">
        <v>7783</v>
      </c>
      <c r="H2150" s="57">
        <v>7232</v>
      </c>
      <c r="I2150" s="57">
        <v>10</v>
      </c>
      <c r="J2150" s="59">
        <f t="shared" si="9"/>
        <v>27.674535409342038</v>
      </c>
      <c r="K2150" s="63">
        <f>AVERAGE(J2150:J2151)</f>
        <v>28.384428661968059</v>
      </c>
      <c r="L2150" s="63">
        <f>_xlfn.STDEV.S(J2150,J2151)</f>
        <v>1.0039406657008707</v>
      </c>
      <c r="M2150" s="62"/>
      <c r="O2150" s="33">
        <f t="shared" si="1"/>
        <v>199.1</v>
      </c>
    </row>
    <row r="2151" spans="1:15" ht="15.75" customHeight="1" x14ac:dyDescent="0.3">
      <c r="A2151" s="7">
        <v>924</v>
      </c>
      <c r="B2151" s="7">
        <v>270</v>
      </c>
      <c r="C2151" s="57">
        <v>369</v>
      </c>
      <c r="D2151" s="57">
        <v>3</v>
      </c>
      <c r="E2151" s="58">
        <v>43521</v>
      </c>
      <c r="F2151" s="57">
        <v>5254</v>
      </c>
      <c r="G2151" s="57">
        <v>8005</v>
      </c>
      <c r="H2151" s="57">
        <v>7385</v>
      </c>
      <c r="I2151" s="57"/>
      <c r="J2151" s="59">
        <f t="shared" si="9"/>
        <v>29.094321914594083</v>
      </c>
      <c r="K2151" s="63"/>
      <c r="L2151" s="63"/>
      <c r="M2151" s="62"/>
      <c r="O2151" s="33">
        <f t="shared" si="1"/>
        <v>213.1</v>
      </c>
    </row>
    <row r="2152" spans="1:15" ht="15.75" customHeight="1" x14ac:dyDescent="0.3">
      <c r="A2152" s="7">
        <v>1573</v>
      </c>
      <c r="B2152" s="7">
        <v>269</v>
      </c>
      <c r="C2152" s="57">
        <v>369</v>
      </c>
      <c r="D2152" s="57">
        <v>5</v>
      </c>
      <c r="E2152" s="58">
        <v>43531</v>
      </c>
      <c r="F2152" s="57">
        <v>5241</v>
      </c>
      <c r="G2152" s="57">
        <v>8385</v>
      </c>
      <c r="H2152" s="57">
        <v>7761</v>
      </c>
      <c r="I2152" s="57">
        <v>11</v>
      </c>
      <c r="J2152" s="59">
        <f t="shared" si="9"/>
        <v>24.761904761904763</v>
      </c>
      <c r="K2152" s="63">
        <f>AVERAGE(J2152:J2153)</f>
        <v>23.766194571989047</v>
      </c>
      <c r="L2152" s="63">
        <f>_xlfn.STDEV.S(J2152,J2153)</f>
        <v>1.4081468547718932</v>
      </c>
      <c r="M2152" s="62"/>
      <c r="O2152" s="33">
        <f t="shared" si="1"/>
        <v>252</v>
      </c>
    </row>
    <row r="2153" spans="1:15" ht="15.75" customHeight="1" x14ac:dyDescent="0.3">
      <c r="A2153" s="7">
        <v>1574</v>
      </c>
      <c r="B2153" s="7">
        <v>270</v>
      </c>
      <c r="C2153" s="57">
        <v>369</v>
      </c>
      <c r="D2153" s="57">
        <v>5</v>
      </c>
      <c r="E2153" s="58">
        <v>43531</v>
      </c>
      <c r="F2153" s="57">
        <v>5254</v>
      </c>
      <c r="G2153" s="57">
        <v>7966</v>
      </c>
      <c r="H2153" s="57">
        <v>7463</v>
      </c>
      <c r="I2153" s="57"/>
      <c r="J2153" s="59">
        <f t="shared" si="9"/>
        <v>22.770484382073334</v>
      </c>
      <c r="K2153" s="62"/>
      <c r="L2153" s="62"/>
      <c r="M2153" s="62"/>
      <c r="O2153" s="33">
        <f t="shared" si="1"/>
        <v>220.9</v>
      </c>
    </row>
    <row r="2154" spans="1:15" ht="15.75" customHeight="1" x14ac:dyDescent="0.3">
      <c r="A2154" s="34">
        <v>2145</v>
      </c>
      <c r="B2154" s="34">
        <v>191</v>
      </c>
      <c r="C2154" s="64">
        <v>369</v>
      </c>
      <c r="D2154" s="64">
        <v>7</v>
      </c>
      <c r="E2154" s="65">
        <v>43545</v>
      </c>
      <c r="F2154" s="66">
        <v>5280</v>
      </c>
      <c r="G2154" s="64">
        <v>7552</v>
      </c>
      <c r="H2154" s="64">
        <v>7241</v>
      </c>
      <c r="I2154" s="57"/>
      <c r="J2154" s="59">
        <f t="shared" si="9"/>
        <v>15.859255481896991</v>
      </c>
      <c r="K2154" s="63">
        <f>AVERAGE(J2154:J2155)</f>
        <v>15.964916248340007</v>
      </c>
      <c r="L2154" s="63">
        <f>_xlfn.STDEV.S(J2154,J2155)</f>
        <v>0.14942688891444927</v>
      </c>
      <c r="M2154" s="62">
        <f>(K2152-K2154)/14</f>
        <v>0.55723416597493147</v>
      </c>
      <c r="N2154" s="33">
        <f>(K2150-K2154)/24</f>
        <v>0.51747968390116883</v>
      </c>
      <c r="O2154" s="33">
        <f t="shared" si="1"/>
        <v>196.1</v>
      </c>
    </row>
    <row r="2155" spans="1:15" ht="15.75" customHeight="1" x14ac:dyDescent="0.3">
      <c r="A2155" s="34">
        <v>2146</v>
      </c>
      <c r="B2155" s="34">
        <v>192</v>
      </c>
      <c r="C2155" s="64">
        <v>369</v>
      </c>
      <c r="D2155" s="64">
        <v>7</v>
      </c>
      <c r="E2155" s="65">
        <v>43545</v>
      </c>
      <c r="F2155" s="66">
        <v>5241</v>
      </c>
      <c r="G2155" s="64">
        <v>7675</v>
      </c>
      <c r="H2155" s="64">
        <v>7338</v>
      </c>
      <c r="I2155" s="57"/>
      <c r="J2155" s="59">
        <f t="shared" si="9"/>
        <v>16.070577014783023</v>
      </c>
      <c r="K2155" s="62"/>
      <c r="L2155" s="62"/>
      <c r="M2155" s="62"/>
      <c r="O2155" s="33">
        <f t="shared" si="1"/>
        <v>209.7</v>
      </c>
    </row>
    <row r="2156" spans="1:15" ht="15.75" customHeight="1" x14ac:dyDescent="0.3">
      <c r="A2156" s="7">
        <v>271</v>
      </c>
      <c r="B2156" s="7">
        <v>271</v>
      </c>
      <c r="C2156" s="28">
        <v>370</v>
      </c>
      <c r="D2156" s="28">
        <v>1</v>
      </c>
      <c r="E2156" s="29">
        <v>43514</v>
      </c>
      <c r="F2156" s="28">
        <v>5224</v>
      </c>
      <c r="G2156" s="28">
        <v>9206</v>
      </c>
      <c r="H2156" s="28">
        <v>7966</v>
      </c>
      <c r="I2156" s="28">
        <v>8</v>
      </c>
      <c r="J2156" s="30">
        <f t="shared" si="9"/>
        <v>45.222465353756377</v>
      </c>
      <c r="K2156" s="31">
        <f>AVERAGE(J2156:J2157)</f>
        <v>44.36018956144008</v>
      </c>
      <c r="L2156" s="31">
        <f>_xlfn.STDEV.S(J2156,J2157)</f>
        <v>1.2194421199997127</v>
      </c>
      <c r="M2156" s="32">
        <v>1</v>
      </c>
      <c r="O2156" s="33">
        <f t="shared" si="1"/>
        <v>274.2</v>
      </c>
    </row>
    <row r="2157" spans="1:15" ht="15.75" customHeight="1" x14ac:dyDescent="0.3">
      <c r="A2157" s="7">
        <v>272</v>
      </c>
      <c r="B2157" s="7">
        <v>272</v>
      </c>
      <c r="C2157" s="28">
        <v>370</v>
      </c>
      <c r="D2157" s="28">
        <v>1</v>
      </c>
      <c r="E2157" s="29">
        <v>43514</v>
      </c>
      <c r="F2157" s="28">
        <v>5257</v>
      </c>
      <c r="G2157" s="28">
        <v>9384</v>
      </c>
      <c r="H2157" s="28">
        <v>8133</v>
      </c>
      <c r="I2157" s="28"/>
      <c r="J2157" s="30">
        <f t="shared" si="9"/>
        <v>43.497913769123784</v>
      </c>
      <c r="K2157" s="31"/>
      <c r="L2157" s="31"/>
      <c r="M2157" s="32"/>
      <c r="O2157" s="33">
        <f t="shared" si="1"/>
        <v>287.60000000000002</v>
      </c>
    </row>
    <row r="2158" spans="1:15" ht="15.75" customHeight="1" x14ac:dyDescent="0.3">
      <c r="A2158" s="7">
        <v>925</v>
      </c>
      <c r="B2158" s="7">
        <v>271</v>
      </c>
      <c r="C2158" s="28">
        <v>370</v>
      </c>
      <c r="D2158" s="28">
        <v>3</v>
      </c>
      <c r="E2158" s="29">
        <v>43521</v>
      </c>
      <c r="F2158" s="28">
        <v>5224</v>
      </c>
      <c r="G2158" s="28">
        <v>7634</v>
      </c>
      <c r="H2158" s="28">
        <v>7090</v>
      </c>
      <c r="I2158" s="28">
        <v>9</v>
      </c>
      <c r="J2158" s="30">
        <f t="shared" si="9"/>
        <v>29.153269024651664</v>
      </c>
      <c r="K2158" s="31">
        <f>AVERAGE(J2158:J2159)</f>
        <v>28.507932222249497</v>
      </c>
      <c r="L2158" s="31">
        <f>_xlfn.STDEV.S(J2158,J2159)</f>
        <v>0.91264405825562989</v>
      </c>
      <c r="M2158" s="32"/>
      <c r="O2158" s="33">
        <f t="shared" si="1"/>
        <v>186.6</v>
      </c>
    </row>
    <row r="2159" spans="1:15" ht="15.75" customHeight="1" x14ac:dyDescent="0.3">
      <c r="A2159" s="7">
        <v>926</v>
      </c>
      <c r="B2159" s="7">
        <v>272</v>
      </c>
      <c r="C2159" s="28">
        <v>370</v>
      </c>
      <c r="D2159" s="28">
        <v>3</v>
      </c>
      <c r="E2159" s="29">
        <v>43521</v>
      </c>
      <c r="F2159" s="28">
        <v>5257</v>
      </c>
      <c r="G2159" s="28">
        <v>7602</v>
      </c>
      <c r="H2159" s="28">
        <v>7091</v>
      </c>
      <c r="I2159" s="28"/>
      <c r="J2159" s="30">
        <f t="shared" si="9"/>
        <v>27.862595419847331</v>
      </c>
      <c r="K2159" s="32"/>
      <c r="L2159" s="32"/>
      <c r="M2159" s="32"/>
      <c r="O2159" s="33">
        <f t="shared" si="1"/>
        <v>183.4</v>
      </c>
    </row>
    <row r="2160" spans="1:15" ht="15.75" customHeight="1" x14ac:dyDescent="0.3">
      <c r="A2160" s="7">
        <v>1575</v>
      </c>
      <c r="B2160" s="7">
        <v>271</v>
      </c>
      <c r="C2160" s="28">
        <v>370</v>
      </c>
      <c r="D2160" s="28">
        <v>5</v>
      </c>
      <c r="E2160" s="29">
        <v>43531</v>
      </c>
      <c r="F2160" s="28">
        <v>5224</v>
      </c>
      <c r="G2160" s="28">
        <v>8134</v>
      </c>
      <c r="H2160" s="28">
        <v>7548</v>
      </c>
      <c r="I2160" s="28">
        <v>9</v>
      </c>
      <c r="J2160" s="30">
        <f t="shared" si="9"/>
        <v>25.215146299483649</v>
      </c>
      <c r="K2160" s="31">
        <f>AVERAGE(J2160:J2161)</f>
        <v>25.040663174072726</v>
      </c>
      <c r="L2160" s="31">
        <f>_xlfn.STDEV.S(J2160,J2161)</f>
        <v>0.24675640236137533</v>
      </c>
      <c r="M2160" s="32"/>
      <c r="O2160" s="33">
        <f t="shared" si="1"/>
        <v>232.4</v>
      </c>
    </row>
    <row r="2161" spans="1:15" ht="15.75" customHeight="1" x14ac:dyDescent="0.3">
      <c r="A2161" s="7">
        <v>1576</v>
      </c>
      <c r="B2161" s="7">
        <v>272</v>
      </c>
      <c r="C2161" s="28">
        <v>370</v>
      </c>
      <c r="D2161" s="28">
        <v>5</v>
      </c>
      <c r="E2161" s="29">
        <v>43531</v>
      </c>
      <c r="F2161" s="28">
        <v>5257</v>
      </c>
      <c r="G2161" s="28">
        <v>7823</v>
      </c>
      <c r="H2161" s="28">
        <v>7312</v>
      </c>
      <c r="I2161" s="28"/>
      <c r="J2161" s="30">
        <f t="shared" si="9"/>
        <v>24.8661800486618</v>
      </c>
      <c r="K2161" s="31"/>
      <c r="L2161" s="31"/>
      <c r="M2161" s="32"/>
      <c r="O2161" s="33">
        <f t="shared" si="1"/>
        <v>205.5</v>
      </c>
    </row>
    <row r="2162" spans="1:15" ht="15.75" customHeight="1" x14ac:dyDescent="0.3">
      <c r="A2162" s="34">
        <v>2147</v>
      </c>
      <c r="B2162" s="34">
        <v>193</v>
      </c>
      <c r="C2162" s="35">
        <v>370</v>
      </c>
      <c r="D2162" s="35">
        <v>7</v>
      </c>
      <c r="E2162" s="36">
        <v>43545</v>
      </c>
      <c r="F2162" s="37">
        <v>5263</v>
      </c>
      <c r="G2162" s="35">
        <v>7777</v>
      </c>
      <c r="H2162" s="35">
        <v>7425</v>
      </c>
      <c r="I2162" s="28"/>
      <c r="J2162" s="30">
        <f t="shared" si="9"/>
        <v>16.28122109158187</v>
      </c>
      <c r="K2162" s="31">
        <f>AVERAGE(J2162:J2163)</f>
        <v>16.167050583562418</v>
      </c>
      <c r="L2162" s="31">
        <f>_xlfn.STDEV.S(J2162,J2163)</f>
        <v>0.16146148086413514</v>
      </c>
      <c r="M2162" s="32">
        <f>(K2160-K2162)/14</f>
        <v>0.63382947075073637</v>
      </c>
      <c r="N2162" s="33">
        <f>(K2158-K2162)/24</f>
        <v>0.51420340161196165</v>
      </c>
      <c r="O2162" s="33">
        <f t="shared" si="1"/>
        <v>216.2</v>
      </c>
    </row>
    <row r="2163" spans="1:15" ht="15.75" customHeight="1" x14ac:dyDescent="0.3">
      <c r="A2163" s="34">
        <v>2148</v>
      </c>
      <c r="B2163" s="34">
        <v>194</v>
      </c>
      <c r="C2163" s="35">
        <v>370</v>
      </c>
      <c r="D2163" s="35">
        <v>7</v>
      </c>
      <c r="E2163" s="36">
        <v>43545</v>
      </c>
      <c r="F2163" s="37">
        <v>5207</v>
      </c>
      <c r="G2163" s="35">
        <v>7665</v>
      </c>
      <c r="H2163" s="35">
        <v>7325</v>
      </c>
      <c r="I2163" s="28"/>
      <c r="J2163" s="30">
        <f t="shared" si="9"/>
        <v>16.052880075542966</v>
      </c>
      <c r="K2163" s="32"/>
      <c r="L2163" s="32"/>
      <c r="M2163" s="32"/>
      <c r="O2163" s="33">
        <f t="shared" si="1"/>
        <v>211.8</v>
      </c>
    </row>
    <row r="2164" spans="1:15" ht="15.75" customHeight="1" x14ac:dyDescent="0.3">
      <c r="A2164" s="7">
        <v>273</v>
      </c>
      <c r="B2164" s="7">
        <v>273</v>
      </c>
      <c r="C2164" s="57">
        <v>372</v>
      </c>
      <c r="D2164" s="57">
        <v>1</v>
      </c>
      <c r="E2164" s="58">
        <v>43514</v>
      </c>
      <c r="F2164" s="57">
        <v>5242</v>
      </c>
      <c r="G2164" s="57">
        <v>7359</v>
      </c>
      <c r="H2164" s="57">
        <v>7014</v>
      </c>
      <c r="I2164" s="57">
        <v>12</v>
      </c>
      <c r="J2164" s="59">
        <f t="shared" si="9"/>
        <v>19.469525959367946</v>
      </c>
      <c r="K2164" s="63">
        <f>AVERAGE(J2164:J2165)</f>
        <v>19.106490728375071</v>
      </c>
      <c r="L2164" s="63">
        <f>_xlfn.STDEV.S(J2164,J2165)</f>
        <v>0.51340934728937015</v>
      </c>
      <c r="M2164" s="62">
        <v>1</v>
      </c>
      <c r="O2164" s="33">
        <f t="shared" si="1"/>
        <v>177.2</v>
      </c>
    </row>
    <row r="2165" spans="1:15" ht="15.75" customHeight="1" x14ac:dyDescent="0.3">
      <c r="A2165" s="7">
        <v>274</v>
      </c>
      <c r="B2165" s="7">
        <v>274</v>
      </c>
      <c r="C2165" s="57">
        <v>372</v>
      </c>
      <c r="D2165" s="57">
        <v>1</v>
      </c>
      <c r="E2165" s="58">
        <v>43514</v>
      </c>
      <c r="F2165" s="57">
        <v>5233</v>
      </c>
      <c r="G2165" s="57">
        <v>7501</v>
      </c>
      <c r="H2165" s="57">
        <v>7143</v>
      </c>
      <c r="I2165" s="57"/>
      <c r="J2165" s="59">
        <f t="shared" si="9"/>
        <v>18.7434554973822</v>
      </c>
      <c r="K2165" s="62"/>
      <c r="L2165" s="62"/>
      <c r="M2165" s="62"/>
      <c r="O2165" s="33">
        <f t="shared" si="1"/>
        <v>191</v>
      </c>
    </row>
    <row r="2166" spans="1:15" ht="15.75" customHeight="1" x14ac:dyDescent="0.3">
      <c r="A2166" s="7">
        <v>927</v>
      </c>
      <c r="B2166" s="7">
        <v>273</v>
      </c>
      <c r="C2166" s="57">
        <v>372</v>
      </c>
      <c r="D2166" s="57">
        <v>3</v>
      </c>
      <c r="E2166" s="58">
        <v>43521</v>
      </c>
      <c r="F2166" s="57">
        <v>5242</v>
      </c>
      <c r="G2166" s="57">
        <v>7470</v>
      </c>
      <c r="H2166" s="57">
        <v>7094</v>
      </c>
      <c r="I2166" s="57">
        <v>9</v>
      </c>
      <c r="J2166" s="59">
        <f t="shared" si="9"/>
        <v>20.302375809935207</v>
      </c>
      <c r="K2166" s="63">
        <f>AVERAGE(J2166:J2167)</f>
        <v>20.625601551023038</v>
      </c>
      <c r="L2166" s="63">
        <f>_xlfn.STDEV.S(J2166,J2167)</f>
        <v>0.45711022675450891</v>
      </c>
      <c r="M2166" s="62"/>
      <c r="O2166" s="33">
        <f t="shared" si="1"/>
        <v>185.2</v>
      </c>
    </row>
    <row r="2167" spans="1:15" ht="15.75" customHeight="1" x14ac:dyDescent="0.3">
      <c r="A2167" s="7">
        <v>928</v>
      </c>
      <c r="B2167" s="7">
        <v>274</v>
      </c>
      <c r="C2167" s="57">
        <v>372</v>
      </c>
      <c r="D2167" s="57">
        <v>3</v>
      </c>
      <c r="E2167" s="58">
        <v>43521</v>
      </c>
      <c r="F2167" s="57">
        <v>5233</v>
      </c>
      <c r="G2167" s="57">
        <v>7502</v>
      </c>
      <c r="H2167" s="57">
        <v>7109</v>
      </c>
      <c r="I2167" s="57"/>
      <c r="J2167" s="59">
        <f t="shared" si="9"/>
        <v>20.948827292110874</v>
      </c>
      <c r="K2167" s="63"/>
      <c r="L2167" s="63"/>
      <c r="M2167" s="62"/>
      <c r="O2167" s="33">
        <f t="shared" si="1"/>
        <v>187.6</v>
      </c>
    </row>
    <row r="2168" spans="1:15" ht="15.75" customHeight="1" x14ac:dyDescent="0.3">
      <c r="A2168" s="7">
        <v>1577</v>
      </c>
      <c r="B2168" s="7">
        <v>273</v>
      </c>
      <c r="C2168" s="57">
        <v>372</v>
      </c>
      <c r="D2168" s="57">
        <v>5</v>
      </c>
      <c r="E2168" s="58">
        <v>43531</v>
      </c>
      <c r="F2168" s="57">
        <v>5242</v>
      </c>
      <c r="G2168" s="57">
        <v>7445</v>
      </c>
      <c r="H2168" s="57">
        <v>7115</v>
      </c>
      <c r="I2168" s="57">
        <v>8</v>
      </c>
      <c r="J2168" s="59">
        <f t="shared" si="9"/>
        <v>17.618793379604909</v>
      </c>
      <c r="K2168" s="63">
        <f>AVERAGE(J2168:J2169)</f>
        <v>17.434592716984891</v>
      </c>
      <c r="L2168" s="63">
        <f>_xlfn.STDEV.S(J2168,J2169)</f>
        <v>0.26049907527534044</v>
      </c>
      <c r="M2168" s="62"/>
      <c r="O2168" s="33">
        <f t="shared" si="1"/>
        <v>187.3</v>
      </c>
    </row>
    <row r="2169" spans="1:15" ht="15.75" customHeight="1" x14ac:dyDescent="0.3">
      <c r="A2169" s="7">
        <v>1578</v>
      </c>
      <c r="B2169" s="7">
        <v>274</v>
      </c>
      <c r="C2169" s="57">
        <v>372</v>
      </c>
      <c r="D2169" s="57">
        <v>5</v>
      </c>
      <c r="E2169" s="58">
        <v>43531</v>
      </c>
      <c r="F2169" s="57">
        <v>5233</v>
      </c>
      <c r="G2169" s="57">
        <v>7476</v>
      </c>
      <c r="H2169" s="57">
        <v>7146</v>
      </c>
      <c r="I2169" s="57"/>
      <c r="J2169" s="59">
        <f t="shared" si="9"/>
        <v>17.250392054364873</v>
      </c>
      <c r="K2169" s="62"/>
      <c r="L2169" s="62"/>
      <c r="M2169" s="62"/>
      <c r="O2169" s="33">
        <f t="shared" si="1"/>
        <v>191.3</v>
      </c>
    </row>
    <row r="2170" spans="1:15" ht="15.75" customHeight="1" x14ac:dyDescent="0.3">
      <c r="A2170" s="34">
        <v>2149</v>
      </c>
      <c r="B2170" s="34">
        <v>195</v>
      </c>
      <c r="C2170" s="64">
        <v>372</v>
      </c>
      <c r="D2170" s="64">
        <v>7</v>
      </c>
      <c r="E2170" s="65">
        <v>43545</v>
      </c>
      <c r="F2170" s="66">
        <v>5277</v>
      </c>
      <c r="G2170" s="64">
        <v>7836</v>
      </c>
      <c r="H2170" s="64">
        <v>7499</v>
      </c>
      <c r="I2170" s="57"/>
      <c r="J2170" s="59">
        <f t="shared" si="9"/>
        <v>15.166516651665166</v>
      </c>
      <c r="K2170" s="63">
        <f>AVERAGE(J2170:J2171)</f>
        <v>15.277444940390472</v>
      </c>
      <c r="L2170" s="63">
        <f>_xlfn.STDEV.S(J2170,J2171)</f>
        <v>0.1568762903661666</v>
      </c>
      <c r="M2170" s="62">
        <f>(K2168-K2170)/14</f>
        <v>0.15408198404245851</v>
      </c>
      <c r="N2170" s="62"/>
      <c r="O2170" s="33">
        <f t="shared" si="1"/>
        <v>222.2</v>
      </c>
    </row>
    <row r="2171" spans="1:15" ht="15.75" customHeight="1" x14ac:dyDescent="0.3">
      <c r="A2171" s="34">
        <v>2150</v>
      </c>
      <c r="B2171" s="34">
        <v>196</v>
      </c>
      <c r="C2171" s="64">
        <v>372</v>
      </c>
      <c r="D2171" s="64">
        <v>7</v>
      </c>
      <c r="E2171" s="65">
        <v>43545</v>
      </c>
      <c r="F2171" s="66">
        <v>5243</v>
      </c>
      <c r="G2171" s="64">
        <v>7605</v>
      </c>
      <c r="H2171" s="64">
        <v>7290</v>
      </c>
      <c r="I2171" s="57"/>
      <c r="J2171" s="59">
        <f t="shared" si="9"/>
        <v>15.388373229115778</v>
      </c>
      <c r="K2171" s="62"/>
      <c r="L2171" s="62"/>
      <c r="M2171" s="62"/>
      <c r="O2171" s="33">
        <f t="shared" si="1"/>
        <v>204.7</v>
      </c>
    </row>
    <row r="2172" spans="1:15" ht="15.75" customHeight="1" x14ac:dyDescent="0.3">
      <c r="A2172" s="7">
        <v>275</v>
      </c>
      <c r="B2172" s="7">
        <v>275</v>
      </c>
      <c r="C2172" s="28">
        <v>373</v>
      </c>
      <c r="D2172" s="28">
        <v>1</v>
      </c>
      <c r="E2172" s="29">
        <v>43514</v>
      </c>
      <c r="F2172" s="28">
        <v>5274</v>
      </c>
      <c r="G2172" s="28">
        <v>9045</v>
      </c>
      <c r="H2172" s="28">
        <v>7968</v>
      </c>
      <c r="I2172" s="28">
        <v>11</v>
      </c>
      <c r="J2172" s="30">
        <f t="shared" si="9"/>
        <v>39.977728285077951</v>
      </c>
      <c r="K2172" s="31">
        <f>AVERAGE(J2172:J2173)</f>
        <v>39.225447664836786</v>
      </c>
      <c r="L2172" s="31">
        <f>_xlfn.STDEV.S(J2172,J2173)</f>
        <v>1.0638854558555007</v>
      </c>
      <c r="M2172" s="32">
        <v>1</v>
      </c>
      <c r="O2172" s="33">
        <f t="shared" si="1"/>
        <v>269.39999999999998</v>
      </c>
    </row>
    <row r="2173" spans="1:15" ht="15.75" customHeight="1" x14ac:dyDescent="0.3">
      <c r="A2173" s="7">
        <v>276</v>
      </c>
      <c r="B2173" s="7">
        <v>276</v>
      </c>
      <c r="C2173" s="28">
        <v>373</v>
      </c>
      <c r="D2173" s="28">
        <v>1</v>
      </c>
      <c r="E2173" s="29">
        <v>43514</v>
      </c>
      <c r="F2173" s="28">
        <v>5217</v>
      </c>
      <c r="G2173" s="28">
        <v>8881</v>
      </c>
      <c r="H2173" s="28">
        <v>7863</v>
      </c>
      <c r="I2173" s="28"/>
      <c r="J2173" s="30">
        <f t="shared" si="9"/>
        <v>38.47316704459562</v>
      </c>
      <c r="K2173" s="31"/>
      <c r="L2173" s="31"/>
      <c r="M2173" s="32"/>
      <c r="O2173" s="33">
        <f t="shared" si="1"/>
        <v>264.60000000000002</v>
      </c>
    </row>
    <row r="2174" spans="1:15" ht="15.75" customHeight="1" x14ac:dyDescent="0.3">
      <c r="A2174" s="7">
        <v>929</v>
      </c>
      <c r="B2174" s="7">
        <v>275</v>
      </c>
      <c r="C2174" s="28">
        <v>373</v>
      </c>
      <c r="D2174" s="28">
        <v>3</v>
      </c>
      <c r="E2174" s="29">
        <v>43521</v>
      </c>
      <c r="F2174" s="28">
        <v>5274</v>
      </c>
      <c r="G2174" s="28">
        <v>8997</v>
      </c>
      <c r="H2174" s="28">
        <v>8053</v>
      </c>
      <c r="I2174" s="28">
        <v>8</v>
      </c>
      <c r="J2174" s="30">
        <f t="shared" si="9"/>
        <v>33.969053616408779</v>
      </c>
      <c r="K2174" s="31">
        <f>AVERAGE(J2174:J2175)</f>
        <v>35.086428494605542</v>
      </c>
      <c r="L2174" s="31">
        <f>_xlfn.STDEV.S(J2174,J2175)</f>
        <v>1.5802067070008428</v>
      </c>
      <c r="M2174" s="32"/>
      <c r="O2174" s="33">
        <f t="shared" si="1"/>
        <v>277.89999999999998</v>
      </c>
    </row>
    <row r="2175" spans="1:15" ht="15.75" customHeight="1" x14ac:dyDescent="0.3">
      <c r="A2175" s="7">
        <v>930</v>
      </c>
      <c r="B2175" s="7">
        <v>276</v>
      </c>
      <c r="C2175" s="28">
        <v>373</v>
      </c>
      <c r="D2175" s="28">
        <v>3</v>
      </c>
      <c r="E2175" s="29">
        <v>43521</v>
      </c>
      <c r="F2175" s="28">
        <v>5217</v>
      </c>
      <c r="G2175" s="28">
        <v>9013</v>
      </c>
      <c r="H2175" s="28">
        <v>8004</v>
      </c>
      <c r="I2175" s="28"/>
      <c r="J2175" s="30">
        <f t="shared" si="9"/>
        <v>36.203803372802298</v>
      </c>
      <c r="K2175" s="32"/>
      <c r="L2175" s="32"/>
      <c r="M2175" s="32"/>
      <c r="O2175" s="33">
        <f t="shared" si="1"/>
        <v>278.7</v>
      </c>
    </row>
    <row r="2176" spans="1:15" ht="15.75" customHeight="1" x14ac:dyDescent="0.3">
      <c r="A2176" s="7">
        <v>1579</v>
      </c>
      <c r="B2176" s="7">
        <v>275</v>
      </c>
      <c r="C2176" s="28">
        <v>373</v>
      </c>
      <c r="D2176" s="28">
        <v>5</v>
      </c>
      <c r="E2176" s="29">
        <v>43531</v>
      </c>
      <c r="F2176" s="28">
        <v>5274</v>
      </c>
      <c r="G2176" s="28">
        <v>8030</v>
      </c>
      <c r="H2176" s="28">
        <v>7621</v>
      </c>
      <c r="I2176" s="28">
        <v>8</v>
      </c>
      <c r="J2176" s="30">
        <f t="shared" si="9"/>
        <v>17.426501917341287</v>
      </c>
      <c r="K2176" s="31">
        <f>AVERAGE(J2176:J2177)</f>
        <v>17.359363559206837</v>
      </c>
      <c r="L2176" s="31">
        <f>_xlfn.STDEV.S(J2176,J2177)</f>
        <v>9.4947976629201222E-2</v>
      </c>
      <c r="M2176" s="32"/>
      <c r="O2176" s="33">
        <f t="shared" si="1"/>
        <v>234.7</v>
      </c>
    </row>
    <row r="2177" spans="1:15" ht="15.75" customHeight="1" x14ac:dyDescent="0.3">
      <c r="A2177" s="7">
        <v>1580</v>
      </c>
      <c r="B2177" s="7">
        <v>276</v>
      </c>
      <c r="C2177" s="28">
        <v>373</v>
      </c>
      <c r="D2177" s="28">
        <v>5</v>
      </c>
      <c r="E2177" s="29">
        <v>43531</v>
      </c>
      <c r="F2177" s="28">
        <v>5217</v>
      </c>
      <c r="G2177" s="28">
        <v>7842</v>
      </c>
      <c r="H2177" s="28">
        <v>7455</v>
      </c>
      <c r="I2177" s="28"/>
      <c r="J2177" s="30">
        <f t="shared" si="9"/>
        <v>17.292225201072387</v>
      </c>
      <c r="K2177" s="31"/>
      <c r="L2177" s="31"/>
      <c r="M2177" s="32"/>
      <c r="O2177" s="33">
        <f t="shared" si="1"/>
        <v>223.8</v>
      </c>
    </row>
    <row r="2178" spans="1:15" ht="15.75" customHeight="1" x14ac:dyDescent="0.3">
      <c r="A2178" s="34">
        <v>2151</v>
      </c>
      <c r="B2178" s="34">
        <v>197</v>
      </c>
      <c r="C2178" s="35">
        <v>373</v>
      </c>
      <c r="D2178" s="35">
        <v>7</v>
      </c>
      <c r="E2178" s="36">
        <v>43545</v>
      </c>
      <c r="F2178" s="37">
        <v>5252</v>
      </c>
      <c r="G2178" s="35">
        <v>8291</v>
      </c>
      <c r="H2178" s="35">
        <v>7887</v>
      </c>
      <c r="I2178" s="28"/>
      <c r="J2178" s="30">
        <f t="shared" si="9"/>
        <v>15.332068311195446</v>
      </c>
      <c r="K2178" s="31">
        <f>AVERAGE(J2178:J2179)</f>
        <v>15.329695464888196</v>
      </c>
      <c r="L2178" s="31">
        <f>_xlfn.STDEV.S(J2178,J2179)</f>
        <v>3.3557114291378068E-3</v>
      </c>
      <c r="M2178" s="32">
        <f>(K2176-K2178)/14</f>
        <v>0.14497629245133151</v>
      </c>
      <c r="N2178" s="33">
        <f>(K2172-K2178)/31</f>
        <v>0.77083071612737386</v>
      </c>
      <c r="O2178" s="33">
        <f t="shared" si="1"/>
        <v>263.5</v>
      </c>
    </row>
    <row r="2179" spans="1:15" ht="15.75" customHeight="1" x14ac:dyDescent="0.3">
      <c r="A2179" s="34">
        <v>2152</v>
      </c>
      <c r="B2179" s="34">
        <v>198</v>
      </c>
      <c r="C2179" s="35">
        <v>373</v>
      </c>
      <c r="D2179" s="35">
        <v>7</v>
      </c>
      <c r="E2179" s="36">
        <v>43545</v>
      </c>
      <c r="F2179" s="37">
        <v>5320</v>
      </c>
      <c r="G2179" s="35">
        <v>8262</v>
      </c>
      <c r="H2179" s="35">
        <v>7871</v>
      </c>
      <c r="I2179" s="28"/>
      <c r="J2179" s="30">
        <f t="shared" si="9"/>
        <v>15.327322618580949</v>
      </c>
      <c r="K2179" s="32"/>
      <c r="L2179" s="32"/>
      <c r="M2179" s="32"/>
      <c r="O2179" s="33">
        <f t="shared" si="1"/>
        <v>255.1</v>
      </c>
    </row>
    <row r="2180" spans="1:15" ht="15.75" customHeight="1" x14ac:dyDescent="0.3">
      <c r="A2180" s="7">
        <v>277</v>
      </c>
      <c r="B2180" s="7">
        <v>277</v>
      </c>
      <c r="C2180" s="57">
        <v>374</v>
      </c>
      <c r="D2180" s="57">
        <v>1</v>
      </c>
      <c r="E2180" s="58">
        <v>43514</v>
      </c>
      <c r="F2180" s="57">
        <v>5252</v>
      </c>
      <c r="G2180" s="57">
        <v>7263</v>
      </c>
      <c r="H2180" s="57">
        <v>6817</v>
      </c>
      <c r="I2180" s="57">
        <v>10</v>
      </c>
      <c r="J2180" s="59">
        <f t="shared" si="9"/>
        <v>28.498402555910545</v>
      </c>
      <c r="K2180" s="63">
        <f>AVERAGE(J2180:J2181)</f>
        <v>29.104029096996463</v>
      </c>
      <c r="L2180" s="63">
        <f>_xlfn.STDEV.S(J2180,J2181)</f>
        <v>0.85648526813680959</v>
      </c>
      <c r="M2180" s="62">
        <v>1</v>
      </c>
      <c r="O2180" s="33">
        <f t="shared" si="1"/>
        <v>156.5</v>
      </c>
    </row>
    <row r="2181" spans="1:15" ht="15.75" customHeight="1" x14ac:dyDescent="0.3">
      <c r="A2181" s="7">
        <v>278</v>
      </c>
      <c r="B2181" s="7">
        <v>278</v>
      </c>
      <c r="C2181" s="57">
        <v>374</v>
      </c>
      <c r="D2181" s="57">
        <v>1</v>
      </c>
      <c r="E2181" s="58">
        <v>43514</v>
      </c>
      <c r="F2181" s="57">
        <v>5256</v>
      </c>
      <c r="G2181" s="57">
        <v>7177</v>
      </c>
      <c r="H2181" s="57">
        <v>6737</v>
      </c>
      <c r="I2181" s="57"/>
      <c r="J2181" s="59">
        <f t="shared" si="9"/>
        <v>29.709655638082378</v>
      </c>
      <c r="K2181" s="62"/>
      <c r="L2181" s="62"/>
      <c r="M2181" s="62"/>
      <c r="O2181" s="33">
        <f t="shared" si="1"/>
        <v>148.1</v>
      </c>
    </row>
    <row r="2182" spans="1:15" ht="15.75" customHeight="1" x14ac:dyDescent="0.3">
      <c r="A2182" s="7">
        <v>931</v>
      </c>
      <c r="B2182" s="7">
        <v>277</v>
      </c>
      <c r="C2182" s="57">
        <v>374</v>
      </c>
      <c r="D2182" s="57">
        <v>3</v>
      </c>
      <c r="E2182" s="58">
        <v>43521</v>
      </c>
      <c r="F2182" s="57">
        <v>5252</v>
      </c>
      <c r="G2182" s="57">
        <v>7504</v>
      </c>
      <c r="H2182" s="57">
        <v>7050</v>
      </c>
      <c r="I2182" s="57">
        <v>10</v>
      </c>
      <c r="J2182" s="59">
        <f t="shared" si="9"/>
        <v>25.250278086763071</v>
      </c>
      <c r="K2182" s="63">
        <f>AVERAGE(J2182:J2183)</f>
        <v>25.44142067154435</v>
      </c>
      <c r="L2182" s="63">
        <f>_xlfn.STDEV.S(J2182,J2183)</f>
        <v>0.27031643574473341</v>
      </c>
      <c r="M2182" s="62"/>
      <c r="O2182" s="33">
        <f t="shared" si="1"/>
        <v>179.8</v>
      </c>
    </row>
    <row r="2183" spans="1:15" ht="15.75" customHeight="1" x14ac:dyDescent="0.3">
      <c r="A2183" s="7">
        <v>932</v>
      </c>
      <c r="B2183" s="7">
        <v>278</v>
      </c>
      <c r="C2183" s="57">
        <v>374</v>
      </c>
      <c r="D2183" s="57">
        <v>3</v>
      </c>
      <c r="E2183" s="58">
        <v>43521</v>
      </c>
      <c r="F2183" s="57">
        <v>5256</v>
      </c>
      <c r="G2183" s="57">
        <v>7540</v>
      </c>
      <c r="H2183" s="57">
        <v>7074</v>
      </c>
      <c r="I2183" s="57"/>
      <c r="J2183" s="59">
        <f t="shared" si="9"/>
        <v>25.632563256325628</v>
      </c>
      <c r="K2183" s="63"/>
      <c r="L2183" s="63"/>
      <c r="M2183" s="62"/>
      <c r="O2183" s="33">
        <f t="shared" si="1"/>
        <v>181.8</v>
      </c>
    </row>
    <row r="2184" spans="1:15" ht="15.75" customHeight="1" x14ac:dyDescent="0.3">
      <c r="A2184" s="7">
        <v>1581</v>
      </c>
      <c r="B2184" s="7">
        <v>277</v>
      </c>
      <c r="C2184" s="57">
        <v>374</v>
      </c>
      <c r="D2184" s="57">
        <v>5</v>
      </c>
      <c r="E2184" s="58">
        <v>43531</v>
      </c>
      <c r="F2184" s="57">
        <v>5252</v>
      </c>
      <c r="G2184" s="57">
        <v>7592</v>
      </c>
      <c r="H2184" s="57">
        <v>7176</v>
      </c>
      <c r="I2184" s="57">
        <v>10</v>
      </c>
      <c r="J2184" s="59">
        <f t="shared" si="9"/>
        <v>21.621621621621621</v>
      </c>
      <c r="K2184" s="63">
        <f>AVERAGE(J2184:J2185)</f>
        <v>21.334132767579867</v>
      </c>
      <c r="L2184" s="63">
        <f>_xlfn.STDEV.S(J2184,J2185)</f>
        <v>0.40657063641694824</v>
      </c>
      <c r="M2184" s="62"/>
      <c r="O2184" s="33">
        <f t="shared" si="1"/>
        <v>192.4</v>
      </c>
    </row>
    <row r="2185" spans="1:15" ht="15.75" customHeight="1" x14ac:dyDescent="0.3">
      <c r="A2185" s="7">
        <v>1582</v>
      </c>
      <c r="B2185" s="7">
        <v>278</v>
      </c>
      <c r="C2185" s="57">
        <v>374</v>
      </c>
      <c r="D2185" s="57">
        <v>5</v>
      </c>
      <c r="E2185" s="58">
        <v>43531</v>
      </c>
      <c r="F2185" s="57">
        <v>5256</v>
      </c>
      <c r="G2185" s="57">
        <v>7384</v>
      </c>
      <c r="H2185" s="57">
        <v>7014</v>
      </c>
      <c r="I2185" s="57"/>
      <c r="J2185" s="59">
        <f t="shared" si="9"/>
        <v>21.046643913538112</v>
      </c>
      <c r="K2185" s="62"/>
      <c r="L2185" s="62"/>
      <c r="M2185" s="62"/>
      <c r="O2185" s="33">
        <f t="shared" si="1"/>
        <v>175.8</v>
      </c>
    </row>
    <row r="2186" spans="1:15" ht="15.75" customHeight="1" x14ac:dyDescent="0.3">
      <c r="A2186" s="34">
        <v>2153</v>
      </c>
      <c r="B2186" s="34">
        <v>199</v>
      </c>
      <c r="C2186" s="64">
        <v>374</v>
      </c>
      <c r="D2186" s="64">
        <v>7</v>
      </c>
      <c r="E2186" s="65">
        <v>43545</v>
      </c>
      <c r="F2186" s="66">
        <v>5262</v>
      </c>
      <c r="G2186" s="64">
        <v>7182</v>
      </c>
      <c r="H2186" s="64">
        <v>6932</v>
      </c>
      <c r="I2186" s="57"/>
      <c r="J2186" s="59">
        <f t="shared" si="9"/>
        <v>14.97005988023952</v>
      </c>
      <c r="K2186" s="63">
        <f>AVERAGE(J2186:J2187)</f>
        <v>14.796615991863291</v>
      </c>
      <c r="L2186" s="63">
        <f>_xlfn.STDEV.S(J2186,J2187)</f>
        <v>0.24528669925238611</v>
      </c>
      <c r="M2186" s="62">
        <f>(K2184-K2186)/14</f>
        <v>0.4669654839797554</v>
      </c>
      <c r="N2186" s="33">
        <f>(K2180-K2186)/31</f>
        <v>0.46152945500429587</v>
      </c>
      <c r="O2186" s="33">
        <f t="shared" si="1"/>
        <v>167</v>
      </c>
    </row>
    <row r="2187" spans="1:15" ht="15.75" customHeight="1" x14ac:dyDescent="0.3">
      <c r="A2187" s="34">
        <v>2154</v>
      </c>
      <c r="B2187" s="34">
        <v>200</v>
      </c>
      <c r="C2187" s="64">
        <v>374</v>
      </c>
      <c r="D2187" s="64">
        <v>7</v>
      </c>
      <c r="E2187" s="65">
        <v>43545</v>
      </c>
      <c r="F2187" s="66">
        <v>5181</v>
      </c>
      <c r="G2187" s="64">
        <v>7219</v>
      </c>
      <c r="H2187" s="64">
        <v>6959</v>
      </c>
      <c r="I2187" s="57"/>
      <c r="J2187" s="59">
        <f t="shared" si="9"/>
        <v>14.623172103487065</v>
      </c>
      <c r="K2187" s="62"/>
      <c r="L2187" s="62"/>
      <c r="M2187" s="62"/>
      <c r="O2187" s="33">
        <f t="shared" si="1"/>
        <v>177.8</v>
      </c>
    </row>
    <row r="2188" spans="1:15" ht="15.75" customHeight="1" x14ac:dyDescent="0.3">
      <c r="A2188" s="7">
        <v>581</v>
      </c>
      <c r="B2188" s="7">
        <v>231</v>
      </c>
      <c r="C2188" s="67">
        <v>375</v>
      </c>
      <c r="D2188" s="67">
        <v>2</v>
      </c>
      <c r="E2188" s="68">
        <v>43517</v>
      </c>
      <c r="F2188" s="67">
        <v>5229</v>
      </c>
      <c r="G2188" s="67">
        <v>7976</v>
      </c>
      <c r="H2188" s="67">
        <v>7031</v>
      </c>
      <c r="I2188" s="67">
        <v>10</v>
      </c>
      <c r="J2188" s="69">
        <f t="shared" si="9"/>
        <v>52.441731409544943</v>
      </c>
      <c r="K2188" s="46">
        <f>AVERAGE(J2188:J2189)</f>
        <v>53.108426812865901</v>
      </c>
      <c r="L2188" s="46">
        <f>_xlfn.STDEV.S(J2188,J2189)</f>
        <v>0.94284968134829905</v>
      </c>
      <c r="M2188" s="47">
        <v>2</v>
      </c>
      <c r="O2188" s="33">
        <f t="shared" si="1"/>
        <v>180.2</v>
      </c>
    </row>
    <row r="2189" spans="1:15" ht="15.75" customHeight="1" x14ac:dyDescent="0.3">
      <c r="A2189" s="7">
        <v>582</v>
      </c>
      <c r="B2189" s="7">
        <v>232</v>
      </c>
      <c r="C2189" s="67">
        <v>375</v>
      </c>
      <c r="D2189" s="67">
        <v>2</v>
      </c>
      <c r="E2189" s="68">
        <v>43517</v>
      </c>
      <c r="F2189" s="67">
        <v>5244</v>
      </c>
      <c r="G2189" s="67">
        <v>8075</v>
      </c>
      <c r="H2189" s="67">
        <v>7085</v>
      </c>
      <c r="I2189" s="67"/>
      <c r="J2189" s="69">
        <f t="shared" si="9"/>
        <v>53.775122216186858</v>
      </c>
      <c r="K2189" s="46"/>
      <c r="L2189" s="46"/>
      <c r="M2189" s="47"/>
      <c r="O2189" s="33">
        <f t="shared" si="1"/>
        <v>184.1</v>
      </c>
    </row>
    <row r="2190" spans="1:15" ht="15.75" customHeight="1" x14ac:dyDescent="0.3">
      <c r="A2190" s="7">
        <v>1235</v>
      </c>
      <c r="B2190" s="7">
        <v>189</v>
      </c>
      <c r="C2190" s="67">
        <v>375</v>
      </c>
      <c r="D2190" s="67">
        <v>4</v>
      </c>
      <c r="E2190" s="68">
        <v>43524</v>
      </c>
      <c r="F2190" s="67">
        <v>5261</v>
      </c>
      <c r="G2190" s="67">
        <v>7788</v>
      </c>
      <c r="H2190" s="67">
        <v>7126</v>
      </c>
      <c r="I2190" s="67">
        <v>8</v>
      </c>
      <c r="J2190" s="69">
        <f t="shared" si="9"/>
        <v>35.495978552278821</v>
      </c>
      <c r="K2190" s="46">
        <f>AVERAGE(J2190:J2191)</f>
        <v>33.958034938239862</v>
      </c>
      <c r="L2190" s="46">
        <f>_xlfn.STDEV.S(J2190,J2191)</f>
        <v>2.174980717138983</v>
      </c>
      <c r="M2190" s="47"/>
      <c r="O2190" s="33">
        <f t="shared" si="1"/>
        <v>186.5</v>
      </c>
    </row>
    <row r="2191" spans="1:15" ht="15.75" customHeight="1" x14ac:dyDescent="0.3">
      <c r="A2191" s="7">
        <v>1236</v>
      </c>
      <c r="B2191" s="7">
        <v>190</v>
      </c>
      <c r="C2191" s="67">
        <v>375</v>
      </c>
      <c r="D2191" s="67">
        <v>4</v>
      </c>
      <c r="E2191" s="68">
        <v>43524</v>
      </c>
      <c r="F2191" s="67">
        <v>5238</v>
      </c>
      <c r="G2191" s="67">
        <v>7558</v>
      </c>
      <c r="H2191" s="67">
        <v>6990</v>
      </c>
      <c r="I2191" s="67"/>
      <c r="J2191" s="69">
        <f t="shared" si="9"/>
        <v>32.420091324200911</v>
      </c>
      <c r="K2191" s="47"/>
      <c r="L2191" s="47"/>
      <c r="M2191" s="47"/>
      <c r="O2191" s="33">
        <f t="shared" si="1"/>
        <v>175.2</v>
      </c>
    </row>
    <row r="2192" spans="1:15" ht="15.75" customHeight="1" x14ac:dyDescent="0.3">
      <c r="A2192" s="7">
        <v>1885</v>
      </c>
      <c r="B2192" s="7">
        <v>189</v>
      </c>
      <c r="C2192" s="67">
        <v>375</v>
      </c>
      <c r="D2192" s="67">
        <v>6</v>
      </c>
      <c r="E2192" s="68">
        <v>43535</v>
      </c>
      <c r="F2192" s="67">
        <v>5261</v>
      </c>
      <c r="G2192" s="67">
        <v>7136</v>
      </c>
      <c r="H2192" s="67">
        <v>6731</v>
      </c>
      <c r="I2192" s="67">
        <v>7</v>
      </c>
      <c r="J2192" s="69">
        <f t="shared" si="9"/>
        <v>27.551020408163261</v>
      </c>
      <c r="K2192" s="46">
        <f>AVERAGE(J2192:J2193)</f>
        <v>28.148500557779379</v>
      </c>
      <c r="L2192" s="46">
        <f>_xlfn.STDEV.S(J2192,J2193)</f>
        <v>0.84496453083581968</v>
      </c>
      <c r="M2192" s="47"/>
      <c r="O2192" s="33">
        <f t="shared" si="1"/>
        <v>147</v>
      </c>
    </row>
    <row r="2193" spans="1:15" ht="15.75" customHeight="1" x14ac:dyDescent="0.3">
      <c r="A2193" s="7">
        <v>1886</v>
      </c>
      <c r="B2193" s="7">
        <v>190</v>
      </c>
      <c r="C2193" s="67">
        <v>375</v>
      </c>
      <c r="D2193" s="67">
        <v>6</v>
      </c>
      <c r="E2193" s="68">
        <v>43535</v>
      </c>
      <c r="F2193" s="67">
        <v>5238</v>
      </c>
      <c r="G2193" s="67">
        <v>7240</v>
      </c>
      <c r="H2193" s="67">
        <v>6793</v>
      </c>
      <c r="I2193" s="67"/>
      <c r="J2193" s="69">
        <f t="shared" si="9"/>
        <v>28.745980707395496</v>
      </c>
      <c r="K2193" s="46"/>
      <c r="L2193" s="46"/>
      <c r="M2193" s="47"/>
      <c r="O2193" s="33">
        <f t="shared" si="1"/>
        <v>155.5</v>
      </c>
    </row>
    <row r="2194" spans="1:15" ht="15.75" customHeight="1" x14ac:dyDescent="0.3">
      <c r="A2194" s="34">
        <v>2347</v>
      </c>
      <c r="B2194" s="34">
        <v>117</v>
      </c>
      <c r="C2194" s="70">
        <v>375</v>
      </c>
      <c r="D2194" s="70">
        <v>8</v>
      </c>
      <c r="E2194" s="71">
        <v>43550</v>
      </c>
      <c r="F2194" s="72">
        <v>5221</v>
      </c>
      <c r="G2194" s="70">
        <v>7926</v>
      </c>
      <c r="H2194" s="70">
        <v>7631</v>
      </c>
      <c r="I2194" s="67"/>
      <c r="J2194" s="69">
        <f t="shared" si="9"/>
        <v>12.240663900414937</v>
      </c>
      <c r="K2194" s="46">
        <f>AVERAGE(J2194:J2195)</f>
        <v>19.578186356337739</v>
      </c>
      <c r="L2194" s="46">
        <f>_xlfn.STDEV.S(J2194,J2195)</f>
        <v>10.376823771383158</v>
      </c>
      <c r="M2194" s="47"/>
      <c r="O2194" s="33">
        <f t="shared" si="1"/>
        <v>241</v>
      </c>
    </row>
    <row r="2195" spans="1:15" ht="15.75" customHeight="1" x14ac:dyDescent="0.3">
      <c r="A2195" s="34">
        <v>2348</v>
      </c>
      <c r="B2195" s="34">
        <v>118</v>
      </c>
      <c r="C2195" s="70">
        <v>375</v>
      </c>
      <c r="D2195" s="70">
        <v>8</v>
      </c>
      <c r="E2195" s="71">
        <v>43550</v>
      </c>
      <c r="F2195" s="72">
        <v>5249</v>
      </c>
      <c r="G2195" s="70">
        <v>7899</v>
      </c>
      <c r="H2195" s="70">
        <v>7337</v>
      </c>
      <c r="I2195" s="67"/>
      <c r="J2195" s="69">
        <f t="shared" si="9"/>
        <v>26.915708812260537</v>
      </c>
      <c r="K2195" s="47"/>
      <c r="L2195" s="47"/>
      <c r="M2195" s="47"/>
      <c r="O2195" s="33">
        <f t="shared" si="1"/>
        <v>208.8</v>
      </c>
    </row>
    <row r="2196" spans="1:15" ht="15.75" customHeight="1" x14ac:dyDescent="0.3">
      <c r="A2196" s="34">
        <v>2779</v>
      </c>
      <c r="B2196" s="34">
        <v>151</v>
      </c>
      <c r="C2196" s="70">
        <v>375</v>
      </c>
      <c r="D2196" s="70">
        <v>10</v>
      </c>
      <c r="E2196" s="71">
        <v>43564</v>
      </c>
      <c r="F2196" s="72">
        <v>5221</v>
      </c>
      <c r="G2196" s="70">
        <v>7331</v>
      </c>
      <c r="H2196" s="70">
        <v>7075</v>
      </c>
      <c r="I2196" s="70"/>
      <c r="J2196" s="69">
        <f t="shared" si="9"/>
        <v>13.807982740021574</v>
      </c>
      <c r="K2196" s="46">
        <f>AVERAGE(J2196:J2197)</f>
        <v>13.942114537166212</v>
      </c>
      <c r="L2196" s="46">
        <f>_xlfn.STDEV.S(J2196,J2197)</f>
        <v>0.18969100666742553</v>
      </c>
      <c r="M2196" s="47">
        <f>(K2194-K2196)/14</f>
        <v>0.40257655851225188</v>
      </c>
      <c r="N2196" s="33">
        <f>(K2190-K2196)/40</f>
        <v>0.50039801002684126</v>
      </c>
      <c r="O2196" s="33">
        <f t="shared" si="1"/>
        <v>185.4</v>
      </c>
    </row>
    <row r="2197" spans="1:15" ht="15.75" customHeight="1" x14ac:dyDescent="0.3">
      <c r="A2197" s="34">
        <v>2780</v>
      </c>
      <c r="B2197" s="34">
        <v>152</v>
      </c>
      <c r="C2197" s="70">
        <v>375</v>
      </c>
      <c r="D2197" s="70">
        <v>10</v>
      </c>
      <c r="E2197" s="71">
        <v>43564</v>
      </c>
      <c r="F2197" s="72">
        <v>5292</v>
      </c>
      <c r="G2197" s="70">
        <v>7237</v>
      </c>
      <c r="H2197" s="70">
        <v>6997</v>
      </c>
      <c r="I2197" s="70"/>
      <c r="J2197" s="69">
        <f t="shared" si="9"/>
        <v>14.076246334310852</v>
      </c>
      <c r="K2197" s="47"/>
      <c r="L2197" s="47"/>
      <c r="M2197" s="47"/>
      <c r="O2197" s="33">
        <f t="shared" si="1"/>
        <v>170.5</v>
      </c>
    </row>
    <row r="2198" spans="1:15" ht="15.75" customHeight="1" x14ac:dyDescent="0.3">
      <c r="A2198" s="7">
        <v>279</v>
      </c>
      <c r="B2198" s="7">
        <v>279</v>
      </c>
      <c r="C2198" s="28">
        <v>376</v>
      </c>
      <c r="D2198" s="28">
        <v>1</v>
      </c>
      <c r="E2198" s="29">
        <v>43514</v>
      </c>
      <c r="F2198" s="28">
        <v>5269</v>
      </c>
      <c r="G2198" s="28">
        <v>9376</v>
      </c>
      <c r="H2198" s="28">
        <v>8089</v>
      </c>
      <c r="I2198" s="28">
        <v>9</v>
      </c>
      <c r="J2198" s="30">
        <f t="shared" si="9"/>
        <v>45.638297872340431</v>
      </c>
      <c r="K2198" s="31">
        <f>AVERAGE(J2198:J2199)</f>
        <v>45.33251792012743</v>
      </c>
      <c r="L2198" s="31">
        <f>_xlfn.STDEV.S(J2198,J2199)</f>
        <v>0.43243815552141812</v>
      </c>
      <c r="M2198" s="32">
        <v>2</v>
      </c>
      <c r="O2198" s="33">
        <f t="shared" si="1"/>
        <v>282</v>
      </c>
    </row>
    <row r="2199" spans="1:15" ht="15.75" customHeight="1" x14ac:dyDescent="0.3">
      <c r="A2199" s="7">
        <v>280</v>
      </c>
      <c r="B2199" s="7">
        <v>280</v>
      </c>
      <c r="C2199" s="28">
        <v>376</v>
      </c>
      <c r="D2199" s="28">
        <v>1</v>
      </c>
      <c r="E2199" s="29">
        <v>43514</v>
      </c>
      <c r="F2199" s="28">
        <v>5260</v>
      </c>
      <c r="G2199" s="28">
        <v>9328</v>
      </c>
      <c r="H2199" s="28">
        <v>8065</v>
      </c>
      <c r="I2199" s="28"/>
      <c r="J2199" s="30">
        <f t="shared" si="9"/>
        <v>45.026737967914436</v>
      </c>
      <c r="K2199" s="32"/>
      <c r="L2199" s="32"/>
      <c r="M2199" s="32"/>
      <c r="O2199" s="33">
        <f t="shared" si="1"/>
        <v>280.5</v>
      </c>
    </row>
    <row r="2200" spans="1:15" ht="15.75" customHeight="1" x14ac:dyDescent="0.3">
      <c r="A2200" s="7">
        <v>933</v>
      </c>
      <c r="B2200" s="7">
        <v>279</v>
      </c>
      <c r="C2200" s="28">
        <v>376</v>
      </c>
      <c r="D2200" s="28">
        <v>3</v>
      </c>
      <c r="E2200" s="29">
        <v>43521</v>
      </c>
      <c r="F2200" s="28">
        <v>5269</v>
      </c>
      <c r="G2200" s="28">
        <v>9331</v>
      </c>
      <c r="H2200" s="28">
        <v>8064</v>
      </c>
      <c r="I2200" s="28">
        <v>9</v>
      </c>
      <c r="J2200" s="30">
        <f t="shared" si="9"/>
        <v>45.330948121645797</v>
      </c>
      <c r="K2200" s="31">
        <f>AVERAGE(J2200:J2201)</f>
        <v>45.515356781698586</v>
      </c>
      <c r="L2200" s="31">
        <f>_xlfn.STDEV.S(J2200,J2201)</f>
        <v>0.26079322806569843</v>
      </c>
      <c r="M2200" s="32"/>
      <c r="O2200" s="33">
        <f t="shared" si="1"/>
        <v>279.5</v>
      </c>
    </row>
    <row r="2201" spans="1:15" ht="15.75" customHeight="1" x14ac:dyDescent="0.3">
      <c r="A2201" s="7">
        <v>934</v>
      </c>
      <c r="B2201" s="7">
        <v>280</v>
      </c>
      <c r="C2201" s="28">
        <v>376</v>
      </c>
      <c r="D2201" s="28">
        <v>3</v>
      </c>
      <c r="E2201" s="29">
        <v>43521</v>
      </c>
      <c r="F2201" s="28">
        <v>5260</v>
      </c>
      <c r="G2201" s="28">
        <v>8987</v>
      </c>
      <c r="H2201" s="28">
        <v>7818</v>
      </c>
      <c r="I2201" s="28"/>
      <c r="J2201" s="30">
        <f t="shared" si="9"/>
        <v>45.699765441751367</v>
      </c>
      <c r="K2201" s="31"/>
      <c r="L2201" s="31"/>
      <c r="M2201" s="32"/>
      <c r="O2201" s="33">
        <f t="shared" si="1"/>
        <v>255.8</v>
      </c>
    </row>
    <row r="2202" spans="1:15" ht="15.75" customHeight="1" x14ac:dyDescent="0.3">
      <c r="A2202" s="7">
        <v>1583</v>
      </c>
      <c r="B2202" s="7">
        <v>279</v>
      </c>
      <c r="C2202" s="28">
        <v>376</v>
      </c>
      <c r="D2202" s="28">
        <v>5</v>
      </c>
      <c r="E2202" s="29">
        <v>43531</v>
      </c>
      <c r="F2202" s="28">
        <v>5269</v>
      </c>
      <c r="G2202" s="28">
        <v>8845</v>
      </c>
      <c r="H2202" s="28">
        <v>8162</v>
      </c>
      <c r="I2202" s="28">
        <v>9</v>
      </c>
      <c r="J2202" s="30">
        <f t="shared" si="9"/>
        <v>23.608710680954026</v>
      </c>
      <c r="K2202" s="31">
        <f>AVERAGE(J2202:J2203)</f>
        <v>23.581372083247182</v>
      </c>
      <c r="L2202" s="31">
        <f>_xlfn.STDEV.S(J2202,J2203)</f>
        <v>3.8662615653283751E-2</v>
      </c>
      <c r="M2202" s="32"/>
      <c r="O2202" s="33">
        <f t="shared" si="1"/>
        <v>289.3</v>
      </c>
    </row>
    <row r="2203" spans="1:15" ht="15.75" customHeight="1" x14ac:dyDescent="0.3">
      <c r="A2203" s="7">
        <v>1584</v>
      </c>
      <c r="B2203" s="7">
        <v>280</v>
      </c>
      <c r="C2203" s="28">
        <v>376</v>
      </c>
      <c r="D2203" s="28">
        <v>5</v>
      </c>
      <c r="E2203" s="29">
        <v>43531</v>
      </c>
      <c r="F2203" s="28">
        <v>5260</v>
      </c>
      <c r="G2203" s="28">
        <v>8507</v>
      </c>
      <c r="H2203" s="28">
        <v>7888</v>
      </c>
      <c r="I2203" s="28"/>
      <c r="J2203" s="30">
        <f t="shared" si="9"/>
        <v>23.554033485540334</v>
      </c>
      <c r="K2203" s="32"/>
      <c r="L2203" s="32"/>
      <c r="M2203" s="32"/>
      <c r="O2203" s="33">
        <f t="shared" si="1"/>
        <v>262.8</v>
      </c>
    </row>
    <row r="2204" spans="1:15" ht="15.75" customHeight="1" x14ac:dyDescent="0.3">
      <c r="A2204" s="34">
        <v>2349</v>
      </c>
      <c r="B2204" s="34">
        <v>119</v>
      </c>
      <c r="C2204" s="35">
        <v>376</v>
      </c>
      <c r="D2204" s="35">
        <v>8</v>
      </c>
      <c r="E2204" s="36">
        <v>43550</v>
      </c>
      <c r="F2204" s="37">
        <v>5212</v>
      </c>
      <c r="G2204" s="35">
        <v>6622</v>
      </c>
      <c r="H2204" s="35">
        <v>6421</v>
      </c>
      <c r="I2204" s="28"/>
      <c r="J2204" s="30">
        <f t="shared" si="9"/>
        <v>16.625310173697269</v>
      </c>
      <c r="K2204" s="31">
        <f>AVERAGE(J2204:J2205)</f>
        <v>16.486928945769797</v>
      </c>
      <c r="L2204" s="31">
        <f>_xlfn.STDEV.S(J2204,J2205)</f>
        <v>0.19570060931287508</v>
      </c>
      <c r="M2204" s="32">
        <f>(K2202-K2204)/19</f>
        <v>0.37339174407775705</v>
      </c>
      <c r="N2204" s="33">
        <f>(K2200-K2204)/29</f>
        <v>1.000980270204441</v>
      </c>
      <c r="O2204" s="33">
        <f t="shared" si="1"/>
        <v>120.9</v>
      </c>
    </row>
    <row r="2205" spans="1:15" ht="15.75" customHeight="1" x14ac:dyDescent="0.3">
      <c r="A2205" s="34">
        <v>2350</v>
      </c>
      <c r="B2205" s="34">
        <v>120</v>
      </c>
      <c r="C2205" s="35">
        <v>376</v>
      </c>
      <c r="D2205" s="35">
        <v>8</v>
      </c>
      <c r="E2205" s="36">
        <v>43550</v>
      </c>
      <c r="F2205" s="37">
        <v>5196</v>
      </c>
      <c r="G2205" s="35">
        <v>6598</v>
      </c>
      <c r="H2205" s="35">
        <v>6401</v>
      </c>
      <c r="I2205" s="28"/>
      <c r="J2205" s="30">
        <f t="shared" si="9"/>
        <v>16.348547717842322</v>
      </c>
      <c r="K2205" s="32"/>
      <c r="L2205" s="32"/>
      <c r="M2205" s="32"/>
      <c r="O2205" s="33">
        <f t="shared" si="1"/>
        <v>120.5</v>
      </c>
    </row>
    <row r="2206" spans="1:15" ht="15.75" customHeight="1" x14ac:dyDescent="0.3">
      <c r="A2206" s="7">
        <v>583</v>
      </c>
      <c r="B2206" s="7">
        <v>233</v>
      </c>
      <c r="C2206" s="57">
        <v>377</v>
      </c>
      <c r="D2206" s="57">
        <v>2</v>
      </c>
      <c r="E2206" s="58">
        <v>43517</v>
      </c>
      <c r="F2206" s="57">
        <v>5213</v>
      </c>
      <c r="G2206" s="57">
        <v>9017</v>
      </c>
      <c r="H2206" s="57">
        <v>7574</v>
      </c>
      <c r="I2206" s="57">
        <v>11</v>
      </c>
      <c r="J2206" s="59">
        <f t="shared" si="9"/>
        <v>61.118170266836088</v>
      </c>
      <c r="K2206" s="63">
        <f>AVERAGE(J2206:J2207)</f>
        <v>62.33084357036298</v>
      </c>
      <c r="L2206" s="63">
        <f>_xlfn.STDEV.S(J2206,J2207)</f>
        <v>1.7149790325755145</v>
      </c>
      <c r="M2206" s="62">
        <v>3</v>
      </c>
      <c r="O2206" s="33">
        <f t="shared" si="1"/>
        <v>236.1</v>
      </c>
    </row>
    <row r="2207" spans="1:15" ht="15.75" customHeight="1" x14ac:dyDescent="0.3">
      <c r="A2207" s="7">
        <v>584</v>
      </c>
      <c r="B2207" s="7">
        <v>234</v>
      </c>
      <c r="C2207" s="57">
        <v>377</v>
      </c>
      <c r="D2207" s="57">
        <v>2</v>
      </c>
      <c r="E2207" s="58">
        <v>43517</v>
      </c>
      <c r="F2207" s="57">
        <v>5254</v>
      </c>
      <c r="G2207" s="57">
        <v>8937</v>
      </c>
      <c r="H2207" s="57">
        <v>7506</v>
      </c>
      <c r="I2207" s="57"/>
      <c r="J2207" s="59">
        <f t="shared" si="9"/>
        <v>63.543516873889871</v>
      </c>
      <c r="K2207" s="63"/>
      <c r="L2207" s="63"/>
      <c r="M2207" s="62"/>
      <c r="O2207" s="33">
        <f t="shared" si="1"/>
        <v>225.2</v>
      </c>
    </row>
    <row r="2208" spans="1:15" ht="15.75" customHeight="1" x14ac:dyDescent="0.3">
      <c r="A2208" s="7">
        <v>1237</v>
      </c>
      <c r="B2208" s="7">
        <v>191</v>
      </c>
      <c r="C2208" s="57">
        <v>377</v>
      </c>
      <c r="D2208" s="57">
        <v>4</v>
      </c>
      <c r="E2208" s="58">
        <v>43524</v>
      </c>
      <c r="F2208" s="57">
        <v>5280</v>
      </c>
      <c r="G2208" s="57">
        <v>8577</v>
      </c>
      <c r="H2208" s="57">
        <v>7571</v>
      </c>
      <c r="I2208" s="57">
        <v>11</v>
      </c>
      <c r="J2208" s="59">
        <f t="shared" si="9"/>
        <v>43.91095591444784</v>
      </c>
      <c r="K2208" s="63">
        <f>AVERAGE(J2208:J2209)</f>
        <v>40.576785029739582</v>
      </c>
      <c r="L2208" s="63">
        <f>_xlfn.STDEV.S(J2208,J2209)</f>
        <v>4.715229684423913</v>
      </c>
      <c r="M2208" s="62"/>
      <c r="O2208" s="33">
        <f t="shared" si="1"/>
        <v>229.1</v>
      </c>
    </row>
    <row r="2209" spans="1:15" ht="15.75" customHeight="1" x14ac:dyDescent="0.3">
      <c r="A2209" s="7">
        <v>1238</v>
      </c>
      <c r="B2209" s="7">
        <v>192</v>
      </c>
      <c r="C2209" s="57">
        <v>377</v>
      </c>
      <c r="D2209" s="57">
        <v>4</v>
      </c>
      <c r="E2209" s="58">
        <v>43524</v>
      </c>
      <c r="F2209" s="57">
        <v>5241</v>
      </c>
      <c r="G2209" s="57">
        <v>8307</v>
      </c>
      <c r="H2209" s="57">
        <v>7475</v>
      </c>
      <c r="I2209" s="57"/>
      <c r="J2209" s="59">
        <f t="shared" si="9"/>
        <v>37.242614145031332</v>
      </c>
      <c r="K2209" s="62"/>
      <c r="L2209" s="62"/>
      <c r="M2209" s="62"/>
      <c r="O2209" s="33">
        <f t="shared" si="1"/>
        <v>223.4</v>
      </c>
    </row>
    <row r="2210" spans="1:15" ht="15.75" customHeight="1" x14ac:dyDescent="0.3">
      <c r="A2210" s="7">
        <v>1887</v>
      </c>
      <c r="B2210" s="7">
        <v>191</v>
      </c>
      <c r="C2210" s="57">
        <v>377</v>
      </c>
      <c r="D2210" s="57">
        <v>6</v>
      </c>
      <c r="E2210" s="58">
        <v>43535</v>
      </c>
      <c r="F2210" s="57">
        <v>5280</v>
      </c>
      <c r="G2210" s="57">
        <v>8359</v>
      </c>
      <c r="H2210" s="57">
        <v>7488</v>
      </c>
      <c r="I2210" s="57">
        <v>11</v>
      </c>
      <c r="J2210" s="59">
        <f t="shared" si="9"/>
        <v>39.447463768115945</v>
      </c>
      <c r="K2210" s="63">
        <f>AVERAGE(J2210:J2211)</f>
        <v>39.245551754067257</v>
      </c>
      <c r="L2210" s="63">
        <f>_xlfn.STDEV.S(J2210,J2211)</f>
        <v>0.28554670867372095</v>
      </c>
      <c r="M2210" s="62"/>
      <c r="O2210" s="33">
        <f t="shared" si="1"/>
        <v>220.8</v>
      </c>
    </row>
    <row r="2211" spans="1:15" ht="15.75" customHeight="1" x14ac:dyDescent="0.3">
      <c r="A2211" s="7">
        <v>1888</v>
      </c>
      <c r="B2211" s="7">
        <v>192</v>
      </c>
      <c r="C2211" s="57">
        <v>377</v>
      </c>
      <c r="D2211" s="57">
        <v>6</v>
      </c>
      <c r="E2211" s="58">
        <v>43535</v>
      </c>
      <c r="F2211" s="57">
        <v>5241</v>
      </c>
      <c r="G2211" s="57">
        <v>8236</v>
      </c>
      <c r="H2211" s="57">
        <v>7395</v>
      </c>
      <c r="I2211" s="57"/>
      <c r="J2211" s="59">
        <f t="shared" si="9"/>
        <v>39.04363974001857</v>
      </c>
      <c r="K2211" s="63"/>
      <c r="L2211" s="63"/>
      <c r="M2211" s="62"/>
      <c r="O2211" s="33">
        <f t="shared" si="1"/>
        <v>215.4</v>
      </c>
    </row>
    <row r="2212" spans="1:15" ht="15.75" customHeight="1" x14ac:dyDescent="0.3">
      <c r="A2212" s="34">
        <v>2553</v>
      </c>
      <c r="B2212" s="34">
        <v>141</v>
      </c>
      <c r="C2212" s="64">
        <v>377</v>
      </c>
      <c r="D2212" s="64">
        <v>9</v>
      </c>
      <c r="E2212" s="65">
        <v>43557</v>
      </c>
      <c r="F2212" s="66">
        <v>5187</v>
      </c>
      <c r="G2212" s="64">
        <v>7601</v>
      </c>
      <c r="H2212" s="64">
        <v>7268</v>
      </c>
      <c r="I2212" s="57"/>
      <c r="J2212" s="59">
        <f t="shared" si="9"/>
        <v>16.001922152811147</v>
      </c>
      <c r="K2212" s="63">
        <f>AVERAGE(J2212:J2213)</f>
        <v>16.137127179737298</v>
      </c>
      <c r="L2212" s="63">
        <f>_xlfn.STDEV.S(J2212,J2213)</f>
        <v>0.19120878277998238</v>
      </c>
      <c r="M2212" s="62"/>
      <c r="O2212" s="33">
        <f t="shared" si="1"/>
        <v>208.1</v>
      </c>
    </row>
    <row r="2213" spans="1:15" ht="15.75" customHeight="1" x14ac:dyDescent="0.3">
      <c r="A2213" s="34">
        <v>2554</v>
      </c>
      <c r="B2213" s="34">
        <v>142</v>
      </c>
      <c r="C2213" s="64">
        <v>377</v>
      </c>
      <c r="D2213" s="64">
        <v>9</v>
      </c>
      <c r="E2213" s="65">
        <v>43557</v>
      </c>
      <c r="F2213" s="66">
        <v>5229</v>
      </c>
      <c r="G2213" s="64">
        <v>7637</v>
      </c>
      <c r="H2213" s="64">
        <v>7300</v>
      </c>
      <c r="I2213" s="57"/>
      <c r="J2213" s="59">
        <f t="shared" si="9"/>
        <v>16.272332206663449</v>
      </c>
      <c r="K2213" s="62"/>
      <c r="L2213" s="62"/>
      <c r="M2213" s="62"/>
      <c r="O2213" s="33">
        <f t="shared" si="1"/>
        <v>207.1</v>
      </c>
    </row>
    <row r="2214" spans="1:15" ht="15.75" customHeight="1" x14ac:dyDescent="0.3">
      <c r="A2214" s="34">
        <v>3203</v>
      </c>
      <c r="B2214" s="34">
        <v>143</v>
      </c>
      <c r="C2214" s="64">
        <v>377</v>
      </c>
      <c r="D2214" s="64">
        <v>12</v>
      </c>
      <c r="E2214" s="65">
        <v>43577</v>
      </c>
      <c r="F2214" s="66">
        <v>5229</v>
      </c>
      <c r="G2214" s="64">
        <v>8202</v>
      </c>
      <c r="H2214" s="64">
        <v>7836</v>
      </c>
      <c r="I2214" s="64"/>
      <c r="J2214" s="59">
        <f t="shared" si="9"/>
        <v>14.039125431530493</v>
      </c>
      <c r="K2214" s="63">
        <f>AVERAGE(J2214:J2215)</f>
        <v>14.142796624713441</v>
      </c>
      <c r="L2214" s="63">
        <f>_xlfn.STDEV.S(J2214,J2215)</f>
        <v>0.14661320742672518</v>
      </c>
      <c r="M2214" s="62">
        <f>(K2212-K2214)/20</f>
        <v>9.9716527751192885E-2</v>
      </c>
      <c r="N2214" s="33">
        <f>(K2210-K2214)/42</f>
        <v>0.59768464593699566</v>
      </c>
      <c r="O2214" s="33">
        <f t="shared" si="1"/>
        <v>260.7</v>
      </c>
    </row>
    <row r="2215" spans="1:15" ht="15.75" customHeight="1" x14ac:dyDescent="0.3">
      <c r="A2215" s="34">
        <v>3204</v>
      </c>
      <c r="B2215" s="34">
        <v>144</v>
      </c>
      <c r="C2215" s="64">
        <v>377</v>
      </c>
      <c r="D2215" s="64">
        <v>12</v>
      </c>
      <c r="E2215" s="65">
        <v>43577</v>
      </c>
      <c r="F2215" s="66">
        <v>5238</v>
      </c>
      <c r="G2215" s="64">
        <v>8149</v>
      </c>
      <c r="H2215" s="64">
        <v>7786</v>
      </c>
      <c r="I2215" s="64"/>
      <c r="J2215" s="59">
        <f t="shared" si="9"/>
        <v>14.246467817896388</v>
      </c>
      <c r="K2215" s="62"/>
      <c r="L2215" s="62"/>
      <c r="M2215" s="62"/>
      <c r="O2215" s="33">
        <f t="shared" si="1"/>
        <v>254.8</v>
      </c>
    </row>
    <row r="2216" spans="1:15" ht="15.75" customHeight="1" x14ac:dyDescent="0.3">
      <c r="A2216" s="7">
        <v>585</v>
      </c>
      <c r="B2216" s="7">
        <v>235</v>
      </c>
      <c r="C2216" s="28">
        <v>378</v>
      </c>
      <c r="D2216" s="28">
        <v>2</v>
      </c>
      <c r="E2216" s="29">
        <v>43517</v>
      </c>
      <c r="F2216" s="28">
        <v>5230</v>
      </c>
      <c r="G2216" s="28">
        <v>8120</v>
      </c>
      <c r="H2216" s="28">
        <v>7115</v>
      </c>
      <c r="I2216" s="28">
        <v>9</v>
      </c>
      <c r="J2216" s="30">
        <f t="shared" si="9"/>
        <v>53.315649867374006</v>
      </c>
      <c r="K2216" s="31">
        <f>AVERAGE(J2216:J2217)</f>
        <v>52.564169344563133</v>
      </c>
      <c r="L2216" s="31">
        <f>_xlfn.STDEV.S(J2216,J2217)</f>
        <v>1.0627539472183603</v>
      </c>
      <c r="M2216" s="32">
        <v>3</v>
      </c>
      <c r="O2216" s="33">
        <f t="shared" si="1"/>
        <v>188.5</v>
      </c>
    </row>
    <row r="2217" spans="1:15" ht="15.75" customHeight="1" x14ac:dyDescent="0.3">
      <c r="A2217" s="7">
        <v>586</v>
      </c>
      <c r="B2217" s="7">
        <v>236</v>
      </c>
      <c r="C2217" s="28">
        <v>378</v>
      </c>
      <c r="D2217" s="28">
        <v>2</v>
      </c>
      <c r="E2217" s="29">
        <v>43517</v>
      </c>
      <c r="F2217" s="28">
        <v>5241</v>
      </c>
      <c r="G2217" s="28">
        <v>8256</v>
      </c>
      <c r="H2217" s="28">
        <v>7227</v>
      </c>
      <c r="I2217" s="28"/>
      <c r="J2217" s="30">
        <f t="shared" si="9"/>
        <v>51.812688821752261</v>
      </c>
      <c r="K2217" s="32"/>
      <c r="L2217" s="32"/>
      <c r="M2217" s="32"/>
      <c r="O2217" s="33">
        <f t="shared" si="1"/>
        <v>198.6</v>
      </c>
    </row>
    <row r="2218" spans="1:15" ht="15.75" customHeight="1" x14ac:dyDescent="0.3">
      <c r="A2218" s="7">
        <v>1239</v>
      </c>
      <c r="B2218" s="7">
        <v>193</v>
      </c>
      <c r="C2218" s="28">
        <v>378</v>
      </c>
      <c r="D2218" s="28">
        <v>4</v>
      </c>
      <c r="E2218" s="29">
        <v>43524</v>
      </c>
      <c r="F2218" s="28">
        <v>5263</v>
      </c>
      <c r="G2218" s="28">
        <v>7920</v>
      </c>
      <c r="H2218" s="28">
        <v>7197</v>
      </c>
      <c r="I2218" s="28">
        <v>7</v>
      </c>
      <c r="J2218" s="30">
        <f t="shared" si="9"/>
        <v>37.383660806618408</v>
      </c>
      <c r="K2218" s="31">
        <f>AVERAGE(J2218:J2219)</f>
        <v>37.051009993104103</v>
      </c>
      <c r="L2218" s="31">
        <f>_xlfn.STDEV.S(J2218,J2219)</f>
        <v>0.47043929200637452</v>
      </c>
      <c r="M2218" s="32"/>
      <c r="O2218" s="33">
        <f t="shared" si="1"/>
        <v>193.4</v>
      </c>
    </row>
    <row r="2219" spans="1:15" ht="15.75" customHeight="1" x14ac:dyDescent="0.3">
      <c r="A2219" s="7">
        <v>1240</v>
      </c>
      <c r="B2219" s="7">
        <v>194</v>
      </c>
      <c r="C2219" s="28">
        <v>378</v>
      </c>
      <c r="D2219" s="28">
        <v>4</v>
      </c>
      <c r="E2219" s="29">
        <v>43524</v>
      </c>
      <c r="F2219" s="28">
        <v>5207</v>
      </c>
      <c r="G2219" s="28">
        <v>7940</v>
      </c>
      <c r="H2219" s="28">
        <v>7206</v>
      </c>
      <c r="I2219" s="28"/>
      <c r="J2219" s="30">
        <f t="shared" si="9"/>
        <v>36.718359179589797</v>
      </c>
      <c r="K2219" s="31"/>
      <c r="L2219" s="31"/>
      <c r="M2219" s="32"/>
      <c r="O2219" s="33">
        <f t="shared" si="1"/>
        <v>199.9</v>
      </c>
    </row>
    <row r="2220" spans="1:15" ht="15.75" customHeight="1" x14ac:dyDescent="0.3">
      <c r="A2220" s="7">
        <v>1889</v>
      </c>
      <c r="B2220" s="7">
        <v>193</v>
      </c>
      <c r="C2220" s="28">
        <v>378</v>
      </c>
      <c r="D2220" s="28">
        <v>6</v>
      </c>
      <c r="E2220" s="29">
        <v>43535</v>
      </c>
      <c r="F2220" s="28">
        <v>5263</v>
      </c>
      <c r="G2220" s="28">
        <v>8247</v>
      </c>
      <c r="H2220" s="28">
        <v>7490</v>
      </c>
      <c r="I2220" s="28">
        <v>8</v>
      </c>
      <c r="J2220" s="30">
        <f t="shared" si="9"/>
        <v>33.991917377638075</v>
      </c>
      <c r="K2220" s="31">
        <f>AVERAGE(J2220:J2221)</f>
        <v>34.494813475809423</v>
      </c>
      <c r="L2220" s="31">
        <f>_xlfn.STDEV.S(J2220,J2221)</f>
        <v>0.71120248249842699</v>
      </c>
      <c r="M2220" s="32"/>
      <c r="O2220" s="33">
        <f t="shared" si="1"/>
        <v>222.7</v>
      </c>
    </row>
    <row r="2221" spans="1:15" ht="15.75" customHeight="1" x14ac:dyDescent="0.3">
      <c r="A2221" s="7">
        <v>1890</v>
      </c>
      <c r="B2221" s="7">
        <v>194</v>
      </c>
      <c r="C2221" s="28">
        <v>378</v>
      </c>
      <c r="D2221" s="28">
        <v>6</v>
      </c>
      <c r="E2221" s="29">
        <v>43535</v>
      </c>
      <c r="F2221" s="28">
        <v>5207</v>
      </c>
      <c r="G2221" s="28">
        <v>8154</v>
      </c>
      <c r="H2221" s="28">
        <v>7390</v>
      </c>
      <c r="I2221" s="28"/>
      <c r="J2221" s="30">
        <f t="shared" si="9"/>
        <v>34.997709573980764</v>
      </c>
      <c r="K2221" s="32"/>
      <c r="L2221" s="32"/>
      <c r="M2221" s="32"/>
      <c r="O2221" s="33">
        <f t="shared" si="1"/>
        <v>218.3</v>
      </c>
    </row>
    <row r="2222" spans="1:15" ht="15.75" customHeight="1" x14ac:dyDescent="0.3">
      <c r="A2222" s="34">
        <v>2555</v>
      </c>
      <c r="B2222" s="34">
        <v>143</v>
      </c>
      <c r="C2222" s="35">
        <v>378</v>
      </c>
      <c r="D2222" s="35">
        <v>9</v>
      </c>
      <c r="E2222" s="36">
        <v>43557</v>
      </c>
      <c r="F2222" s="37">
        <v>5229</v>
      </c>
      <c r="G2222" s="35">
        <v>7760</v>
      </c>
      <c r="H2222" s="35">
        <v>7396</v>
      </c>
      <c r="I2222" s="28"/>
      <c r="J2222" s="30">
        <f t="shared" si="9"/>
        <v>16.797415782187354</v>
      </c>
      <c r="K2222" s="31">
        <f>AVERAGE(J2222:J2223)</f>
        <v>16.757436667758892</v>
      </c>
      <c r="L2222" s="31">
        <f>_xlfn.STDEV.S(J2222,J2223)</f>
        <v>5.6539005836396886E-2</v>
      </c>
      <c r="M2222" s="32"/>
      <c r="O2222" s="33">
        <f t="shared" si="1"/>
        <v>216.7</v>
      </c>
    </row>
    <row r="2223" spans="1:15" ht="15.75" customHeight="1" x14ac:dyDescent="0.3">
      <c r="A2223" s="34">
        <v>2556</v>
      </c>
      <c r="B2223" s="34">
        <v>144</v>
      </c>
      <c r="C2223" s="35">
        <v>378</v>
      </c>
      <c r="D2223" s="35">
        <v>9</v>
      </c>
      <c r="E2223" s="36">
        <v>43557</v>
      </c>
      <c r="F2223" s="37">
        <v>5238</v>
      </c>
      <c r="G2223" s="35">
        <v>7919</v>
      </c>
      <c r="H2223" s="35">
        <v>7535</v>
      </c>
      <c r="I2223" s="28"/>
      <c r="J2223" s="30">
        <f t="shared" si="9"/>
        <v>16.71745755333043</v>
      </c>
      <c r="K2223" s="32"/>
      <c r="L2223" s="32"/>
      <c r="M2223" s="32"/>
      <c r="O2223" s="33">
        <f t="shared" si="1"/>
        <v>229.7</v>
      </c>
    </row>
    <row r="2224" spans="1:15" ht="15.75" customHeight="1" x14ac:dyDescent="0.3">
      <c r="A2224" s="34">
        <v>3205</v>
      </c>
      <c r="B2224" s="34">
        <v>145</v>
      </c>
      <c r="C2224" s="35">
        <v>378</v>
      </c>
      <c r="D2224" s="35">
        <v>12</v>
      </c>
      <c r="E2224" s="36">
        <v>43577</v>
      </c>
      <c r="F2224" s="37">
        <v>5181</v>
      </c>
      <c r="G2224" s="35">
        <v>7204</v>
      </c>
      <c r="H2224" s="35">
        <v>6949</v>
      </c>
      <c r="I2224" s="35"/>
      <c r="J2224" s="30">
        <f t="shared" si="9"/>
        <v>14.423076923076922</v>
      </c>
      <c r="K2224" s="31">
        <f>AVERAGE(J2224:J2225)</f>
        <v>14.444242864054184</v>
      </c>
      <c r="L2224" s="31">
        <f>_xlfn.STDEV.S(J2224,J2225)</f>
        <v>2.9933160790432661E-2</v>
      </c>
      <c r="M2224" s="32">
        <f>(K2222-K2224)/20</f>
        <v>0.11565969018523541</v>
      </c>
      <c r="N2224" s="33">
        <f>(K2220-K2224)/42</f>
        <v>0.4773945383751248</v>
      </c>
      <c r="O2224" s="33">
        <f t="shared" si="1"/>
        <v>176.8</v>
      </c>
    </row>
    <row r="2225" spans="1:15" ht="15.75" customHeight="1" x14ac:dyDescent="0.3">
      <c r="A2225" s="34">
        <v>3206</v>
      </c>
      <c r="B2225" s="34">
        <v>146</v>
      </c>
      <c r="C2225" s="35">
        <v>378</v>
      </c>
      <c r="D2225" s="35">
        <v>12</v>
      </c>
      <c r="E2225" s="36">
        <v>43577</v>
      </c>
      <c r="F2225" s="37">
        <v>5179</v>
      </c>
      <c r="G2225" s="35">
        <v>7363</v>
      </c>
      <c r="H2225" s="35">
        <v>7087</v>
      </c>
      <c r="I2225" s="35"/>
      <c r="J2225" s="30">
        <f t="shared" si="9"/>
        <v>14.465408805031446</v>
      </c>
      <c r="K2225" s="32"/>
      <c r="L2225" s="32"/>
      <c r="M2225" s="32"/>
      <c r="O2225" s="33">
        <f t="shared" si="1"/>
        <v>190.8</v>
      </c>
    </row>
    <row r="2226" spans="1:15" ht="15.75" customHeight="1" x14ac:dyDescent="0.3">
      <c r="A2226" s="7">
        <v>587</v>
      </c>
      <c r="B2226" s="7">
        <v>237</v>
      </c>
      <c r="C2226" s="57">
        <v>379</v>
      </c>
      <c r="D2226" s="57">
        <v>2</v>
      </c>
      <c r="E2226" s="58">
        <v>43517</v>
      </c>
      <c r="F2226" s="57">
        <v>5218</v>
      </c>
      <c r="G2226" s="57">
        <v>6308</v>
      </c>
      <c r="H2226" s="57">
        <v>6143</v>
      </c>
      <c r="I2226" s="57">
        <v>9</v>
      </c>
      <c r="J2226" s="59">
        <f t="shared" si="9"/>
        <v>17.837837837837839</v>
      </c>
      <c r="K2226" s="63">
        <f>AVERAGE(J2226:J2227)</f>
        <v>18.313823377517647</v>
      </c>
      <c r="L2226" s="63">
        <f>_xlfn.STDEV.S(J2226,J2227)</f>
        <v>0.67314520570866154</v>
      </c>
      <c r="M2226" s="62">
        <v>2</v>
      </c>
      <c r="O2226" s="33">
        <f t="shared" si="1"/>
        <v>92.5</v>
      </c>
    </row>
    <row r="2227" spans="1:15" ht="15.75" customHeight="1" x14ac:dyDescent="0.3">
      <c r="A2227" s="7">
        <v>588</v>
      </c>
      <c r="B2227" s="7">
        <v>238</v>
      </c>
      <c r="C2227" s="57">
        <v>379</v>
      </c>
      <c r="D2227" s="57">
        <v>2</v>
      </c>
      <c r="E2227" s="58">
        <v>43517</v>
      </c>
      <c r="F2227" s="57">
        <v>5217</v>
      </c>
      <c r="G2227" s="57">
        <v>6336</v>
      </c>
      <c r="H2227" s="57">
        <v>6159</v>
      </c>
      <c r="I2227" s="57"/>
      <c r="J2227" s="59">
        <f t="shared" si="9"/>
        <v>18.789808917197455</v>
      </c>
      <c r="K2227" s="63"/>
      <c r="L2227" s="63"/>
      <c r="M2227" s="62"/>
      <c r="O2227" s="33">
        <f t="shared" si="1"/>
        <v>94.2</v>
      </c>
    </row>
    <row r="2228" spans="1:15" ht="15.75" customHeight="1" x14ac:dyDescent="0.3">
      <c r="A2228" s="7">
        <v>1241</v>
      </c>
      <c r="B2228" s="7">
        <v>195</v>
      </c>
      <c r="C2228" s="57">
        <v>379</v>
      </c>
      <c r="D2228" s="57">
        <v>4</v>
      </c>
      <c r="E2228" s="58">
        <v>43524</v>
      </c>
      <c r="F2228" s="57">
        <v>5277</v>
      </c>
      <c r="G2228" s="57">
        <v>8409</v>
      </c>
      <c r="H2228" s="57">
        <v>7668</v>
      </c>
      <c r="I2228" s="57">
        <v>7</v>
      </c>
      <c r="J2228" s="59">
        <f t="shared" si="9"/>
        <v>30.991217063989961</v>
      </c>
      <c r="K2228" s="63">
        <f>AVERAGE(J2228:J2229)</f>
        <v>30.347730263670933</v>
      </c>
      <c r="L2228" s="63">
        <f>_xlfn.STDEV.S(J2228,J2229)</f>
        <v>0.91002776021923482</v>
      </c>
      <c r="M2228" s="62"/>
      <c r="O2228" s="33">
        <f t="shared" si="1"/>
        <v>239.1</v>
      </c>
    </row>
    <row r="2229" spans="1:15" ht="15.75" customHeight="1" x14ac:dyDescent="0.3">
      <c r="A2229" s="7">
        <v>1242</v>
      </c>
      <c r="B2229" s="7">
        <v>196</v>
      </c>
      <c r="C2229" s="57">
        <v>379</v>
      </c>
      <c r="D2229" s="57">
        <v>4</v>
      </c>
      <c r="E2229" s="58">
        <v>43524</v>
      </c>
      <c r="F2229" s="57">
        <v>5243</v>
      </c>
      <c r="G2229" s="57">
        <v>8269</v>
      </c>
      <c r="H2229" s="57">
        <v>7576</v>
      </c>
      <c r="I2229" s="57"/>
      <c r="J2229" s="59">
        <f t="shared" si="9"/>
        <v>29.704243463351908</v>
      </c>
      <c r="K2229" s="62"/>
      <c r="L2229" s="62"/>
      <c r="M2229" s="62"/>
      <c r="O2229" s="33">
        <f t="shared" si="1"/>
        <v>233.3</v>
      </c>
    </row>
    <row r="2230" spans="1:15" ht="15.75" customHeight="1" x14ac:dyDescent="0.3">
      <c r="A2230" s="7">
        <v>1891</v>
      </c>
      <c r="B2230" s="7">
        <v>195</v>
      </c>
      <c r="C2230" s="57">
        <v>379</v>
      </c>
      <c r="D2230" s="57">
        <v>6</v>
      </c>
      <c r="E2230" s="58">
        <v>43535</v>
      </c>
      <c r="F2230" s="57">
        <v>5277</v>
      </c>
      <c r="G2230" s="57">
        <v>8547</v>
      </c>
      <c r="H2230" s="57">
        <v>7809</v>
      </c>
      <c r="I2230" s="57">
        <v>8</v>
      </c>
      <c r="J2230" s="59">
        <f t="shared" si="9"/>
        <v>29.14691943127962</v>
      </c>
      <c r="K2230" s="63">
        <f>AVERAGE(J2230:J2231)</f>
        <v>28.903742577536651</v>
      </c>
      <c r="L2230" s="63">
        <f>_xlfn.STDEV.S(J2230,J2231)</f>
        <v>0.34390400461852633</v>
      </c>
      <c r="M2230" s="62"/>
      <c r="O2230" s="33">
        <f t="shared" si="1"/>
        <v>253.2</v>
      </c>
    </row>
    <row r="2231" spans="1:15" ht="15.75" customHeight="1" x14ac:dyDescent="0.3">
      <c r="A2231" s="7">
        <v>1892</v>
      </c>
      <c r="B2231" s="7">
        <v>196</v>
      </c>
      <c r="C2231" s="57">
        <v>379</v>
      </c>
      <c r="D2231" s="57">
        <v>6</v>
      </c>
      <c r="E2231" s="58">
        <v>43535</v>
      </c>
      <c r="F2231" s="57">
        <v>5243</v>
      </c>
      <c r="G2231" s="57">
        <v>8336</v>
      </c>
      <c r="H2231" s="57">
        <v>7647</v>
      </c>
      <c r="I2231" s="57"/>
      <c r="J2231" s="59">
        <f t="shared" si="9"/>
        <v>28.660565723793681</v>
      </c>
      <c r="K2231" s="63"/>
      <c r="L2231" s="63"/>
      <c r="M2231" s="62"/>
      <c r="O2231" s="33">
        <f t="shared" si="1"/>
        <v>240.4</v>
      </c>
    </row>
    <row r="2232" spans="1:15" ht="15.75" customHeight="1" x14ac:dyDescent="0.3">
      <c r="A2232" s="34">
        <v>2351</v>
      </c>
      <c r="B2232" s="34">
        <v>121</v>
      </c>
      <c r="C2232" s="64">
        <v>379</v>
      </c>
      <c r="D2232" s="64">
        <v>8</v>
      </c>
      <c r="E2232" s="65">
        <v>43550</v>
      </c>
      <c r="F2232" s="66">
        <v>5262</v>
      </c>
      <c r="G2232" s="64">
        <v>8057</v>
      </c>
      <c r="H2232" s="64">
        <v>7553</v>
      </c>
      <c r="I2232" s="57"/>
      <c r="J2232" s="59">
        <f t="shared" si="9"/>
        <v>21.999127018769098</v>
      </c>
      <c r="K2232" s="63">
        <f>AVERAGE(J2232:J2233)</f>
        <v>21.999127018769098</v>
      </c>
      <c r="L2232" s="63" t="e">
        <f>_xlfn.STDEV.S(J2232,J2233)</f>
        <v>#DIV/0!</v>
      </c>
      <c r="M2232" s="62"/>
      <c r="O2232" s="33">
        <f t="shared" si="1"/>
        <v>229.1</v>
      </c>
    </row>
    <row r="2233" spans="1:15" ht="15.75" customHeight="1" x14ac:dyDescent="0.3">
      <c r="A2233" s="34">
        <v>2352</v>
      </c>
      <c r="B2233" s="34">
        <v>122</v>
      </c>
      <c r="C2233" s="64">
        <v>379</v>
      </c>
      <c r="D2233" s="64">
        <v>8</v>
      </c>
      <c r="E2233" s="65">
        <v>43550</v>
      </c>
      <c r="F2233" s="66">
        <v>5223</v>
      </c>
      <c r="G2233" s="64">
        <v>7995</v>
      </c>
      <c r="H2233" s="64"/>
      <c r="I2233" s="57"/>
      <c r="J2233" s="59"/>
      <c r="K2233" s="62"/>
      <c r="L2233" s="62"/>
      <c r="M2233" s="62"/>
      <c r="O2233" s="33">
        <f t="shared" si="1"/>
        <v>-522.29999999999995</v>
      </c>
    </row>
    <row r="2234" spans="1:15" ht="15.75" customHeight="1" x14ac:dyDescent="0.3">
      <c r="A2234" s="34">
        <v>2781</v>
      </c>
      <c r="B2234" s="34">
        <v>153</v>
      </c>
      <c r="C2234" s="64">
        <v>379</v>
      </c>
      <c r="D2234" s="64">
        <v>10</v>
      </c>
      <c r="E2234" s="65">
        <v>43564</v>
      </c>
      <c r="F2234" s="66">
        <v>5238</v>
      </c>
      <c r="G2234" s="64">
        <v>6509</v>
      </c>
      <c r="H2234" s="64">
        <v>6347</v>
      </c>
      <c r="I2234" s="64"/>
      <c r="J2234" s="59">
        <f t="shared" ref="J2234:J2546" si="10">+(((G2234-F2234)-(H2234-F2234))/(H2234-F2234))*100</f>
        <v>14.607754733994591</v>
      </c>
      <c r="K2234" s="63">
        <f>AVERAGE(J2234:J2235)</f>
        <v>14.671810638545026</v>
      </c>
      <c r="L2234" s="63">
        <f>_xlfn.STDEV.S(J2234,J2235)</f>
        <v>9.0588728965299389E-2</v>
      </c>
      <c r="M2234" s="62">
        <f>(K2232-K2234)/14</f>
        <v>0.52337974144457655</v>
      </c>
      <c r="N2234" s="33">
        <f>(K2228-K2234)/40</f>
        <v>0.39189799062814767</v>
      </c>
      <c r="O2234" s="33">
        <f t="shared" si="1"/>
        <v>110.9</v>
      </c>
    </row>
    <row r="2235" spans="1:15" ht="15.75" customHeight="1" x14ac:dyDescent="0.3">
      <c r="A2235" s="34">
        <v>2782</v>
      </c>
      <c r="B2235" s="34">
        <v>154</v>
      </c>
      <c r="C2235" s="64">
        <v>379</v>
      </c>
      <c r="D2235" s="64">
        <v>10</v>
      </c>
      <c r="E2235" s="65">
        <v>43564</v>
      </c>
      <c r="F2235" s="66">
        <v>5194</v>
      </c>
      <c r="G2235" s="64">
        <v>6432</v>
      </c>
      <c r="H2235" s="64">
        <v>6273</v>
      </c>
      <c r="I2235" s="64"/>
      <c r="J2235" s="59">
        <f t="shared" si="10"/>
        <v>14.735866543095458</v>
      </c>
      <c r="K2235" s="62"/>
      <c r="L2235" s="62"/>
      <c r="M2235" s="62"/>
      <c r="O2235" s="33">
        <f t="shared" si="1"/>
        <v>107.9</v>
      </c>
    </row>
    <row r="2236" spans="1:15" ht="15.75" customHeight="1" x14ac:dyDescent="0.3">
      <c r="A2236" s="7">
        <v>589</v>
      </c>
      <c r="B2236" s="7">
        <v>239</v>
      </c>
      <c r="C2236" s="67">
        <v>380</v>
      </c>
      <c r="D2236" s="67">
        <v>2</v>
      </c>
      <c r="E2236" s="68">
        <v>43517</v>
      </c>
      <c r="F2236" s="67">
        <v>5249</v>
      </c>
      <c r="G2236" s="67">
        <v>6967</v>
      </c>
      <c r="H2236" s="67">
        <v>6577</v>
      </c>
      <c r="I2236" s="67">
        <v>10</v>
      </c>
      <c r="J2236" s="69">
        <f t="shared" si="10"/>
        <v>29.367469879518072</v>
      </c>
      <c r="K2236" s="46">
        <f>AVERAGE(J2236:J2237)</f>
        <v>28.320098576122671</v>
      </c>
      <c r="L2236" s="46">
        <f>_xlfn.STDEV.S(J2236,J2237)</f>
        <v>1.4812067021021622</v>
      </c>
      <c r="M2236" s="47">
        <v>1</v>
      </c>
      <c r="O2236" s="33">
        <f t="shared" si="1"/>
        <v>132.80000000000001</v>
      </c>
    </row>
    <row r="2237" spans="1:15" ht="15.75" customHeight="1" x14ac:dyDescent="0.3">
      <c r="A2237" s="7">
        <v>590</v>
      </c>
      <c r="B2237" s="7">
        <v>240</v>
      </c>
      <c r="C2237" s="67">
        <v>380</v>
      </c>
      <c r="D2237" s="67">
        <v>2</v>
      </c>
      <c r="E2237" s="68">
        <v>43517</v>
      </c>
      <c r="F2237" s="67">
        <v>5262</v>
      </c>
      <c r="G2237" s="67">
        <v>6732</v>
      </c>
      <c r="H2237" s="67">
        <v>6417</v>
      </c>
      <c r="I2237" s="67"/>
      <c r="J2237" s="69">
        <f t="shared" si="10"/>
        <v>27.27272727272727</v>
      </c>
      <c r="K2237" s="47"/>
      <c r="L2237" s="47"/>
      <c r="M2237" s="47"/>
      <c r="O2237" s="33">
        <f t="shared" si="1"/>
        <v>115.5</v>
      </c>
    </row>
    <row r="2238" spans="1:15" ht="15.75" customHeight="1" x14ac:dyDescent="0.3">
      <c r="A2238" s="7">
        <v>1243</v>
      </c>
      <c r="B2238" s="7">
        <v>197</v>
      </c>
      <c r="C2238" s="67">
        <v>380</v>
      </c>
      <c r="D2238" s="67">
        <v>4</v>
      </c>
      <c r="E2238" s="68">
        <v>43524</v>
      </c>
      <c r="F2238" s="67">
        <v>5252</v>
      </c>
      <c r="G2238" s="67">
        <v>6296</v>
      </c>
      <c r="H2238" s="67">
        <v>6081</v>
      </c>
      <c r="I2238" s="67">
        <v>8</v>
      </c>
      <c r="J2238" s="69">
        <f t="shared" si="10"/>
        <v>25.934861278648974</v>
      </c>
      <c r="K2238" s="46">
        <f>AVERAGE(J2238:J2239)</f>
        <v>25.119329373501699</v>
      </c>
      <c r="L2238" s="46">
        <f>_xlfn.STDEV.S(J2238,J2239)</f>
        <v>1.1533362808072416</v>
      </c>
      <c r="M2238" s="47"/>
      <c r="O2238" s="33">
        <f t="shared" si="1"/>
        <v>82.9</v>
      </c>
    </row>
    <row r="2239" spans="1:15" ht="15.75" customHeight="1" x14ac:dyDescent="0.3">
      <c r="A2239" s="7">
        <v>1244</v>
      </c>
      <c r="B2239" s="7">
        <v>198</v>
      </c>
      <c r="C2239" s="67">
        <v>380</v>
      </c>
      <c r="D2239" s="67">
        <v>4</v>
      </c>
      <c r="E2239" s="68">
        <v>43524</v>
      </c>
      <c r="F2239" s="67">
        <v>5320</v>
      </c>
      <c r="G2239" s="67">
        <v>6302</v>
      </c>
      <c r="H2239" s="67">
        <v>6110</v>
      </c>
      <c r="I2239" s="67"/>
      <c r="J2239" s="69">
        <f t="shared" si="10"/>
        <v>24.303797468354428</v>
      </c>
      <c r="K2239" s="46"/>
      <c r="L2239" s="46"/>
      <c r="M2239" s="47"/>
      <c r="O2239" s="33">
        <f t="shared" si="1"/>
        <v>79</v>
      </c>
    </row>
    <row r="2240" spans="1:15" ht="15.75" customHeight="1" x14ac:dyDescent="0.3">
      <c r="A2240" s="7">
        <v>1893</v>
      </c>
      <c r="B2240" s="7">
        <v>197</v>
      </c>
      <c r="C2240" s="67">
        <v>380</v>
      </c>
      <c r="D2240" s="67">
        <v>6</v>
      </c>
      <c r="E2240" s="68">
        <v>43535</v>
      </c>
      <c r="F2240" s="67">
        <v>5252</v>
      </c>
      <c r="G2240" s="67">
        <v>7616</v>
      </c>
      <c r="H2240" s="67">
        <v>6944</v>
      </c>
      <c r="I2240" s="67">
        <v>7</v>
      </c>
      <c r="J2240" s="69">
        <f t="shared" si="10"/>
        <v>39.716312056737593</v>
      </c>
      <c r="K2240" s="46">
        <f>AVERAGE(J2240:J2241)</f>
        <v>39.543923126335528</v>
      </c>
      <c r="L2240" s="46">
        <f>_xlfn.STDEV.S(J2240,J2241)</f>
        <v>0.2437947633775962</v>
      </c>
      <c r="M2240" s="47"/>
      <c r="O2240" s="33">
        <f t="shared" si="1"/>
        <v>169.2</v>
      </c>
    </row>
    <row r="2241" spans="1:15" ht="15.75" customHeight="1" x14ac:dyDescent="0.3">
      <c r="A2241" s="7">
        <v>1894</v>
      </c>
      <c r="B2241" s="7">
        <v>198</v>
      </c>
      <c r="C2241" s="67">
        <v>380</v>
      </c>
      <c r="D2241" s="67">
        <v>6</v>
      </c>
      <c r="E2241" s="68">
        <v>43535</v>
      </c>
      <c r="F2241" s="67">
        <v>5320</v>
      </c>
      <c r="G2241" s="67">
        <v>7582</v>
      </c>
      <c r="H2241" s="67">
        <v>6943</v>
      </c>
      <c r="I2241" s="67"/>
      <c r="J2241" s="69">
        <f t="shared" si="10"/>
        <v>39.371534195933457</v>
      </c>
      <c r="K2241" s="47"/>
      <c r="L2241" s="47"/>
      <c r="M2241" s="47"/>
      <c r="O2241" s="33">
        <f t="shared" si="1"/>
        <v>162.30000000000001</v>
      </c>
    </row>
    <row r="2242" spans="1:15" ht="15.75" customHeight="1" x14ac:dyDescent="0.3">
      <c r="A2242" s="34">
        <v>2155</v>
      </c>
      <c r="B2242" s="34">
        <v>201</v>
      </c>
      <c r="C2242" s="70">
        <v>380</v>
      </c>
      <c r="D2242" s="70">
        <v>7</v>
      </c>
      <c r="E2242" s="71">
        <v>43545</v>
      </c>
      <c r="F2242" s="72">
        <v>5254</v>
      </c>
      <c r="G2242" s="70">
        <v>6893</v>
      </c>
      <c r="H2242" s="70">
        <v>6602</v>
      </c>
      <c r="I2242" s="67"/>
      <c r="J2242" s="69">
        <f t="shared" si="10"/>
        <v>21.587537091988128</v>
      </c>
      <c r="K2242" s="46">
        <f>AVERAGE(J2242:J2243)</f>
        <v>21.89744747575995</v>
      </c>
      <c r="L2242" s="46">
        <f>_xlfn.STDEV.S(J2242,J2243)</f>
        <v>0.43827946785036109</v>
      </c>
      <c r="M2242" s="47"/>
      <c r="O2242" s="33">
        <f t="shared" si="1"/>
        <v>134.80000000000001</v>
      </c>
    </row>
    <row r="2243" spans="1:15" ht="15.75" customHeight="1" x14ac:dyDescent="0.3">
      <c r="A2243" s="34">
        <v>2156</v>
      </c>
      <c r="B2243" s="34">
        <v>202</v>
      </c>
      <c r="C2243" s="70">
        <v>380</v>
      </c>
      <c r="D2243" s="70">
        <v>7</v>
      </c>
      <c r="E2243" s="71">
        <v>43545</v>
      </c>
      <c r="F2243" s="72">
        <v>5275</v>
      </c>
      <c r="G2243" s="70">
        <v>7102</v>
      </c>
      <c r="H2243" s="70">
        <v>6770</v>
      </c>
      <c r="I2243" s="67"/>
      <c r="J2243" s="69">
        <f t="shared" si="10"/>
        <v>22.207357859531772</v>
      </c>
      <c r="K2243" s="47"/>
      <c r="L2243" s="47"/>
      <c r="M2243" s="47"/>
      <c r="O2243" s="33">
        <f t="shared" si="1"/>
        <v>149.5</v>
      </c>
    </row>
    <row r="2244" spans="1:15" ht="15.75" customHeight="1" x14ac:dyDescent="0.3">
      <c r="A2244" s="34">
        <v>2713</v>
      </c>
      <c r="B2244" s="34">
        <v>85</v>
      </c>
      <c r="C2244" s="70">
        <v>380</v>
      </c>
      <c r="D2244" s="70">
        <v>10</v>
      </c>
      <c r="E2244" s="71">
        <v>43564</v>
      </c>
      <c r="F2244" s="72">
        <v>5253</v>
      </c>
      <c r="G2244" s="70">
        <v>6728</v>
      </c>
      <c r="H2244" s="70">
        <v>6538</v>
      </c>
      <c r="I2244" s="70"/>
      <c r="J2244" s="69">
        <f t="shared" si="10"/>
        <v>14.785992217898833</v>
      </c>
      <c r="K2244" s="46">
        <f>AVERAGE(J2244:J2245)</f>
        <v>14.748765339718648</v>
      </c>
      <c r="L2244" s="46">
        <f>_xlfn.STDEV.S(J2244,J2245)</f>
        <v>5.2646756007229921E-2</v>
      </c>
      <c r="M2244" s="47">
        <f>(K2242-K2244)/19</f>
        <v>0.3762464282127001</v>
      </c>
      <c r="N2244" s="33">
        <f>(K2236-K2244)/47</f>
        <v>0.28875177098731963</v>
      </c>
      <c r="O2244" s="33">
        <f t="shared" si="1"/>
        <v>128.5</v>
      </c>
    </row>
    <row r="2245" spans="1:15" ht="15.75" customHeight="1" x14ac:dyDescent="0.3">
      <c r="A2245" s="34">
        <v>2714</v>
      </c>
      <c r="B2245" s="34">
        <v>86</v>
      </c>
      <c r="C2245" s="70">
        <v>380</v>
      </c>
      <c r="D2245" s="70">
        <v>10</v>
      </c>
      <c r="E2245" s="71">
        <v>43564</v>
      </c>
      <c r="F2245" s="72">
        <v>5281</v>
      </c>
      <c r="G2245" s="70">
        <v>6474</v>
      </c>
      <c r="H2245" s="70">
        <v>6321</v>
      </c>
      <c r="I2245" s="70"/>
      <c r="J2245" s="69">
        <f t="shared" si="10"/>
        <v>14.711538461538462</v>
      </c>
      <c r="K2245" s="47"/>
      <c r="L2245" s="47"/>
      <c r="M2245" s="47"/>
      <c r="O2245" s="33">
        <f t="shared" si="1"/>
        <v>104</v>
      </c>
    </row>
    <row r="2246" spans="1:15" ht="15.75" customHeight="1" x14ac:dyDescent="0.3">
      <c r="A2246" s="7">
        <v>281</v>
      </c>
      <c r="B2246" s="7">
        <v>281</v>
      </c>
      <c r="C2246" s="28">
        <v>381</v>
      </c>
      <c r="D2246" s="28">
        <v>1</v>
      </c>
      <c r="E2246" s="29">
        <v>43514</v>
      </c>
      <c r="F2246" s="28">
        <v>5275</v>
      </c>
      <c r="G2246" s="28">
        <v>7017</v>
      </c>
      <c r="H2246" s="28">
        <v>6670</v>
      </c>
      <c r="I2246" s="28">
        <v>10</v>
      </c>
      <c r="J2246" s="30">
        <f t="shared" si="10"/>
        <v>24.874551971326163</v>
      </c>
      <c r="K2246" s="31">
        <f>AVERAGE(J2246:J2247)</f>
        <v>25.19276425212788</v>
      </c>
      <c r="L2246" s="31">
        <f>_xlfn.STDEV.S(J2246,J2247)</f>
        <v>0.45002012322346374</v>
      </c>
      <c r="M2246" s="32">
        <v>1</v>
      </c>
      <c r="O2246" s="33">
        <f t="shared" si="1"/>
        <v>139.5</v>
      </c>
    </row>
    <row r="2247" spans="1:15" ht="15.75" customHeight="1" x14ac:dyDescent="0.3">
      <c r="A2247" s="7">
        <v>282</v>
      </c>
      <c r="B2247" s="7">
        <v>282</v>
      </c>
      <c r="C2247" s="28">
        <v>381</v>
      </c>
      <c r="D2247" s="28">
        <v>1</v>
      </c>
      <c r="E2247" s="29">
        <v>43514</v>
      </c>
      <c r="F2247" s="28">
        <v>5225</v>
      </c>
      <c r="G2247" s="28">
        <v>6883</v>
      </c>
      <c r="H2247" s="28">
        <v>6546</v>
      </c>
      <c r="I2247" s="28"/>
      <c r="J2247" s="30">
        <f t="shared" si="10"/>
        <v>25.510976532929597</v>
      </c>
      <c r="K2247" s="31"/>
      <c r="L2247" s="31"/>
      <c r="M2247" s="32"/>
      <c r="O2247" s="33">
        <f t="shared" si="1"/>
        <v>132.1</v>
      </c>
    </row>
    <row r="2248" spans="1:15" ht="15.75" customHeight="1" x14ac:dyDescent="0.3">
      <c r="A2248" s="7">
        <v>935</v>
      </c>
      <c r="B2248" s="7">
        <v>281</v>
      </c>
      <c r="C2248" s="28">
        <v>381</v>
      </c>
      <c r="D2248" s="28">
        <v>3</v>
      </c>
      <c r="E2248" s="29">
        <v>43521</v>
      </c>
      <c r="F2248" s="28">
        <v>5275</v>
      </c>
      <c r="G2248" s="28">
        <v>7755</v>
      </c>
      <c r="H2248" s="28">
        <v>7042</v>
      </c>
      <c r="I2248" s="28">
        <v>10</v>
      </c>
      <c r="J2248" s="30">
        <f t="shared" si="10"/>
        <v>40.350877192982452</v>
      </c>
      <c r="K2248" s="31">
        <f>AVERAGE(J2248:J2249)</f>
        <v>40.550846648721915</v>
      </c>
      <c r="L2248" s="31">
        <f>_xlfn.STDEV.S(J2248,J2249)</f>
        <v>0.28279951636711037</v>
      </c>
      <c r="M2248" s="32"/>
      <c r="O2248" s="33">
        <f t="shared" si="1"/>
        <v>176.7</v>
      </c>
    </row>
    <row r="2249" spans="1:15" ht="15.75" customHeight="1" x14ac:dyDescent="0.3">
      <c r="A2249" s="7">
        <v>936</v>
      </c>
      <c r="B2249" s="7">
        <v>282</v>
      </c>
      <c r="C2249" s="28">
        <v>381</v>
      </c>
      <c r="D2249" s="28">
        <v>3</v>
      </c>
      <c r="E2249" s="29">
        <v>43521</v>
      </c>
      <c r="F2249" s="28">
        <v>5225</v>
      </c>
      <c r="G2249" s="28">
        <v>7812</v>
      </c>
      <c r="H2249" s="28">
        <v>7063</v>
      </c>
      <c r="I2249" s="28"/>
      <c r="J2249" s="30">
        <f t="shared" si="10"/>
        <v>40.750816104461371</v>
      </c>
      <c r="K2249" s="32"/>
      <c r="L2249" s="32"/>
      <c r="M2249" s="32"/>
      <c r="O2249" s="33">
        <f t="shared" si="1"/>
        <v>183.8</v>
      </c>
    </row>
    <row r="2250" spans="1:15" ht="15.75" customHeight="1" x14ac:dyDescent="0.3">
      <c r="A2250" s="7">
        <v>1585</v>
      </c>
      <c r="B2250" s="7">
        <v>281</v>
      </c>
      <c r="C2250" s="28">
        <v>381</v>
      </c>
      <c r="D2250" s="28">
        <v>5</v>
      </c>
      <c r="E2250" s="29">
        <v>43531</v>
      </c>
      <c r="F2250" s="28">
        <v>5275</v>
      </c>
      <c r="G2250" s="28">
        <v>7155</v>
      </c>
      <c r="H2250" s="28">
        <v>6828</v>
      </c>
      <c r="I2250" s="28">
        <v>6</v>
      </c>
      <c r="J2250" s="30">
        <f t="shared" si="10"/>
        <v>21.056020605280104</v>
      </c>
      <c r="K2250" s="31">
        <f>AVERAGE(J2250:J2251)</f>
        <v>21.119303350073451</v>
      </c>
      <c r="L2250" s="31">
        <f>_xlfn.STDEV.S(J2250,J2251)</f>
        <v>8.9495315950945523E-2</v>
      </c>
      <c r="M2250" s="32"/>
      <c r="O2250" s="33">
        <f t="shared" si="1"/>
        <v>155.30000000000001</v>
      </c>
    </row>
    <row r="2251" spans="1:15" ht="15.75" customHeight="1" x14ac:dyDescent="0.3">
      <c r="A2251" s="7">
        <v>1586</v>
      </c>
      <c r="B2251" s="7">
        <v>282</v>
      </c>
      <c r="C2251" s="28">
        <v>381</v>
      </c>
      <c r="D2251" s="28">
        <v>5</v>
      </c>
      <c r="E2251" s="29">
        <v>43531</v>
      </c>
      <c r="F2251" s="28">
        <v>5225</v>
      </c>
      <c r="G2251" s="28">
        <v>7090</v>
      </c>
      <c r="H2251" s="28">
        <v>6764</v>
      </c>
      <c r="I2251" s="28"/>
      <c r="J2251" s="30">
        <f t="shared" si="10"/>
        <v>21.182586094866796</v>
      </c>
      <c r="K2251" s="31"/>
      <c r="L2251" s="31"/>
      <c r="M2251" s="32"/>
      <c r="O2251" s="33">
        <f t="shared" si="1"/>
        <v>153.9</v>
      </c>
    </row>
    <row r="2252" spans="1:15" ht="15.75" customHeight="1" x14ac:dyDescent="0.3">
      <c r="A2252" s="34">
        <v>2157</v>
      </c>
      <c r="B2252" s="34">
        <v>203</v>
      </c>
      <c r="C2252" s="35">
        <v>381</v>
      </c>
      <c r="D2252" s="35">
        <v>7</v>
      </c>
      <c r="E2252" s="36">
        <v>43545</v>
      </c>
      <c r="F2252" s="37">
        <v>5215</v>
      </c>
      <c r="G2252" s="35">
        <v>6989</v>
      </c>
      <c r="H2252" s="35">
        <v>6738</v>
      </c>
      <c r="I2252" s="28"/>
      <c r="J2252" s="30">
        <f t="shared" si="10"/>
        <v>16.480630334865399</v>
      </c>
      <c r="K2252" s="31">
        <f>AVERAGE(J2252:J2253)</f>
        <v>15.932622859740391</v>
      </c>
      <c r="L2252" s="31">
        <f>_xlfn.STDEV.S(J2252,J2253)</f>
        <v>0.77499960360362152</v>
      </c>
      <c r="M2252" s="32">
        <f>(K2250-K2252)/14</f>
        <v>0.37047717788093287</v>
      </c>
      <c r="N2252" s="33">
        <f>(K2246-K2252)/31</f>
        <v>0.29871423846411255</v>
      </c>
      <c r="O2252" s="33">
        <f t="shared" si="1"/>
        <v>152.30000000000001</v>
      </c>
    </row>
    <row r="2253" spans="1:15" ht="15.75" customHeight="1" x14ac:dyDescent="0.3">
      <c r="A2253" s="34">
        <v>2158</v>
      </c>
      <c r="B2253" s="34">
        <v>204</v>
      </c>
      <c r="C2253" s="35">
        <v>381</v>
      </c>
      <c r="D2253" s="35">
        <v>7</v>
      </c>
      <c r="E2253" s="36">
        <v>43545</v>
      </c>
      <c r="F2253" s="37">
        <v>5239</v>
      </c>
      <c r="G2253" s="35">
        <v>7054</v>
      </c>
      <c r="H2253" s="35">
        <v>6812</v>
      </c>
      <c r="I2253" s="28"/>
      <c r="J2253" s="30">
        <f t="shared" si="10"/>
        <v>15.384615384615385</v>
      </c>
      <c r="K2253" s="32"/>
      <c r="L2253" s="32"/>
      <c r="M2253" s="32"/>
      <c r="O2253" s="33">
        <f t="shared" si="1"/>
        <v>157.30000000000001</v>
      </c>
    </row>
    <row r="2254" spans="1:15" ht="15.75" customHeight="1" x14ac:dyDescent="0.3">
      <c r="A2254" s="7">
        <v>283</v>
      </c>
      <c r="B2254" s="7">
        <v>283</v>
      </c>
      <c r="C2254" s="57">
        <v>382</v>
      </c>
      <c r="D2254" s="57">
        <v>1</v>
      </c>
      <c r="E2254" s="58">
        <v>43514</v>
      </c>
      <c r="F2254" s="57">
        <v>5211</v>
      </c>
      <c r="G2254" s="57">
        <v>8625</v>
      </c>
      <c r="H2254" s="57">
        <v>7891</v>
      </c>
      <c r="I2254" s="57">
        <v>9</v>
      </c>
      <c r="J2254" s="59">
        <f t="shared" si="10"/>
        <v>27.388059701492541</v>
      </c>
      <c r="K2254" s="63">
        <f>AVERAGE(J2254:J2255)</f>
        <v>29.0171709209339</v>
      </c>
      <c r="L2254" s="63">
        <f>_xlfn.STDEV.S(J2254,J2255)</f>
        <v>2.3039111811481416</v>
      </c>
      <c r="M2254" s="62">
        <v>1</v>
      </c>
      <c r="O2254" s="33">
        <f t="shared" si="1"/>
        <v>268</v>
      </c>
    </row>
    <row r="2255" spans="1:15" ht="15.75" customHeight="1" x14ac:dyDescent="0.3">
      <c r="A2255" s="7">
        <v>284</v>
      </c>
      <c r="B2255" s="7">
        <v>284</v>
      </c>
      <c r="C2255" s="57">
        <v>382</v>
      </c>
      <c r="D2255" s="57">
        <v>1</v>
      </c>
      <c r="E2255" s="58">
        <v>43514</v>
      </c>
      <c r="F2255" s="57">
        <v>5269</v>
      </c>
      <c r="G2255" s="57">
        <v>9029</v>
      </c>
      <c r="H2255" s="57">
        <v>8147</v>
      </c>
      <c r="I2255" s="57"/>
      <c r="J2255" s="59">
        <f t="shared" si="10"/>
        <v>30.646282140375259</v>
      </c>
      <c r="K2255" s="62"/>
      <c r="L2255" s="62"/>
      <c r="M2255" s="62"/>
      <c r="O2255" s="33">
        <f t="shared" si="1"/>
        <v>287.8</v>
      </c>
    </row>
    <row r="2256" spans="1:15" ht="15.75" customHeight="1" x14ac:dyDescent="0.3">
      <c r="A2256" s="7">
        <v>937</v>
      </c>
      <c r="B2256" s="7">
        <v>283</v>
      </c>
      <c r="C2256" s="57">
        <v>382</v>
      </c>
      <c r="D2256" s="57">
        <v>3</v>
      </c>
      <c r="E2256" s="58">
        <v>43521</v>
      </c>
      <c r="F2256" s="57">
        <v>5211</v>
      </c>
      <c r="G2256" s="57">
        <v>8210</v>
      </c>
      <c r="H2256" s="57">
        <v>7660</v>
      </c>
      <c r="I2256" s="57">
        <v>8</v>
      </c>
      <c r="J2256" s="59">
        <f t="shared" si="10"/>
        <v>22.458146182115151</v>
      </c>
      <c r="K2256" s="63">
        <f>AVERAGE(J2256:J2257)</f>
        <v>22.581826482917112</v>
      </c>
      <c r="L2256" s="63">
        <f>_xlfn.STDEV.S(J2256,J2257)</f>
        <v>0.17491035879251773</v>
      </c>
      <c r="M2256" s="62"/>
      <c r="O2256" s="33">
        <f t="shared" si="1"/>
        <v>244.9</v>
      </c>
    </row>
    <row r="2257" spans="1:15" ht="15.75" customHeight="1" x14ac:dyDescent="0.3">
      <c r="A2257" s="7">
        <v>938</v>
      </c>
      <c r="B2257" s="7">
        <v>284</v>
      </c>
      <c r="C2257" s="57">
        <v>382</v>
      </c>
      <c r="D2257" s="57">
        <v>3</v>
      </c>
      <c r="E2257" s="58">
        <v>43521</v>
      </c>
      <c r="F2257" s="57">
        <v>5269</v>
      </c>
      <c r="G2257" s="57">
        <v>8344</v>
      </c>
      <c r="H2257" s="57">
        <v>7775</v>
      </c>
      <c r="I2257" s="57"/>
      <c r="J2257" s="59">
        <f t="shared" si="10"/>
        <v>22.705506783719073</v>
      </c>
      <c r="K2257" s="63"/>
      <c r="L2257" s="63"/>
      <c r="M2257" s="62"/>
      <c r="O2257" s="33">
        <f t="shared" si="1"/>
        <v>250.6</v>
      </c>
    </row>
    <row r="2258" spans="1:15" ht="15.75" customHeight="1" x14ac:dyDescent="0.3">
      <c r="A2258" s="7">
        <v>1587</v>
      </c>
      <c r="B2258" s="7">
        <v>283</v>
      </c>
      <c r="C2258" s="57">
        <v>382</v>
      </c>
      <c r="D2258" s="57">
        <v>5</v>
      </c>
      <c r="E2258" s="58">
        <v>43531</v>
      </c>
      <c r="F2258" s="57">
        <v>5211</v>
      </c>
      <c r="G2258" s="57">
        <v>8135</v>
      </c>
      <c r="H2258" s="57">
        <v>7624</v>
      </c>
      <c r="I2258" s="57">
        <v>7</v>
      </c>
      <c r="J2258" s="59">
        <f t="shared" si="10"/>
        <v>21.176958143389971</v>
      </c>
      <c r="K2258" s="63">
        <f>AVERAGE(J2258:J2259)</f>
        <v>20.96902875457025</v>
      </c>
      <c r="L2258" s="63">
        <f>_xlfn.STDEV.S(J2258,J2259)</f>
        <v>0.29405656168479855</v>
      </c>
      <c r="M2258" s="62"/>
      <c r="O2258" s="33">
        <f t="shared" si="1"/>
        <v>241.3</v>
      </c>
    </row>
    <row r="2259" spans="1:15" ht="15.75" customHeight="1" x14ac:dyDescent="0.3">
      <c r="A2259" s="7">
        <v>1588</v>
      </c>
      <c r="B2259" s="7">
        <v>284</v>
      </c>
      <c r="C2259" s="57">
        <v>382</v>
      </c>
      <c r="D2259" s="57">
        <v>5</v>
      </c>
      <c r="E2259" s="58">
        <v>43531</v>
      </c>
      <c r="F2259" s="57">
        <v>5269</v>
      </c>
      <c r="G2259" s="57">
        <v>8125</v>
      </c>
      <c r="H2259" s="57">
        <v>7634</v>
      </c>
      <c r="I2259" s="57"/>
      <c r="J2259" s="59">
        <f t="shared" si="10"/>
        <v>20.761099365750528</v>
      </c>
      <c r="K2259" s="62"/>
      <c r="L2259" s="62"/>
      <c r="M2259" s="62"/>
      <c r="O2259" s="33">
        <f t="shared" si="1"/>
        <v>236.5</v>
      </c>
    </row>
    <row r="2260" spans="1:15" ht="15.75" customHeight="1" x14ac:dyDescent="0.3">
      <c r="A2260" s="34">
        <v>2159</v>
      </c>
      <c r="B2260" s="34">
        <v>205</v>
      </c>
      <c r="C2260" s="64">
        <v>382</v>
      </c>
      <c r="D2260" s="64">
        <v>7</v>
      </c>
      <c r="E2260" s="65">
        <v>43545</v>
      </c>
      <c r="F2260" s="66">
        <v>5204</v>
      </c>
      <c r="G2260" s="64">
        <v>7949</v>
      </c>
      <c r="H2260" s="64">
        <v>7584</v>
      </c>
      <c r="I2260" s="57"/>
      <c r="J2260" s="59">
        <f t="shared" si="10"/>
        <v>15.336134453781513</v>
      </c>
      <c r="K2260" s="63">
        <f>AVERAGE(J2260:J2261)</f>
        <v>15.053335256200437</v>
      </c>
      <c r="L2260" s="63">
        <f>_xlfn.STDEV.S(J2260,J2261)</f>
        <v>0.3999384606473872</v>
      </c>
      <c r="M2260" s="62">
        <f>(K2258-K2260)/14</f>
        <v>0.42254953559784375</v>
      </c>
      <c r="N2260" s="33">
        <f>(K2254-K2260)/31</f>
        <v>0.45044631176559558</v>
      </c>
      <c r="O2260" s="33">
        <f t="shared" si="1"/>
        <v>238</v>
      </c>
    </row>
    <row r="2261" spans="1:15" ht="15.75" customHeight="1" x14ac:dyDescent="0.3">
      <c r="A2261" s="34">
        <v>2160</v>
      </c>
      <c r="B2261" s="34">
        <v>206</v>
      </c>
      <c r="C2261" s="64">
        <v>382</v>
      </c>
      <c r="D2261" s="64">
        <v>7</v>
      </c>
      <c r="E2261" s="65">
        <v>43545</v>
      </c>
      <c r="F2261" s="66">
        <v>5233</v>
      </c>
      <c r="G2261" s="64">
        <v>8209</v>
      </c>
      <c r="H2261" s="64">
        <v>7826</v>
      </c>
      <c r="I2261" s="57"/>
      <c r="J2261" s="59">
        <f t="shared" si="10"/>
        <v>14.77053605861936</v>
      </c>
      <c r="K2261" s="62"/>
      <c r="L2261" s="62"/>
      <c r="M2261" s="62"/>
      <c r="O2261" s="33">
        <f t="shared" si="1"/>
        <v>259.3</v>
      </c>
    </row>
    <row r="2262" spans="1:15" ht="15.75" customHeight="1" x14ac:dyDescent="0.3">
      <c r="A2262" s="7">
        <v>591</v>
      </c>
      <c r="B2262" s="7">
        <v>241</v>
      </c>
      <c r="C2262" s="67">
        <v>383</v>
      </c>
      <c r="D2262" s="67">
        <v>2</v>
      </c>
      <c r="E2262" s="68">
        <v>43517</v>
      </c>
      <c r="F2262" s="67">
        <v>5180</v>
      </c>
      <c r="G2262" s="67">
        <v>8463</v>
      </c>
      <c r="H2262" s="67">
        <v>7664</v>
      </c>
      <c r="I2262" s="67">
        <v>10</v>
      </c>
      <c r="J2262" s="69">
        <f t="shared" si="10"/>
        <v>32.165861513687602</v>
      </c>
      <c r="K2262" s="46">
        <f>AVERAGE(J2262:J2263)</f>
        <v>33.133262399450118</v>
      </c>
      <c r="L2262" s="46">
        <f>_xlfn.STDEV.S(J2262,J2263)</f>
        <v>1.3681114528970995</v>
      </c>
      <c r="M2262" s="47">
        <v>2</v>
      </c>
      <c r="O2262" s="33">
        <f t="shared" si="1"/>
        <v>248.4</v>
      </c>
    </row>
    <row r="2263" spans="1:15" ht="15.75" customHeight="1" x14ac:dyDescent="0.3">
      <c r="A2263" s="7">
        <v>592</v>
      </c>
      <c r="B2263" s="7">
        <v>242</v>
      </c>
      <c r="C2263" s="67">
        <v>383</v>
      </c>
      <c r="D2263" s="67">
        <v>2</v>
      </c>
      <c r="E2263" s="68">
        <v>43517</v>
      </c>
      <c r="F2263" s="67">
        <v>5268</v>
      </c>
      <c r="G2263" s="67">
        <v>8705</v>
      </c>
      <c r="H2263" s="67">
        <v>7831</v>
      </c>
      <c r="I2263" s="67"/>
      <c r="J2263" s="69">
        <f t="shared" si="10"/>
        <v>34.10066328521264</v>
      </c>
      <c r="K2263" s="46"/>
      <c r="L2263" s="46"/>
      <c r="M2263" s="47"/>
      <c r="O2263" s="33">
        <f t="shared" si="1"/>
        <v>256.3</v>
      </c>
    </row>
    <row r="2264" spans="1:15" ht="15.75" customHeight="1" x14ac:dyDescent="0.3">
      <c r="A2264" s="7">
        <v>1245</v>
      </c>
      <c r="B2264" s="7">
        <v>199</v>
      </c>
      <c r="C2264" s="67">
        <v>383</v>
      </c>
      <c r="D2264" s="67">
        <v>4</v>
      </c>
      <c r="E2264" s="68">
        <v>43524</v>
      </c>
      <c r="F2264" s="67">
        <v>5262</v>
      </c>
      <c r="G2264" s="67">
        <v>9024</v>
      </c>
      <c r="H2264" s="67">
        <v>8085</v>
      </c>
      <c r="I2264" s="67">
        <v>8</v>
      </c>
      <c r="J2264" s="69">
        <f t="shared" si="10"/>
        <v>33.262486716259296</v>
      </c>
      <c r="K2264" s="46">
        <f>AVERAGE(J2264:J2265)</f>
        <v>34.798672130553143</v>
      </c>
      <c r="L2264" s="46">
        <f>_xlfn.STDEV.S(J2264,J2265)</f>
        <v>2.17249424721409</v>
      </c>
      <c r="M2264" s="47"/>
      <c r="O2264" s="33">
        <f t="shared" si="1"/>
        <v>282.3</v>
      </c>
    </row>
    <row r="2265" spans="1:15" ht="15.75" customHeight="1" x14ac:dyDescent="0.3">
      <c r="A2265" s="7">
        <v>1246</v>
      </c>
      <c r="B2265" s="7">
        <v>200</v>
      </c>
      <c r="C2265" s="67">
        <v>383</v>
      </c>
      <c r="D2265" s="67">
        <v>4</v>
      </c>
      <c r="E2265" s="68">
        <v>43524</v>
      </c>
      <c r="F2265" s="67">
        <v>5181</v>
      </c>
      <c r="G2265" s="67">
        <v>9057</v>
      </c>
      <c r="H2265" s="67">
        <v>8024</v>
      </c>
      <c r="I2265" s="67"/>
      <c r="J2265" s="69">
        <f t="shared" si="10"/>
        <v>36.33485754484699</v>
      </c>
      <c r="K2265" s="47"/>
      <c r="L2265" s="47"/>
      <c r="M2265" s="47"/>
      <c r="O2265" s="33">
        <f t="shared" si="1"/>
        <v>284.3</v>
      </c>
    </row>
    <row r="2266" spans="1:15" ht="15.75" customHeight="1" x14ac:dyDescent="0.3">
      <c r="A2266" s="7">
        <v>1895</v>
      </c>
      <c r="B2266" s="7">
        <v>199</v>
      </c>
      <c r="C2266" s="67">
        <v>383</v>
      </c>
      <c r="D2266" s="67">
        <v>6</v>
      </c>
      <c r="E2266" s="68">
        <v>43535</v>
      </c>
      <c r="F2266" s="67">
        <v>5262</v>
      </c>
      <c r="G2266" s="67">
        <v>8742</v>
      </c>
      <c r="H2266" s="67">
        <v>7958</v>
      </c>
      <c r="I2266" s="67">
        <v>9</v>
      </c>
      <c r="J2266" s="69">
        <f t="shared" si="10"/>
        <v>29.080118694362017</v>
      </c>
      <c r="K2266" s="46">
        <f>AVERAGE(J2266:J2267)</f>
        <v>28.484206248481698</v>
      </c>
      <c r="L2266" s="46">
        <f>_xlfn.STDEV.S(J2266,J2267)</f>
        <v>0.84274746295087088</v>
      </c>
      <c r="M2266" s="47"/>
      <c r="O2266" s="33">
        <f t="shared" si="1"/>
        <v>269.60000000000002</v>
      </c>
    </row>
    <row r="2267" spans="1:15" ht="15.75" customHeight="1" x14ac:dyDescent="0.3">
      <c r="A2267" s="7">
        <v>1896</v>
      </c>
      <c r="B2267" s="7">
        <v>200</v>
      </c>
      <c r="C2267" s="67">
        <v>383</v>
      </c>
      <c r="D2267" s="67">
        <v>6</v>
      </c>
      <c r="E2267" s="68">
        <v>43535</v>
      </c>
      <c r="F2267" s="67">
        <v>5181</v>
      </c>
      <c r="G2267" s="67">
        <v>8524</v>
      </c>
      <c r="H2267" s="67">
        <v>7795</v>
      </c>
      <c r="I2267" s="67"/>
      <c r="J2267" s="69">
        <f t="shared" si="10"/>
        <v>27.888293802601378</v>
      </c>
      <c r="K2267" s="46"/>
      <c r="L2267" s="46"/>
      <c r="M2267" s="47"/>
      <c r="O2267" s="33">
        <f t="shared" si="1"/>
        <v>261.39999999999998</v>
      </c>
    </row>
    <row r="2268" spans="1:15" ht="15.75" customHeight="1" x14ac:dyDescent="0.3">
      <c r="A2268" s="34">
        <v>2353</v>
      </c>
      <c r="B2268" s="34">
        <v>123</v>
      </c>
      <c r="C2268" s="70">
        <v>383</v>
      </c>
      <c r="D2268" s="70">
        <v>8</v>
      </c>
      <c r="E2268" s="71">
        <v>43550</v>
      </c>
      <c r="F2268" s="72">
        <v>5241</v>
      </c>
      <c r="G2268" s="70">
        <v>8610</v>
      </c>
      <c r="H2268" s="70">
        <v>8096</v>
      </c>
      <c r="I2268" s="67"/>
      <c r="J2268" s="69">
        <f t="shared" si="10"/>
        <v>18.003502626970228</v>
      </c>
      <c r="K2268" s="46">
        <f>AVERAGE(J2268:J2269)</f>
        <v>18.413516019367467</v>
      </c>
      <c r="L2268" s="46">
        <f>_xlfn.STDEV.S(J2268,J2269)</f>
        <v>0.57984650028277751</v>
      </c>
      <c r="M2268" s="47"/>
      <c r="O2268" s="33">
        <f t="shared" si="1"/>
        <v>285.5</v>
      </c>
    </row>
    <row r="2269" spans="1:15" ht="15.75" customHeight="1" x14ac:dyDescent="0.3">
      <c r="A2269" s="34">
        <v>2354</v>
      </c>
      <c r="B2269" s="34">
        <v>124</v>
      </c>
      <c r="C2269" s="70">
        <v>383</v>
      </c>
      <c r="D2269" s="70">
        <v>8</v>
      </c>
      <c r="E2269" s="71">
        <v>43550</v>
      </c>
      <c r="F2269" s="72">
        <v>5265</v>
      </c>
      <c r="G2269" s="70">
        <v>8800</v>
      </c>
      <c r="H2269" s="70">
        <v>8240</v>
      </c>
      <c r="I2269" s="67"/>
      <c r="J2269" s="69">
        <f t="shared" si="10"/>
        <v>18.823529411764707</v>
      </c>
      <c r="K2269" s="47"/>
      <c r="L2269" s="47"/>
      <c r="M2269" s="47"/>
      <c r="O2269" s="33">
        <f t="shared" si="1"/>
        <v>297.5</v>
      </c>
    </row>
    <row r="2270" spans="1:15" ht="15.75" customHeight="1" x14ac:dyDescent="0.3">
      <c r="A2270" s="34">
        <v>2783</v>
      </c>
      <c r="B2270" s="34">
        <v>155</v>
      </c>
      <c r="C2270" s="70">
        <v>383</v>
      </c>
      <c r="D2270" s="70">
        <v>10</v>
      </c>
      <c r="E2270" s="71">
        <v>43564</v>
      </c>
      <c r="F2270" s="72">
        <v>5181</v>
      </c>
      <c r="G2270" s="70">
        <v>8605</v>
      </c>
      <c r="H2270" s="70">
        <v>8146</v>
      </c>
      <c r="I2270" s="70"/>
      <c r="J2270" s="69">
        <f t="shared" si="10"/>
        <v>15.480607082630691</v>
      </c>
      <c r="K2270" s="46">
        <f>AVERAGE(J2270:J2271)</f>
        <v>15.38450090059262</v>
      </c>
      <c r="L2270" s="46">
        <f>_xlfn.STDEV.S(J2270,J2271)</f>
        <v>0.13591466606613578</v>
      </c>
      <c r="M2270" s="47">
        <f>(K2268-K2270)/14</f>
        <v>0.21635822276963193</v>
      </c>
      <c r="N2270" s="33">
        <f>(K2264-K2270)/40</f>
        <v>0.4853542807490131</v>
      </c>
      <c r="O2270" s="33">
        <f t="shared" si="1"/>
        <v>296.5</v>
      </c>
    </row>
    <row r="2271" spans="1:15" ht="15.75" customHeight="1" x14ac:dyDescent="0.3">
      <c r="A2271" s="34">
        <v>2784</v>
      </c>
      <c r="B2271" s="34">
        <v>156</v>
      </c>
      <c r="C2271" s="70">
        <v>383</v>
      </c>
      <c r="D2271" s="70">
        <v>10</v>
      </c>
      <c r="E2271" s="71">
        <v>43564</v>
      </c>
      <c r="F2271" s="72">
        <v>5171</v>
      </c>
      <c r="G2271" s="70">
        <v>8489</v>
      </c>
      <c r="H2271" s="70">
        <v>8049</v>
      </c>
      <c r="I2271" s="70"/>
      <c r="J2271" s="69">
        <f t="shared" si="10"/>
        <v>15.288394718554551</v>
      </c>
      <c r="K2271" s="47"/>
      <c r="L2271" s="47"/>
      <c r="M2271" s="47"/>
      <c r="O2271" s="33">
        <f t="shared" si="1"/>
        <v>287.8</v>
      </c>
    </row>
    <row r="2272" spans="1:15" ht="15.75" customHeight="1" x14ac:dyDescent="0.3">
      <c r="A2272" s="7">
        <v>285</v>
      </c>
      <c r="B2272" s="7">
        <v>285</v>
      </c>
      <c r="C2272" s="28">
        <v>384</v>
      </c>
      <c r="D2272" s="28">
        <v>1</v>
      </c>
      <c r="E2272" s="29">
        <v>43514</v>
      </c>
      <c r="F2272" s="28">
        <v>5249</v>
      </c>
      <c r="G2272" s="28">
        <v>8730</v>
      </c>
      <c r="H2272" s="28">
        <v>8178</v>
      </c>
      <c r="I2272" s="28">
        <v>11</v>
      </c>
      <c r="J2272" s="30">
        <f t="shared" si="10"/>
        <v>18.846022533287812</v>
      </c>
      <c r="K2272" s="31">
        <f>AVERAGE(J2272:J2273)</f>
        <v>18.526272136209123</v>
      </c>
      <c r="L2272" s="31">
        <f>_xlfn.STDEV.S(J2272,J2273)</f>
        <v>0.45219534812286449</v>
      </c>
      <c r="M2272" s="32">
        <v>1</v>
      </c>
      <c r="O2272" s="33">
        <f t="shared" si="1"/>
        <v>292.89999999999998</v>
      </c>
    </row>
    <row r="2273" spans="1:15" ht="15.75" customHeight="1" x14ac:dyDescent="0.3">
      <c r="A2273" s="7">
        <v>286</v>
      </c>
      <c r="B2273" s="7">
        <v>286</v>
      </c>
      <c r="C2273" s="28">
        <v>384</v>
      </c>
      <c r="D2273" s="28">
        <v>1</v>
      </c>
      <c r="E2273" s="29">
        <v>43514</v>
      </c>
      <c r="F2273" s="28">
        <v>5236</v>
      </c>
      <c r="G2273" s="28">
        <v>8716</v>
      </c>
      <c r="H2273" s="28">
        <v>8180</v>
      </c>
      <c r="I2273" s="28"/>
      <c r="J2273" s="30">
        <f t="shared" si="10"/>
        <v>18.206521739130434</v>
      </c>
      <c r="K2273" s="32"/>
      <c r="L2273" s="32"/>
      <c r="M2273" s="32"/>
      <c r="O2273" s="33">
        <f t="shared" si="1"/>
        <v>294.39999999999998</v>
      </c>
    </row>
    <row r="2274" spans="1:15" ht="15.75" customHeight="1" x14ac:dyDescent="0.3">
      <c r="A2274" s="7">
        <v>939</v>
      </c>
      <c r="B2274" s="7">
        <v>285</v>
      </c>
      <c r="C2274" s="28">
        <v>384</v>
      </c>
      <c r="D2274" s="28">
        <v>3</v>
      </c>
      <c r="E2274" s="29">
        <v>43521</v>
      </c>
      <c r="F2274" s="28">
        <v>5249</v>
      </c>
      <c r="G2274" s="28">
        <v>9074</v>
      </c>
      <c r="H2274" s="28">
        <v>8250</v>
      </c>
      <c r="I2274" s="28">
        <v>9</v>
      </c>
      <c r="J2274" s="30">
        <f t="shared" si="10"/>
        <v>27.457514161946015</v>
      </c>
      <c r="K2274" s="31">
        <f>AVERAGE(J2274:J2275)</f>
        <v>27.35685023963385</v>
      </c>
      <c r="L2274" s="31">
        <f>_xlfn.STDEV.S(J2274,J2275)</f>
        <v>0.1423602841755332</v>
      </c>
      <c r="M2274" s="32"/>
      <c r="O2274" s="33">
        <f t="shared" si="1"/>
        <v>300.10000000000002</v>
      </c>
    </row>
    <row r="2275" spans="1:15" ht="15.75" customHeight="1" x14ac:dyDescent="0.3">
      <c r="A2275" s="7">
        <v>940</v>
      </c>
      <c r="B2275" s="7">
        <v>286</v>
      </c>
      <c r="C2275" s="28">
        <v>384</v>
      </c>
      <c r="D2275" s="28">
        <v>3</v>
      </c>
      <c r="E2275" s="29">
        <v>43521</v>
      </c>
      <c r="F2275" s="28">
        <v>5236</v>
      </c>
      <c r="G2275" s="28">
        <v>8733</v>
      </c>
      <c r="H2275" s="28">
        <v>7984</v>
      </c>
      <c r="I2275" s="28"/>
      <c r="J2275" s="30">
        <f t="shared" si="10"/>
        <v>27.256186317321689</v>
      </c>
      <c r="K2275" s="31"/>
      <c r="L2275" s="31"/>
      <c r="M2275" s="32"/>
      <c r="O2275" s="33">
        <f t="shared" si="1"/>
        <v>274.8</v>
      </c>
    </row>
    <row r="2276" spans="1:15" ht="15.75" customHeight="1" x14ac:dyDescent="0.3">
      <c r="A2276" s="7">
        <v>1589</v>
      </c>
      <c r="B2276" s="7">
        <v>285</v>
      </c>
      <c r="C2276" s="28">
        <v>384</v>
      </c>
      <c r="D2276" s="28">
        <v>5</v>
      </c>
      <c r="E2276" s="29">
        <v>43531</v>
      </c>
      <c r="F2276" s="28">
        <v>5249</v>
      </c>
      <c r="G2276" s="28">
        <v>8393</v>
      </c>
      <c r="H2276" s="28">
        <v>7892</v>
      </c>
      <c r="I2276" s="28">
        <v>7</v>
      </c>
      <c r="J2276" s="30">
        <f t="shared" si="10"/>
        <v>18.955732122587968</v>
      </c>
      <c r="K2276" s="31">
        <f>AVERAGE(J2276:J2277)</f>
        <v>18.587252609704922</v>
      </c>
      <c r="L2276" s="31">
        <f>_xlfn.STDEV.S(J2276,J2277)</f>
        <v>0.52110872457583401</v>
      </c>
      <c r="M2276" s="32"/>
      <c r="O2276" s="33">
        <f t="shared" si="1"/>
        <v>264.3</v>
      </c>
    </row>
    <row r="2277" spans="1:15" ht="15.75" customHeight="1" x14ac:dyDescent="0.3">
      <c r="A2277" s="7">
        <v>1590</v>
      </c>
      <c r="B2277" s="7">
        <v>286</v>
      </c>
      <c r="C2277" s="28">
        <v>384</v>
      </c>
      <c r="D2277" s="28">
        <v>5</v>
      </c>
      <c r="E2277" s="29">
        <v>43531</v>
      </c>
      <c r="F2277" s="28">
        <v>5236</v>
      </c>
      <c r="G2277" s="28">
        <v>8435</v>
      </c>
      <c r="H2277" s="28">
        <v>7942</v>
      </c>
      <c r="I2277" s="28"/>
      <c r="J2277" s="30">
        <f t="shared" si="10"/>
        <v>18.218773096821877</v>
      </c>
      <c r="K2277" s="32"/>
      <c r="L2277" s="32"/>
      <c r="M2277" s="32"/>
      <c r="O2277" s="33">
        <f t="shared" si="1"/>
        <v>270.60000000000002</v>
      </c>
    </row>
    <row r="2278" spans="1:15" ht="15.75" customHeight="1" x14ac:dyDescent="0.3">
      <c r="A2278" s="34">
        <v>2161</v>
      </c>
      <c r="B2278" s="34">
        <v>207</v>
      </c>
      <c r="C2278" s="35">
        <v>384</v>
      </c>
      <c r="D2278" s="35">
        <v>7</v>
      </c>
      <c r="E2278" s="36">
        <v>43545</v>
      </c>
      <c r="F2278" s="37">
        <v>5236</v>
      </c>
      <c r="G2278" s="35">
        <v>7961</v>
      </c>
      <c r="H2278" s="35">
        <v>7583</v>
      </c>
      <c r="I2278" s="28"/>
      <c r="J2278" s="30">
        <f t="shared" si="10"/>
        <v>16.10566680869195</v>
      </c>
      <c r="K2278" s="31">
        <f>AVERAGE(J2278:J2279)</f>
        <v>15.972296491594298</v>
      </c>
      <c r="L2278" s="31">
        <f>_xlfn.STDEV.S(J2278,J2279)</f>
        <v>0.18861411125750022</v>
      </c>
      <c r="M2278" s="32">
        <f>(K2276-K2278)/14</f>
        <v>0.18678257986504462</v>
      </c>
      <c r="N2278" s="33">
        <f>(K2274-K2278)/24</f>
        <v>0.4743564061683147</v>
      </c>
      <c r="O2278" s="33">
        <f t="shared" si="1"/>
        <v>234.7</v>
      </c>
    </row>
    <row r="2279" spans="1:15" ht="15.75" customHeight="1" x14ac:dyDescent="0.3">
      <c r="A2279" s="34">
        <v>2162</v>
      </c>
      <c r="B2279" s="34">
        <v>208</v>
      </c>
      <c r="C2279" s="35">
        <v>384</v>
      </c>
      <c r="D2279" s="35">
        <v>7</v>
      </c>
      <c r="E2279" s="36">
        <v>43545</v>
      </c>
      <c r="F2279" s="37">
        <v>5202</v>
      </c>
      <c r="G2279" s="35">
        <v>7791</v>
      </c>
      <c r="H2279" s="35">
        <v>7437</v>
      </c>
      <c r="I2279" s="28"/>
      <c r="J2279" s="30">
        <f t="shared" si="10"/>
        <v>15.838926174496645</v>
      </c>
      <c r="K2279" s="32"/>
      <c r="L2279" s="32"/>
      <c r="M2279" s="32"/>
      <c r="O2279" s="33">
        <f t="shared" si="1"/>
        <v>223.5</v>
      </c>
    </row>
    <row r="2280" spans="1:15" ht="15.75" customHeight="1" x14ac:dyDescent="0.3">
      <c r="A2280" s="7">
        <v>593</v>
      </c>
      <c r="B2280" s="7">
        <v>243</v>
      </c>
      <c r="C2280" s="67">
        <v>385</v>
      </c>
      <c r="D2280" s="67">
        <v>2</v>
      </c>
      <c r="E2280" s="68">
        <v>43517</v>
      </c>
      <c r="F2280" s="67">
        <v>5234</v>
      </c>
      <c r="G2280" s="67">
        <v>7781</v>
      </c>
      <c r="H2280" s="67">
        <v>7153</v>
      </c>
      <c r="I2280" s="67">
        <v>9</v>
      </c>
      <c r="J2280" s="69">
        <f t="shared" si="10"/>
        <v>32.725377800937991</v>
      </c>
      <c r="K2280" s="46">
        <f>AVERAGE(J2280:J2281)</f>
        <v>33.11092163565116</v>
      </c>
      <c r="L2280" s="46">
        <f>_xlfn.STDEV.S(J2280,J2281)</f>
        <v>0.54524131994069325</v>
      </c>
      <c r="M2280" s="47">
        <v>2</v>
      </c>
      <c r="O2280" s="33">
        <f t="shared" si="1"/>
        <v>191.9</v>
      </c>
    </row>
    <row r="2281" spans="1:15" ht="15.75" customHeight="1" x14ac:dyDescent="0.3">
      <c r="A2281" s="7">
        <v>594</v>
      </c>
      <c r="B2281" s="7">
        <v>244</v>
      </c>
      <c r="C2281" s="67">
        <v>385</v>
      </c>
      <c r="D2281" s="67">
        <v>2</v>
      </c>
      <c r="E2281" s="68">
        <v>43517</v>
      </c>
      <c r="F2281" s="67">
        <v>5243</v>
      </c>
      <c r="G2281" s="67">
        <v>7698</v>
      </c>
      <c r="H2281" s="67">
        <v>7082</v>
      </c>
      <c r="I2281" s="67"/>
      <c r="J2281" s="69">
        <f t="shared" si="10"/>
        <v>33.496465470364328</v>
      </c>
      <c r="K2281" s="46"/>
      <c r="L2281" s="46"/>
      <c r="M2281" s="47"/>
      <c r="O2281" s="33">
        <f t="shared" si="1"/>
        <v>183.9</v>
      </c>
    </row>
    <row r="2282" spans="1:15" ht="15.75" customHeight="1" x14ac:dyDescent="0.3">
      <c r="A2282" s="7">
        <v>1247</v>
      </c>
      <c r="B2282" s="7">
        <v>201</v>
      </c>
      <c r="C2282" s="67">
        <v>385</v>
      </c>
      <c r="D2282" s="67">
        <v>4</v>
      </c>
      <c r="E2282" s="68">
        <v>43524</v>
      </c>
      <c r="F2282" s="67">
        <v>5254</v>
      </c>
      <c r="G2282" s="67">
        <v>8060</v>
      </c>
      <c r="H2282" s="67">
        <v>7408</v>
      </c>
      <c r="I2282" s="67">
        <v>7</v>
      </c>
      <c r="J2282" s="69">
        <f t="shared" si="10"/>
        <v>30.269266480965644</v>
      </c>
      <c r="K2282" s="46">
        <f>AVERAGE(J2282:J2283)</f>
        <v>30.281056668231262</v>
      </c>
      <c r="L2282" s="46">
        <f>_xlfn.STDEV.S(J2282,J2283)</f>
        <v>1.6673842733955033E-2</v>
      </c>
      <c r="M2282" s="47"/>
      <c r="O2282" s="33">
        <f t="shared" si="1"/>
        <v>215.4</v>
      </c>
    </row>
    <row r="2283" spans="1:15" ht="15.75" customHeight="1" x14ac:dyDescent="0.3">
      <c r="A2283" s="7">
        <v>1248</v>
      </c>
      <c r="B2283" s="7">
        <v>202</v>
      </c>
      <c r="C2283" s="67">
        <v>385</v>
      </c>
      <c r="D2283" s="67">
        <v>4</v>
      </c>
      <c r="E2283" s="68">
        <v>43524</v>
      </c>
      <c r="F2283" s="67">
        <v>5275</v>
      </c>
      <c r="G2283" s="67">
        <v>7989</v>
      </c>
      <c r="H2283" s="67">
        <v>7358</v>
      </c>
      <c r="I2283" s="67"/>
      <c r="J2283" s="69">
        <f t="shared" si="10"/>
        <v>30.292846855496879</v>
      </c>
      <c r="K2283" s="47"/>
      <c r="L2283" s="47"/>
      <c r="M2283" s="47"/>
      <c r="O2283" s="33">
        <f t="shared" si="1"/>
        <v>208.3</v>
      </c>
    </row>
    <row r="2284" spans="1:15" ht="15.75" customHeight="1" x14ac:dyDescent="0.3">
      <c r="A2284" s="7">
        <v>1897</v>
      </c>
      <c r="B2284" s="7">
        <v>201</v>
      </c>
      <c r="C2284" s="67">
        <v>385</v>
      </c>
      <c r="D2284" s="67">
        <v>6</v>
      </c>
      <c r="E2284" s="68">
        <v>43535</v>
      </c>
      <c r="F2284" s="67">
        <v>5254</v>
      </c>
      <c r="G2284" s="67">
        <v>7810</v>
      </c>
      <c r="H2284" s="67">
        <v>7110</v>
      </c>
      <c r="I2284" s="67">
        <v>6</v>
      </c>
      <c r="J2284" s="69">
        <f t="shared" si="10"/>
        <v>37.71551724137931</v>
      </c>
      <c r="K2284" s="46">
        <f>AVERAGE(J2284:J2285)</f>
        <v>37.435368139348384</v>
      </c>
      <c r="L2284" s="46">
        <f>_xlfn.STDEV.S(J2284,J2285)</f>
        <v>0.39619065957877408</v>
      </c>
      <c r="M2284" s="47"/>
      <c r="O2284" s="33">
        <f t="shared" si="1"/>
        <v>185.6</v>
      </c>
    </row>
    <row r="2285" spans="1:15" ht="15.75" customHeight="1" x14ac:dyDescent="0.3">
      <c r="A2285" s="7">
        <v>1898</v>
      </c>
      <c r="B2285" s="7">
        <v>202</v>
      </c>
      <c r="C2285" s="67">
        <v>385</v>
      </c>
      <c r="D2285" s="67">
        <v>6</v>
      </c>
      <c r="E2285" s="68">
        <v>43535</v>
      </c>
      <c r="F2285" s="67">
        <v>5275</v>
      </c>
      <c r="G2285" s="67">
        <v>7811</v>
      </c>
      <c r="H2285" s="67">
        <v>7124</v>
      </c>
      <c r="I2285" s="67"/>
      <c r="J2285" s="69">
        <f t="shared" si="10"/>
        <v>37.155219037317465</v>
      </c>
      <c r="K2285" s="46"/>
      <c r="L2285" s="46"/>
      <c r="M2285" s="47"/>
      <c r="O2285" s="33">
        <f t="shared" si="1"/>
        <v>184.9</v>
      </c>
    </row>
    <row r="2286" spans="1:15" ht="15.75" customHeight="1" x14ac:dyDescent="0.3">
      <c r="A2286" s="34">
        <v>2355</v>
      </c>
      <c r="B2286" s="34">
        <v>125</v>
      </c>
      <c r="C2286" s="70">
        <v>385</v>
      </c>
      <c r="D2286" s="70">
        <v>8</v>
      </c>
      <c r="E2286" s="71">
        <v>43550</v>
      </c>
      <c r="F2286" s="72">
        <v>5217</v>
      </c>
      <c r="G2286" s="70">
        <v>7401</v>
      </c>
      <c r="H2286" s="70">
        <v>6903</v>
      </c>
      <c r="I2286" s="67"/>
      <c r="J2286" s="69">
        <f t="shared" si="10"/>
        <v>29.537366548042705</v>
      </c>
      <c r="K2286" s="46">
        <f>AVERAGE(J2286:J2287)</f>
        <v>28.529877303872098</v>
      </c>
      <c r="L2286" s="46">
        <f>_xlfn.STDEV.S(J2286,J2287)</f>
        <v>1.4248049530510911</v>
      </c>
      <c r="M2286" s="47"/>
      <c r="O2286" s="33">
        <f t="shared" si="1"/>
        <v>168.6</v>
      </c>
    </row>
    <row r="2287" spans="1:15" ht="15.75" customHeight="1" x14ac:dyDescent="0.3">
      <c r="A2287" s="34">
        <v>2356</v>
      </c>
      <c r="B2287" s="34">
        <v>126</v>
      </c>
      <c r="C2287" s="70">
        <v>385</v>
      </c>
      <c r="D2287" s="70">
        <v>8</v>
      </c>
      <c r="E2287" s="71">
        <v>43550</v>
      </c>
      <c r="F2287" s="72">
        <v>5232</v>
      </c>
      <c r="G2287" s="70">
        <v>7368</v>
      </c>
      <c r="H2287" s="70">
        <v>6907</v>
      </c>
      <c r="I2287" s="67"/>
      <c r="J2287" s="69">
        <f t="shared" si="10"/>
        <v>27.522388059701491</v>
      </c>
      <c r="K2287" s="47"/>
      <c r="L2287" s="47"/>
      <c r="M2287" s="47"/>
      <c r="O2287" s="33">
        <f t="shared" si="1"/>
        <v>167.5</v>
      </c>
    </row>
    <row r="2288" spans="1:15" ht="15.75" customHeight="1" x14ac:dyDescent="0.3">
      <c r="A2288" s="34">
        <v>2785</v>
      </c>
      <c r="B2288" s="34">
        <v>157</v>
      </c>
      <c r="C2288" s="70">
        <v>385</v>
      </c>
      <c r="D2288" s="70">
        <v>10</v>
      </c>
      <c r="E2288" s="71">
        <v>43564</v>
      </c>
      <c r="F2288" s="72">
        <v>5319</v>
      </c>
      <c r="G2288" s="70">
        <v>7089</v>
      </c>
      <c r="H2288" s="70">
        <v>6837</v>
      </c>
      <c r="I2288" s="70"/>
      <c r="J2288" s="69">
        <f t="shared" si="10"/>
        <v>16.600790513833992</v>
      </c>
      <c r="K2288" s="46">
        <f>AVERAGE(J2288:J2289)</f>
        <v>16.815679099711758</v>
      </c>
      <c r="L2288" s="46">
        <f>_xlfn.STDEV.S(J2288,J2289)</f>
        <v>0.3038983525475098</v>
      </c>
      <c r="M2288" s="47">
        <f>(K2286-K2288)/14</f>
        <v>0.83672844315430994</v>
      </c>
      <c r="N2288" s="33">
        <f>(K2282-K2288)/40</f>
        <v>0.33663443921298758</v>
      </c>
      <c r="O2288" s="33">
        <f t="shared" si="1"/>
        <v>151.80000000000001</v>
      </c>
    </row>
    <row r="2289" spans="1:15" ht="15.75" customHeight="1" x14ac:dyDescent="0.3">
      <c r="A2289" s="34">
        <v>2786</v>
      </c>
      <c r="B2289" s="34">
        <v>158</v>
      </c>
      <c r="C2289" s="70">
        <v>385</v>
      </c>
      <c r="D2289" s="70">
        <v>10</v>
      </c>
      <c r="E2289" s="71">
        <v>43564</v>
      </c>
      <c r="F2289" s="72">
        <v>5219</v>
      </c>
      <c r="G2289" s="70">
        <v>7095</v>
      </c>
      <c r="H2289" s="70">
        <v>6822</v>
      </c>
      <c r="I2289" s="70"/>
      <c r="J2289" s="69">
        <f t="shared" si="10"/>
        <v>17.030567685589521</v>
      </c>
      <c r="K2289" s="47"/>
      <c r="L2289" s="47"/>
      <c r="M2289" s="47"/>
      <c r="O2289" s="33">
        <f t="shared" si="1"/>
        <v>160.30000000000001</v>
      </c>
    </row>
    <row r="2290" spans="1:15" ht="15.75" customHeight="1" x14ac:dyDescent="0.3">
      <c r="A2290" s="7">
        <v>287</v>
      </c>
      <c r="B2290" s="7">
        <v>287</v>
      </c>
      <c r="C2290" s="28">
        <v>388</v>
      </c>
      <c r="D2290" s="28">
        <v>1</v>
      </c>
      <c r="E2290" s="29">
        <v>43514</v>
      </c>
      <c r="F2290" s="28">
        <v>5246</v>
      </c>
      <c r="G2290" s="28">
        <v>8859</v>
      </c>
      <c r="H2290" s="28">
        <v>7834</v>
      </c>
      <c r="I2290" s="28">
        <v>9</v>
      </c>
      <c r="J2290" s="30">
        <f t="shared" si="10"/>
        <v>39.605873261205566</v>
      </c>
      <c r="K2290" s="31">
        <f>AVERAGE(J2290:J2291)</f>
        <v>40.658939532307535</v>
      </c>
      <c r="L2290" s="31">
        <f>_xlfn.STDEV.S(J2290,J2291)</f>
        <v>1.4892606026700665</v>
      </c>
      <c r="M2290" s="32">
        <v>2</v>
      </c>
      <c r="O2290" s="33">
        <f t="shared" si="1"/>
        <v>258.8</v>
      </c>
    </row>
    <row r="2291" spans="1:15" ht="15.75" customHeight="1" x14ac:dyDescent="0.3">
      <c r="A2291" s="7">
        <v>288</v>
      </c>
      <c r="B2291" s="7">
        <v>288</v>
      </c>
      <c r="C2291" s="28">
        <v>388</v>
      </c>
      <c r="D2291" s="28">
        <v>1</v>
      </c>
      <c r="E2291" s="29">
        <v>43514</v>
      </c>
      <c r="F2291" s="28">
        <v>5225</v>
      </c>
      <c r="G2291" s="28">
        <v>9132</v>
      </c>
      <c r="H2291" s="28">
        <v>7982</v>
      </c>
      <c r="I2291" s="28"/>
      <c r="J2291" s="30">
        <f t="shared" si="10"/>
        <v>41.712005803409504</v>
      </c>
      <c r="K2291" s="32"/>
      <c r="L2291" s="32"/>
      <c r="M2291" s="32"/>
      <c r="O2291" s="33">
        <f t="shared" si="1"/>
        <v>275.7</v>
      </c>
    </row>
    <row r="2292" spans="1:15" ht="15.75" customHeight="1" x14ac:dyDescent="0.3">
      <c r="A2292" s="7">
        <v>941</v>
      </c>
      <c r="B2292" s="7">
        <v>287</v>
      </c>
      <c r="C2292" s="28">
        <v>388</v>
      </c>
      <c r="D2292" s="28">
        <v>3</v>
      </c>
      <c r="E2292" s="29">
        <v>43521</v>
      </c>
      <c r="F2292" s="28">
        <v>5246</v>
      </c>
      <c r="G2292" s="28">
        <v>8007</v>
      </c>
      <c r="H2292" s="28">
        <v>7361</v>
      </c>
      <c r="I2292" s="28">
        <v>9</v>
      </c>
      <c r="J2292" s="30">
        <f t="shared" si="10"/>
        <v>30.543735224586289</v>
      </c>
      <c r="K2292" s="31">
        <f>AVERAGE(J2292:J2293)</f>
        <v>31.025592415097705</v>
      </c>
      <c r="L2292" s="31">
        <f>_xlfn.STDEV.S(J2292,J2293)</f>
        <v>0.68144897394823845</v>
      </c>
      <c r="M2292" s="32"/>
      <c r="O2292" s="33">
        <f t="shared" si="1"/>
        <v>211.5</v>
      </c>
    </row>
    <row r="2293" spans="1:15" ht="15.75" customHeight="1" x14ac:dyDescent="0.3">
      <c r="A2293" s="7">
        <v>942</v>
      </c>
      <c r="B2293" s="7">
        <v>288</v>
      </c>
      <c r="C2293" s="28">
        <v>388</v>
      </c>
      <c r="D2293" s="28">
        <v>3</v>
      </c>
      <c r="E2293" s="29">
        <v>43521</v>
      </c>
      <c r="F2293" s="28">
        <v>5225</v>
      </c>
      <c r="G2293" s="28">
        <v>8226</v>
      </c>
      <c r="H2293" s="28">
        <v>7507</v>
      </c>
      <c r="I2293" s="28"/>
      <c r="J2293" s="30">
        <f t="shared" si="10"/>
        <v>31.507449605609118</v>
      </c>
      <c r="K2293" s="31"/>
      <c r="L2293" s="31"/>
      <c r="M2293" s="32"/>
      <c r="O2293" s="33">
        <f t="shared" si="1"/>
        <v>228.2</v>
      </c>
    </row>
    <row r="2294" spans="1:15" ht="15.75" customHeight="1" x14ac:dyDescent="0.3">
      <c r="A2294" s="7">
        <v>1591</v>
      </c>
      <c r="B2294" s="7">
        <v>287</v>
      </c>
      <c r="C2294" s="28">
        <v>388</v>
      </c>
      <c r="D2294" s="28">
        <v>5</v>
      </c>
      <c r="E2294" s="29">
        <v>43531</v>
      </c>
      <c r="F2294" s="28">
        <v>5246</v>
      </c>
      <c r="G2294" s="28">
        <v>8696</v>
      </c>
      <c r="H2294" s="28">
        <v>7929</v>
      </c>
      <c r="I2294" s="28">
        <v>6</v>
      </c>
      <c r="J2294" s="30">
        <f t="shared" si="10"/>
        <v>28.587402161759222</v>
      </c>
      <c r="K2294" s="31">
        <f>AVERAGE(J2294:J2295)</f>
        <v>27.646302236948976</v>
      </c>
      <c r="L2294" s="31">
        <f>_xlfn.STDEV.S(J2294,J2295)</f>
        <v>1.3309162772149519</v>
      </c>
      <c r="M2294" s="32"/>
      <c r="O2294" s="33">
        <f t="shared" si="1"/>
        <v>268.3</v>
      </c>
    </row>
    <row r="2295" spans="1:15" ht="15.75" customHeight="1" x14ac:dyDescent="0.3">
      <c r="A2295" s="7">
        <v>1592</v>
      </c>
      <c r="B2295" s="7">
        <v>288</v>
      </c>
      <c r="C2295" s="28">
        <v>388</v>
      </c>
      <c r="D2295" s="28">
        <v>5</v>
      </c>
      <c r="E2295" s="29">
        <v>43531</v>
      </c>
      <c r="F2295" s="28">
        <v>5225</v>
      </c>
      <c r="G2295" s="28">
        <v>8513</v>
      </c>
      <c r="H2295" s="28">
        <v>7820</v>
      </c>
      <c r="I2295" s="28"/>
      <c r="J2295" s="30">
        <f t="shared" si="10"/>
        <v>26.705202312138727</v>
      </c>
      <c r="K2295" s="32"/>
      <c r="L2295" s="32"/>
      <c r="M2295" s="32"/>
      <c r="O2295" s="33">
        <f t="shared" si="1"/>
        <v>259.5</v>
      </c>
    </row>
    <row r="2296" spans="1:15" ht="15.75" customHeight="1" x14ac:dyDescent="0.3">
      <c r="A2296" s="34">
        <v>2357</v>
      </c>
      <c r="B2296" s="34">
        <v>127</v>
      </c>
      <c r="C2296" s="35">
        <v>388</v>
      </c>
      <c r="D2296" s="35">
        <v>8</v>
      </c>
      <c r="E2296" s="36">
        <v>43550</v>
      </c>
      <c r="F2296" s="37">
        <v>5247</v>
      </c>
      <c r="G2296" s="35">
        <v>7836</v>
      </c>
      <c r="H2296" s="35">
        <v>7466</v>
      </c>
      <c r="I2296" s="28"/>
      <c r="J2296" s="30">
        <f t="shared" si="10"/>
        <v>16.674177557458314</v>
      </c>
      <c r="K2296" s="31">
        <f>AVERAGE(J2296:J2297)</f>
        <v>16.417129305578193</v>
      </c>
      <c r="L2296" s="31">
        <f>_xlfn.STDEV.S(J2296,J2297)</f>
        <v>0.36352112399316056</v>
      </c>
      <c r="M2296" s="32"/>
      <c r="O2296" s="33">
        <f t="shared" si="1"/>
        <v>221.9</v>
      </c>
    </row>
    <row r="2297" spans="1:15" ht="15.75" customHeight="1" x14ac:dyDescent="0.3">
      <c r="A2297" s="34">
        <v>2358</v>
      </c>
      <c r="B2297" s="34">
        <v>128</v>
      </c>
      <c r="C2297" s="35">
        <v>388</v>
      </c>
      <c r="D2297" s="35">
        <v>8</v>
      </c>
      <c r="E2297" s="36">
        <v>43550</v>
      </c>
      <c r="F2297" s="37">
        <v>5213</v>
      </c>
      <c r="G2297" s="35">
        <v>7506</v>
      </c>
      <c r="H2297" s="35">
        <v>7187</v>
      </c>
      <c r="I2297" s="28"/>
      <c r="J2297" s="30">
        <f t="shared" si="10"/>
        <v>16.160081053698075</v>
      </c>
      <c r="K2297" s="32"/>
      <c r="L2297" s="32"/>
      <c r="M2297" s="32"/>
      <c r="O2297" s="33">
        <f t="shared" si="1"/>
        <v>197.4</v>
      </c>
    </row>
    <row r="2298" spans="1:15" ht="15.75" customHeight="1" x14ac:dyDescent="0.3">
      <c r="A2298" s="34">
        <v>2787</v>
      </c>
      <c r="B2298" s="34">
        <v>159</v>
      </c>
      <c r="C2298" s="35">
        <v>388</v>
      </c>
      <c r="D2298" s="35">
        <v>10</v>
      </c>
      <c r="E2298" s="36">
        <v>43564</v>
      </c>
      <c r="F2298" s="37">
        <v>5300</v>
      </c>
      <c r="G2298" s="35">
        <v>7713</v>
      </c>
      <c r="H2298" s="35">
        <v>7395</v>
      </c>
      <c r="I2298" s="35"/>
      <c r="J2298" s="30">
        <f t="shared" si="10"/>
        <v>15.178997613365155</v>
      </c>
      <c r="K2298" s="31">
        <f>AVERAGE(J2298:J2299)</f>
        <v>15.191264378041087</v>
      </c>
      <c r="L2298" s="31">
        <f>_xlfn.STDEV.S(J2298,J2299)</f>
        <v>1.7347824971141949E-2</v>
      </c>
      <c r="M2298" s="32">
        <f>(K2296-K2298)/14</f>
        <v>8.7561780538364734E-2</v>
      </c>
      <c r="N2298" s="33">
        <f>(K2290-K2298)/50</f>
        <v>0.50935350308532901</v>
      </c>
      <c r="O2298" s="33">
        <f t="shared" si="1"/>
        <v>209.5</v>
      </c>
    </row>
    <row r="2299" spans="1:15" ht="15.75" customHeight="1" x14ac:dyDescent="0.3">
      <c r="A2299" s="34">
        <v>2788</v>
      </c>
      <c r="B2299" s="34">
        <v>160</v>
      </c>
      <c r="C2299" s="35">
        <v>388</v>
      </c>
      <c r="D2299" s="35">
        <v>10</v>
      </c>
      <c r="E2299" s="36">
        <v>43564</v>
      </c>
      <c r="F2299" s="37">
        <v>5234</v>
      </c>
      <c r="G2299" s="35">
        <v>7583</v>
      </c>
      <c r="H2299" s="35">
        <v>7273</v>
      </c>
      <c r="I2299" s="35"/>
      <c r="J2299" s="30">
        <f t="shared" si="10"/>
        <v>15.203531142717019</v>
      </c>
      <c r="K2299" s="32"/>
      <c r="L2299" s="32"/>
      <c r="M2299" s="32"/>
      <c r="O2299" s="33">
        <f t="shared" si="1"/>
        <v>203.9</v>
      </c>
    </row>
    <row r="2300" spans="1:15" ht="15.75" customHeight="1" x14ac:dyDescent="0.3">
      <c r="A2300" s="7">
        <v>289</v>
      </c>
      <c r="B2300" s="7">
        <v>289</v>
      </c>
      <c r="C2300" s="57">
        <v>389</v>
      </c>
      <c r="D2300" s="57">
        <v>1</v>
      </c>
      <c r="E2300" s="58">
        <v>43514</v>
      </c>
      <c r="F2300" s="57">
        <v>5296</v>
      </c>
      <c r="G2300" s="57">
        <v>6486</v>
      </c>
      <c r="H2300" s="57">
        <v>6244</v>
      </c>
      <c r="I2300" s="57">
        <v>9</v>
      </c>
      <c r="J2300" s="59">
        <f t="shared" si="10"/>
        <v>25.527426160337551</v>
      </c>
      <c r="K2300" s="63">
        <f>AVERAGE(J2300:J2301)</f>
        <v>24.037199510231407</v>
      </c>
      <c r="L2300" s="63">
        <f>_xlfn.STDEV.S(J2300,J2301)</f>
        <v>2.1074987395899347</v>
      </c>
      <c r="M2300" s="62">
        <v>1</v>
      </c>
      <c r="O2300" s="33">
        <f t="shared" si="1"/>
        <v>94.8</v>
      </c>
    </row>
    <row r="2301" spans="1:15" ht="15.75" customHeight="1" x14ac:dyDescent="0.3">
      <c r="A2301" s="7">
        <v>290</v>
      </c>
      <c r="B2301" s="7">
        <v>290</v>
      </c>
      <c r="C2301" s="57">
        <v>389</v>
      </c>
      <c r="D2301" s="57">
        <v>1</v>
      </c>
      <c r="E2301" s="58">
        <v>43514</v>
      </c>
      <c r="F2301" s="57">
        <v>5255</v>
      </c>
      <c r="G2301" s="57">
        <v>6429</v>
      </c>
      <c r="H2301" s="57">
        <v>6213</v>
      </c>
      <c r="I2301" s="57"/>
      <c r="J2301" s="59">
        <f t="shared" si="10"/>
        <v>22.546972860125262</v>
      </c>
      <c r="K2301" s="63"/>
      <c r="L2301" s="63"/>
      <c r="M2301" s="62"/>
      <c r="O2301" s="33">
        <f t="shared" si="1"/>
        <v>95.8</v>
      </c>
    </row>
    <row r="2302" spans="1:15" ht="15.75" customHeight="1" x14ac:dyDescent="0.3">
      <c r="A2302" s="7">
        <v>943</v>
      </c>
      <c r="B2302" s="7">
        <v>289</v>
      </c>
      <c r="C2302" s="57">
        <v>389</v>
      </c>
      <c r="D2302" s="57">
        <v>3</v>
      </c>
      <c r="E2302" s="58">
        <v>43521</v>
      </c>
      <c r="F2302" s="57">
        <v>5296</v>
      </c>
      <c r="G2302" s="57">
        <v>6449</v>
      </c>
      <c r="H2302" s="57">
        <v>6271</v>
      </c>
      <c r="I2302" s="57">
        <v>9</v>
      </c>
      <c r="J2302" s="59">
        <f t="shared" si="10"/>
        <v>18.256410256410259</v>
      </c>
      <c r="K2302" s="63">
        <f>AVERAGE(J2302:J2303)</f>
        <v>17.832658569500676</v>
      </c>
      <c r="L2302" s="63">
        <f>_xlfn.STDEV.S(J2302,J2303)</f>
        <v>0.59927538270600944</v>
      </c>
      <c r="M2302" s="62"/>
      <c r="O2302" s="33">
        <f t="shared" si="1"/>
        <v>97.5</v>
      </c>
    </row>
    <row r="2303" spans="1:15" ht="15.75" customHeight="1" x14ac:dyDescent="0.3">
      <c r="A2303" s="7">
        <v>944</v>
      </c>
      <c r="B2303" s="7">
        <v>290</v>
      </c>
      <c r="C2303" s="57">
        <v>389</v>
      </c>
      <c r="D2303" s="57">
        <v>3</v>
      </c>
      <c r="E2303" s="58">
        <v>43521</v>
      </c>
      <c r="F2303" s="57">
        <v>5255</v>
      </c>
      <c r="G2303" s="57">
        <v>6415</v>
      </c>
      <c r="H2303" s="57">
        <v>6243</v>
      </c>
      <c r="I2303" s="57"/>
      <c r="J2303" s="59">
        <f t="shared" si="10"/>
        <v>17.408906882591094</v>
      </c>
      <c r="K2303" s="62"/>
      <c r="L2303" s="62"/>
      <c r="M2303" s="62"/>
      <c r="O2303" s="33">
        <f t="shared" si="1"/>
        <v>98.8</v>
      </c>
    </row>
    <row r="2304" spans="1:15" ht="15.75" customHeight="1" x14ac:dyDescent="0.3">
      <c r="A2304" s="7">
        <v>1593</v>
      </c>
      <c r="B2304" s="7">
        <v>289</v>
      </c>
      <c r="C2304" s="57">
        <v>389</v>
      </c>
      <c r="D2304" s="57">
        <v>5</v>
      </c>
      <c r="E2304" s="58">
        <v>43531</v>
      </c>
      <c r="F2304" s="57">
        <v>5296</v>
      </c>
      <c r="G2304" s="57">
        <v>7176</v>
      </c>
      <c r="H2304" s="57">
        <v>6844</v>
      </c>
      <c r="I2304" s="57">
        <v>8</v>
      </c>
      <c r="J2304" s="59">
        <f t="shared" si="10"/>
        <v>21.447028423772611</v>
      </c>
      <c r="K2304" s="63">
        <f>AVERAGE(J2304:J2305)</f>
        <v>20.817410925501328</v>
      </c>
      <c r="L2304" s="63">
        <f>_xlfn.STDEV.S(J2304,J2305)</f>
        <v>0.89041360516266532</v>
      </c>
      <c r="M2304" s="62"/>
      <c r="O2304" s="33">
        <f t="shared" si="1"/>
        <v>154.80000000000001</v>
      </c>
    </row>
    <row r="2305" spans="1:15" ht="15.75" customHeight="1" x14ac:dyDescent="0.3">
      <c r="A2305" s="7">
        <v>1594</v>
      </c>
      <c r="B2305" s="7">
        <v>290</v>
      </c>
      <c r="C2305" s="57">
        <v>389</v>
      </c>
      <c r="D2305" s="57">
        <v>5</v>
      </c>
      <c r="E2305" s="58">
        <v>43531</v>
      </c>
      <c r="F2305" s="57">
        <v>5255</v>
      </c>
      <c r="G2305" s="57">
        <v>7047</v>
      </c>
      <c r="H2305" s="57">
        <v>6746</v>
      </c>
      <c r="I2305" s="57"/>
      <c r="J2305" s="59">
        <f t="shared" si="10"/>
        <v>20.187793427230048</v>
      </c>
      <c r="K2305" s="63"/>
      <c r="L2305" s="63"/>
      <c r="M2305" s="62"/>
      <c r="O2305" s="33">
        <f t="shared" si="1"/>
        <v>149.1</v>
      </c>
    </row>
    <row r="2306" spans="1:15" ht="15.75" customHeight="1" x14ac:dyDescent="0.3">
      <c r="A2306" s="34">
        <v>2163</v>
      </c>
      <c r="B2306" s="34">
        <v>209</v>
      </c>
      <c r="C2306" s="64">
        <v>389</v>
      </c>
      <c r="D2306" s="64">
        <v>7</v>
      </c>
      <c r="E2306" s="65">
        <v>43545</v>
      </c>
      <c r="F2306" s="66">
        <v>5228</v>
      </c>
      <c r="G2306" s="64">
        <v>6336</v>
      </c>
      <c r="H2306" s="64">
        <v>6190</v>
      </c>
      <c r="I2306" s="57"/>
      <c r="J2306" s="59">
        <f t="shared" si="10"/>
        <v>15.176715176715177</v>
      </c>
      <c r="K2306" s="63">
        <f>AVERAGE(J2306:J2307)</f>
        <v>14.923068332159243</v>
      </c>
      <c r="L2306" s="63">
        <f>_xlfn.STDEV.S(J2306,J2307)</f>
        <v>0.35871080762414387</v>
      </c>
      <c r="M2306" s="62">
        <f>(K2304-K2306)/14</f>
        <v>0.42102447095300605</v>
      </c>
      <c r="N2306" s="33">
        <f>(K2300-K2306)/31</f>
        <v>0.29400423155071498</v>
      </c>
      <c r="O2306" s="33">
        <f t="shared" si="1"/>
        <v>96.2</v>
      </c>
    </row>
    <row r="2307" spans="1:15" ht="15.75" customHeight="1" x14ac:dyDescent="0.3">
      <c r="A2307" s="34">
        <v>2164</v>
      </c>
      <c r="B2307" s="34">
        <v>210</v>
      </c>
      <c r="C2307" s="64">
        <v>389</v>
      </c>
      <c r="D2307" s="64">
        <v>7</v>
      </c>
      <c r="E2307" s="65">
        <v>43545</v>
      </c>
      <c r="F2307" s="66">
        <v>5223</v>
      </c>
      <c r="G2307" s="64">
        <v>6333</v>
      </c>
      <c r="H2307" s="64">
        <v>6191</v>
      </c>
      <c r="I2307" s="57"/>
      <c r="J2307" s="59">
        <f t="shared" si="10"/>
        <v>14.669421487603307</v>
      </c>
      <c r="K2307" s="62"/>
      <c r="L2307" s="62"/>
      <c r="M2307" s="62"/>
      <c r="O2307" s="33">
        <f t="shared" si="1"/>
        <v>96.8</v>
      </c>
    </row>
    <row r="2308" spans="1:15" ht="15.75" customHeight="1" x14ac:dyDescent="0.3">
      <c r="A2308" s="7">
        <v>291</v>
      </c>
      <c r="B2308" s="7">
        <v>291</v>
      </c>
      <c r="C2308" s="28">
        <v>390</v>
      </c>
      <c r="D2308" s="28">
        <v>1</v>
      </c>
      <c r="E2308" s="29">
        <v>43514</v>
      </c>
      <c r="F2308" s="28">
        <v>5259</v>
      </c>
      <c r="G2308" s="28">
        <v>7086</v>
      </c>
      <c r="H2308" s="28">
        <v>6847</v>
      </c>
      <c r="I2308" s="28">
        <v>8</v>
      </c>
      <c r="J2308" s="30">
        <f t="shared" si="10"/>
        <v>15.050377833753148</v>
      </c>
      <c r="K2308" s="31">
        <f>AVERAGE(J2308:J2309)</f>
        <v>15.173372473281928</v>
      </c>
      <c r="L2308" s="31">
        <f>_xlfn.STDEV.S(J2308,J2309)</f>
        <v>0.17394068732079127</v>
      </c>
      <c r="M2308" s="32">
        <v>1</v>
      </c>
      <c r="O2308" s="33">
        <f t="shared" si="1"/>
        <v>158.80000000000001</v>
      </c>
    </row>
    <row r="2309" spans="1:15" ht="15.75" customHeight="1" x14ac:dyDescent="0.3">
      <c r="A2309" s="7">
        <v>292</v>
      </c>
      <c r="B2309" s="7">
        <v>292</v>
      </c>
      <c r="C2309" s="28">
        <v>390</v>
      </c>
      <c r="D2309" s="28">
        <v>1</v>
      </c>
      <c r="E2309" s="29">
        <v>43514</v>
      </c>
      <c r="F2309" s="28">
        <v>5243</v>
      </c>
      <c r="G2309" s="28">
        <v>7052</v>
      </c>
      <c r="H2309" s="28">
        <v>6812</v>
      </c>
      <c r="I2309" s="28"/>
      <c r="J2309" s="30">
        <f t="shared" si="10"/>
        <v>15.296367112810708</v>
      </c>
      <c r="K2309" s="32"/>
      <c r="L2309" s="32"/>
      <c r="M2309" s="32"/>
      <c r="O2309" s="33">
        <f t="shared" si="1"/>
        <v>156.9</v>
      </c>
    </row>
    <row r="2310" spans="1:15" ht="15.75" customHeight="1" x14ac:dyDescent="0.3">
      <c r="A2310" s="7">
        <v>945</v>
      </c>
      <c r="B2310" s="7">
        <v>291</v>
      </c>
      <c r="C2310" s="28">
        <v>390</v>
      </c>
      <c r="D2310" s="28">
        <v>3</v>
      </c>
      <c r="E2310" s="29">
        <v>43521</v>
      </c>
      <c r="F2310" s="28">
        <v>5259</v>
      </c>
      <c r="G2310" s="28">
        <v>8379</v>
      </c>
      <c r="H2310" s="28">
        <v>7663</v>
      </c>
      <c r="I2310" s="28">
        <v>9</v>
      </c>
      <c r="J2310" s="30">
        <f t="shared" si="10"/>
        <v>29.783693843594012</v>
      </c>
      <c r="K2310" s="31">
        <f>AVERAGE(J2310:J2311)</f>
        <v>29.674108208253259</v>
      </c>
      <c r="L2310" s="31">
        <f>_xlfn.STDEV.S(J2310,J2311)</f>
        <v>0.15497749174016578</v>
      </c>
      <c r="M2310" s="32"/>
      <c r="O2310" s="33">
        <f t="shared" si="1"/>
        <v>240.4</v>
      </c>
    </row>
    <row r="2311" spans="1:15" ht="15.75" customHeight="1" x14ac:dyDescent="0.3">
      <c r="A2311" s="7">
        <v>946</v>
      </c>
      <c r="B2311" s="7">
        <v>292</v>
      </c>
      <c r="C2311" s="28">
        <v>390</v>
      </c>
      <c r="D2311" s="28">
        <v>3</v>
      </c>
      <c r="E2311" s="29">
        <v>43521</v>
      </c>
      <c r="F2311" s="28">
        <v>5243</v>
      </c>
      <c r="G2311" s="28">
        <v>8486</v>
      </c>
      <c r="H2311" s="28">
        <v>7746</v>
      </c>
      <c r="I2311" s="28"/>
      <c r="J2311" s="30">
        <f t="shared" si="10"/>
        <v>29.564522572912505</v>
      </c>
      <c r="K2311" s="31"/>
      <c r="L2311" s="31"/>
      <c r="M2311" s="32"/>
      <c r="O2311" s="33">
        <f t="shared" si="1"/>
        <v>250.3</v>
      </c>
    </row>
    <row r="2312" spans="1:15" ht="15.75" customHeight="1" x14ac:dyDescent="0.3">
      <c r="A2312" s="7">
        <v>1595</v>
      </c>
      <c r="B2312" s="7">
        <v>291</v>
      </c>
      <c r="C2312" s="28">
        <v>390</v>
      </c>
      <c r="D2312" s="28">
        <v>5</v>
      </c>
      <c r="E2312" s="29">
        <v>43531</v>
      </c>
      <c r="F2312" s="28">
        <v>5259</v>
      </c>
      <c r="G2312" s="28">
        <v>7287</v>
      </c>
      <c r="H2312" s="28">
        <v>6911</v>
      </c>
      <c r="I2312" s="28">
        <v>8</v>
      </c>
      <c r="J2312" s="30">
        <f t="shared" si="10"/>
        <v>22.760290556900724</v>
      </c>
      <c r="K2312" s="31">
        <f>AVERAGE(J2312:J2313)</f>
        <v>22.317645278450364</v>
      </c>
      <c r="L2312" s="31">
        <f>_xlfn.STDEV.S(J2312,J2313)</f>
        <v>0.62599495610491718</v>
      </c>
      <c r="M2312" s="32"/>
      <c r="O2312" s="33">
        <f t="shared" si="1"/>
        <v>165.2</v>
      </c>
    </row>
    <row r="2313" spans="1:15" ht="15.75" customHeight="1" x14ac:dyDescent="0.3">
      <c r="A2313" s="7">
        <v>1596</v>
      </c>
      <c r="B2313" s="7">
        <v>292</v>
      </c>
      <c r="C2313" s="28">
        <v>390</v>
      </c>
      <c r="D2313" s="28">
        <v>5</v>
      </c>
      <c r="E2313" s="29">
        <v>43531</v>
      </c>
      <c r="F2313" s="28">
        <v>5243</v>
      </c>
      <c r="G2313" s="28">
        <v>7232</v>
      </c>
      <c r="H2313" s="28">
        <v>6875</v>
      </c>
      <c r="I2313" s="28"/>
      <c r="J2313" s="30">
        <f t="shared" si="10"/>
        <v>21.875</v>
      </c>
      <c r="K2313" s="32"/>
      <c r="L2313" s="32"/>
      <c r="M2313" s="32"/>
      <c r="O2313" s="33">
        <f t="shared" si="1"/>
        <v>163.19999999999999</v>
      </c>
    </row>
    <row r="2314" spans="1:15" ht="15.75" customHeight="1" x14ac:dyDescent="0.3">
      <c r="A2314" s="34">
        <v>2165</v>
      </c>
      <c r="B2314" s="34">
        <v>211</v>
      </c>
      <c r="C2314" s="35">
        <v>390</v>
      </c>
      <c r="D2314" s="35">
        <v>7</v>
      </c>
      <c r="E2314" s="36">
        <v>43545</v>
      </c>
      <c r="F2314" s="37">
        <v>5194</v>
      </c>
      <c r="G2314" s="35">
        <v>6594</v>
      </c>
      <c r="H2314" s="35">
        <v>6406</v>
      </c>
      <c r="I2314" s="28"/>
      <c r="J2314" s="30">
        <f t="shared" si="10"/>
        <v>15.511551155115511</v>
      </c>
      <c r="K2314" s="31">
        <f>AVERAGE(J2314:J2315)</f>
        <v>15.387561572837065</v>
      </c>
      <c r="L2314" s="31">
        <f>_xlfn.STDEV.S(J2314,J2315)</f>
        <v>0.17534774885115406</v>
      </c>
      <c r="M2314" s="32">
        <f>(K2312-K2314)/14</f>
        <v>0.49500597897237852</v>
      </c>
      <c r="N2314" s="33">
        <f>(K2310-K2314)/24</f>
        <v>0.59527277647567478</v>
      </c>
      <c r="O2314" s="33">
        <f t="shared" si="1"/>
        <v>121.2</v>
      </c>
    </row>
    <row r="2315" spans="1:15" ht="15.75" customHeight="1" x14ac:dyDescent="0.3">
      <c r="A2315" s="34">
        <v>2166</v>
      </c>
      <c r="B2315" s="34">
        <v>212</v>
      </c>
      <c r="C2315" s="35">
        <v>390</v>
      </c>
      <c r="D2315" s="35">
        <v>7</v>
      </c>
      <c r="E2315" s="36">
        <v>43545</v>
      </c>
      <c r="F2315" s="37">
        <v>5225</v>
      </c>
      <c r="G2315" s="35">
        <v>6690</v>
      </c>
      <c r="H2315" s="35">
        <v>6496</v>
      </c>
      <c r="I2315" s="28"/>
      <c r="J2315" s="30">
        <f t="shared" si="10"/>
        <v>15.263571990558617</v>
      </c>
      <c r="K2315" s="32"/>
      <c r="L2315" s="32"/>
      <c r="M2315" s="32"/>
      <c r="O2315" s="33">
        <f t="shared" si="1"/>
        <v>127.1</v>
      </c>
    </row>
    <row r="2316" spans="1:15" ht="15.75" customHeight="1" x14ac:dyDescent="0.3">
      <c r="A2316" s="7">
        <v>293</v>
      </c>
      <c r="B2316" s="7">
        <v>293</v>
      </c>
      <c r="C2316" s="57">
        <v>391</v>
      </c>
      <c r="D2316" s="57">
        <v>1</v>
      </c>
      <c r="E2316" s="58">
        <v>43514</v>
      </c>
      <c r="F2316" s="57">
        <v>5203</v>
      </c>
      <c r="G2316" s="57">
        <v>8376</v>
      </c>
      <c r="H2316" s="57">
        <v>7460</v>
      </c>
      <c r="I2316" s="57">
        <v>9</v>
      </c>
      <c r="J2316" s="59">
        <f t="shared" si="10"/>
        <v>40.584847142224191</v>
      </c>
      <c r="K2316" s="63">
        <f>AVERAGE(J2316:J2317)</f>
        <v>40.060405009627175</v>
      </c>
      <c r="L2316" s="63">
        <f>_xlfn.STDEV.S(J2316,J2317)</f>
        <v>0.74167317659856979</v>
      </c>
      <c r="M2316" s="62">
        <v>3</v>
      </c>
      <c r="O2316" s="33">
        <f t="shared" si="1"/>
        <v>225.7</v>
      </c>
    </row>
    <row r="2317" spans="1:15" ht="15.75" customHeight="1" x14ac:dyDescent="0.3">
      <c r="A2317" s="7">
        <v>294</v>
      </c>
      <c r="B2317" s="7">
        <v>294</v>
      </c>
      <c r="C2317" s="57">
        <v>391</v>
      </c>
      <c r="D2317" s="57">
        <v>1</v>
      </c>
      <c r="E2317" s="58">
        <v>43514</v>
      </c>
      <c r="F2317" s="57">
        <v>5223</v>
      </c>
      <c r="G2317" s="57">
        <v>8230</v>
      </c>
      <c r="H2317" s="57">
        <v>7378</v>
      </c>
      <c r="I2317" s="57"/>
      <c r="J2317" s="59">
        <f t="shared" si="10"/>
        <v>39.535962877030158</v>
      </c>
      <c r="K2317" s="63"/>
      <c r="L2317" s="63"/>
      <c r="M2317" s="62"/>
      <c r="O2317" s="33">
        <f t="shared" si="1"/>
        <v>215.5</v>
      </c>
    </row>
    <row r="2318" spans="1:15" ht="15.75" customHeight="1" x14ac:dyDescent="0.3">
      <c r="A2318" s="7">
        <v>947</v>
      </c>
      <c r="B2318" s="7">
        <v>293</v>
      </c>
      <c r="C2318" s="57">
        <v>391</v>
      </c>
      <c r="D2318" s="57">
        <v>3</v>
      </c>
      <c r="E2318" s="58">
        <v>43521</v>
      </c>
      <c r="F2318" s="57">
        <v>5203</v>
      </c>
      <c r="G2318" s="57">
        <v>8672</v>
      </c>
      <c r="H2318" s="57">
        <v>7700</v>
      </c>
      <c r="I2318" s="57">
        <v>9</v>
      </c>
      <c r="J2318" s="59">
        <f t="shared" si="10"/>
        <v>38.926712054465355</v>
      </c>
      <c r="K2318" s="63">
        <f>AVERAGE(J2318:J2319)</f>
        <v>38.576125513136489</v>
      </c>
      <c r="L2318" s="63">
        <f>_xlfn.STDEV.S(J2318,J2319)</f>
        <v>0.49580424153275793</v>
      </c>
      <c r="M2318" s="62"/>
      <c r="O2318" s="33">
        <f t="shared" si="1"/>
        <v>249.7</v>
      </c>
    </row>
    <row r="2319" spans="1:15" ht="15.75" customHeight="1" x14ac:dyDescent="0.3">
      <c r="A2319" s="7">
        <v>948</v>
      </c>
      <c r="B2319" s="7">
        <v>294</v>
      </c>
      <c r="C2319" s="57">
        <v>391</v>
      </c>
      <c r="D2319" s="57">
        <v>3</v>
      </c>
      <c r="E2319" s="58">
        <v>43521</v>
      </c>
      <c r="F2319" s="57">
        <v>5223</v>
      </c>
      <c r="G2319" s="57">
        <v>8557</v>
      </c>
      <c r="H2319" s="57">
        <v>7635</v>
      </c>
      <c r="I2319" s="57"/>
      <c r="J2319" s="59">
        <f t="shared" si="10"/>
        <v>38.225538971807623</v>
      </c>
      <c r="K2319" s="62"/>
      <c r="L2319" s="62"/>
      <c r="M2319" s="62"/>
      <c r="O2319" s="33">
        <f t="shared" si="1"/>
        <v>241.2</v>
      </c>
    </row>
    <row r="2320" spans="1:15" ht="15.75" customHeight="1" x14ac:dyDescent="0.3">
      <c r="A2320" s="7">
        <v>1597</v>
      </c>
      <c r="B2320" s="7">
        <v>293</v>
      </c>
      <c r="C2320" s="57">
        <v>391</v>
      </c>
      <c r="D2320" s="57">
        <v>5</v>
      </c>
      <c r="E2320" s="58">
        <v>43531</v>
      </c>
      <c r="F2320" s="57">
        <v>5203</v>
      </c>
      <c r="G2320" s="57">
        <v>8354</v>
      </c>
      <c r="H2320" s="57">
        <v>7564</v>
      </c>
      <c r="I2320" s="57">
        <v>9</v>
      </c>
      <c r="J2320" s="59">
        <f t="shared" si="10"/>
        <v>33.460398136382892</v>
      </c>
      <c r="K2320" s="63">
        <f>AVERAGE(J2320:J2321)</f>
        <v>32.565663688822305</v>
      </c>
      <c r="L2320" s="63">
        <f>_xlfn.STDEV.S(J2320,J2321)</f>
        <v>1.265345590462579</v>
      </c>
      <c r="M2320" s="62"/>
      <c r="O2320" s="33">
        <f t="shared" si="1"/>
        <v>236.1</v>
      </c>
    </row>
    <row r="2321" spans="1:15" ht="15.75" customHeight="1" x14ac:dyDescent="0.3">
      <c r="A2321" s="7">
        <v>1598</v>
      </c>
      <c r="B2321" s="7">
        <v>294</v>
      </c>
      <c r="C2321" s="57">
        <v>391</v>
      </c>
      <c r="D2321" s="57">
        <v>5</v>
      </c>
      <c r="E2321" s="58">
        <v>43531</v>
      </c>
      <c r="F2321" s="57">
        <v>5223</v>
      </c>
      <c r="G2321" s="57">
        <v>8312</v>
      </c>
      <c r="H2321" s="57">
        <v>7569</v>
      </c>
      <c r="I2321" s="57"/>
      <c r="J2321" s="59">
        <f t="shared" si="10"/>
        <v>31.670929241261721</v>
      </c>
      <c r="K2321" s="63"/>
      <c r="L2321" s="63"/>
      <c r="M2321" s="62"/>
      <c r="O2321" s="33">
        <f t="shared" si="1"/>
        <v>234.6</v>
      </c>
    </row>
    <row r="2322" spans="1:15" ht="15.75" customHeight="1" x14ac:dyDescent="0.3">
      <c r="A2322" s="34">
        <v>2557</v>
      </c>
      <c r="B2322" s="34">
        <v>145</v>
      </c>
      <c r="C2322" s="64">
        <v>391</v>
      </c>
      <c r="D2322" s="64">
        <v>9</v>
      </c>
      <c r="E2322" s="65">
        <v>43557</v>
      </c>
      <c r="F2322" s="66">
        <v>5181</v>
      </c>
      <c r="G2322" s="64">
        <v>7427</v>
      </c>
      <c r="H2322" s="64">
        <v>7097</v>
      </c>
      <c r="I2322" s="57"/>
      <c r="J2322" s="59">
        <f t="shared" si="10"/>
        <v>17.223382045929021</v>
      </c>
      <c r="K2322" s="63">
        <f>AVERAGE(J2322:J2323)</f>
        <v>17.220614907478947</v>
      </c>
      <c r="L2322" s="63">
        <f>_xlfn.STDEV.S(J2322,J2323)</f>
        <v>3.9133247250600234E-3</v>
      </c>
      <c r="M2322" s="62"/>
      <c r="O2322" s="33">
        <f t="shared" si="1"/>
        <v>191.6</v>
      </c>
    </row>
    <row r="2323" spans="1:15" ht="15.75" customHeight="1" x14ac:dyDescent="0.3">
      <c r="A2323" s="34">
        <v>2558</v>
      </c>
      <c r="B2323" s="34">
        <v>146</v>
      </c>
      <c r="C2323" s="64">
        <v>391</v>
      </c>
      <c r="D2323" s="64">
        <v>9</v>
      </c>
      <c r="E2323" s="65">
        <v>43557</v>
      </c>
      <c r="F2323" s="66">
        <v>5179</v>
      </c>
      <c r="G2323" s="64">
        <v>7412</v>
      </c>
      <c r="H2323" s="64">
        <v>7084</v>
      </c>
      <c r="I2323" s="57"/>
      <c r="J2323" s="59">
        <f t="shared" si="10"/>
        <v>17.217847769028872</v>
      </c>
      <c r="K2323" s="62"/>
      <c r="L2323" s="62"/>
      <c r="M2323" s="62"/>
      <c r="O2323" s="33">
        <f t="shared" si="1"/>
        <v>190.5</v>
      </c>
    </row>
    <row r="2324" spans="1:15" ht="15.75" customHeight="1" x14ac:dyDescent="0.3">
      <c r="A2324" s="34">
        <v>3207</v>
      </c>
      <c r="B2324" s="34">
        <v>147</v>
      </c>
      <c r="C2324" s="64">
        <v>391</v>
      </c>
      <c r="D2324" s="64">
        <v>12</v>
      </c>
      <c r="E2324" s="65">
        <v>43577</v>
      </c>
      <c r="F2324" s="66">
        <v>5265</v>
      </c>
      <c r="G2324" s="64">
        <v>7965</v>
      </c>
      <c r="H2324" s="64">
        <v>7620</v>
      </c>
      <c r="I2324" s="64"/>
      <c r="J2324" s="59">
        <f t="shared" si="10"/>
        <v>14.64968152866242</v>
      </c>
      <c r="K2324" s="63">
        <f>AVERAGE(J2324:J2325)</f>
        <v>14.844840764331209</v>
      </c>
      <c r="L2324" s="63">
        <f>_xlfn.STDEV.S(J2324,J2325)</f>
        <v>0.27599683790517071</v>
      </c>
      <c r="M2324" s="62">
        <f>(K2322-K2324)/20</f>
        <v>0.11878870715738685</v>
      </c>
      <c r="N2324" s="33">
        <f>(K2318-K2324)/56</f>
        <v>0.4237729419429514</v>
      </c>
      <c r="O2324" s="33">
        <f t="shared" si="1"/>
        <v>235.5</v>
      </c>
    </row>
    <row r="2325" spans="1:15" ht="15.75" customHeight="1" x14ac:dyDescent="0.3">
      <c r="A2325" s="34">
        <v>3208</v>
      </c>
      <c r="B2325" s="34">
        <v>148</v>
      </c>
      <c r="C2325" s="64">
        <v>391</v>
      </c>
      <c r="D2325" s="64">
        <v>12</v>
      </c>
      <c r="E2325" s="65">
        <v>43577</v>
      </c>
      <c r="F2325" s="66">
        <v>5186</v>
      </c>
      <c r="G2325" s="64">
        <v>8062</v>
      </c>
      <c r="H2325" s="64">
        <v>7686</v>
      </c>
      <c r="I2325" s="64"/>
      <c r="J2325" s="59">
        <f t="shared" si="10"/>
        <v>15.040000000000001</v>
      </c>
      <c r="K2325" s="62"/>
      <c r="L2325" s="62"/>
      <c r="M2325" s="62"/>
      <c r="O2325" s="33">
        <f t="shared" si="1"/>
        <v>250</v>
      </c>
    </row>
    <row r="2326" spans="1:15" ht="15.75" customHeight="1" x14ac:dyDescent="0.3">
      <c r="A2326" s="7">
        <v>595</v>
      </c>
      <c r="B2326" s="7">
        <v>245</v>
      </c>
      <c r="C2326" s="67">
        <v>392</v>
      </c>
      <c r="D2326" s="67">
        <v>2</v>
      </c>
      <c r="E2326" s="68">
        <v>43517</v>
      </c>
      <c r="F2326" s="67">
        <v>5235</v>
      </c>
      <c r="G2326" s="67">
        <v>8378</v>
      </c>
      <c r="H2326" s="67">
        <v>7695</v>
      </c>
      <c r="I2326" s="67">
        <v>9</v>
      </c>
      <c r="J2326" s="69">
        <f t="shared" si="10"/>
        <v>27.764227642276424</v>
      </c>
      <c r="K2326" s="46">
        <f>AVERAGE(J2326:J2327)</f>
        <v>29.323290291726448</v>
      </c>
      <c r="L2326" s="46">
        <f>_xlfn.STDEV.S(J2326,J2327)</f>
        <v>2.2048475434415535</v>
      </c>
      <c r="M2326" s="47">
        <v>1</v>
      </c>
      <c r="O2326" s="33">
        <f t="shared" si="1"/>
        <v>246</v>
      </c>
    </row>
    <row r="2327" spans="1:15" ht="15.75" customHeight="1" x14ac:dyDescent="0.3">
      <c r="A2327" s="7">
        <v>596</v>
      </c>
      <c r="B2327" s="7">
        <v>246</v>
      </c>
      <c r="C2327" s="67">
        <v>392</v>
      </c>
      <c r="D2327" s="67">
        <v>2</v>
      </c>
      <c r="E2327" s="68">
        <v>43517</v>
      </c>
      <c r="F2327" s="67">
        <v>5309</v>
      </c>
      <c r="G2327" s="67">
        <v>8424</v>
      </c>
      <c r="H2327" s="67">
        <v>7689</v>
      </c>
      <c r="I2327" s="67"/>
      <c r="J2327" s="69">
        <f t="shared" si="10"/>
        <v>30.882352941176471</v>
      </c>
      <c r="K2327" s="47"/>
      <c r="L2327" s="47"/>
      <c r="M2327" s="47"/>
      <c r="O2327" s="33">
        <f t="shared" si="1"/>
        <v>238</v>
      </c>
    </row>
    <row r="2328" spans="1:15" ht="15.75" customHeight="1" x14ac:dyDescent="0.3">
      <c r="A2328" s="7">
        <v>1249</v>
      </c>
      <c r="B2328" s="7">
        <v>203</v>
      </c>
      <c r="C2328" s="67">
        <v>392</v>
      </c>
      <c r="D2328" s="67">
        <v>4</v>
      </c>
      <c r="E2328" s="68">
        <v>43524</v>
      </c>
      <c r="F2328" s="67">
        <v>5215</v>
      </c>
      <c r="G2328" s="67">
        <v>8532</v>
      </c>
      <c r="H2328" s="67">
        <v>7888</v>
      </c>
      <c r="I2328" s="67">
        <v>10</v>
      </c>
      <c r="J2328" s="69">
        <f t="shared" si="10"/>
        <v>24.092779648335206</v>
      </c>
      <c r="K2328" s="46">
        <f>AVERAGE(J2328:J2329)</f>
        <v>24.372052306733849</v>
      </c>
      <c r="L2328" s="46">
        <f>_xlfn.STDEV.S(J2328,J2329)</f>
        <v>0.39495118110735172</v>
      </c>
      <c r="M2328" s="47"/>
      <c r="O2328" s="33">
        <f t="shared" si="1"/>
        <v>267.3</v>
      </c>
    </row>
    <row r="2329" spans="1:15" ht="15.75" customHeight="1" x14ac:dyDescent="0.3">
      <c r="A2329" s="7">
        <v>1250</v>
      </c>
      <c r="B2329" s="7">
        <v>204</v>
      </c>
      <c r="C2329" s="67">
        <v>392</v>
      </c>
      <c r="D2329" s="67">
        <v>4</v>
      </c>
      <c r="E2329" s="68">
        <v>43524</v>
      </c>
      <c r="F2329" s="67">
        <v>5239</v>
      </c>
      <c r="G2329" s="67">
        <v>8814</v>
      </c>
      <c r="H2329" s="67">
        <v>8107</v>
      </c>
      <c r="I2329" s="67"/>
      <c r="J2329" s="69">
        <f t="shared" si="10"/>
        <v>24.651324965132495</v>
      </c>
      <c r="K2329" s="46"/>
      <c r="L2329" s="46"/>
      <c r="M2329" s="47"/>
      <c r="O2329" s="33">
        <f t="shared" si="1"/>
        <v>286.8</v>
      </c>
    </row>
    <row r="2330" spans="1:15" ht="15.75" customHeight="1" x14ac:dyDescent="0.3">
      <c r="A2330" s="7">
        <v>1899</v>
      </c>
      <c r="B2330" s="7">
        <v>203</v>
      </c>
      <c r="C2330" s="67">
        <v>392</v>
      </c>
      <c r="D2330" s="67">
        <v>6</v>
      </c>
      <c r="E2330" s="68">
        <v>43535</v>
      </c>
      <c r="F2330" s="67">
        <v>5215</v>
      </c>
      <c r="G2330" s="67">
        <v>8420</v>
      </c>
      <c r="H2330" s="67">
        <v>7846</v>
      </c>
      <c r="I2330" s="67">
        <v>7</v>
      </c>
      <c r="J2330" s="69">
        <f t="shared" si="10"/>
        <v>21.816799695933106</v>
      </c>
      <c r="K2330" s="46">
        <f>AVERAGE(J2330:J2331)</f>
        <v>21.510233247727413</v>
      </c>
      <c r="L2330" s="46">
        <f>_xlfn.STDEV.S(J2330,J2331)</f>
        <v>0.43355042882103767</v>
      </c>
      <c r="M2330" s="47"/>
      <c r="O2330" s="33">
        <f t="shared" si="1"/>
        <v>263.10000000000002</v>
      </c>
    </row>
    <row r="2331" spans="1:15" ht="15.75" customHeight="1" x14ac:dyDescent="0.3">
      <c r="A2331" s="7">
        <v>1900</v>
      </c>
      <c r="B2331" s="7">
        <v>204</v>
      </c>
      <c r="C2331" s="67">
        <v>392</v>
      </c>
      <c r="D2331" s="67">
        <v>6</v>
      </c>
      <c r="E2331" s="68">
        <v>43535</v>
      </c>
      <c r="F2331" s="67">
        <v>5239</v>
      </c>
      <c r="G2331" s="67">
        <v>8280</v>
      </c>
      <c r="H2331" s="67">
        <v>7748</v>
      </c>
      <c r="I2331" s="67"/>
      <c r="J2331" s="69">
        <f t="shared" si="10"/>
        <v>21.203666799521724</v>
      </c>
      <c r="K2331" s="47"/>
      <c r="L2331" s="47"/>
      <c r="M2331" s="47"/>
      <c r="O2331" s="33">
        <f t="shared" si="1"/>
        <v>250.9</v>
      </c>
    </row>
    <row r="2332" spans="1:15" ht="15.75" customHeight="1" x14ac:dyDescent="0.3">
      <c r="A2332" s="34">
        <v>2167</v>
      </c>
      <c r="B2332" s="34">
        <v>213</v>
      </c>
      <c r="C2332" s="70">
        <v>392</v>
      </c>
      <c r="D2332" s="70">
        <v>7</v>
      </c>
      <c r="E2332" s="71">
        <v>43545</v>
      </c>
      <c r="F2332" s="72">
        <v>5207</v>
      </c>
      <c r="G2332" s="70">
        <v>7553</v>
      </c>
      <c r="H2332" s="70">
        <v>7241</v>
      </c>
      <c r="I2332" s="67"/>
      <c r="J2332" s="69">
        <f t="shared" si="10"/>
        <v>15.339233038348082</v>
      </c>
      <c r="K2332" s="46">
        <f>AVERAGE(J2332:J2333)</f>
        <v>15.201291789000415</v>
      </c>
      <c r="L2332" s="46">
        <f>_xlfn.STDEV.S(J2332,J2333)</f>
        <v>0.19507838563816149</v>
      </c>
      <c r="M2332" s="47">
        <f>(K2330-K2332)/10</f>
        <v>0.63089414587269987</v>
      </c>
      <c r="N2332" s="33">
        <f>(K2326-K2332)/28</f>
        <v>0.50435708938307255</v>
      </c>
      <c r="O2332" s="33">
        <f t="shared" si="1"/>
        <v>203.4</v>
      </c>
    </row>
    <row r="2333" spans="1:15" ht="15.75" customHeight="1" x14ac:dyDescent="0.3">
      <c r="A2333" s="34">
        <v>2168</v>
      </c>
      <c r="B2333" s="34">
        <v>214</v>
      </c>
      <c r="C2333" s="70">
        <v>392</v>
      </c>
      <c r="D2333" s="70">
        <v>7</v>
      </c>
      <c r="E2333" s="71">
        <v>43545</v>
      </c>
      <c r="F2333" s="72">
        <v>5237</v>
      </c>
      <c r="G2333" s="70">
        <v>7689</v>
      </c>
      <c r="H2333" s="70">
        <v>7368</v>
      </c>
      <c r="I2333" s="67"/>
      <c r="J2333" s="69">
        <f t="shared" si="10"/>
        <v>15.063350539652745</v>
      </c>
      <c r="K2333" s="47"/>
      <c r="L2333" s="47"/>
      <c r="M2333" s="47"/>
      <c r="O2333" s="33">
        <f t="shared" si="1"/>
        <v>213.1</v>
      </c>
    </row>
    <row r="2334" spans="1:15" ht="15.75" customHeight="1" x14ac:dyDescent="0.3">
      <c r="A2334" s="7">
        <v>295</v>
      </c>
      <c r="B2334" s="7">
        <v>295</v>
      </c>
      <c r="C2334" s="28">
        <v>393</v>
      </c>
      <c r="D2334" s="28">
        <v>1</v>
      </c>
      <c r="E2334" s="29">
        <v>43514</v>
      </c>
      <c r="F2334" s="28">
        <v>5221</v>
      </c>
      <c r="G2334" s="28">
        <v>8251</v>
      </c>
      <c r="H2334" s="28">
        <v>7360</v>
      </c>
      <c r="I2334" s="28">
        <v>11</v>
      </c>
      <c r="J2334" s="30">
        <f t="shared" si="10"/>
        <v>41.654978962131835</v>
      </c>
      <c r="K2334" s="31">
        <f>AVERAGE(J2334:J2335)</f>
        <v>41.351407476510104</v>
      </c>
      <c r="L2334" s="31">
        <f>_xlfn.STDEV.S(J2334,J2335)</f>
        <v>0.42931491211599609</v>
      </c>
      <c r="M2334" s="32">
        <v>2</v>
      </c>
      <c r="O2334" s="33">
        <f t="shared" si="1"/>
        <v>213.9</v>
      </c>
    </row>
    <row r="2335" spans="1:15" ht="15.75" customHeight="1" x14ac:dyDescent="0.3">
      <c r="A2335" s="7">
        <v>296</v>
      </c>
      <c r="B2335" s="7">
        <v>296</v>
      </c>
      <c r="C2335" s="28">
        <v>393</v>
      </c>
      <c r="D2335" s="28">
        <v>1</v>
      </c>
      <c r="E2335" s="29">
        <v>43514</v>
      </c>
      <c r="F2335" s="28">
        <v>5271</v>
      </c>
      <c r="G2335" s="28">
        <v>8367</v>
      </c>
      <c r="H2335" s="28">
        <v>7466</v>
      </c>
      <c r="I2335" s="28"/>
      <c r="J2335" s="30">
        <f t="shared" si="10"/>
        <v>41.04783599088838</v>
      </c>
      <c r="K2335" s="31"/>
      <c r="L2335" s="31"/>
      <c r="M2335" s="32"/>
      <c r="O2335" s="33">
        <f t="shared" si="1"/>
        <v>219.5</v>
      </c>
    </row>
    <row r="2336" spans="1:15" ht="15.75" customHeight="1" x14ac:dyDescent="0.3">
      <c r="A2336" s="7">
        <v>949</v>
      </c>
      <c r="B2336" s="7">
        <v>295</v>
      </c>
      <c r="C2336" s="28">
        <v>393</v>
      </c>
      <c r="D2336" s="28">
        <v>3</v>
      </c>
      <c r="E2336" s="29">
        <v>43521</v>
      </c>
      <c r="F2336" s="28">
        <v>5221</v>
      </c>
      <c r="G2336" s="28">
        <v>7683</v>
      </c>
      <c r="H2336" s="28">
        <v>6962</v>
      </c>
      <c r="I2336" s="28">
        <v>9</v>
      </c>
      <c r="J2336" s="30">
        <f t="shared" si="10"/>
        <v>41.41298104537622</v>
      </c>
      <c r="K2336" s="31">
        <f>AVERAGE(J2336:J2337)</f>
        <v>41.613507065757133</v>
      </c>
      <c r="L2336" s="31">
        <f>_xlfn.STDEV.S(J2336,J2337)</f>
        <v>0.28358661763139076</v>
      </c>
      <c r="M2336" s="32"/>
      <c r="O2336" s="33">
        <f t="shared" si="1"/>
        <v>174.1</v>
      </c>
    </row>
    <row r="2337" spans="1:15" ht="15.75" customHeight="1" x14ac:dyDescent="0.3">
      <c r="A2337" s="7">
        <v>950</v>
      </c>
      <c r="B2337" s="7">
        <v>296</v>
      </c>
      <c r="C2337" s="28">
        <v>393</v>
      </c>
      <c r="D2337" s="28">
        <v>3</v>
      </c>
      <c r="E2337" s="29">
        <v>43521</v>
      </c>
      <c r="F2337" s="28">
        <v>5271</v>
      </c>
      <c r="G2337" s="28">
        <v>7757</v>
      </c>
      <c r="H2337" s="28">
        <v>7024</v>
      </c>
      <c r="I2337" s="28"/>
      <c r="J2337" s="30">
        <f t="shared" si="10"/>
        <v>41.814033086138046</v>
      </c>
      <c r="K2337" s="32"/>
      <c r="L2337" s="32"/>
      <c r="M2337" s="32"/>
      <c r="O2337" s="33">
        <f t="shared" si="1"/>
        <v>175.3</v>
      </c>
    </row>
    <row r="2338" spans="1:15" ht="15.75" customHeight="1" x14ac:dyDescent="0.3">
      <c r="A2338" s="7">
        <v>1599</v>
      </c>
      <c r="B2338" s="7">
        <v>295</v>
      </c>
      <c r="C2338" s="28">
        <v>393</v>
      </c>
      <c r="D2338" s="28">
        <v>5</v>
      </c>
      <c r="E2338" s="29">
        <v>43531</v>
      </c>
      <c r="F2338" s="28">
        <v>5221</v>
      </c>
      <c r="G2338" s="28">
        <v>8178</v>
      </c>
      <c r="H2338" s="28">
        <v>7554</v>
      </c>
      <c r="I2338" s="28">
        <v>12</v>
      </c>
      <c r="J2338" s="30">
        <f t="shared" si="10"/>
        <v>26.74667809687098</v>
      </c>
      <c r="K2338" s="31">
        <f>AVERAGE(J2338:J2339)</f>
        <v>27.013788486637736</v>
      </c>
      <c r="L2338" s="31">
        <f>_xlfn.STDEV.S(J2338,J2339)</f>
        <v>0.37775113585891296</v>
      </c>
      <c r="M2338" s="32"/>
      <c r="O2338" s="33">
        <f t="shared" si="1"/>
        <v>233.3</v>
      </c>
    </row>
    <row r="2339" spans="1:15" ht="15.75" customHeight="1" x14ac:dyDescent="0.3">
      <c r="A2339" s="7">
        <v>1600</v>
      </c>
      <c r="B2339" s="7">
        <v>296</v>
      </c>
      <c r="C2339" s="28">
        <v>393</v>
      </c>
      <c r="D2339" s="28">
        <v>5</v>
      </c>
      <c r="E2339" s="29">
        <v>43531</v>
      </c>
      <c r="F2339" s="28">
        <v>5271</v>
      </c>
      <c r="G2339" s="28">
        <v>8103</v>
      </c>
      <c r="H2339" s="28">
        <v>7496</v>
      </c>
      <c r="I2339" s="28"/>
      <c r="J2339" s="30">
        <f t="shared" si="10"/>
        <v>27.280898876404496</v>
      </c>
      <c r="K2339" s="31"/>
      <c r="L2339" s="31"/>
      <c r="M2339" s="32"/>
      <c r="O2339" s="33">
        <f t="shared" si="1"/>
        <v>222.5</v>
      </c>
    </row>
    <row r="2340" spans="1:15" ht="15.75" customHeight="1" x14ac:dyDescent="0.3">
      <c r="A2340" s="34">
        <v>2359</v>
      </c>
      <c r="B2340" s="34">
        <v>129</v>
      </c>
      <c r="C2340" s="35">
        <v>393</v>
      </c>
      <c r="D2340" s="35">
        <v>8</v>
      </c>
      <c r="E2340" s="36">
        <v>43550</v>
      </c>
      <c r="F2340" s="37">
        <v>5238</v>
      </c>
      <c r="G2340" s="35">
        <v>7136</v>
      </c>
      <c r="H2340" s="35">
        <v>6831</v>
      </c>
      <c r="I2340" s="28"/>
      <c r="J2340" s="30">
        <f t="shared" si="10"/>
        <v>19.146264908976775</v>
      </c>
      <c r="K2340" s="31">
        <f>AVERAGE(J2340:J2341)</f>
        <v>19.042829424185356</v>
      </c>
      <c r="L2340" s="31">
        <f>_xlfn.STDEV.S(J2340,J2341)</f>
        <v>0.14627986542266039</v>
      </c>
      <c r="M2340" s="32"/>
      <c r="O2340" s="33">
        <f t="shared" si="1"/>
        <v>159.30000000000001</v>
      </c>
    </row>
    <row r="2341" spans="1:15" ht="15.75" customHeight="1" x14ac:dyDescent="0.3">
      <c r="A2341" s="34">
        <v>2360</v>
      </c>
      <c r="B2341" s="34">
        <v>130</v>
      </c>
      <c r="C2341" s="35">
        <v>393</v>
      </c>
      <c r="D2341" s="35">
        <v>8</v>
      </c>
      <c r="E2341" s="36">
        <v>43550</v>
      </c>
      <c r="F2341" s="37">
        <v>5212</v>
      </c>
      <c r="G2341" s="35">
        <v>7253</v>
      </c>
      <c r="H2341" s="35">
        <v>6928</v>
      </c>
      <c r="I2341" s="28"/>
      <c r="J2341" s="30">
        <f t="shared" si="10"/>
        <v>18.939393939393938</v>
      </c>
      <c r="K2341" s="32"/>
      <c r="L2341" s="32"/>
      <c r="M2341" s="32"/>
      <c r="O2341" s="33">
        <f t="shared" si="1"/>
        <v>171.6</v>
      </c>
    </row>
    <row r="2342" spans="1:15" ht="15.75" customHeight="1" x14ac:dyDescent="0.3">
      <c r="A2342" s="34">
        <v>2789</v>
      </c>
      <c r="B2342" s="34">
        <v>161</v>
      </c>
      <c r="C2342" s="35">
        <v>393</v>
      </c>
      <c r="D2342" s="35">
        <v>10</v>
      </c>
      <c r="E2342" s="36">
        <v>43564</v>
      </c>
      <c r="F2342" s="37">
        <v>5264</v>
      </c>
      <c r="G2342" s="35">
        <v>7531</v>
      </c>
      <c r="H2342" s="35">
        <v>7232</v>
      </c>
      <c r="I2342" s="35"/>
      <c r="J2342" s="30">
        <f t="shared" si="10"/>
        <v>15.193089430894307</v>
      </c>
      <c r="K2342" s="31">
        <f>AVERAGE(J2342:J2343)</f>
        <v>15.145162934485025</v>
      </c>
      <c r="L2342" s="31">
        <f>_xlfn.STDEV.S(J2342,J2343)</f>
        <v>6.777830121903336E-2</v>
      </c>
      <c r="M2342" s="32">
        <f>(K2340-K2342)/14</f>
        <v>0.27840474926430936</v>
      </c>
      <c r="N2342" s="33">
        <f>(K2338-K2342)/33</f>
        <v>0.35965531976220338</v>
      </c>
      <c r="O2342" s="33">
        <f t="shared" si="1"/>
        <v>196.8</v>
      </c>
    </row>
    <row r="2343" spans="1:15" ht="15.75" customHeight="1" x14ac:dyDescent="0.3">
      <c r="A2343" s="34">
        <v>2790</v>
      </c>
      <c r="B2343" s="34">
        <v>162</v>
      </c>
      <c r="C2343" s="35">
        <v>393</v>
      </c>
      <c r="D2343" s="35">
        <v>10</v>
      </c>
      <c r="E2343" s="36">
        <v>43564</v>
      </c>
      <c r="F2343" s="37">
        <v>5232</v>
      </c>
      <c r="G2343" s="35">
        <v>7481</v>
      </c>
      <c r="H2343" s="35">
        <v>7186</v>
      </c>
      <c r="I2343" s="35"/>
      <c r="J2343" s="30">
        <f t="shared" si="10"/>
        <v>15.097236438075742</v>
      </c>
      <c r="K2343" s="32"/>
      <c r="L2343" s="32"/>
      <c r="M2343" s="32"/>
      <c r="O2343" s="33">
        <f t="shared" si="1"/>
        <v>195.4</v>
      </c>
    </row>
    <row r="2344" spans="1:15" ht="15.75" customHeight="1" x14ac:dyDescent="0.3">
      <c r="A2344" s="7">
        <v>297</v>
      </c>
      <c r="B2344" s="7">
        <v>297</v>
      </c>
      <c r="C2344" s="57">
        <v>394</v>
      </c>
      <c r="D2344" s="57">
        <v>1</v>
      </c>
      <c r="E2344" s="58">
        <v>43514</v>
      </c>
      <c r="F2344" s="57">
        <v>5213</v>
      </c>
      <c r="G2344" s="57">
        <v>8783</v>
      </c>
      <c r="H2344" s="57">
        <v>7876</v>
      </c>
      <c r="I2344" s="57">
        <v>9</v>
      </c>
      <c r="J2344" s="59">
        <f t="shared" si="10"/>
        <v>34.059331580923768</v>
      </c>
      <c r="K2344" s="63">
        <f>AVERAGE(J2344:J2345)</f>
        <v>33.131360705716119</v>
      </c>
      <c r="L2344" s="63">
        <f>_xlfn.STDEV.S(J2344,J2345)</f>
        <v>1.3123489972058877</v>
      </c>
      <c r="M2344" s="62">
        <v>1</v>
      </c>
      <c r="O2344" s="33">
        <f t="shared" si="1"/>
        <v>266.3</v>
      </c>
    </row>
    <row r="2345" spans="1:15" ht="15.75" customHeight="1" x14ac:dyDescent="0.3">
      <c r="A2345" s="7">
        <v>298</v>
      </c>
      <c r="B2345" s="7">
        <v>298</v>
      </c>
      <c r="C2345" s="57">
        <v>394</v>
      </c>
      <c r="D2345" s="57">
        <v>1</v>
      </c>
      <c r="E2345" s="58">
        <v>43514</v>
      </c>
      <c r="F2345" s="57">
        <v>5210</v>
      </c>
      <c r="G2345" s="57">
        <v>9110</v>
      </c>
      <c r="H2345" s="57">
        <v>8160</v>
      </c>
      <c r="I2345" s="57"/>
      <c r="J2345" s="59">
        <f t="shared" si="10"/>
        <v>32.20338983050847</v>
      </c>
      <c r="K2345" s="62"/>
      <c r="L2345" s="62"/>
      <c r="M2345" s="62"/>
      <c r="O2345" s="33">
        <f t="shared" si="1"/>
        <v>295</v>
      </c>
    </row>
    <row r="2346" spans="1:15" ht="15.75" customHeight="1" x14ac:dyDescent="0.3">
      <c r="A2346" s="7">
        <v>951</v>
      </c>
      <c r="B2346" s="7">
        <v>297</v>
      </c>
      <c r="C2346" s="57">
        <v>394</v>
      </c>
      <c r="D2346" s="57">
        <v>3</v>
      </c>
      <c r="E2346" s="58">
        <v>43521</v>
      </c>
      <c r="F2346" s="57">
        <v>5213</v>
      </c>
      <c r="G2346" s="57">
        <v>9965</v>
      </c>
      <c r="H2346" s="57">
        <v>8709</v>
      </c>
      <c r="I2346" s="57">
        <v>9</v>
      </c>
      <c r="J2346" s="59">
        <f t="shared" si="10"/>
        <v>35.926773455377578</v>
      </c>
      <c r="K2346" s="63">
        <f>AVERAGE(J2346:J2347)</f>
        <v>35.261749371715467</v>
      </c>
      <c r="L2346" s="63">
        <f>_xlfn.STDEV.S(J2346,J2347)</f>
        <v>0.94048607841969201</v>
      </c>
      <c r="M2346" s="62"/>
      <c r="O2346" s="33">
        <f t="shared" si="1"/>
        <v>349.6</v>
      </c>
    </row>
    <row r="2347" spans="1:15" ht="15.75" customHeight="1" x14ac:dyDescent="0.3">
      <c r="A2347" s="7">
        <v>952</v>
      </c>
      <c r="B2347" s="7">
        <v>298</v>
      </c>
      <c r="C2347" s="57">
        <v>394</v>
      </c>
      <c r="D2347" s="57">
        <v>3</v>
      </c>
      <c r="E2347" s="58">
        <v>43521</v>
      </c>
      <c r="F2347" s="57">
        <v>5210</v>
      </c>
      <c r="G2347" s="57">
        <v>9649</v>
      </c>
      <c r="H2347" s="57">
        <v>8508</v>
      </c>
      <c r="I2347" s="57"/>
      <c r="J2347" s="59">
        <f t="shared" si="10"/>
        <v>34.596725288053364</v>
      </c>
      <c r="K2347" s="63"/>
      <c r="L2347" s="63"/>
      <c r="M2347" s="62"/>
      <c r="O2347" s="33">
        <f t="shared" si="1"/>
        <v>329.8</v>
      </c>
    </row>
    <row r="2348" spans="1:15" ht="15.75" customHeight="1" x14ac:dyDescent="0.3">
      <c r="A2348" s="7">
        <v>1601</v>
      </c>
      <c r="B2348" s="7">
        <v>297</v>
      </c>
      <c r="C2348" s="57">
        <v>394</v>
      </c>
      <c r="D2348" s="57">
        <v>5</v>
      </c>
      <c r="E2348" s="58">
        <v>43531</v>
      </c>
      <c r="F2348" s="57">
        <v>5213</v>
      </c>
      <c r="G2348" s="57">
        <v>8856</v>
      </c>
      <c r="H2348" s="57">
        <v>8165</v>
      </c>
      <c r="I2348" s="57">
        <v>9</v>
      </c>
      <c r="J2348" s="59">
        <f t="shared" si="10"/>
        <v>23.407859078590786</v>
      </c>
      <c r="K2348" s="63">
        <f>AVERAGE(J2348:J2349)</f>
        <v>22.652466370778743</v>
      </c>
      <c r="L2348" s="63">
        <f>_xlfn.STDEV.S(J2348,J2349)</f>
        <v>1.068286612305527</v>
      </c>
      <c r="M2348" s="62"/>
      <c r="O2348" s="33">
        <f t="shared" si="1"/>
        <v>295.2</v>
      </c>
    </row>
    <row r="2349" spans="1:15" ht="15.75" customHeight="1" x14ac:dyDescent="0.3">
      <c r="A2349" s="7">
        <v>1602</v>
      </c>
      <c r="B2349" s="7">
        <v>298</v>
      </c>
      <c r="C2349" s="57">
        <v>394</v>
      </c>
      <c r="D2349" s="57">
        <v>5</v>
      </c>
      <c r="E2349" s="58">
        <v>43531</v>
      </c>
      <c r="F2349" s="57">
        <v>5210</v>
      </c>
      <c r="G2349" s="57">
        <v>8834</v>
      </c>
      <c r="H2349" s="57">
        <v>8183</v>
      </c>
      <c r="I2349" s="57"/>
      <c r="J2349" s="59">
        <f t="shared" si="10"/>
        <v>21.897073662966701</v>
      </c>
      <c r="K2349" s="62"/>
      <c r="L2349" s="62"/>
      <c r="M2349" s="62"/>
      <c r="O2349" s="33">
        <f t="shared" si="1"/>
        <v>297.3</v>
      </c>
    </row>
    <row r="2350" spans="1:15" ht="15.75" customHeight="1" x14ac:dyDescent="0.3">
      <c r="A2350" s="34">
        <v>2169</v>
      </c>
      <c r="B2350" s="34">
        <v>215</v>
      </c>
      <c r="C2350" s="64">
        <v>394</v>
      </c>
      <c r="D2350" s="64">
        <v>7</v>
      </c>
      <c r="E2350" s="65">
        <v>43545</v>
      </c>
      <c r="F2350" s="66">
        <v>5148</v>
      </c>
      <c r="G2350" s="64">
        <v>8653</v>
      </c>
      <c r="H2350" s="64">
        <v>8169</v>
      </c>
      <c r="I2350" s="57"/>
      <c r="J2350" s="59">
        <f t="shared" si="10"/>
        <v>16.021185038066864</v>
      </c>
      <c r="K2350" s="63">
        <f>AVERAGE(J2350:J2351)</f>
        <v>15.990191071188747</v>
      </c>
      <c r="L2350" s="63">
        <f>_xlfn.STDEV.S(J2350,J2351)</f>
        <v>4.3832088310776431E-2</v>
      </c>
      <c r="M2350" s="62">
        <f>(K2348-K2350)/14</f>
        <v>0.47587680711357117</v>
      </c>
      <c r="N2350" s="33">
        <f>(K2344-K2350)/31</f>
        <v>0.55294095595249593</v>
      </c>
      <c r="O2350" s="33">
        <f t="shared" si="1"/>
        <v>302.10000000000002</v>
      </c>
    </row>
    <row r="2351" spans="1:15" ht="15.75" customHeight="1" x14ac:dyDescent="0.3">
      <c r="A2351" s="34">
        <v>2170</v>
      </c>
      <c r="B2351" s="34">
        <v>216</v>
      </c>
      <c r="C2351" s="64">
        <v>394</v>
      </c>
      <c r="D2351" s="64">
        <v>7</v>
      </c>
      <c r="E2351" s="65">
        <v>43545</v>
      </c>
      <c r="F2351" s="66">
        <v>5240</v>
      </c>
      <c r="G2351" s="64">
        <v>8764</v>
      </c>
      <c r="H2351" s="64">
        <v>8279</v>
      </c>
      <c r="I2351" s="57"/>
      <c r="J2351" s="59">
        <f t="shared" si="10"/>
        <v>15.959197104310629</v>
      </c>
      <c r="K2351" s="62"/>
      <c r="L2351" s="62"/>
      <c r="M2351" s="62"/>
      <c r="O2351" s="33">
        <f t="shared" si="1"/>
        <v>303.89999999999998</v>
      </c>
    </row>
    <row r="2352" spans="1:15" ht="15.75" customHeight="1" x14ac:dyDescent="0.3">
      <c r="A2352" s="7">
        <v>299</v>
      </c>
      <c r="B2352" s="7">
        <v>299</v>
      </c>
      <c r="C2352" s="28">
        <v>395</v>
      </c>
      <c r="D2352" s="28">
        <v>1</v>
      </c>
      <c r="E2352" s="29">
        <v>43514</v>
      </c>
      <c r="F2352" s="28">
        <v>5236</v>
      </c>
      <c r="G2352" s="28">
        <v>8357</v>
      </c>
      <c r="H2352" s="28">
        <v>7407</v>
      </c>
      <c r="I2352" s="28">
        <v>11</v>
      </c>
      <c r="J2352" s="30">
        <f t="shared" si="10"/>
        <v>43.758636573007834</v>
      </c>
      <c r="K2352" s="31">
        <f>AVERAGE(J2352:J2353)</f>
        <v>43.055544387917053</v>
      </c>
      <c r="L2352" s="31">
        <f>_xlfn.STDEV.S(J2352,J2353)</f>
        <v>0.99432250375391784</v>
      </c>
      <c r="M2352" s="32">
        <v>2</v>
      </c>
      <c r="O2352" s="33">
        <f t="shared" si="1"/>
        <v>217.1</v>
      </c>
    </row>
    <row r="2353" spans="1:15" ht="15.75" customHeight="1" x14ac:dyDescent="0.3">
      <c r="A2353" s="7">
        <v>300</v>
      </c>
      <c r="B2353" s="7">
        <v>300</v>
      </c>
      <c r="C2353" s="28">
        <v>395</v>
      </c>
      <c r="D2353" s="28">
        <v>1</v>
      </c>
      <c r="E2353" s="29">
        <v>43514</v>
      </c>
      <c r="F2353" s="28">
        <v>5223</v>
      </c>
      <c r="G2353" s="28">
        <v>8648</v>
      </c>
      <c r="H2353" s="28">
        <v>7629</v>
      </c>
      <c r="I2353" s="28"/>
      <c r="J2353" s="30">
        <f t="shared" si="10"/>
        <v>42.352452202826271</v>
      </c>
      <c r="K2353" s="31"/>
      <c r="L2353" s="31"/>
      <c r="M2353" s="32"/>
      <c r="O2353" s="33">
        <f t="shared" si="1"/>
        <v>240.6</v>
      </c>
    </row>
    <row r="2354" spans="1:15" ht="15.75" customHeight="1" x14ac:dyDescent="0.3">
      <c r="A2354" s="7">
        <v>953</v>
      </c>
      <c r="B2354" s="7">
        <v>299</v>
      </c>
      <c r="C2354" s="28">
        <v>395</v>
      </c>
      <c r="D2354" s="28">
        <v>3</v>
      </c>
      <c r="E2354" s="29">
        <v>43521</v>
      </c>
      <c r="F2354" s="28">
        <v>5236</v>
      </c>
      <c r="G2354" s="28">
        <v>8658</v>
      </c>
      <c r="H2354" s="28">
        <v>7755</v>
      </c>
      <c r="I2354" s="28">
        <v>10</v>
      </c>
      <c r="J2354" s="30">
        <f t="shared" si="10"/>
        <v>35.847558554982136</v>
      </c>
      <c r="K2354" s="31">
        <f>AVERAGE(J2354:J2355)</f>
        <v>36.40817190629889</v>
      </c>
      <c r="L2354" s="31">
        <f>_xlfn.STDEV.S(J2354,J2355)</f>
        <v>0.79282700467958533</v>
      </c>
      <c r="M2354" s="32"/>
      <c r="O2354" s="33">
        <f t="shared" si="1"/>
        <v>251.9</v>
      </c>
    </row>
    <row r="2355" spans="1:15" ht="15.75" customHeight="1" x14ac:dyDescent="0.3">
      <c r="A2355" s="7">
        <v>954</v>
      </c>
      <c r="B2355" s="7">
        <v>300</v>
      </c>
      <c r="C2355" s="28">
        <v>395</v>
      </c>
      <c r="D2355" s="28">
        <v>3</v>
      </c>
      <c r="E2355" s="29">
        <v>43521</v>
      </c>
      <c r="F2355" s="28">
        <v>5223</v>
      </c>
      <c r="G2355" s="28">
        <v>8865</v>
      </c>
      <c r="H2355" s="28">
        <v>7882</v>
      </c>
      <c r="I2355" s="28"/>
      <c r="J2355" s="30">
        <f t="shared" si="10"/>
        <v>36.968785257615643</v>
      </c>
      <c r="K2355" s="32"/>
      <c r="L2355" s="32"/>
      <c r="M2355" s="32"/>
      <c r="O2355" s="33">
        <f t="shared" si="1"/>
        <v>265.89999999999998</v>
      </c>
    </row>
    <row r="2356" spans="1:15" ht="15.75" customHeight="1" x14ac:dyDescent="0.3">
      <c r="A2356" s="7">
        <v>1603</v>
      </c>
      <c r="B2356" s="7">
        <v>299</v>
      </c>
      <c r="C2356" s="28">
        <v>395</v>
      </c>
      <c r="D2356" s="28">
        <v>5</v>
      </c>
      <c r="E2356" s="29">
        <v>43531</v>
      </c>
      <c r="F2356" s="28">
        <v>5236</v>
      </c>
      <c r="G2356" s="28">
        <v>8250</v>
      </c>
      <c r="H2356" s="28">
        <v>7559</v>
      </c>
      <c r="I2356" s="28">
        <v>9</v>
      </c>
      <c r="J2356" s="30">
        <f t="shared" si="10"/>
        <v>29.746018080068875</v>
      </c>
      <c r="K2356" s="31">
        <f>AVERAGE(J2356:J2357)</f>
        <v>29.491745423476701</v>
      </c>
      <c r="L2356" s="31">
        <f>_xlfn.STDEV.S(J2356,J2357)</f>
        <v>0.35959583949328749</v>
      </c>
      <c r="M2356" s="32"/>
      <c r="O2356" s="33">
        <f t="shared" si="1"/>
        <v>232.3</v>
      </c>
    </row>
    <row r="2357" spans="1:15" ht="15.75" customHeight="1" x14ac:dyDescent="0.3">
      <c r="A2357" s="7">
        <v>1604</v>
      </c>
      <c r="B2357" s="7">
        <v>300</v>
      </c>
      <c r="C2357" s="28">
        <v>395</v>
      </c>
      <c r="D2357" s="28">
        <v>5</v>
      </c>
      <c r="E2357" s="29">
        <v>43531</v>
      </c>
      <c r="F2357" s="28">
        <v>5223</v>
      </c>
      <c r="G2357" s="28">
        <v>8189</v>
      </c>
      <c r="H2357" s="28">
        <v>7518</v>
      </c>
      <c r="I2357" s="28"/>
      <c r="J2357" s="30">
        <f t="shared" si="10"/>
        <v>29.23747276688453</v>
      </c>
      <c r="K2357" s="31"/>
      <c r="L2357" s="31"/>
      <c r="M2357" s="32"/>
      <c r="O2357" s="33">
        <f t="shared" si="1"/>
        <v>229.5</v>
      </c>
    </row>
    <row r="2358" spans="1:15" ht="15.75" customHeight="1" x14ac:dyDescent="0.3">
      <c r="A2358" s="34">
        <v>2361</v>
      </c>
      <c r="B2358" s="34">
        <v>131</v>
      </c>
      <c r="C2358" s="35">
        <v>395</v>
      </c>
      <c r="D2358" s="35">
        <v>8</v>
      </c>
      <c r="E2358" s="36">
        <v>43550</v>
      </c>
      <c r="F2358" s="37">
        <v>5209</v>
      </c>
      <c r="G2358" s="35">
        <v>7936</v>
      </c>
      <c r="H2358" s="35">
        <v>7446</v>
      </c>
      <c r="I2358" s="28"/>
      <c r="J2358" s="30">
        <f t="shared" si="10"/>
        <v>21.904336164506034</v>
      </c>
      <c r="K2358" s="31">
        <f>AVERAGE(J2358:J2359)</f>
        <v>21.750290147980717</v>
      </c>
      <c r="L2358" s="31">
        <f>_xlfn.STDEV.S(J2358,J2359)</f>
        <v>0.21785396579965358</v>
      </c>
      <c r="M2358" s="32"/>
      <c r="O2358" s="33">
        <f t="shared" si="1"/>
        <v>223.7</v>
      </c>
    </row>
    <row r="2359" spans="1:15" ht="15.75" customHeight="1" x14ac:dyDescent="0.3">
      <c r="A2359" s="34">
        <v>2362</v>
      </c>
      <c r="B2359" s="34">
        <v>132</v>
      </c>
      <c r="C2359" s="35">
        <v>395</v>
      </c>
      <c r="D2359" s="35">
        <v>8</v>
      </c>
      <c r="E2359" s="36">
        <v>43550</v>
      </c>
      <c r="F2359" s="37">
        <v>5233</v>
      </c>
      <c r="G2359" s="35">
        <v>7823</v>
      </c>
      <c r="H2359" s="35">
        <v>7363</v>
      </c>
      <c r="I2359" s="28"/>
      <c r="J2359" s="30">
        <f t="shared" si="10"/>
        <v>21.5962441314554</v>
      </c>
      <c r="K2359" s="32"/>
      <c r="L2359" s="32"/>
      <c r="M2359" s="32"/>
      <c r="O2359" s="33">
        <f t="shared" si="1"/>
        <v>213</v>
      </c>
    </row>
    <row r="2360" spans="1:15" ht="15.75" customHeight="1" x14ac:dyDescent="0.3">
      <c r="A2360" s="34">
        <v>2791</v>
      </c>
      <c r="B2360" s="34">
        <v>163</v>
      </c>
      <c r="C2360" s="35">
        <v>395</v>
      </c>
      <c r="D2360" s="35">
        <v>10</v>
      </c>
      <c r="E2360" s="36">
        <v>43564</v>
      </c>
      <c r="F2360" s="37">
        <v>5193</v>
      </c>
      <c r="G2360" s="35">
        <v>7889</v>
      </c>
      <c r="H2360" s="35">
        <v>7525</v>
      </c>
      <c r="I2360" s="35"/>
      <c r="J2360" s="30">
        <f t="shared" si="10"/>
        <v>15.608919382504288</v>
      </c>
      <c r="K2360" s="31">
        <f>AVERAGE(J2360:J2361)</f>
        <v>15.727283993386791</v>
      </c>
      <c r="L2360" s="31">
        <f>_xlfn.STDEV.S(J2360,J2361)</f>
        <v>0.16739283801505034</v>
      </c>
      <c r="M2360" s="32">
        <f>(K2358-K2360)/14</f>
        <v>0.43021472532813754</v>
      </c>
      <c r="N2360" s="33">
        <f>(K2354-K2360)/43</f>
        <v>0.48095088169563022</v>
      </c>
      <c r="O2360" s="33">
        <f t="shared" si="1"/>
        <v>233.2</v>
      </c>
    </row>
    <row r="2361" spans="1:15" ht="15.75" customHeight="1" x14ac:dyDescent="0.3">
      <c r="A2361" s="34">
        <v>2792</v>
      </c>
      <c r="B2361" s="34">
        <v>164</v>
      </c>
      <c r="C2361" s="35">
        <v>395</v>
      </c>
      <c r="D2361" s="35">
        <v>10</v>
      </c>
      <c r="E2361" s="36">
        <v>43564</v>
      </c>
      <c r="F2361" s="37">
        <v>5245</v>
      </c>
      <c r="G2361" s="35">
        <v>8067</v>
      </c>
      <c r="H2361" s="35">
        <v>7681</v>
      </c>
      <c r="I2361" s="35"/>
      <c r="J2361" s="30">
        <f t="shared" si="10"/>
        <v>15.845648604269295</v>
      </c>
      <c r="K2361" s="32"/>
      <c r="L2361" s="32"/>
      <c r="M2361" s="32"/>
      <c r="O2361" s="33">
        <f t="shared" si="1"/>
        <v>243.6</v>
      </c>
    </row>
    <row r="2362" spans="1:15" ht="15.75" customHeight="1" x14ac:dyDescent="0.3">
      <c r="A2362" s="7">
        <v>301</v>
      </c>
      <c r="B2362" s="7">
        <v>301</v>
      </c>
      <c r="C2362" s="57">
        <v>396</v>
      </c>
      <c r="D2362" s="57">
        <v>1</v>
      </c>
      <c r="E2362" s="58">
        <v>43514</v>
      </c>
      <c r="F2362" s="57">
        <v>5241</v>
      </c>
      <c r="G2362" s="57">
        <v>7366</v>
      </c>
      <c r="H2362" s="57">
        <v>6701</v>
      </c>
      <c r="I2362" s="57">
        <v>10</v>
      </c>
      <c r="J2362" s="59">
        <f t="shared" si="10"/>
        <v>45.547945205479451</v>
      </c>
      <c r="K2362" s="63">
        <f>AVERAGE(J2362:J2363)</f>
        <v>44.378018845514291</v>
      </c>
      <c r="L2362" s="63">
        <f>_xlfn.STDEV.S(J2362,J2363)</f>
        <v>1.654525725240517</v>
      </c>
      <c r="M2362" s="62">
        <v>2</v>
      </c>
      <c r="O2362" s="33">
        <f t="shared" si="1"/>
        <v>146</v>
      </c>
    </row>
    <row r="2363" spans="1:15" ht="15.75" customHeight="1" x14ac:dyDescent="0.3">
      <c r="A2363" s="7">
        <v>302</v>
      </c>
      <c r="B2363" s="7">
        <v>302</v>
      </c>
      <c r="C2363" s="57">
        <v>396</v>
      </c>
      <c r="D2363" s="57">
        <v>1</v>
      </c>
      <c r="E2363" s="58">
        <v>43514</v>
      </c>
      <c r="F2363" s="57">
        <v>5225</v>
      </c>
      <c r="G2363" s="57">
        <v>7207</v>
      </c>
      <c r="H2363" s="57">
        <v>6609</v>
      </c>
      <c r="I2363" s="57"/>
      <c r="J2363" s="59">
        <f t="shared" si="10"/>
        <v>43.20809248554913</v>
      </c>
      <c r="K2363" s="62"/>
      <c r="L2363" s="62"/>
      <c r="M2363" s="62"/>
      <c r="O2363" s="33">
        <f t="shared" si="1"/>
        <v>138.4</v>
      </c>
    </row>
    <row r="2364" spans="1:15" ht="15.75" customHeight="1" x14ac:dyDescent="0.3">
      <c r="A2364" s="7">
        <v>955</v>
      </c>
      <c r="B2364" s="7">
        <v>301</v>
      </c>
      <c r="C2364" s="57">
        <v>396</v>
      </c>
      <c r="D2364" s="57">
        <v>3</v>
      </c>
      <c r="E2364" s="58">
        <v>43521</v>
      </c>
      <c r="F2364" s="57">
        <v>5241</v>
      </c>
      <c r="G2364" s="57">
        <v>7556</v>
      </c>
      <c r="H2364" s="57">
        <v>6841</v>
      </c>
      <c r="I2364" s="57">
        <v>9</v>
      </c>
      <c r="J2364" s="59">
        <f t="shared" si="10"/>
        <v>44.6875</v>
      </c>
      <c r="K2364" s="63">
        <f>AVERAGE(J2364:J2365)</f>
        <v>45.130635245901644</v>
      </c>
      <c r="L2364" s="63">
        <f>_xlfn.STDEV.S(J2364,J2365)</f>
        <v>0.62668787471963605</v>
      </c>
      <c r="M2364" s="62"/>
      <c r="O2364" s="33">
        <f t="shared" si="1"/>
        <v>160</v>
      </c>
    </row>
    <row r="2365" spans="1:15" ht="15.75" customHeight="1" x14ac:dyDescent="0.3">
      <c r="A2365" s="7">
        <v>956</v>
      </c>
      <c r="B2365" s="7">
        <v>302</v>
      </c>
      <c r="C2365" s="57">
        <v>396</v>
      </c>
      <c r="D2365" s="57">
        <v>3</v>
      </c>
      <c r="E2365" s="58">
        <v>43521</v>
      </c>
      <c r="F2365" s="57">
        <v>5225</v>
      </c>
      <c r="G2365" s="57">
        <v>7445</v>
      </c>
      <c r="H2365" s="57">
        <v>6750</v>
      </c>
      <c r="I2365" s="57"/>
      <c r="J2365" s="59">
        <f t="shared" si="10"/>
        <v>45.57377049180328</v>
      </c>
      <c r="K2365" s="63"/>
      <c r="L2365" s="63"/>
      <c r="M2365" s="62"/>
      <c r="O2365" s="33">
        <f t="shared" si="1"/>
        <v>152.5</v>
      </c>
    </row>
    <row r="2366" spans="1:15" ht="15.75" customHeight="1" x14ac:dyDescent="0.3">
      <c r="A2366" s="7">
        <v>1605</v>
      </c>
      <c r="B2366" s="7">
        <v>301</v>
      </c>
      <c r="C2366" s="57">
        <v>396</v>
      </c>
      <c r="D2366" s="57">
        <v>5</v>
      </c>
      <c r="E2366" s="58">
        <v>43531</v>
      </c>
      <c r="F2366" s="57">
        <v>5241</v>
      </c>
      <c r="G2366" s="57">
        <v>7330</v>
      </c>
      <c r="H2366" s="57">
        <v>6851</v>
      </c>
      <c r="I2366" s="57">
        <v>7</v>
      </c>
      <c r="J2366" s="59">
        <f t="shared" si="10"/>
        <v>29.751552795031056</v>
      </c>
      <c r="K2366" s="63">
        <f>AVERAGE(J2366:J2367)</f>
        <v>29.43831309745681</v>
      </c>
      <c r="L2366" s="63">
        <f>_xlfn.STDEV.S(J2366,J2367)</f>
        <v>0.44298782858314628</v>
      </c>
      <c r="M2366" s="62"/>
      <c r="O2366" s="33">
        <f t="shared" si="1"/>
        <v>161</v>
      </c>
    </row>
    <row r="2367" spans="1:15" ht="15.75" customHeight="1" x14ac:dyDescent="0.3">
      <c r="A2367" s="7">
        <v>1606</v>
      </c>
      <c r="B2367" s="7">
        <v>302</v>
      </c>
      <c r="C2367" s="57">
        <v>396</v>
      </c>
      <c r="D2367" s="57">
        <v>5</v>
      </c>
      <c r="E2367" s="58">
        <v>43531</v>
      </c>
      <c r="F2367" s="57">
        <v>5225</v>
      </c>
      <c r="G2367" s="57">
        <v>7424</v>
      </c>
      <c r="H2367" s="57">
        <v>6928</v>
      </c>
      <c r="I2367" s="57"/>
      <c r="J2367" s="59">
        <f t="shared" si="10"/>
        <v>29.125073399882563</v>
      </c>
      <c r="K2367" s="62"/>
      <c r="L2367" s="62"/>
      <c r="M2367" s="62"/>
      <c r="O2367" s="33">
        <f t="shared" si="1"/>
        <v>170.3</v>
      </c>
    </row>
    <row r="2368" spans="1:15" ht="15.75" customHeight="1" x14ac:dyDescent="0.3">
      <c r="A2368" s="34">
        <v>2363</v>
      </c>
      <c r="B2368" s="34">
        <v>133</v>
      </c>
      <c r="C2368" s="64">
        <v>396</v>
      </c>
      <c r="D2368" s="64">
        <v>8</v>
      </c>
      <c r="E2368" s="65">
        <v>43550</v>
      </c>
      <c r="F2368" s="66">
        <v>5286</v>
      </c>
      <c r="G2368" s="64">
        <v>6970</v>
      </c>
      <c r="H2368" s="64">
        <v>6700</v>
      </c>
      <c r="I2368" s="57"/>
      <c r="J2368" s="59">
        <f t="shared" si="10"/>
        <v>19.094766619519092</v>
      </c>
      <c r="K2368" s="63">
        <f>AVERAGE(J2368:J2369)</f>
        <v>18.793471503216161</v>
      </c>
      <c r="L2368" s="63">
        <f>_xlfn.STDEV.S(J2368,J2369)</f>
        <v>0.42609563975238457</v>
      </c>
      <c r="M2368" s="62"/>
      <c r="O2368" s="33">
        <f t="shared" si="1"/>
        <v>141.4</v>
      </c>
    </row>
    <row r="2369" spans="1:15" ht="15.75" customHeight="1" x14ac:dyDescent="0.3">
      <c r="A2369" s="34">
        <v>2364</v>
      </c>
      <c r="B2369" s="34">
        <v>134</v>
      </c>
      <c r="C2369" s="64">
        <v>396</v>
      </c>
      <c r="D2369" s="64">
        <v>8</v>
      </c>
      <c r="E2369" s="65">
        <v>43550</v>
      </c>
      <c r="F2369" s="66">
        <v>5220</v>
      </c>
      <c r="G2369" s="64">
        <v>6886</v>
      </c>
      <c r="H2369" s="64">
        <v>6626</v>
      </c>
      <c r="I2369" s="57"/>
      <c r="J2369" s="59">
        <f t="shared" si="10"/>
        <v>18.492176386913229</v>
      </c>
      <c r="K2369" s="62"/>
      <c r="L2369" s="62"/>
      <c r="M2369" s="62"/>
      <c r="O2369" s="33">
        <f t="shared" si="1"/>
        <v>140.6</v>
      </c>
    </row>
    <row r="2370" spans="1:15" ht="15.75" customHeight="1" x14ac:dyDescent="0.3">
      <c r="A2370" s="34">
        <v>2793</v>
      </c>
      <c r="B2370" s="34">
        <v>165</v>
      </c>
      <c r="C2370" s="64">
        <v>396</v>
      </c>
      <c r="D2370" s="64">
        <v>10</v>
      </c>
      <c r="E2370" s="65">
        <v>43564</v>
      </c>
      <c r="F2370" s="66">
        <v>5226</v>
      </c>
      <c r="G2370" s="64">
        <v>7189</v>
      </c>
      <c r="H2370" s="64">
        <v>6943</v>
      </c>
      <c r="I2370" s="64"/>
      <c r="J2370" s="59">
        <f t="shared" si="10"/>
        <v>14.327315084449621</v>
      </c>
      <c r="K2370" s="63">
        <f>AVERAGE(J2370:J2371)</f>
        <v>14.348755117623984</v>
      </c>
      <c r="L2370" s="63">
        <f>_xlfn.STDEV.S(J2370,J2371)</f>
        <v>3.0320785692911894E-2</v>
      </c>
      <c r="M2370" s="62">
        <f>(K2368-K2370)/14</f>
        <v>0.31747974182801258</v>
      </c>
      <c r="N2370" s="33">
        <f>(K2366-K2370)/33</f>
        <v>0.45725933272220681</v>
      </c>
      <c r="O2370" s="33">
        <f t="shared" si="1"/>
        <v>171.7</v>
      </c>
    </row>
    <row r="2371" spans="1:15" ht="15.75" customHeight="1" x14ac:dyDescent="0.3">
      <c r="A2371" s="34">
        <v>2794</v>
      </c>
      <c r="B2371" s="34">
        <v>166</v>
      </c>
      <c r="C2371" s="64">
        <v>396</v>
      </c>
      <c r="D2371" s="64">
        <v>10</v>
      </c>
      <c r="E2371" s="65">
        <v>43564</v>
      </c>
      <c r="F2371" s="66">
        <v>5252</v>
      </c>
      <c r="G2371" s="64">
        <v>7186</v>
      </c>
      <c r="H2371" s="64">
        <v>6943</v>
      </c>
      <c r="I2371" s="64"/>
      <c r="J2371" s="59">
        <f t="shared" si="10"/>
        <v>14.370195150798345</v>
      </c>
      <c r="K2371" s="62"/>
      <c r="L2371" s="62"/>
      <c r="M2371" s="62"/>
      <c r="O2371" s="33">
        <f t="shared" si="1"/>
        <v>169.1</v>
      </c>
    </row>
    <row r="2372" spans="1:15" ht="15.75" customHeight="1" x14ac:dyDescent="0.3">
      <c r="A2372" s="7">
        <v>303</v>
      </c>
      <c r="B2372" s="7">
        <v>303</v>
      </c>
      <c r="C2372" s="28">
        <v>397</v>
      </c>
      <c r="D2372" s="28">
        <v>1</v>
      </c>
      <c r="E2372" s="29">
        <v>43514</v>
      </c>
      <c r="F2372" s="28">
        <v>5303</v>
      </c>
      <c r="G2372" s="28">
        <v>9303</v>
      </c>
      <c r="H2372" s="28">
        <v>8537</v>
      </c>
      <c r="I2372" s="28">
        <v>10</v>
      </c>
      <c r="J2372" s="30">
        <f t="shared" si="10"/>
        <v>23.685837971552257</v>
      </c>
      <c r="K2372" s="31">
        <f>AVERAGE(J2372:J2373)</f>
        <v>22.620304144786729</v>
      </c>
      <c r="L2372" s="31">
        <f>_xlfn.STDEV.S(J2372,J2373)</f>
        <v>1.5068923889791128</v>
      </c>
      <c r="M2372" s="32">
        <v>1</v>
      </c>
      <c r="O2372" s="33">
        <f t="shared" si="1"/>
        <v>323.39999999999998</v>
      </c>
    </row>
    <row r="2373" spans="1:15" ht="15.75" customHeight="1" x14ac:dyDescent="0.3">
      <c r="A2373" s="7">
        <v>304</v>
      </c>
      <c r="B2373" s="7">
        <v>304</v>
      </c>
      <c r="C2373" s="28">
        <v>397</v>
      </c>
      <c r="D2373" s="28">
        <v>1</v>
      </c>
      <c r="E2373" s="29">
        <v>43514</v>
      </c>
      <c r="F2373" s="28">
        <v>5212</v>
      </c>
      <c r="G2373" s="28">
        <v>8652</v>
      </c>
      <c r="H2373" s="28">
        <v>8042</v>
      </c>
      <c r="I2373" s="28"/>
      <c r="J2373" s="30">
        <f t="shared" si="10"/>
        <v>21.554770318021202</v>
      </c>
      <c r="K2373" s="31"/>
      <c r="L2373" s="31"/>
      <c r="M2373" s="32"/>
      <c r="O2373" s="33">
        <f t="shared" si="1"/>
        <v>283</v>
      </c>
    </row>
    <row r="2374" spans="1:15" ht="15.75" customHeight="1" x14ac:dyDescent="0.3">
      <c r="A2374" s="7">
        <v>957</v>
      </c>
      <c r="B2374" s="7">
        <v>303</v>
      </c>
      <c r="C2374" s="28">
        <v>397</v>
      </c>
      <c r="D2374" s="28">
        <v>3</v>
      </c>
      <c r="E2374" s="29">
        <v>43521</v>
      </c>
      <c r="F2374" s="28">
        <v>5303</v>
      </c>
      <c r="G2374" s="28">
        <v>9170</v>
      </c>
      <c r="H2374" s="28">
        <v>8520</v>
      </c>
      <c r="I2374" s="28">
        <v>9</v>
      </c>
      <c r="J2374" s="30">
        <f t="shared" si="10"/>
        <v>20.205160087037612</v>
      </c>
      <c r="K2374" s="31">
        <f>AVERAGE(J2374:J2375)</f>
        <v>20.362891064478916</v>
      </c>
      <c r="L2374" s="31">
        <f>_xlfn.STDEV.S(J2374,J2375)</f>
        <v>0.22306528750385407</v>
      </c>
      <c r="M2374" s="32"/>
      <c r="O2374" s="33">
        <f t="shared" si="1"/>
        <v>321.7</v>
      </c>
    </row>
    <row r="2375" spans="1:15" ht="15.75" customHeight="1" x14ac:dyDescent="0.3">
      <c r="A2375" s="7">
        <v>958</v>
      </c>
      <c r="B2375" s="7">
        <v>304</v>
      </c>
      <c r="C2375" s="28">
        <v>397</v>
      </c>
      <c r="D2375" s="28">
        <v>3</v>
      </c>
      <c r="E2375" s="29">
        <v>43521</v>
      </c>
      <c r="F2375" s="28">
        <v>5212</v>
      </c>
      <c r="G2375" s="28">
        <v>8777</v>
      </c>
      <c r="H2375" s="28">
        <v>8170</v>
      </c>
      <c r="I2375" s="28"/>
      <c r="J2375" s="30">
        <f t="shared" si="10"/>
        <v>20.520622041920216</v>
      </c>
      <c r="K2375" s="32"/>
      <c r="L2375" s="32"/>
      <c r="M2375" s="32"/>
      <c r="O2375" s="33">
        <f t="shared" si="1"/>
        <v>295.8</v>
      </c>
    </row>
    <row r="2376" spans="1:15" ht="15.75" customHeight="1" x14ac:dyDescent="0.3">
      <c r="A2376" s="7">
        <v>1607</v>
      </c>
      <c r="B2376" s="7">
        <v>303</v>
      </c>
      <c r="C2376" s="28">
        <v>397</v>
      </c>
      <c r="D2376" s="28">
        <v>5</v>
      </c>
      <c r="E2376" s="29">
        <v>43531</v>
      </c>
      <c r="F2376" s="28">
        <v>5303</v>
      </c>
      <c r="G2376" s="28">
        <v>8737</v>
      </c>
      <c r="H2376" s="28">
        <v>8214</v>
      </c>
      <c r="I2376" s="28">
        <v>8</v>
      </c>
      <c r="J2376" s="30">
        <f t="shared" si="10"/>
        <v>17.966334592923396</v>
      </c>
      <c r="K2376" s="31">
        <f>AVERAGE(J2376:J2377)</f>
        <v>17.840933756992801</v>
      </c>
      <c r="L2376" s="31">
        <f>_xlfn.STDEV.S(J2376,J2377)</f>
        <v>0.17734356290597067</v>
      </c>
      <c r="M2376" s="32"/>
      <c r="O2376" s="33">
        <f t="shared" si="1"/>
        <v>291.10000000000002</v>
      </c>
    </row>
    <row r="2377" spans="1:15" ht="15.75" customHeight="1" x14ac:dyDescent="0.3">
      <c r="A2377" s="7">
        <v>1608</v>
      </c>
      <c r="B2377" s="7">
        <v>304</v>
      </c>
      <c r="C2377" s="28">
        <v>397</v>
      </c>
      <c r="D2377" s="28">
        <v>5</v>
      </c>
      <c r="E2377" s="29">
        <v>43531</v>
      </c>
      <c r="F2377" s="28">
        <v>5212</v>
      </c>
      <c r="G2377" s="28">
        <v>8448</v>
      </c>
      <c r="H2377" s="28">
        <v>7961</v>
      </c>
      <c r="I2377" s="28"/>
      <c r="J2377" s="30">
        <f t="shared" si="10"/>
        <v>17.715532921062206</v>
      </c>
      <c r="K2377" s="31"/>
      <c r="L2377" s="31"/>
      <c r="M2377" s="32"/>
      <c r="O2377" s="33">
        <f t="shared" si="1"/>
        <v>274.89999999999998</v>
      </c>
    </row>
    <row r="2378" spans="1:15" ht="15.75" customHeight="1" x14ac:dyDescent="0.3">
      <c r="A2378" s="34">
        <v>2171</v>
      </c>
      <c r="B2378" s="34">
        <v>217</v>
      </c>
      <c r="C2378" s="35">
        <v>397</v>
      </c>
      <c r="D2378" s="35">
        <v>7</v>
      </c>
      <c r="E2378" s="36">
        <v>43545</v>
      </c>
      <c r="F2378" s="37">
        <v>5263</v>
      </c>
      <c r="G2378" s="35">
        <v>8678</v>
      </c>
      <c r="H2378" s="35">
        <v>8216</v>
      </c>
      <c r="I2378" s="28"/>
      <c r="J2378" s="30">
        <f t="shared" si="10"/>
        <v>15.64510667118185</v>
      </c>
      <c r="K2378" s="31">
        <f>AVERAGE(J2378:J2379)</f>
        <v>15.565380850281556</v>
      </c>
      <c r="L2378" s="31">
        <f>_xlfn.STDEV.S(J2378,J2379)</f>
        <v>0.11274933718852195</v>
      </c>
      <c r="M2378" s="32">
        <f>(K2376-K2378)/14</f>
        <v>0.16253949333651743</v>
      </c>
      <c r="N2378" s="33">
        <f>(K2372-K2378)/31</f>
        <v>0.22757817079048945</v>
      </c>
      <c r="O2378" s="33">
        <f t="shared" si="1"/>
        <v>295.3</v>
      </c>
    </row>
    <row r="2379" spans="1:15" ht="15.75" customHeight="1" x14ac:dyDescent="0.3">
      <c r="A2379" s="34">
        <v>2172</v>
      </c>
      <c r="B2379" s="34">
        <v>218</v>
      </c>
      <c r="C2379" s="35">
        <v>397</v>
      </c>
      <c r="D2379" s="35">
        <v>7</v>
      </c>
      <c r="E2379" s="36">
        <v>43545</v>
      </c>
      <c r="F2379" s="37">
        <v>5280</v>
      </c>
      <c r="G2379" s="35">
        <v>8621</v>
      </c>
      <c r="H2379" s="35">
        <v>8173</v>
      </c>
      <c r="I2379" s="28"/>
      <c r="J2379" s="30">
        <f t="shared" si="10"/>
        <v>15.485655029381265</v>
      </c>
      <c r="K2379" s="32"/>
      <c r="L2379" s="32"/>
      <c r="M2379" s="32"/>
      <c r="O2379" s="33">
        <f t="shared" si="1"/>
        <v>289.3</v>
      </c>
    </row>
    <row r="2380" spans="1:15" ht="15.75" customHeight="1" x14ac:dyDescent="0.3">
      <c r="A2380" s="7">
        <v>305</v>
      </c>
      <c r="B2380" s="7">
        <v>305</v>
      </c>
      <c r="C2380" s="57">
        <v>398</v>
      </c>
      <c r="D2380" s="57">
        <v>1</v>
      </c>
      <c r="E2380" s="58">
        <v>43514</v>
      </c>
      <c r="F2380" s="57">
        <v>5301</v>
      </c>
      <c r="G2380" s="57">
        <v>7697</v>
      </c>
      <c r="H2380" s="57">
        <v>6924</v>
      </c>
      <c r="I2380" s="57">
        <v>10</v>
      </c>
      <c r="J2380" s="59">
        <f t="shared" si="10"/>
        <v>47.627849661121381</v>
      </c>
      <c r="K2380" s="63">
        <f>AVERAGE(J2380:J2381)</f>
        <v>48.433382143598415</v>
      </c>
      <c r="L2380" s="63">
        <f>_xlfn.STDEV.S(J2380,J2381)</f>
        <v>1.1391949616510888</v>
      </c>
      <c r="M2380" s="62">
        <v>1</v>
      </c>
      <c r="O2380" s="33">
        <f t="shared" si="1"/>
        <v>162.30000000000001</v>
      </c>
    </row>
    <row r="2381" spans="1:15" ht="15.75" customHeight="1" x14ac:dyDescent="0.3">
      <c r="A2381" s="7">
        <v>306</v>
      </c>
      <c r="B2381" s="7">
        <v>306</v>
      </c>
      <c r="C2381" s="57">
        <v>398</v>
      </c>
      <c r="D2381" s="57">
        <v>1</v>
      </c>
      <c r="E2381" s="58">
        <v>43514</v>
      </c>
      <c r="F2381" s="57">
        <v>5254</v>
      </c>
      <c r="G2381" s="57">
        <v>7509</v>
      </c>
      <c r="H2381" s="57">
        <v>6765</v>
      </c>
      <c r="I2381" s="57"/>
      <c r="J2381" s="59">
        <f t="shared" si="10"/>
        <v>49.238914626075449</v>
      </c>
      <c r="K2381" s="62"/>
      <c r="L2381" s="62"/>
      <c r="M2381" s="62"/>
      <c r="O2381" s="33">
        <f t="shared" si="1"/>
        <v>151.1</v>
      </c>
    </row>
    <row r="2382" spans="1:15" ht="15.75" customHeight="1" x14ac:dyDescent="0.3">
      <c r="A2382" s="7">
        <v>959</v>
      </c>
      <c r="B2382" s="7">
        <v>305</v>
      </c>
      <c r="C2382" s="57">
        <v>398</v>
      </c>
      <c r="D2382" s="57">
        <v>3</v>
      </c>
      <c r="E2382" s="58">
        <v>43521</v>
      </c>
      <c r="F2382" s="57">
        <v>5301</v>
      </c>
      <c r="G2382" s="57">
        <v>7695</v>
      </c>
      <c r="H2382" s="57">
        <v>7090</v>
      </c>
      <c r="I2382" s="57">
        <v>9</v>
      </c>
      <c r="J2382" s="59">
        <f t="shared" si="10"/>
        <v>33.817775293460031</v>
      </c>
      <c r="K2382" s="63">
        <f>AVERAGE(J2382:J2383)</f>
        <v>33.216239774977666</v>
      </c>
      <c r="L2382" s="63">
        <f>_xlfn.STDEV.S(J2382,J2383)</f>
        <v>0.85069968848689181</v>
      </c>
      <c r="M2382" s="62"/>
      <c r="O2382" s="33">
        <f t="shared" si="1"/>
        <v>178.9</v>
      </c>
    </row>
    <row r="2383" spans="1:15" ht="15.75" customHeight="1" x14ac:dyDescent="0.3">
      <c r="A2383" s="7">
        <v>960</v>
      </c>
      <c r="B2383" s="7">
        <v>306</v>
      </c>
      <c r="C2383" s="57">
        <v>398</v>
      </c>
      <c r="D2383" s="57">
        <v>3</v>
      </c>
      <c r="E2383" s="58">
        <v>43521</v>
      </c>
      <c r="F2383" s="57">
        <v>5254</v>
      </c>
      <c r="G2383" s="57">
        <v>7653</v>
      </c>
      <c r="H2383" s="57">
        <v>7063</v>
      </c>
      <c r="I2383" s="57"/>
      <c r="J2383" s="59">
        <f t="shared" si="10"/>
        <v>32.614704256495301</v>
      </c>
      <c r="K2383" s="63"/>
      <c r="L2383" s="63"/>
      <c r="M2383" s="62"/>
      <c r="O2383" s="33">
        <f t="shared" si="1"/>
        <v>180.9</v>
      </c>
    </row>
    <row r="2384" spans="1:15" ht="15.75" customHeight="1" x14ac:dyDescent="0.3">
      <c r="A2384" s="7">
        <v>1609</v>
      </c>
      <c r="B2384" s="7">
        <v>305</v>
      </c>
      <c r="C2384" s="57">
        <v>398</v>
      </c>
      <c r="D2384" s="57">
        <v>5</v>
      </c>
      <c r="E2384" s="58">
        <v>43531</v>
      </c>
      <c r="F2384" s="57">
        <v>5301</v>
      </c>
      <c r="G2384" s="57">
        <v>7881</v>
      </c>
      <c r="H2384" s="57">
        <v>7315</v>
      </c>
      <c r="I2384" s="57">
        <v>9</v>
      </c>
      <c r="J2384" s="59">
        <f t="shared" si="10"/>
        <v>28.103277060575969</v>
      </c>
      <c r="K2384" s="63">
        <f>AVERAGE(J2384:J2385)</f>
        <v>27.523654379718394</v>
      </c>
      <c r="L2384" s="63">
        <f>_xlfn.STDEV.S(J2384,J2385)</f>
        <v>0.81971025632783268</v>
      </c>
      <c r="M2384" s="62"/>
      <c r="O2384" s="33">
        <f t="shared" si="1"/>
        <v>201.4</v>
      </c>
    </row>
    <row r="2385" spans="1:15" ht="15.75" customHeight="1" x14ac:dyDescent="0.3">
      <c r="A2385" s="7">
        <v>1610</v>
      </c>
      <c r="B2385" s="7">
        <v>306</v>
      </c>
      <c r="C2385" s="57">
        <v>398</v>
      </c>
      <c r="D2385" s="57">
        <v>5</v>
      </c>
      <c r="E2385" s="58">
        <v>43531</v>
      </c>
      <c r="F2385" s="57">
        <v>5254</v>
      </c>
      <c r="G2385" s="57">
        <v>7817</v>
      </c>
      <c r="H2385" s="57">
        <v>7273</v>
      </c>
      <c r="I2385" s="57"/>
      <c r="J2385" s="59">
        <f t="shared" si="10"/>
        <v>26.944031698860822</v>
      </c>
      <c r="K2385" s="62"/>
      <c r="L2385" s="62"/>
      <c r="M2385" s="62"/>
      <c r="O2385" s="33">
        <f t="shared" si="1"/>
        <v>201.9</v>
      </c>
    </row>
    <row r="2386" spans="1:15" ht="15.75" customHeight="1" x14ac:dyDescent="0.3">
      <c r="A2386" s="34">
        <v>2173</v>
      </c>
      <c r="B2386" s="34">
        <v>219</v>
      </c>
      <c r="C2386" s="64">
        <v>398</v>
      </c>
      <c r="D2386" s="64">
        <v>7</v>
      </c>
      <c r="E2386" s="65">
        <v>43545</v>
      </c>
      <c r="F2386" s="66">
        <v>5215</v>
      </c>
      <c r="G2386" s="64">
        <v>8093</v>
      </c>
      <c r="H2386" s="64">
        <v>7533</v>
      </c>
      <c r="I2386" s="57"/>
      <c r="J2386" s="59">
        <f t="shared" si="10"/>
        <v>24.158757549611735</v>
      </c>
      <c r="K2386" s="63">
        <f>AVERAGE(J2386:J2387)</f>
        <v>24.344891040318132</v>
      </c>
      <c r="L2386" s="63">
        <f>_xlfn.STDEV.S(J2386,J2387)</f>
        <v>0.26323250696883455</v>
      </c>
      <c r="M2386" s="62"/>
      <c r="O2386" s="33">
        <f t="shared" si="1"/>
        <v>231.8</v>
      </c>
    </row>
    <row r="2387" spans="1:15" ht="15.75" customHeight="1" x14ac:dyDescent="0.3">
      <c r="A2387" s="34">
        <v>2174</v>
      </c>
      <c r="B2387" s="34">
        <v>220</v>
      </c>
      <c r="C2387" s="64">
        <v>398</v>
      </c>
      <c r="D2387" s="64">
        <v>7</v>
      </c>
      <c r="E2387" s="65">
        <v>43545</v>
      </c>
      <c r="F2387" s="66">
        <v>5178</v>
      </c>
      <c r="G2387" s="64">
        <v>7767</v>
      </c>
      <c r="H2387" s="64">
        <v>7257</v>
      </c>
      <c r="I2387" s="57"/>
      <c r="J2387" s="59">
        <f t="shared" si="10"/>
        <v>24.531024531024531</v>
      </c>
      <c r="K2387" s="62"/>
      <c r="L2387" s="62"/>
      <c r="M2387" s="62"/>
      <c r="O2387" s="33">
        <f t="shared" si="1"/>
        <v>207.9</v>
      </c>
    </row>
    <row r="2388" spans="1:15" ht="15.75" customHeight="1" x14ac:dyDescent="0.3">
      <c r="A2388" s="34">
        <v>2715</v>
      </c>
      <c r="B2388" s="34">
        <v>87</v>
      </c>
      <c r="C2388" s="64">
        <v>398</v>
      </c>
      <c r="D2388" s="64">
        <v>10</v>
      </c>
      <c r="E2388" s="65">
        <v>43564</v>
      </c>
      <c r="F2388" s="66">
        <v>5250</v>
      </c>
      <c r="G2388" s="64">
        <v>7478</v>
      </c>
      <c r="H2388" s="64">
        <v>7121</v>
      </c>
      <c r="I2388" s="64"/>
      <c r="J2388" s="59">
        <f t="shared" si="10"/>
        <v>19.0807055050775</v>
      </c>
      <c r="K2388" s="63">
        <f>AVERAGE(J2388:J2389)</f>
        <v>18.937696981343652</v>
      </c>
      <c r="L2388" s="63">
        <f>_xlfn.STDEV.S(J2388,J2389)</f>
        <v>0.20224459379936169</v>
      </c>
      <c r="M2388" s="62">
        <f>(K2386-K2388)/19</f>
        <v>0.28458916099865678</v>
      </c>
      <c r="N2388" s="33">
        <f>(K2382-K2388)/43</f>
        <v>0.33205913473567472</v>
      </c>
      <c r="O2388" s="33">
        <f t="shared" si="1"/>
        <v>187.1</v>
      </c>
    </row>
    <row r="2389" spans="1:15" ht="15.75" customHeight="1" x14ac:dyDescent="0.3">
      <c r="A2389" s="34">
        <v>2716</v>
      </c>
      <c r="B2389" s="34">
        <v>88</v>
      </c>
      <c r="C2389" s="64">
        <v>398</v>
      </c>
      <c r="D2389" s="64">
        <v>10</v>
      </c>
      <c r="E2389" s="65">
        <v>43564</v>
      </c>
      <c r="F2389" s="66">
        <v>5241</v>
      </c>
      <c r="G2389" s="64">
        <v>7567</v>
      </c>
      <c r="H2389" s="64">
        <v>7199</v>
      </c>
      <c r="I2389" s="64"/>
      <c r="J2389" s="59">
        <f t="shared" si="10"/>
        <v>18.794688457609805</v>
      </c>
      <c r="K2389" s="62"/>
      <c r="L2389" s="62"/>
      <c r="M2389" s="62"/>
      <c r="O2389" s="33">
        <f t="shared" si="1"/>
        <v>195.8</v>
      </c>
    </row>
    <row r="2390" spans="1:15" ht="15.75" customHeight="1" x14ac:dyDescent="0.3">
      <c r="A2390" s="7">
        <v>597</v>
      </c>
      <c r="B2390" s="7">
        <v>247</v>
      </c>
      <c r="C2390" s="67">
        <v>399</v>
      </c>
      <c r="D2390" s="67">
        <v>2</v>
      </c>
      <c r="E2390" s="68">
        <v>43517</v>
      </c>
      <c r="F2390" s="67">
        <v>5282</v>
      </c>
      <c r="G2390" s="67">
        <v>6904</v>
      </c>
      <c r="H2390" s="67">
        <v>6595</v>
      </c>
      <c r="I2390" s="67">
        <v>9</v>
      </c>
      <c r="J2390" s="69">
        <f t="shared" si="10"/>
        <v>23.533891850723535</v>
      </c>
      <c r="K2390" s="46">
        <f>AVERAGE(J2390:J2391)</f>
        <v>23.356093212183474</v>
      </c>
      <c r="L2390" s="46">
        <f>_xlfn.STDEV.S(J2390,J2391)</f>
        <v>0.25144524599482837</v>
      </c>
      <c r="M2390" s="47">
        <v>1</v>
      </c>
      <c r="O2390" s="33">
        <f t="shared" si="1"/>
        <v>131.30000000000001</v>
      </c>
    </row>
    <row r="2391" spans="1:15" ht="15.75" customHeight="1" x14ac:dyDescent="0.3">
      <c r="A2391" s="7">
        <v>598</v>
      </c>
      <c r="B2391" s="7">
        <v>248</v>
      </c>
      <c r="C2391" s="67">
        <v>399</v>
      </c>
      <c r="D2391" s="67">
        <v>2</v>
      </c>
      <c r="E2391" s="68">
        <v>43517</v>
      </c>
      <c r="F2391" s="67">
        <v>5224</v>
      </c>
      <c r="G2391" s="67">
        <v>6813</v>
      </c>
      <c r="H2391" s="67">
        <v>6514</v>
      </c>
      <c r="I2391" s="67"/>
      <c r="J2391" s="69">
        <f t="shared" si="10"/>
        <v>23.178294573643409</v>
      </c>
      <c r="K2391" s="46"/>
      <c r="L2391" s="46"/>
      <c r="M2391" s="47"/>
      <c r="O2391" s="33">
        <f t="shared" si="1"/>
        <v>129</v>
      </c>
    </row>
    <row r="2392" spans="1:15" ht="15.75" customHeight="1" x14ac:dyDescent="0.3">
      <c r="A2392" s="7">
        <v>1251</v>
      </c>
      <c r="B2392" s="7">
        <v>205</v>
      </c>
      <c r="C2392" s="67">
        <v>399</v>
      </c>
      <c r="D2392" s="67">
        <v>4</v>
      </c>
      <c r="E2392" s="68">
        <v>43524</v>
      </c>
      <c r="F2392" s="67">
        <v>5204</v>
      </c>
      <c r="G2392" s="67">
        <v>8152</v>
      </c>
      <c r="H2392" s="67">
        <v>7533</v>
      </c>
      <c r="I2392" s="67">
        <v>8</v>
      </c>
      <c r="J2392" s="69">
        <f t="shared" si="10"/>
        <v>26.57793044224989</v>
      </c>
      <c r="K2392" s="46">
        <f>AVERAGE(J2392:J2393)</f>
        <v>27.485162282490545</v>
      </c>
      <c r="L2392" s="46">
        <f>_xlfn.STDEV.S(J2392,J2393)</f>
        <v>1.2830195726850355</v>
      </c>
      <c r="M2392" s="47"/>
      <c r="O2392" s="33">
        <f t="shared" si="1"/>
        <v>232.9</v>
      </c>
    </row>
    <row r="2393" spans="1:15" ht="15.75" customHeight="1" x14ac:dyDescent="0.3">
      <c r="A2393" s="7">
        <v>1252</v>
      </c>
      <c r="B2393" s="7">
        <v>206</v>
      </c>
      <c r="C2393" s="67">
        <v>399</v>
      </c>
      <c r="D2393" s="67">
        <v>4</v>
      </c>
      <c r="E2393" s="68">
        <v>43524</v>
      </c>
      <c r="F2393" s="67">
        <v>5233</v>
      </c>
      <c r="G2393" s="67">
        <v>8204</v>
      </c>
      <c r="H2393" s="67">
        <v>7547</v>
      </c>
      <c r="I2393" s="67"/>
      <c r="J2393" s="69">
        <f t="shared" si="10"/>
        <v>28.392394122731201</v>
      </c>
      <c r="K2393" s="47"/>
      <c r="L2393" s="47"/>
      <c r="M2393" s="47"/>
      <c r="O2393" s="33">
        <f t="shared" si="1"/>
        <v>231.4</v>
      </c>
    </row>
    <row r="2394" spans="1:15" ht="15.75" customHeight="1" x14ac:dyDescent="0.3">
      <c r="A2394" s="7">
        <v>1901</v>
      </c>
      <c r="B2394" s="7">
        <v>205</v>
      </c>
      <c r="C2394" s="67">
        <v>399</v>
      </c>
      <c r="D2394" s="67">
        <v>6</v>
      </c>
      <c r="E2394" s="68">
        <v>43535</v>
      </c>
      <c r="F2394" s="67">
        <v>5204</v>
      </c>
      <c r="G2394" s="67">
        <v>8447</v>
      </c>
      <c r="H2394" s="67">
        <v>7661</v>
      </c>
      <c r="I2394" s="67">
        <v>8</v>
      </c>
      <c r="J2394" s="69">
        <f t="shared" si="10"/>
        <v>31.990231990231987</v>
      </c>
      <c r="K2394" s="46">
        <f>AVERAGE(J2394:J2395)</f>
        <v>32.253646705674001</v>
      </c>
      <c r="L2394" s="46">
        <f>_xlfn.STDEV.S(J2394,J2395)</f>
        <v>0.37252466310674837</v>
      </c>
      <c r="M2394" s="47"/>
      <c r="O2394" s="33">
        <f t="shared" si="1"/>
        <v>245.7</v>
      </c>
    </row>
    <row r="2395" spans="1:15" ht="15.75" customHeight="1" x14ac:dyDescent="0.3">
      <c r="A2395" s="7">
        <v>1902</v>
      </c>
      <c r="B2395" s="7">
        <v>206</v>
      </c>
      <c r="C2395" s="67">
        <v>399</v>
      </c>
      <c r="D2395" s="67">
        <v>6</v>
      </c>
      <c r="E2395" s="68">
        <v>43535</v>
      </c>
      <c r="F2395" s="67">
        <v>5233</v>
      </c>
      <c r="G2395" s="67">
        <v>8534</v>
      </c>
      <c r="H2395" s="67">
        <v>7724</v>
      </c>
      <c r="I2395" s="67"/>
      <c r="J2395" s="69">
        <f t="shared" si="10"/>
        <v>32.517061421116018</v>
      </c>
      <c r="K2395" s="46"/>
      <c r="L2395" s="46"/>
      <c r="M2395" s="47"/>
      <c r="O2395" s="33">
        <f t="shared" si="1"/>
        <v>249.1</v>
      </c>
    </row>
    <row r="2396" spans="1:15" ht="15.75" customHeight="1" x14ac:dyDescent="0.3">
      <c r="A2396" s="34">
        <v>2175</v>
      </c>
      <c r="B2396" s="34">
        <v>221</v>
      </c>
      <c r="C2396" s="70">
        <v>399</v>
      </c>
      <c r="D2396" s="70">
        <v>7</v>
      </c>
      <c r="E2396" s="71">
        <v>43545</v>
      </c>
      <c r="F2396" s="72">
        <v>5187</v>
      </c>
      <c r="G2396" s="70">
        <v>8072</v>
      </c>
      <c r="H2396" s="70">
        <v>7594</v>
      </c>
      <c r="I2396" s="67"/>
      <c r="J2396" s="69">
        <f t="shared" si="10"/>
        <v>19.858745326132116</v>
      </c>
      <c r="K2396" s="46">
        <f>AVERAGE(J2396:J2397)</f>
        <v>19.627561797874911</v>
      </c>
      <c r="L2396" s="46">
        <f>_xlfn.STDEV.S(J2396,J2397)</f>
        <v>0.3269428810586027</v>
      </c>
      <c r="M2396" s="47"/>
      <c r="O2396" s="33">
        <f t="shared" si="1"/>
        <v>240.7</v>
      </c>
    </row>
    <row r="2397" spans="1:15" ht="15.75" customHeight="1" x14ac:dyDescent="0.3">
      <c r="A2397" s="34">
        <v>2176</v>
      </c>
      <c r="B2397" s="34">
        <v>222</v>
      </c>
      <c r="C2397" s="70">
        <v>399</v>
      </c>
      <c r="D2397" s="70">
        <v>7</v>
      </c>
      <c r="E2397" s="71">
        <v>43545</v>
      </c>
      <c r="F2397" s="72">
        <v>5216</v>
      </c>
      <c r="G2397" s="70">
        <v>8183</v>
      </c>
      <c r="H2397" s="70">
        <v>7701</v>
      </c>
      <c r="I2397" s="67"/>
      <c r="J2397" s="69">
        <f t="shared" si="10"/>
        <v>19.396378269617706</v>
      </c>
      <c r="K2397" s="47"/>
      <c r="L2397" s="47"/>
      <c r="M2397" s="47"/>
      <c r="O2397" s="33">
        <f t="shared" si="1"/>
        <v>248.5</v>
      </c>
    </row>
    <row r="2398" spans="1:15" ht="15.75" customHeight="1" x14ac:dyDescent="0.3">
      <c r="A2398" s="34">
        <v>2717</v>
      </c>
      <c r="B2398" s="34">
        <v>89</v>
      </c>
      <c r="C2398" s="70">
        <v>399</v>
      </c>
      <c r="D2398" s="70">
        <v>10</v>
      </c>
      <c r="E2398" s="71">
        <v>43564</v>
      </c>
      <c r="F2398" s="72">
        <v>5188</v>
      </c>
      <c r="G2398" s="70">
        <v>7754</v>
      </c>
      <c r="H2398" s="70">
        <v>7415</v>
      </c>
      <c r="I2398" s="70"/>
      <c r="J2398" s="69">
        <f t="shared" si="10"/>
        <v>15.222272114952851</v>
      </c>
      <c r="K2398" s="46">
        <f>AVERAGE(J2398:J2399)</f>
        <v>14.977113263048398</v>
      </c>
      <c r="L2398" s="46">
        <f>_xlfn.STDEV.S(J2398,J2399)</f>
        <v>0.34670697329909544</v>
      </c>
      <c r="M2398" s="47">
        <f>(K2396-K2398)/19</f>
        <v>0.24476044920139542</v>
      </c>
      <c r="N2398" s="33">
        <f>(K2392-K2398)/40</f>
        <v>0.31270122548605367</v>
      </c>
      <c r="O2398" s="33">
        <f t="shared" si="1"/>
        <v>222.7</v>
      </c>
    </row>
    <row r="2399" spans="1:15" ht="15.75" customHeight="1" x14ac:dyDescent="0.3">
      <c r="A2399" s="34">
        <v>2718</v>
      </c>
      <c r="B2399" s="34">
        <v>90</v>
      </c>
      <c r="C2399" s="70">
        <v>399</v>
      </c>
      <c r="D2399" s="70">
        <v>10</v>
      </c>
      <c r="E2399" s="71">
        <v>43564</v>
      </c>
      <c r="F2399" s="72">
        <v>5202</v>
      </c>
      <c r="G2399" s="70">
        <v>7920</v>
      </c>
      <c r="H2399" s="70">
        <v>7571</v>
      </c>
      <c r="I2399" s="70"/>
      <c r="J2399" s="69">
        <f t="shared" si="10"/>
        <v>14.731954411143944</v>
      </c>
      <c r="K2399" s="47"/>
      <c r="L2399" s="47"/>
      <c r="M2399" s="47"/>
      <c r="O2399" s="33">
        <f t="shared" si="1"/>
        <v>236.9</v>
      </c>
    </row>
    <row r="2400" spans="1:15" ht="15.75" customHeight="1" x14ac:dyDescent="0.3">
      <c r="A2400" s="7">
        <v>307</v>
      </c>
      <c r="B2400" s="7">
        <v>307</v>
      </c>
      <c r="C2400" s="28">
        <v>400</v>
      </c>
      <c r="D2400" s="28">
        <v>1</v>
      </c>
      <c r="E2400" s="29">
        <v>43514</v>
      </c>
      <c r="F2400" s="28">
        <v>5223</v>
      </c>
      <c r="G2400" s="28">
        <v>8315</v>
      </c>
      <c r="H2400" s="28">
        <v>7515</v>
      </c>
      <c r="I2400" s="28">
        <v>10</v>
      </c>
      <c r="J2400" s="30">
        <f t="shared" si="10"/>
        <v>34.904013961605585</v>
      </c>
      <c r="K2400" s="31">
        <f>AVERAGE(J2400:J2401)</f>
        <v>34.118673647469457</v>
      </c>
      <c r="L2400" s="31">
        <f>_xlfn.STDEV.S(J2400,J2401)</f>
        <v>1.1106389233296596</v>
      </c>
      <c r="M2400" s="32">
        <v>1</v>
      </c>
      <c r="O2400" s="33">
        <f t="shared" si="1"/>
        <v>229.2</v>
      </c>
    </row>
    <row r="2401" spans="1:15" ht="15.75" customHeight="1" x14ac:dyDescent="0.3">
      <c r="A2401" s="7">
        <v>308</v>
      </c>
      <c r="B2401" s="7">
        <v>308</v>
      </c>
      <c r="C2401" s="28">
        <v>400</v>
      </c>
      <c r="D2401" s="28">
        <v>1</v>
      </c>
      <c r="E2401" s="29">
        <v>43514</v>
      </c>
      <c r="F2401" s="28">
        <v>5201</v>
      </c>
      <c r="G2401" s="28">
        <v>8177</v>
      </c>
      <c r="H2401" s="28">
        <v>7433</v>
      </c>
      <c r="I2401" s="28"/>
      <c r="J2401" s="30">
        <f t="shared" si="10"/>
        <v>33.333333333333329</v>
      </c>
      <c r="K2401" s="32"/>
      <c r="L2401" s="32"/>
      <c r="M2401" s="32"/>
      <c r="O2401" s="33">
        <f t="shared" si="1"/>
        <v>223.2</v>
      </c>
    </row>
    <row r="2402" spans="1:15" ht="15.75" customHeight="1" x14ac:dyDescent="0.3">
      <c r="A2402" s="7">
        <v>961</v>
      </c>
      <c r="B2402" s="7">
        <v>307</v>
      </c>
      <c r="C2402" s="28">
        <v>400</v>
      </c>
      <c r="D2402" s="28">
        <v>3</v>
      </c>
      <c r="E2402" s="29">
        <v>43521</v>
      </c>
      <c r="F2402" s="28">
        <v>5223</v>
      </c>
      <c r="G2402" s="28">
        <v>8505</v>
      </c>
      <c r="H2402" s="28">
        <v>7868</v>
      </c>
      <c r="I2402" s="28">
        <v>10</v>
      </c>
      <c r="J2402" s="30">
        <f t="shared" si="10"/>
        <v>24.083175803402646</v>
      </c>
      <c r="K2402" s="31">
        <f>AVERAGE(J2402:J2403)</f>
        <v>24.173940842877794</v>
      </c>
      <c r="L2402" s="31">
        <f>_xlfn.STDEV.S(J2402,J2403)</f>
        <v>0.12836114981508337</v>
      </c>
      <c r="M2402" s="32"/>
      <c r="O2402" s="33">
        <f t="shared" si="1"/>
        <v>264.5</v>
      </c>
    </row>
    <row r="2403" spans="1:15" ht="15.75" customHeight="1" x14ac:dyDescent="0.3">
      <c r="A2403" s="7">
        <v>962</v>
      </c>
      <c r="B2403" s="7">
        <v>308</v>
      </c>
      <c r="C2403" s="28">
        <v>400</v>
      </c>
      <c r="D2403" s="28">
        <v>3</v>
      </c>
      <c r="E2403" s="29">
        <v>43521</v>
      </c>
      <c r="F2403" s="28">
        <v>5201</v>
      </c>
      <c r="G2403" s="28">
        <v>8074</v>
      </c>
      <c r="H2403" s="28">
        <v>7513</v>
      </c>
      <c r="I2403" s="28"/>
      <c r="J2403" s="30">
        <f t="shared" si="10"/>
        <v>24.264705882352942</v>
      </c>
      <c r="K2403" s="31"/>
      <c r="L2403" s="31"/>
      <c r="M2403" s="32"/>
      <c r="O2403" s="33">
        <f t="shared" si="1"/>
        <v>231.2</v>
      </c>
    </row>
    <row r="2404" spans="1:15" ht="15.75" customHeight="1" x14ac:dyDescent="0.3">
      <c r="A2404" s="7">
        <v>1611</v>
      </c>
      <c r="B2404" s="7">
        <v>307</v>
      </c>
      <c r="C2404" s="28">
        <v>400</v>
      </c>
      <c r="D2404" s="28">
        <v>5</v>
      </c>
      <c r="E2404" s="29">
        <v>43531</v>
      </c>
      <c r="F2404" s="28">
        <v>5223</v>
      </c>
      <c r="G2404" s="28">
        <v>8155</v>
      </c>
      <c r="H2404" s="28">
        <v>7636</v>
      </c>
      <c r="I2404" s="28">
        <v>10</v>
      </c>
      <c r="J2404" s="30">
        <f t="shared" si="10"/>
        <v>21.508495648570243</v>
      </c>
      <c r="K2404" s="31">
        <f>AVERAGE(J2404:J2405)</f>
        <v>20.980601906742681</v>
      </c>
      <c r="L2404" s="31">
        <f>_xlfn.STDEV.S(J2404,J2405)</f>
        <v>0.74655448918441913</v>
      </c>
      <c r="M2404" s="32"/>
      <c r="O2404" s="33">
        <f t="shared" si="1"/>
        <v>241.3</v>
      </c>
    </row>
    <row r="2405" spans="1:15" ht="15.75" customHeight="1" x14ac:dyDescent="0.3">
      <c r="A2405" s="7">
        <v>1612</v>
      </c>
      <c r="B2405" s="7">
        <v>308</v>
      </c>
      <c r="C2405" s="28">
        <v>400</v>
      </c>
      <c r="D2405" s="28">
        <v>5</v>
      </c>
      <c r="E2405" s="29">
        <v>43531</v>
      </c>
      <c r="F2405" s="28">
        <v>5201</v>
      </c>
      <c r="G2405" s="28">
        <v>8181</v>
      </c>
      <c r="H2405" s="28">
        <v>7675</v>
      </c>
      <c r="I2405" s="28"/>
      <c r="J2405" s="30">
        <f t="shared" si="10"/>
        <v>20.452708164915119</v>
      </c>
      <c r="K2405" s="32"/>
      <c r="L2405" s="32"/>
      <c r="M2405" s="32"/>
      <c r="O2405" s="33">
        <f t="shared" si="1"/>
        <v>247.4</v>
      </c>
    </row>
    <row r="2406" spans="1:15" ht="15.75" customHeight="1" x14ac:dyDescent="0.3">
      <c r="A2406" s="34">
        <v>2177</v>
      </c>
      <c r="B2406" s="34">
        <v>223</v>
      </c>
      <c r="C2406" s="35">
        <v>400</v>
      </c>
      <c r="D2406" s="35">
        <v>7</v>
      </c>
      <c r="E2406" s="36">
        <v>43545</v>
      </c>
      <c r="F2406" s="37">
        <v>5225</v>
      </c>
      <c r="G2406" s="35">
        <v>8391</v>
      </c>
      <c r="H2406" s="35">
        <v>7973</v>
      </c>
      <c r="I2406" s="28"/>
      <c r="J2406" s="30">
        <f t="shared" si="10"/>
        <v>15.211062590975255</v>
      </c>
      <c r="K2406" s="31">
        <f>AVERAGE(J2406:J2407)</f>
        <v>15.17742790997616</v>
      </c>
      <c r="L2406" s="31">
        <f>_xlfn.STDEV.S(J2406,J2407)</f>
        <v>4.7566622035012246E-2</v>
      </c>
      <c r="M2406" s="32">
        <f>(K2404-K2406)/14</f>
        <v>0.41451242834046581</v>
      </c>
      <c r="N2406" s="33">
        <f>(K2400-K2406)/31</f>
        <v>0.61100792701591278</v>
      </c>
      <c r="O2406" s="33">
        <f t="shared" si="1"/>
        <v>274.8</v>
      </c>
    </row>
    <row r="2407" spans="1:15" ht="15.75" customHeight="1" x14ac:dyDescent="0.3">
      <c r="A2407" s="34">
        <v>2178</v>
      </c>
      <c r="B2407" s="34">
        <v>224</v>
      </c>
      <c r="C2407" s="35">
        <v>400</v>
      </c>
      <c r="D2407" s="35">
        <v>7</v>
      </c>
      <c r="E2407" s="36">
        <v>43545</v>
      </c>
      <c r="F2407" s="37">
        <v>5231</v>
      </c>
      <c r="G2407" s="35">
        <v>8394</v>
      </c>
      <c r="H2407" s="35">
        <v>7978</v>
      </c>
      <c r="I2407" s="28"/>
      <c r="J2407" s="30">
        <f t="shared" si="10"/>
        <v>15.143793228977065</v>
      </c>
      <c r="K2407" s="32"/>
      <c r="L2407" s="32"/>
      <c r="M2407" s="32"/>
      <c r="O2407" s="33">
        <f t="shared" si="1"/>
        <v>274.7</v>
      </c>
    </row>
    <row r="2408" spans="1:15" ht="15.75" customHeight="1" x14ac:dyDescent="0.3">
      <c r="A2408" s="7">
        <v>309</v>
      </c>
      <c r="B2408" s="7">
        <v>309</v>
      </c>
      <c r="C2408" s="57">
        <v>401</v>
      </c>
      <c r="D2408" s="57">
        <v>1</v>
      </c>
      <c r="E2408" s="58">
        <v>43514</v>
      </c>
      <c r="F2408" s="57">
        <v>5237</v>
      </c>
      <c r="G2408" s="57">
        <v>8827</v>
      </c>
      <c r="H2408" s="57">
        <v>7850</v>
      </c>
      <c r="I2408" s="57">
        <v>10</v>
      </c>
      <c r="J2408" s="59">
        <f t="shared" si="10"/>
        <v>37.389973210868732</v>
      </c>
      <c r="K2408" s="63">
        <f>AVERAGE(J2408:J2409)</f>
        <v>37.283990834576997</v>
      </c>
      <c r="L2408" s="63">
        <f>_xlfn.STDEV.S(J2408,J2409)</f>
        <v>0.14988171392429495</v>
      </c>
      <c r="M2408" s="62">
        <v>1</v>
      </c>
      <c r="O2408" s="33">
        <f t="shared" si="1"/>
        <v>261.3</v>
      </c>
    </row>
    <row r="2409" spans="1:15" ht="15.75" customHeight="1" x14ac:dyDescent="0.3">
      <c r="A2409" s="7">
        <v>310</v>
      </c>
      <c r="B2409" s="7">
        <v>310</v>
      </c>
      <c r="C2409" s="57">
        <v>401</v>
      </c>
      <c r="D2409" s="57">
        <v>1</v>
      </c>
      <c r="E2409" s="58">
        <v>43514</v>
      </c>
      <c r="F2409" s="57">
        <v>5231</v>
      </c>
      <c r="G2409" s="57">
        <v>8799</v>
      </c>
      <c r="H2409" s="57">
        <v>7832</v>
      </c>
      <c r="I2409" s="57"/>
      <c r="J2409" s="59">
        <f t="shared" si="10"/>
        <v>37.178008458285269</v>
      </c>
      <c r="K2409" s="63"/>
      <c r="L2409" s="63"/>
      <c r="M2409" s="62"/>
      <c r="O2409" s="33">
        <f t="shared" si="1"/>
        <v>260.10000000000002</v>
      </c>
    </row>
    <row r="2410" spans="1:15" ht="15.75" customHeight="1" x14ac:dyDescent="0.3">
      <c r="A2410" s="7">
        <v>963</v>
      </c>
      <c r="B2410" s="7">
        <v>309</v>
      </c>
      <c r="C2410" s="57">
        <v>401</v>
      </c>
      <c r="D2410" s="57">
        <v>3</v>
      </c>
      <c r="E2410" s="58">
        <v>43521</v>
      </c>
      <c r="F2410" s="57">
        <v>5237</v>
      </c>
      <c r="G2410" s="57">
        <v>7647</v>
      </c>
      <c r="H2410" s="57">
        <v>7175</v>
      </c>
      <c r="I2410" s="57">
        <v>9</v>
      </c>
      <c r="J2410" s="59">
        <f t="shared" si="10"/>
        <v>24.355005159958722</v>
      </c>
      <c r="K2410" s="63">
        <f>AVERAGE(J2410:J2411)</f>
        <v>24.251727287656024</v>
      </c>
      <c r="L2410" s="63">
        <f>_xlfn.STDEV.S(J2410,J2411)</f>
        <v>0.14605696770350951</v>
      </c>
      <c r="M2410" s="62"/>
      <c r="O2410" s="33">
        <f t="shared" si="1"/>
        <v>193.8</v>
      </c>
    </row>
    <row r="2411" spans="1:15" ht="15.75" customHeight="1" x14ac:dyDescent="0.3">
      <c r="A2411" s="7">
        <v>964</v>
      </c>
      <c r="B2411" s="7">
        <v>310</v>
      </c>
      <c r="C2411" s="57">
        <v>401</v>
      </c>
      <c r="D2411" s="57">
        <v>3</v>
      </c>
      <c r="E2411" s="58">
        <v>43521</v>
      </c>
      <c r="F2411" s="57">
        <v>5231</v>
      </c>
      <c r="G2411" s="57">
        <v>7673</v>
      </c>
      <c r="H2411" s="57">
        <v>7198</v>
      </c>
      <c r="I2411" s="57"/>
      <c r="J2411" s="59">
        <f t="shared" si="10"/>
        <v>24.14844941535333</v>
      </c>
      <c r="K2411" s="62"/>
      <c r="L2411" s="62"/>
      <c r="M2411" s="62"/>
      <c r="O2411" s="33">
        <f t="shared" si="1"/>
        <v>196.7</v>
      </c>
    </row>
    <row r="2412" spans="1:15" ht="15.75" customHeight="1" x14ac:dyDescent="0.3">
      <c r="A2412" s="7">
        <v>1613</v>
      </c>
      <c r="B2412" s="7">
        <v>309</v>
      </c>
      <c r="C2412" s="57">
        <v>401</v>
      </c>
      <c r="D2412" s="57">
        <v>5</v>
      </c>
      <c r="E2412" s="58">
        <v>43531</v>
      </c>
      <c r="F2412" s="57">
        <v>5237</v>
      </c>
      <c r="G2412" s="57">
        <v>7676</v>
      </c>
      <c r="H2412" s="57">
        <v>7227</v>
      </c>
      <c r="I2412" s="57">
        <v>8</v>
      </c>
      <c r="J2412" s="59">
        <f t="shared" si="10"/>
        <v>22.562814070351759</v>
      </c>
      <c r="K2412" s="63">
        <f>AVERAGE(J2412:J2413)</f>
        <v>22.057460250253484</v>
      </c>
      <c r="L2412" s="63">
        <f>_xlfn.STDEV.S(J2412,J2413)</f>
        <v>0.71467822618003374</v>
      </c>
      <c r="M2412" s="62"/>
      <c r="O2412" s="33">
        <f t="shared" si="1"/>
        <v>199</v>
      </c>
    </row>
    <row r="2413" spans="1:15" ht="15.75" customHeight="1" x14ac:dyDescent="0.3">
      <c r="A2413" s="7">
        <v>1614</v>
      </c>
      <c r="B2413" s="7">
        <v>310</v>
      </c>
      <c r="C2413" s="57">
        <v>401</v>
      </c>
      <c r="D2413" s="57">
        <v>5</v>
      </c>
      <c r="E2413" s="58">
        <v>43531</v>
      </c>
      <c r="F2413" s="57">
        <v>5231</v>
      </c>
      <c r="G2413" s="57">
        <v>7972</v>
      </c>
      <c r="H2413" s="57">
        <v>7486</v>
      </c>
      <c r="I2413" s="57"/>
      <c r="J2413" s="59">
        <f t="shared" si="10"/>
        <v>21.552106430155209</v>
      </c>
      <c r="K2413" s="63"/>
      <c r="L2413" s="63"/>
      <c r="M2413" s="62"/>
      <c r="O2413" s="33">
        <f t="shared" si="1"/>
        <v>225.5</v>
      </c>
    </row>
    <row r="2414" spans="1:15" ht="15.75" customHeight="1" x14ac:dyDescent="0.3">
      <c r="A2414" s="34">
        <v>2179</v>
      </c>
      <c r="B2414" s="34">
        <v>225</v>
      </c>
      <c r="C2414" s="64">
        <v>401</v>
      </c>
      <c r="D2414" s="64">
        <v>7</v>
      </c>
      <c r="E2414" s="65">
        <v>43545</v>
      </c>
      <c r="F2414" s="66">
        <v>5260</v>
      </c>
      <c r="G2414" s="64">
        <v>7657</v>
      </c>
      <c r="H2414" s="64">
        <v>7329</v>
      </c>
      <c r="I2414" s="57"/>
      <c r="J2414" s="59">
        <f t="shared" si="10"/>
        <v>15.853069115514742</v>
      </c>
      <c r="K2414" s="63">
        <f>AVERAGE(J2414:J2415)</f>
        <v>15.817781242107504</v>
      </c>
      <c r="L2414" s="63">
        <f>_xlfn.STDEV.S(J2414,J2415)</f>
        <v>4.9904589159821398E-2</v>
      </c>
      <c r="M2414" s="62">
        <f>(K2412-K2414)/14</f>
        <v>0.44569135772471291</v>
      </c>
      <c r="N2414" s="33">
        <f>(K2408-K2414)/31</f>
        <v>0.69245837395062881</v>
      </c>
      <c r="O2414" s="33">
        <f t="shared" si="1"/>
        <v>206.9</v>
      </c>
    </row>
    <row r="2415" spans="1:15" ht="15.75" customHeight="1" x14ac:dyDescent="0.3">
      <c r="A2415" s="34">
        <v>2180</v>
      </c>
      <c r="B2415" s="34">
        <v>226</v>
      </c>
      <c r="C2415" s="64">
        <v>401</v>
      </c>
      <c r="D2415" s="64">
        <v>7</v>
      </c>
      <c r="E2415" s="65">
        <v>43545</v>
      </c>
      <c r="F2415" s="66">
        <v>5197</v>
      </c>
      <c r="G2415" s="64">
        <v>7816</v>
      </c>
      <c r="H2415" s="64">
        <v>7459</v>
      </c>
      <c r="I2415" s="57"/>
      <c r="J2415" s="59">
        <f t="shared" si="10"/>
        <v>15.782493368700266</v>
      </c>
      <c r="K2415" s="62"/>
      <c r="L2415" s="62"/>
      <c r="M2415" s="62"/>
      <c r="O2415" s="33">
        <f t="shared" si="1"/>
        <v>226.2</v>
      </c>
    </row>
    <row r="2416" spans="1:15" ht="15.75" customHeight="1" x14ac:dyDescent="0.3">
      <c r="A2416" s="7">
        <v>311</v>
      </c>
      <c r="B2416" s="7">
        <v>311</v>
      </c>
      <c r="C2416" s="28">
        <v>402</v>
      </c>
      <c r="D2416" s="28">
        <v>1</v>
      </c>
      <c r="E2416" s="29">
        <v>43514</v>
      </c>
      <c r="F2416" s="28">
        <v>5222</v>
      </c>
      <c r="G2416" s="28">
        <v>9109</v>
      </c>
      <c r="H2416" s="28">
        <v>7805</v>
      </c>
      <c r="I2416" s="28">
        <v>10</v>
      </c>
      <c r="J2416" s="30">
        <f t="shared" si="10"/>
        <v>50.483933410762681</v>
      </c>
      <c r="K2416" s="31">
        <f>AVERAGE(J2416:J2417)</f>
        <v>49.907057327918771</v>
      </c>
      <c r="L2416" s="31">
        <f>_xlfn.STDEV.S(J2416,J2417)</f>
        <v>0.81582598016652252</v>
      </c>
      <c r="M2416" s="32">
        <v>3</v>
      </c>
      <c r="O2416" s="33">
        <f t="shared" si="1"/>
        <v>258.3</v>
      </c>
    </row>
    <row r="2417" spans="1:15" ht="15.75" customHeight="1" x14ac:dyDescent="0.3">
      <c r="A2417" s="7">
        <v>312</v>
      </c>
      <c r="B2417" s="7">
        <v>312</v>
      </c>
      <c r="C2417" s="28">
        <v>402</v>
      </c>
      <c r="D2417" s="28">
        <v>1</v>
      </c>
      <c r="E2417" s="29">
        <v>43514</v>
      </c>
      <c r="F2417" s="28">
        <v>5239</v>
      </c>
      <c r="G2417" s="28">
        <v>9029</v>
      </c>
      <c r="H2417" s="28">
        <v>7777</v>
      </c>
      <c r="I2417" s="28"/>
      <c r="J2417" s="30">
        <f t="shared" si="10"/>
        <v>49.330181245074861</v>
      </c>
      <c r="K2417" s="32"/>
      <c r="L2417" s="32"/>
      <c r="M2417" s="32"/>
      <c r="O2417" s="33">
        <f t="shared" si="1"/>
        <v>253.8</v>
      </c>
    </row>
    <row r="2418" spans="1:15" ht="15.75" customHeight="1" x14ac:dyDescent="0.3">
      <c r="A2418" s="7">
        <v>965</v>
      </c>
      <c r="B2418" s="7">
        <v>311</v>
      </c>
      <c r="C2418" s="28">
        <v>402</v>
      </c>
      <c r="D2418" s="28">
        <v>3</v>
      </c>
      <c r="E2418" s="29">
        <v>43521</v>
      </c>
      <c r="F2418" s="28">
        <v>5222</v>
      </c>
      <c r="G2418" s="28">
        <v>8615</v>
      </c>
      <c r="H2418" s="28">
        <v>7688</v>
      </c>
      <c r="I2418" s="28">
        <v>9</v>
      </c>
      <c r="J2418" s="30">
        <f t="shared" si="10"/>
        <v>37.591240875912405</v>
      </c>
      <c r="K2418" s="31">
        <f>AVERAGE(J2418:J2419)</f>
        <v>37.105184196345462</v>
      </c>
      <c r="L2418" s="31">
        <f>_xlfn.STDEV.S(J2418,J2419)</f>
        <v>0.68738794832560401</v>
      </c>
      <c r="M2418" s="32"/>
      <c r="O2418" s="33">
        <f t="shared" si="1"/>
        <v>246.6</v>
      </c>
    </row>
    <row r="2419" spans="1:15" ht="15.75" customHeight="1" x14ac:dyDescent="0.3">
      <c r="A2419" s="7">
        <v>966</v>
      </c>
      <c r="B2419" s="7">
        <v>312</v>
      </c>
      <c r="C2419" s="28">
        <v>402</v>
      </c>
      <c r="D2419" s="28">
        <v>3</v>
      </c>
      <c r="E2419" s="29">
        <v>43521</v>
      </c>
      <c r="F2419" s="28">
        <v>5239</v>
      </c>
      <c r="G2419" s="28">
        <v>8496</v>
      </c>
      <c r="H2419" s="28">
        <v>7623</v>
      </c>
      <c r="I2419" s="28"/>
      <c r="J2419" s="30">
        <f t="shared" si="10"/>
        <v>36.619127516778519</v>
      </c>
      <c r="K2419" s="31"/>
      <c r="L2419" s="31"/>
      <c r="M2419" s="32"/>
      <c r="O2419" s="33">
        <f t="shared" si="1"/>
        <v>238.4</v>
      </c>
    </row>
    <row r="2420" spans="1:15" ht="15.75" customHeight="1" x14ac:dyDescent="0.3">
      <c r="A2420" s="7">
        <v>1615</v>
      </c>
      <c r="B2420" s="7">
        <v>311</v>
      </c>
      <c r="C2420" s="28">
        <v>402</v>
      </c>
      <c r="D2420" s="28">
        <v>5</v>
      </c>
      <c r="E2420" s="29">
        <v>43531</v>
      </c>
      <c r="F2420" s="28">
        <v>5222</v>
      </c>
      <c r="G2420" s="28">
        <v>9297</v>
      </c>
      <c r="H2420" s="28">
        <v>8279</v>
      </c>
      <c r="I2420" s="28">
        <v>10</v>
      </c>
      <c r="J2420" s="30">
        <f t="shared" si="10"/>
        <v>33.3006215243703</v>
      </c>
      <c r="K2420" s="31">
        <f>AVERAGE(J2420:J2421)</f>
        <v>32.365512814782967</v>
      </c>
      <c r="L2420" s="31">
        <f>_xlfn.STDEV.S(J2420,J2421)</f>
        <v>1.3224434193916095</v>
      </c>
      <c r="M2420" s="32"/>
      <c r="O2420" s="33">
        <f t="shared" si="1"/>
        <v>305.7</v>
      </c>
    </row>
    <row r="2421" spans="1:15" ht="15.75" customHeight="1" x14ac:dyDescent="0.3">
      <c r="A2421" s="7">
        <v>1616</v>
      </c>
      <c r="B2421" s="7">
        <v>312</v>
      </c>
      <c r="C2421" s="28">
        <v>402</v>
      </c>
      <c r="D2421" s="28">
        <v>5</v>
      </c>
      <c r="E2421" s="29">
        <v>43531</v>
      </c>
      <c r="F2421" s="28">
        <v>5239</v>
      </c>
      <c r="G2421" s="28">
        <v>9337</v>
      </c>
      <c r="H2421" s="28">
        <v>8357</v>
      </c>
      <c r="I2421" s="28"/>
      <c r="J2421" s="30">
        <f t="shared" si="10"/>
        <v>31.430404105195635</v>
      </c>
      <c r="K2421" s="32"/>
      <c r="L2421" s="32"/>
      <c r="M2421" s="32"/>
      <c r="O2421" s="33">
        <f t="shared" si="1"/>
        <v>311.8</v>
      </c>
    </row>
    <row r="2422" spans="1:15" ht="15.75" customHeight="1" x14ac:dyDescent="0.3">
      <c r="A2422" s="34">
        <v>2559</v>
      </c>
      <c r="B2422" s="34">
        <v>147</v>
      </c>
      <c r="C2422" s="35">
        <v>402</v>
      </c>
      <c r="D2422" s="35">
        <v>9</v>
      </c>
      <c r="E2422" s="36">
        <v>43557</v>
      </c>
      <c r="F2422" s="37">
        <v>5265</v>
      </c>
      <c r="G2422" s="35">
        <v>8602</v>
      </c>
      <c r="H2422" s="35">
        <v>8066</v>
      </c>
      <c r="I2422" s="28"/>
      <c r="J2422" s="30">
        <f t="shared" si="10"/>
        <v>19.136022848982506</v>
      </c>
      <c r="K2422" s="31">
        <f>AVERAGE(J2422:J2423)</f>
        <v>19.053765420321692</v>
      </c>
      <c r="L2422" s="31">
        <f>_xlfn.STDEV.S(J2422,J2423)</f>
        <v>0.11632957121806015</v>
      </c>
      <c r="M2422" s="32"/>
      <c r="O2422" s="33">
        <f t="shared" si="1"/>
        <v>280.10000000000002</v>
      </c>
    </row>
    <row r="2423" spans="1:15" ht="15.75" customHeight="1" x14ac:dyDescent="0.3">
      <c r="A2423" s="34">
        <v>2560</v>
      </c>
      <c r="B2423" s="34">
        <v>148</v>
      </c>
      <c r="C2423" s="35">
        <v>402</v>
      </c>
      <c r="D2423" s="35">
        <v>9</v>
      </c>
      <c r="E2423" s="36">
        <v>43557</v>
      </c>
      <c r="F2423" s="37">
        <v>5186</v>
      </c>
      <c r="G2423" s="35">
        <v>8610</v>
      </c>
      <c r="H2423" s="35">
        <v>8064</v>
      </c>
      <c r="I2423" s="28"/>
      <c r="J2423" s="30">
        <f t="shared" si="10"/>
        <v>18.971507991660879</v>
      </c>
      <c r="K2423" s="32"/>
      <c r="L2423" s="32"/>
      <c r="M2423" s="32"/>
      <c r="O2423" s="33">
        <f t="shared" si="1"/>
        <v>287.8</v>
      </c>
    </row>
    <row r="2424" spans="1:15" ht="15.75" customHeight="1" x14ac:dyDescent="0.3">
      <c r="A2424" s="34">
        <v>3209</v>
      </c>
      <c r="B2424" s="34">
        <v>149</v>
      </c>
      <c r="C2424" s="35">
        <v>402</v>
      </c>
      <c r="D2424" s="35">
        <v>12</v>
      </c>
      <c r="E2424" s="36">
        <v>43577</v>
      </c>
      <c r="F2424" s="37">
        <v>5222</v>
      </c>
      <c r="G2424" s="35">
        <v>8356</v>
      </c>
      <c r="H2424" s="35">
        <v>7937</v>
      </c>
      <c r="I2424" s="35"/>
      <c r="J2424" s="30">
        <f t="shared" si="10"/>
        <v>15.432780847145489</v>
      </c>
      <c r="K2424" s="31">
        <f>AVERAGE(J2424:J2425)</f>
        <v>15.481467286008691</v>
      </c>
      <c r="L2424" s="31">
        <f>_xlfn.STDEV.S(J2424,J2425)</f>
        <v>6.8853022143989764E-2</v>
      </c>
      <c r="M2424" s="32">
        <f>(K2422-K2424)/20</f>
        <v>0.17861490671565008</v>
      </c>
      <c r="N2424" s="33">
        <f>(K2418-K2424)/56</f>
        <v>0.38613780197029951</v>
      </c>
      <c r="O2424" s="33">
        <f t="shared" si="1"/>
        <v>271.5</v>
      </c>
    </row>
    <row r="2425" spans="1:15" ht="15.75" customHeight="1" x14ac:dyDescent="0.3">
      <c r="A2425" s="34">
        <v>3210</v>
      </c>
      <c r="B2425" s="34">
        <v>150</v>
      </c>
      <c r="C2425" s="35">
        <v>402</v>
      </c>
      <c r="D2425" s="35">
        <v>12</v>
      </c>
      <c r="E2425" s="36">
        <v>43577</v>
      </c>
      <c r="F2425" s="37">
        <v>5188</v>
      </c>
      <c r="G2425" s="35">
        <v>8119</v>
      </c>
      <c r="H2425" s="35">
        <v>7725</v>
      </c>
      <c r="I2425" s="35"/>
      <c r="J2425" s="30">
        <f t="shared" si="10"/>
        <v>15.530153724871894</v>
      </c>
      <c r="K2425" s="32"/>
      <c r="L2425" s="32"/>
      <c r="M2425" s="32"/>
      <c r="O2425" s="33">
        <f t="shared" si="1"/>
        <v>253.7</v>
      </c>
    </row>
    <row r="2426" spans="1:15" ht="15.75" customHeight="1" x14ac:dyDescent="0.3">
      <c r="A2426" s="7">
        <v>599</v>
      </c>
      <c r="B2426" s="7">
        <v>249</v>
      </c>
      <c r="C2426" s="67">
        <v>403</v>
      </c>
      <c r="D2426" s="67">
        <v>2</v>
      </c>
      <c r="E2426" s="68">
        <v>43517</v>
      </c>
      <c r="F2426" s="67">
        <v>5178</v>
      </c>
      <c r="G2426" s="67">
        <v>7647</v>
      </c>
      <c r="H2426" s="67">
        <v>6870</v>
      </c>
      <c r="I2426" s="67">
        <v>9</v>
      </c>
      <c r="J2426" s="69">
        <f t="shared" si="10"/>
        <v>45.921985815602838</v>
      </c>
      <c r="K2426" s="46">
        <f>AVERAGE(J2426:J2427)</f>
        <v>46.144575825161368</v>
      </c>
      <c r="L2426" s="46">
        <f>_xlfn.STDEV.S(J2426,J2427)</f>
        <v>0.31478981036643539</v>
      </c>
      <c r="M2426" s="47">
        <v>2</v>
      </c>
      <c r="O2426" s="33">
        <f t="shared" si="1"/>
        <v>169.2</v>
      </c>
    </row>
    <row r="2427" spans="1:15" ht="15.75" customHeight="1" x14ac:dyDescent="0.3">
      <c r="A2427" s="7">
        <v>600</v>
      </c>
      <c r="B2427" s="7">
        <v>250</v>
      </c>
      <c r="C2427" s="67">
        <v>403</v>
      </c>
      <c r="D2427" s="67">
        <v>2</v>
      </c>
      <c r="E2427" s="68">
        <v>43517</v>
      </c>
      <c r="F2427" s="67">
        <v>5274</v>
      </c>
      <c r="G2427" s="67">
        <v>7913</v>
      </c>
      <c r="H2427" s="67">
        <v>7077</v>
      </c>
      <c r="I2427" s="67"/>
      <c r="J2427" s="69">
        <f t="shared" si="10"/>
        <v>46.367165834719906</v>
      </c>
      <c r="K2427" s="46"/>
      <c r="L2427" s="46"/>
      <c r="M2427" s="47"/>
      <c r="O2427" s="33">
        <f t="shared" si="1"/>
        <v>180.3</v>
      </c>
    </row>
    <row r="2428" spans="1:15" ht="15.75" customHeight="1" x14ac:dyDescent="0.3">
      <c r="A2428" s="7">
        <v>1253</v>
      </c>
      <c r="B2428" s="7">
        <v>207</v>
      </c>
      <c r="C2428" s="67">
        <v>403</v>
      </c>
      <c r="D2428" s="67">
        <v>4</v>
      </c>
      <c r="E2428" s="68">
        <v>43524</v>
      </c>
      <c r="F2428" s="67">
        <v>5236</v>
      </c>
      <c r="G2428" s="67">
        <v>8255</v>
      </c>
      <c r="H2428" s="67">
        <v>7484</v>
      </c>
      <c r="I2428" s="67">
        <v>10</v>
      </c>
      <c r="J2428" s="69">
        <f t="shared" si="10"/>
        <v>34.297153024911033</v>
      </c>
      <c r="K2428" s="46">
        <f>AVERAGE(J2428:J2429)</f>
        <v>34.340801134485758</v>
      </c>
      <c r="L2428" s="46">
        <f>_xlfn.STDEV.S(J2428,J2429)</f>
        <v>6.1727748532518618E-2</v>
      </c>
      <c r="M2428" s="47"/>
      <c r="O2428" s="33">
        <f t="shared" si="1"/>
        <v>224.8</v>
      </c>
    </row>
    <row r="2429" spans="1:15" ht="15.75" customHeight="1" x14ac:dyDescent="0.3">
      <c r="A2429" s="7">
        <v>1254</v>
      </c>
      <c r="B2429" s="7">
        <v>208</v>
      </c>
      <c r="C2429" s="67">
        <v>403</v>
      </c>
      <c r="D2429" s="67">
        <v>4</v>
      </c>
      <c r="E2429" s="68">
        <v>43524</v>
      </c>
      <c r="F2429" s="67">
        <v>5202</v>
      </c>
      <c r="G2429" s="67">
        <v>8313</v>
      </c>
      <c r="H2429" s="67">
        <v>7517</v>
      </c>
      <c r="I2429" s="67"/>
      <c r="J2429" s="69">
        <f t="shared" si="10"/>
        <v>34.384449244060477</v>
      </c>
      <c r="K2429" s="47"/>
      <c r="L2429" s="47"/>
      <c r="M2429" s="47"/>
      <c r="O2429" s="33">
        <f t="shared" si="1"/>
        <v>231.5</v>
      </c>
    </row>
    <row r="2430" spans="1:15" ht="15.75" customHeight="1" x14ac:dyDescent="0.3">
      <c r="A2430" s="7">
        <v>1903</v>
      </c>
      <c r="B2430" s="7">
        <v>207</v>
      </c>
      <c r="C2430" s="67">
        <v>403</v>
      </c>
      <c r="D2430" s="67">
        <v>6</v>
      </c>
      <c r="E2430" s="68">
        <v>43535</v>
      </c>
      <c r="F2430" s="67">
        <v>5236</v>
      </c>
      <c r="G2430" s="67">
        <v>8342</v>
      </c>
      <c r="H2430" s="67">
        <v>7411</v>
      </c>
      <c r="I2430" s="67">
        <v>9</v>
      </c>
      <c r="J2430" s="69">
        <f t="shared" si="10"/>
        <v>42.804597701149426</v>
      </c>
      <c r="K2430" s="46">
        <f>AVERAGE(J2430:J2431)</f>
        <v>43.379805879628137</v>
      </c>
      <c r="L2430" s="46">
        <f>_xlfn.STDEV.S(J2430,J2431)</f>
        <v>0.81346720719251175</v>
      </c>
      <c r="M2430" s="47"/>
      <c r="O2430" s="33">
        <f t="shared" si="1"/>
        <v>217.5</v>
      </c>
    </row>
    <row r="2431" spans="1:15" ht="15.75" customHeight="1" x14ac:dyDescent="0.3">
      <c r="A2431" s="7">
        <v>1904</v>
      </c>
      <c r="B2431" s="7">
        <v>208</v>
      </c>
      <c r="C2431" s="67">
        <v>403</v>
      </c>
      <c r="D2431" s="67">
        <v>6</v>
      </c>
      <c r="E2431" s="68">
        <v>43535</v>
      </c>
      <c r="F2431" s="67">
        <v>5202</v>
      </c>
      <c r="G2431" s="67">
        <v>8274</v>
      </c>
      <c r="H2431" s="67">
        <v>7336</v>
      </c>
      <c r="I2431" s="67"/>
      <c r="J2431" s="69">
        <f t="shared" si="10"/>
        <v>43.95501405810684</v>
      </c>
      <c r="K2431" s="46"/>
      <c r="L2431" s="46"/>
      <c r="M2431" s="47"/>
      <c r="O2431" s="33">
        <f t="shared" si="1"/>
        <v>213.4</v>
      </c>
    </row>
    <row r="2432" spans="1:15" ht="15.75" customHeight="1" x14ac:dyDescent="0.3">
      <c r="A2432" s="34">
        <v>2365</v>
      </c>
      <c r="B2432" s="34">
        <v>135</v>
      </c>
      <c r="C2432" s="70">
        <v>403</v>
      </c>
      <c r="D2432" s="70">
        <v>8</v>
      </c>
      <c r="E2432" s="71">
        <v>43550</v>
      </c>
      <c r="F2432" s="72">
        <v>5240</v>
      </c>
      <c r="G2432" s="70">
        <v>7937</v>
      </c>
      <c r="H2432" s="70">
        <v>7400</v>
      </c>
      <c r="I2432" s="67"/>
      <c r="J2432" s="69">
        <f t="shared" si="10"/>
        <v>24.861111111111111</v>
      </c>
      <c r="K2432" s="46">
        <f>AVERAGE(J2432:J2433)</f>
        <v>25.089092140921409</v>
      </c>
      <c r="L2432" s="46">
        <f>_xlfn.STDEV.S(J2432,J2433)</f>
        <v>0.32241386432150831</v>
      </c>
      <c r="M2432" s="47"/>
      <c r="O2432" s="33">
        <f t="shared" si="1"/>
        <v>216</v>
      </c>
    </row>
    <row r="2433" spans="1:15" ht="15.75" customHeight="1" x14ac:dyDescent="0.3">
      <c r="A2433" s="34">
        <v>2366</v>
      </c>
      <c r="B2433" s="34">
        <v>136</v>
      </c>
      <c r="C2433" s="70">
        <v>403</v>
      </c>
      <c r="D2433" s="70">
        <v>8</v>
      </c>
      <c r="E2433" s="71">
        <v>43550</v>
      </c>
      <c r="F2433" s="72">
        <v>5219</v>
      </c>
      <c r="G2433" s="70">
        <v>7788</v>
      </c>
      <c r="H2433" s="70">
        <v>7269</v>
      </c>
      <c r="I2433" s="67"/>
      <c r="J2433" s="69">
        <f t="shared" si="10"/>
        <v>25.317073170731707</v>
      </c>
      <c r="K2433" s="47"/>
      <c r="L2433" s="47"/>
      <c r="M2433" s="47"/>
      <c r="O2433" s="33">
        <f t="shared" si="1"/>
        <v>205</v>
      </c>
    </row>
    <row r="2434" spans="1:15" ht="15.75" customHeight="1" x14ac:dyDescent="0.3">
      <c r="A2434" s="34">
        <v>2795</v>
      </c>
      <c r="B2434" s="34">
        <v>167</v>
      </c>
      <c r="C2434" s="70">
        <v>403</v>
      </c>
      <c r="D2434" s="70">
        <v>10</v>
      </c>
      <c r="E2434" s="71">
        <v>43564</v>
      </c>
      <c r="F2434" s="72">
        <v>5280</v>
      </c>
      <c r="G2434" s="70">
        <v>8384</v>
      </c>
      <c r="H2434" s="70">
        <v>7851</v>
      </c>
      <c r="I2434" s="70"/>
      <c r="J2434" s="69">
        <f t="shared" si="10"/>
        <v>20.731232983274992</v>
      </c>
      <c r="K2434" s="46">
        <f>AVERAGE(J2434:J2435)</f>
        <v>20.615711224490848</v>
      </c>
      <c r="L2434" s="46">
        <f>_xlfn.STDEV.S(J2434,J2435)</f>
        <v>0.1633724380217299</v>
      </c>
      <c r="M2434" s="47"/>
      <c r="O2434" s="33">
        <f t="shared" si="1"/>
        <v>257.10000000000002</v>
      </c>
    </row>
    <row r="2435" spans="1:15" ht="15.75" customHeight="1" x14ac:dyDescent="0.3">
      <c r="A2435" s="34">
        <v>2796</v>
      </c>
      <c r="B2435" s="34">
        <v>168</v>
      </c>
      <c r="C2435" s="70">
        <v>403</v>
      </c>
      <c r="D2435" s="70">
        <v>10</v>
      </c>
      <c r="E2435" s="71">
        <v>43564</v>
      </c>
      <c r="F2435" s="72">
        <v>5212</v>
      </c>
      <c r="G2435" s="70">
        <v>8392</v>
      </c>
      <c r="H2435" s="70">
        <v>7851</v>
      </c>
      <c r="I2435" s="70"/>
      <c r="J2435" s="69">
        <f t="shared" si="10"/>
        <v>20.500189465706704</v>
      </c>
      <c r="K2435" s="47"/>
      <c r="L2435" s="47"/>
      <c r="M2435" s="47"/>
      <c r="O2435" s="33">
        <f t="shared" si="1"/>
        <v>263.89999999999998</v>
      </c>
    </row>
    <row r="2436" spans="1:15" ht="15.75" customHeight="1" x14ac:dyDescent="0.3">
      <c r="A2436" s="34">
        <v>3619</v>
      </c>
      <c r="B2436" s="34">
        <v>41</v>
      </c>
      <c r="C2436" s="70">
        <v>403</v>
      </c>
      <c r="D2436" s="70">
        <v>14</v>
      </c>
      <c r="E2436" s="71">
        <v>43591</v>
      </c>
      <c r="F2436" s="70">
        <v>5264</v>
      </c>
      <c r="G2436" s="72">
        <v>7867</v>
      </c>
      <c r="H2436" s="70">
        <v>7471</v>
      </c>
      <c r="I2436" s="70"/>
      <c r="J2436" s="69">
        <f t="shared" si="10"/>
        <v>17.942908926144089</v>
      </c>
      <c r="K2436" s="46">
        <f>AVERAGE(J2436:J2437)</f>
        <v>17.837530058032378</v>
      </c>
      <c r="L2436" s="46">
        <f>_xlfn.STDEV.S(J2436,J2437)</f>
        <v>0.14902822447110411</v>
      </c>
      <c r="M2436" s="47">
        <f>(K2434-K2436)/27</f>
        <v>0.10289559875772111</v>
      </c>
      <c r="N2436" s="33">
        <f>(K2432-K2436)/41</f>
        <v>0.17686736787534221</v>
      </c>
      <c r="O2436" s="33">
        <f t="shared" si="1"/>
        <v>220.7</v>
      </c>
    </row>
    <row r="2437" spans="1:15" ht="15.75" customHeight="1" x14ac:dyDescent="0.3">
      <c r="A2437" s="34">
        <v>3620</v>
      </c>
      <c r="B2437" s="34">
        <v>42</v>
      </c>
      <c r="C2437" s="70">
        <v>403</v>
      </c>
      <c r="D2437" s="70">
        <v>14</v>
      </c>
      <c r="E2437" s="71">
        <v>43591</v>
      </c>
      <c r="F2437" s="70">
        <v>5270</v>
      </c>
      <c r="G2437" s="72">
        <v>7793</v>
      </c>
      <c r="H2437" s="70">
        <v>7413</v>
      </c>
      <c r="I2437" s="70"/>
      <c r="J2437" s="69">
        <f t="shared" si="10"/>
        <v>17.732151189920671</v>
      </c>
      <c r="K2437" s="47"/>
      <c r="L2437" s="47"/>
      <c r="M2437" s="47"/>
      <c r="O2437" s="33">
        <f t="shared" si="1"/>
        <v>214.3</v>
      </c>
    </row>
    <row r="2438" spans="1:15" ht="15.75" customHeight="1" x14ac:dyDescent="0.3">
      <c r="A2438" s="7">
        <v>313</v>
      </c>
      <c r="B2438" s="7">
        <v>313</v>
      </c>
      <c r="C2438" s="28">
        <v>404</v>
      </c>
      <c r="D2438" s="28">
        <v>1</v>
      </c>
      <c r="E2438" s="29">
        <v>43514</v>
      </c>
      <c r="F2438" s="28">
        <v>5188</v>
      </c>
      <c r="G2438" s="28">
        <v>7115</v>
      </c>
      <c r="H2438" s="28">
        <v>6749</v>
      </c>
      <c r="I2438" s="28">
        <v>11</v>
      </c>
      <c r="J2438" s="30">
        <f t="shared" si="10"/>
        <v>23.44650864830237</v>
      </c>
      <c r="K2438" s="31">
        <f>AVERAGE(J2438:J2439)</f>
        <v>22.71082790165282</v>
      </c>
      <c r="L2438" s="31">
        <f>_xlfn.STDEV.S(J2438,J2439)</f>
        <v>1.0404096894885579</v>
      </c>
      <c r="M2438" s="32">
        <v>1</v>
      </c>
      <c r="O2438" s="33">
        <f t="shared" si="1"/>
        <v>156.1</v>
      </c>
    </row>
    <row r="2439" spans="1:15" ht="15.75" customHeight="1" x14ac:dyDescent="0.3">
      <c r="A2439" s="7">
        <v>314</v>
      </c>
      <c r="B2439" s="7">
        <v>314</v>
      </c>
      <c r="C2439" s="28">
        <v>404</v>
      </c>
      <c r="D2439" s="28">
        <v>1</v>
      </c>
      <c r="E2439" s="29">
        <v>43514</v>
      </c>
      <c r="F2439" s="28">
        <v>5225</v>
      </c>
      <c r="G2439" s="28">
        <v>7090</v>
      </c>
      <c r="H2439" s="28">
        <v>6754</v>
      </c>
      <c r="I2439" s="28"/>
      <c r="J2439" s="30">
        <f t="shared" si="10"/>
        <v>21.97514715500327</v>
      </c>
      <c r="K2439" s="32"/>
      <c r="L2439" s="32"/>
      <c r="M2439" s="32"/>
      <c r="O2439" s="33">
        <f t="shared" si="1"/>
        <v>152.9</v>
      </c>
    </row>
    <row r="2440" spans="1:15" ht="15.75" customHeight="1" x14ac:dyDescent="0.3">
      <c r="A2440" s="7">
        <v>967</v>
      </c>
      <c r="B2440" s="7">
        <v>313</v>
      </c>
      <c r="C2440" s="28">
        <v>404</v>
      </c>
      <c r="D2440" s="28">
        <v>3</v>
      </c>
      <c r="E2440" s="29">
        <v>43521</v>
      </c>
      <c r="F2440" s="28">
        <v>5188</v>
      </c>
      <c r="G2440" s="28">
        <v>8949</v>
      </c>
      <c r="H2440" s="28">
        <v>8218</v>
      </c>
      <c r="I2440" s="28">
        <v>8</v>
      </c>
      <c r="J2440" s="30">
        <f t="shared" si="10"/>
        <v>24.125412541254125</v>
      </c>
      <c r="K2440" s="31">
        <f>AVERAGE(J2440:J2441)</f>
        <v>23.848990162174111</v>
      </c>
      <c r="L2440" s="31">
        <f>_xlfn.STDEV.S(J2440,J2441)</f>
        <v>0.39092027743839242</v>
      </c>
      <c r="M2440" s="32"/>
      <c r="O2440" s="33">
        <f t="shared" si="1"/>
        <v>303</v>
      </c>
    </row>
    <row r="2441" spans="1:15" ht="15.75" customHeight="1" x14ac:dyDescent="0.3">
      <c r="A2441" s="7">
        <v>968</v>
      </c>
      <c r="B2441" s="7">
        <v>314</v>
      </c>
      <c r="C2441" s="28">
        <v>404</v>
      </c>
      <c r="D2441" s="28">
        <v>3</v>
      </c>
      <c r="E2441" s="29">
        <v>43521</v>
      </c>
      <c r="F2441" s="28">
        <v>5225</v>
      </c>
      <c r="G2441" s="28">
        <v>9099</v>
      </c>
      <c r="H2441" s="28">
        <v>8360</v>
      </c>
      <c r="I2441" s="28"/>
      <c r="J2441" s="30">
        <f t="shared" si="10"/>
        <v>23.572567783094097</v>
      </c>
      <c r="K2441" s="31"/>
      <c r="L2441" s="31"/>
      <c r="M2441" s="32"/>
      <c r="O2441" s="33">
        <f t="shared" si="1"/>
        <v>313.5</v>
      </c>
    </row>
    <row r="2442" spans="1:15" ht="15.75" customHeight="1" x14ac:dyDescent="0.3">
      <c r="A2442" s="7">
        <v>1617</v>
      </c>
      <c r="B2442" s="7">
        <v>313</v>
      </c>
      <c r="C2442" s="28">
        <v>404</v>
      </c>
      <c r="D2442" s="28">
        <v>5</v>
      </c>
      <c r="E2442" s="29">
        <v>43531</v>
      </c>
      <c r="F2442" s="28">
        <v>5188</v>
      </c>
      <c r="G2442" s="28">
        <v>7870</v>
      </c>
      <c r="H2442" s="28">
        <v>7371</v>
      </c>
      <c r="I2442" s="28">
        <v>8</v>
      </c>
      <c r="J2442" s="30">
        <f t="shared" si="10"/>
        <v>22.858451672010993</v>
      </c>
      <c r="K2442" s="31">
        <f>AVERAGE(J2442:J2443)</f>
        <v>22.770857924525551</v>
      </c>
      <c r="L2442" s="31">
        <f>_xlfn.STDEV.S(J2442,J2443)</f>
        <v>0.12387626567299441</v>
      </c>
      <c r="M2442" s="32"/>
      <c r="O2442" s="33">
        <f t="shared" si="1"/>
        <v>218.3</v>
      </c>
    </row>
    <row r="2443" spans="1:15" ht="15.75" customHeight="1" x14ac:dyDescent="0.3">
      <c r="A2443" s="7">
        <v>1618</v>
      </c>
      <c r="B2443" s="7">
        <v>314</v>
      </c>
      <c r="C2443" s="28">
        <v>404</v>
      </c>
      <c r="D2443" s="28">
        <v>5</v>
      </c>
      <c r="E2443" s="29">
        <v>43531</v>
      </c>
      <c r="F2443" s="28">
        <v>5225</v>
      </c>
      <c r="G2443" s="28">
        <v>7886</v>
      </c>
      <c r="H2443" s="28">
        <v>7394</v>
      </c>
      <c r="I2443" s="28"/>
      <c r="J2443" s="30">
        <f t="shared" si="10"/>
        <v>22.683264177040112</v>
      </c>
      <c r="K2443" s="32"/>
      <c r="L2443" s="32"/>
      <c r="M2443" s="32"/>
      <c r="O2443" s="33">
        <f t="shared" si="1"/>
        <v>216.9</v>
      </c>
    </row>
    <row r="2444" spans="1:15" ht="15.75" customHeight="1" x14ac:dyDescent="0.3">
      <c r="A2444" s="34">
        <v>2181</v>
      </c>
      <c r="B2444" s="34">
        <v>227</v>
      </c>
      <c r="C2444" s="35">
        <v>404</v>
      </c>
      <c r="D2444" s="35">
        <v>7</v>
      </c>
      <c r="E2444" s="36">
        <v>43545</v>
      </c>
      <c r="F2444" s="37">
        <v>5247</v>
      </c>
      <c r="G2444" s="35">
        <v>8271</v>
      </c>
      <c r="H2444" s="35">
        <v>7867</v>
      </c>
      <c r="I2444" s="28"/>
      <c r="J2444" s="30">
        <f t="shared" si="10"/>
        <v>15.419847328244273</v>
      </c>
      <c r="K2444" s="31">
        <f>AVERAGE(J2444:J2445)</f>
        <v>14.984998997742455</v>
      </c>
      <c r="L2444" s="31">
        <f>_xlfn.STDEV.S(J2444,J2445)</f>
        <v>0.61496840657096852</v>
      </c>
      <c r="M2444" s="32">
        <f>(K2442-K2444)/14</f>
        <v>0.55613278048450687</v>
      </c>
      <c r="N2444" s="62">
        <f>(K2438-K2444)/31</f>
        <v>0.249220287222915</v>
      </c>
      <c r="O2444" s="33">
        <f t="shared" si="1"/>
        <v>262</v>
      </c>
    </row>
    <row r="2445" spans="1:15" ht="15.75" customHeight="1" x14ac:dyDescent="0.3">
      <c r="A2445" s="34">
        <v>2182</v>
      </c>
      <c r="B2445" s="34">
        <v>228</v>
      </c>
      <c r="C2445" s="35">
        <v>404</v>
      </c>
      <c r="D2445" s="35">
        <v>7</v>
      </c>
      <c r="E2445" s="36">
        <v>43545</v>
      </c>
      <c r="F2445" s="37">
        <v>5238</v>
      </c>
      <c r="G2445" s="35">
        <v>7899</v>
      </c>
      <c r="H2445" s="35">
        <v>7561</v>
      </c>
      <c r="I2445" s="28"/>
      <c r="J2445" s="30">
        <f t="shared" si="10"/>
        <v>14.550150667240638</v>
      </c>
      <c r="K2445" s="32"/>
      <c r="L2445" s="32"/>
      <c r="M2445" s="32"/>
      <c r="O2445" s="33">
        <f t="shared" si="1"/>
        <v>232.3</v>
      </c>
    </row>
    <row r="2446" spans="1:15" ht="15.75" customHeight="1" x14ac:dyDescent="0.3">
      <c r="A2446" s="7">
        <v>315</v>
      </c>
      <c r="B2446" s="7">
        <v>315</v>
      </c>
      <c r="C2446" s="57">
        <v>405</v>
      </c>
      <c r="D2446" s="57">
        <v>1</v>
      </c>
      <c r="E2446" s="58">
        <v>43514</v>
      </c>
      <c r="F2446" s="57">
        <v>5198</v>
      </c>
      <c r="G2446" s="57">
        <v>7988</v>
      </c>
      <c r="H2446" s="57">
        <v>7131</v>
      </c>
      <c r="I2446" s="57">
        <v>9</v>
      </c>
      <c r="J2446" s="59">
        <f t="shared" si="10"/>
        <v>44.335230212105536</v>
      </c>
      <c r="K2446" s="63">
        <f>AVERAGE(J2446:J2447)</f>
        <v>44.548567487005151</v>
      </c>
      <c r="L2446" s="63">
        <f>_xlfn.STDEV.S(J2446,J2447)</f>
        <v>0.30170446752275304</v>
      </c>
      <c r="M2446" s="62">
        <v>1</v>
      </c>
      <c r="O2446" s="33">
        <f t="shared" si="1"/>
        <v>193.3</v>
      </c>
    </row>
    <row r="2447" spans="1:15" ht="15.75" customHeight="1" x14ac:dyDescent="0.3">
      <c r="A2447" s="7">
        <v>316</v>
      </c>
      <c r="B2447" s="7">
        <v>316</v>
      </c>
      <c r="C2447" s="57">
        <v>405</v>
      </c>
      <c r="D2447" s="57">
        <v>1</v>
      </c>
      <c r="E2447" s="58">
        <v>43514</v>
      </c>
      <c r="F2447" s="57">
        <v>5239</v>
      </c>
      <c r="G2447" s="57">
        <v>7975</v>
      </c>
      <c r="H2447" s="57">
        <v>7129</v>
      </c>
      <c r="I2447" s="57"/>
      <c r="J2447" s="59">
        <f t="shared" si="10"/>
        <v>44.761904761904766</v>
      </c>
      <c r="K2447" s="63"/>
      <c r="L2447" s="63"/>
      <c r="M2447" s="62"/>
      <c r="O2447" s="33">
        <f t="shared" si="1"/>
        <v>189</v>
      </c>
    </row>
    <row r="2448" spans="1:15" ht="15.75" customHeight="1" x14ac:dyDescent="0.3">
      <c r="A2448" s="7">
        <v>969</v>
      </c>
      <c r="B2448" s="7">
        <v>315</v>
      </c>
      <c r="C2448" s="57">
        <v>405</v>
      </c>
      <c r="D2448" s="57">
        <v>3</v>
      </c>
      <c r="E2448" s="58">
        <v>43521</v>
      </c>
      <c r="F2448" s="57">
        <v>5198</v>
      </c>
      <c r="G2448" s="57">
        <v>7386</v>
      </c>
      <c r="H2448" s="57">
        <v>6812</v>
      </c>
      <c r="I2448" s="57">
        <v>9</v>
      </c>
      <c r="J2448" s="59">
        <f t="shared" si="10"/>
        <v>35.563816604708798</v>
      </c>
      <c r="K2448" s="63">
        <f>AVERAGE(J2448:J2449)</f>
        <v>37.259477865102838</v>
      </c>
      <c r="L2448" s="63">
        <f>_xlfn.STDEV.S(J2448,J2449)</f>
        <v>2.3980271516399077</v>
      </c>
      <c r="M2448" s="62"/>
      <c r="O2448" s="33">
        <f t="shared" si="1"/>
        <v>161.4</v>
      </c>
    </row>
    <row r="2449" spans="1:15" ht="15.75" customHeight="1" x14ac:dyDescent="0.3">
      <c r="A2449" s="7">
        <v>970</v>
      </c>
      <c r="B2449" s="7">
        <v>316</v>
      </c>
      <c r="C2449" s="57">
        <v>405</v>
      </c>
      <c r="D2449" s="57">
        <v>3</v>
      </c>
      <c r="E2449" s="58">
        <v>43521</v>
      </c>
      <c r="F2449" s="57">
        <v>5239</v>
      </c>
      <c r="G2449" s="57">
        <v>7686</v>
      </c>
      <c r="H2449" s="57">
        <v>7000</v>
      </c>
      <c r="I2449" s="57"/>
      <c r="J2449" s="59">
        <f t="shared" si="10"/>
        <v>38.955139125496878</v>
      </c>
      <c r="K2449" s="62"/>
      <c r="L2449" s="62"/>
      <c r="M2449" s="62"/>
      <c r="O2449" s="33">
        <f t="shared" si="1"/>
        <v>176.1</v>
      </c>
    </row>
    <row r="2450" spans="1:15" ht="15.75" customHeight="1" x14ac:dyDescent="0.3">
      <c r="A2450" s="7">
        <v>1619</v>
      </c>
      <c r="B2450" s="7">
        <v>315</v>
      </c>
      <c r="C2450" s="57">
        <v>405</v>
      </c>
      <c r="D2450" s="57">
        <v>5</v>
      </c>
      <c r="E2450" s="58">
        <v>43531</v>
      </c>
      <c r="F2450" s="57">
        <v>5198</v>
      </c>
      <c r="G2450" s="57">
        <v>7361</v>
      </c>
      <c r="H2450" s="57">
        <v>6976</v>
      </c>
      <c r="I2450" s="57">
        <v>6</v>
      </c>
      <c r="J2450" s="59">
        <f t="shared" si="10"/>
        <v>21.653543307086615</v>
      </c>
      <c r="K2450" s="63">
        <f>AVERAGE(J2450:J2451)</f>
        <v>21.68181507371699</v>
      </c>
      <c r="L2450" s="63">
        <f>_xlfn.STDEV.S(J2450,J2451)</f>
        <v>3.9982315800921389E-2</v>
      </c>
      <c r="M2450" s="62"/>
      <c r="O2450" s="33">
        <f t="shared" si="1"/>
        <v>177.8</v>
      </c>
    </row>
    <row r="2451" spans="1:15" ht="15.75" customHeight="1" x14ac:dyDescent="0.3">
      <c r="A2451" s="7">
        <v>1620</v>
      </c>
      <c r="B2451" s="7">
        <v>316</v>
      </c>
      <c r="C2451" s="57">
        <v>405</v>
      </c>
      <c r="D2451" s="57">
        <v>5</v>
      </c>
      <c r="E2451" s="58">
        <v>43531</v>
      </c>
      <c r="F2451" s="57">
        <v>5239</v>
      </c>
      <c r="G2451" s="57">
        <v>7061</v>
      </c>
      <c r="H2451" s="57">
        <v>6736</v>
      </c>
      <c r="I2451" s="57"/>
      <c r="J2451" s="59">
        <f t="shared" si="10"/>
        <v>21.710086840347362</v>
      </c>
      <c r="K2451" s="63"/>
      <c r="L2451" s="63"/>
      <c r="M2451" s="62"/>
      <c r="O2451" s="33">
        <f t="shared" si="1"/>
        <v>149.69999999999999</v>
      </c>
    </row>
    <row r="2452" spans="1:15" ht="15.75" customHeight="1" x14ac:dyDescent="0.3">
      <c r="A2452" s="34">
        <v>2183</v>
      </c>
      <c r="B2452" s="34">
        <v>229</v>
      </c>
      <c r="C2452" s="64">
        <v>405</v>
      </c>
      <c r="D2452" s="64">
        <v>7</v>
      </c>
      <c r="E2452" s="65">
        <v>43545</v>
      </c>
      <c r="F2452" s="66">
        <v>5205</v>
      </c>
      <c r="G2452" s="64">
        <v>6806</v>
      </c>
      <c r="H2452" s="64">
        <v>6588</v>
      </c>
      <c r="I2452" s="57"/>
      <c r="J2452" s="59">
        <f t="shared" si="10"/>
        <v>15.762834417932032</v>
      </c>
      <c r="K2452" s="63">
        <f>AVERAGE(J2452:J2453)</f>
        <v>15.674397577794094</v>
      </c>
      <c r="L2452" s="63">
        <f>_xlfn.STDEV.S(J2452,J2453)</f>
        <v>0.12506857873649269</v>
      </c>
      <c r="M2452" s="62">
        <f>(K2450-K2452)/14</f>
        <v>0.42910124970877828</v>
      </c>
      <c r="N2452" s="33">
        <f>(K2448-K2452)/24</f>
        <v>0.89937834530453087</v>
      </c>
      <c r="O2452" s="33">
        <f t="shared" si="1"/>
        <v>138.30000000000001</v>
      </c>
    </row>
    <row r="2453" spans="1:15" ht="15.75" customHeight="1" x14ac:dyDescent="0.3">
      <c r="A2453" s="34">
        <v>2184</v>
      </c>
      <c r="B2453" s="34">
        <v>230</v>
      </c>
      <c r="C2453" s="64">
        <v>405</v>
      </c>
      <c r="D2453" s="64">
        <v>7</v>
      </c>
      <c r="E2453" s="65">
        <v>43545</v>
      </c>
      <c r="F2453" s="66">
        <v>5171</v>
      </c>
      <c r="G2453" s="64">
        <v>7114</v>
      </c>
      <c r="H2453" s="64">
        <v>6852</v>
      </c>
      <c r="I2453" s="57"/>
      <c r="J2453" s="59">
        <f t="shared" si="10"/>
        <v>15.585960737656157</v>
      </c>
      <c r="K2453" s="62"/>
      <c r="L2453" s="62"/>
      <c r="M2453" s="62"/>
      <c r="O2453" s="33">
        <f t="shared" si="1"/>
        <v>168.1</v>
      </c>
    </row>
    <row r="2454" spans="1:15" ht="15.75" customHeight="1" x14ac:dyDescent="0.3">
      <c r="A2454" s="7">
        <v>317</v>
      </c>
      <c r="B2454" s="7">
        <v>317</v>
      </c>
      <c r="C2454" s="28">
        <v>406</v>
      </c>
      <c r="D2454" s="28">
        <v>1</v>
      </c>
      <c r="E2454" s="29">
        <v>43514</v>
      </c>
      <c r="F2454" s="28">
        <v>5209</v>
      </c>
      <c r="G2454" s="28">
        <v>8377</v>
      </c>
      <c r="H2454" s="28">
        <v>7646</v>
      </c>
      <c r="I2454" s="28">
        <v>10</v>
      </c>
      <c r="J2454" s="30">
        <f t="shared" si="10"/>
        <v>29.995896594173168</v>
      </c>
      <c r="K2454" s="31">
        <f>AVERAGE(J2454:J2455)</f>
        <v>29.710337677617559</v>
      </c>
      <c r="L2454" s="31">
        <f>_xlfn.STDEV.S(J2454,J2455)</f>
        <v>0.40384129264951069</v>
      </c>
      <c r="M2454" s="32">
        <v>1</v>
      </c>
      <c r="O2454" s="33">
        <f t="shared" si="1"/>
        <v>243.7</v>
      </c>
    </row>
    <row r="2455" spans="1:15" ht="15.75" customHeight="1" x14ac:dyDescent="0.3">
      <c r="A2455" s="7">
        <v>318</v>
      </c>
      <c r="B2455" s="7">
        <v>318</v>
      </c>
      <c r="C2455" s="28">
        <v>406</v>
      </c>
      <c r="D2455" s="28">
        <v>1</v>
      </c>
      <c r="E2455" s="29">
        <v>43514</v>
      </c>
      <c r="F2455" s="28">
        <v>5240</v>
      </c>
      <c r="G2455" s="28">
        <v>8165</v>
      </c>
      <c r="H2455" s="28">
        <v>7500</v>
      </c>
      <c r="I2455" s="28"/>
      <c r="J2455" s="30">
        <f t="shared" si="10"/>
        <v>29.424778761061948</v>
      </c>
      <c r="K2455" s="32"/>
      <c r="L2455" s="32"/>
      <c r="M2455" s="32"/>
      <c r="O2455" s="33">
        <f t="shared" si="1"/>
        <v>226</v>
      </c>
    </row>
    <row r="2456" spans="1:15" ht="15.75" customHeight="1" x14ac:dyDescent="0.3">
      <c r="A2456" s="7">
        <v>971</v>
      </c>
      <c r="B2456" s="7">
        <v>317</v>
      </c>
      <c r="C2456" s="28">
        <v>406</v>
      </c>
      <c r="D2456" s="28">
        <v>3</v>
      </c>
      <c r="E2456" s="29">
        <v>43521</v>
      </c>
      <c r="F2456" s="28">
        <v>5209</v>
      </c>
      <c r="G2456" s="28">
        <v>7416</v>
      </c>
      <c r="H2456" s="28">
        <v>7068</v>
      </c>
      <c r="I2456" s="28">
        <v>10</v>
      </c>
      <c r="J2456" s="30">
        <f t="shared" si="10"/>
        <v>18.719741796664874</v>
      </c>
      <c r="K2456" s="31">
        <f>AVERAGE(J2456:J2457)</f>
        <v>18.450779989241529</v>
      </c>
      <c r="L2456" s="31">
        <f>_xlfn.STDEV.S(J2456,J2457)</f>
        <v>0.38036943581847521</v>
      </c>
      <c r="M2456" s="32"/>
      <c r="O2456" s="33">
        <f t="shared" si="1"/>
        <v>185.9</v>
      </c>
    </row>
    <row r="2457" spans="1:15" ht="15.75" customHeight="1" x14ac:dyDescent="0.3">
      <c r="A2457" s="7">
        <v>972</v>
      </c>
      <c r="B2457" s="7">
        <v>318</v>
      </c>
      <c r="C2457" s="28">
        <v>406</v>
      </c>
      <c r="D2457" s="28">
        <v>3</v>
      </c>
      <c r="E2457" s="29">
        <v>43521</v>
      </c>
      <c r="F2457" s="28">
        <v>5240</v>
      </c>
      <c r="G2457" s="28">
        <v>7619</v>
      </c>
      <c r="H2457" s="28">
        <v>7253</v>
      </c>
      <c r="I2457" s="28"/>
      <c r="J2457" s="30">
        <f t="shared" si="10"/>
        <v>18.181818181818183</v>
      </c>
      <c r="K2457" s="31"/>
      <c r="L2457" s="31"/>
      <c r="M2457" s="32"/>
      <c r="O2457" s="33">
        <f t="shared" si="1"/>
        <v>201.3</v>
      </c>
    </row>
    <row r="2458" spans="1:15" ht="15.75" customHeight="1" x14ac:dyDescent="0.3">
      <c r="A2458" s="7">
        <v>1621</v>
      </c>
      <c r="B2458" s="7">
        <v>317</v>
      </c>
      <c r="C2458" s="28">
        <v>406</v>
      </c>
      <c r="D2458" s="28">
        <v>5</v>
      </c>
      <c r="E2458" s="29">
        <v>43531</v>
      </c>
      <c r="F2458" s="28">
        <v>5209</v>
      </c>
      <c r="G2458" s="28">
        <v>7929</v>
      </c>
      <c r="H2458" s="28">
        <v>7539</v>
      </c>
      <c r="I2458" s="28">
        <v>9</v>
      </c>
      <c r="J2458" s="30">
        <f t="shared" si="10"/>
        <v>16.738197424892704</v>
      </c>
      <c r="K2458" s="31">
        <f>AVERAGE(J2458:J2459)</f>
        <v>16.702432045779684</v>
      </c>
      <c r="L2458" s="31">
        <f>_xlfn.STDEV.S(J2458,J2459)</f>
        <v>5.0579884205047866E-2</v>
      </c>
      <c r="M2458" s="32"/>
      <c r="O2458" s="33">
        <f t="shared" si="1"/>
        <v>233</v>
      </c>
    </row>
    <row r="2459" spans="1:15" ht="15.75" customHeight="1" x14ac:dyDescent="0.3">
      <c r="A2459" s="7">
        <v>1622</v>
      </c>
      <c r="B2459" s="7">
        <v>318</v>
      </c>
      <c r="C2459" s="28">
        <v>406</v>
      </c>
      <c r="D2459" s="28">
        <v>5</v>
      </c>
      <c r="E2459" s="29">
        <v>43531</v>
      </c>
      <c r="F2459" s="28">
        <v>5240</v>
      </c>
      <c r="G2459" s="28">
        <v>7830</v>
      </c>
      <c r="H2459" s="28">
        <v>7460</v>
      </c>
      <c r="I2459" s="28"/>
      <c r="J2459" s="30">
        <f t="shared" si="10"/>
        <v>16.666666666666664</v>
      </c>
      <c r="K2459" s="32"/>
      <c r="L2459" s="32"/>
      <c r="M2459" s="32"/>
      <c r="O2459" s="33">
        <f t="shared" si="1"/>
        <v>222</v>
      </c>
    </row>
    <row r="2460" spans="1:15" ht="15.75" customHeight="1" x14ac:dyDescent="0.3">
      <c r="A2460" s="34">
        <v>2185</v>
      </c>
      <c r="B2460" s="34">
        <v>231</v>
      </c>
      <c r="C2460" s="35">
        <v>406</v>
      </c>
      <c r="D2460" s="35">
        <v>7</v>
      </c>
      <c r="E2460" s="36">
        <v>43545</v>
      </c>
      <c r="F2460" s="37">
        <v>5229</v>
      </c>
      <c r="G2460" s="35">
        <v>7584</v>
      </c>
      <c r="H2460" s="35">
        <v>7273</v>
      </c>
      <c r="I2460" s="28"/>
      <c r="J2460" s="30">
        <f t="shared" si="10"/>
        <v>15.215264187866929</v>
      </c>
      <c r="K2460" s="31">
        <f>AVERAGE(J2460:J2461)</f>
        <v>15.940965427266796</v>
      </c>
      <c r="L2460" s="31">
        <f>_xlfn.STDEV.S(J2460,J2461)</f>
        <v>1.0262965349902573</v>
      </c>
      <c r="M2460" s="32">
        <f>(K2458-K2460)/14</f>
        <v>5.4390472750920536E-2</v>
      </c>
      <c r="N2460" s="33">
        <f>(K2454-K2460)/31</f>
        <v>0.44417329839841169</v>
      </c>
      <c r="O2460" s="33">
        <f t="shared" si="1"/>
        <v>204.4</v>
      </c>
    </row>
    <row r="2461" spans="1:15" ht="15.75" customHeight="1" x14ac:dyDescent="0.3">
      <c r="A2461" s="34">
        <v>2186</v>
      </c>
      <c r="B2461" s="34">
        <v>232</v>
      </c>
      <c r="C2461" s="35">
        <v>406</v>
      </c>
      <c r="D2461" s="35">
        <v>7</v>
      </c>
      <c r="E2461" s="36">
        <v>43545</v>
      </c>
      <c r="F2461" s="37">
        <v>5244</v>
      </c>
      <c r="G2461" s="35">
        <v>7645</v>
      </c>
      <c r="H2461" s="35">
        <v>7302</v>
      </c>
      <c r="I2461" s="28"/>
      <c r="J2461" s="30">
        <f t="shared" si="10"/>
        <v>16.666666666666664</v>
      </c>
      <c r="K2461" s="32"/>
      <c r="L2461" s="32"/>
      <c r="M2461" s="32"/>
      <c r="O2461" s="33">
        <f t="shared" si="1"/>
        <v>205.8</v>
      </c>
    </row>
    <row r="2462" spans="1:15" ht="15.75" customHeight="1" x14ac:dyDescent="0.3">
      <c r="A2462" s="7">
        <v>319</v>
      </c>
      <c r="B2462" s="7">
        <v>319</v>
      </c>
      <c r="C2462" s="57">
        <v>407</v>
      </c>
      <c r="D2462" s="57">
        <v>1</v>
      </c>
      <c r="E2462" s="58">
        <v>43514</v>
      </c>
      <c r="F2462" s="57">
        <v>5245</v>
      </c>
      <c r="G2462" s="57">
        <v>8498</v>
      </c>
      <c r="H2462" s="57">
        <v>7621</v>
      </c>
      <c r="I2462" s="57">
        <v>10</v>
      </c>
      <c r="J2462" s="59">
        <f t="shared" si="10"/>
        <v>36.910774410774408</v>
      </c>
      <c r="K2462" s="63">
        <f>AVERAGE(J2462:J2463)</f>
        <v>39.154508728081197</v>
      </c>
      <c r="L2462" s="63">
        <f>_xlfn.STDEV.S(J2462,J2463)</f>
        <v>3.1731195018972032</v>
      </c>
      <c r="M2462" s="62">
        <v>3</v>
      </c>
      <c r="O2462" s="33">
        <f t="shared" si="1"/>
        <v>237.6</v>
      </c>
    </row>
    <row r="2463" spans="1:15" ht="15.75" customHeight="1" x14ac:dyDescent="0.3">
      <c r="A2463" s="7">
        <v>320</v>
      </c>
      <c r="B2463" s="7">
        <v>320</v>
      </c>
      <c r="C2463" s="57">
        <v>407</v>
      </c>
      <c r="D2463" s="57">
        <v>1</v>
      </c>
      <c r="E2463" s="58">
        <v>43514</v>
      </c>
      <c r="F2463" s="57">
        <v>5238</v>
      </c>
      <c r="G2463" s="57">
        <v>9101</v>
      </c>
      <c r="H2463" s="57">
        <v>7970</v>
      </c>
      <c r="I2463" s="57"/>
      <c r="J2463" s="59">
        <f t="shared" si="10"/>
        <v>41.398243045387993</v>
      </c>
      <c r="K2463" s="63"/>
      <c r="L2463" s="63"/>
      <c r="M2463" s="62"/>
      <c r="O2463" s="33">
        <f t="shared" si="1"/>
        <v>273.2</v>
      </c>
    </row>
    <row r="2464" spans="1:15" ht="15.75" customHeight="1" x14ac:dyDescent="0.3">
      <c r="A2464" s="7">
        <v>973</v>
      </c>
      <c r="B2464" s="7">
        <v>319</v>
      </c>
      <c r="C2464" s="57">
        <v>407</v>
      </c>
      <c r="D2464" s="57">
        <v>3</v>
      </c>
      <c r="E2464" s="58">
        <v>43521</v>
      </c>
      <c r="F2464" s="57">
        <v>5245</v>
      </c>
      <c r="G2464" s="57">
        <v>8722</v>
      </c>
      <c r="H2464" s="57">
        <v>7723</v>
      </c>
      <c r="I2464" s="57">
        <v>10</v>
      </c>
      <c r="J2464" s="59">
        <f t="shared" si="10"/>
        <v>40.314769975786923</v>
      </c>
      <c r="K2464" s="63">
        <f>AVERAGE(J2464:J2465)</f>
        <v>41.373763952164836</v>
      </c>
      <c r="L2464" s="63">
        <f>_xlfn.STDEV.S(J2464,J2465)</f>
        <v>1.4976436438650624</v>
      </c>
      <c r="M2464" s="62"/>
      <c r="O2464" s="33">
        <f t="shared" si="1"/>
        <v>247.8</v>
      </c>
    </row>
    <row r="2465" spans="1:15" ht="15.75" customHeight="1" x14ac:dyDescent="0.3">
      <c r="A2465" s="7">
        <v>974</v>
      </c>
      <c r="B2465" s="7">
        <v>320</v>
      </c>
      <c r="C2465" s="57">
        <v>407</v>
      </c>
      <c r="D2465" s="57">
        <v>3</v>
      </c>
      <c r="E2465" s="58">
        <v>43521</v>
      </c>
      <c r="F2465" s="57">
        <v>5238</v>
      </c>
      <c r="G2465" s="57">
        <v>8786</v>
      </c>
      <c r="H2465" s="57">
        <v>7729</v>
      </c>
      <c r="I2465" s="57"/>
      <c r="J2465" s="59">
        <f t="shared" si="10"/>
        <v>42.432757928542756</v>
      </c>
      <c r="K2465" s="62"/>
      <c r="L2465" s="62"/>
      <c r="M2465" s="62"/>
      <c r="O2465" s="33">
        <f t="shared" si="1"/>
        <v>249.1</v>
      </c>
    </row>
    <row r="2466" spans="1:15" ht="15.75" customHeight="1" x14ac:dyDescent="0.3">
      <c r="A2466" s="7">
        <v>1623</v>
      </c>
      <c r="B2466" s="7">
        <v>319</v>
      </c>
      <c r="C2466" s="57">
        <v>407</v>
      </c>
      <c r="D2466" s="57">
        <v>5</v>
      </c>
      <c r="E2466" s="58">
        <v>43531</v>
      </c>
      <c r="F2466" s="57">
        <v>5245</v>
      </c>
      <c r="G2466" s="57">
        <v>8624</v>
      </c>
      <c r="H2466" s="57">
        <v>7812</v>
      </c>
      <c r="I2466" s="57">
        <v>11</v>
      </c>
      <c r="J2466" s="59">
        <f t="shared" si="10"/>
        <v>31.632255551227111</v>
      </c>
      <c r="K2466" s="63">
        <f>AVERAGE(J2466:J2467)</f>
        <v>30.288096484870401</v>
      </c>
      <c r="L2466" s="63">
        <f>_xlfn.STDEV.S(J2466,J2467)</f>
        <v>1.9009279816284186</v>
      </c>
      <c r="M2466" s="62"/>
      <c r="O2466" s="33">
        <f t="shared" si="1"/>
        <v>256.7</v>
      </c>
    </row>
    <row r="2467" spans="1:15" ht="15.75" customHeight="1" x14ac:dyDescent="0.3">
      <c r="A2467" s="7">
        <v>1624</v>
      </c>
      <c r="B2467" s="7">
        <v>320</v>
      </c>
      <c r="C2467" s="57">
        <v>407</v>
      </c>
      <c r="D2467" s="57">
        <v>5</v>
      </c>
      <c r="E2467" s="58">
        <v>43531</v>
      </c>
      <c r="F2467" s="57">
        <v>5238</v>
      </c>
      <c r="G2467" s="57">
        <v>8205</v>
      </c>
      <c r="H2467" s="57">
        <v>7539</v>
      </c>
      <c r="I2467" s="57"/>
      <c r="J2467" s="59">
        <f t="shared" si="10"/>
        <v>28.943937418513688</v>
      </c>
      <c r="K2467" s="63"/>
      <c r="L2467" s="63"/>
      <c r="M2467" s="62"/>
      <c r="O2467" s="33">
        <f t="shared" si="1"/>
        <v>230.1</v>
      </c>
    </row>
    <row r="2468" spans="1:15" ht="15.75" customHeight="1" x14ac:dyDescent="0.3">
      <c r="A2468" s="34">
        <v>2561</v>
      </c>
      <c r="B2468" s="34">
        <v>149</v>
      </c>
      <c r="C2468" s="64">
        <v>407</v>
      </c>
      <c r="D2468" s="64">
        <v>9</v>
      </c>
      <c r="E2468" s="65">
        <v>43557</v>
      </c>
      <c r="F2468" s="66">
        <v>5222</v>
      </c>
      <c r="G2468" s="64">
        <v>8055</v>
      </c>
      <c r="H2468" s="64">
        <v>7653</v>
      </c>
      <c r="I2468" s="57"/>
      <c r="J2468" s="59">
        <f t="shared" si="10"/>
        <v>16.536404771698891</v>
      </c>
      <c r="K2468" s="63">
        <f>AVERAGE(J2468:J2469)</f>
        <v>16.618591251997621</v>
      </c>
      <c r="L2468" s="63">
        <f>_xlfn.STDEV.S(J2468,J2469)</f>
        <v>0.11622923508217659</v>
      </c>
      <c r="M2468" s="62"/>
      <c r="O2468" s="33">
        <f t="shared" si="1"/>
        <v>243.1</v>
      </c>
    </row>
    <row r="2469" spans="1:15" ht="15.75" customHeight="1" x14ac:dyDescent="0.3">
      <c r="A2469" s="34">
        <v>2562</v>
      </c>
      <c r="B2469" s="34">
        <v>150</v>
      </c>
      <c r="C2469" s="64">
        <v>407</v>
      </c>
      <c r="D2469" s="64">
        <v>9</v>
      </c>
      <c r="E2469" s="65">
        <v>43557</v>
      </c>
      <c r="F2469" s="66">
        <v>5188</v>
      </c>
      <c r="G2469" s="64">
        <v>8039</v>
      </c>
      <c r="H2469" s="64">
        <v>7631</v>
      </c>
      <c r="I2469" s="57"/>
      <c r="J2469" s="59">
        <f t="shared" si="10"/>
        <v>16.700777732296356</v>
      </c>
      <c r="K2469" s="62"/>
      <c r="L2469" s="62"/>
      <c r="M2469" s="62"/>
      <c r="O2469" s="33">
        <f t="shared" si="1"/>
        <v>244.3</v>
      </c>
    </row>
    <row r="2470" spans="1:15" ht="15.75" customHeight="1" x14ac:dyDescent="0.3">
      <c r="A2470" s="34">
        <v>3211</v>
      </c>
      <c r="B2470" s="34">
        <v>151</v>
      </c>
      <c r="C2470" s="64">
        <v>407</v>
      </c>
      <c r="D2470" s="64">
        <v>12</v>
      </c>
      <c r="E2470" s="65">
        <v>43577</v>
      </c>
      <c r="F2470" s="66">
        <v>5221</v>
      </c>
      <c r="G2470" s="64">
        <v>8543</v>
      </c>
      <c r="H2470" s="64">
        <v>8135</v>
      </c>
      <c r="I2470" s="64"/>
      <c r="J2470" s="59">
        <f t="shared" si="10"/>
        <v>14.001372683596431</v>
      </c>
      <c r="K2470" s="63">
        <f>AVERAGE(J2470:J2471)</f>
        <v>12.507983075641162</v>
      </c>
      <c r="L2470" s="63">
        <f>_xlfn.STDEV.S(J2470,J2471)</f>
        <v>2.1119718374773782</v>
      </c>
      <c r="M2470" s="62">
        <f>(K2468-K2470)/20</f>
        <v>0.20553040881782297</v>
      </c>
      <c r="N2470" s="33">
        <f>(K2466-K2470)/46</f>
        <v>0.3865242045484617</v>
      </c>
      <c r="O2470" s="33">
        <f t="shared" si="1"/>
        <v>291.39999999999998</v>
      </c>
    </row>
    <row r="2471" spans="1:15" ht="15.75" customHeight="1" x14ac:dyDescent="0.3">
      <c r="A2471" s="34">
        <v>3212</v>
      </c>
      <c r="B2471" s="34">
        <v>152</v>
      </c>
      <c r="C2471" s="64">
        <v>407</v>
      </c>
      <c r="D2471" s="64">
        <v>12</v>
      </c>
      <c r="E2471" s="65">
        <v>43577</v>
      </c>
      <c r="F2471" s="66">
        <v>5292</v>
      </c>
      <c r="G2471" s="64">
        <v>8487</v>
      </c>
      <c r="H2471" s="64">
        <v>8170</v>
      </c>
      <c r="I2471" s="64"/>
      <c r="J2471" s="59">
        <f t="shared" si="10"/>
        <v>11.014593467685893</v>
      </c>
      <c r="K2471" s="62"/>
      <c r="L2471" s="62"/>
      <c r="M2471" s="62"/>
      <c r="O2471" s="33">
        <f t="shared" si="1"/>
        <v>287.8</v>
      </c>
    </row>
    <row r="2472" spans="1:15" ht="15.75" customHeight="1" x14ac:dyDescent="0.3">
      <c r="A2472" s="7">
        <v>601</v>
      </c>
      <c r="B2472" s="7">
        <v>251</v>
      </c>
      <c r="C2472" s="28">
        <v>408</v>
      </c>
      <c r="D2472" s="28">
        <v>2</v>
      </c>
      <c r="E2472" s="29">
        <v>43517</v>
      </c>
      <c r="F2472" s="28">
        <v>5258</v>
      </c>
      <c r="G2472" s="28">
        <v>8185</v>
      </c>
      <c r="H2472" s="28">
        <v>7417</v>
      </c>
      <c r="I2472" s="28">
        <v>10</v>
      </c>
      <c r="J2472" s="30">
        <f t="shared" si="10"/>
        <v>35.572024085224641</v>
      </c>
      <c r="K2472" s="31">
        <f>AVERAGE(J2472:J2473)</f>
        <v>34.388421681166534</v>
      </c>
      <c r="L2472" s="31">
        <f>_xlfn.STDEV.S(J2472,J2473)</f>
        <v>1.6738665722763693</v>
      </c>
      <c r="M2472" s="32">
        <v>3</v>
      </c>
      <c r="O2472" s="33">
        <f t="shared" si="1"/>
        <v>215.9</v>
      </c>
    </row>
    <row r="2473" spans="1:15" ht="15.75" customHeight="1" x14ac:dyDescent="0.3">
      <c r="A2473" s="7">
        <v>602</v>
      </c>
      <c r="B2473" s="7">
        <v>252</v>
      </c>
      <c r="C2473" s="28">
        <v>408</v>
      </c>
      <c r="D2473" s="28">
        <v>2</v>
      </c>
      <c r="E2473" s="29">
        <v>43517</v>
      </c>
      <c r="F2473" s="28">
        <v>5296</v>
      </c>
      <c r="G2473" s="28">
        <v>8060</v>
      </c>
      <c r="H2473" s="28">
        <v>7371</v>
      </c>
      <c r="I2473" s="28"/>
      <c r="J2473" s="30">
        <f t="shared" si="10"/>
        <v>33.204819277108435</v>
      </c>
      <c r="K2473" s="32"/>
      <c r="L2473" s="32"/>
      <c r="M2473" s="32"/>
      <c r="O2473" s="33">
        <f t="shared" si="1"/>
        <v>207.5</v>
      </c>
    </row>
    <row r="2474" spans="1:15" ht="15.75" customHeight="1" x14ac:dyDescent="0.3">
      <c r="A2474" s="7">
        <v>1255</v>
      </c>
      <c r="B2474" s="7">
        <v>209</v>
      </c>
      <c r="C2474" s="28">
        <v>408</v>
      </c>
      <c r="D2474" s="28">
        <v>4</v>
      </c>
      <c r="E2474" s="29">
        <v>43524</v>
      </c>
      <c r="F2474" s="28">
        <v>5228</v>
      </c>
      <c r="G2474" s="28">
        <v>8220</v>
      </c>
      <c r="H2474" s="28">
        <v>7506</v>
      </c>
      <c r="I2474" s="28">
        <v>11</v>
      </c>
      <c r="J2474" s="30">
        <f t="shared" si="10"/>
        <v>31.343283582089555</v>
      </c>
      <c r="K2474" s="31">
        <f>AVERAGE(J2474:J2475)</f>
        <v>30.452047196450181</v>
      </c>
      <c r="L2474" s="31">
        <f>_xlfn.STDEV.S(J2474,J2475)</f>
        <v>1.2603985838515779</v>
      </c>
      <c r="M2474" s="32"/>
      <c r="O2474" s="33">
        <f t="shared" si="1"/>
        <v>227.8</v>
      </c>
    </row>
    <row r="2475" spans="1:15" ht="15.75" customHeight="1" x14ac:dyDescent="0.3">
      <c r="A2475" s="7">
        <v>1256</v>
      </c>
      <c r="B2475" s="7">
        <v>210</v>
      </c>
      <c r="C2475" s="28">
        <v>408</v>
      </c>
      <c r="D2475" s="28">
        <v>4</v>
      </c>
      <c r="E2475" s="29">
        <v>43524</v>
      </c>
      <c r="F2475" s="28">
        <v>5223</v>
      </c>
      <c r="G2475" s="28">
        <v>8291</v>
      </c>
      <c r="H2475" s="28">
        <v>7591</v>
      </c>
      <c r="I2475" s="28"/>
      <c r="J2475" s="30">
        <f t="shared" si="10"/>
        <v>29.560810810810811</v>
      </c>
      <c r="K2475" s="31"/>
      <c r="L2475" s="31"/>
      <c r="M2475" s="32"/>
      <c r="O2475" s="33">
        <f t="shared" si="1"/>
        <v>236.8</v>
      </c>
    </row>
    <row r="2476" spans="1:15" ht="15.75" customHeight="1" x14ac:dyDescent="0.3">
      <c r="A2476" s="7">
        <v>1905</v>
      </c>
      <c r="B2476" s="7">
        <v>209</v>
      </c>
      <c r="C2476" s="28">
        <v>408</v>
      </c>
      <c r="D2476" s="28">
        <v>6</v>
      </c>
      <c r="E2476" s="29">
        <v>43535</v>
      </c>
      <c r="F2476" s="28">
        <v>5228</v>
      </c>
      <c r="G2476" s="28">
        <v>7616</v>
      </c>
      <c r="H2476" s="28">
        <v>7035</v>
      </c>
      <c r="I2476" s="28">
        <v>9</v>
      </c>
      <c r="J2476" s="30">
        <f t="shared" si="10"/>
        <v>32.15273934698395</v>
      </c>
      <c r="K2476" s="31">
        <f>AVERAGE(J2476:J2477)</f>
        <v>31.805536340158639</v>
      </c>
      <c r="L2476" s="31">
        <f>_xlfn.STDEV.S(J2476,J2477)</f>
        <v>0.49101920114906983</v>
      </c>
      <c r="M2476" s="32"/>
      <c r="O2476" s="33">
        <f t="shared" si="1"/>
        <v>180.7</v>
      </c>
    </row>
    <row r="2477" spans="1:15" ht="15.75" customHeight="1" x14ac:dyDescent="0.3">
      <c r="A2477" s="7">
        <v>1906</v>
      </c>
      <c r="B2477" s="7">
        <v>210</v>
      </c>
      <c r="C2477" s="28">
        <v>408</v>
      </c>
      <c r="D2477" s="28">
        <v>6</v>
      </c>
      <c r="E2477" s="29">
        <v>43535</v>
      </c>
      <c r="F2477" s="28">
        <v>5223</v>
      </c>
      <c r="G2477" s="28">
        <v>7747</v>
      </c>
      <c r="H2477" s="28">
        <v>7143</v>
      </c>
      <c r="I2477" s="28"/>
      <c r="J2477" s="30">
        <f t="shared" si="10"/>
        <v>31.458333333333332</v>
      </c>
      <c r="K2477" s="32"/>
      <c r="L2477" s="32"/>
      <c r="M2477" s="32"/>
      <c r="O2477" s="33">
        <f t="shared" si="1"/>
        <v>192</v>
      </c>
    </row>
    <row r="2478" spans="1:15" ht="15.75" customHeight="1" x14ac:dyDescent="0.3">
      <c r="A2478" s="34">
        <v>2563</v>
      </c>
      <c r="B2478" s="34">
        <v>151</v>
      </c>
      <c r="C2478" s="35">
        <v>408</v>
      </c>
      <c r="D2478" s="35">
        <v>9</v>
      </c>
      <c r="E2478" s="36">
        <v>43557</v>
      </c>
      <c r="F2478" s="37">
        <v>5221</v>
      </c>
      <c r="G2478" s="35">
        <v>7927</v>
      </c>
      <c r="H2478" s="35">
        <v>7475</v>
      </c>
      <c r="I2478" s="28"/>
      <c r="J2478" s="30">
        <f t="shared" si="10"/>
        <v>20.053238686779061</v>
      </c>
      <c r="K2478" s="31">
        <f>AVERAGE(J2478:J2479)</f>
        <v>19.759530162764811</v>
      </c>
      <c r="L2478" s="31">
        <f>_xlfn.STDEV.S(J2478,J2479)</f>
        <v>0.4153665780455329</v>
      </c>
      <c r="M2478" s="32"/>
      <c r="O2478" s="33">
        <f t="shared" si="1"/>
        <v>225.4</v>
      </c>
    </row>
    <row r="2479" spans="1:15" ht="15.75" customHeight="1" x14ac:dyDescent="0.3">
      <c r="A2479" s="34">
        <v>2564</v>
      </c>
      <c r="B2479" s="34">
        <v>152</v>
      </c>
      <c r="C2479" s="35">
        <v>408</v>
      </c>
      <c r="D2479" s="35">
        <v>9</v>
      </c>
      <c r="E2479" s="36">
        <v>43557</v>
      </c>
      <c r="F2479" s="37">
        <v>5292</v>
      </c>
      <c r="G2479" s="35">
        <v>7931</v>
      </c>
      <c r="H2479" s="35">
        <v>7501</v>
      </c>
      <c r="I2479" s="28"/>
      <c r="J2479" s="30">
        <f t="shared" si="10"/>
        <v>19.465821638750565</v>
      </c>
      <c r="K2479" s="32"/>
      <c r="L2479" s="32"/>
      <c r="M2479" s="32"/>
      <c r="O2479" s="33">
        <f t="shared" si="1"/>
        <v>220.9</v>
      </c>
    </row>
    <row r="2480" spans="1:15" ht="15.75" customHeight="1" x14ac:dyDescent="0.3">
      <c r="A2480" s="34">
        <v>3213</v>
      </c>
      <c r="B2480" s="34">
        <v>153</v>
      </c>
      <c r="C2480" s="35">
        <v>408</v>
      </c>
      <c r="D2480" s="35">
        <v>12</v>
      </c>
      <c r="E2480" s="36">
        <v>43577</v>
      </c>
      <c r="F2480" s="37">
        <v>5238</v>
      </c>
      <c r="G2480" s="35">
        <v>7767</v>
      </c>
      <c r="H2480" s="35">
        <v>7434</v>
      </c>
      <c r="I2480" s="35"/>
      <c r="J2480" s="30">
        <f t="shared" si="10"/>
        <v>15.163934426229508</v>
      </c>
      <c r="K2480" s="31">
        <f>AVERAGE(J2480:J2481)</f>
        <v>15.039383083492819</v>
      </c>
      <c r="L2480" s="31">
        <f>_xlfn.STDEV.S(J2480,J2481)</f>
        <v>0.17614219811000542</v>
      </c>
      <c r="M2480" s="32">
        <f>(K2478-K2480)/20</f>
        <v>0.23600735396359962</v>
      </c>
      <c r="N2480" s="33">
        <f>(K2472-K2480)/60</f>
        <v>0.32248397662789524</v>
      </c>
      <c r="O2480" s="33">
        <f t="shared" si="1"/>
        <v>219.6</v>
      </c>
    </row>
    <row r="2481" spans="1:15" ht="15.75" customHeight="1" x14ac:dyDescent="0.3">
      <c r="A2481" s="34">
        <v>3214</v>
      </c>
      <c r="B2481" s="34">
        <v>154</v>
      </c>
      <c r="C2481" s="35">
        <v>408</v>
      </c>
      <c r="D2481" s="35">
        <v>12</v>
      </c>
      <c r="E2481" s="36">
        <v>43577</v>
      </c>
      <c r="F2481" s="37">
        <v>5194</v>
      </c>
      <c r="G2481" s="35">
        <v>7960</v>
      </c>
      <c r="H2481" s="35">
        <v>7601</v>
      </c>
      <c r="I2481" s="35"/>
      <c r="J2481" s="30">
        <f t="shared" si="10"/>
        <v>14.91483174075613</v>
      </c>
      <c r="K2481" s="32"/>
      <c r="L2481" s="32"/>
      <c r="M2481" s="32"/>
      <c r="O2481" s="33">
        <f t="shared" si="1"/>
        <v>240.7</v>
      </c>
    </row>
    <row r="2482" spans="1:15" ht="15.75" customHeight="1" x14ac:dyDescent="0.3">
      <c r="A2482" s="7">
        <v>603</v>
      </c>
      <c r="B2482" s="7">
        <v>253</v>
      </c>
      <c r="C2482" s="67">
        <v>409</v>
      </c>
      <c r="D2482" s="67">
        <v>2</v>
      </c>
      <c r="E2482" s="68">
        <v>43517</v>
      </c>
      <c r="F2482" s="67">
        <v>5257</v>
      </c>
      <c r="G2482" s="67">
        <v>8563</v>
      </c>
      <c r="H2482" s="67">
        <v>7806</v>
      </c>
      <c r="I2482" s="67">
        <v>9</v>
      </c>
      <c r="J2482" s="69">
        <f t="shared" si="10"/>
        <v>29.697920753236563</v>
      </c>
      <c r="K2482" s="46">
        <f>AVERAGE(J2482:J2483)</f>
        <v>29.671795022287576</v>
      </c>
      <c r="L2482" s="46">
        <f>_xlfn.STDEV.S(J2482,J2483)</f>
        <v>3.6947363034970537E-2</v>
      </c>
      <c r="M2482" s="47">
        <v>1</v>
      </c>
      <c r="O2482" s="33">
        <f t="shared" si="1"/>
        <v>254.9</v>
      </c>
    </row>
    <row r="2483" spans="1:15" ht="15.75" customHeight="1" x14ac:dyDescent="0.3">
      <c r="A2483" s="7">
        <v>604</v>
      </c>
      <c r="B2483" s="7">
        <v>254</v>
      </c>
      <c r="C2483" s="67">
        <v>409</v>
      </c>
      <c r="D2483" s="67">
        <v>2</v>
      </c>
      <c r="E2483" s="68">
        <v>43517</v>
      </c>
      <c r="F2483" s="67">
        <v>5257</v>
      </c>
      <c r="G2483" s="67">
        <v>8550</v>
      </c>
      <c r="H2483" s="67">
        <v>7797</v>
      </c>
      <c r="I2483" s="67"/>
      <c r="J2483" s="69">
        <f t="shared" si="10"/>
        <v>29.645669291338585</v>
      </c>
      <c r="K2483" s="46"/>
      <c r="L2483" s="46"/>
      <c r="M2483" s="47"/>
      <c r="O2483" s="33">
        <f t="shared" si="1"/>
        <v>254</v>
      </c>
    </row>
    <row r="2484" spans="1:15" ht="15.75" customHeight="1" x14ac:dyDescent="0.3">
      <c r="A2484" s="7">
        <v>1257</v>
      </c>
      <c r="B2484" s="7">
        <v>211</v>
      </c>
      <c r="C2484" s="67">
        <v>409</v>
      </c>
      <c r="D2484" s="67">
        <v>4</v>
      </c>
      <c r="E2484" s="68">
        <v>43524</v>
      </c>
      <c r="F2484" s="67">
        <v>5194</v>
      </c>
      <c r="G2484" s="67">
        <v>7480</v>
      </c>
      <c r="H2484" s="67">
        <v>7096</v>
      </c>
      <c r="I2484" s="67">
        <v>9</v>
      </c>
      <c r="J2484" s="69">
        <f t="shared" si="10"/>
        <v>20.189274447949526</v>
      </c>
      <c r="K2484" s="46">
        <f>AVERAGE(J2484:J2485)</f>
        <v>20.362983335694366</v>
      </c>
      <c r="L2484" s="46">
        <f>_xlfn.STDEV.S(J2484,J2485)</f>
        <v>0.24566146495350177</v>
      </c>
      <c r="M2484" s="47"/>
      <c r="O2484" s="33">
        <f t="shared" si="1"/>
        <v>190.2</v>
      </c>
    </row>
    <row r="2485" spans="1:15" ht="15.75" customHeight="1" x14ac:dyDescent="0.3">
      <c r="A2485" s="7">
        <v>1258</v>
      </c>
      <c r="B2485" s="7">
        <v>212</v>
      </c>
      <c r="C2485" s="67">
        <v>409</v>
      </c>
      <c r="D2485" s="67">
        <v>4</v>
      </c>
      <c r="E2485" s="68">
        <v>43524</v>
      </c>
      <c r="F2485" s="67">
        <v>5225</v>
      </c>
      <c r="G2485" s="67">
        <v>7426</v>
      </c>
      <c r="H2485" s="67">
        <v>7051</v>
      </c>
      <c r="I2485" s="67"/>
      <c r="J2485" s="69">
        <f t="shared" si="10"/>
        <v>20.536692223439211</v>
      </c>
      <c r="K2485" s="47"/>
      <c r="L2485" s="47"/>
      <c r="M2485" s="47"/>
      <c r="O2485" s="33">
        <f t="shared" si="1"/>
        <v>182.6</v>
      </c>
    </row>
    <row r="2486" spans="1:15" ht="15.75" customHeight="1" x14ac:dyDescent="0.3">
      <c r="A2486" s="7">
        <v>1907</v>
      </c>
      <c r="B2486" s="7">
        <v>211</v>
      </c>
      <c r="C2486" s="67">
        <v>409</v>
      </c>
      <c r="D2486" s="67">
        <v>6</v>
      </c>
      <c r="E2486" s="68">
        <v>43535</v>
      </c>
      <c r="F2486" s="67">
        <v>5194</v>
      </c>
      <c r="G2486" s="67">
        <v>7943</v>
      </c>
      <c r="H2486" s="67">
        <v>7444</v>
      </c>
      <c r="I2486" s="67">
        <v>8</v>
      </c>
      <c r="J2486" s="69">
        <f t="shared" si="10"/>
        <v>22.177777777777777</v>
      </c>
      <c r="K2486" s="46">
        <f>AVERAGE(J2486:J2487)</f>
        <v>21.38577861556184</v>
      </c>
      <c r="L2486" s="46">
        <f>_xlfn.STDEV.S(J2486,J2487)</f>
        <v>1.1200559565939099</v>
      </c>
      <c r="M2486" s="47"/>
      <c r="O2486" s="33">
        <f t="shared" si="1"/>
        <v>225</v>
      </c>
    </row>
    <row r="2487" spans="1:15" ht="15.75" customHeight="1" x14ac:dyDescent="0.3">
      <c r="A2487" s="7">
        <v>1908</v>
      </c>
      <c r="B2487" s="7">
        <v>212</v>
      </c>
      <c r="C2487" s="67">
        <v>409</v>
      </c>
      <c r="D2487" s="67">
        <v>6</v>
      </c>
      <c r="E2487" s="68">
        <v>43535</v>
      </c>
      <c r="F2487" s="67">
        <v>5225</v>
      </c>
      <c r="G2487" s="67">
        <v>7784</v>
      </c>
      <c r="H2487" s="67">
        <v>7347</v>
      </c>
      <c r="I2487" s="67"/>
      <c r="J2487" s="69">
        <f t="shared" si="10"/>
        <v>20.593779453345899</v>
      </c>
      <c r="K2487" s="46"/>
      <c r="L2487" s="46"/>
      <c r="M2487" s="47"/>
      <c r="O2487" s="33">
        <f t="shared" si="1"/>
        <v>212.2</v>
      </c>
    </row>
    <row r="2488" spans="1:15" ht="15.75" customHeight="1" x14ac:dyDescent="0.3">
      <c r="A2488" s="34">
        <v>2187</v>
      </c>
      <c r="B2488" s="34">
        <v>233</v>
      </c>
      <c r="C2488" s="70">
        <v>409</v>
      </c>
      <c r="D2488" s="70">
        <v>7</v>
      </c>
      <c r="E2488" s="71">
        <v>43545</v>
      </c>
      <c r="F2488" s="72">
        <v>5213</v>
      </c>
      <c r="G2488" s="70">
        <v>7382</v>
      </c>
      <c r="H2488" s="70">
        <v>7079</v>
      </c>
      <c r="I2488" s="67"/>
      <c r="J2488" s="69">
        <f t="shared" si="10"/>
        <v>16.237942122186492</v>
      </c>
      <c r="K2488" s="46">
        <f>AVERAGE(J2488:J2489)</f>
        <v>16.013707903198508</v>
      </c>
      <c r="L2488" s="46">
        <f>_xlfn.STDEV.S(J2488,J2489)</f>
        <v>0.31711507364094466</v>
      </c>
      <c r="M2488" s="47">
        <f>(K2486-K2488)/10</f>
        <v>0.53720707123633316</v>
      </c>
      <c r="N2488" s="33">
        <f>(K2482-K2488)/28</f>
        <v>0.48778882568175241</v>
      </c>
      <c r="O2488" s="33">
        <f t="shared" si="1"/>
        <v>186.6</v>
      </c>
    </row>
    <row r="2489" spans="1:15" ht="15.75" customHeight="1" x14ac:dyDescent="0.3">
      <c r="A2489" s="34">
        <v>2188</v>
      </c>
      <c r="B2489" s="34">
        <v>234</v>
      </c>
      <c r="C2489" s="70">
        <v>409</v>
      </c>
      <c r="D2489" s="70">
        <v>7</v>
      </c>
      <c r="E2489" s="71">
        <v>43545</v>
      </c>
      <c r="F2489" s="72">
        <v>5254</v>
      </c>
      <c r="G2489" s="70">
        <v>7410</v>
      </c>
      <c r="H2489" s="70">
        <v>7116</v>
      </c>
      <c r="I2489" s="67"/>
      <c r="J2489" s="69">
        <f t="shared" si="10"/>
        <v>15.789473684210526</v>
      </c>
      <c r="K2489" s="47"/>
      <c r="L2489" s="47"/>
      <c r="M2489" s="47"/>
      <c r="O2489" s="33">
        <f t="shared" si="1"/>
        <v>186.2</v>
      </c>
    </row>
    <row r="2490" spans="1:15" ht="15.75" customHeight="1" x14ac:dyDescent="0.3">
      <c r="A2490" s="7">
        <v>321</v>
      </c>
      <c r="B2490" s="7">
        <v>321</v>
      </c>
      <c r="C2490" s="28">
        <v>410</v>
      </c>
      <c r="D2490" s="28">
        <v>1</v>
      </c>
      <c r="E2490" s="29">
        <v>43514</v>
      </c>
      <c r="F2490" s="28">
        <v>5258</v>
      </c>
      <c r="G2490" s="28">
        <v>8009</v>
      </c>
      <c r="H2490" s="28">
        <v>7490</v>
      </c>
      <c r="I2490" s="28">
        <v>10</v>
      </c>
      <c r="J2490" s="30">
        <f t="shared" si="10"/>
        <v>23.252688172043008</v>
      </c>
      <c r="K2490" s="31">
        <f>AVERAGE(J2490:J2491)</f>
        <v>23.106288760986928</v>
      </c>
      <c r="L2490" s="31">
        <f>_xlfn.STDEV.S(J2490,J2491)</f>
        <v>0.2070400326389451</v>
      </c>
      <c r="M2490" s="32">
        <v>1</v>
      </c>
      <c r="O2490" s="33">
        <f t="shared" si="1"/>
        <v>223.2</v>
      </c>
    </row>
    <row r="2491" spans="1:15" ht="15.75" customHeight="1" x14ac:dyDescent="0.3">
      <c r="A2491" s="7">
        <v>322</v>
      </c>
      <c r="B2491" s="7">
        <v>322</v>
      </c>
      <c r="C2491" s="28">
        <v>410</v>
      </c>
      <c r="D2491" s="28">
        <v>1</v>
      </c>
      <c r="E2491" s="29">
        <v>43514</v>
      </c>
      <c r="F2491" s="28">
        <v>5219</v>
      </c>
      <c r="G2491" s="28">
        <v>7886</v>
      </c>
      <c r="H2491" s="28">
        <v>7388</v>
      </c>
      <c r="I2491" s="28"/>
      <c r="J2491" s="30">
        <f t="shared" si="10"/>
        <v>22.959889349930844</v>
      </c>
      <c r="K2491" s="32"/>
      <c r="L2491" s="32"/>
      <c r="M2491" s="32"/>
      <c r="O2491" s="33">
        <f t="shared" si="1"/>
        <v>216.9</v>
      </c>
    </row>
    <row r="2492" spans="1:15" ht="15.75" customHeight="1" x14ac:dyDescent="0.3">
      <c r="A2492" s="7">
        <v>975</v>
      </c>
      <c r="B2492" s="7">
        <v>321</v>
      </c>
      <c r="C2492" s="28">
        <v>410</v>
      </c>
      <c r="D2492" s="28">
        <v>3</v>
      </c>
      <c r="E2492" s="29">
        <v>43521</v>
      </c>
      <c r="F2492" s="28">
        <v>5258</v>
      </c>
      <c r="G2492" s="28">
        <v>8094</v>
      </c>
      <c r="H2492" s="28">
        <v>7555</v>
      </c>
      <c r="I2492" s="28">
        <v>9</v>
      </c>
      <c r="J2492" s="30">
        <f t="shared" si="10"/>
        <v>23.465389638659122</v>
      </c>
      <c r="K2492" s="31">
        <f>AVERAGE(J2492:J2493)</f>
        <v>23.435697698803029</v>
      </c>
      <c r="L2492" s="31">
        <f>_xlfn.STDEV.S(J2492,J2493)</f>
        <v>4.1990744037653085E-2</v>
      </c>
      <c r="M2492" s="32"/>
      <c r="O2492" s="33">
        <f t="shared" si="1"/>
        <v>229.7</v>
      </c>
    </row>
    <row r="2493" spans="1:15" ht="15.75" customHeight="1" x14ac:dyDescent="0.3">
      <c r="A2493" s="7">
        <v>976</v>
      </c>
      <c r="B2493" s="7">
        <v>322</v>
      </c>
      <c r="C2493" s="28">
        <v>410</v>
      </c>
      <c r="D2493" s="28">
        <v>3</v>
      </c>
      <c r="E2493" s="29">
        <v>43521</v>
      </c>
      <c r="F2493" s="28">
        <v>5219</v>
      </c>
      <c r="G2493" s="28">
        <v>8219</v>
      </c>
      <c r="H2493" s="28">
        <v>7650</v>
      </c>
      <c r="I2493" s="28"/>
      <c r="J2493" s="30">
        <f t="shared" si="10"/>
        <v>23.406005758946936</v>
      </c>
      <c r="K2493" s="31"/>
      <c r="L2493" s="31"/>
      <c r="M2493" s="32"/>
      <c r="O2493" s="33">
        <f t="shared" si="1"/>
        <v>243.1</v>
      </c>
    </row>
    <row r="2494" spans="1:15" ht="15.75" customHeight="1" x14ac:dyDescent="0.3">
      <c r="A2494" s="7">
        <v>1625</v>
      </c>
      <c r="B2494" s="7">
        <v>321</v>
      </c>
      <c r="C2494" s="28">
        <v>410</v>
      </c>
      <c r="D2494" s="28">
        <v>5</v>
      </c>
      <c r="E2494" s="29">
        <v>43531</v>
      </c>
      <c r="F2494" s="28">
        <v>5258</v>
      </c>
      <c r="G2494" s="28">
        <v>7836</v>
      </c>
      <c r="H2494" s="28">
        <v>7429</v>
      </c>
      <c r="I2494" s="28">
        <v>9</v>
      </c>
      <c r="J2494" s="30">
        <f t="shared" si="10"/>
        <v>18.747121142330723</v>
      </c>
      <c r="K2494" s="31">
        <f>AVERAGE(J2494:J2495)</f>
        <v>18.484242059807215</v>
      </c>
      <c r="L2494" s="31">
        <f>_xlfn.STDEV.S(J2494,J2495)</f>
        <v>0.37176716376893842</v>
      </c>
      <c r="M2494" s="32"/>
      <c r="O2494" s="33">
        <f t="shared" si="1"/>
        <v>217.1</v>
      </c>
    </row>
    <row r="2495" spans="1:15" ht="15.75" customHeight="1" x14ac:dyDescent="0.3">
      <c r="A2495" s="7">
        <v>1626</v>
      </c>
      <c r="B2495" s="7">
        <v>322</v>
      </c>
      <c r="C2495" s="28">
        <v>410</v>
      </c>
      <c r="D2495" s="28">
        <v>5</v>
      </c>
      <c r="E2495" s="29">
        <v>43531</v>
      </c>
      <c r="F2495" s="28">
        <v>5219</v>
      </c>
      <c r="G2495" s="28">
        <v>7665</v>
      </c>
      <c r="H2495" s="28">
        <v>7288</v>
      </c>
      <c r="I2495" s="28"/>
      <c r="J2495" s="30">
        <f t="shared" si="10"/>
        <v>18.221362977283711</v>
      </c>
      <c r="K2495" s="32"/>
      <c r="L2495" s="32"/>
      <c r="M2495" s="32"/>
      <c r="O2495" s="33">
        <f t="shared" si="1"/>
        <v>206.9</v>
      </c>
    </row>
    <row r="2496" spans="1:15" ht="15.75" customHeight="1" x14ac:dyDescent="0.3">
      <c r="A2496" s="34">
        <v>2189</v>
      </c>
      <c r="B2496" s="34">
        <v>235</v>
      </c>
      <c r="C2496" s="35">
        <v>410</v>
      </c>
      <c r="D2496" s="35">
        <v>7</v>
      </c>
      <c r="E2496" s="36">
        <v>43545</v>
      </c>
      <c r="F2496" s="37">
        <v>5230</v>
      </c>
      <c r="G2496" s="35">
        <v>7802</v>
      </c>
      <c r="H2496" s="35">
        <v>7458</v>
      </c>
      <c r="I2496" s="28"/>
      <c r="J2496" s="30">
        <f t="shared" si="10"/>
        <v>15.439856373429084</v>
      </c>
      <c r="K2496" s="31">
        <f>AVERAGE(J2496:J2497)</f>
        <v>15.377968067919463</v>
      </c>
      <c r="L2496" s="31">
        <f>_xlfn.STDEV.S(J2496,J2497)</f>
        <v>8.7523281003995382E-2</v>
      </c>
      <c r="M2496" s="32">
        <f>(K2494-K2496)/14</f>
        <v>0.22187671370626802</v>
      </c>
      <c r="N2496" s="33">
        <f>(K2492-K2496)/24</f>
        <v>0.33573873462014858</v>
      </c>
      <c r="O2496" s="33">
        <f t="shared" si="1"/>
        <v>222.8</v>
      </c>
    </row>
    <row r="2497" spans="1:15" ht="15.75" customHeight="1" x14ac:dyDescent="0.3">
      <c r="A2497" s="34">
        <v>2190</v>
      </c>
      <c r="B2497" s="34">
        <v>236</v>
      </c>
      <c r="C2497" s="35">
        <v>410</v>
      </c>
      <c r="D2497" s="35">
        <v>7</v>
      </c>
      <c r="E2497" s="36">
        <v>43545</v>
      </c>
      <c r="F2497" s="37">
        <v>5241</v>
      </c>
      <c r="G2497" s="35">
        <v>7959</v>
      </c>
      <c r="H2497" s="35">
        <v>7598</v>
      </c>
      <c r="I2497" s="28"/>
      <c r="J2497" s="30">
        <f t="shared" si="10"/>
        <v>15.316079762409842</v>
      </c>
      <c r="K2497" s="32"/>
      <c r="L2497" s="32"/>
      <c r="M2497" s="32"/>
      <c r="O2497" s="33">
        <f t="shared" si="1"/>
        <v>235.7</v>
      </c>
    </row>
    <row r="2498" spans="1:15" ht="15.75" customHeight="1" x14ac:dyDescent="0.3">
      <c r="A2498" s="7">
        <v>605</v>
      </c>
      <c r="B2498" s="7">
        <v>255</v>
      </c>
      <c r="C2498" s="57">
        <v>411</v>
      </c>
      <c r="D2498" s="57">
        <v>2</v>
      </c>
      <c r="E2498" s="58">
        <v>43517</v>
      </c>
      <c r="F2498" s="57">
        <v>5260</v>
      </c>
      <c r="G2498" s="57">
        <v>8324</v>
      </c>
      <c r="H2498" s="57">
        <v>7320</v>
      </c>
      <c r="I2498" s="57">
        <v>11</v>
      </c>
      <c r="J2498" s="59">
        <f t="shared" si="10"/>
        <v>48.737864077669904</v>
      </c>
      <c r="K2498" s="63">
        <f>AVERAGE(J2498:J2499)</f>
        <v>49.403799542321707</v>
      </c>
      <c r="L2498" s="63">
        <f>_xlfn.STDEV.S(J2498,J2499)</f>
        <v>0.941774965775803</v>
      </c>
      <c r="M2498" s="62">
        <v>2</v>
      </c>
      <c r="O2498" s="33">
        <f t="shared" si="1"/>
        <v>206</v>
      </c>
    </row>
    <row r="2499" spans="1:15" ht="15.75" customHeight="1" x14ac:dyDescent="0.3">
      <c r="A2499" s="7">
        <v>606</v>
      </c>
      <c r="B2499" s="7">
        <v>256</v>
      </c>
      <c r="C2499" s="57">
        <v>411</v>
      </c>
      <c r="D2499" s="57">
        <v>2</v>
      </c>
      <c r="E2499" s="58">
        <v>43517</v>
      </c>
      <c r="F2499" s="57">
        <v>5193</v>
      </c>
      <c r="G2499" s="57">
        <v>8421</v>
      </c>
      <c r="H2499" s="57">
        <v>7344</v>
      </c>
      <c r="I2499" s="57"/>
      <c r="J2499" s="59">
        <f t="shared" si="10"/>
        <v>50.069735006973502</v>
      </c>
      <c r="K2499" s="63"/>
      <c r="L2499" s="63"/>
      <c r="M2499" s="62"/>
      <c r="O2499" s="33">
        <f t="shared" si="1"/>
        <v>215.1</v>
      </c>
    </row>
    <row r="2500" spans="1:15" ht="15.75" customHeight="1" x14ac:dyDescent="0.3">
      <c r="A2500" s="7">
        <v>1259</v>
      </c>
      <c r="B2500" s="7">
        <v>213</v>
      </c>
      <c r="C2500" s="57">
        <v>411</v>
      </c>
      <c r="D2500" s="57">
        <v>4</v>
      </c>
      <c r="E2500" s="58">
        <v>43524</v>
      </c>
      <c r="F2500" s="57">
        <v>5207</v>
      </c>
      <c r="G2500" s="57">
        <v>8396</v>
      </c>
      <c r="H2500" s="57">
        <v>7672</v>
      </c>
      <c r="I2500" s="57">
        <v>9</v>
      </c>
      <c r="J2500" s="59">
        <f t="shared" si="10"/>
        <v>29.371196754563893</v>
      </c>
      <c r="K2500" s="63">
        <f>AVERAGE(J2500:J2501)</f>
        <v>28.817763982377489</v>
      </c>
      <c r="L2500" s="63">
        <f>_xlfn.STDEV.S(J2500,J2501)</f>
        <v>0.78267213228775268</v>
      </c>
      <c r="M2500" s="62"/>
      <c r="O2500" s="33">
        <f t="shared" si="1"/>
        <v>246.5</v>
      </c>
    </row>
    <row r="2501" spans="1:15" ht="15.75" customHeight="1" x14ac:dyDescent="0.3">
      <c r="A2501" s="7">
        <v>1260</v>
      </c>
      <c r="B2501" s="7">
        <v>214</v>
      </c>
      <c r="C2501" s="57">
        <v>411</v>
      </c>
      <c r="D2501" s="57">
        <v>4</v>
      </c>
      <c r="E2501" s="58">
        <v>43524</v>
      </c>
      <c r="F2501" s="57">
        <v>5237</v>
      </c>
      <c r="G2501" s="57">
        <v>8459</v>
      </c>
      <c r="H2501" s="57">
        <v>7749</v>
      </c>
      <c r="I2501" s="57"/>
      <c r="J2501" s="59">
        <f t="shared" si="10"/>
        <v>28.264331210191084</v>
      </c>
      <c r="K2501" s="62"/>
      <c r="L2501" s="62"/>
      <c r="M2501" s="62"/>
      <c r="O2501" s="33">
        <f t="shared" si="1"/>
        <v>251.2</v>
      </c>
    </row>
    <row r="2502" spans="1:15" ht="15.75" customHeight="1" x14ac:dyDescent="0.3">
      <c r="A2502" s="7">
        <v>1909</v>
      </c>
      <c r="B2502" s="7">
        <v>213</v>
      </c>
      <c r="C2502" s="57">
        <v>411</v>
      </c>
      <c r="D2502" s="57">
        <v>6</v>
      </c>
      <c r="E2502" s="58">
        <v>43535</v>
      </c>
      <c r="F2502" s="57">
        <v>5207</v>
      </c>
      <c r="G2502" s="57">
        <v>8254</v>
      </c>
      <c r="H2502" s="57">
        <v>7302</v>
      </c>
      <c r="I2502" s="57">
        <v>9</v>
      </c>
      <c r="J2502" s="59">
        <f t="shared" si="10"/>
        <v>45.441527446300718</v>
      </c>
      <c r="K2502" s="63">
        <f>AVERAGE(J2502:J2503)</f>
        <v>45.391014619207709</v>
      </c>
      <c r="L2502" s="63">
        <f>_xlfn.STDEV.S(J2502,J2503)</f>
        <v>7.1435925148744958E-2</v>
      </c>
      <c r="M2502" s="62"/>
      <c r="O2502" s="33">
        <f t="shared" si="1"/>
        <v>209.5</v>
      </c>
    </row>
    <row r="2503" spans="1:15" ht="15.75" customHeight="1" x14ac:dyDescent="0.3">
      <c r="A2503" s="7">
        <v>1910</v>
      </c>
      <c r="B2503" s="7">
        <v>214</v>
      </c>
      <c r="C2503" s="57">
        <v>411</v>
      </c>
      <c r="D2503" s="57">
        <v>6</v>
      </c>
      <c r="E2503" s="58">
        <v>43535</v>
      </c>
      <c r="F2503" s="57">
        <v>5237</v>
      </c>
      <c r="G2503" s="57">
        <v>8481</v>
      </c>
      <c r="H2503" s="57">
        <v>7469</v>
      </c>
      <c r="I2503" s="57"/>
      <c r="J2503" s="59">
        <f t="shared" si="10"/>
        <v>45.340501792114694</v>
      </c>
      <c r="K2503" s="63"/>
      <c r="L2503" s="63"/>
      <c r="M2503" s="62"/>
      <c r="O2503" s="33">
        <f t="shared" si="1"/>
        <v>223.2</v>
      </c>
    </row>
    <row r="2504" spans="1:15" ht="15.75" customHeight="1" x14ac:dyDescent="0.3">
      <c r="A2504" s="34">
        <v>2367</v>
      </c>
      <c r="B2504" s="34">
        <v>137</v>
      </c>
      <c r="C2504" s="64">
        <v>411</v>
      </c>
      <c r="D2504" s="64">
        <v>8</v>
      </c>
      <c r="E2504" s="65">
        <v>43550</v>
      </c>
      <c r="F2504" s="66">
        <v>5220</v>
      </c>
      <c r="G2504" s="64">
        <v>8081</v>
      </c>
      <c r="H2504" s="64">
        <v>7352</v>
      </c>
      <c r="I2504" s="57"/>
      <c r="J2504" s="59">
        <f t="shared" si="10"/>
        <v>34.193245778611633</v>
      </c>
      <c r="K2504" s="63">
        <f>AVERAGE(J2504:J2505)</f>
        <v>32.888398917302318</v>
      </c>
      <c r="L2504" s="63">
        <f>_xlfn.STDEV.S(J2504,J2505)</f>
        <v>1.8453321280835981</v>
      </c>
      <c r="M2504" s="62"/>
      <c r="O2504" s="33">
        <f t="shared" si="1"/>
        <v>213.2</v>
      </c>
    </row>
    <row r="2505" spans="1:15" ht="15.75" customHeight="1" x14ac:dyDescent="0.3">
      <c r="A2505" s="34">
        <v>2368</v>
      </c>
      <c r="B2505" s="34">
        <v>138</v>
      </c>
      <c r="C2505" s="64">
        <v>411</v>
      </c>
      <c r="D2505" s="64">
        <v>8</v>
      </c>
      <c r="E2505" s="65">
        <v>43550</v>
      </c>
      <c r="F2505" s="66">
        <v>5222</v>
      </c>
      <c r="G2505" s="64">
        <v>8230</v>
      </c>
      <c r="H2505" s="64">
        <v>7508</v>
      </c>
      <c r="I2505" s="57"/>
      <c r="J2505" s="59">
        <f t="shared" si="10"/>
        <v>31.583552055993003</v>
      </c>
      <c r="K2505" s="62"/>
      <c r="L2505" s="62"/>
      <c r="M2505" s="62"/>
      <c r="O2505" s="33">
        <f t="shared" si="1"/>
        <v>228.6</v>
      </c>
    </row>
    <row r="2506" spans="1:15" ht="15.75" customHeight="1" x14ac:dyDescent="0.3">
      <c r="A2506" s="34">
        <v>2797</v>
      </c>
      <c r="B2506" s="34">
        <v>169</v>
      </c>
      <c r="C2506" s="64">
        <v>411</v>
      </c>
      <c r="D2506" s="64">
        <v>10</v>
      </c>
      <c r="E2506" s="65">
        <v>43564</v>
      </c>
      <c r="F2506" s="66">
        <v>5223</v>
      </c>
      <c r="G2506" s="64">
        <v>7942</v>
      </c>
      <c r="H2506" s="64">
        <v>7586</v>
      </c>
      <c r="I2506" s="64"/>
      <c r="J2506" s="59">
        <f t="shared" si="10"/>
        <v>15.065594583157004</v>
      </c>
      <c r="K2506" s="63">
        <f>AVERAGE(J2506:J2507)</f>
        <v>15.288853390176037</v>
      </c>
      <c r="L2506" s="63">
        <f>_xlfn.STDEV.S(J2506,J2507)</f>
        <v>0.3157356328055545</v>
      </c>
      <c r="M2506" s="62"/>
      <c r="N2506" s="33">
        <f>(K2500-K2506)/40</f>
        <v>0.33822276480503632</v>
      </c>
      <c r="O2506" s="33">
        <f t="shared" si="1"/>
        <v>236.3</v>
      </c>
    </row>
    <row r="2507" spans="1:15" ht="15.75" customHeight="1" x14ac:dyDescent="0.3">
      <c r="A2507" s="34">
        <v>2798</v>
      </c>
      <c r="B2507" s="34">
        <v>170</v>
      </c>
      <c r="C2507" s="64">
        <v>411</v>
      </c>
      <c r="D2507" s="64">
        <v>10</v>
      </c>
      <c r="E2507" s="65">
        <v>43564</v>
      </c>
      <c r="F2507" s="66">
        <v>5223</v>
      </c>
      <c r="G2507" s="64">
        <v>7941</v>
      </c>
      <c r="H2507" s="64">
        <v>7576</v>
      </c>
      <c r="I2507" s="64"/>
      <c r="J2507" s="59">
        <f t="shared" si="10"/>
        <v>15.512112197195071</v>
      </c>
      <c r="K2507" s="62"/>
      <c r="L2507" s="62"/>
      <c r="M2507" s="62"/>
      <c r="O2507" s="33">
        <f t="shared" si="1"/>
        <v>235.3</v>
      </c>
    </row>
    <row r="2508" spans="1:15" ht="15.75" customHeight="1" x14ac:dyDescent="0.3">
      <c r="A2508" s="7">
        <v>607</v>
      </c>
      <c r="B2508" s="7">
        <v>257</v>
      </c>
      <c r="C2508" s="67">
        <v>412</v>
      </c>
      <c r="D2508" s="67">
        <v>2</v>
      </c>
      <c r="E2508" s="68">
        <v>43517</v>
      </c>
      <c r="F2508" s="67">
        <v>5226</v>
      </c>
      <c r="G2508" s="67">
        <v>9293</v>
      </c>
      <c r="H2508" s="67">
        <v>7975</v>
      </c>
      <c r="I2508" s="67">
        <v>9</v>
      </c>
      <c r="J2508" s="69">
        <f t="shared" si="10"/>
        <v>47.944707166242267</v>
      </c>
      <c r="K2508" s="46">
        <f>AVERAGE(J2508:J2509)</f>
        <v>47.832837134448923</v>
      </c>
      <c r="L2508" s="46">
        <f>_xlfn.STDEV.S(J2508,J2509)</f>
        <v>0.1582081161852622</v>
      </c>
      <c r="M2508" s="47">
        <v>1</v>
      </c>
      <c r="O2508" s="33">
        <f t="shared" si="1"/>
        <v>274.89999999999998</v>
      </c>
    </row>
    <row r="2509" spans="1:15" ht="15.75" customHeight="1" x14ac:dyDescent="0.3">
      <c r="A2509" s="7">
        <v>608</v>
      </c>
      <c r="B2509" s="7">
        <v>258</v>
      </c>
      <c r="C2509" s="67">
        <v>412</v>
      </c>
      <c r="D2509" s="67">
        <v>2</v>
      </c>
      <c r="E2509" s="68">
        <v>43517</v>
      </c>
      <c r="F2509" s="67">
        <v>5266</v>
      </c>
      <c r="G2509" s="67">
        <v>8993</v>
      </c>
      <c r="H2509" s="67">
        <v>7789</v>
      </c>
      <c r="I2509" s="67"/>
      <c r="J2509" s="69">
        <f t="shared" si="10"/>
        <v>47.720967102655571</v>
      </c>
      <c r="K2509" s="47"/>
      <c r="L2509" s="47"/>
      <c r="M2509" s="47"/>
      <c r="O2509" s="33">
        <f t="shared" si="1"/>
        <v>252.3</v>
      </c>
    </row>
    <row r="2510" spans="1:15" ht="15.75" customHeight="1" x14ac:dyDescent="0.3">
      <c r="A2510" s="7">
        <v>1261</v>
      </c>
      <c r="B2510" s="7">
        <v>215</v>
      </c>
      <c r="C2510" s="67">
        <v>412</v>
      </c>
      <c r="D2510" s="67">
        <v>4</v>
      </c>
      <c r="E2510" s="68">
        <v>43524</v>
      </c>
      <c r="F2510" s="67">
        <v>5148</v>
      </c>
      <c r="G2510" s="67">
        <v>8265</v>
      </c>
      <c r="H2510" s="67">
        <v>7672</v>
      </c>
      <c r="I2510" s="67">
        <v>9</v>
      </c>
      <c r="J2510" s="69">
        <f t="shared" si="10"/>
        <v>23.494453248811411</v>
      </c>
      <c r="K2510" s="46">
        <f>AVERAGE(J2510:J2511)</f>
        <v>23.517177582943376</v>
      </c>
      <c r="L2510" s="46">
        <f>_xlfn.STDEV.S(J2510,J2511)</f>
        <v>3.2137061525325181E-2</v>
      </c>
      <c r="M2510" s="47"/>
      <c r="O2510" s="33">
        <f t="shared" si="1"/>
        <v>252.4</v>
      </c>
    </row>
    <row r="2511" spans="1:15" ht="15.75" customHeight="1" x14ac:dyDescent="0.3">
      <c r="A2511" s="7">
        <v>1262</v>
      </c>
      <c r="B2511" s="7">
        <v>216</v>
      </c>
      <c r="C2511" s="67">
        <v>412</v>
      </c>
      <c r="D2511" s="67">
        <v>4</v>
      </c>
      <c r="E2511" s="68">
        <v>43524</v>
      </c>
      <c r="F2511" s="67">
        <v>5240</v>
      </c>
      <c r="G2511" s="67">
        <v>8011</v>
      </c>
      <c r="H2511" s="67">
        <v>7483</v>
      </c>
      <c r="I2511" s="67"/>
      <c r="J2511" s="69">
        <f t="shared" si="10"/>
        <v>23.539901917075344</v>
      </c>
      <c r="K2511" s="46"/>
      <c r="L2511" s="46"/>
      <c r="M2511" s="47"/>
      <c r="O2511" s="33">
        <f t="shared" si="1"/>
        <v>224.3</v>
      </c>
    </row>
    <row r="2512" spans="1:15" ht="15.75" customHeight="1" x14ac:dyDescent="0.3">
      <c r="A2512" s="7">
        <v>1911</v>
      </c>
      <c r="B2512" s="7">
        <v>215</v>
      </c>
      <c r="C2512" s="67">
        <v>412</v>
      </c>
      <c r="D2512" s="67">
        <v>6</v>
      </c>
      <c r="E2512" s="68">
        <v>43535</v>
      </c>
      <c r="F2512" s="67">
        <v>5148</v>
      </c>
      <c r="G2512" s="67">
        <v>8591</v>
      </c>
      <c r="H2512" s="67">
        <v>7896</v>
      </c>
      <c r="I2512" s="67">
        <v>8</v>
      </c>
      <c r="J2512" s="69">
        <f t="shared" si="10"/>
        <v>25.291120815138285</v>
      </c>
      <c r="K2512" s="46">
        <f>AVERAGE(J2512:J2513)</f>
        <v>25.159911727890613</v>
      </c>
      <c r="L2512" s="46">
        <f>_xlfn.STDEV.S(J2512,J2513)</f>
        <v>0.18555767069225293</v>
      </c>
      <c r="M2512" s="47"/>
      <c r="O2512" s="33">
        <f t="shared" si="1"/>
        <v>274.8</v>
      </c>
    </row>
    <row r="2513" spans="1:15" ht="15.75" customHeight="1" x14ac:dyDescent="0.3">
      <c r="A2513" s="7">
        <v>1912</v>
      </c>
      <c r="B2513" s="7">
        <v>216</v>
      </c>
      <c r="C2513" s="67">
        <v>412</v>
      </c>
      <c r="D2513" s="67">
        <v>6</v>
      </c>
      <c r="E2513" s="68">
        <v>43535</v>
      </c>
      <c r="F2513" s="67">
        <v>5240</v>
      </c>
      <c r="G2513" s="67">
        <v>8507</v>
      </c>
      <c r="H2513" s="67">
        <v>7853</v>
      </c>
      <c r="I2513" s="67"/>
      <c r="J2513" s="69">
        <f t="shared" si="10"/>
        <v>25.02870264064294</v>
      </c>
      <c r="K2513" s="47"/>
      <c r="L2513" s="47"/>
      <c r="M2513" s="47"/>
      <c r="O2513" s="33">
        <f t="shared" si="1"/>
        <v>261.3</v>
      </c>
    </row>
    <row r="2514" spans="1:15" ht="15.75" customHeight="1" x14ac:dyDescent="0.3">
      <c r="A2514" s="34">
        <v>2191</v>
      </c>
      <c r="B2514" s="34">
        <v>237</v>
      </c>
      <c r="C2514" s="70">
        <v>412</v>
      </c>
      <c r="D2514" s="70">
        <v>7</v>
      </c>
      <c r="E2514" s="71">
        <v>43545</v>
      </c>
      <c r="F2514" s="72">
        <v>5218</v>
      </c>
      <c r="G2514" s="70">
        <v>8772</v>
      </c>
      <c r="H2514" s="70">
        <v>8261</v>
      </c>
      <c r="I2514" s="67"/>
      <c r="J2514" s="69">
        <f t="shared" si="10"/>
        <v>16.792638843246795</v>
      </c>
      <c r="K2514" s="46">
        <f>AVERAGE(J2514:J2515)</f>
        <v>16.638265960348555</v>
      </c>
      <c r="L2514" s="46">
        <f>_xlfn.STDEV.S(J2514,J2515)</f>
        <v>0.2183162246573275</v>
      </c>
      <c r="M2514" s="47">
        <f>(K2512-K2514)/10</f>
        <v>0.85216457675420576</v>
      </c>
      <c r="O2514" s="33">
        <f t="shared" si="1"/>
        <v>304.3</v>
      </c>
    </row>
    <row r="2515" spans="1:15" ht="15.75" customHeight="1" x14ac:dyDescent="0.3">
      <c r="A2515" s="34">
        <v>2192</v>
      </c>
      <c r="B2515" s="34">
        <v>238</v>
      </c>
      <c r="C2515" s="70">
        <v>412</v>
      </c>
      <c r="D2515" s="70">
        <v>7</v>
      </c>
      <c r="E2515" s="71">
        <v>43545</v>
      </c>
      <c r="F2515" s="72">
        <v>5217</v>
      </c>
      <c r="G2515" s="70">
        <v>8616</v>
      </c>
      <c r="H2515" s="70">
        <v>8135</v>
      </c>
      <c r="I2515" s="67"/>
      <c r="J2515" s="69">
        <f t="shared" si="10"/>
        <v>16.483893077450311</v>
      </c>
      <c r="K2515" s="47"/>
      <c r="L2515" s="47"/>
      <c r="M2515" s="47"/>
      <c r="O2515" s="33">
        <f t="shared" si="1"/>
        <v>291.8</v>
      </c>
    </row>
    <row r="2516" spans="1:15" ht="15.75" customHeight="1" x14ac:dyDescent="0.3">
      <c r="A2516" s="7">
        <v>323</v>
      </c>
      <c r="B2516" s="7">
        <v>323</v>
      </c>
      <c r="C2516" s="28">
        <v>413</v>
      </c>
      <c r="D2516" s="28">
        <v>1</v>
      </c>
      <c r="E2516" s="29">
        <v>43514</v>
      </c>
      <c r="F2516" s="28">
        <v>5241</v>
      </c>
      <c r="G2516" s="28">
        <v>8349</v>
      </c>
      <c r="H2516" s="28">
        <v>7435</v>
      </c>
      <c r="I2516" s="28">
        <v>9</v>
      </c>
      <c r="J2516" s="30">
        <f t="shared" si="10"/>
        <v>41.659070191431177</v>
      </c>
      <c r="K2516" s="31">
        <f>AVERAGE(J2516:J2517)</f>
        <v>41.560688592536664</v>
      </c>
      <c r="L2516" s="31">
        <f>_xlfn.STDEV.S(J2516,J2517)</f>
        <v>0.13913259144457446</v>
      </c>
      <c r="M2516" s="32">
        <v>2</v>
      </c>
      <c r="O2516" s="33">
        <f t="shared" si="1"/>
        <v>219.4</v>
      </c>
    </row>
    <row r="2517" spans="1:15" ht="15.75" customHeight="1" x14ac:dyDescent="0.3">
      <c r="A2517" s="7">
        <v>324</v>
      </c>
      <c r="B2517" s="7">
        <v>324</v>
      </c>
      <c r="C2517" s="28">
        <v>413</v>
      </c>
      <c r="D2517" s="28">
        <v>1</v>
      </c>
      <c r="E2517" s="29">
        <v>43514</v>
      </c>
      <c r="F2517" s="28">
        <v>5265</v>
      </c>
      <c r="G2517" s="28">
        <v>8380</v>
      </c>
      <c r="H2517" s="28">
        <v>7467</v>
      </c>
      <c r="I2517" s="28"/>
      <c r="J2517" s="30">
        <f t="shared" si="10"/>
        <v>41.462306993642144</v>
      </c>
      <c r="K2517" s="31"/>
      <c r="L2517" s="31"/>
      <c r="M2517" s="32"/>
      <c r="O2517" s="33">
        <f t="shared" si="1"/>
        <v>220.2</v>
      </c>
    </row>
    <row r="2518" spans="1:15" ht="15.75" customHeight="1" x14ac:dyDescent="0.3">
      <c r="A2518" s="7">
        <v>977</v>
      </c>
      <c r="B2518" s="7">
        <v>323</v>
      </c>
      <c r="C2518" s="28">
        <v>413</v>
      </c>
      <c r="D2518" s="28">
        <v>3</v>
      </c>
      <c r="E2518" s="29">
        <v>43521</v>
      </c>
      <c r="F2518" s="28">
        <v>5241</v>
      </c>
      <c r="G2518" s="28">
        <v>8713</v>
      </c>
      <c r="H2518" s="28">
        <v>7687</v>
      </c>
      <c r="I2518" s="28">
        <v>10</v>
      </c>
      <c r="J2518" s="30">
        <f t="shared" si="10"/>
        <v>41.9460343417825</v>
      </c>
      <c r="K2518" s="31">
        <f>AVERAGE(J2518:J2519)</f>
        <v>42.802043015821667</v>
      </c>
      <c r="L2518" s="31">
        <f>_xlfn.STDEV.S(J2518,J2519)</f>
        <v>1.2105790763351996</v>
      </c>
      <c r="M2518" s="32"/>
      <c r="O2518" s="33">
        <f t="shared" si="1"/>
        <v>244.6</v>
      </c>
    </row>
    <row r="2519" spans="1:15" ht="15.75" customHeight="1" x14ac:dyDescent="0.3">
      <c r="A2519" s="7">
        <v>978</v>
      </c>
      <c r="B2519" s="7">
        <v>324</v>
      </c>
      <c r="C2519" s="28">
        <v>413</v>
      </c>
      <c r="D2519" s="28">
        <v>3</v>
      </c>
      <c r="E2519" s="29">
        <v>43521</v>
      </c>
      <c r="F2519" s="28">
        <v>5265</v>
      </c>
      <c r="G2519" s="28">
        <v>8878</v>
      </c>
      <c r="H2519" s="28">
        <v>7780</v>
      </c>
      <c r="I2519" s="28"/>
      <c r="J2519" s="30">
        <f t="shared" si="10"/>
        <v>43.658051689860834</v>
      </c>
      <c r="K2519" s="32"/>
      <c r="L2519" s="32"/>
      <c r="M2519" s="32"/>
      <c r="O2519" s="33">
        <f t="shared" si="1"/>
        <v>251.5</v>
      </c>
    </row>
    <row r="2520" spans="1:15" ht="15.75" customHeight="1" x14ac:dyDescent="0.3">
      <c r="A2520" s="7">
        <v>1627</v>
      </c>
      <c r="B2520" s="7">
        <v>323</v>
      </c>
      <c r="C2520" s="28">
        <v>413</v>
      </c>
      <c r="D2520" s="28">
        <v>5</v>
      </c>
      <c r="E2520" s="29">
        <v>43531</v>
      </c>
      <c r="F2520" s="28">
        <v>5241</v>
      </c>
      <c r="G2520" s="28">
        <v>8156</v>
      </c>
      <c r="H2520" s="28">
        <v>7507</v>
      </c>
      <c r="I2520" s="28">
        <v>6</v>
      </c>
      <c r="J2520" s="30">
        <f t="shared" si="10"/>
        <v>28.640776699029125</v>
      </c>
      <c r="K2520" s="31">
        <f>AVERAGE(J2520:J2521)</f>
        <v>28.59999501903145</v>
      </c>
      <c r="L2520" s="31">
        <f>_xlfn.STDEV.S(J2520,J2521)</f>
        <v>5.7674004949071572E-2</v>
      </c>
      <c r="M2520" s="32"/>
      <c r="O2520" s="33">
        <f t="shared" si="1"/>
        <v>226.6</v>
      </c>
    </row>
    <row r="2521" spans="1:15" ht="15.75" customHeight="1" x14ac:dyDescent="0.3">
      <c r="A2521" s="7">
        <v>1628</v>
      </c>
      <c r="B2521" s="7">
        <v>324</v>
      </c>
      <c r="C2521" s="28">
        <v>413</v>
      </c>
      <c r="D2521" s="28">
        <v>5</v>
      </c>
      <c r="E2521" s="29">
        <v>43531</v>
      </c>
      <c r="F2521" s="28">
        <v>5265</v>
      </c>
      <c r="G2521" s="28">
        <v>8272</v>
      </c>
      <c r="H2521" s="28">
        <v>7604</v>
      </c>
      <c r="I2521" s="28"/>
      <c r="J2521" s="30">
        <f t="shared" si="10"/>
        <v>28.559213339033775</v>
      </c>
      <c r="K2521" s="31"/>
      <c r="L2521" s="31"/>
      <c r="M2521" s="32"/>
      <c r="O2521" s="33">
        <f t="shared" si="1"/>
        <v>233.9</v>
      </c>
    </row>
    <row r="2522" spans="1:15" ht="15.75" customHeight="1" x14ac:dyDescent="0.3">
      <c r="A2522" s="34">
        <v>2369</v>
      </c>
      <c r="B2522" s="34">
        <v>139</v>
      </c>
      <c r="C2522" s="35">
        <v>413</v>
      </c>
      <c r="D2522" s="35">
        <v>8</v>
      </c>
      <c r="E2522" s="36">
        <v>43550</v>
      </c>
      <c r="F2522" s="37">
        <v>5218</v>
      </c>
      <c r="G2522" s="35">
        <v>7829</v>
      </c>
      <c r="H2522" s="35">
        <v>7394</v>
      </c>
      <c r="I2522" s="28"/>
      <c r="J2522" s="30">
        <f t="shared" si="10"/>
        <v>19.990808823529413</v>
      </c>
      <c r="K2522" s="31">
        <f>AVERAGE(J2522:J2523)</f>
        <v>20.312166400326078</v>
      </c>
      <c r="L2522" s="31">
        <f>_xlfn.STDEV.S(J2522,J2523)</f>
        <v>0.45446824347719894</v>
      </c>
      <c r="M2522" s="32"/>
      <c r="O2522" s="33">
        <f t="shared" si="1"/>
        <v>217.6</v>
      </c>
    </row>
    <row r="2523" spans="1:15" ht="15.75" customHeight="1" x14ac:dyDescent="0.3">
      <c r="A2523" s="34">
        <v>2370</v>
      </c>
      <c r="B2523" s="34">
        <v>140</v>
      </c>
      <c r="C2523" s="35">
        <v>413</v>
      </c>
      <c r="D2523" s="35">
        <v>8</v>
      </c>
      <c r="E2523" s="36">
        <v>43550</v>
      </c>
      <c r="F2523" s="37">
        <v>5241</v>
      </c>
      <c r="G2523" s="35">
        <v>7983</v>
      </c>
      <c r="H2523" s="35">
        <v>7514</v>
      </c>
      <c r="I2523" s="28"/>
      <c r="J2523" s="30">
        <f t="shared" si="10"/>
        <v>20.633523977122746</v>
      </c>
      <c r="K2523" s="32"/>
      <c r="L2523" s="32"/>
      <c r="M2523" s="32"/>
      <c r="O2523" s="33">
        <f t="shared" si="1"/>
        <v>227.3</v>
      </c>
    </row>
    <row r="2524" spans="1:15" ht="15.75" customHeight="1" x14ac:dyDescent="0.3">
      <c r="A2524" s="34">
        <v>2799</v>
      </c>
      <c r="B2524" s="34">
        <v>171</v>
      </c>
      <c r="C2524" s="35">
        <v>413</v>
      </c>
      <c r="D2524" s="35">
        <v>10</v>
      </c>
      <c r="E2524" s="36">
        <v>43564</v>
      </c>
      <c r="F2524" s="37">
        <v>5259</v>
      </c>
      <c r="G2524" s="35">
        <v>7785</v>
      </c>
      <c r="H2524" s="35">
        <v>7437</v>
      </c>
      <c r="I2524" s="35"/>
      <c r="J2524" s="30">
        <f t="shared" si="10"/>
        <v>15.977961432506888</v>
      </c>
      <c r="K2524" s="31">
        <f>AVERAGE(J2524:J2525)</f>
        <v>16.073092865786155</v>
      </c>
      <c r="L2524" s="31">
        <f>_xlfn.STDEV.S(J2524,J2525)</f>
        <v>0.13453616315153058</v>
      </c>
      <c r="M2524" s="32">
        <f>(K2522-K2524)/14</f>
        <v>0.30279096675285161</v>
      </c>
      <c r="N2524" s="33">
        <f>(K2518-K2524)/43</f>
        <v>0.62160349186129094</v>
      </c>
      <c r="O2524" s="33">
        <f t="shared" si="1"/>
        <v>217.8</v>
      </c>
    </row>
    <row r="2525" spans="1:15" ht="15.75" customHeight="1" x14ac:dyDescent="0.3">
      <c r="A2525" s="34">
        <v>2800</v>
      </c>
      <c r="B2525" s="34">
        <v>172</v>
      </c>
      <c r="C2525" s="35">
        <v>413</v>
      </c>
      <c r="D2525" s="35">
        <v>10</v>
      </c>
      <c r="E2525" s="36">
        <v>43564</v>
      </c>
      <c r="F2525" s="37">
        <v>5274</v>
      </c>
      <c r="G2525" s="35">
        <v>7760</v>
      </c>
      <c r="H2525" s="35">
        <v>7414</v>
      </c>
      <c r="I2525" s="35"/>
      <c r="J2525" s="30">
        <f t="shared" si="10"/>
        <v>16.168224299065422</v>
      </c>
      <c r="K2525" s="32"/>
      <c r="L2525" s="32"/>
      <c r="M2525" s="32"/>
      <c r="O2525" s="33">
        <f t="shared" si="1"/>
        <v>214</v>
      </c>
    </row>
    <row r="2526" spans="1:15" ht="15.75" customHeight="1" x14ac:dyDescent="0.3">
      <c r="A2526" s="7">
        <v>609</v>
      </c>
      <c r="B2526" s="7">
        <v>259</v>
      </c>
      <c r="C2526" s="57">
        <v>414</v>
      </c>
      <c r="D2526" s="57">
        <v>2</v>
      </c>
      <c r="E2526" s="58">
        <v>43517</v>
      </c>
      <c r="F2526" s="57">
        <v>5198</v>
      </c>
      <c r="G2526" s="57">
        <v>8593</v>
      </c>
      <c r="H2526" s="57">
        <v>7477</v>
      </c>
      <c r="I2526" s="57">
        <v>9</v>
      </c>
      <c r="J2526" s="59">
        <f t="shared" si="10"/>
        <v>48.968845985081174</v>
      </c>
      <c r="K2526" s="63">
        <f>AVERAGE(J2526:J2527)</f>
        <v>50.229383553452067</v>
      </c>
      <c r="L2526" s="63">
        <f>_xlfn.STDEV.S(J2526,J2527)</f>
        <v>1.7826693250709191</v>
      </c>
      <c r="M2526" s="62">
        <v>2</v>
      </c>
      <c r="O2526" s="33">
        <f t="shared" si="1"/>
        <v>227.9</v>
      </c>
    </row>
    <row r="2527" spans="1:15" ht="15.75" customHeight="1" x14ac:dyDescent="0.3">
      <c r="A2527" s="7">
        <v>610</v>
      </c>
      <c r="B2527" s="7">
        <v>260</v>
      </c>
      <c r="C2527" s="57">
        <v>414</v>
      </c>
      <c r="D2527" s="57">
        <v>2</v>
      </c>
      <c r="E2527" s="58">
        <v>43517</v>
      </c>
      <c r="F2527" s="57">
        <v>5247</v>
      </c>
      <c r="G2527" s="57">
        <v>8704</v>
      </c>
      <c r="H2527" s="57">
        <v>7529</v>
      </c>
      <c r="I2527" s="57"/>
      <c r="J2527" s="59">
        <f t="shared" si="10"/>
        <v>51.48992112182296</v>
      </c>
      <c r="K2527" s="62"/>
      <c r="L2527" s="62"/>
      <c r="M2527" s="62"/>
      <c r="O2527" s="33">
        <f t="shared" si="1"/>
        <v>228.2</v>
      </c>
    </row>
    <row r="2528" spans="1:15" ht="15.75" customHeight="1" x14ac:dyDescent="0.3">
      <c r="A2528" s="7">
        <v>1263</v>
      </c>
      <c r="B2528" s="7">
        <v>217</v>
      </c>
      <c r="C2528" s="57">
        <v>414</v>
      </c>
      <c r="D2528" s="57">
        <v>4</v>
      </c>
      <c r="E2528" s="58">
        <v>43524</v>
      </c>
      <c r="F2528" s="57">
        <v>5263</v>
      </c>
      <c r="G2528" s="57">
        <v>8065</v>
      </c>
      <c r="H2528" s="57">
        <v>7468</v>
      </c>
      <c r="I2528" s="57">
        <v>10</v>
      </c>
      <c r="J2528" s="59">
        <f t="shared" si="10"/>
        <v>27.074829931972786</v>
      </c>
      <c r="K2528" s="63">
        <f>AVERAGE(J2528:J2529)</f>
        <v>27.004023050344919</v>
      </c>
      <c r="L2528" s="63">
        <f>_xlfn.STDEV.S(J2528,J2529)</f>
        <v>0.10013605230747816</v>
      </c>
      <c r="M2528" s="62"/>
      <c r="O2528" s="33">
        <f t="shared" si="1"/>
        <v>220.5</v>
      </c>
    </row>
    <row r="2529" spans="1:15" ht="15.75" customHeight="1" x14ac:dyDescent="0.3">
      <c r="A2529" s="7">
        <v>1264</v>
      </c>
      <c r="B2529" s="7">
        <v>218</v>
      </c>
      <c r="C2529" s="57">
        <v>414</v>
      </c>
      <c r="D2529" s="57">
        <v>4</v>
      </c>
      <c r="E2529" s="58">
        <v>43524</v>
      </c>
      <c r="F2529" s="57">
        <v>5280</v>
      </c>
      <c r="G2529" s="57">
        <v>8169</v>
      </c>
      <c r="H2529" s="57">
        <v>7556</v>
      </c>
      <c r="I2529" s="57"/>
      <c r="J2529" s="59">
        <f t="shared" si="10"/>
        <v>26.933216168717049</v>
      </c>
      <c r="K2529" s="63"/>
      <c r="L2529" s="63"/>
      <c r="M2529" s="62"/>
      <c r="O2529" s="33">
        <f t="shared" si="1"/>
        <v>227.6</v>
      </c>
    </row>
    <row r="2530" spans="1:15" ht="15.75" customHeight="1" x14ac:dyDescent="0.3">
      <c r="A2530" s="7">
        <v>1913</v>
      </c>
      <c r="B2530" s="7">
        <v>217</v>
      </c>
      <c r="C2530" s="57">
        <v>414</v>
      </c>
      <c r="D2530" s="57">
        <v>6</v>
      </c>
      <c r="E2530" s="58">
        <v>43535</v>
      </c>
      <c r="F2530" s="57">
        <v>5263</v>
      </c>
      <c r="G2530" s="57">
        <v>9130</v>
      </c>
      <c r="H2530" s="57">
        <v>7827</v>
      </c>
      <c r="I2530" s="57">
        <v>8</v>
      </c>
      <c r="J2530" s="59">
        <f t="shared" si="10"/>
        <v>50.819032761310453</v>
      </c>
      <c r="K2530" s="63">
        <f>AVERAGE(J2530:J2531)</f>
        <v>51.215383819988801</v>
      </c>
      <c r="L2530" s="63">
        <f>_xlfn.STDEV.S(J2530,J2531)</f>
        <v>0.56052504264385494</v>
      </c>
      <c r="M2530" s="62"/>
      <c r="O2530" s="33">
        <f t="shared" si="1"/>
        <v>256.39999999999998</v>
      </c>
    </row>
    <row r="2531" spans="1:15" ht="15.75" customHeight="1" x14ac:dyDescent="0.3">
      <c r="A2531" s="7">
        <v>1914</v>
      </c>
      <c r="B2531" s="7">
        <v>218</v>
      </c>
      <c r="C2531" s="57">
        <v>414</v>
      </c>
      <c r="D2531" s="57">
        <v>6</v>
      </c>
      <c r="E2531" s="58">
        <v>43535</v>
      </c>
      <c r="F2531" s="57">
        <v>5280</v>
      </c>
      <c r="G2531" s="57">
        <v>9466</v>
      </c>
      <c r="H2531" s="57">
        <v>8041</v>
      </c>
      <c r="I2531" s="57"/>
      <c r="J2531" s="59">
        <f t="shared" si="10"/>
        <v>51.61173487866715</v>
      </c>
      <c r="K2531" s="62"/>
      <c r="L2531" s="62"/>
      <c r="M2531" s="62"/>
      <c r="O2531" s="33">
        <f t="shared" si="1"/>
        <v>276.10000000000002</v>
      </c>
    </row>
    <row r="2532" spans="1:15" ht="15.75" customHeight="1" x14ac:dyDescent="0.3">
      <c r="A2532" s="34">
        <v>2371</v>
      </c>
      <c r="B2532" s="34">
        <v>141</v>
      </c>
      <c r="C2532" s="64">
        <v>414</v>
      </c>
      <c r="D2532" s="64">
        <v>8</v>
      </c>
      <c r="E2532" s="65">
        <v>43550</v>
      </c>
      <c r="F2532" s="66">
        <v>5187</v>
      </c>
      <c r="G2532" s="64">
        <v>8094</v>
      </c>
      <c r="H2532" s="64">
        <v>7416</v>
      </c>
      <c r="I2532" s="57"/>
      <c r="J2532" s="59">
        <f t="shared" si="10"/>
        <v>30.417227456258409</v>
      </c>
      <c r="K2532" s="63">
        <f>AVERAGE(J2532:J2533)</f>
        <v>30.234632808788355</v>
      </c>
      <c r="L2532" s="63">
        <f>_xlfn.STDEV.S(J2532,J2533)</f>
        <v>0.25822782686888507</v>
      </c>
      <c r="M2532" s="62"/>
      <c r="O2532" s="33">
        <f t="shared" si="1"/>
        <v>222.9</v>
      </c>
    </row>
    <row r="2533" spans="1:15" ht="15.75" customHeight="1" x14ac:dyDescent="0.3">
      <c r="A2533" s="34">
        <v>2372</v>
      </c>
      <c r="B2533" s="34">
        <v>142</v>
      </c>
      <c r="C2533" s="64">
        <v>414</v>
      </c>
      <c r="D2533" s="64">
        <v>8</v>
      </c>
      <c r="E2533" s="65">
        <v>43550</v>
      </c>
      <c r="F2533" s="66">
        <v>5229</v>
      </c>
      <c r="G2533" s="64">
        <v>8228</v>
      </c>
      <c r="H2533" s="64">
        <v>7535</v>
      </c>
      <c r="I2533" s="57"/>
      <c r="J2533" s="59">
        <f t="shared" si="10"/>
        <v>30.052038161318301</v>
      </c>
      <c r="K2533" s="62"/>
      <c r="L2533" s="62"/>
      <c r="M2533" s="62"/>
      <c r="O2533" s="33">
        <f t="shared" si="1"/>
        <v>230.6</v>
      </c>
    </row>
    <row r="2534" spans="1:15" ht="15.75" customHeight="1" x14ac:dyDescent="0.3">
      <c r="A2534" s="34">
        <v>2801</v>
      </c>
      <c r="B2534" s="34">
        <v>173</v>
      </c>
      <c r="C2534" s="64">
        <v>414</v>
      </c>
      <c r="D2534" s="64">
        <v>10</v>
      </c>
      <c r="E2534" s="65">
        <v>43564</v>
      </c>
      <c r="F2534" s="66">
        <v>5227</v>
      </c>
      <c r="G2534" s="64">
        <v>8324</v>
      </c>
      <c r="H2534" s="64">
        <v>7790</v>
      </c>
      <c r="I2534" s="64"/>
      <c r="J2534" s="59">
        <f t="shared" si="10"/>
        <v>20.834959032383928</v>
      </c>
      <c r="K2534" s="63">
        <f>AVERAGE(J2534:J2535)</f>
        <v>20.924586700210405</v>
      </c>
      <c r="L2534" s="63">
        <f>_xlfn.STDEV.S(J2534,J2535)</f>
        <v>0.12675266340407182</v>
      </c>
      <c r="M2534" s="62"/>
      <c r="O2534" s="33">
        <f t="shared" si="1"/>
        <v>256.3</v>
      </c>
    </row>
    <row r="2535" spans="1:15" ht="15.75" customHeight="1" x14ac:dyDescent="0.3">
      <c r="A2535" s="34">
        <v>2802</v>
      </c>
      <c r="B2535" s="34">
        <v>174</v>
      </c>
      <c r="C2535" s="64">
        <v>414</v>
      </c>
      <c r="D2535" s="64">
        <v>10</v>
      </c>
      <c r="E2535" s="65">
        <v>43564</v>
      </c>
      <c r="F2535" s="66">
        <v>5182</v>
      </c>
      <c r="G2535" s="64">
        <v>8332</v>
      </c>
      <c r="H2535" s="64">
        <v>7785</v>
      </c>
      <c r="I2535" s="64"/>
      <c r="J2535" s="59">
        <f t="shared" si="10"/>
        <v>21.014214368036878</v>
      </c>
      <c r="K2535" s="62"/>
      <c r="L2535" s="62"/>
      <c r="M2535" s="62"/>
      <c r="O2535" s="33">
        <f t="shared" si="1"/>
        <v>260.3</v>
      </c>
    </row>
    <row r="2536" spans="1:15" ht="15.75" customHeight="1" x14ac:dyDescent="0.3">
      <c r="A2536" s="34">
        <v>3621</v>
      </c>
      <c r="B2536" s="34">
        <v>43</v>
      </c>
      <c r="C2536" s="64">
        <v>414</v>
      </c>
      <c r="D2536" s="64">
        <v>14</v>
      </c>
      <c r="E2536" s="65">
        <v>43591</v>
      </c>
      <c r="F2536" s="64">
        <v>5211</v>
      </c>
      <c r="G2536" s="66">
        <v>8210</v>
      </c>
      <c r="H2536" s="64">
        <v>7756</v>
      </c>
      <c r="I2536" s="64"/>
      <c r="J2536" s="59">
        <f t="shared" si="10"/>
        <v>17.838899803536346</v>
      </c>
      <c r="K2536" s="63">
        <f>AVERAGE(J2536:J2537)</f>
        <v>17.86970450419669</v>
      </c>
      <c r="L2536" s="63">
        <f>_xlfn.STDEV.S(J2536,J2537)</f>
        <v>4.3564425458699124E-2</v>
      </c>
      <c r="M2536" s="62">
        <f>(K2534-K2536)/27</f>
        <v>0.11314378503754499</v>
      </c>
      <c r="N2536" s="33">
        <f>(K2532-K2536)/41</f>
        <v>0.30158361718516258</v>
      </c>
      <c r="O2536" s="33">
        <f t="shared" si="1"/>
        <v>254.5</v>
      </c>
    </row>
    <row r="2537" spans="1:15" ht="15.75" customHeight="1" x14ac:dyDescent="0.3">
      <c r="A2537" s="34">
        <v>3622</v>
      </c>
      <c r="B2537" s="34">
        <v>44</v>
      </c>
      <c r="C2537" s="64">
        <v>414</v>
      </c>
      <c r="D2537" s="64">
        <v>14</v>
      </c>
      <c r="E2537" s="65">
        <v>43591</v>
      </c>
      <c r="F2537" s="64">
        <v>5218</v>
      </c>
      <c r="G2537" s="66">
        <v>8228</v>
      </c>
      <c r="H2537" s="64">
        <v>7771</v>
      </c>
      <c r="I2537" s="64"/>
      <c r="J2537" s="59">
        <f t="shared" si="10"/>
        <v>17.90050920485703</v>
      </c>
      <c r="K2537" s="62"/>
      <c r="L2537" s="62"/>
      <c r="M2537" s="62"/>
      <c r="O2537" s="33">
        <f t="shared" si="1"/>
        <v>255.3</v>
      </c>
    </row>
    <row r="2538" spans="1:15" ht="15.75" customHeight="1" x14ac:dyDescent="0.3">
      <c r="A2538" s="7">
        <v>611</v>
      </c>
      <c r="B2538" s="7">
        <v>261</v>
      </c>
      <c r="C2538" s="28">
        <v>415</v>
      </c>
      <c r="D2538" s="28">
        <v>2</v>
      </c>
      <c r="E2538" s="29">
        <v>43517</v>
      </c>
      <c r="F2538" s="28">
        <v>5229</v>
      </c>
      <c r="G2538" s="28">
        <v>8440</v>
      </c>
      <c r="H2538" s="28">
        <v>7186</v>
      </c>
      <c r="I2538" s="28">
        <v>10</v>
      </c>
      <c r="J2538" s="30">
        <f t="shared" si="10"/>
        <v>64.077669902912632</v>
      </c>
      <c r="K2538" s="31">
        <f>AVERAGE(J2538:J2539)</f>
        <v>63.153604471682094</v>
      </c>
      <c r="L2538" s="31">
        <f>_xlfn.STDEV.S(J2538,J2539)</f>
        <v>1.3068258653663696</v>
      </c>
      <c r="M2538" s="32">
        <v>2</v>
      </c>
      <c r="O2538" s="33">
        <f t="shared" si="1"/>
        <v>195.7</v>
      </c>
    </row>
    <row r="2539" spans="1:15" ht="15.75" customHeight="1" x14ac:dyDescent="0.3">
      <c r="A2539" s="7">
        <v>612</v>
      </c>
      <c r="B2539" s="7">
        <v>262</v>
      </c>
      <c r="C2539" s="28">
        <v>415</v>
      </c>
      <c r="D2539" s="28">
        <v>2</v>
      </c>
      <c r="E2539" s="29">
        <v>43517</v>
      </c>
      <c r="F2539" s="28">
        <v>5194</v>
      </c>
      <c r="G2539" s="28">
        <v>8643</v>
      </c>
      <c r="H2539" s="28">
        <v>7320</v>
      </c>
      <c r="I2539" s="28"/>
      <c r="J2539" s="30">
        <f t="shared" si="10"/>
        <v>62.229539040451556</v>
      </c>
      <c r="K2539" s="31"/>
      <c r="L2539" s="31"/>
      <c r="M2539" s="32"/>
      <c r="O2539" s="33">
        <f t="shared" si="1"/>
        <v>212.6</v>
      </c>
    </row>
    <row r="2540" spans="1:15" ht="15.75" customHeight="1" x14ac:dyDescent="0.3">
      <c r="A2540" s="7">
        <v>1265</v>
      </c>
      <c r="B2540" s="7">
        <v>219</v>
      </c>
      <c r="C2540" s="28">
        <v>415</v>
      </c>
      <c r="D2540" s="28">
        <v>4</v>
      </c>
      <c r="E2540" s="29">
        <v>43524</v>
      </c>
      <c r="F2540" s="28">
        <v>5215</v>
      </c>
      <c r="G2540" s="28">
        <v>8262</v>
      </c>
      <c r="H2540" s="28">
        <v>7526</v>
      </c>
      <c r="I2540" s="28">
        <v>8</v>
      </c>
      <c r="J2540" s="30">
        <f t="shared" si="10"/>
        <v>31.847684984855039</v>
      </c>
      <c r="K2540" s="31">
        <f>AVERAGE(J2540:J2541)</f>
        <v>31.708429307655003</v>
      </c>
      <c r="L2540" s="31">
        <f>_xlfn.STDEV.S(J2540,J2541)</f>
        <v>0.19693726733374189</v>
      </c>
      <c r="M2540" s="32"/>
      <c r="O2540" s="33">
        <f t="shared" si="1"/>
        <v>231.1</v>
      </c>
    </row>
    <row r="2541" spans="1:15" ht="15.75" customHeight="1" x14ac:dyDescent="0.3">
      <c r="A2541" s="7">
        <v>1266</v>
      </c>
      <c r="B2541" s="7">
        <v>220</v>
      </c>
      <c r="C2541" s="28">
        <v>415</v>
      </c>
      <c r="D2541" s="28">
        <v>4</v>
      </c>
      <c r="E2541" s="29">
        <v>43524</v>
      </c>
      <c r="F2541" s="28">
        <v>5178</v>
      </c>
      <c r="G2541" s="28">
        <v>8012</v>
      </c>
      <c r="H2541" s="28">
        <v>7332</v>
      </c>
      <c r="I2541" s="28"/>
      <c r="J2541" s="30">
        <f t="shared" si="10"/>
        <v>31.569173630454966</v>
      </c>
      <c r="K2541" s="32"/>
      <c r="L2541" s="32"/>
      <c r="M2541" s="32"/>
      <c r="O2541" s="33">
        <f t="shared" si="1"/>
        <v>215.4</v>
      </c>
    </row>
    <row r="2542" spans="1:15" ht="15.75" customHeight="1" x14ac:dyDescent="0.3">
      <c r="A2542" s="7">
        <v>1915</v>
      </c>
      <c r="B2542" s="7">
        <v>219</v>
      </c>
      <c r="C2542" s="28">
        <v>415</v>
      </c>
      <c r="D2542" s="28">
        <v>6</v>
      </c>
      <c r="E2542" s="29">
        <v>43535</v>
      </c>
      <c r="F2542" s="28">
        <v>5215</v>
      </c>
      <c r="G2542" s="28">
        <v>8325</v>
      </c>
      <c r="H2542" s="28">
        <v>7556</v>
      </c>
      <c r="I2542" s="28">
        <v>6</v>
      </c>
      <c r="J2542" s="30">
        <f t="shared" si="10"/>
        <v>32.849209739427593</v>
      </c>
      <c r="K2542" s="31">
        <f>AVERAGE(J2542:J2543)</f>
        <v>33.401914432112505</v>
      </c>
      <c r="L2542" s="31">
        <f>_xlfn.STDEV.S(J2542,J2543)</f>
        <v>0.78164247238225171</v>
      </c>
      <c r="M2542" s="32"/>
      <c r="O2542" s="33">
        <f t="shared" si="1"/>
        <v>234.1</v>
      </c>
    </row>
    <row r="2543" spans="1:15" ht="15.75" customHeight="1" x14ac:dyDescent="0.3">
      <c r="A2543" s="7">
        <v>1916</v>
      </c>
      <c r="B2543" s="7">
        <v>220</v>
      </c>
      <c r="C2543" s="28">
        <v>415</v>
      </c>
      <c r="D2543" s="28">
        <v>6</v>
      </c>
      <c r="E2543" s="29">
        <v>43535</v>
      </c>
      <c r="F2543" s="28">
        <v>5178</v>
      </c>
      <c r="G2543" s="28">
        <v>8484</v>
      </c>
      <c r="H2543" s="28">
        <v>7646</v>
      </c>
      <c r="I2543" s="28"/>
      <c r="J2543" s="30">
        <f t="shared" si="10"/>
        <v>33.954619124797411</v>
      </c>
      <c r="K2543" s="31"/>
      <c r="L2543" s="31"/>
      <c r="M2543" s="32"/>
      <c r="O2543" s="33">
        <f t="shared" si="1"/>
        <v>246.8</v>
      </c>
    </row>
    <row r="2544" spans="1:15" ht="15.75" customHeight="1" x14ac:dyDescent="0.3">
      <c r="A2544" s="34">
        <v>2373</v>
      </c>
      <c r="B2544" s="34">
        <v>143</v>
      </c>
      <c r="C2544" s="35">
        <v>415</v>
      </c>
      <c r="D2544" s="35">
        <v>8</v>
      </c>
      <c r="E2544" s="36">
        <v>43550</v>
      </c>
      <c r="F2544" s="37">
        <v>5229</v>
      </c>
      <c r="G2544" s="35">
        <v>8205</v>
      </c>
      <c r="H2544" s="35">
        <v>7666</v>
      </c>
      <c r="I2544" s="28"/>
      <c r="J2544" s="30">
        <f t="shared" si="10"/>
        <v>22.117357406647518</v>
      </c>
      <c r="K2544" s="31">
        <f>AVERAGE(J2544:J2545)</f>
        <v>22.267377992324178</v>
      </c>
      <c r="L2544" s="31">
        <f>_xlfn.STDEV.S(J2544,J2545)</f>
        <v>0.21216114689908572</v>
      </c>
      <c r="M2544" s="32"/>
      <c r="O2544" s="33">
        <f t="shared" si="1"/>
        <v>243.7</v>
      </c>
    </row>
    <row r="2545" spans="1:15" ht="15.75" customHeight="1" x14ac:dyDescent="0.3">
      <c r="A2545" s="34">
        <v>2374</v>
      </c>
      <c r="B2545" s="34">
        <v>144</v>
      </c>
      <c r="C2545" s="35">
        <v>415</v>
      </c>
      <c r="D2545" s="35">
        <v>8</v>
      </c>
      <c r="E2545" s="36">
        <v>43550</v>
      </c>
      <c r="F2545" s="37">
        <v>5238</v>
      </c>
      <c r="G2545" s="35">
        <v>8165</v>
      </c>
      <c r="H2545" s="35">
        <v>7629</v>
      </c>
      <c r="I2545" s="28"/>
      <c r="J2545" s="30">
        <f t="shared" si="10"/>
        <v>22.417398578000835</v>
      </c>
      <c r="K2545" s="32"/>
      <c r="L2545" s="32"/>
      <c r="M2545" s="32"/>
      <c r="O2545" s="33">
        <f t="shared" si="1"/>
        <v>239.1</v>
      </c>
    </row>
    <row r="2546" spans="1:15" ht="15.75" customHeight="1" x14ac:dyDescent="0.3">
      <c r="A2546" s="34">
        <v>2803</v>
      </c>
      <c r="B2546" s="34">
        <v>175</v>
      </c>
      <c r="C2546" s="35">
        <v>415</v>
      </c>
      <c r="D2546" s="35">
        <v>10</v>
      </c>
      <c r="E2546" s="36">
        <v>43564</v>
      </c>
      <c r="F2546" s="37">
        <v>5280</v>
      </c>
      <c r="G2546" s="35">
        <v>7864</v>
      </c>
      <c r="H2546" s="35">
        <v>7565</v>
      </c>
      <c r="I2546" s="35"/>
      <c r="J2546" s="30">
        <f t="shared" si="10"/>
        <v>13.085339168490155</v>
      </c>
      <c r="K2546" s="31">
        <f>AVERAGE(J2546:J2547)</f>
        <v>13.085339168490155</v>
      </c>
      <c r="L2546" s="31" t="e">
        <f>_xlfn.STDEV.S(J2546,J2547)</f>
        <v>#DIV/0!</v>
      </c>
      <c r="M2546" s="32"/>
      <c r="O2546" s="33">
        <f t="shared" si="1"/>
        <v>228.5</v>
      </c>
    </row>
    <row r="2547" spans="1:15" ht="15.75" customHeight="1" x14ac:dyDescent="0.3">
      <c r="A2547" s="34">
        <v>2804</v>
      </c>
      <c r="B2547" s="34">
        <v>176</v>
      </c>
      <c r="C2547" s="35">
        <v>415</v>
      </c>
      <c r="D2547" s="35">
        <v>10</v>
      </c>
      <c r="E2547" s="36">
        <v>43564</v>
      </c>
      <c r="F2547" s="37">
        <v>5193</v>
      </c>
      <c r="G2547" s="35">
        <v>8746</v>
      </c>
      <c r="H2547" s="35">
        <v>7803</v>
      </c>
      <c r="I2547" s="35"/>
      <c r="J2547" s="30"/>
      <c r="K2547" s="32"/>
      <c r="L2547" s="32"/>
      <c r="M2547" s="32"/>
      <c r="O2547" s="33">
        <f t="shared" si="1"/>
        <v>261</v>
      </c>
    </row>
    <row r="2548" spans="1:15" ht="15.75" customHeight="1" x14ac:dyDescent="0.3">
      <c r="A2548" s="34">
        <v>3623</v>
      </c>
      <c r="B2548" s="34">
        <v>45</v>
      </c>
      <c r="C2548" s="35">
        <v>415</v>
      </c>
      <c r="D2548" s="35">
        <v>14</v>
      </c>
      <c r="E2548" s="36">
        <v>43591</v>
      </c>
      <c r="F2548" s="35">
        <v>5211</v>
      </c>
      <c r="G2548" s="37">
        <v>8010</v>
      </c>
      <c r="H2548" s="35">
        <v>7612</v>
      </c>
      <c r="I2548" s="35"/>
      <c r="J2548" s="30">
        <f t="shared" ref="J2548:J2649" si="11">+(((G2548-F2548)-(H2548-F2548))/(H2548-F2548))*100</f>
        <v>16.57642648896293</v>
      </c>
      <c r="K2548" s="31">
        <f>AVERAGE(J2548:J2549)</f>
        <v>16.567169198804464</v>
      </c>
      <c r="L2548" s="31">
        <f>_xlfn.STDEV.S(J2548,J2549)</f>
        <v>1.3091785292923071E-2</v>
      </c>
      <c r="M2548" s="32">
        <f>(K2546-K2548)/14</f>
        <v>-0.24870214502245069</v>
      </c>
      <c r="N2548" s="33">
        <f>(K2542-K2548)/56</f>
        <v>0.30062045059478643</v>
      </c>
      <c r="O2548" s="33">
        <f t="shared" si="1"/>
        <v>240.1</v>
      </c>
    </row>
    <row r="2549" spans="1:15" ht="15.75" customHeight="1" x14ac:dyDescent="0.3">
      <c r="A2549" s="34">
        <v>3624</v>
      </c>
      <c r="B2549" s="34">
        <v>46</v>
      </c>
      <c r="C2549" s="35">
        <v>415</v>
      </c>
      <c r="D2549" s="35">
        <v>14</v>
      </c>
      <c r="E2549" s="36">
        <v>43591</v>
      </c>
      <c r="F2549" s="35">
        <v>5260</v>
      </c>
      <c r="G2549" s="37">
        <v>8118</v>
      </c>
      <c r="H2549" s="35">
        <v>7712</v>
      </c>
      <c r="I2549" s="35"/>
      <c r="J2549" s="30">
        <f t="shared" si="11"/>
        <v>16.557911908646002</v>
      </c>
      <c r="K2549" s="32"/>
      <c r="L2549" s="32"/>
      <c r="M2549" s="32"/>
      <c r="O2549" s="33">
        <f t="shared" si="1"/>
        <v>245.2</v>
      </c>
    </row>
    <row r="2550" spans="1:15" ht="15.75" customHeight="1" x14ac:dyDescent="0.3">
      <c r="A2550" s="7">
        <v>613</v>
      </c>
      <c r="B2550" s="7">
        <v>263</v>
      </c>
      <c r="C2550" s="67">
        <v>416</v>
      </c>
      <c r="D2550" s="67">
        <v>2</v>
      </c>
      <c r="E2550" s="68">
        <v>43517</v>
      </c>
      <c r="F2550" s="67">
        <v>5258</v>
      </c>
      <c r="G2550" s="67">
        <v>8485</v>
      </c>
      <c r="H2550" s="67">
        <v>7286</v>
      </c>
      <c r="I2550" s="67">
        <v>10</v>
      </c>
      <c r="J2550" s="69">
        <f t="shared" si="11"/>
        <v>59.12228796844181</v>
      </c>
      <c r="K2550" s="46">
        <f>AVERAGE(J2550:J2551)</f>
        <v>57.492531593027863</v>
      </c>
      <c r="L2550" s="46">
        <f>_xlfn.STDEV.S(J2550,J2551)</f>
        <v>2.3048235694744168</v>
      </c>
      <c r="M2550" s="47">
        <v>3</v>
      </c>
      <c r="O2550" s="33">
        <f t="shared" si="1"/>
        <v>202.8</v>
      </c>
    </row>
    <row r="2551" spans="1:15" ht="15.75" customHeight="1" x14ac:dyDescent="0.3">
      <c r="A2551" s="7">
        <v>614</v>
      </c>
      <c r="B2551" s="7">
        <v>264</v>
      </c>
      <c r="C2551" s="67">
        <v>416</v>
      </c>
      <c r="D2551" s="67">
        <v>2</v>
      </c>
      <c r="E2551" s="68">
        <v>43517</v>
      </c>
      <c r="F2551" s="67">
        <v>5312</v>
      </c>
      <c r="G2551" s="67">
        <v>8356</v>
      </c>
      <c r="H2551" s="67">
        <v>7265</v>
      </c>
      <c r="I2551" s="67"/>
      <c r="J2551" s="69">
        <f t="shared" si="11"/>
        <v>55.862775217613923</v>
      </c>
      <c r="K2551" s="47"/>
      <c r="L2551" s="47"/>
      <c r="M2551" s="47"/>
      <c r="O2551" s="33">
        <f t="shared" si="1"/>
        <v>195.3</v>
      </c>
    </row>
    <row r="2552" spans="1:15" ht="15.75" customHeight="1" x14ac:dyDescent="0.3">
      <c r="A2552" s="7">
        <v>1267</v>
      </c>
      <c r="B2552" s="7">
        <v>221</v>
      </c>
      <c r="C2552" s="67">
        <v>416</v>
      </c>
      <c r="D2552" s="67">
        <v>4</v>
      </c>
      <c r="E2552" s="68">
        <v>43524</v>
      </c>
      <c r="F2552" s="67">
        <v>5187</v>
      </c>
      <c r="G2552" s="67">
        <v>8968</v>
      </c>
      <c r="H2552" s="67">
        <v>8066</v>
      </c>
      <c r="I2552" s="67">
        <v>9</v>
      </c>
      <c r="J2552" s="69">
        <f t="shared" si="11"/>
        <v>31.330323028829454</v>
      </c>
      <c r="K2552" s="46">
        <f>AVERAGE(J2552:J2553)</f>
        <v>31.448123691862591</v>
      </c>
      <c r="L2552" s="46">
        <f>_xlfn.STDEV.S(J2552,J2553)</f>
        <v>0.16659529531800238</v>
      </c>
      <c r="M2552" s="47"/>
      <c r="O2552" s="33">
        <f t="shared" si="1"/>
        <v>287.89999999999998</v>
      </c>
    </row>
    <row r="2553" spans="1:15" ht="15.75" customHeight="1" x14ac:dyDescent="0.3">
      <c r="A2553" s="7">
        <v>1268</v>
      </c>
      <c r="B2553" s="7">
        <v>222</v>
      </c>
      <c r="C2553" s="67">
        <v>416</v>
      </c>
      <c r="D2553" s="67">
        <v>4</v>
      </c>
      <c r="E2553" s="68">
        <v>43524</v>
      </c>
      <c r="F2553" s="67">
        <v>5216</v>
      </c>
      <c r="G2553" s="67">
        <v>8938</v>
      </c>
      <c r="H2553" s="67">
        <v>8045</v>
      </c>
      <c r="I2553" s="67"/>
      <c r="J2553" s="69">
        <f t="shared" si="11"/>
        <v>31.565924354895724</v>
      </c>
      <c r="K2553" s="46"/>
      <c r="L2553" s="46"/>
      <c r="M2553" s="47"/>
      <c r="O2553" s="33">
        <f t="shared" si="1"/>
        <v>282.89999999999998</v>
      </c>
    </row>
    <row r="2554" spans="1:15" ht="15.75" customHeight="1" x14ac:dyDescent="0.3">
      <c r="A2554" s="7">
        <v>1917</v>
      </c>
      <c r="B2554" s="7">
        <v>221</v>
      </c>
      <c r="C2554" s="67">
        <v>416</v>
      </c>
      <c r="D2554" s="67">
        <v>6</v>
      </c>
      <c r="E2554" s="68">
        <v>43535</v>
      </c>
      <c r="F2554" s="67">
        <v>5187</v>
      </c>
      <c r="G2554" s="67">
        <v>8372</v>
      </c>
      <c r="H2554" s="67">
        <v>7514</v>
      </c>
      <c r="I2554" s="67">
        <v>7</v>
      </c>
      <c r="J2554" s="69">
        <f t="shared" si="11"/>
        <v>36.871508379888269</v>
      </c>
      <c r="K2554" s="46">
        <f>AVERAGE(J2554:J2555)</f>
        <v>36.989213309440984</v>
      </c>
      <c r="L2554" s="46">
        <f>_xlfn.STDEV.S(J2554,J2555)</f>
        <v>0.166459907731625</v>
      </c>
      <c r="M2554" s="47"/>
      <c r="O2554" s="33">
        <f t="shared" si="1"/>
        <v>232.7</v>
      </c>
    </row>
    <row r="2555" spans="1:15" ht="15.75" customHeight="1" x14ac:dyDescent="0.3">
      <c r="A2555" s="7">
        <v>1918</v>
      </c>
      <c r="B2555" s="7">
        <v>222</v>
      </c>
      <c r="C2555" s="67">
        <v>416</v>
      </c>
      <c r="D2555" s="67">
        <v>6</v>
      </c>
      <c r="E2555" s="68">
        <v>43535</v>
      </c>
      <c r="F2555" s="67">
        <v>5216</v>
      </c>
      <c r="G2555" s="67">
        <v>8486</v>
      </c>
      <c r="H2555" s="67">
        <v>7601</v>
      </c>
      <c r="I2555" s="67"/>
      <c r="J2555" s="69">
        <f t="shared" si="11"/>
        <v>37.106918238993707</v>
      </c>
      <c r="K2555" s="47"/>
      <c r="L2555" s="47"/>
      <c r="M2555" s="47"/>
      <c r="O2555" s="33">
        <f t="shared" si="1"/>
        <v>238.5</v>
      </c>
    </row>
    <row r="2556" spans="1:15" ht="15.75" customHeight="1" x14ac:dyDescent="0.3">
      <c r="A2556" s="34">
        <v>2565</v>
      </c>
      <c r="B2556" s="34">
        <v>153</v>
      </c>
      <c r="C2556" s="70">
        <v>416</v>
      </c>
      <c r="D2556" s="70">
        <v>9</v>
      </c>
      <c r="E2556" s="71">
        <v>43557</v>
      </c>
      <c r="F2556" s="72">
        <v>5238</v>
      </c>
      <c r="G2556" s="70">
        <v>8013</v>
      </c>
      <c r="H2556" s="70">
        <v>7616</v>
      </c>
      <c r="I2556" s="67"/>
      <c r="J2556" s="69">
        <f t="shared" si="11"/>
        <v>16.69470142977292</v>
      </c>
      <c r="K2556" s="46">
        <f>AVERAGE(J2556:J2557)</f>
        <v>16.610147974056147</v>
      </c>
      <c r="L2556" s="46">
        <f>_xlfn.STDEV.S(J2556,J2557)</f>
        <v>0.11957664382016994</v>
      </c>
      <c r="M2556" s="47"/>
      <c r="O2556" s="33">
        <f t="shared" si="1"/>
        <v>237.8</v>
      </c>
    </row>
    <row r="2557" spans="1:15" ht="15.75" customHeight="1" x14ac:dyDescent="0.3">
      <c r="A2557" s="34">
        <v>2566</v>
      </c>
      <c r="B2557" s="34">
        <v>154</v>
      </c>
      <c r="C2557" s="70">
        <v>416</v>
      </c>
      <c r="D2557" s="70">
        <v>9</v>
      </c>
      <c r="E2557" s="71">
        <v>43557</v>
      </c>
      <c r="F2557" s="72">
        <v>5194</v>
      </c>
      <c r="G2557" s="70">
        <v>8085</v>
      </c>
      <c r="H2557" s="70">
        <v>7675</v>
      </c>
      <c r="I2557" s="67"/>
      <c r="J2557" s="69">
        <f t="shared" si="11"/>
        <v>16.525594518339378</v>
      </c>
      <c r="K2557" s="47"/>
      <c r="L2557" s="47"/>
      <c r="M2557" s="47"/>
      <c r="O2557" s="33">
        <f t="shared" si="1"/>
        <v>248.1</v>
      </c>
    </row>
    <row r="2558" spans="1:15" ht="15.75" customHeight="1" x14ac:dyDescent="0.3">
      <c r="A2558" s="34">
        <v>3215</v>
      </c>
      <c r="B2558" s="34">
        <v>155</v>
      </c>
      <c r="C2558" s="70">
        <v>416</v>
      </c>
      <c r="D2558" s="70">
        <v>12</v>
      </c>
      <c r="E2558" s="71">
        <v>43577</v>
      </c>
      <c r="F2558" s="72">
        <v>5181</v>
      </c>
      <c r="G2558" s="70">
        <v>7813</v>
      </c>
      <c r="H2558" s="70">
        <v>7470</v>
      </c>
      <c r="I2558" s="70"/>
      <c r="J2558" s="69">
        <f t="shared" si="11"/>
        <v>14.984709480122325</v>
      </c>
      <c r="K2558" s="46">
        <f>AVERAGE(J2558:J2559)</f>
        <v>15.092696328447158</v>
      </c>
      <c r="L2558" s="46">
        <f>_xlfn.STDEV.S(J2558,J2559)</f>
        <v>0.15271646545890386</v>
      </c>
      <c r="M2558" s="47">
        <f>(K2556-K2558)/20</f>
        <v>7.5872582280449491E-2</v>
      </c>
      <c r="N2558" s="33">
        <f>(K2552-K2558)/53</f>
        <v>0.30859296912104589</v>
      </c>
      <c r="O2558" s="33">
        <f t="shared" si="1"/>
        <v>228.9</v>
      </c>
    </row>
    <row r="2559" spans="1:15" ht="15.75" customHeight="1" x14ac:dyDescent="0.3">
      <c r="A2559" s="34">
        <v>3216</v>
      </c>
      <c r="B2559" s="34">
        <v>156</v>
      </c>
      <c r="C2559" s="70">
        <v>416</v>
      </c>
      <c r="D2559" s="70">
        <v>12</v>
      </c>
      <c r="E2559" s="71">
        <v>43577</v>
      </c>
      <c r="F2559" s="72">
        <v>5171</v>
      </c>
      <c r="G2559" s="70">
        <v>7869</v>
      </c>
      <c r="H2559" s="70">
        <v>7513</v>
      </c>
      <c r="I2559" s="70"/>
      <c r="J2559" s="69">
        <f t="shared" si="11"/>
        <v>15.200683176771989</v>
      </c>
      <c r="K2559" s="47"/>
      <c r="L2559" s="47"/>
      <c r="M2559" s="47"/>
      <c r="O2559" s="33">
        <f t="shared" si="1"/>
        <v>234.2</v>
      </c>
    </row>
    <row r="2560" spans="1:15" ht="15.75" customHeight="1" x14ac:dyDescent="0.3">
      <c r="A2560" s="7">
        <v>325</v>
      </c>
      <c r="B2560" s="7">
        <v>325</v>
      </c>
      <c r="C2560" s="28">
        <v>417</v>
      </c>
      <c r="D2560" s="28">
        <v>1</v>
      </c>
      <c r="E2560" s="29">
        <v>43514</v>
      </c>
      <c r="F2560" s="28">
        <v>5236</v>
      </c>
      <c r="G2560" s="28">
        <v>9298</v>
      </c>
      <c r="H2560" s="28">
        <v>8356</v>
      </c>
      <c r="I2560" s="28">
        <v>10</v>
      </c>
      <c r="J2560" s="30">
        <f t="shared" si="11"/>
        <v>30.19230769230769</v>
      </c>
      <c r="K2560" s="31">
        <f>AVERAGE(J2560:J2561)</f>
        <v>29.12358526760023</v>
      </c>
      <c r="L2560" s="31">
        <f>_xlfn.STDEV.S(J2560,J2561)</f>
        <v>1.5114017474335484</v>
      </c>
      <c r="M2560" s="32">
        <v>1</v>
      </c>
      <c r="O2560" s="33">
        <f t="shared" si="1"/>
        <v>312</v>
      </c>
    </row>
    <row r="2561" spans="1:15" ht="15.75" customHeight="1" x14ac:dyDescent="0.3">
      <c r="A2561" s="7">
        <v>326</v>
      </c>
      <c r="B2561" s="7">
        <v>326</v>
      </c>
      <c r="C2561" s="28">
        <v>417</v>
      </c>
      <c r="D2561" s="28">
        <v>1</v>
      </c>
      <c r="E2561" s="29">
        <v>43514</v>
      </c>
      <c r="F2561" s="28">
        <v>5256</v>
      </c>
      <c r="G2561" s="28">
        <v>9364</v>
      </c>
      <c r="H2561" s="28">
        <v>8464</v>
      </c>
      <c r="I2561" s="28"/>
      <c r="J2561" s="30">
        <f t="shared" si="11"/>
        <v>28.054862842892771</v>
      </c>
      <c r="K2561" s="31"/>
      <c r="L2561" s="31"/>
      <c r="M2561" s="32"/>
      <c r="O2561" s="33">
        <f t="shared" si="1"/>
        <v>320.8</v>
      </c>
    </row>
    <row r="2562" spans="1:15" ht="15.75" customHeight="1" x14ac:dyDescent="0.3">
      <c r="A2562" s="7">
        <v>979</v>
      </c>
      <c r="B2562" s="7">
        <v>325</v>
      </c>
      <c r="C2562" s="28">
        <v>417</v>
      </c>
      <c r="D2562" s="28">
        <v>3</v>
      </c>
      <c r="E2562" s="29">
        <v>43521</v>
      </c>
      <c r="F2562" s="28">
        <v>5236</v>
      </c>
      <c r="G2562" s="28">
        <v>8272</v>
      </c>
      <c r="H2562" s="28">
        <v>7663</v>
      </c>
      <c r="I2562" s="28">
        <v>8</v>
      </c>
      <c r="J2562" s="30">
        <f t="shared" si="11"/>
        <v>25.092707045735473</v>
      </c>
      <c r="K2562" s="31">
        <f>AVERAGE(J2562:J2563)</f>
        <v>24.82373131748691</v>
      </c>
      <c r="L2562" s="31">
        <f>_xlfn.STDEV.S(J2562,J2563)</f>
        <v>0.38038912283829773</v>
      </c>
      <c r="M2562" s="32"/>
      <c r="O2562" s="33">
        <f t="shared" si="1"/>
        <v>242.7</v>
      </c>
    </row>
    <row r="2563" spans="1:15" ht="15.75" customHeight="1" x14ac:dyDescent="0.3">
      <c r="A2563" s="7">
        <v>980</v>
      </c>
      <c r="B2563" s="7">
        <v>326</v>
      </c>
      <c r="C2563" s="28">
        <v>417</v>
      </c>
      <c r="D2563" s="28">
        <v>3</v>
      </c>
      <c r="E2563" s="29">
        <v>43521</v>
      </c>
      <c r="F2563" s="28">
        <v>5256</v>
      </c>
      <c r="G2563" s="28">
        <v>8543</v>
      </c>
      <c r="H2563" s="28">
        <v>7895</v>
      </c>
      <c r="I2563" s="28"/>
      <c r="J2563" s="30">
        <f t="shared" si="11"/>
        <v>24.554755589238347</v>
      </c>
      <c r="K2563" s="32"/>
      <c r="L2563" s="32"/>
      <c r="M2563" s="32"/>
      <c r="O2563" s="33">
        <f t="shared" si="1"/>
        <v>263.89999999999998</v>
      </c>
    </row>
    <row r="2564" spans="1:15" ht="15.75" customHeight="1" x14ac:dyDescent="0.3">
      <c r="A2564" s="7">
        <v>1629</v>
      </c>
      <c r="B2564" s="7">
        <v>325</v>
      </c>
      <c r="C2564" s="28">
        <v>417</v>
      </c>
      <c r="D2564" s="28">
        <v>5</v>
      </c>
      <c r="E2564" s="29">
        <v>43531</v>
      </c>
      <c r="F2564" s="28">
        <v>5236</v>
      </c>
      <c r="G2564" s="28">
        <v>7596</v>
      </c>
      <c r="H2564" s="28">
        <v>7222</v>
      </c>
      <c r="I2564" s="28">
        <v>7</v>
      </c>
      <c r="J2564" s="30">
        <f t="shared" si="11"/>
        <v>18.831822759315205</v>
      </c>
      <c r="K2564" s="31">
        <f>AVERAGE(J2564:J2565)</f>
        <v>18.795965288013399</v>
      </c>
      <c r="L2564" s="31">
        <f>_xlfn.STDEV.S(J2564,J2565)</f>
        <v>5.0710122227418788E-2</v>
      </c>
      <c r="M2564" s="32"/>
      <c r="O2564" s="33">
        <f t="shared" si="1"/>
        <v>198.6</v>
      </c>
    </row>
    <row r="2565" spans="1:15" ht="15.75" customHeight="1" x14ac:dyDescent="0.3">
      <c r="A2565" s="7">
        <v>1630</v>
      </c>
      <c r="B2565" s="7">
        <v>326</v>
      </c>
      <c r="C2565" s="28">
        <v>417</v>
      </c>
      <c r="D2565" s="28">
        <v>5</v>
      </c>
      <c r="E2565" s="29">
        <v>43531</v>
      </c>
      <c r="F2565" s="28">
        <v>5256</v>
      </c>
      <c r="G2565" s="28">
        <v>7459</v>
      </c>
      <c r="H2565" s="28">
        <v>7111</v>
      </c>
      <c r="I2565" s="28"/>
      <c r="J2565" s="30">
        <f t="shared" si="11"/>
        <v>18.760107816711592</v>
      </c>
      <c r="K2565" s="31"/>
      <c r="L2565" s="31"/>
      <c r="M2565" s="32"/>
      <c r="O2565" s="33">
        <f t="shared" si="1"/>
        <v>185.5</v>
      </c>
    </row>
    <row r="2566" spans="1:15" ht="15.75" customHeight="1" x14ac:dyDescent="0.3">
      <c r="A2566" s="34">
        <v>2193</v>
      </c>
      <c r="B2566" s="34">
        <v>239</v>
      </c>
      <c r="C2566" s="35">
        <v>417</v>
      </c>
      <c r="D2566" s="35">
        <v>7</v>
      </c>
      <c r="E2566" s="36">
        <v>43545</v>
      </c>
      <c r="F2566" s="37">
        <v>5249</v>
      </c>
      <c r="G2566" s="35">
        <v>8813</v>
      </c>
      <c r="H2566" s="35">
        <v>8333</v>
      </c>
      <c r="I2566" s="28"/>
      <c r="J2566" s="30">
        <f t="shared" si="11"/>
        <v>15.56420233463035</v>
      </c>
      <c r="K2566" s="31">
        <f>AVERAGE(J2566:J2567)</f>
        <v>15.515385517058011</v>
      </c>
      <c r="L2566" s="31">
        <f>_xlfn.STDEV.S(J2566,J2567)</f>
        <v>6.9037405482695227E-2</v>
      </c>
      <c r="M2566" s="32">
        <f>(K2564-K2566)/14</f>
        <v>0.23432712649681342</v>
      </c>
      <c r="N2566" s="33">
        <f>(K2560-K2566)/31</f>
        <v>0.43897418550136191</v>
      </c>
      <c r="O2566" s="33">
        <f t="shared" si="1"/>
        <v>308.39999999999998</v>
      </c>
    </row>
    <row r="2567" spans="1:15" ht="15.75" customHeight="1" x14ac:dyDescent="0.3">
      <c r="A2567" s="34">
        <v>2194</v>
      </c>
      <c r="B2567" s="34">
        <v>240</v>
      </c>
      <c r="C2567" s="35">
        <v>417</v>
      </c>
      <c r="D2567" s="35">
        <v>7</v>
      </c>
      <c r="E2567" s="36">
        <v>43545</v>
      </c>
      <c r="F2567" s="37">
        <v>5262</v>
      </c>
      <c r="G2567" s="35">
        <v>8405</v>
      </c>
      <c r="H2567" s="35">
        <v>7984</v>
      </c>
      <c r="I2567" s="28"/>
      <c r="J2567" s="30">
        <f t="shared" si="11"/>
        <v>15.466568699485672</v>
      </c>
      <c r="K2567" s="32"/>
      <c r="L2567" s="32"/>
      <c r="M2567" s="32"/>
      <c r="O2567" s="33">
        <f t="shared" si="1"/>
        <v>272.2</v>
      </c>
    </row>
    <row r="2568" spans="1:15" ht="15.75" customHeight="1" x14ac:dyDescent="0.3">
      <c r="A2568" s="7">
        <v>615</v>
      </c>
      <c r="B2568" s="7">
        <v>265</v>
      </c>
      <c r="C2568" s="57">
        <v>418</v>
      </c>
      <c r="D2568" s="57">
        <v>2</v>
      </c>
      <c r="E2568" s="58">
        <v>43517</v>
      </c>
      <c r="F2568" s="57">
        <v>5235</v>
      </c>
      <c r="G2568" s="57">
        <v>8526</v>
      </c>
      <c r="H2568" s="57">
        <v>7335</v>
      </c>
      <c r="I2568" s="57">
        <v>10</v>
      </c>
      <c r="J2568" s="59">
        <f t="shared" si="11"/>
        <v>56.714285714285715</v>
      </c>
      <c r="K2568" s="63">
        <f>AVERAGE(J2568:J2569)</f>
        <v>55.253350441973197</v>
      </c>
      <c r="L2568" s="63">
        <f>_xlfn.STDEV.S(J2568,J2569)</f>
        <v>2.0660744758535943</v>
      </c>
      <c r="M2568" s="62">
        <v>2</v>
      </c>
      <c r="O2568" s="33">
        <f t="shared" si="1"/>
        <v>210</v>
      </c>
    </row>
    <row r="2569" spans="1:15" ht="15.75" customHeight="1" x14ac:dyDescent="0.3">
      <c r="A2569" s="7">
        <v>616</v>
      </c>
      <c r="B2569" s="7">
        <v>266</v>
      </c>
      <c r="C2569" s="57">
        <v>418</v>
      </c>
      <c r="D2569" s="57">
        <v>2</v>
      </c>
      <c r="E2569" s="58">
        <v>43517</v>
      </c>
      <c r="F2569" s="57">
        <v>5209</v>
      </c>
      <c r="G2569" s="57">
        <v>8291</v>
      </c>
      <c r="H2569" s="57">
        <v>7213</v>
      </c>
      <c r="I2569" s="57"/>
      <c r="J2569" s="59">
        <f t="shared" si="11"/>
        <v>53.792415169660678</v>
      </c>
      <c r="K2569" s="62"/>
      <c r="L2569" s="62"/>
      <c r="M2569" s="62"/>
      <c r="O2569" s="33">
        <f t="shared" si="1"/>
        <v>200.4</v>
      </c>
    </row>
    <row r="2570" spans="1:15" ht="15.75" customHeight="1" x14ac:dyDescent="0.3">
      <c r="A2570" s="7">
        <v>1269</v>
      </c>
      <c r="B2570" s="7">
        <v>223</v>
      </c>
      <c r="C2570" s="57">
        <v>418</v>
      </c>
      <c r="D2570" s="57">
        <v>4</v>
      </c>
      <c r="E2570" s="58">
        <v>43524</v>
      </c>
      <c r="F2570" s="57">
        <v>5225</v>
      </c>
      <c r="G2570" s="57">
        <v>7700</v>
      </c>
      <c r="H2570" s="57">
        <v>7173</v>
      </c>
      <c r="I2570" s="57">
        <v>9</v>
      </c>
      <c r="J2570" s="59">
        <f t="shared" si="11"/>
        <v>27.053388090349078</v>
      </c>
      <c r="K2570" s="63">
        <f>AVERAGE(J2570:J2571)</f>
        <v>27.310761131128416</v>
      </c>
      <c r="L2570" s="63">
        <f>_xlfn.STDEV.S(J2570,J2571)</f>
        <v>0.36398044485934405</v>
      </c>
      <c r="M2570" s="62"/>
      <c r="O2570" s="33">
        <f t="shared" si="1"/>
        <v>194.8</v>
      </c>
    </row>
    <row r="2571" spans="1:15" ht="15.75" customHeight="1" x14ac:dyDescent="0.3">
      <c r="A2571" s="7">
        <v>1270</v>
      </c>
      <c r="B2571" s="7">
        <v>224</v>
      </c>
      <c r="C2571" s="57">
        <v>418</v>
      </c>
      <c r="D2571" s="57">
        <v>4</v>
      </c>
      <c r="E2571" s="58">
        <v>43524</v>
      </c>
      <c r="F2571" s="57">
        <v>5231</v>
      </c>
      <c r="G2571" s="57">
        <v>7665</v>
      </c>
      <c r="H2571" s="57">
        <v>7139</v>
      </c>
      <c r="I2571" s="57"/>
      <c r="J2571" s="59">
        <f t="shared" si="11"/>
        <v>27.568134171907754</v>
      </c>
      <c r="K2571" s="63"/>
      <c r="L2571" s="63"/>
      <c r="M2571" s="62"/>
      <c r="O2571" s="33">
        <f t="shared" si="1"/>
        <v>190.8</v>
      </c>
    </row>
    <row r="2572" spans="1:15" ht="15.75" customHeight="1" x14ac:dyDescent="0.3">
      <c r="A2572" s="7">
        <v>1919</v>
      </c>
      <c r="B2572" s="7">
        <v>223</v>
      </c>
      <c r="C2572" s="57">
        <v>418</v>
      </c>
      <c r="D2572" s="57">
        <v>6</v>
      </c>
      <c r="E2572" s="58">
        <v>43535</v>
      </c>
      <c r="F2572" s="57">
        <v>5225</v>
      </c>
      <c r="G2572" s="57">
        <v>8852</v>
      </c>
      <c r="H2572" s="57">
        <v>7813</v>
      </c>
      <c r="I2572" s="57">
        <v>8</v>
      </c>
      <c r="J2572" s="59">
        <f t="shared" si="11"/>
        <v>40.146831530139103</v>
      </c>
      <c r="K2572" s="63">
        <f>AVERAGE(J2572:J2573)</f>
        <v>39.029007870332705</v>
      </c>
      <c r="L2572" s="63">
        <f>_xlfn.STDEV.S(J2572,J2573)</f>
        <v>1.5808413800397312</v>
      </c>
      <c r="M2572" s="62"/>
      <c r="O2572" s="33">
        <f t="shared" si="1"/>
        <v>258.8</v>
      </c>
    </row>
    <row r="2573" spans="1:15" ht="15.75" customHeight="1" x14ac:dyDescent="0.3">
      <c r="A2573" s="7">
        <v>1920</v>
      </c>
      <c r="B2573" s="7">
        <v>224</v>
      </c>
      <c r="C2573" s="57">
        <v>418</v>
      </c>
      <c r="D2573" s="57">
        <v>6</v>
      </c>
      <c r="E2573" s="58">
        <v>43535</v>
      </c>
      <c r="F2573" s="57">
        <v>5231</v>
      </c>
      <c r="G2573" s="57">
        <v>8585</v>
      </c>
      <c r="H2573" s="57">
        <v>7663</v>
      </c>
      <c r="I2573" s="57"/>
      <c r="J2573" s="59">
        <f t="shared" si="11"/>
        <v>37.911184210526315</v>
      </c>
      <c r="K2573" s="62"/>
      <c r="L2573" s="62"/>
      <c r="M2573" s="62"/>
      <c r="O2573" s="33">
        <f t="shared" si="1"/>
        <v>243.2</v>
      </c>
    </row>
    <row r="2574" spans="1:15" ht="15.75" customHeight="1" x14ac:dyDescent="0.3">
      <c r="A2574" s="34">
        <v>2375</v>
      </c>
      <c r="B2574" s="34">
        <v>145</v>
      </c>
      <c r="C2574" s="64">
        <v>418</v>
      </c>
      <c r="D2574" s="64">
        <v>8</v>
      </c>
      <c r="E2574" s="65">
        <v>43550</v>
      </c>
      <c r="F2574" s="66">
        <v>5181</v>
      </c>
      <c r="G2574" s="64">
        <v>7670</v>
      </c>
      <c r="H2574" s="64">
        <v>7313</v>
      </c>
      <c r="I2574" s="57"/>
      <c r="J2574" s="59">
        <f t="shared" si="11"/>
        <v>16.744840525328332</v>
      </c>
      <c r="K2574" s="63">
        <f>AVERAGE(J2574:J2575)</f>
        <v>17.105625636944396</v>
      </c>
      <c r="L2574" s="63">
        <f>_xlfn.STDEV.S(J2574,J2575)</f>
        <v>0.51022719794972837</v>
      </c>
      <c r="M2574" s="62"/>
      <c r="O2574" s="33">
        <f t="shared" si="1"/>
        <v>213.2</v>
      </c>
    </row>
    <row r="2575" spans="1:15" ht="15.75" customHeight="1" x14ac:dyDescent="0.3">
      <c r="A2575" s="34">
        <v>2376</v>
      </c>
      <c r="B2575" s="34">
        <v>146</v>
      </c>
      <c r="C2575" s="64">
        <v>418</v>
      </c>
      <c r="D2575" s="64">
        <v>8</v>
      </c>
      <c r="E2575" s="65">
        <v>43550</v>
      </c>
      <c r="F2575" s="66">
        <v>5179</v>
      </c>
      <c r="G2575" s="64">
        <v>7627</v>
      </c>
      <c r="H2575" s="64">
        <v>7263</v>
      </c>
      <c r="I2575" s="57"/>
      <c r="J2575" s="59">
        <f t="shared" si="11"/>
        <v>17.46641074856046</v>
      </c>
      <c r="K2575" s="62"/>
      <c r="L2575" s="62"/>
      <c r="M2575" s="62"/>
      <c r="O2575" s="33">
        <f t="shared" si="1"/>
        <v>208.4</v>
      </c>
    </row>
    <row r="2576" spans="1:15" ht="15.75" customHeight="1" x14ac:dyDescent="0.3">
      <c r="A2576" s="34">
        <v>2805</v>
      </c>
      <c r="B2576" s="34">
        <v>177</v>
      </c>
      <c r="C2576" s="64">
        <v>418</v>
      </c>
      <c r="D2576" s="64">
        <v>10</v>
      </c>
      <c r="E2576" s="65">
        <v>43564</v>
      </c>
      <c r="F2576" s="66">
        <v>5259</v>
      </c>
      <c r="G2576" s="64">
        <v>8047</v>
      </c>
      <c r="H2576" s="64">
        <v>7702</v>
      </c>
      <c r="I2576" s="64"/>
      <c r="J2576" s="59">
        <f t="shared" si="11"/>
        <v>14.121981170691772</v>
      </c>
      <c r="K2576" s="63">
        <f>AVERAGE(J2576:J2577)</f>
        <v>14.206832624627124</v>
      </c>
      <c r="L2576" s="63">
        <f>_xlfn.STDEV.S(J2576,J2577)</f>
        <v>0.1199980769424507</v>
      </c>
      <c r="M2576" s="62">
        <f>(K2574-K2576)/14</f>
        <v>0.20705664373694802</v>
      </c>
      <c r="N2576" s="33">
        <f>(K2570-K2576)/40</f>
        <v>0.32759821266253231</v>
      </c>
      <c r="O2576" s="33">
        <f t="shared" si="1"/>
        <v>244.3</v>
      </c>
    </row>
    <row r="2577" spans="1:15" ht="15.75" customHeight="1" x14ac:dyDescent="0.3">
      <c r="A2577" s="34">
        <v>2806</v>
      </c>
      <c r="B2577" s="34">
        <v>178</v>
      </c>
      <c r="C2577" s="64">
        <v>418</v>
      </c>
      <c r="D2577" s="64">
        <v>10</v>
      </c>
      <c r="E2577" s="65">
        <v>43564</v>
      </c>
      <c r="F2577" s="66">
        <v>5226</v>
      </c>
      <c r="G2577" s="64">
        <v>7961</v>
      </c>
      <c r="H2577" s="64">
        <v>7619</v>
      </c>
      <c r="I2577" s="64"/>
      <c r="J2577" s="59">
        <f t="shared" si="11"/>
        <v>14.291684078562476</v>
      </c>
      <c r="K2577" s="62"/>
      <c r="L2577" s="62"/>
      <c r="M2577" s="62"/>
      <c r="O2577" s="33">
        <f t="shared" si="1"/>
        <v>239.3</v>
      </c>
    </row>
    <row r="2578" spans="1:15" ht="15.75" customHeight="1" x14ac:dyDescent="0.3">
      <c r="A2578" s="7">
        <v>617</v>
      </c>
      <c r="B2578" s="7">
        <v>267</v>
      </c>
      <c r="C2578" s="67">
        <v>419</v>
      </c>
      <c r="D2578" s="67">
        <v>2</v>
      </c>
      <c r="E2578" s="68">
        <v>43517</v>
      </c>
      <c r="F2578" s="67">
        <v>5263</v>
      </c>
      <c r="G2578" s="67">
        <v>8449</v>
      </c>
      <c r="H2578" s="67">
        <v>7486</v>
      </c>
      <c r="I2578" s="67">
        <v>9</v>
      </c>
      <c r="J2578" s="69">
        <f t="shared" si="11"/>
        <v>43.319838056680162</v>
      </c>
      <c r="K2578" s="46">
        <f>AVERAGE(J2578:J2579)</f>
        <v>42.605864974286028</v>
      </c>
      <c r="L2578" s="46">
        <f>_xlfn.STDEV.S(J2578,J2579)</f>
        <v>1.0097104162911068</v>
      </c>
      <c r="M2578" s="47">
        <v>3</v>
      </c>
      <c r="O2578" s="33">
        <f t="shared" si="1"/>
        <v>222.3</v>
      </c>
    </row>
    <row r="2579" spans="1:15" ht="15.75" customHeight="1" x14ac:dyDescent="0.3">
      <c r="A2579" s="7">
        <v>618</v>
      </c>
      <c r="B2579" s="7">
        <v>268</v>
      </c>
      <c r="C2579" s="67">
        <v>419</v>
      </c>
      <c r="D2579" s="67">
        <v>2</v>
      </c>
      <c r="E2579" s="68">
        <v>43517</v>
      </c>
      <c r="F2579" s="67">
        <v>5219</v>
      </c>
      <c r="G2579" s="67">
        <v>8684</v>
      </c>
      <c r="H2579" s="67">
        <v>7661</v>
      </c>
      <c r="I2579" s="67"/>
      <c r="J2579" s="69">
        <f t="shared" si="11"/>
        <v>41.891891891891895</v>
      </c>
      <c r="K2579" s="46"/>
      <c r="L2579" s="46"/>
      <c r="M2579" s="47"/>
      <c r="O2579" s="33">
        <f t="shared" si="1"/>
        <v>244.2</v>
      </c>
    </row>
    <row r="2580" spans="1:15" ht="15.75" customHeight="1" x14ac:dyDescent="0.3">
      <c r="A2580" s="7">
        <v>1271</v>
      </c>
      <c r="B2580" s="7">
        <v>225</v>
      </c>
      <c r="C2580" s="67">
        <v>419</v>
      </c>
      <c r="D2580" s="67">
        <v>4</v>
      </c>
      <c r="E2580" s="68">
        <v>43524</v>
      </c>
      <c r="F2580" s="67">
        <v>5260</v>
      </c>
      <c r="G2580" s="67">
        <v>8623</v>
      </c>
      <c r="H2580" s="67">
        <v>7813</v>
      </c>
      <c r="I2580" s="67">
        <v>8</v>
      </c>
      <c r="J2580" s="69">
        <f t="shared" si="11"/>
        <v>31.727379553466513</v>
      </c>
      <c r="K2580" s="46">
        <f>AVERAGE(J2580:J2581)</f>
        <v>31.80271875678595</v>
      </c>
      <c r="L2580" s="46">
        <f>_xlfn.STDEV.S(J2580,J2581)</f>
        <v>0.10654572311272986</v>
      </c>
      <c r="M2580" s="47"/>
      <c r="O2580" s="33">
        <f t="shared" si="1"/>
        <v>255.3</v>
      </c>
    </row>
    <row r="2581" spans="1:15" ht="15.75" customHeight="1" x14ac:dyDescent="0.3">
      <c r="A2581" s="7">
        <v>1272</v>
      </c>
      <c r="B2581" s="7">
        <v>226</v>
      </c>
      <c r="C2581" s="67">
        <v>419</v>
      </c>
      <c r="D2581" s="67">
        <v>4</v>
      </c>
      <c r="E2581" s="68">
        <v>43524</v>
      </c>
      <c r="F2581" s="67">
        <v>5197</v>
      </c>
      <c r="G2581" s="67">
        <v>8701</v>
      </c>
      <c r="H2581" s="67">
        <v>7854</v>
      </c>
      <c r="I2581" s="67"/>
      <c r="J2581" s="69">
        <f t="shared" si="11"/>
        <v>31.878057960105384</v>
      </c>
      <c r="K2581" s="47"/>
      <c r="L2581" s="47"/>
      <c r="M2581" s="47"/>
      <c r="O2581" s="33">
        <f t="shared" si="1"/>
        <v>265.7</v>
      </c>
    </row>
    <row r="2582" spans="1:15" ht="15.75" customHeight="1" x14ac:dyDescent="0.3">
      <c r="A2582" s="7">
        <v>1921</v>
      </c>
      <c r="B2582" s="7">
        <v>225</v>
      </c>
      <c r="C2582" s="67">
        <v>419</v>
      </c>
      <c r="D2582" s="67">
        <v>6</v>
      </c>
      <c r="E2582" s="68">
        <v>43535</v>
      </c>
      <c r="F2582" s="67">
        <v>5260</v>
      </c>
      <c r="G2582" s="67">
        <v>8421</v>
      </c>
      <c r="H2582" s="67">
        <v>7604</v>
      </c>
      <c r="I2582" s="67">
        <v>9</v>
      </c>
      <c r="J2582" s="69">
        <f t="shared" si="11"/>
        <v>34.854948805460751</v>
      </c>
      <c r="K2582" s="46">
        <f>AVERAGE(J2582:J2583)</f>
        <v>34.52354427172601</v>
      </c>
      <c r="L2582" s="46">
        <f>_xlfn.STDEV.S(J2582,J2583)</f>
        <v>0.46867678623960246</v>
      </c>
      <c r="M2582" s="47"/>
      <c r="O2582" s="33">
        <f t="shared" si="1"/>
        <v>234.4</v>
      </c>
    </row>
    <row r="2583" spans="1:15" ht="15.75" customHeight="1" x14ac:dyDescent="0.3">
      <c r="A2583" s="7">
        <v>1922</v>
      </c>
      <c r="B2583" s="7">
        <v>226</v>
      </c>
      <c r="C2583" s="67">
        <v>419</v>
      </c>
      <c r="D2583" s="67">
        <v>6</v>
      </c>
      <c r="E2583" s="68">
        <v>43535</v>
      </c>
      <c r="F2583" s="67">
        <v>5197</v>
      </c>
      <c r="G2583" s="67">
        <v>8270</v>
      </c>
      <c r="H2583" s="67">
        <v>7487</v>
      </c>
      <c r="I2583" s="67"/>
      <c r="J2583" s="69">
        <f t="shared" si="11"/>
        <v>34.192139737991269</v>
      </c>
      <c r="K2583" s="46"/>
      <c r="L2583" s="46"/>
      <c r="M2583" s="47"/>
      <c r="O2583" s="33">
        <f t="shared" si="1"/>
        <v>229</v>
      </c>
    </row>
    <row r="2584" spans="1:15" ht="15.75" customHeight="1" x14ac:dyDescent="0.3">
      <c r="A2584" s="34">
        <v>2567</v>
      </c>
      <c r="B2584" s="34">
        <v>155</v>
      </c>
      <c r="C2584" s="70">
        <v>419</v>
      </c>
      <c r="D2584" s="70">
        <v>9</v>
      </c>
      <c r="E2584" s="71">
        <v>43557</v>
      </c>
      <c r="F2584" s="72">
        <v>5181</v>
      </c>
      <c r="G2584" s="70">
        <v>8386</v>
      </c>
      <c r="H2584" s="70">
        <v>7953</v>
      </c>
      <c r="I2584" s="67"/>
      <c r="J2584" s="69">
        <f t="shared" si="11"/>
        <v>15.620490620490621</v>
      </c>
      <c r="K2584" s="46">
        <f>AVERAGE(J2584:J2585)</f>
        <v>15.675201930388653</v>
      </c>
      <c r="L2584" s="46">
        <f>_xlfn.STDEV.S(J2584,J2585)</f>
        <v>7.7373476472992753E-2</v>
      </c>
      <c r="M2584" s="47"/>
      <c r="O2584" s="33">
        <f t="shared" si="1"/>
        <v>277.2</v>
      </c>
    </row>
    <row r="2585" spans="1:15" ht="15.75" customHeight="1" x14ac:dyDescent="0.3">
      <c r="A2585" s="34">
        <v>2568</v>
      </c>
      <c r="B2585" s="34">
        <v>156</v>
      </c>
      <c r="C2585" s="70">
        <v>419</v>
      </c>
      <c r="D2585" s="70">
        <v>9</v>
      </c>
      <c r="E2585" s="71">
        <v>43557</v>
      </c>
      <c r="F2585" s="72">
        <v>5171</v>
      </c>
      <c r="G2585" s="70">
        <v>8239</v>
      </c>
      <c r="H2585" s="70">
        <v>7822</v>
      </c>
      <c r="I2585" s="67"/>
      <c r="J2585" s="69">
        <f t="shared" si="11"/>
        <v>15.729913240286683</v>
      </c>
      <c r="K2585" s="47"/>
      <c r="L2585" s="47"/>
      <c r="M2585" s="47"/>
      <c r="O2585" s="33">
        <f t="shared" si="1"/>
        <v>265.10000000000002</v>
      </c>
    </row>
    <row r="2586" spans="1:15" ht="15.75" customHeight="1" x14ac:dyDescent="0.3">
      <c r="A2586" s="34">
        <v>3217</v>
      </c>
      <c r="B2586" s="34">
        <v>157</v>
      </c>
      <c r="C2586" s="70">
        <v>419</v>
      </c>
      <c r="D2586" s="70">
        <v>12</v>
      </c>
      <c r="E2586" s="71">
        <v>43577</v>
      </c>
      <c r="F2586" s="72">
        <v>5319</v>
      </c>
      <c r="G2586" s="70">
        <v>8027</v>
      </c>
      <c r="H2586" s="70">
        <v>7685</v>
      </c>
      <c r="I2586" s="70"/>
      <c r="J2586" s="69">
        <f t="shared" si="11"/>
        <v>14.454775993237531</v>
      </c>
      <c r="K2586" s="46">
        <f>AVERAGE(J2586:J2587)</f>
        <v>14.597533059791438</v>
      </c>
      <c r="L2586" s="46">
        <f>_xlfn.STDEV.S(J2586,J2587)</f>
        <v>0.20188897964513239</v>
      </c>
      <c r="M2586" s="47">
        <f>(K2584-K2586)/20</f>
        <v>5.3883443529860742E-2</v>
      </c>
      <c r="N2586" s="33">
        <f>(K2580-K2586)/52</f>
        <v>0.33086895571143293</v>
      </c>
      <c r="O2586" s="33">
        <f t="shared" si="1"/>
        <v>236.6</v>
      </c>
    </row>
    <row r="2587" spans="1:15" ht="15.75" customHeight="1" x14ac:dyDescent="0.3">
      <c r="A2587" s="34">
        <v>3218</v>
      </c>
      <c r="B2587" s="34">
        <v>158</v>
      </c>
      <c r="C2587" s="70">
        <v>419</v>
      </c>
      <c r="D2587" s="70">
        <v>12</v>
      </c>
      <c r="E2587" s="71">
        <v>43577</v>
      </c>
      <c r="F2587" s="72">
        <v>5219</v>
      </c>
      <c r="G2587" s="70">
        <v>7671</v>
      </c>
      <c r="H2587" s="70">
        <v>7356</v>
      </c>
      <c r="I2587" s="70"/>
      <c r="J2587" s="69">
        <f t="shared" si="11"/>
        <v>14.740290126345343</v>
      </c>
      <c r="K2587" s="47"/>
      <c r="L2587" s="47"/>
      <c r="M2587" s="47"/>
      <c r="O2587" s="33">
        <f t="shared" si="1"/>
        <v>213.7</v>
      </c>
    </row>
    <row r="2588" spans="1:15" ht="15.75" customHeight="1" x14ac:dyDescent="0.3">
      <c r="A2588" s="7">
        <v>327</v>
      </c>
      <c r="B2588" s="7">
        <v>327</v>
      </c>
      <c r="C2588" s="28">
        <v>420</v>
      </c>
      <c r="D2588" s="28">
        <v>1</v>
      </c>
      <c r="E2588" s="29">
        <v>43514</v>
      </c>
      <c r="F2588" s="28">
        <v>5275</v>
      </c>
      <c r="G2588" s="28">
        <v>8447</v>
      </c>
      <c r="H2588" s="28">
        <v>7729</v>
      </c>
      <c r="I2588" s="28">
        <v>10</v>
      </c>
      <c r="J2588" s="30">
        <f t="shared" si="11"/>
        <v>29.258353708231461</v>
      </c>
      <c r="K2588" s="31">
        <f>AVERAGE(J2588:J2589)</f>
        <v>29.061044507576767</v>
      </c>
      <c r="L2588" s="31">
        <f>_xlfn.STDEV.S(J2588,J2589)</f>
        <v>0.27903734754686188</v>
      </c>
      <c r="M2588" s="32">
        <v>2</v>
      </c>
      <c r="O2588" s="33">
        <f t="shared" si="1"/>
        <v>245.4</v>
      </c>
    </row>
    <row r="2589" spans="1:15" ht="15.75" customHeight="1" x14ac:dyDescent="0.3">
      <c r="A2589" s="7">
        <v>328</v>
      </c>
      <c r="B2589" s="7">
        <v>328</v>
      </c>
      <c r="C2589" s="28">
        <v>420</v>
      </c>
      <c r="D2589" s="28">
        <v>1</v>
      </c>
      <c r="E2589" s="29">
        <v>43514</v>
      </c>
      <c r="F2589" s="28">
        <v>5350</v>
      </c>
      <c r="G2589" s="28">
        <v>8310</v>
      </c>
      <c r="H2589" s="28">
        <v>7647</v>
      </c>
      <c r="I2589" s="28"/>
      <c r="J2589" s="30">
        <f t="shared" si="11"/>
        <v>28.863735306922074</v>
      </c>
      <c r="K2589" s="32"/>
      <c r="L2589" s="32"/>
      <c r="M2589" s="32"/>
      <c r="O2589" s="33">
        <f t="shared" si="1"/>
        <v>229.7</v>
      </c>
    </row>
    <row r="2590" spans="1:15" ht="15.75" customHeight="1" x14ac:dyDescent="0.3">
      <c r="A2590" s="7">
        <v>981</v>
      </c>
      <c r="B2590" s="7">
        <v>327</v>
      </c>
      <c r="C2590" s="28">
        <v>420</v>
      </c>
      <c r="D2590" s="28">
        <v>3</v>
      </c>
      <c r="E2590" s="29">
        <v>43521</v>
      </c>
      <c r="F2590" s="28">
        <v>5275</v>
      </c>
      <c r="G2590" s="28">
        <v>8087</v>
      </c>
      <c r="H2590" s="28">
        <v>7419</v>
      </c>
      <c r="I2590" s="28">
        <v>8</v>
      </c>
      <c r="J2590" s="30">
        <f t="shared" si="11"/>
        <v>31.156716417910445</v>
      </c>
      <c r="K2590" s="31">
        <f>AVERAGE(J2590:J2591)</f>
        <v>30.950297945301738</v>
      </c>
      <c r="L2590" s="31">
        <f>_xlfn.STDEV.S(J2590,J2591)</f>
        <v>0.29191980348757274</v>
      </c>
      <c r="M2590" s="32"/>
      <c r="O2590" s="33">
        <f t="shared" si="1"/>
        <v>214.4</v>
      </c>
    </row>
    <row r="2591" spans="1:15" ht="15.75" customHeight="1" x14ac:dyDescent="0.3">
      <c r="A2591" s="7">
        <v>982</v>
      </c>
      <c r="B2591" s="7">
        <v>328</v>
      </c>
      <c r="C2591" s="28">
        <v>420</v>
      </c>
      <c r="D2591" s="28">
        <v>3</v>
      </c>
      <c r="E2591" s="29">
        <v>43521</v>
      </c>
      <c r="F2591" s="28">
        <v>5350</v>
      </c>
      <c r="G2591" s="28">
        <v>8127</v>
      </c>
      <c r="H2591" s="28">
        <v>7474</v>
      </c>
      <c r="I2591" s="28"/>
      <c r="J2591" s="30">
        <f t="shared" si="11"/>
        <v>30.743879472693031</v>
      </c>
      <c r="K2591" s="31"/>
      <c r="L2591" s="31"/>
      <c r="M2591" s="32"/>
      <c r="O2591" s="33">
        <f t="shared" si="1"/>
        <v>212.4</v>
      </c>
    </row>
    <row r="2592" spans="1:15" ht="15.75" customHeight="1" x14ac:dyDescent="0.3">
      <c r="A2592" s="7">
        <v>1631</v>
      </c>
      <c r="B2592" s="7">
        <v>327</v>
      </c>
      <c r="C2592" s="28">
        <v>420</v>
      </c>
      <c r="D2592" s="28">
        <v>5</v>
      </c>
      <c r="E2592" s="29">
        <v>43531</v>
      </c>
      <c r="F2592" s="28">
        <v>5275</v>
      </c>
      <c r="G2592" s="28">
        <v>7900</v>
      </c>
      <c r="H2592" s="28">
        <v>7389</v>
      </c>
      <c r="I2592" s="28">
        <v>8</v>
      </c>
      <c r="J2592" s="30">
        <f t="shared" si="11"/>
        <v>24.172185430463578</v>
      </c>
      <c r="K2592" s="31">
        <f>AVERAGE(J2592:J2593)</f>
        <v>24.340994676016102</v>
      </c>
      <c r="L2592" s="31">
        <f>_xlfn.STDEV.S(J2592,J2593)</f>
        <v>0.238732324514349</v>
      </c>
      <c r="M2592" s="32"/>
      <c r="O2592" s="33">
        <f t="shared" si="1"/>
        <v>211.4</v>
      </c>
    </row>
    <row r="2593" spans="1:15" ht="15.75" customHeight="1" x14ac:dyDescent="0.3">
      <c r="A2593" s="7">
        <v>1632</v>
      </c>
      <c r="B2593" s="7">
        <v>328</v>
      </c>
      <c r="C2593" s="28">
        <v>420</v>
      </c>
      <c r="D2593" s="28">
        <v>5</v>
      </c>
      <c r="E2593" s="29">
        <v>43531</v>
      </c>
      <c r="F2593" s="28">
        <v>5350</v>
      </c>
      <c r="G2593" s="28">
        <v>7890</v>
      </c>
      <c r="H2593" s="28">
        <v>7390</v>
      </c>
      <c r="I2593" s="28"/>
      <c r="J2593" s="30">
        <f t="shared" si="11"/>
        <v>24.509803921568626</v>
      </c>
      <c r="K2593" s="32"/>
      <c r="L2593" s="32"/>
      <c r="M2593" s="32"/>
      <c r="O2593" s="33">
        <f t="shared" si="1"/>
        <v>204</v>
      </c>
    </row>
    <row r="2594" spans="1:15" ht="15.75" customHeight="1" x14ac:dyDescent="0.3">
      <c r="A2594" s="34">
        <v>2377</v>
      </c>
      <c r="B2594" s="34">
        <v>147</v>
      </c>
      <c r="C2594" s="35">
        <v>420</v>
      </c>
      <c r="D2594" s="35">
        <v>8</v>
      </c>
      <c r="E2594" s="36">
        <v>43550</v>
      </c>
      <c r="F2594" s="37">
        <v>5265</v>
      </c>
      <c r="G2594" s="35">
        <v>7655</v>
      </c>
      <c r="H2594" s="35">
        <v>7302</v>
      </c>
      <c r="I2594" s="28"/>
      <c r="J2594" s="30">
        <f t="shared" si="11"/>
        <v>17.329405989199802</v>
      </c>
      <c r="K2594" s="31">
        <f>AVERAGE(J2594:J2595)</f>
        <v>17.236876001374263</v>
      </c>
      <c r="L2594" s="31">
        <f>_xlfn.STDEV.S(J2594,J2595)</f>
        <v>0.13085716370909525</v>
      </c>
      <c r="M2594" s="32">
        <f>(K2592-K2594)/19</f>
        <v>0.37390098287588625</v>
      </c>
      <c r="N2594" s="33">
        <f>(K2590-K2594)/29</f>
        <v>0.47287661875611986</v>
      </c>
      <c r="O2594" s="33">
        <f t="shared" si="1"/>
        <v>203.7</v>
      </c>
    </row>
    <row r="2595" spans="1:15" ht="15.75" customHeight="1" x14ac:dyDescent="0.3">
      <c r="A2595" s="34">
        <v>2378</v>
      </c>
      <c r="B2595" s="34">
        <v>148</v>
      </c>
      <c r="C2595" s="35">
        <v>420</v>
      </c>
      <c r="D2595" s="35">
        <v>8</v>
      </c>
      <c r="E2595" s="36">
        <v>43550</v>
      </c>
      <c r="F2595" s="37">
        <v>5186</v>
      </c>
      <c r="G2595" s="35">
        <v>7434</v>
      </c>
      <c r="H2595" s="35">
        <v>7105</v>
      </c>
      <c r="I2595" s="28"/>
      <c r="J2595" s="30">
        <f t="shared" si="11"/>
        <v>17.144346013548724</v>
      </c>
      <c r="K2595" s="32"/>
      <c r="L2595" s="32"/>
      <c r="M2595" s="32"/>
      <c r="O2595" s="33">
        <f t="shared" si="1"/>
        <v>191.9</v>
      </c>
    </row>
    <row r="2596" spans="1:15" ht="15.75" customHeight="1" x14ac:dyDescent="0.3">
      <c r="A2596" s="7">
        <v>619</v>
      </c>
      <c r="B2596" s="7">
        <v>269</v>
      </c>
      <c r="C2596" s="67">
        <v>421</v>
      </c>
      <c r="D2596" s="67">
        <v>2</v>
      </c>
      <c r="E2596" s="68">
        <v>43517</v>
      </c>
      <c r="F2596" s="67">
        <v>5241</v>
      </c>
      <c r="G2596" s="67">
        <v>7713</v>
      </c>
      <c r="H2596" s="67">
        <v>6703</v>
      </c>
      <c r="I2596" s="67">
        <v>9</v>
      </c>
      <c r="J2596" s="69">
        <f t="shared" si="11"/>
        <v>69.083447332421343</v>
      </c>
      <c r="K2596" s="46">
        <f>AVERAGE(J2596:J2597)</f>
        <v>68.07429987661115</v>
      </c>
      <c r="L2596" s="46">
        <f>_xlfn.STDEV.S(J2596,J2597)</f>
        <v>1.4271500184410792</v>
      </c>
      <c r="M2596" s="47">
        <v>3</v>
      </c>
      <c r="O2596" s="33">
        <f t="shared" si="1"/>
        <v>146.19999999999999</v>
      </c>
    </row>
    <row r="2597" spans="1:15" ht="15.75" customHeight="1" x14ac:dyDescent="0.3">
      <c r="A2597" s="7">
        <v>620</v>
      </c>
      <c r="B2597" s="7">
        <v>270</v>
      </c>
      <c r="C2597" s="67">
        <v>421</v>
      </c>
      <c r="D2597" s="67">
        <v>2</v>
      </c>
      <c r="E2597" s="68">
        <v>43517</v>
      </c>
      <c r="F2597" s="67">
        <v>5254</v>
      </c>
      <c r="G2597" s="67">
        <v>8049</v>
      </c>
      <c r="H2597" s="67">
        <v>6927</v>
      </c>
      <c r="I2597" s="67"/>
      <c r="J2597" s="69">
        <f t="shared" si="11"/>
        <v>67.065152420800956</v>
      </c>
      <c r="K2597" s="46"/>
      <c r="L2597" s="46"/>
      <c r="M2597" s="47"/>
      <c r="O2597" s="33">
        <f t="shared" si="1"/>
        <v>167.3</v>
      </c>
    </row>
    <row r="2598" spans="1:15" ht="15.75" customHeight="1" x14ac:dyDescent="0.3">
      <c r="A2598" s="7">
        <v>1273</v>
      </c>
      <c r="B2598" s="7">
        <v>227</v>
      </c>
      <c r="C2598" s="67">
        <v>421</v>
      </c>
      <c r="D2598" s="67">
        <v>4</v>
      </c>
      <c r="E2598" s="68">
        <v>43524</v>
      </c>
      <c r="F2598" s="67">
        <v>5247</v>
      </c>
      <c r="G2598" s="67">
        <v>8448</v>
      </c>
      <c r="H2598" s="67">
        <v>7464</v>
      </c>
      <c r="I2598" s="67">
        <v>8</v>
      </c>
      <c r="J2598" s="69">
        <f t="shared" si="11"/>
        <v>44.384303112313937</v>
      </c>
      <c r="K2598" s="46">
        <f>AVERAGE(J2598:J2599)</f>
        <v>46.525061340146806</v>
      </c>
      <c r="L2598" s="46">
        <f>_xlfn.STDEV.S(J2598,J2599)</f>
        <v>3.0274893195630304</v>
      </c>
      <c r="M2598" s="47"/>
      <c r="O2598" s="33">
        <f t="shared" si="1"/>
        <v>221.7</v>
      </c>
    </row>
    <row r="2599" spans="1:15" ht="15.75" customHeight="1" x14ac:dyDescent="0.3">
      <c r="A2599" s="7">
        <v>1274</v>
      </c>
      <c r="B2599" s="7">
        <v>228</v>
      </c>
      <c r="C2599" s="67">
        <v>421</v>
      </c>
      <c r="D2599" s="67">
        <v>4</v>
      </c>
      <c r="E2599" s="68">
        <v>43524</v>
      </c>
      <c r="F2599" s="67">
        <v>5238</v>
      </c>
      <c r="G2599" s="67">
        <v>8748</v>
      </c>
      <c r="H2599" s="67">
        <v>7599</v>
      </c>
      <c r="I2599" s="67"/>
      <c r="J2599" s="69">
        <f t="shared" si="11"/>
        <v>48.665819567979668</v>
      </c>
      <c r="K2599" s="47"/>
      <c r="L2599" s="47"/>
      <c r="M2599" s="47"/>
      <c r="O2599" s="33">
        <f t="shared" si="1"/>
        <v>236.1</v>
      </c>
    </row>
    <row r="2600" spans="1:15" ht="15.75" customHeight="1" x14ac:dyDescent="0.3">
      <c r="A2600" s="7">
        <v>1923</v>
      </c>
      <c r="B2600" s="7">
        <v>227</v>
      </c>
      <c r="C2600" s="67">
        <v>421</v>
      </c>
      <c r="D2600" s="67">
        <v>6</v>
      </c>
      <c r="E2600" s="68">
        <v>43535</v>
      </c>
      <c r="F2600" s="67">
        <v>5247</v>
      </c>
      <c r="G2600" s="67">
        <v>7689</v>
      </c>
      <c r="H2600" s="67">
        <v>7015</v>
      </c>
      <c r="I2600" s="67">
        <v>6</v>
      </c>
      <c r="J2600" s="69">
        <f t="shared" si="11"/>
        <v>38.122171945701353</v>
      </c>
      <c r="K2600" s="46">
        <f>AVERAGE(J2600:J2601)</f>
        <v>37.32057964373675</v>
      </c>
      <c r="L2600" s="46">
        <f>_xlfn.STDEV.S(J2600,J2601)</f>
        <v>1.1336227049322072</v>
      </c>
      <c r="M2600" s="47"/>
      <c r="O2600" s="33">
        <f t="shared" si="1"/>
        <v>176.8</v>
      </c>
    </row>
    <row r="2601" spans="1:15" ht="15.75" customHeight="1" x14ac:dyDescent="0.3">
      <c r="A2601" s="7">
        <v>1924</v>
      </c>
      <c r="B2601" s="7">
        <v>228</v>
      </c>
      <c r="C2601" s="67">
        <v>421</v>
      </c>
      <c r="D2601" s="67">
        <v>6</v>
      </c>
      <c r="E2601" s="68">
        <v>43535</v>
      </c>
      <c r="F2601" s="67">
        <v>5238</v>
      </c>
      <c r="G2601" s="67">
        <v>7395</v>
      </c>
      <c r="H2601" s="67">
        <v>6818</v>
      </c>
      <c r="I2601" s="67"/>
      <c r="J2601" s="69">
        <f t="shared" si="11"/>
        <v>36.518987341772153</v>
      </c>
      <c r="K2601" s="46"/>
      <c r="L2601" s="46"/>
      <c r="M2601" s="47"/>
      <c r="O2601" s="33">
        <f t="shared" si="1"/>
        <v>158</v>
      </c>
    </row>
    <row r="2602" spans="1:15" ht="15.75" customHeight="1" x14ac:dyDescent="0.3">
      <c r="A2602" s="34">
        <v>2569</v>
      </c>
      <c r="B2602" s="34">
        <v>157</v>
      </c>
      <c r="C2602" s="70">
        <v>421</v>
      </c>
      <c r="D2602" s="70">
        <v>9</v>
      </c>
      <c r="E2602" s="71">
        <v>43557</v>
      </c>
      <c r="F2602" s="72">
        <v>5319</v>
      </c>
      <c r="G2602" s="70">
        <v>7769</v>
      </c>
      <c r="H2602" s="70">
        <v>7335</v>
      </c>
      <c r="I2602" s="67"/>
      <c r="J2602" s="69">
        <f t="shared" si="11"/>
        <v>21.527777777777779</v>
      </c>
      <c r="K2602" s="46">
        <f>AVERAGE(J2602:J2603)</f>
        <v>22.362873660462494</v>
      </c>
      <c r="L2602" s="46">
        <f>_xlfn.STDEV.S(J2602,J2603)</f>
        <v>1.1810039231746556</v>
      </c>
      <c r="M2602" s="47"/>
      <c r="O2602" s="33">
        <f t="shared" si="1"/>
        <v>201.6</v>
      </c>
    </row>
    <row r="2603" spans="1:15" ht="15.75" customHeight="1" x14ac:dyDescent="0.3">
      <c r="A2603" s="34">
        <v>2570</v>
      </c>
      <c r="B2603" s="34">
        <v>158</v>
      </c>
      <c r="C2603" s="70">
        <v>421</v>
      </c>
      <c r="D2603" s="70">
        <v>9</v>
      </c>
      <c r="E2603" s="71">
        <v>43557</v>
      </c>
      <c r="F2603" s="72">
        <v>5219</v>
      </c>
      <c r="G2603" s="70">
        <v>7646</v>
      </c>
      <c r="H2603" s="70">
        <v>7189</v>
      </c>
      <c r="I2603" s="67"/>
      <c r="J2603" s="69">
        <f t="shared" si="11"/>
        <v>23.197969543147209</v>
      </c>
      <c r="K2603" s="47"/>
      <c r="L2603" s="47"/>
      <c r="M2603" s="47"/>
      <c r="O2603" s="33">
        <f t="shared" si="1"/>
        <v>197</v>
      </c>
    </row>
    <row r="2604" spans="1:15" ht="15.75" customHeight="1" x14ac:dyDescent="0.3">
      <c r="A2604" s="34">
        <v>3219</v>
      </c>
      <c r="B2604" s="34">
        <v>159</v>
      </c>
      <c r="C2604" s="70">
        <v>421</v>
      </c>
      <c r="D2604" s="70">
        <v>12</v>
      </c>
      <c r="E2604" s="71">
        <v>43577</v>
      </c>
      <c r="F2604" s="72">
        <v>5300</v>
      </c>
      <c r="G2604" s="70">
        <v>7832</v>
      </c>
      <c r="H2604" s="70">
        <v>7497</v>
      </c>
      <c r="I2604" s="70"/>
      <c r="J2604" s="69">
        <f t="shared" si="11"/>
        <v>15.248065543923531</v>
      </c>
      <c r="K2604" s="46">
        <f>AVERAGE(J2604:J2605)</f>
        <v>15.370183028611322</v>
      </c>
      <c r="L2604" s="46">
        <f>_xlfn.STDEV.S(J2604,J2605)</f>
        <v>0.17270020304836223</v>
      </c>
      <c r="M2604" s="47">
        <f>(K2602-K2604)/20</f>
        <v>0.34963453159255858</v>
      </c>
      <c r="N2604" s="33">
        <f>(K2600-K2604)/42</f>
        <v>0.52262849083631968</v>
      </c>
      <c r="O2604" s="33">
        <f t="shared" si="1"/>
        <v>219.7</v>
      </c>
    </row>
    <row r="2605" spans="1:15" ht="15.75" customHeight="1" x14ac:dyDescent="0.3">
      <c r="A2605" s="34">
        <v>3220</v>
      </c>
      <c r="B2605" s="34">
        <v>160</v>
      </c>
      <c r="C2605" s="70">
        <v>421</v>
      </c>
      <c r="D2605" s="70">
        <v>12</v>
      </c>
      <c r="E2605" s="71">
        <v>43577</v>
      </c>
      <c r="F2605" s="72">
        <v>5234</v>
      </c>
      <c r="G2605" s="70">
        <v>7709</v>
      </c>
      <c r="H2605" s="70">
        <v>7377</v>
      </c>
      <c r="I2605" s="70"/>
      <c r="J2605" s="69">
        <f t="shared" si="11"/>
        <v>15.492300513299112</v>
      </c>
      <c r="K2605" s="47"/>
      <c r="L2605" s="47"/>
      <c r="M2605" s="47"/>
      <c r="O2605" s="33">
        <f t="shared" si="1"/>
        <v>214.3</v>
      </c>
    </row>
    <row r="2606" spans="1:15" ht="15.75" customHeight="1" x14ac:dyDescent="0.3">
      <c r="A2606" s="7">
        <v>329</v>
      </c>
      <c r="B2606" s="7">
        <v>329</v>
      </c>
      <c r="C2606" s="28">
        <v>422</v>
      </c>
      <c r="D2606" s="28">
        <v>1</v>
      </c>
      <c r="E2606" s="29">
        <v>43514</v>
      </c>
      <c r="F2606" s="28">
        <v>5215</v>
      </c>
      <c r="G2606" s="28">
        <v>7361</v>
      </c>
      <c r="H2606" s="28">
        <v>6864</v>
      </c>
      <c r="I2606" s="28">
        <v>9</v>
      </c>
      <c r="J2606" s="30">
        <f t="shared" si="11"/>
        <v>30.139478471801091</v>
      </c>
      <c r="K2606" s="31">
        <f>AVERAGE(J2606:J2607)</f>
        <v>29.947788016388351</v>
      </c>
      <c r="L2606" s="31">
        <f>_xlfn.STDEV.S(J2606,J2607)</f>
        <v>0.27109124182217431</v>
      </c>
      <c r="M2606" s="32">
        <v>2</v>
      </c>
      <c r="O2606" s="33">
        <f t="shared" si="1"/>
        <v>164.9</v>
      </c>
    </row>
    <row r="2607" spans="1:15" ht="15.75" customHeight="1" x14ac:dyDescent="0.3">
      <c r="A2607" s="7">
        <v>330</v>
      </c>
      <c r="B2607" s="7">
        <v>330</v>
      </c>
      <c r="C2607" s="28">
        <v>422</v>
      </c>
      <c r="D2607" s="28">
        <v>1</v>
      </c>
      <c r="E2607" s="29">
        <v>43514</v>
      </c>
      <c r="F2607" s="28">
        <v>5277</v>
      </c>
      <c r="G2607" s="28">
        <v>7405</v>
      </c>
      <c r="H2607" s="28">
        <v>6917</v>
      </c>
      <c r="I2607" s="28"/>
      <c r="J2607" s="30">
        <f t="shared" si="11"/>
        <v>29.756097560975608</v>
      </c>
      <c r="K2607" s="32"/>
      <c r="L2607" s="32"/>
      <c r="M2607" s="32"/>
      <c r="O2607" s="33">
        <f t="shared" si="1"/>
        <v>164</v>
      </c>
    </row>
    <row r="2608" spans="1:15" ht="15.75" customHeight="1" x14ac:dyDescent="0.3">
      <c r="A2608" s="7">
        <v>983</v>
      </c>
      <c r="B2608" s="7">
        <v>329</v>
      </c>
      <c r="C2608" s="28">
        <v>422</v>
      </c>
      <c r="D2608" s="28">
        <v>3</v>
      </c>
      <c r="E2608" s="29">
        <v>43521</v>
      </c>
      <c r="F2608" s="28">
        <v>5215</v>
      </c>
      <c r="G2608" s="28">
        <v>7716</v>
      </c>
      <c r="H2608" s="28">
        <v>7210</v>
      </c>
      <c r="I2608" s="28">
        <v>10</v>
      </c>
      <c r="J2608" s="30">
        <f t="shared" si="11"/>
        <v>25.36340852130326</v>
      </c>
      <c r="K2608" s="31">
        <f>AVERAGE(J2608:J2609)</f>
        <v>25.779878902980194</v>
      </c>
      <c r="L2608" s="31">
        <f>_xlfn.STDEV.S(J2608,J2609)</f>
        <v>0.58897806209421932</v>
      </c>
      <c r="M2608" s="32"/>
      <c r="O2608" s="33">
        <f t="shared" si="1"/>
        <v>199.5</v>
      </c>
    </row>
    <row r="2609" spans="1:15" ht="15.75" customHeight="1" x14ac:dyDescent="0.3">
      <c r="A2609" s="7">
        <v>984</v>
      </c>
      <c r="B2609" s="7">
        <v>330</v>
      </c>
      <c r="C2609" s="28">
        <v>422</v>
      </c>
      <c r="D2609" s="28">
        <v>3</v>
      </c>
      <c r="E2609" s="29">
        <v>43521</v>
      </c>
      <c r="F2609" s="28">
        <v>5277</v>
      </c>
      <c r="G2609" s="28">
        <v>7835</v>
      </c>
      <c r="H2609" s="28">
        <v>7304</v>
      </c>
      <c r="I2609" s="28"/>
      <c r="J2609" s="30">
        <f t="shared" si="11"/>
        <v>26.196349284657128</v>
      </c>
      <c r="K2609" s="31"/>
      <c r="L2609" s="31"/>
      <c r="M2609" s="32"/>
      <c r="O2609" s="33">
        <f t="shared" si="1"/>
        <v>202.7</v>
      </c>
    </row>
    <row r="2610" spans="1:15" ht="15.75" customHeight="1" x14ac:dyDescent="0.3">
      <c r="A2610" s="7">
        <v>1633</v>
      </c>
      <c r="B2610" s="7">
        <v>329</v>
      </c>
      <c r="C2610" s="28">
        <v>422</v>
      </c>
      <c r="D2610" s="28">
        <v>5</v>
      </c>
      <c r="E2610" s="29">
        <v>43531</v>
      </c>
      <c r="F2610" s="28">
        <v>5215</v>
      </c>
      <c r="G2610" s="28">
        <v>8211</v>
      </c>
      <c r="H2610" s="28">
        <v>7456</v>
      </c>
      <c r="I2610" s="28">
        <v>8</v>
      </c>
      <c r="J2610" s="30">
        <f t="shared" si="11"/>
        <v>33.690316822846945</v>
      </c>
      <c r="K2610" s="31">
        <f>AVERAGE(J2610:J2611)</f>
        <v>32.53842635614037</v>
      </c>
      <c r="L2610" s="31">
        <f>_xlfn.STDEV.S(J2610,J2611)</f>
        <v>1.6290191203847155</v>
      </c>
      <c r="M2610" s="32"/>
      <c r="O2610" s="33">
        <f t="shared" si="1"/>
        <v>224.1</v>
      </c>
    </row>
    <row r="2611" spans="1:15" ht="15.75" customHeight="1" x14ac:dyDescent="0.3">
      <c r="A2611" s="7">
        <v>1634</v>
      </c>
      <c r="B2611" s="7">
        <v>330</v>
      </c>
      <c r="C2611" s="28">
        <v>422</v>
      </c>
      <c r="D2611" s="28">
        <v>5</v>
      </c>
      <c r="E2611" s="29">
        <v>43531</v>
      </c>
      <c r="F2611" s="28">
        <v>5277</v>
      </c>
      <c r="G2611" s="28">
        <v>8224</v>
      </c>
      <c r="H2611" s="28">
        <v>7520</v>
      </c>
      <c r="I2611" s="28"/>
      <c r="J2611" s="30">
        <f t="shared" si="11"/>
        <v>31.386535889433791</v>
      </c>
      <c r="K2611" s="32"/>
      <c r="L2611" s="32"/>
      <c r="M2611" s="32"/>
      <c r="O2611" s="33">
        <f t="shared" si="1"/>
        <v>224.3</v>
      </c>
    </row>
    <row r="2612" spans="1:15" ht="15.75" customHeight="1" x14ac:dyDescent="0.3">
      <c r="A2612" s="34">
        <v>2379</v>
      </c>
      <c r="B2612" s="34">
        <v>149</v>
      </c>
      <c r="C2612" s="35">
        <v>422</v>
      </c>
      <c r="D2612" s="35">
        <v>8</v>
      </c>
      <c r="E2612" s="36">
        <v>43550</v>
      </c>
      <c r="F2612" s="37">
        <v>5222</v>
      </c>
      <c r="G2612" s="35">
        <v>7284</v>
      </c>
      <c r="H2612" s="35">
        <v>6900</v>
      </c>
      <c r="I2612" s="28"/>
      <c r="J2612" s="30">
        <f t="shared" si="11"/>
        <v>22.884386174016687</v>
      </c>
      <c r="K2612" s="31">
        <f>AVERAGE(J2612:J2613)</f>
        <v>19.455187131404664</v>
      </c>
      <c r="L2612" s="31">
        <f>_xlfn.STDEV.S(J2612,J2613)</f>
        <v>4.8496197941387553</v>
      </c>
      <c r="M2612" s="32"/>
      <c r="O2612" s="33">
        <f t="shared" si="1"/>
        <v>167.8</v>
      </c>
    </row>
    <row r="2613" spans="1:15" ht="15.75" customHeight="1" x14ac:dyDescent="0.3">
      <c r="A2613" s="34">
        <v>2380</v>
      </c>
      <c r="B2613" s="34">
        <v>150</v>
      </c>
      <c r="C2613" s="35">
        <v>422</v>
      </c>
      <c r="D2613" s="35">
        <v>8</v>
      </c>
      <c r="E2613" s="36">
        <v>43550</v>
      </c>
      <c r="F2613" s="37">
        <v>5188</v>
      </c>
      <c r="G2613" s="35">
        <v>7331</v>
      </c>
      <c r="H2613" s="35">
        <v>7035</v>
      </c>
      <c r="I2613" s="28"/>
      <c r="J2613" s="30">
        <f t="shared" si="11"/>
        <v>16.025988088792637</v>
      </c>
      <c r="K2613" s="32"/>
      <c r="L2613" s="32"/>
      <c r="M2613" s="32"/>
      <c r="O2613" s="33">
        <f t="shared" si="1"/>
        <v>184.7</v>
      </c>
    </row>
    <row r="2614" spans="1:15" ht="15.75" customHeight="1" x14ac:dyDescent="0.3">
      <c r="A2614" s="34">
        <v>2807</v>
      </c>
      <c r="B2614" s="34">
        <v>179</v>
      </c>
      <c r="C2614" s="35">
        <v>422</v>
      </c>
      <c r="D2614" s="35">
        <v>10</v>
      </c>
      <c r="E2614" s="36">
        <v>43564</v>
      </c>
      <c r="F2614" s="37">
        <v>5180</v>
      </c>
      <c r="G2614" s="35">
        <v>7621</v>
      </c>
      <c r="H2614" s="35">
        <v>7315</v>
      </c>
      <c r="I2614" s="35"/>
      <c r="J2614" s="30">
        <f t="shared" si="11"/>
        <v>14.332552693208431</v>
      </c>
      <c r="K2614" s="31">
        <f>AVERAGE(J2614:J2615)</f>
        <v>13.907849380312079</v>
      </c>
      <c r="L2614" s="31">
        <f>_xlfn.STDEV.S(J2614,J2615)</f>
        <v>0.60062118508280327</v>
      </c>
      <c r="M2614" s="32">
        <f>(K2612-K2614)/14</f>
        <v>0.39623841079232747</v>
      </c>
      <c r="N2614" s="33">
        <f>(K2606-K2614)/50</f>
        <v>0.32079877272152546</v>
      </c>
      <c r="O2614" s="33">
        <f t="shared" si="1"/>
        <v>213.5</v>
      </c>
    </row>
    <row r="2615" spans="1:15" ht="15.75" customHeight="1" x14ac:dyDescent="0.3">
      <c r="A2615" s="34">
        <v>2808</v>
      </c>
      <c r="B2615" s="34">
        <v>180</v>
      </c>
      <c r="C2615" s="35">
        <v>422</v>
      </c>
      <c r="D2615" s="35">
        <v>10</v>
      </c>
      <c r="E2615" s="36">
        <v>43564</v>
      </c>
      <c r="F2615" s="37">
        <v>5282</v>
      </c>
      <c r="G2615" s="35">
        <v>7504</v>
      </c>
      <c r="H2615" s="35">
        <v>7240</v>
      </c>
      <c r="I2615" s="35"/>
      <c r="J2615" s="30">
        <f t="shared" si="11"/>
        <v>13.48314606741573</v>
      </c>
      <c r="K2615" s="32"/>
      <c r="L2615" s="32"/>
      <c r="M2615" s="32"/>
      <c r="O2615" s="33">
        <f t="shared" si="1"/>
        <v>195.8</v>
      </c>
    </row>
    <row r="2616" spans="1:15" ht="15.75" customHeight="1" x14ac:dyDescent="0.3">
      <c r="A2616" s="7">
        <v>621</v>
      </c>
      <c r="B2616" s="7">
        <v>271</v>
      </c>
      <c r="C2616" s="57">
        <v>423</v>
      </c>
      <c r="D2616" s="57">
        <v>2</v>
      </c>
      <c r="E2616" s="58">
        <v>43517</v>
      </c>
      <c r="F2616" s="57">
        <v>5224</v>
      </c>
      <c r="G2616" s="57">
        <v>8703</v>
      </c>
      <c r="H2616" s="57">
        <v>7572</v>
      </c>
      <c r="I2616" s="57">
        <v>9</v>
      </c>
      <c r="J2616" s="59">
        <f t="shared" si="11"/>
        <v>48.168654173764907</v>
      </c>
      <c r="K2616" s="63">
        <f>AVERAGE(J2616:J2617)</f>
        <v>49.319226415741511</v>
      </c>
      <c r="L2616" s="63">
        <f>_xlfn.STDEV.S(J2616,J2617)</f>
        <v>1.6271548690933375</v>
      </c>
      <c r="M2616" s="62">
        <v>3</v>
      </c>
      <c r="O2616" s="33">
        <f t="shared" si="1"/>
        <v>234.8</v>
      </c>
    </row>
    <row r="2617" spans="1:15" ht="15.75" customHeight="1" x14ac:dyDescent="0.3">
      <c r="A2617" s="7">
        <v>622</v>
      </c>
      <c r="B2617" s="7">
        <v>272</v>
      </c>
      <c r="C2617" s="57">
        <v>423</v>
      </c>
      <c r="D2617" s="57">
        <v>2</v>
      </c>
      <c r="E2617" s="58">
        <v>43517</v>
      </c>
      <c r="F2617" s="57">
        <v>5257</v>
      </c>
      <c r="G2617" s="57">
        <v>8620</v>
      </c>
      <c r="H2617" s="57">
        <v>7492</v>
      </c>
      <c r="I2617" s="57"/>
      <c r="J2617" s="59">
        <f t="shared" si="11"/>
        <v>50.469798657718123</v>
      </c>
      <c r="K2617" s="63"/>
      <c r="L2617" s="63"/>
      <c r="M2617" s="62"/>
      <c r="O2617" s="33">
        <f t="shared" si="1"/>
        <v>223.5</v>
      </c>
    </row>
    <row r="2618" spans="1:15" ht="15.75" customHeight="1" x14ac:dyDescent="0.3">
      <c r="A2618" s="7">
        <v>1275</v>
      </c>
      <c r="B2618" s="7">
        <v>229</v>
      </c>
      <c r="C2618" s="57">
        <v>423</v>
      </c>
      <c r="D2618" s="57">
        <v>4</v>
      </c>
      <c r="E2618" s="58">
        <v>43524</v>
      </c>
      <c r="F2618" s="57">
        <v>5205</v>
      </c>
      <c r="G2618" s="57">
        <v>7964</v>
      </c>
      <c r="H2618" s="57">
        <v>7286</v>
      </c>
      <c r="I2618" s="57">
        <v>8</v>
      </c>
      <c r="J2618" s="59">
        <f t="shared" si="11"/>
        <v>32.580490148966845</v>
      </c>
      <c r="K2618" s="63">
        <f>AVERAGE(J2618:J2619)</f>
        <v>31.246071746759402</v>
      </c>
      <c r="L2618" s="63">
        <f>_xlfn.STDEV.S(J2618,J2619)</f>
        <v>1.8871526022820024</v>
      </c>
      <c r="M2618" s="62"/>
      <c r="O2618" s="33">
        <f t="shared" si="1"/>
        <v>208.1</v>
      </c>
    </row>
    <row r="2619" spans="1:15" ht="15.75" customHeight="1" x14ac:dyDescent="0.3">
      <c r="A2619" s="7">
        <v>1276</v>
      </c>
      <c r="B2619" s="7">
        <v>230</v>
      </c>
      <c r="C2619" s="57">
        <v>423</v>
      </c>
      <c r="D2619" s="57">
        <v>4</v>
      </c>
      <c r="E2619" s="58">
        <v>43524</v>
      </c>
      <c r="F2619" s="57">
        <v>5171</v>
      </c>
      <c r="G2619" s="57">
        <v>8259</v>
      </c>
      <c r="H2619" s="57">
        <v>7548</v>
      </c>
      <c r="I2619" s="57"/>
      <c r="J2619" s="59">
        <f t="shared" si="11"/>
        <v>29.911653344551958</v>
      </c>
      <c r="K2619" s="62"/>
      <c r="L2619" s="62"/>
      <c r="M2619" s="62"/>
      <c r="O2619" s="33">
        <f t="shared" si="1"/>
        <v>237.7</v>
      </c>
    </row>
    <row r="2620" spans="1:15" ht="15.75" customHeight="1" x14ac:dyDescent="0.3">
      <c r="A2620" s="7">
        <v>1925</v>
      </c>
      <c r="B2620" s="7">
        <v>229</v>
      </c>
      <c r="C2620" s="57">
        <v>423</v>
      </c>
      <c r="D2620" s="57">
        <v>6</v>
      </c>
      <c r="E2620" s="58">
        <v>43535</v>
      </c>
      <c r="F2620" s="57">
        <v>5205</v>
      </c>
      <c r="G2620" s="57">
        <v>7855</v>
      </c>
      <c r="H2620" s="57">
        <v>7183</v>
      </c>
      <c r="I2620" s="57">
        <v>9</v>
      </c>
      <c r="J2620" s="59">
        <f t="shared" si="11"/>
        <v>33.973710819009099</v>
      </c>
      <c r="K2620" s="63">
        <f>AVERAGE(J2620:J2621)</f>
        <v>32.341367380038619</v>
      </c>
      <c r="L2620" s="63">
        <f>_xlfn.STDEV.S(J2620,J2621)</f>
        <v>2.3084822298427889</v>
      </c>
      <c r="M2620" s="62"/>
      <c r="O2620" s="33">
        <f t="shared" si="1"/>
        <v>197.8</v>
      </c>
    </row>
    <row r="2621" spans="1:15" ht="15.75" customHeight="1" x14ac:dyDescent="0.3">
      <c r="A2621" s="7">
        <v>1926</v>
      </c>
      <c r="B2621" s="7">
        <v>230</v>
      </c>
      <c r="C2621" s="57">
        <v>423</v>
      </c>
      <c r="D2621" s="57">
        <v>6</v>
      </c>
      <c r="E2621" s="58">
        <v>43535</v>
      </c>
      <c r="F2621" s="57">
        <v>5171</v>
      </c>
      <c r="G2621" s="57">
        <v>8010</v>
      </c>
      <c r="H2621" s="57">
        <v>7343</v>
      </c>
      <c r="I2621" s="57"/>
      <c r="J2621" s="59">
        <f t="shared" si="11"/>
        <v>30.709023941068143</v>
      </c>
      <c r="K2621" s="63"/>
      <c r="L2621" s="63"/>
      <c r="M2621" s="62"/>
      <c r="O2621" s="33">
        <f t="shared" si="1"/>
        <v>217.2</v>
      </c>
    </row>
    <row r="2622" spans="1:15" ht="15.75" customHeight="1" x14ac:dyDescent="0.3">
      <c r="A2622" s="34">
        <v>2571</v>
      </c>
      <c r="B2622" s="34">
        <v>159</v>
      </c>
      <c r="C2622" s="64">
        <v>423</v>
      </c>
      <c r="D2622" s="64">
        <v>9</v>
      </c>
      <c r="E2622" s="65">
        <v>43557</v>
      </c>
      <c r="F2622" s="66">
        <v>5300</v>
      </c>
      <c r="G2622" s="64">
        <v>7910</v>
      </c>
      <c r="H2622" s="64">
        <v>7555</v>
      </c>
      <c r="I2622" s="57"/>
      <c r="J2622" s="59">
        <f t="shared" si="11"/>
        <v>15.742793791574281</v>
      </c>
      <c r="K2622" s="63">
        <f>AVERAGE(J2622:J2623)</f>
        <v>15.785065960535341</v>
      </c>
      <c r="L2622" s="63">
        <f>_xlfn.STDEV.S(J2622,J2623)</f>
        <v>5.9781874655659151E-2</v>
      </c>
      <c r="M2622" s="62"/>
      <c r="O2622" s="33">
        <f t="shared" si="1"/>
        <v>225.5</v>
      </c>
    </row>
    <row r="2623" spans="1:15" ht="15.75" customHeight="1" x14ac:dyDescent="0.3">
      <c r="A2623" s="34">
        <v>2572</v>
      </c>
      <c r="B2623" s="34">
        <v>160</v>
      </c>
      <c r="C2623" s="64">
        <v>423</v>
      </c>
      <c r="D2623" s="64">
        <v>9</v>
      </c>
      <c r="E2623" s="65">
        <v>43557</v>
      </c>
      <c r="F2623" s="66">
        <v>5234</v>
      </c>
      <c r="G2623" s="64">
        <v>7649</v>
      </c>
      <c r="H2623" s="64">
        <v>7319</v>
      </c>
      <c r="I2623" s="57"/>
      <c r="J2623" s="59">
        <f t="shared" si="11"/>
        <v>15.827338129496402</v>
      </c>
      <c r="K2623" s="62"/>
      <c r="L2623" s="62"/>
      <c r="M2623" s="62"/>
      <c r="O2623" s="33">
        <f t="shared" si="1"/>
        <v>208.5</v>
      </c>
    </row>
    <row r="2624" spans="1:15" ht="15.75" customHeight="1" x14ac:dyDescent="0.3">
      <c r="A2624" s="34">
        <v>3221</v>
      </c>
      <c r="B2624" s="34">
        <v>161</v>
      </c>
      <c r="C2624" s="64">
        <v>423</v>
      </c>
      <c r="D2624" s="64">
        <v>12</v>
      </c>
      <c r="E2624" s="65">
        <v>43577</v>
      </c>
      <c r="F2624" s="66">
        <v>5264</v>
      </c>
      <c r="G2624" s="64">
        <v>7823</v>
      </c>
      <c r="H2624" s="64">
        <v>7520</v>
      </c>
      <c r="I2624" s="64"/>
      <c r="J2624" s="59">
        <f t="shared" si="11"/>
        <v>13.430851063829788</v>
      </c>
      <c r="K2624" s="63">
        <f>AVERAGE(J2624:J2625)</f>
        <v>13.732969391564016</v>
      </c>
      <c r="L2624" s="63">
        <f>_xlfn.STDEV.S(J2624,J2625)</f>
        <v>0.42725983652322524</v>
      </c>
      <c r="M2624" s="62">
        <f>(K2622-K2624)/20</f>
        <v>0.10260482844856629</v>
      </c>
      <c r="N2624" s="33">
        <f>(K2618-K2624)/53</f>
        <v>0.33043589349425256</v>
      </c>
      <c r="O2624" s="33">
        <f t="shared" si="1"/>
        <v>225.6</v>
      </c>
    </row>
    <row r="2625" spans="1:15" ht="15.75" customHeight="1" x14ac:dyDescent="0.3">
      <c r="A2625" s="34">
        <v>3222</v>
      </c>
      <c r="B2625" s="34">
        <v>162</v>
      </c>
      <c r="C2625" s="64">
        <v>423</v>
      </c>
      <c r="D2625" s="64">
        <v>12</v>
      </c>
      <c r="E2625" s="65">
        <v>43577</v>
      </c>
      <c r="F2625" s="66">
        <v>5232</v>
      </c>
      <c r="G2625" s="64">
        <v>7832</v>
      </c>
      <c r="H2625" s="64">
        <v>7512</v>
      </c>
      <c r="I2625" s="64"/>
      <c r="J2625" s="59">
        <f t="shared" si="11"/>
        <v>14.035087719298245</v>
      </c>
      <c r="K2625" s="62"/>
      <c r="L2625" s="62"/>
      <c r="M2625" s="62"/>
      <c r="O2625" s="33">
        <f t="shared" si="1"/>
        <v>228</v>
      </c>
    </row>
    <row r="2626" spans="1:15" ht="15.75" customHeight="1" x14ac:dyDescent="0.3">
      <c r="A2626" s="7">
        <v>623</v>
      </c>
      <c r="B2626" s="7">
        <v>273</v>
      </c>
      <c r="C2626" s="67">
        <v>424</v>
      </c>
      <c r="D2626" s="67">
        <v>2</v>
      </c>
      <c r="E2626" s="68">
        <v>43517</v>
      </c>
      <c r="F2626" s="67">
        <v>5242</v>
      </c>
      <c r="G2626" s="67">
        <v>8074</v>
      </c>
      <c r="H2626" s="67">
        <v>7200</v>
      </c>
      <c r="I2626" s="67">
        <v>10</v>
      </c>
      <c r="J2626" s="69">
        <f t="shared" si="11"/>
        <v>44.637385086823286</v>
      </c>
      <c r="K2626" s="46">
        <f>AVERAGE(J2626:J2627)</f>
        <v>44.515441188680505</v>
      </c>
      <c r="L2626" s="46">
        <f>_xlfn.STDEV.S(J2626,J2627)</f>
        <v>0.17245471460216472</v>
      </c>
      <c r="M2626" s="47">
        <v>1</v>
      </c>
      <c r="O2626" s="33">
        <f t="shared" si="1"/>
        <v>195.8</v>
      </c>
    </row>
    <row r="2627" spans="1:15" ht="15.75" customHeight="1" x14ac:dyDescent="0.3">
      <c r="A2627" s="7">
        <v>624</v>
      </c>
      <c r="B2627" s="7">
        <v>274</v>
      </c>
      <c r="C2627" s="67">
        <v>424</v>
      </c>
      <c r="D2627" s="67">
        <v>2</v>
      </c>
      <c r="E2627" s="68">
        <v>43517</v>
      </c>
      <c r="F2627" s="67">
        <v>5233</v>
      </c>
      <c r="G2627" s="67">
        <v>8697</v>
      </c>
      <c r="H2627" s="67">
        <v>7632</v>
      </c>
      <c r="I2627" s="67"/>
      <c r="J2627" s="69">
        <f t="shared" si="11"/>
        <v>44.393497290537724</v>
      </c>
      <c r="K2627" s="47"/>
      <c r="L2627" s="47"/>
      <c r="M2627" s="47"/>
      <c r="O2627" s="33">
        <f t="shared" si="1"/>
        <v>239.9</v>
      </c>
    </row>
    <row r="2628" spans="1:15" ht="15.75" customHeight="1" x14ac:dyDescent="0.3">
      <c r="A2628" s="7">
        <v>1277</v>
      </c>
      <c r="B2628" s="7">
        <v>231</v>
      </c>
      <c r="C2628" s="67">
        <v>424</v>
      </c>
      <c r="D2628" s="67">
        <v>4</v>
      </c>
      <c r="E2628" s="68">
        <v>43524</v>
      </c>
      <c r="F2628" s="67">
        <v>5229</v>
      </c>
      <c r="G2628" s="67">
        <v>8084</v>
      </c>
      <c r="H2628" s="67">
        <v>7451</v>
      </c>
      <c r="I2628" s="67">
        <v>9</v>
      </c>
      <c r="J2628" s="69">
        <f t="shared" si="11"/>
        <v>28.487848784878487</v>
      </c>
      <c r="K2628" s="46">
        <f>AVERAGE(J2628:J2629)</f>
        <v>28.404035452133829</v>
      </c>
      <c r="L2628" s="46">
        <f>_xlfn.STDEV.S(J2628,J2629)</f>
        <v>0.118529951875184</v>
      </c>
      <c r="M2628" s="47"/>
      <c r="O2628" s="33">
        <f t="shared" si="1"/>
        <v>222.2</v>
      </c>
    </row>
    <row r="2629" spans="1:15" ht="15.75" customHeight="1" x14ac:dyDescent="0.3">
      <c r="A2629" s="7">
        <v>1278</v>
      </c>
      <c r="B2629" s="7">
        <v>232</v>
      </c>
      <c r="C2629" s="67">
        <v>424</v>
      </c>
      <c r="D2629" s="67">
        <v>4</v>
      </c>
      <c r="E2629" s="68">
        <v>43524</v>
      </c>
      <c r="F2629" s="67">
        <v>5244</v>
      </c>
      <c r="G2629" s="67">
        <v>8017</v>
      </c>
      <c r="H2629" s="67">
        <v>7405</v>
      </c>
      <c r="I2629" s="67"/>
      <c r="J2629" s="69">
        <f t="shared" si="11"/>
        <v>28.320222119389172</v>
      </c>
      <c r="K2629" s="46"/>
      <c r="L2629" s="46"/>
      <c r="M2629" s="47"/>
      <c r="O2629" s="33">
        <f t="shared" si="1"/>
        <v>216.1</v>
      </c>
    </row>
    <row r="2630" spans="1:15" ht="15.75" customHeight="1" x14ac:dyDescent="0.3">
      <c r="A2630" s="7">
        <v>1927</v>
      </c>
      <c r="B2630" s="7">
        <v>231</v>
      </c>
      <c r="C2630" s="67">
        <v>424</v>
      </c>
      <c r="D2630" s="67">
        <v>6</v>
      </c>
      <c r="E2630" s="68">
        <v>43535</v>
      </c>
      <c r="F2630" s="67">
        <v>5229</v>
      </c>
      <c r="G2630" s="67">
        <v>7781</v>
      </c>
      <c r="H2630" s="67">
        <v>7329</v>
      </c>
      <c r="I2630" s="67">
        <v>8</v>
      </c>
      <c r="J2630" s="69">
        <f t="shared" si="11"/>
        <v>21.523809523809522</v>
      </c>
      <c r="K2630" s="46">
        <f>AVERAGE(J2630:J2631)</f>
        <v>21.307695696224833</v>
      </c>
      <c r="L2630" s="46">
        <f>_xlfn.STDEV.S(J2630,J2631)</f>
        <v>0.30563110598662507</v>
      </c>
      <c r="M2630" s="47"/>
      <c r="O2630" s="33">
        <f t="shared" si="1"/>
        <v>210</v>
      </c>
    </row>
    <row r="2631" spans="1:15" ht="15.75" customHeight="1" x14ac:dyDescent="0.3">
      <c r="A2631" s="7">
        <v>1928</v>
      </c>
      <c r="B2631" s="7">
        <v>232</v>
      </c>
      <c r="C2631" s="67">
        <v>424</v>
      </c>
      <c r="D2631" s="67">
        <v>6</v>
      </c>
      <c r="E2631" s="68">
        <v>43535</v>
      </c>
      <c r="F2631" s="67">
        <v>5244</v>
      </c>
      <c r="G2631" s="67">
        <v>7862</v>
      </c>
      <c r="H2631" s="67">
        <v>7406</v>
      </c>
      <c r="I2631" s="67"/>
      <c r="J2631" s="69">
        <f t="shared" si="11"/>
        <v>21.091581868640148</v>
      </c>
      <c r="K2631" s="47"/>
      <c r="L2631" s="47"/>
      <c r="M2631" s="47"/>
      <c r="O2631" s="33">
        <f t="shared" si="1"/>
        <v>216.2</v>
      </c>
    </row>
    <row r="2632" spans="1:15" ht="15.75" customHeight="1" x14ac:dyDescent="0.3">
      <c r="A2632" s="34">
        <v>2195</v>
      </c>
      <c r="B2632" s="34">
        <v>241</v>
      </c>
      <c r="C2632" s="70">
        <v>424</v>
      </c>
      <c r="D2632" s="70">
        <v>7</v>
      </c>
      <c r="E2632" s="71">
        <v>43545</v>
      </c>
      <c r="F2632" s="72">
        <v>5180</v>
      </c>
      <c r="G2632" s="70">
        <v>7344</v>
      </c>
      <c r="H2632" s="70">
        <v>7051</v>
      </c>
      <c r="I2632" s="67"/>
      <c r="J2632" s="69">
        <f t="shared" si="11"/>
        <v>15.660074826296096</v>
      </c>
      <c r="K2632" s="46">
        <f>AVERAGE(J2632:J2633)</f>
        <v>15.901786292071815</v>
      </c>
      <c r="L2632" s="46">
        <f>_xlfn.STDEV.S(J2632,J2633)</f>
        <v>0.34183163308110187</v>
      </c>
      <c r="M2632" s="47">
        <f>(K2630-K2632)/10</f>
        <v>0.54059094041530176</v>
      </c>
      <c r="N2632" s="33">
        <f>(K2628-K2632)/21</f>
        <v>0.5953451980981912</v>
      </c>
      <c r="O2632" s="33">
        <f t="shared" si="1"/>
        <v>187.1</v>
      </c>
    </row>
    <row r="2633" spans="1:15" ht="15.75" customHeight="1" x14ac:dyDescent="0.3">
      <c r="A2633" s="34">
        <v>2196</v>
      </c>
      <c r="B2633" s="34">
        <v>242</v>
      </c>
      <c r="C2633" s="70">
        <v>424</v>
      </c>
      <c r="D2633" s="70">
        <v>7</v>
      </c>
      <c r="E2633" s="71">
        <v>43545</v>
      </c>
      <c r="F2633" s="72">
        <v>5268</v>
      </c>
      <c r="G2633" s="70">
        <v>7599</v>
      </c>
      <c r="H2633" s="70">
        <v>7275</v>
      </c>
      <c r="I2633" s="67"/>
      <c r="J2633" s="69">
        <f t="shared" si="11"/>
        <v>16.143497757847534</v>
      </c>
      <c r="K2633" s="47"/>
      <c r="L2633" s="47"/>
      <c r="M2633" s="47"/>
      <c r="O2633" s="33">
        <f t="shared" si="1"/>
        <v>200.7</v>
      </c>
    </row>
    <row r="2634" spans="1:15" ht="15.75" customHeight="1" x14ac:dyDescent="0.3">
      <c r="A2634" s="7">
        <v>331</v>
      </c>
      <c r="B2634" s="7">
        <v>331</v>
      </c>
      <c r="C2634" s="28">
        <v>425</v>
      </c>
      <c r="D2634" s="28">
        <v>1</v>
      </c>
      <c r="E2634" s="29">
        <v>43514</v>
      </c>
      <c r="F2634" s="28">
        <v>5265</v>
      </c>
      <c r="G2634" s="28">
        <v>9188</v>
      </c>
      <c r="H2634" s="28">
        <v>7992</v>
      </c>
      <c r="I2634" s="28">
        <v>11</v>
      </c>
      <c r="J2634" s="30">
        <f t="shared" si="11"/>
        <v>43.857719105243859</v>
      </c>
      <c r="K2634" s="31">
        <f>AVERAGE(J2634:J2635)</f>
        <v>42.714078952160037</v>
      </c>
      <c r="L2634" s="31">
        <f>_xlfn.STDEV.S(J2634,J2635)</f>
        <v>1.6173514149655845</v>
      </c>
      <c r="M2634" s="32">
        <v>3</v>
      </c>
      <c r="O2634" s="33">
        <f t="shared" si="1"/>
        <v>272.7</v>
      </c>
    </row>
    <row r="2635" spans="1:15" ht="15.75" customHeight="1" x14ac:dyDescent="0.3">
      <c r="A2635" s="7">
        <v>332</v>
      </c>
      <c r="B2635" s="7">
        <v>332</v>
      </c>
      <c r="C2635" s="28">
        <v>425</v>
      </c>
      <c r="D2635" s="28">
        <v>1</v>
      </c>
      <c r="E2635" s="29">
        <v>43514</v>
      </c>
      <c r="F2635" s="28">
        <v>5252</v>
      </c>
      <c r="G2635" s="28">
        <v>8930</v>
      </c>
      <c r="H2635" s="28">
        <v>7850</v>
      </c>
      <c r="I2635" s="28"/>
      <c r="J2635" s="30">
        <f t="shared" si="11"/>
        <v>41.570438799076214</v>
      </c>
      <c r="K2635" s="31"/>
      <c r="L2635" s="31"/>
      <c r="M2635" s="32"/>
      <c r="O2635" s="33">
        <f t="shared" si="1"/>
        <v>259.8</v>
      </c>
    </row>
    <row r="2636" spans="1:15" ht="15.75" customHeight="1" x14ac:dyDescent="0.3">
      <c r="A2636" s="7">
        <v>985</v>
      </c>
      <c r="B2636" s="7">
        <v>331</v>
      </c>
      <c r="C2636" s="28">
        <v>425</v>
      </c>
      <c r="D2636" s="28">
        <v>3</v>
      </c>
      <c r="E2636" s="29">
        <v>43521</v>
      </c>
      <c r="F2636" s="28">
        <v>5265</v>
      </c>
      <c r="G2636" s="28">
        <v>8725</v>
      </c>
      <c r="H2636" s="28">
        <v>7804</v>
      </c>
      <c r="I2636" s="28">
        <v>10</v>
      </c>
      <c r="J2636" s="30">
        <f t="shared" si="11"/>
        <v>36.274123670736508</v>
      </c>
      <c r="K2636" s="31">
        <f>AVERAGE(J2636:J2637)</f>
        <v>36.28610029690671</v>
      </c>
      <c r="L2636" s="31">
        <f>_xlfn.STDEV.S(J2636,J2637)</f>
        <v>1.693750716137803E-2</v>
      </c>
      <c r="M2636" s="32"/>
      <c r="O2636" s="33">
        <f t="shared" si="1"/>
        <v>253.9</v>
      </c>
    </row>
    <row r="2637" spans="1:15" ht="15.75" customHeight="1" x14ac:dyDescent="0.3">
      <c r="A2637" s="7">
        <v>986</v>
      </c>
      <c r="B2637" s="7">
        <v>332</v>
      </c>
      <c r="C2637" s="28">
        <v>425</v>
      </c>
      <c r="D2637" s="28">
        <v>3</v>
      </c>
      <c r="E2637" s="29">
        <v>43521</v>
      </c>
      <c r="F2637" s="28">
        <v>5252</v>
      </c>
      <c r="G2637" s="28">
        <v>8654</v>
      </c>
      <c r="H2637" s="28">
        <v>7748</v>
      </c>
      <c r="I2637" s="28"/>
      <c r="J2637" s="30">
        <f t="shared" si="11"/>
        <v>36.29807692307692</v>
      </c>
      <c r="K2637" s="32"/>
      <c r="L2637" s="32"/>
      <c r="M2637" s="32"/>
      <c r="O2637" s="33">
        <f t="shared" si="1"/>
        <v>249.6</v>
      </c>
    </row>
    <row r="2638" spans="1:15" ht="15.75" customHeight="1" x14ac:dyDescent="0.3">
      <c r="A2638" s="7">
        <v>1635</v>
      </c>
      <c r="B2638" s="7">
        <v>331</v>
      </c>
      <c r="C2638" s="28">
        <v>425</v>
      </c>
      <c r="D2638" s="28">
        <v>5</v>
      </c>
      <c r="E2638" s="29">
        <v>43531</v>
      </c>
      <c r="F2638" s="28">
        <v>5265</v>
      </c>
      <c r="G2638" s="28">
        <v>8460</v>
      </c>
      <c r="H2638" s="28">
        <v>7683</v>
      </c>
      <c r="I2638" s="28">
        <v>7</v>
      </c>
      <c r="J2638" s="30">
        <f t="shared" si="11"/>
        <v>32.133995037220842</v>
      </c>
      <c r="K2638" s="31">
        <f>AVERAGE(J2638:J2639)</f>
        <v>32.863197864033566</v>
      </c>
      <c r="L2638" s="31">
        <f>_xlfn.STDEV.S(J2638,J2639)</f>
        <v>1.0312485273993484</v>
      </c>
      <c r="M2638" s="32"/>
      <c r="O2638" s="33">
        <f t="shared" si="1"/>
        <v>241.8</v>
      </c>
    </row>
    <row r="2639" spans="1:15" ht="15.75" customHeight="1" x14ac:dyDescent="0.3">
      <c r="A2639" s="7">
        <v>1636</v>
      </c>
      <c r="B2639" s="7">
        <v>332</v>
      </c>
      <c r="C2639" s="28">
        <v>425</v>
      </c>
      <c r="D2639" s="28">
        <v>5</v>
      </c>
      <c r="E2639" s="29">
        <v>43531</v>
      </c>
      <c r="F2639" s="28">
        <v>5252</v>
      </c>
      <c r="G2639" s="28">
        <v>8346</v>
      </c>
      <c r="H2639" s="28">
        <v>7568</v>
      </c>
      <c r="I2639" s="28"/>
      <c r="J2639" s="30">
        <f t="shared" si="11"/>
        <v>33.592400690846283</v>
      </c>
      <c r="K2639" s="31"/>
      <c r="L2639" s="31"/>
      <c r="M2639" s="32"/>
      <c r="O2639" s="33">
        <f t="shared" si="1"/>
        <v>231.6</v>
      </c>
    </row>
    <row r="2640" spans="1:15" ht="15.75" customHeight="1" x14ac:dyDescent="0.3">
      <c r="A2640" s="34">
        <v>2573</v>
      </c>
      <c r="B2640" s="34">
        <v>161</v>
      </c>
      <c r="C2640" s="35">
        <v>425</v>
      </c>
      <c r="D2640" s="35">
        <v>9</v>
      </c>
      <c r="E2640" s="36">
        <v>43557</v>
      </c>
      <c r="F2640" s="37">
        <v>5264</v>
      </c>
      <c r="G2640" s="35">
        <v>8039</v>
      </c>
      <c r="H2640" s="35">
        <v>7636</v>
      </c>
      <c r="I2640" s="28"/>
      <c r="J2640" s="30">
        <f t="shared" si="11"/>
        <v>16.989881956155141</v>
      </c>
      <c r="K2640" s="31">
        <f>AVERAGE(J2640:J2641)</f>
        <v>16.82484636680649</v>
      </c>
      <c r="L2640" s="31">
        <f>_xlfn.STDEV.S(J2640,J2641)</f>
        <v>0.23339556873110184</v>
      </c>
      <c r="M2640" s="32"/>
      <c r="O2640" s="33">
        <f t="shared" si="1"/>
        <v>237.2</v>
      </c>
    </row>
    <row r="2641" spans="1:15" ht="15.75" customHeight="1" x14ac:dyDescent="0.3">
      <c r="A2641" s="34">
        <v>2574</v>
      </c>
      <c r="B2641" s="34">
        <v>162</v>
      </c>
      <c r="C2641" s="35">
        <v>425</v>
      </c>
      <c r="D2641" s="35">
        <v>9</v>
      </c>
      <c r="E2641" s="36">
        <v>43557</v>
      </c>
      <c r="F2641" s="37">
        <v>5232</v>
      </c>
      <c r="G2641" s="35">
        <v>8068</v>
      </c>
      <c r="H2641" s="35">
        <v>7663</v>
      </c>
      <c r="I2641" s="28"/>
      <c r="J2641" s="30">
        <f t="shared" si="11"/>
        <v>16.659810777457835</v>
      </c>
      <c r="K2641" s="32"/>
      <c r="L2641" s="32"/>
      <c r="M2641" s="32"/>
      <c r="O2641" s="33">
        <f t="shared" si="1"/>
        <v>243.1</v>
      </c>
    </row>
    <row r="2642" spans="1:15" ht="15.75" customHeight="1" x14ac:dyDescent="0.3">
      <c r="A2642" s="34">
        <v>3223</v>
      </c>
      <c r="B2642" s="34">
        <v>163</v>
      </c>
      <c r="C2642" s="35">
        <v>425</v>
      </c>
      <c r="D2642" s="35">
        <v>12</v>
      </c>
      <c r="E2642" s="36">
        <v>43577</v>
      </c>
      <c r="F2642" s="37">
        <v>5193</v>
      </c>
      <c r="G2642" s="35">
        <v>8372</v>
      </c>
      <c r="H2642" s="35">
        <v>7964</v>
      </c>
      <c r="I2642" s="35"/>
      <c r="J2642" s="30">
        <f t="shared" si="11"/>
        <v>14.723926380368098</v>
      </c>
      <c r="K2642" s="31">
        <f>AVERAGE(J2642:J2643)</f>
        <v>14.768718995954634</v>
      </c>
      <c r="L2642" s="31">
        <f>_xlfn.STDEV.S(J2642,J2643)</f>
        <v>6.334632445664326E-2</v>
      </c>
      <c r="M2642" s="32">
        <f>(K2640-K2642)/20</f>
        <v>0.1028063685425928</v>
      </c>
      <c r="N2642" s="33">
        <f>(K2636-K2642)/56</f>
        <v>0.38423895180271561</v>
      </c>
      <c r="O2642" s="33">
        <f t="shared" si="1"/>
        <v>277.10000000000002</v>
      </c>
    </row>
    <row r="2643" spans="1:15" ht="15.75" customHeight="1" x14ac:dyDescent="0.3">
      <c r="A2643" s="34">
        <v>3224</v>
      </c>
      <c r="B2643" s="34">
        <v>164</v>
      </c>
      <c r="C2643" s="35">
        <v>425</v>
      </c>
      <c r="D2643" s="35">
        <v>12</v>
      </c>
      <c r="E2643" s="36">
        <v>43577</v>
      </c>
      <c r="F2643" s="37">
        <v>5245</v>
      </c>
      <c r="G2643" s="35">
        <v>8508</v>
      </c>
      <c r="H2643" s="35">
        <v>8087</v>
      </c>
      <c r="I2643" s="35"/>
      <c r="J2643" s="30">
        <f t="shared" si="11"/>
        <v>14.81351161154117</v>
      </c>
      <c r="K2643" s="32"/>
      <c r="L2643" s="32"/>
      <c r="M2643" s="32"/>
      <c r="O2643" s="33">
        <f t="shared" si="1"/>
        <v>284.2</v>
      </c>
    </row>
    <row r="2644" spans="1:15" ht="15.75" customHeight="1" x14ac:dyDescent="0.3">
      <c r="A2644" s="7">
        <v>333</v>
      </c>
      <c r="B2644" s="7">
        <v>333</v>
      </c>
      <c r="C2644" s="57">
        <v>426</v>
      </c>
      <c r="D2644" s="57">
        <v>1</v>
      </c>
      <c r="E2644" s="58">
        <v>43514</v>
      </c>
      <c r="F2644" s="57">
        <v>5211</v>
      </c>
      <c r="G2644" s="57">
        <v>8365</v>
      </c>
      <c r="H2644" s="57">
        <v>7578</v>
      </c>
      <c r="I2644" s="57">
        <v>10</v>
      </c>
      <c r="J2644" s="59">
        <f t="shared" si="11"/>
        <v>33.248838191803969</v>
      </c>
      <c r="K2644" s="63">
        <f>AVERAGE(J2644:J2645)</f>
        <v>33.39945160565491</v>
      </c>
      <c r="L2644" s="63">
        <f>_xlfn.STDEV.S(J2644,J2645)</f>
        <v>0.21299953254331247</v>
      </c>
      <c r="M2644" s="62">
        <v>2</v>
      </c>
      <c r="O2644" s="33">
        <f t="shared" si="1"/>
        <v>236.7</v>
      </c>
    </row>
    <row r="2645" spans="1:15" ht="15.75" customHeight="1" x14ac:dyDescent="0.3">
      <c r="A2645" s="7">
        <v>334</v>
      </c>
      <c r="B2645" s="7">
        <v>334</v>
      </c>
      <c r="C2645" s="57">
        <v>426</v>
      </c>
      <c r="D2645" s="57">
        <v>1</v>
      </c>
      <c r="E2645" s="58">
        <v>43514</v>
      </c>
      <c r="F2645" s="57">
        <v>5171</v>
      </c>
      <c r="G2645" s="57">
        <v>8252</v>
      </c>
      <c r="H2645" s="57">
        <v>7478</v>
      </c>
      <c r="I2645" s="57"/>
      <c r="J2645" s="59">
        <f t="shared" si="11"/>
        <v>33.550065019505851</v>
      </c>
      <c r="K2645" s="62"/>
      <c r="L2645" s="62"/>
      <c r="M2645" s="62"/>
      <c r="O2645" s="33">
        <f t="shared" si="1"/>
        <v>230.7</v>
      </c>
    </row>
    <row r="2646" spans="1:15" ht="15.75" customHeight="1" x14ac:dyDescent="0.3">
      <c r="A2646" s="7">
        <v>987</v>
      </c>
      <c r="B2646" s="7">
        <v>333</v>
      </c>
      <c r="C2646" s="57">
        <v>426</v>
      </c>
      <c r="D2646" s="57">
        <v>3</v>
      </c>
      <c r="E2646" s="58">
        <v>43521</v>
      </c>
      <c r="F2646" s="57">
        <v>5211</v>
      </c>
      <c r="G2646" s="57">
        <v>8351</v>
      </c>
      <c r="H2646" s="57">
        <v>7675</v>
      </c>
      <c r="I2646" s="57">
        <v>10</v>
      </c>
      <c r="J2646" s="59">
        <f t="shared" si="11"/>
        <v>27.435064935064936</v>
      </c>
      <c r="K2646" s="63">
        <f>AVERAGE(J2646:J2647)</f>
        <v>26.759233203427808</v>
      </c>
      <c r="L2646" s="63">
        <f>_xlfn.STDEV.S(J2646,J2647)</f>
        <v>0.95577040076332076</v>
      </c>
      <c r="M2646" s="62"/>
      <c r="O2646" s="33">
        <f t="shared" si="1"/>
        <v>246.4</v>
      </c>
    </row>
    <row r="2647" spans="1:15" ht="15.75" customHeight="1" x14ac:dyDescent="0.3">
      <c r="A2647" s="7">
        <v>988</v>
      </c>
      <c r="B2647" s="7">
        <v>334</v>
      </c>
      <c r="C2647" s="57">
        <v>426</v>
      </c>
      <c r="D2647" s="57">
        <v>3</v>
      </c>
      <c r="E2647" s="58">
        <v>43521</v>
      </c>
      <c r="F2647" s="57">
        <v>5171</v>
      </c>
      <c r="G2647" s="57">
        <v>8255</v>
      </c>
      <c r="H2647" s="57">
        <v>7617</v>
      </c>
      <c r="I2647" s="57"/>
      <c r="J2647" s="59">
        <f t="shared" si="11"/>
        <v>26.08340147179068</v>
      </c>
      <c r="K2647" s="63"/>
      <c r="L2647" s="63"/>
      <c r="M2647" s="62"/>
      <c r="O2647" s="33">
        <f t="shared" si="1"/>
        <v>244.6</v>
      </c>
    </row>
    <row r="2648" spans="1:15" ht="15.75" customHeight="1" x14ac:dyDescent="0.3">
      <c r="A2648" s="7">
        <v>1637</v>
      </c>
      <c r="B2648" s="7">
        <v>333</v>
      </c>
      <c r="C2648" s="57">
        <v>426</v>
      </c>
      <c r="D2648" s="57">
        <v>5</v>
      </c>
      <c r="E2648" s="58">
        <v>43531</v>
      </c>
      <c r="F2648" s="57">
        <v>5211</v>
      </c>
      <c r="G2648" s="57">
        <v>7950</v>
      </c>
      <c r="H2648" s="57">
        <v>7428</v>
      </c>
      <c r="I2648" s="57">
        <v>8</v>
      </c>
      <c r="J2648" s="59">
        <f t="shared" si="11"/>
        <v>23.545331529093367</v>
      </c>
      <c r="K2648" s="63">
        <f>AVERAGE(J2648:J2649)</f>
        <v>23.137394260462109</v>
      </c>
      <c r="L2648" s="63">
        <f>_xlfn.STDEV.S(J2648,J2649)</f>
        <v>0.57691041789576181</v>
      </c>
      <c r="M2648" s="62"/>
      <c r="O2648" s="33">
        <f t="shared" si="1"/>
        <v>221.7</v>
      </c>
    </row>
    <row r="2649" spans="1:15" ht="15.75" customHeight="1" x14ac:dyDescent="0.3">
      <c r="A2649" s="7">
        <v>1638</v>
      </c>
      <c r="B2649" s="7">
        <v>334</v>
      </c>
      <c r="C2649" s="57">
        <v>426</v>
      </c>
      <c r="D2649" s="57">
        <v>5</v>
      </c>
      <c r="E2649" s="58">
        <v>43531</v>
      </c>
      <c r="F2649" s="57">
        <v>5171</v>
      </c>
      <c r="G2649" s="57">
        <v>7725</v>
      </c>
      <c r="H2649" s="57">
        <v>7252</v>
      </c>
      <c r="I2649" s="57"/>
      <c r="J2649" s="59">
        <f t="shared" si="11"/>
        <v>22.729456991830851</v>
      </c>
      <c r="K2649" s="62"/>
      <c r="L2649" s="62"/>
      <c r="M2649" s="62"/>
      <c r="O2649" s="33">
        <f t="shared" si="1"/>
        <v>208.1</v>
      </c>
    </row>
    <row r="2650" spans="1:15" ht="15.75" customHeight="1" x14ac:dyDescent="0.3">
      <c r="A2650" s="34">
        <v>2381</v>
      </c>
      <c r="B2650" s="34">
        <v>151</v>
      </c>
      <c r="C2650" s="64">
        <v>426</v>
      </c>
      <c r="D2650" s="64">
        <v>8</v>
      </c>
      <c r="E2650" s="65">
        <v>43550</v>
      </c>
      <c r="F2650" s="66">
        <v>5221</v>
      </c>
      <c r="G2650" s="64">
        <v>7996</v>
      </c>
      <c r="H2650" s="64"/>
      <c r="I2650" s="57"/>
      <c r="J2650" s="59"/>
      <c r="K2650" s="63">
        <f>AVERAGE(J2650:J2651)</f>
        <v>18.329764453961456</v>
      </c>
      <c r="L2650" s="63" t="e">
        <f>_xlfn.STDEV.S(J2650,J2651)</f>
        <v>#DIV/0!</v>
      </c>
      <c r="M2650" s="62"/>
      <c r="O2650" s="33">
        <f t="shared" si="1"/>
        <v>-522.1</v>
      </c>
    </row>
    <row r="2651" spans="1:15" ht="15.75" customHeight="1" x14ac:dyDescent="0.3">
      <c r="A2651" s="34">
        <v>2382</v>
      </c>
      <c r="B2651" s="34">
        <v>152</v>
      </c>
      <c r="C2651" s="64">
        <v>426</v>
      </c>
      <c r="D2651" s="64">
        <v>8</v>
      </c>
      <c r="E2651" s="65">
        <v>43550</v>
      </c>
      <c r="F2651" s="66">
        <v>5292</v>
      </c>
      <c r="G2651" s="64">
        <v>8055</v>
      </c>
      <c r="H2651" s="64">
        <v>7627</v>
      </c>
      <c r="I2651" s="57"/>
      <c r="J2651" s="59">
        <f t="shared" ref="J2651:J3039" si="12">+(((G2651-F2651)-(H2651-F2651))/(H2651-F2651))*100</f>
        <v>18.329764453961456</v>
      </c>
      <c r="K2651" s="62"/>
      <c r="L2651" s="62"/>
      <c r="M2651" s="62"/>
      <c r="O2651" s="33">
        <f t="shared" si="1"/>
        <v>233.5</v>
      </c>
    </row>
    <row r="2652" spans="1:15" ht="15.75" customHeight="1" x14ac:dyDescent="0.3">
      <c r="A2652" s="34">
        <v>2809</v>
      </c>
      <c r="B2652" s="34">
        <v>181</v>
      </c>
      <c r="C2652" s="64">
        <v>426</v>
      </c>
      <c r="D2652" s="64">
        <v>10</v>
      </c>
      <c r="E2652" s="65">
        <v>43564</v>
      </c>
      <c r="F2652" s="66">
        <v>5244</v>
      </c>
      <c r="G2652" s="64">
        <v>7944</v>
      </c>
      <c r="H2652" s="64">
        <v>7609</v>
      </c>
      <c r="I2652" s="64"/>
      <c r="J2652" s="59">
        <f t="shared" si="12"/>
        <v>14.164904862579281</v>
      </c>
      <c r="K2652" s="63">
        <f>AVERAGE(J2652:J2653)</f>
        <v>14.246568077548144</v>
      </c>
      <c r="L2652" s="63">
        <f>_xlfn.STDEV.S(J2652,J2653)</f>
        <v>0.11548922615595557</v>
      </c>
      <c r="M2652" s="62">
        <f>(K2650-K2652)/14</f>
        <v>0.29165688402952228</v>
      </c>
      <c r="N2652" s="33">
        <f>(K2644-K2652)/50</f>
        <v>0.38305767056213536</v>
      </c>
      <c r="O2652" s="33">
        <f t="shared" si="1"/>
        <v>236.5</v>
      </c>
    </row>
    <row r="2653" spans="1:15" ht="15.75" customHeight="1" x14ac:dyDescent="0.3">
      <c r="A2653" s="34">
        <v>2810</v>
      </c>
      <c r="B2653" s="34">
        <v>182</v>
      </c>
      <c r="C2653" s="64">
        <v>426</v>
      </c>
      <c r="D2653" s="64">
        <v>10</v>
      </c>
      <c r="E2653" s="65">
        <v>43564</v>
      </c>
      <c r="F2653" s="66">
        <v>5301</v>
      </c>
      <c r="G2653" s="64">
        <v>7990</v>
      </c>
      <c r="H2653" s="64">
        <v>7653</v>
      </c>
      <c r="I2653" s="64"/>
      <c r="J2653" s="59">
        <f t="shared" si="12"/>
        <v>14.328231292517007</v>
      </c>
      <c r="K2653" s="62"/>
      <c r="L2653" s="62"/>
      <c r="M2653" s="62"/>
      <c r="O2653" s="33">
        <f t="shared" si="1"/>
        <v>235.2</v>
      </c>
    </row>
    <row r="2654" spans="1:15" ht="15.75" customHeight="1" x14ac:dyDescent="0.3">
      <c r="A2654" s="7">
        <v>625</v>
      </c>
      <c r="B2654" s="7">
        <v>275</v>
      </c>
      <c r="C2654" s="67">
        <v>427</v>
      </c>
      <c r="D2654" s="67">
        <v>2</v>
      </c>
      <c r="E2654" s="68">
        <v>43517</v>
      </c>
      <c r="F2654" s="67">
        <v>5274</v>
      </c>
      <c r="G2654" s="67">
        <v>9105</v>
      </c>
      <c r="H2654" s="67">
        <v>7575</v>
      </c>
      <c r="I2654" s="67">
        <v>12</v>
      </c>
      <c r="J2654" s="69">
        <f t="shared" si="12"/>
        <v>66.492829204693621</v>
      </c>
      <c r="K2654" s="46">
        <f>AVERAGE(J2654:J2655)</f>
        <v>65.662521984897154</v>
      </c>
      <c r="L2654" s="46">
        <f>_xlfn.STDEV.S(J2654,J2655)</f>
        <v>1.1742317311724717</v>
      </c>
      <c r="M2654" s="47">
        <v>3</v>
      </c>
      <c r="O2654" s="33">
        <f t="shared" si="1"/>
        <v>230.1</v>
      </c>
    </row>
    <row r="2655" spans="1:15" ht="15.75" customHeight="1" x14ac:dyDescent="0.3">
      <c r="A2655" s="7">
        <v>626</v>
      </c>
      <c r="B2655" s="7">
        <v>276</v>
      </c>
      <c r="C2655" s="67">
        <v>427</v>
      </c>
      <c r="D2655" s="67">
        <v>2</v>
      </c>
      <c r="E2655" s="68">
        <v>43517</v>
      </c>
      <c r="F2655" s="67">
        <v>5217</v>
      </c>
      <c r="G2655" s="67">
        <v>8901</v>
      </c>
      <c r="H2655" s="67">
        <v>7452</v>
      </c>
      <c r="I2655" s="67"/>
      <c r="J2655" s="69">
        <f t="shared" si="12"/>
        <v>64.832214765100673</v>
      </c>
      <c r="K2655" s="46"/>
      <c r="L2655" s="46"/>
      <c r="M2655" s="47"/>
      <c r="O2655" s="33">
        <f t="shared" si="1"/>
        <v>223.5</v>
      </c>
    </row>
    <row r="2656" spans="1:15" ht="15.75" customHeight="1" x14ac:dyDescent="0.3">
      <c r="A2656" s="7">
        <v>1279</v>
      </c>
      <c r="B2656" s="7">
        <v>233</v>
      </c>
      <c r="C2656" s="67">
        <v>427</v>
      </c>
      <c r="D2656" s="67">
        <v>4</v>
      </c>
      <c r="E2656" s="68">
        <v>43524</v>
      </c>
      <c r="F2656" s="67">
        <v>5213</v>
      </c>
      <c r="G2656" s="67">
        <v>8212</v>
      </c>
      <c r="H2656" s="67">
        <v>7495</v>
      </c>
      <c r="I2656" s="67">
        <v>11</v>
      </c>
      <c r="J2656" s="69">
        <f t="shared" si="12"/>
        <v>31.419807186678351</v>
      </c>
      <c r="K2656" s="46">
        <f>AVERAGE(J2656:J2657)</f>
        <v>32.169273410917945</v>
      </c>
      <c r="L2656" s="46">
        <f>_xlfn.STDEV.S(J2656,J2657)</f>
        <v>1.0599052988601916</v>
      </c>
      <c r="M2656" s="47"/>
      <c r="O2656" s="33">
        <f t="shared" si="1"/>
        <v>228.2</v>
      </c>
    </row>
    <row r="2657" spans="1:15" ht="15.75" customHeight="1" x14ac:dyDescent="0.3">
      <c r="A2657" s="7">
        <v>1280</v>
      </c>
      <c r="B2657" s="7">
        <v>234</v>
      </c>
      <c r="C2657" s="67">
        <v>427</v>
      </c>
      <c r="D2657" s="67">
        <v>4</v>
      </c>
      <c r="E2657" s="68">
        <v>43524</v>
      </c>
      <c r="F2657" s="67">
        <v>5254</v>
      </c>
      <c r="G2657" s="67">
        <v>8460</v>
      </c>
      <c r="H2657" s="67">
        <v>7666</v>
      </c>
      <c r="I2657" s="67"/>
      <c r="J2657" s="69">
        <f t="shared" si="12"/>
        <v>32.918739635157543</v>
      </c>
      <c r="K2657" s="47"/>
      <c r="L2657" s="47"/>
      <c r="M2657" s="47"/>
      <c r="O2657" s="33">
        <f t="shared" si="1"/>
        <v>241.2</v>
      </c>
    </row>
    <row r="2658" spans="1:15" ht="15.75" customHeight="1" x14ac:dyDescent="0.3">
      <c r="A2658" s="7">
        <v>1929</v>
      </c>
      <c r="B2658" s="7">
        <v>233</v>
      </c>
      <c r="C2658" s="67">
        <v>427</v>
      </c>
      <c r="D2658" s="67">
        <v>6</v>
      </c>
      <c r="E2658" s="68">
        <v>43535</v>
      </c>
      <c r="F2658" s="67">
        <v>5213</v>
      </c>
      <c r="G2658" s="67">
        <v>8805</v>
      </c>
      <c r="H2658" s="67">
        <v>7869</v>
      </c>
      <c r="I2658" s="67">
        <v>11</v>
      </c>
      <c r="J2658" s="69">
        <f t="shared" si="12"/>
        <v>35.24096385542169</v>
      </c>
      <c r="K2658" s="46">
        <f>AVERAGE(J2658:J2659)</f>
        <v>35.968762944153298</v>
      </c>
      <c r="L2658" s="46">
        <f>_xlfn.STDEV.S(J2658,J2659)</f>
        <v>1.0292633419670196</v>
      </c>
      <c r="M2658" s="47"/>
      <c r="O2658" s="33">
        <f t="shared" si="1"/>
        <v>265.60000000000002</v>
      </c>
    </row>
    <row r="2659" spans="1:15" ht="15.75" customHeight="1" x14ac:dyDescent="0.3">
      <c r="A2659" s="7">
        <v>1930</v>
      </c>
      <c r="B2659" s="7">
        <v>234</v>
      </c>
      <c r="C2659" s="67">
        <v>427</v>
      </c>
      <c r="D2659" s="67">
        <v>6</v>
      </c>
      <c r="E2659" s="68">
        <v>43535</v>
      </c>
      <c r="F2659" s="67">
        <v>5254</v>
      </c>
      <c r="G2659" s="67">
        <v>8912</v>
      </c>
      <c r="H2659" s="67">
        <v>7930</v>
      </c>
      <c r="I2659" s="67"/>
      <c r="J2659" s="69">
        <f t="shared" si="12"/>
        <v>36.696562032884906</v>
      </c>
      <c r="K2659" s="46"/>
      <c r="L2659" s="46"/>
      <c r="M2659" s="47"/>
      <c r="O2659" s="33">
        <f t="shared" si="1"/>
        <v>267.60000000000002</v>
      </c>
    </row>
    <row r="2660" spans="1:15" ht="15.75" customHeight="1" x14ac:dyDescent="0.3">
      <c r="A2660" s="34">
        <v>2575</v>
      </c>
      <c r="B2660" s="34">
        <v>163</v>
      </c>
      <c r="C2660" s="70">
        <v>427</v>
      </c>
      <c r="D2660" s="70">
        <v>9</v>
      </c>
      <c r="E2660" s="71">
        <v>43557</v>
      </c>
      <c r="F2660" s="72">
        <v>5193</v>
      </c>
      <c r="G2660" s="70">
        <v>7946</v>
      </c>
      <c r="H2660" s="70">
        <v>7551</v>
      </c>
      <c r="I2660" s="67"/>
      <c r="J2660" s="69">
        <f t="shared" si="12"/>
        <v>16.751484308736217</v>
      </c>
      <c r="K2660" s="46">
        <f>AVERAGE(J2660:J2661)</f>
        <v>16.625142633984417</v>
      </c>
      <c r="L2660" s="46">
        <f>_xlfn.STDEV.S(J2660,J2661)</f>
        <v>0.17867410992692759</v>
      </c>
      <c r="M2660" s="47"/>
      <c r="O2660" s="33">
        <f t="shared" si="1"/>
        <v>235.8</v>
      </c>
    </row>
    <row r="2661" spans="1:15" ht="15.75" customHeight="1" x14ac:dyDescent="0.3">
      <c r="A2661" s="34">
        <v>2576</v>
      </c>
      <c r="B2661" s="34">
        <v>164</v>
      </c>
      <c r="C2661" s="70">
        <v>427</v>
      </c>
      <c r="D2661" s="70">
        <v>9</v>
      </c>
      <c r="E2661" s="71">
        <v>43557</v>
      </c>
      <c r="F2661" s="72">
        <v>5245</v>
      </c>
      <c r="G2661" s="70">
        <v>7674</v>
      </c>
      <c r="H2661" s="70">
        <v>7330</v>
      </c>
      <c r="I2661" s="67"/>
      <c r="J2661" s="69">
        <f t="shared" si="12"/>
        <v>16.498800959232614</v>
      </c>
      <c r="K2661" s="47"/>
      <c r="L2661" s="47"/>
      <c r="M2661" s="47"/>
      <c r="O2661" s="33">
        <f t="shared" si="1"/>
        <v>208.5</v>
      </c>
    </row>
    <row r="2662" spans="1:15" ht="15.75" customHeight="1" x14ac:dyDescent="0.3">
      <c r="A2662" s="34">
        <v>3225</v>
      </c>
      <c r="B2662" s="34">
        <v>165</v>
      </c>
      <c r="C2662" s="70">
        <v>427</v>
      </c>
      <c r="D2662" s="70">
        <v>12</v>
      </c>
      <c r="E2662" s="71">
        <v>43577</v>
      </c>
      <c r="F2662" s="72">
        <v>5226</v>
      </c>
      <c r="G2662" s="70">
        <v>7766</v>
      </c>
      <c r="H2662" s="70">
        <v>7444</v>
      </c>
      <c r="I2662" s="70"/>
      <c r="J2662" s="69">
        <f t="shared" si="12"/>
        <v>14.517583408476103</v>
      </c>
      <c r="K2662" s="46">
        <f>AVERAGE(J2662:J2663)</f>
        <v>14.324981328567212</v>
      </c>
      <c r="L2662" s="46">
        <f>_xlfn.STDEV.S(J2662,J2663)</f>
        <v>0.27238047354842154</v>
      </c>
      <c r="M2662" s="47">
        <f>(K2660-K2662)/20</f>
        <v>0.11500806527086027</v>
      </c>
      <c r="N2662" s="33">
        <f>(K2658-K2662)/42</f>
        <v>0.51532813370443065</v>
      </c>
      <c r="O2662" s="33">
        <f t="shared" si="1"/>
        <v>221.8</v>
      </c>
    </row>
    <row r="2663" spans="1:15" ht="15.75" customHeight="1" x14ac:dyDescent="0.3">
      <c r="A2663" s="34">
        <v>3226</v>
      </c>
      <c r="B2663" s="34">
        <v>166</v>
      </c>
      <c r="C2663" s="70">
        <v>427</v>
      </c>
      <c r="D2663" s="70">
        <v>12</v>
      </c>
      <c r="E2663" s="71">
        <v>43577</v>
      </c>
      <c r="F2663" s="72">
        <v>5252</v>
      </c>
      <c r="G2663" s="70">
        <v>7804</v>
      </c>
      <c r="H2663" s="70">
        <v>7488</v>
      </c>
      <c r="I2663" s="70"/>
      <c r="J2663" s="69">
        <f t="shared" si="12"/>
        <v>14.132379248658319</v>
      </c>
      <c r="K2663" s="47"/>
      <c r="L2663" s="47"/>
      <c r="M2663" s="47"/>
      <c r="O2663" s="33">
        <f t="shared" si="1"/>
        <v>223.6</v>
      </c>
    </row>
    <row r="2664" spans="1:15" ht="15.75" customHeight="1" x14ac:dyDescent="0.3">
      <c r="A2664" s="7">
        <v>335</v>
      </c>
      <c r="B2664" s="7">
        <v>335</v>
      </c>
      <c r="C2664" s="28">
        <v>428</v>
      </c>
      <c r="D2664" s="28">
        <v>1</v>
      </c>
      <c r="E2664" s="29">
        <v>43514</v>
      </c>
      <c r="F2664" s="28">
        <v>5270</v>
      </c>
      <c r="G2664" s="28">
        <v>7869</v>
      </c>
      <c r="H2664" s="28">
        <v>7062</v>
      </c>
      <c r="I2664" s="28">
        <v>10</v>
      </c>
      <c r="J2664" s="30">
        <f t="shared" si="12"/>
        <v>45.033482142857146</v>
      </c>
      <c r="K2664" s="31">
        <f>AVERAGE(J2664:J2665)</f>
        <v>44.294399503222344</v>
      </c>
      <c r="L2664" s="31">
        <f>_xlfn.STDEV.S(J2664,J2665)</f>
        <v>1.0452206926860435</v>
      </c>
      <c r="M2664" s="32">
        <v>2</v>
      </c>
      <c r="O2664" s="33">
        <f t="shared" si="1"/>
        <v>179.2</v>
      </c>
    </row>
    <row r="2665" spans="1:15" ht="15.75" customHeight="1" x14ac:dyDescent="0.3">
      <c r="A2665" s="7">
        <v>336</v>
      </c>
      <c r="B2665" s="7">
        <v>336</v>
      </c>
      <c r="C2665" s="28">
        <v>428</v>
      </c>
      <c r="D2665" s="28">
        <v>1</v>
      </c>
      <c r="E2665" s="29">
        <v>43514</v>
      </c>
      <c r="F2665" s="28">
        <v>5231</v>
      </c>
      <c r="G2665" s="28">
        <v>7904</v>
      </c>
      <c r="H2665" s="28">
        <v>7093</v>
      </c>
      <c r="I2665" s="28"/>
      <c r="J2665" s="30">
        <f t="shared" si="12"/>
        <v>43.555316863587542</v>
      </c>
      <c r="K2665" s="32"/>
      <c r="L2665" s="32"/>
      <c r="M2665" s="32"/>
      <c r="O2665" s="33">
        <f t="shared" si="1"/>
        <v>186.2</v>
      </c>
    </row>
    <row r="2666" spans="1:15" ht="15.75" customHeight="1" x14ac:dyDescent="0.3">
      <c r="A2666" s="7">
        <v>989</v>
      </c>
      <c r="B2666" s="7">
        <v>335</v>
      </c>
      <c r="C2666" s="28">
        <v>428</v>
      </c>
      <c r="D2666" s="28">
        <v>3</v>
      </c>
      <c r="E2666" s="29">
        <v>43521</v>
      </c>
      <c r="F2666" s="28">
        <v>5270</v>
      </c>
      <c r="G2666" s="28">
        <v>7900</v>
      </c>
      <c r="H2666" s="28">
        <v>7315</v>
      </c>
      <c r="I2666" s="28">
        <v>8</v>
      </c>
      <c r="J2666" s="30">
        <f t="shared" si="12"/>
        <v>28.606356968215156</v>
      </c>
      <c r="K2666" s="31">
        <f>AVERAGE(J2666:J2667)</f>
        <v>28.115201384870936</v>
      </c>
      <c r="L2666" s="31">
        <f>_xlfn.STDEV.S(J2666,J2667)</f>
        <v>0.69459888720066254</v>
      </c>
      <c r="M2666" s="32"/>
      <c r="O2666" s="33">
        <f t="shared" si="1"/>
        <v>204.5</v>
      </c>
    </row>
    <row r="2667" spans="1:15" ht="15.75" customHeight="1" x14ac:dyDescent="0.3">
      <c r="A2667" s="7">
        <v>990</v>
      </c>
      <c r="B2667" s="7">
        <v>336</v>
      </c>
      <c r="C2667" s="28">
        <v>428</v>
      </c>
      <c r="D2667" s="28">
        <v>3</v>
      </c>
      <c r="E2667" s="29">
        <v>43521</v>
      </c>
      <c r="F2667" s="28">
        <v>5231</v>
      </c>
      <c r="G2667" s="28">
        <v>7906</v>
      </c>
      <c r="H2667" s="28">
        <v>7327</v>
      </c>
      <c r="I2667" s="28"/>
      <c r="J2667" s="30">
        <f t="shared" si="12"/>
        <v>27.624045801526719</v>
      </c>
      <c r="K2667" s="31"/>
      <c r="L2667" s="31"/>
      <c r="M2667" s="32"/>
      <c r="O2667" s="33">
        <f t="shared" si="1"/>
        <v>209.6</v>
      </c>
    </row>
    <row r="2668" spans="1:15" ht="15.75" customHeight="1" x14ac:dyDescent="0.3">
      <c r="A2668" s="7">
        <v>1639</v>
      </c>
      <c r="B2668" s="7">
        <v>335</v>
      </c>
      <c r="C2668" s="28">
        <v>428</v>
      </c>
      <c r="D2668" s="28">
        <v>5</v>
      </c>
      <c r="E2668" s="29">
        <v>43531</v>
      </c>
      <c r="F2668" s="28">
        <v>5270</v>
      </c>
      <c r="G2668" s="28">
        <v>7775</v>
      </c>
      <c r="H2668" s="28">
        <v>7117</v>
      </c>
      <c r="I2668" s="28">
        <v>6</v>
      </c>
      <c r="J2668" s="30">
        <f t="shared" si="12"/>
        <v>35.625338386572821</v>
      </c>
      <c r="K2668" s="31">
        <f>AVERAGE(J2668:J2669)</f>
        <v>36.095801723406893</v>
      </c>
      <c r="L2668" s="31">
        <f>_xlfn.STDEV.S(J2668,J2669)</f>
        <v>0.66533563155004671</v>
      </c>
      <c r="M2668" s="32"/>
      <c r="O2668" s="33">
        <f t="shared" si="1"/>
        <v>184.7</v>
      </c>
    </row>
    <row r="2669" spans="1:15" ht="15.75" customHeight="1" x14ac:dyDescent="0.3">
      <c r="A2669" s="7">
        <v>1640</v>
      </c>
      <c r="B2669" s="7">
        <v>336</v>
      </c>
      <c r="C2669" s="28">
        <v>428</v>
      </c>
      <c r="D2669" s="28">
        <v>5</v>
      </c>
      <c r="E2669" s="29">
        <v>43531</v>
      </c>
      <c r="F2669" s="28">
        <v>5231</v>
      </c>
      <c r="G2669" s="28">
        <v>7498</v>
      </c>
      <c r="H2669" s="28">
        <v>6891</v>
      </c>
      <c r="I2669" s="28"/>
      <c r="J2669" s="30">
        <f t="shared" si="12"/>
        <v>36.566265060240966</v>
      </c>
      <c r="K2669" s="32"/>
      <c r="L2669" s="32"/>
      <c r="M2669" s="32"/>
      <c r="O2669" s="33">
        <f t="shared" si="1"/>
        <v>166</v>
      </c>
    </row>
    <row r="2670" spans="1:15" ht="15.75" customHeight="1" x14ac:dyDescent="0.3">
      <c r="A2670" s="34">
        <v>2383</v>
      </c>
      <c r="B2670" s="34">
        <v>153</v>
      </c>
      <c r="C2670" s="35">
        <v>428</v>
      </c>
      <c r="D2670" s="35">
        <v>8</v>
      </c>
      <c r="E2670" s="36">
        <v>43550</v>
      </c>
      <c r="F2670" s="37">
        <v>5238</v>
      </c>
      <c r="G2670" s="35">
        <v>7204</v>
      </c>
      <c r="H2670" s="35">
        <v>6988</v>
      </c>
      <c r="I2670" s="28"/>
      <c r="J2670" s="30">
        <f t="shared" si="12"/>
        <v>12.342857142857143</v>
      </c>
      <c r="K2670" s="31">
        <f>AVERAGE(J2670:J2671)</f>
        <v>12.992141266306078</v>
      </c>
      <c r="L2670" s="31">
        <f>_xlfn.STDEV.S(J2670,J2671)</f>
        <v>0.91822641321500864</v>
      </c>
      <c r="M2670" s="32"/>
      <c r="O2670" s="33">
        <f t="shared" si="1"/>
        <v>175</v>
      </c>
    </row>
    <row r="2671" spans="1:15" ht="15.75" customHeight="1" x14ac:dyDescent="0.3">
      <c r="A2671" s="34">
        <v>2384</v>
      </c>
      <c r="B2671" s="34">
        <v>154</v>
      </c>
      <c r="C2671" s="35">
        <v>428</v>
      </c>
      <c r="D2671" s="35">
        <v>8</v>
      </c>
      <c r="E2671" s="36">
        <v>43550</v>
      </c>
      <c r="F2671" s="37">
        <v>5194</v>
      </c>
      <c r="G2671" s="35">
        <v>7235</v>
      </c>
      <c r="H2671" s="35">
        <v>6990</v>
      </c>
      <c r="I2671" s="28"/>
      <c r="J2671" s="30">
        <f t="shared" si="12"/>
        <v>13.64142538975501</v>
      </c>
      <c r="K2671" s="32"/>
      <c r="L2671" s="32"/>
      <c r="M2671" s="32"/>
      <c r="O2671" s="33">
        <f t="shared" si="1"/>
        <v>179.6</v>
      </c>
    </row>
    <row r="2672" spans="1:15" ht="15.75" customHeight="1" x14ac:dyDescent="0.3">
      <c r="A2672" s="34">
        <v>2811</v>
      </c>
      <c r="B2672" s="34">
        <v>183</v>
      </c>
      <c r="C2672" s="35">
        <v>428</v>
      </c>
      <c r="D2672" s="35">
        <v>10</v>
      </c>
      <c r="E2672" s="36">
        <v>43564</v>
      </c>
      <c r="F2672" s="37">
        <v>5192</v>
      </c>
      <c r="G2672" s="35">
        <v>7147</v>
      </c>
      <c r="H2672" s="35">
        <v>6888</v>
      </c>
      <c r="I2672" s="35"/>
      <c r="J2672" s="30">
        <f t="shared" si="12"/>
        <v>15.271226415094338</v>
      </c>
      <c r="K2672" s="31">
        <f>AVERAGE(J2672:J2673)</f>
        <v>15.29900244988378</v>
      </c>
      <c r="L2672" s="31">
        <f>_xlfn.STDEV.S(J2672,J2673)</f>
        <v>3.9281245108174247E-2</v>
      </c>
      <c r="M2672" s="32">
        <f>(K2670-K2672)/14</f>
        <v>-0.16477579882697871</v>
      </c>
      <c r="N2672" s="33">
        <f>(K2668-K2672)/28</f>
        <v>0.74274283119725404</v>
      </c>
      <c r="O2672" s="33">
        <f t="shared" si="1"/>
        <v>169.6</v>
      </c>
    </row>
    <row r="2673" spans="1:15" ht="15.75" customHeight="1" x14ac:dyDescent="0.3">
      <c r="A2673" s="34">
        <v>2812</v>
      </c>
      <c r="B2673" s="34">
        <v>184</v>
      </c>
      <c r="C2673" s="35">
        <v>428</v>
      </c>
      <c r="D2673" s="35">
        <v>10</v>
      </c>
      <c r="E2673" s="36">
        <v>43564</v>
      </c>
      <c r="F2673" s="37">
        <v>5243</v>
      </c>
      <c r="G2673" s="35">
        <v>7237</v>
      </c>
      <c r="H2673" s="35">
        <v>6972</v>
      </c>
      <c r="I2673" s="35"/>
      <c r="J2673" s="30">
        <f t="shared" si="12"/>
        <v>15.32677848467322</v>
      </c>
      <c r="K2673" s="32"/>
      <c r="L2673" s="32"/>
      <c r="M2673" s="32"/>
      <c r="O2673" s="33">
        <f t="shared" si="1"/>
        <v>172.9</v>
      </c>
    </row>
    <row r="2674" spans="1:15" ht="15.75" customHeight="1" x14ac:dyDescent="0.3">
      <c r="A2674" s="7">
        <v>627</v>
      </c>
      <c r="B2674" s="7">
        <v>277</v>
      </c>
      <c r="C2674" s="57">
        <v>429</v>
      </c>
      <c r="D2674" s="57">
        <v>2</v>
      </c>
      <c r="E2674" s="58">
        <v>43517</v>
      </c>
      <c r="F2674" s="57">
        <v>5252</v>
      </c>
      <c r="G2674" s="57">
        <v>8707</v>
      </c>
      <c r="H2674" s="57">
        <v>7531</v>
      </c>
      <c r="I2674" s="57">
        <v>10</v>
      </c>
      <c r="J2674" s="59">
        <f t="shared" si="12"/>
        <v>51.601579640193066</v>
      </c>
      <c r="K2674" s="63">
        <f>AVERAGE(J2674:J2675)</f>
        <v>52.583973570686993</v>
      </c>
      <c r="L2674" s="63">
        <f>_xlfn.STDEV.S(J2674,J2675)</f>
        <v>1.3893148200975187</v>
      </c>
      <c r="M2674" s="62">
        <v>3</v>
      </c>
      <c r="O2674" s="33">
        <f t="shared" si="1"/>
        <v>227.9</v>
      </c>
    </row>
    <row r="2675" spans="1:15" ht="15.75" customHeight="1" x14ac:dyDescent="0.3">
      <c r="A2675" s="7">
        <v>628</v>
      </c>
      <c r="B2675" s="7">
        <v>278</v>
      </c>
      <c r="C2675" s="57">
        <v>429</v>
      </c>
      <c r="D2675" s="57">
        <v>2</v>
      </c>
      <c r="E2675" s="58">
        <v>43517</v>
      </c>
      <c r="F2675" s="57">
        <v>5256</v>
      </c>
      <c r="G2675" s="57">
        <v>8507</v>
      </c>
      <c r="H2675" s="57">
        <v>7373</v>
      </c>
      <c r="I2675" s="57"/>
      <c r="J2675" s="59">
        <f t="shared" si="12"/>
        <v>53.566367501180913</v>
      </c>
      <c r="K2675" s="63"/>
      <c r="L2675" s="63"/>
      <c r="M2675" s="62"/>
      <c r="O2675" s="33">
        <f t="shared" si="1"/>
        <v>211.7</v>
      </c>
    </row>
    <row r="2676" spans="1:15" ht="15.75" customHeight="1" x14ac:dyDescent="0.3">
      <c r="A2676" s="7">
        <v>1281</v>
      </c>
      <c r="B2676" s="7">
        <v>235</v>
      </c>
      <c r="C2676" s="57">
        <v>429</v>
      </c>
      <c r="D2676" s="57">
        <v>4</v>
      </c>
      <c r="E2676" s="58">
        <v>43524</v>
      </c>
      <c r="F2676" s="57">
        <v>5230</v>
      </c>
      <c r="G2676" s="57">
        <v>8612</v>
      </c>
      <c r="H2676" s="57">
        <v>7747</v>
      </c>
      <c r="I2676" s="57">
        <v>9</v>
      </c>
      <c r="J2676" s="59">
        <f t="shared" si="12"/>
        <v>34.366309098132696</v>
      </c>
      <c r="K2676" s="63">
        <f>AVERAGE(J2676:J2677)</f>
        <v>33.835891699087242</v>
      </c>
      <c r="L2676" s="63">
        <f>_xlfn.STDEV.S(J2676,J2677)</f>
        <v>0.75012347944874358</v>
      </c>
      <c r="M2676" s="62"/>
      <c r="O2676" s="33">
        <f t="shared" si="1"/>
        <v>251.7</v>
      </c>
    </row>
    <row r="2677" spans="1:15" ht="15.75" customHeight="1" x14ac:dyDescent="0.3">
      <c r="A2677" s="7">
        <v>1282</v>
      </c>
      <c r="B2677" s="7">
        <v>236</v>
      </c>
      <c r="C2677" s="57">
        <v>429</v>
      </c>
      <c r="D2677" s="57">
        <v>4</v>
      </c>
      <c r="E2677" s="58">
        <v>43524</v>
      </c>
      <c r="F2677" s="57">
        <v>5241</v>
      </c>
      <c r="G2677" s="57">
        <v>8431</v>
      </c>
      <c r="H2677" s="57">
        <v>7634</v>
      </c>
      <c r="I2677" s="57"/>
      <c r="J2677" s="59">
        <f t="shared" si="12"/>
        <v>33.305474300041787</v>
      </c>
      <c r="K2677" s="62"/>
      <c r="L2677" s="62"/>
      <c r="M2677" s="62"/>
      <c r="O2677" s="33">
        <f t="shared" si="1"/>
        <v>239.3</v>
      </c>
    </row>
    <row r="2678" spans="1:15" ht="15.75" customHeight="1" x14ac:dyDescent="0.3">
      <c r="A2678" s="7">
        <v>1931</v>
      </c>
      <c r="B2678" s="7">
        <v>235</v>
      </c>
      <c r="C2678" s="57">
        <v>429</v>
      </c>
      <c r="D2678" s="57">
        <v>6</v>
      </c>
      <c r="E2678" s="58">
        <v>43535</v>
      </c>
      <c r="F2678" s="57">
        <v>5230</v>
      </c>
      <c r="G2678" s="57">
        <v>8936</v>
      </c>
      <c r="H2678" s="57">
        <v>7783</v>
      </c>
      <c r="I2678" s="57">
        <v>9</v>
      </c>
      <c r="J2678" s="59">
        <f t="shared" si="12"/>
        <v>45.162553858206032</v>
      </c>
      <c r="K2678" s="63">
        <f>AVERAGE(J2678:J2679)</f>
        <v>44.525042210276609</v>
      </c>
      <c r="L2678" s="63">
        <f>_xlfn.STDEV.S(J2678,J2679)</f>
        <v>0.90157761867261033</v>
      </c>
      <c r="M2678" s="62"/>
      <c r="O2678" s="33">
        <f t="shared" si="1"/>
        <v>255.3</v>
      </c>
    </row>
    <row r="2679" spans="1:15" ht="15.75" customHeight="1" x14ac:dyDescent="0.3">
      <c r="A2679" s="7">
        <v>1932</v>
      </c>
      <c r="B2679" s="7">
        <v>236</v>
      </c>
      <c r="C2679" s="57">
        <v>429</v>
      </c>
      <c r="D2679" s="57">
        <v>6</v>
      </c>
      <c r="E2679" s="58">
        <v>43535</v>
      </c>
      <c r="F2679" s="57">
        <v>5241</v>
      </c>
      <c r="G2679" s="57">
        <v>8772</v>
      </c>
      <c r="H2679" s="57">
        <v>7695</v>
      </c>
      <c r="I2679" s="57"/>
      <c r="J2679" s="59">
        <f t="shared" si="12"/>
        <v>43.887530562347187</v>
      </c>
      <c r="K2679" s="63"/>
      <c r="L2679" s="63"/>
      <c r="M2679" s="62"/>
      <c r="O2679" s="33">
        <f t="shared" si="1"/>
        <v>245.4</v>
      </c>
    </row>
    <row r="2680" spans="1:15" ht="15.75" customHeight="1" x14ac:dyDescent="0.3">
      <c r="A2680" s="34">
        <v>2577</v>
      </c>
      <c r="B2680" s="34">
        <v>165</v>
      </c>
      <c r="C2680" s="64">
        <v>429</v>
      </c>
      <c r="D2680" s="64">
        <v>9</v>
      </c>
      <c r="E2680" s="65">
        <v>43557</v>
      </c>
      <c r="F2680" s="66">
        <v>5226</v>
      </c>
      <c r="G2680" s="64">
        <v>7875</v>
      </c>
      <c r="H2680" s="64">
        <v>7501</v>
      </c>
      <c r="I2680" s="57"/>
      <c r="J2680" s="59">
        <f t="shared" si="12"/>
        <v>16.439560439560438</v>
      </c>
      <c r="K2680" s="63">
        <f>AVERAGE(J2680:J2681)</f>
        <v>16.588971269694163</v>
      </c>
      <c r="L2680" s="63">
        <f>_xlfn.STDEV.S(J2680,J2681)</f>
        <v>0.21129882234053396</v>
      </c>
      <c r="M2680" s="62"/>
      <c r="O2680" s="33">
        <f t="shared" si="1"/>
        <v>227.5</v>
      </c>
    </row>
    <row r="2681" spans="1:15" ht="15.75" customHeight="1" x14ac:dyDescent="0.3">
      <c r="A2681" s="34">
        <v>2578</v>
      </c>
      <c r="B2681" s="34">
        <v>166</v>
      </c>
      <c r="C2681" s="64">
        <v>429</v>
      </c>
      <c r="D2681" s="64">
        <v>9</v>
      </c>
      <c r="E2681" s="65">
        <v>43557</v>
      </c>
      <c r="F2681" s="66">
        <v>5252</v>
      </c>
      <c r="G2681" s="64">
        <v>7965</v>
      </c>
      <c r="H2681" s="64">
        <v>7576</v>
      </c>
      <c r="I2681" s="57"/>
      <c r="J2681" s="59">
        <f t="shared" si="12"/>
        <v>16.738382099827884</v>
      </c>
      <c r="K2681" s="62"/>
      <c r="L2681" s="62"/>
      <c r="M2681" s="62"/>
      <c r="O2681" s="33">
        <f t="shared" si="1"/>
        <v>232.4</v>
      </c>
    </row>
    <row r="2682" spans="1:15" ht="15.75" customHeight="1" x14ac:dyDescent="0.3">
      <c r="A2682" s="34">
        <v>3227</v>
      </c>
      <c r="B2682" s="34">
        <v>167</v>
      </c>
      <c r="C2682" s="64">
        <v>429</v>
      </c>
      <c r="D2682" s="64">
        <v>12</v>
      </c>
      <c r="E2682" s="65">
        <v>43577</v>
      </c>
      <c r="F2682" s="66">
        <v>5280</v>
      </c>
      <c r="G2682" s="64">
        <v>8108</v>
      </c>
      <c r="H2682" s="64">
        <v>7764</v>
      </c>
      <c r="I2682" s="64"/>
      <c r="J2682" s="59">
        <f t="shared" si="12"/>
        <v>13.848631239935589</v>
      </c>
      <c r="K2682" s="63">
        <f>AVERAGE(J2682:J2683)</f>
        <v>13.951814528741256</v>
      </c>
      <c r="L2682" s="63">
        <f>_xlfn.STDEV.S(J2682,J2683)</f>
        <v>0.14592320643923293</v>
      </c>
      <c r="M2682" s="62">
        <f>(K2680-K2682)/20</f>
        <v>0.13185783704764537</v>
      </c>
      <c r="N2682" s="33">
        <f>(K2676-K2682)/53</f>
        <v>0.3751712673650186</v>
      </c>
      <c r="O2682" s="33">
        <f t="shared" si="1"/>
        <v>248.4</v>
      </c>
    </row>
    <row r="2683" spans="1:15" ht="15.75" customHeight="1" x14ac:dyDescent="0.3">
      <c r="A2683" s="34">
        <v>3228</v>
      </c>
      <c r="B2683" s="34">
        <v>168</v>
      </c>
      <c r="C2683" s="64">
        <v>429</v>
      </c>
      <c r="D2683" s="64">
        <v>12</v>
      </c>
      <c r="E2683" s="65">
        <v>43577</v>
      </c>
      <c r="F2683" s="66">
        <v>5212</v>
      </c>
      <c r="G2683" s="64">
        <v>7825</v>
      </c>
      <c r="H2683" s="64">
        <v>7503</v>
      </c>
      <c r="I2683" s="64"/>
      <c r="J2683" s="59">
        <f t="shared" si="12"/>
        <v>14.054997817546921</v>
      </c>
      <c r="K2683" s="62"/>
      <c r="L2683" s="62"/>
      <c r="M2683" s="62"/>
      <c r="O2683" s="33">
        <f t="shared" si="1"/>
        <v>229.1</v>
      </c>
    </row>
    <row r="2684" spans="1:15" ht="15.75" customHeight="1" x14ac:dyDescent="0.3">
      <c r="A2684" s="7">
        <v>629</v>
      </c>
      <c r="B2684" s="7">
        <v>279</v>
      </c>
      <c r="C2684" s="67">
        <v>430</v>
      </c>
      <c r="D2684" s="67">
        <v>2</v>
      </c>
      <c r="E2684" s="68">
        <v>43517</v>
      </c>
      <c r="F2684" s="67">
        <v>5269</v>
      </c>
      <c r="G2684" s="67">
        <v>8510</v>
      </c>
      <c r="H2684" s="67">
        <v>7397</v>
      </c>
      <c r="I2684" s="67">
        <v>9</v>
      </c>
      <c r="J2684" s="69">
        <f t="shared" si="12"/>
        <v>52.30263157894737</v>
      </c>
      <c r="K2684" s="46">
        <f>AVERAGE(J2684:J2685)</f>
        <v>53.532750730697842</v>
      </c>
      <c r="L2684" s="46">
        <f>_xlfn.STDEV.S(J2684,J2685)</f>
        <v>1.7396511877404048</v>
      </c>
      <c r="M2684" s="47">
        <v>3</v>
      </c>
      <c r="O2684" s="33">
        <f t="shared" si="1"/>
        <v>212.8</v>
      </c>
    </row>
    <row r="2685" spans="1:15" ht="15.75" customHeight="1" x14ac:dyDescent="0.3">
      <c r="A2685" s="7">
        <v>630</v>
      </c>
      <c r="B2685" s="7">
        <v>280</v>
      </c>
      <c r="C2685" s="67">
        <v>430</v>
      </c>
      <c r="D2685" s="67">
        <v>2</v>
      </c>
      <c r="E2685" s="68">
        <v>43517</v>
      </c>
      <c r="F2685" s="67">
        <v>5260</v>
      </c>
      <c r="G2685" s="67">
        <v>9078</v>
      </c>
      <c r="H2685" s="67">
        <v>7727</v>
      </c>
      <c r="I2685" s="67"/>
      <c r="J2685" s="69">
        <f t="shared" si="12"/>
        <v>54.762869882448314</v>
      </c>
      <c r="K2685" s="47"/>
      <c r="L2685" s="47"/>
      <c r="M2685" s="47"/>
      <c r="O2685" s="33">
        <f t="shared" si="1"/>
        <v>246.7</v>
      </c>
    </row>
    <row r="2686" spans="1:15" ht="15.75" customHeight="1" x14ac:dyDescent="0.3">
      <c r="A2686" s="7">
        <v>1283</v>
      </c>
      <c r="B2686" s="7">
        <v>237</v>
      </c>
      <c r="C2686" s="67">
        <v>430</v>
      </c>
      <c r="D2686" s="67">
        <v>4</v>
      </c>
      <c r="E2686" s="68">
        <v>43524</v>
      </c>
      <c r="F2686" s="67">
        <v>5218</v>
      </c>
      <c r="G2686" s="67">
        <v>7943</v>
      </c>
      <c r="H2686" s="67">
        <v>7139</v>
      </c>
      <c r="I2686" s="67">
        <v>10</v>
      </c>
      <c r="J2686" s="69">
        <f t="shared" si="12"/>
        <v>41.85320145757418</v>
      </c>
      <c r="K2686" s="46">
        <f>AVERAGE(J2686:J2687)</f>
        <v>41.174023409199464</v>
      </c>
      <c r="L2686" s="46">
        <f>_xlfn.STDEV.S(J2686,J2687)</f>
        <v>0.9605028072776185</v>
      </c>
      <c r="M2686" s="47"/>
      <c r="O2686" s="33">
        <f t="shared" si="1"/>
        <v>192.1</v>
      </c>
    </row>
    <row r="2687" spans="1:15" ht="15.75" customHeight="1" x14ac:dyDescent="0.3">
      <c r="A2687" s="7">
        <v>1284</v>
      </c>
      <c r="B2687" s="7">
        <v>238</v>
      </c>
      <c r="C2687" s="67">
        <v>430</v>
      </c>
      <c r="D2687" s="67">
        <v>4</v>
      </c>
      <c r="E2687" s="68">
        <v>43524</v>
      </c>
      <c r="F2687" s="67">
        <v>5217</v>
      </c>
      <c r="G2687" s="67">
        <v>8624</v>
      </c>
      <c r="H2687" s="67">
        <v>7642</v>
      </c>
      <c r="I2687" s="67"/>
      <c r="J2687" s="69">
        <f t="shared" si="12"/>
        <v>40.494845360824741</v>
      </c>
      <c r="K2687" s="46"/>
      <c r="L2687" s="46"/>
      <c r="M2687" s="47"/>
      <c r="O2687" s="33">
        <f t="shared" si="1"/>
        <v>242.5</v>
      </c>
    </row>
    <row r="2688" spans="1:15" ht="15.75" customHeight="1" x14ac:dyDescent="0.3">
      <c r="A2688" s="7">
        <v>1933</v>
      </c>
      <c r="B2688" s="7">
        <v>237</v>
      </c>
      <c r="C2688" s="67">
        <v>430</v>
      </c>
      <c r="D2688" s="67">
        <v>6</v>
      </c>
      <c r="E2688" s="68">
        <v>43535</v>
      </c>
      <c r="F2688" s="67">
        <v>5218</v>
      </c>
      <c r="G2688" s="67">
        <v>8578</v>
      </c>
      <c r="H2688" s="67">
        <v>7675</v>
      </c>
      <c r="I2688" s="67">
        <v>8</v>
      </c>
      <c r="J2688" s="69">
        <f t="shared" si="12"/>
        <v>36.752136752136757</v>
      </c>
      <c r="K2688" s="46">
        <f>AVERAGE(J2688:J2689)</f>
        <v>36.495334431114244</v>
      </c>
      <c r="L2688" s="46">
        <f>_xlfn.STDEV.S(J2688,J2689)</f>
        <v>0.36317332523892093</v>
      </c>
      <c r="M2688" s="47"/>
      <c r="O2688" s="33">
        <f t="shared" si="1"/>
        <v>245.7</v>
      </c>
    </row>
    <row r="2689" spans="1:15" ht="15.75" customHeight="1" x14ac:dyDescent="0.3">
      <c r="A2689" s="7">
        <v>1934</v>
      </c>
      <c r="B2689" s="7">
        <v>238</v>
      </c>
      <c r="C2689" s="67">
        <v>430</v>
      </c>
      <c r="D2689" s="67">
        <v>6</v>
      </c>
      <c r="E2689" s="68">
        <v>43535</v>
      </c>
      <c r="F2689" s="67">
        <v>5217</v>
      </c>
      <c r="G2689" s="67">
        <v>8484</v>
      </c>
      <c r="H2689" s="67">
        <v>7615</v>
      </c>
      <c r="I2689" s="67"/>
      <c r="J2689" s="69">
        <f t="shared" si="12"/>
        <v>36.238532110091739</v>
      </c>
      <c r="K2689" s="47"/>
      <c r="L2689" s="47"/>
      <c r="M2689" s="47"/>
      <c r="O2689" s="33">
        <f t="shared" si="1"/>
        <v>239.8</v>
      </c>
    </row>
    <row r="2690" spans="1:15" ht="15.75" customHeight="1" x14ac:dyDescent="0.3">
      <c r="A2690" s="34">
        <v>2579</v>
      </c>
      <c r="B2690" s="34">
        <v>167</v>
      </c>
      <c r="C2690" s="70">
        <v>430</v>
      </c>
      <c r="D2690" s="70">
        <v>9</v>
      </c>
      <c r="E2690" s="71">
        <v>43557</v>
      </c>
      <c r="F2690" s="72">
        <v>5280</v>
      </c>
      <c r="G2690" s="70">
        <v>7953</v>
      </c>
      <c r="H2690" s="70">
        <v>7450</v>
      </c>
      <c r="I2690" s="67"/>
      <c r="J2690" s="69">
        <f t="shared" si="12"/>
        <v>23.179723502304146</v>
      </c>
      <c r="K2690" s="46">
        <f>AVERAGE(J2690:J2691)</f>
        <v>23.271607360518757</v>
      </c>
      <c r="L2690" s="46">
        <f>_xlfn.STDEV.S(J2690,J2691)</f>
        <v>0.12994339845027014</v>
      </c>
      <c r="M2690" s="47"/>
      <c r="O2690" s="33">
        <f t="shared" si="1"/>
        <v>217</v>
      </c>
    </row>
    <row r="2691" spans="1:15" ht="15.75" customHeight="1" x14ac:dyDescent="0.3">
      <c r="A2691" s="34">
        <v>2580</v>
      </c>
      <c r="B2691" s="34">
        <v>168</v>
      </c>
      <c r="C2691" s="70">
        <v>430</v>
      </c>
      <c r="D2691" s="70">
        <v>9</v>
      </c>
      <c r="E2691" s="71">
        <v>43557</v>
      </c>
      <c r="F2691" s="72">
        <v>5212</v>
      </c>
      <c r="G2691" s="70">
        <v>7530</v>
      </c>
      <c r="H2691" s="70">
        <v>7091</v>
      </c>
      <c r="I2691" s="67"/>
      <c r="J2691" s="69">
        <f t="shared" si="12"/>
        <v>23.363491218733369</v>
      </c>
      <c r="K2691" s="47"/>
      <c r="L2691" s="47"/>
      <c r="M2691" s="47"/>
      <c r="O2691" s="33">
        <f t="shared" si="1"/>
        <v>187.9</v>
      </c>
    </row>
    <row r="2692" spans="1:15" ht="15.75" customHeight="1" x14ac:dyDescent="0.3">
      <c r="A2692" s="34">
        <v>3229</v>
      </c>
      <c r="B2692" s="34">
        <v>169</v>
      </c>
      <c r="C2692" s="70">
        <v>430</v>
      </c>
      <c r="D2692" s="70">
        <v>12</v>
      </c>
      <c r="E2692" s="71">
        <v>43577</v>
      </c>
      <c r="F2692" s="72">
        <v>5223</v>
      </c>
      <c r="G2692" s="70">
        <v>7778</v>
      </c>
      <c r="H2692" s="70">
        <v>7445</v>
      </c>
      <c r="I2692" s="70"/>
      <c r="J2692" s="69">
        <f t="shared" si="12"/>
        <v>14.986498649864988</v>
      </c>
      <c r="K2692" s="46">
        <f>AVERAGE(J2692:J2693)</f>
        <v>15.064155088884918</v>
      </c>
      <c r="L2692" s="46">
        <f>_xlfn.STDEV.S(J2692,J2693)</f>
        <v>0.10982278926758536</v>
      </c>
      <c r="M2692" s="47">
        <f>(K2690-K2692)/20</f>
        <v>0.41037261358169197</v>
      </c>
      <c r="N2692" s="33">
        <f>(K2688-K2692)/42</f>
        <v>0.51026617481498404</v>
      </c>
      <c r="O2692" s="33">
        <f t="shared" si="1"/>
        <v>222.2</v>
      </c>
    </row>
    <row r="2693" spans="1:15" ht="15.75" customHeight="1" x14ac:dyDescent="0.3">
      <c r="A2693" s="34">
        <v>3230</v>
      </c>
      <c r="B2693" s="34">
        <v>170</v>
      </c>
      <c r="C2693" s="70">
        <v>430</v>
      </c>
      <c r="D2693" s="70">
        <v>12</v>
      </c>
      <c r="E2693" s="71">
        <v>43577</v>
      </c>
      <c r="F2693" s="72">
        <v>5223</v>
      </c>
      <c r="G2693" s="70">
        <v>7740</v>
      </c>
      <c r="H2693" s="70">
        <v>7409</v>
      </c>
      <c r="I2693" s="70"/>
      <c r="J2693" s="69">
        <f t="shared" si="12"/>
        <v>15.141811527904849</v>
      </c>
      <c r="K2693" s="47"/>
      <c r="L2693" s="47"/>
      <c r="M2693" s="47"/>
      <c r="O2693" s="33">
        <f t="shared" si="1"/>
        <v>218.6</v>
      </c>
    </row>
    <row r="2694" spans="1:15" ht="15.75" customHeight="1" x14ac:dyDescent="0.3">
      <c r="A2694" s="7">
        <v>337</v>
      </c>
      <c r="B2694" s="7">
        <v>337</v>
      </c>
      <c r="C2694" s="28">
        <v>431</v>
      </c>
      <c r="D2694" s="28">
        <v>1</v>
      </c>
      <c r="E2694" s="29">
        <v>43514</v>
      </c>
      <c r="F2694" s="28">
        <v>5274</v>
      </c>
      <c r="G2694" s="28">
        <v>8450</v>
      </c>
      <c r="H2694" s="28">
        <v>7537</v>
      </c>
      <c r="I2694" s="28">
        <v>9</v>
      </c>
      <c r="J2694" s="30">
        <f t="shared" si="12"/>
        <v>40.344675209898369</v>
      </c>
      <c r="K2694" s="31">
        <f>AVERAGE(J2694:J2695)</f>
        <v>40.177307783875627</v>
      </c>
      <c r="L2694" s="31">
        <f>_xlfn.STDEV.S(J2694,J2695)</f>
        <v>0.2366932837808387</v>
      </c>
      <c r="M2694" s="32">
        <v>1</v>
      </c>
      <c r="O2694" s="33">
        <f t="shared" si="1"/>
        <v>226.3</v>
      </c>
    </row>
    <row r="2695" spans="1:15" ht="15.75" customHeight="1" x14ac:dyDescent="0.3">
      <c r="A2695" s="7">
        <v>338</v>
      </c>
      <c r="B2695" s="7">
        <v>338</v>
      </c>
      <c r="C2695" s="28">
        <v>431</v>
      </c>
      <c r="D2695" s="28">
        <v>1</v>
      </c>
      <c r="E2695" s="29">
        <v>43514</v>
      </c>
      <c r="F2695" s="28">
        <v>5240</v>
      </c>
      <c r="G2695" s="28">
        <v>8057</v>
      </c>
      <c r="H2695" s="28">
        <v>7252</v>
      </c>
      <c r="I2695" s="28"/>
      <c r="J2695" s="30">
        <f t="shared" si="12"/>
        <v>40.009940357852884</v>
      </c>
      <c r="K2695" s="31"/>
      <c r="L2695" s="31"/>
      <c r="M2695" s="32"/>
      <c r="O2695" s="33">
        <f t="shared" si="1"/>
        <v>201.2</v>
      </c>
    </row>
    <row r="2696" spans="1:15" ht="15.75" customHeight="1" x14ac:dyDescent="0.3">
      <c r="A2696" s="7">
        <v>991</v>
      </c>
      <c r="B2696" s="7">
        <v>337</v>
      </c>
      <c r="C2696" s="28">
        <v>431</v>
      </c>
      <c r="D2696" s="28">
        <v>3</v>
      </c>
      <c r="E2696" s="29">
        <v>43521</v>
      </c>
      <c r="F2696" s="28">
        <v>5274</v>
      </c>
      <c r="G2696" s="28">
        <v>6836</v>
      </c>
      <c r="H2696" s="28">
        <v>6586</v>
      </c>
      <c r="I2696" s="28">
        <v>9</v>
      </c>
      <c r="J2696" s="30">
        <f t="shared" si="12"/>
        <v>19.054878048780488</v>
      </c>
      <c r="K2696" s="31">
        <f>AVERAGE(J2696:J2697)</f>
        <v>19.084013947937645</v>
      </c>
      <c r="L2696" s="31">
        <f>_xlfn.STDEV.S(J2696,J2697)</f>
        <v>4.1204383739987326E-2</v>
      </c>
      <c r="M2696" s="32"/>
      <c r="O2696" s="33">
        <f t="shared" si="1"/>
        <v>131.19999999999999</v>
      </c>
    </row>
    <row r="2697" spans="1:15" ht="15.75" customHeight="1" x14ac:dyDescent="0.3">
      <c r="A2697" s="7">
        <v>992</v>
      </c>
      <c r="B2697" s="7">
        <v>338</v>
      </c>
      <c r="C2697" s="28">
        <v>431</v>
      </c>
      <c r="D2697" s="28">
        <v>3</v>
      </c>
      <c r="E2697" s="29">
        <v>43521</v>
      </c>
      <c r="F2697" s="28">
        <v>5240</v>
      </c>
      <c r="G2697" s="28">
        <v>6798</v>
      </c>
      <c r="H2697" s="28">
        <v>6548</v>
      </c>
      <c r="I2697" s="28"/>
      <c r="J2697" s="30">
        <f t="shared" si="12"/>
        <v>19.113149847094803</v>
      </c>
      <c r="K2697" s="32"/>
      <c r="L2697" s="32"/>
      <c r="M2697" s="32"/>
      <c r="O2697" s="33">
        <f t="shared" si="1"/>
        <v>130.80000000000001</v>
      </c>
    </row>
    <row r="2698" spans="1:15" ht="15.75" customHeight="1" x14ac:dyDescent="0.3">
      <c r="A2698" s="7">
        <v>1641</v>
      </c>
      <c r="B2698" s="7">
        <v>337</v>
      </c>
      <c r="C2698" s="28">
        <v>431</v>
      </c>
      <c r="D2698" s="28">
        <v>5</v>
      </c>
      <c r="E2698" s="29">
        <v>43531</v>
      </c>
      <c r="F2698" s="28">
        <v>5274</v>
      </c>
      <c r="G2698" s="28">
        <v>7400</v>
      </c>
      <c r="H2698" s="28">
        <v>7021</v>
      </c>
      <c r="I2698" s="28">
        <v>6</v>
      </c>
      <c r="J2698" s="30">
        <f t="shared" si="12"/>
        <v>21.694333142530052</v>
      </c>
      <c r="K2698" s="31">
        <f>AVERAGE(J2698:J2699)</f>
        <v>21.11551268298463</v>
      </c>
      <c r="L2698" s="31">
        <f>_xlfn.STDEV.S(J2698,J2699)</f>
        <v>0.81857574406816136</v>
      </c>
      <c r="M2698" s="32"/>
      <c r="O2698" s="33">
        <f t="shared" si="1"/>
        <v>174.7</v>
      </c>
    </row>
    <row r="2699" spans="1:15" ht="15.75" customHeight="1" x14ac:dyDescent="0.3">
      <c r="A2699" s="7">
        <v>1642</v>
      </c>
      <c r="B2699" s="7">
        <v>338</v>
      </c>
      <c r="C2699" s="28">
        <v>431</v>
      </c>
      <c r="D2699" s="28">
        <v>5</v>
      </c>
      <c r="E2699" s="29">
        <v>43531</v>
      </c>
      <c r="F2699" s="28">
        <v>5240</v>
      </c>
      <c r="G2699" s="28">
        <v>7441</v>
      </c>
      <c r="H2699" s="28">
        <v>7066</v>
      </c>
      <c r="I2699" s="28"/>
      <c r="J2699" s="30">
        <f t="shared" si="12"/>
        <v>20.536692223439211</v>
      </c>
      <c r="K2699" s="31"/>
      <c r="L2699" s="31"/>
      <c r="M2699" s="32"/>
      <c r="O2699" s="33">
        <f t="shared" si="1"/>
        <v>182.6</v>
      </c>
    </row>
    <row r="2700" spans="1:15" ht="15.75" customHeight="1" x14ac:dyDescent="0.3">
      <c r="A2700" s="34">
        <v>2197</v>
      </c>
      <c r="B2700" s="34">
        <v>243</v>
      </c>
      <c r="C2700" s="35">
        <v>431</v>
      </c>
      <c r="D2700" s="35">
        <v>7</v>
      </c>
      <c r="E2700" s="36">
        <v>43545</v>
      </c>
      <c r="F2700" s="37">
        <v>5234</v>
      </c>
      <c r="G2700" s="35">
        <v>6805</v>
      </c>
      <c r="H2700" s="35">
        <v>6599</v>
      </c>
      <c r="I2700" s="28"/>
      <c r="J2700" s="30">
        <f t="shared" si="12"/>
        <v>15.091575091575091</v>
      </c>
      <c r="K2700" s="31">
        <f>AVERAGE(J2700:J2701)</f>
        <v>14.80703458604011</v>
      </c>
      <c r="L2700" s="31">
        <f>_xlfn.STDEV.S(J2700,J2701)</f>
        <v>0.40240104197206655</v>
      </c>
      <c r="M2700" s="32">
        <f>(K2698-K2700)/14</f>
        <v>0.45060557835317994</v>
      </c>
      <c r="N2700" s="33">
        <f>(K2694-K2700)/31</f>
        <v>0.81839590960759734</v>
      </c>
      <c r="O2700" s="33">
        <f t="shared" si="1"/>
        <v>136.5</v>
      </c>
    </row>
    <row r="2701" spans="1:15" ht="15.75" customHeight="1" x14ac:dyDescent="0.3">
      <c r="A2701" s="34">
        <v>2198</v>
      </c>
      <c r="B2701" s="34">
        <v>244</v>
      </c>
      <c r="C2701" s="35">
        <v>431</v>
      </c>
      <c r="D2701" s="35">
        <v>7</v>
      </c>
      <c r="E2701" s="36">
        <v>43545</v>
      </c>
      <c r="F2701" s="37">
        <v>5243</v>
      </c>
      <c r="G2701" s="35">
        <v>6694</v>
      </c>
      <c r="H2701" s="35">
        <v>6510</v>
      </c>
      <c r="I2701" s="28"/>
      <c r="J2701" s="30">
        <f t="shared" si="12"/>
        <v>14.52249408050513</v>
      </c>
      <c r="K2701" s="32"/>
      <c r="L2701" s="32"/>
      <c r="M2701" s="32"/>
      <c r="O2701" s="33">
        <f t="shared" si="1"/>
        <v>126.7</v>
      </c>
    </row>
    <row r="2702" spans="1:15" ht="15.75" customHeight="1" x14ac:dyDescent="0.3">
      <c r="A2702" s="7">
        <v>339</v>
      </c>
      <c r="B2702" s="7">
        <v>339</v>
      </c>
      <c r="C2702" s="57">
        <v>432</v>
      </c>
      <c r="D2702" s="57">
        <v>1</v>
      </c>
      <c r="E2702" s="58">
        <v>43514</v>
      </c>
      <c r="F2702" s="57">
        <v>5250</v>
      </c>
      <c r="G2702" s="57">
        <v>8627</v>
      </c>
      <c r="H2702" s="57">
        <v>7538</v>
      </c>
      <c r="I2702" s="57">
        <v>10</v>
      </c>
      <c r="J2702" s="59">
        <f t="shared" si="12"/>
        <v>47.596153846153847</v>
      </c>
      <c r="K2702" s="63">
        <f>AVERAGE(J2702:J2703)</f>
        <v>47.105838655928906</v>
      </c>
      <c r="L2702" s="63">
        <f>_xlfn.STDEV.S(J2702,J2703)</f>
        <v>0.69341039185364983</v>
      </c>
      <c r="M2702" s="62">
        <v>1</v>
      </c>
      <c r="O2702" s="33">
        <f t="shared" si="1"/>
        <v>228.8</v>
      </c>
    </row>
    <row r="2703" spans="1:15" ht="15.75" customHeight="1" x14ac:dyDescent="0.3">
      <c r="A2703" s="7">
        <v>340</v>
      </c>
      <c r="B2703" s="7">
        <v>340</v>
      </c>
      <c r="C2703" s="57">
        <v>432</v>
      </c>
      <c r="D2703" s="57">
        <v>1</v>
      </c>
      <c r="E2703" s="58">
        <v>43514</v>
      </c>
      <c r="F2703" s="57">
        <v>5215</v>
      </c>
      <c r="G2703" s="57">
        <v>8464</v>
      </c>
      <c r="H2703" s="57">
        <v>7431</v>
      </c>
      <c r="I2703" s="57"/>
      <c r="J2703" s="59">
        <f t="shared" si="12"/>
        <v>46.615523465703973</v>
      </c>
      <c r="K2703" s="62"/>
      <c r="L2703" s="62"/>
      <c r="M2703" s="62"/>
      <c r="O2703" s="33">
        <f t="shared" si="1"/>
        <v>221.6</v>
      </c>
    </row>
    <row r="2704" spans="1:15" ht="15.75" customHeight="1" x14ac:dyDescent="0.3">
      <c r="A2704" s="7">
        <v>993</v>
      </c>
      <c r="B2704" s="7">
        <v>339</v>
      </c>
      <c r="C2704" s="57">
        <v>432</v>
      </c>
      <c r="D2704" s="57">
        <v>3</v>
      </c>
      <c r="E2704" s="58">
        <v>43521</v>
      </c>
      <c r="F2704" s="57">
        <v>5250</v>
      </c>
      <c r="G2704" s="57">
        <v>7474</v>
      </c>
      <c r="H2704" s="57">
        <v>7096</v>
      </c>
      <c r="I2704" s="57">
        <v>9</v>
      </c>
      <c r="J2704" s="59">
        <f t="shared" si="12"/>
        <v>20.47670639219935</v>
      </c>
      <c r="K2704" s="63">
        <f>AVERAGE(J2704:J2705)</f>
        <v>20.146187297482165</v>
      </c>
      <c r="L2704" s="63">
        <f>_xlfn.STDEV.S(J2704,J2705)</f>
        <v>0.46742458637232187</v>
      </c>
      <c r="M2704" s="62"/>
      <c r="O2704" s="33">
        <f t="shared" si="1"/>
        <v>184.6</v>
      </c>
    </row>
    <row r="2705" spans="1:15" ht="15.75" customHeight="1" x14ac:dyDescent="0.3">
      <c r="A2705" s="7">
        <v>994</v>
      </c>
      <c r="B2705" s="7">
        <v>340</v>
      </c>
      <c r="C2705" s="57">
        <v>432</v>
      </c>
      <c r="D2705" s="57">
        <v>3</v>
      </c>
      <c r="E2705" s="58">
        <v>43521</v>
      </c>
      <c r="F2705" s="57">
        <v>5215</v>
      </c>
      <c r="G2705" s="57">
        <v>7295</v>
      </c>
      <c r="H2705" s="57">
        <v>6951</v>
      </c>
      <c r="I2705" s="57"/>
      <c r="J2705" s="59">
        <f t="shared" si="12"/>
        <v>19.815668202764979</v>
      </c>
      <c r="K2705" s="63"/>
      <c r="L2705" s="63"/>
      <c r="M2705" s="62"/>
      <c r="O2705" s="33">
        <f t="shared" si="1"/>
        <v>173.6</v>
      </c>
    </row>
    <row r="2706" spans="1:15" ht="15.75" customHeight="1" x14ac:dyDescent="0.3">
      <c r="A2706" s="7">
        <v>1643</v>
      </c>
      <c r="B2706" s="7">
        <v>339</v>
      </c>
      <c r="C2706" s="57">
        <v>432</v>
      </c>
      <c r="D2706" s="57">
        <v>5</v>
      </c>
      <c r="E2706" s="58">
        <v>43531</v>
      </c>
      <c r="F2706" s="57">
        <v>5250</v>
      </c>
      <c r="G2706" s="57">
        <v>7830</v>
      </c>
      <c r="H2706" s="57">
        <v>7410</v>
      </c>
      <c r="I2706" s="57">
        <v>7</v>
      </c>
      <c r="J2706" s="59">
        <f t="shared" si="12"/>
        <v>19.444444444444446</v>
      </c>
      <c r="K2706" s="63">
        <f>AVERAGE(J2706:J2707)</f>
        <v>19.450729009552539</v>
      </c>
      <c r="L2706" s="63">
        <f>_xlfn.STDEV.S(J2706,J2707)</f>
        <v>8.8877172094839751E-3</v>
      </c>
      <c r="M2706" s="62"/>
      <c r="O2706" s="33">
        <f t="shared" si="1"/>
        <v>216</v>
      </c>
    </row>
    <row r="2707" spans="1:15" ht="15.75" customHeight="1" x14ac:dyDescent="0.3">
      <c r="A2707" s="7">
        <v>1644</v>
      </c>
      <c r="B2707" s="7">
        <v>340</v>
      </c>
      <c r="C2707" s="57">
        <v>432</v>
      </c>
      <c r="D2707" s="57">
        <v>5</v>
      </c>
      <c r="E2707" s="58">
        <v>43531</v>
      </c>
      <c r="F2707" s="57">
        <v>5215</v>
      </c>
      <c r="G2707" s="57">
        <v>7855</v>
      </c>
      <c r="H2707" s="57">
        <v>7425</v>
      </c>
      <c r="I2707" s="57"/>
      <c r="J2707" s="59">
        <f t="shared" si="12"/>
        <v>19.457013574660635</v>
      </c>
      <c r="K2707" s="62"/>
      <c r="L2707" s="62"/>
      <c r="M2707" s="62"/>
      <c r="O2707" s="33">
        <f t="shared" si="1"/>
        <v>221</v>
      </c>
    </row>
    <row r="2708" spans="1:15" ht="15.75" customHeight="1" x14ac:dyDescent="0.3">
      <c r="A2708" s="34">
        <v>2199</v>
      </c>
      <c r="B2708" s="34">
        <v>245</v>
      </c>
      <c r="C2708" s="64">
        <v>432</v>
      </c>
      <c r="D2708" s="64">
        <v>7</v>
      </c>
      <c r="E2708" s="65">
        <v>43545</v>
      </c>
      <c r="F2708" s="66">
        <v>5235</v>
      </c>
      <c r="G2708" s="64">
        <v>7556</v>
      </c>
      <c r="H2708" s="64">
        <v>7244</v>
      </c>
      <c r="I2708" s="57"/>
      <c r="J2708" s="59">
        <f t="shared" si="12"/>
        <v>15.530114484818316</v>
      </c>
      <c r="K2708" s="63">
        <f>AVERAGE(J2708:J2709)</f>
        <v>15.657189850029148</v>
      </c>
      <c r="L2708" s="63">
        <f>_xlfn.STDEV.S(J2708,J2709)</f>
        <v>0.17971170492467384</v>
      </c>
      <c r="M2708" s="62">
        <f>(K2706-K2708)/14</f>
        <v>0.27096708282309934</v>
      </c>
      <c r="N2708" s="33">
        <f>(K2702-K2708)/31</f>
        <v>1.0144725421257987</v>
      </c>
      <c r="O2708" s="33">
        <f t="shared" si="1"/>
        <v>200.9</v>
      </c>
    </row>
    <row r="2709" spans="1:15" ht="15.75" customHeight="1" x14ac:dyDescent="0.3">
      <c r="A2709" s="34">
        <v>2200</v>
      </c>
      <c r="B2709" s="34">
        <v>246</v>
      </c>
      <c r="C2709" s="64">
        <v>432</v>
      </c>
      <c r="D2709" s="64">
        <v>7</v>
      </c>
      <c r="E2709" s="65">
        <v>43545</v>
      </c>
      <c r="F2709" s="66">
        <v>5309</v>
      </c>
      <c r="G2709" s="64">
        <v>7649</v>
      </c>
      <c r="H2709" s="64">
        <v>7330</v>
      </c>
      <c r="I2709" s="57"/>
      <c r="J2709" s="59">
        <f t="shared" si="12"/>
        <v>15.784265215239982</v>
      </c>
      <c r="K2709" s="62"/>
      <c r="L2709" s="62"/>
      <c r="M2709" s="62"/>
      <c r="O2709" s="33">
        <f t="shared" si="1"/>
        <v>202.1</v>
      </c>
    </row>
    <row r="2710" spans="1:15" ht="15.75" customHeight="1" x14ac:dyDescent="0.3">
      <c r="A2710" s="7">
        <v>341</v>
      </c>
      <c r="B2710" s="7">
        <v>341</v>
      </c>
      <c r="C2710" s="28">
        <v>433</v>
      </c>
      <c r="D2710" s="28">
        <v>1</v>
      </c>
      <c r="E2710" s="29">
        <v>43514</v>
      </c>
      <c r="F2710" s="28">
        <v>5210</v>
      </c>
      <c r="G2710" s="28">
        <v>8958</v>
      </c>
      <c r="H2710" s="28">
        <v>7639</v>
      </c>
      <c r="I2710" s="28">
        <v>9</v>
      </c>
      <c r="J2710" s="30">
        <f t="shared" si="12"/>
        <v>54.302181967888018</v>
      </c>
      <c r="K2710" s="31">
        <f>AVERAGE(J2710:J2711)</f>
        <v>53.731016634501628</v>
      </c>
      <c r="L2710" s="31">
        <f>_xlfn.STDEV.S(J2710,J2711)</f>
        <v>0.80774976083237715</v>
      </c>
      <c r="M2710" s="32">
        <v>3</v>
      </c>
      <c r="O2710" s="33">
        <f t="shared" si="1"/>
        <v>242.9</v>
      </c>
    </row>
    <row r="2711" spans="1:15" ht="15.75" customHeight="1" x14ac:dyDescent="0.3">
      <c r="A2711" s="7">
        <v>342</v>
      </c>
      <c r="B2711" s="7">
        <v>342</v>
      </c>
      <c r="C2711" s="28">
        <v>433</v>
      </c>
      <c r="D2711" s="28">
        <v>1</v>
      </c>
      <c r="E2711" s="29">
        <v>43514</v>
      </c>
      <c r="F2711" s="28">
        <v>5176</v>
      </c>
      <c r="G2711" s="28">
        <v>8884</v>
      </c>
      <c r="H2711" s="28">
        <v>7597</v>
      </c>
      <c r="I2711" s="28"/>
      <c r="J2711" s="30">
        <f t="shared" si="12"/>
        <v>53.159851301115246</v>
      </c>
      <c r="K2711" s="31"/>
      <c r="L2711" s="31"/>
      <c r="M2711" s="32"/>
      <c r="O2711" s="33">
        <f t="shared" si="1"/>
        <v>242.1</v>
      </c>
    </row>
    <row r="2712" spans="1:15" ht="15.75" customHeight="1" x14ac:dyDescent="0.3">
      <c r="A2712" s="7">
        <v>995</v>
      </c>
      <c r="B2712" s="7">
        <v>341</v>
      </c>
      <c r="C2712" s="28">
        <v>433</v>
      </c>
      <c r="D2712" s="28">
        <v>3</v>
      </c>
      <c r="E2712" s="29">
        <v>43521</v>
      </c>
      <c r="F2712" s="28">
        <v>5210</v>
      </c>
      <c r="G2712" s="28">
        <v>8856</v>
      </c>
      <c r="H2712" s="28">
        <v>7588</v>
      </c>
      <c r="I2712" s="28">
        <v>9</v>
      </c>
      <c r="J2712" s="30">
        <f t="shared" si="12"/>
        <v>53.322119428090829</v>
      </c>
      <c r="K2712" s="31">
        <f>AVERAGE(J2712:J2713)</f>
        <v>53.430225678662097</v>
      </c>
      <c r="L2712" s="31">
        <f>_xlfn.STDEV.S(J2712,J2713)</f>
        <v>0.15288532573519134</v>
      </c>
      <c r="M2712" s="32"/>
      <c r="O2712" s="33">
        <f t="shared" si="1"/>
        <v>237.8</v>
      </c>
    </row>
    <row r="2713" spans="1:15" ht="15.75" customHeight="1" x14ac:dyDescent="0.3">
      <c r="A2713" s="7">
        <v>996</v>
      </c>
      <c r="B2713" s="7">
        <v>342</v>
      </c>
      <c r="C2713" s="28">
        <v>433</v>
      </c>
      <c r="D2713" s="28">
        <v>3</v>
      </c>
      <c r="E2713" s="29">
        <v>43521</v>
      </c>
      <c r="F2713" s="28">
        <v>5176</v>
      </c>
      <c r="G2713" s="28">
        <v>8821</v>
      </c>
      <c r="H2713" s="28">
        <v>7550</v>
      </c>
      <c r="I2713" s="28"/>
      <c r="J2713" s="30">
        <f t="shared" si="12"/>
        <v>53.538331929233365</v>
      </c>
      <c r="K2713" s="32"/>
      <c r="L2713" s="32"/>
      <c r="M2713" s="32"/>
      <c r="O2713" s="33">
        <f t="shared" si="1"/>
        <v>237.4</v>
      </c>
    </row>
    <row r="2714" spans="1:15" ht="15.75" customHeight="1" x14ac:dyDescent="0.3">
      <c r="A2714" s="7">
        <v>1645</v>
      </c>
      <c r="B2714" s="7">
        <v>341</v>
      </c>
      <c r="C2714" s="28">
        <v>433</v>
      </c>
      <c r="D2714" s="28">
        <v>5</v>
      </c>
      <c r="E2714" s="29">
        <v>43531</v>
      </c>
      <c r="F2714" s="28">
        <v>5210</v>
      </c>
      <c r="G2714" s="28">
        <v>8930</v>
      </c>
      <c r="H2714" s="28">
        <v>7763</v>
      </c>
      <c r="I2714" s="28">
        <v>8</v>
      </c>
      <c r="J2714" s="30">
        <f t="shared" si="12"/>
        <v>45.710928319623974</v>
      </c>
      <c r="K2714" s="31">
        <f>AVERAGE(J2714:J2715)</f>
        <v>44.878419683484871</v>
      </c>
      <c r="L2714" s="31">
        <f>_xlfn.STDEV.S(J2714,J2715)</f>
        <v>1.1773450040206477</v>
      </c>
      <c r="M2714" s="32"/>
      <c r="O2714" s="33">
        <f t="shared" si="1"/>
        <v>255.3</v>
      </c>
    </row>
    <row r="2715" spans="1:15" ht="15.75" customHeight="1" x14ac:dyDescent="0.3">
      <c r="A2715" s="7">
        <v>1646</v>
      </c>
      <c r="B2715" s="7">
        <v>342</v>
      </c>
      <c r="C2715" s="28">
        <v>433</v>
      </c>
      <c r="D2715" s="28">
        <v>5</v>
      </c>
      <c r="E2715" s="29">
        <v>43531</v>
      </c>
      <c r="F2715" s="28">
        <v>5176</v>
      </c>
      <c r="G2715" s="28">
        <v>9192</v>
      </c>
      <c r="H2715" s="28">
        <v>7964</v>
      </c>
      <c r="I2715" s="28"/>
      <c r="J2715" s="30">
        <f t="shared" si="12"/>
        <v>44.045911047345768</v>
      </c>
      <c r="K2715" s="31"/>
      <c r="L2715" s="31"/>
      <c r="M2715" s="32"/>
      <c r="O2715" s="33">
        <f t="shared" si="1"/>
        <v>278.8</v>
      </c>
    </row>
    <row r="2716" spans="1:15" ht="15.75" customHeight="1" x14ac:dyDescent="0.3">
      <c r="A2716" s="34">
        <v>2581</v>
      </c>
      <c r="B2716" s="34">
        <v>169</v>
      </c>
      <c r="C2716" s="35">
        <v>433</v>
      </c>
      <c r="D2716" s="35">
        <v>9</v>
      </c>
      <c r="E2716" s="36">
        <v>43557</v>
      </c>
      <c r="F2716" s="37">
        <v>5223</v>
      </c>
      <c r="G2716" s="35">
        <v>7826</v>
      </c>
      <c r="H2716" s="35">
        <v>7405</v>
      </c>
      <c r="I2716" s="28"/>
      <c r="J2716" s="30">
        <f t="shared" si="12"/>
        <v>19.294225481209899</v>
      </c>
      <c r="K2716" s="31">
        <f>AVERAGE(J2716:J2717)</f>
        <v>19.160804903022324</v>
      </c>
      <c r="L2716" s="31">
        <f>_xlfn.STDEV.S(J2716,J2717)</f>
        <v>0.18868519117252885</v>
      </c>
      <c r="M2716" s="32"/>
      <c r="O2716" s="33">
        <f t="shared" si="1"/>
        <v>218.2</v>
      </c>
    </row>
    <row r="2717" spans="1:15" ht="15.75" customHeight="1" x14ac:dyDescent="0.3">
      <c r="A2717" s="34">
        <v>2582</v>
      </c>
      <c r="B2717" s="34">
        <v>170</v>
      </c>
      <c r="C2717" s="35">
        <v>433</v>
      </c>
      <c r="D2717" s="35">
        <v>9</v>
      </c>
      <c r="E2717" s="36">
        <v>43557</v>
      </c>
      <c r="F2717" s="37">
        <v>5223</v>
      </c>
      <c r="G2717" s="35">
        <v>7744</v>
      </c>
      <c r="H2717" s="35">
        <v>7341</v>
      </c>
      <c r="I2717" s="28"/>
      <c r="J2717" s="30">
        <f t="shared" si="12"/>
        <v>19.027384324834749</v>
      </c>
      <c r="K2717" s="32"/>
      <c r="L2717" s="32"/>
      <c r="M2717" s="32"/>
      <c r="O2717" s="33">
        <f t="shared" si="1"/>
        <v>211.8</v>
      </c>
    </row>
    <row r="2718" spans="1:15" ht="15.75" customHeight="1" x14ac:dyDescent="0.3">
      <c r="A2718" s="34">
        <v>3231</v>
      </c>
      <c r="B2718" s="34">
        <v>171</v>
      </c>
      <c r="C2718" s="35">
        <v>433</v>
      </c>
      <c r="D2718" s="35">
        <v>12</v>
      </c>
      <c r="E2718" s="36">
        <v>43577</v>
      </c>
      <c r="F2718" s="37">
        <v>5259</v>
      </c>
      <c r="G2718" s="35">
        <v>8174</v>
      </c>
      <c r="H2718" s="35">
        <v>7781</v>
      </c>
      <c r="I2718" s="35"/>
      <c r="J2718" s="30">
        <f t="shared" si="12"/>
        <v>15.582870737509912</v>
      </c>
      <c r="K2718" s="31">
        <f>AVERAGE(J2718:J2719)</f>
        <v>15.757214836435566</v>
      </c>
      <c r="L2718" s="31">
        <f>_xlfn.STDEV.S(J2718,J2719)</f>
        <v>0.24655978922037383</v>
      </c>
      <c r="M2718" s="32">
        <f>(K2716-K2718)/20</f>
        <v>0.17017950332933793</v>
      </c>
      <c r="N2718" s="33">
        <f>(K2714-K2718)/46</f>
        <v>0.63306967058802843</v>
      </c>
      <c r="O2718" s="33">
        <f t="shared" si="1"/>
        <v>252.2</v>
      </c>
    </row>
    <row r="2719" spans="1:15" ht="15.75" customHeight="1" x14ac:dyDescent="0.3">
      <c r="A2719" s="34">
        <v>3232</v>
      </c>
      <c r="B2719" s="34">
        <v>172</v>
      </c>
      <c r="C2719" s="35">
        <v>433</v>
      </c>
      <c r="D2719" s="35">
        <v>12</v>
      </c>
      <c r="E2719" s="36">
        <v>43577</v>
      </c>
      <c r="F2719" s="37">
        <v>5274</v>
      </c>
      <c r="G2719" s="35">
        <v>8323</v>
      </c>
      <c r="H2719" s="35">
        <v>7904</v>
      </c>
      <c r="I2719" s="35"/>
      <c r="J2719" s="30">
        <f t="shared" si="12"/>
        <v>15.931558935361217</v>
      </c>
      <c r="K2719" s="32"/>
      <c r="L2719" s="32"/>
      <c r="M2719" s="32"/>
      <c r="O2719" s="33">
        <f t="shared" si="1"/>
        <v>263</v>
      </c>
    </row>
    <row r="2720" spans="1:15" ht="15.75" customHeight="1" x14ac:dyDescent="0.3">
      <c r="A2720" s="7">
        <v>343</v>
      </c>
      <c r="B2720" s="7">
        <v>343</v>
      </c>
      <c r="C2720" s="57">
        <v>434</v>
      </c>
      <c r="D2720" s="57">
        <v>1</v>
      </c>
      <c r="E2720" s="58">
        <v>43514</v>
      </c>
      <c r="F2720" s="57">
        <v>5238</v>
      </c>
      <c r="G2720" s="57">
        <v>8045</v>
      </c>
      <c r="H2720" s="57">
        <v>7355</v>
      </c>
      <c r="I2720" s="57">
        <v>9</v>
      </c>
      <c r="J2720" s="59">
        <f t="shared" si="12"/>
        <v>32.593292394898441</v>
      </c>
      <c r="K2720" s="63">
        <f>AVERAGE(J2720:J2721)</f>
        <v>33.527090172079241</v>
      </c>
      <c r="L2720" s="63">
        <f>_xlfn.STDEV.S(J2720,J2721)</f>
        <v>1.3205894810029368</v>
      </c>
      <c r="M2720" s="62">
        <v>1</v>
      </c>
      <c r="O2720" s="33">
        <f t="shared" si="1"/>
        <v>211.7</v>
      </c>
    </row>
    <row r="2721" spans="1:15" ht="15.75" customHeight="1" x14ac:dyDescent="0.3">
      <c r="A2721" s="7">
        <v>344</v>
      </c>
      <c r="B2721" s="7">
        <v>344</v>
      </c>
      <c r="C2721" s="57">
        <v>434</v>
      </c>
      <c r="D2721" s="57">
        <v>1</v>
      </c>
      <c r="E2721" s="58">
        <v>43514</v>
      </c>
      <c r="F2721" s="57">
        <v>5187</v>
      </c>
      <c r="G2721" s="57">
        <v>7731</v>
      </c>
      <c r="H2721" s="57">
        <v>7079</v>
      </c>
      <c r="I2721" s="57"/>
      <c r="J2721" s="59">
        <f t="shared" si="12"/>
        <v>34.460887949260041</v>
      </c>
      <c r="K2721" s="62"/>
      <c r="L2721" s="62"/>
      <c r="M2721" s="62"/>
      <c r="O2721" s="33">
        <f t="shared" si="1"/>
        <v>189.2</v>
      </c>
    </row>
    <row r="2722" spans="1:15" ht="15.75" customHeight="1" x14ac:dyDescent="0.3">
      <c r="A2722" s="7">
        <v>997</v>
      </c>
      <c r="B2722" s="7">
        <v>343</v>
      </c>
      <c r="C2722" s="57">
        <v>434</v>
      </c>
      <c r="D2722" s="57">
        <v>3</v>
      </c>
      <c r="E2722" s="58">
        <v>43521</v>
      </c>
      <c r="F2722" s="57">
        <v>5238</v>
      </c>
      <c r="G2722" s="57">
        <v>8074</v>
      </c>
      <c r="H2722" s="57">
        <v>7393</v>
      </c>
      <c r="I2722" s="57">
        <v>8</v>
      </c>
      <c r="J2722" s="59">
        <f t="shared" si="12"/>
        <v>31.600928074245939</v>
      </c>
      <c r="K2722" s="63">
        <f>AVERAGE(J2722:J2723)</f>
        <v>31.941605178264112</v>
      </c>
      <c r="L2722" s="63">
        <f>_xlfn.STDEV.S(J2722,J2723)</f>
        <v>0.48179018089248749</v>
      </c>
      <c r="M2722" s="62"/>
      <c r="O2722" s="33">
        <f t="shared" si="1"/>
        <v>215.5</v>
      </c>
    </row>
    <row r="2723" spans="1:15" ht="15.75" customHeight="1" x14ac:dyDescent="0.3">
      <c r="A2723" s="7">
        <v>998</v>
      </c>
      <c r="B2723" s="7">
        <v>344</v>
      </c>
      <c r="C2723" s="57">
        <v>434</v>
      </c>
      <c r="D2723" s="57">
        <v>3</v>
      </c>
      <c r="E2723" s="58">
        <v>43521</v>
      </c>
      <c r="F2723" s="57">
        <v>5187</v>
      </c>
      <c r="G2723" s="57">
        <v>7830</v>
      </c>
      <c r="H2723" s="57">
        <v>7185</v>
      </c>
      <c r="I2723" s="57"/>
      <c r="J2723" s="59">
        <f t="shared" si="12"/>
        <v>32.282282282282281</v>
      </c>
      <c r="K2723" s="63"/>
      <c r="L2723" s="63"/>
      <c r="M2723" s="62"/>
      <c r="O2723" s="33">
        <f t="shared" si="1"/>
        <v>199.8</v>
      </c>
    </row>
    <row r="2724" spans="1:15" ht="15.75" customHeight="1" x14ac:dyDescent="0.3">
      <c r="A2724" s="7">
        <v>1647</v>
      </c>
      <c r="B2724" s="7">
        <v>343</v>
      </c>
      <c r="C2724" s="57">
        <v>434</v>
      </c>
      <c r="D2724" s="57">
        <v>5</v>
      </c>
      <c r="E2724" s="58">
        <v>43531</v>
      </c>
      <c r="F2724" s="57">
        <v>5238</v>
      </c>
      <c r="G2724" s="57">
        <v>7457</v>
      </c>
      <c r="H2724" s="57">
        <v>7065</v>
      </c>
      <c r="I2724" s="57">
        <v>9</v>
      </c>
      <c r="J2724" s="59">
        <f t="shared" si="12"/>
        <v>21.455938697318008</v>
      </c>
      <c r="K2724" s="63">
        <f>AVERAGE(J2724:J2725)</f>
        <v>21.325795435615525</v>
      </c>
      <c r="L2724" s="63">
        <f>_xlfn.STDEV.S(J2724,J2725)</f>
        <v>0.18405036575112141</v>
      </c>
      <c r="M2724" s="62"/>
      <c r="O2724" s="33">
        <f t="shared" si="1"/>
        <v>182.7</v>
      </c>
    </row>
    <row r="2725" spans="1:15" ht="15.75" customHeight="1" x14ac:dyDescent="0.3">
      <c r="A2725" s="7">
        <v>1648</v>
      </c>
      <c r="B2725" s="7">
        <v>344</v>
      </c>
      <c r="C2725" s="57">
        <v>434</v>
      </c>
      <c r="D2725" s="57">
        <v>5</v>
      </c>
      <c r="E2725" s="58">
        <v>43531</v>
      </c>
      <c r="F2725" s="57">
        <v>5187</v>
      </c>
      <c r="G2725" s="57">
        <v>7417</v>
      </c>
      <c r="H2725" s="57">
        <v>7027</v>
      </c>
      <c r="I2725" s="57"/>
      <c r="J2725" s="59">
        <f t="shared" si="12"/>
        <v>21.195652173913043</v>
      </c>
      <c r="K2725" s="62"/>
      <c r="L2725" s="62"/>
      <c r="M2725" s="62"/>
      <c r="O2725" s="33">
        <f t="shared" si="1"/>
        <v>184</v>
      </c>
    </row>
    <row r="2726" spans="1:15" ht="15.75" customHeight="1" x14ac:dyDescent="0.3">
      <c r="A2726" s="34">
        <v>2201</v>
      </c>
      <c r="B2726" s="34">
        <v>247</v>
      </c>
      <c r="C2726" s="64">
        <v>434</v>
      </c>
      <c r="D2726" s="64">
        <v>7</v>
      </c>
      <c r="E2726" s="65">
        <v>43545</v>
      </c>
      <c r="F2726" s="66">
        <v>5282</v>
      </c>
      <c r="G2726" s="64">
        <v>7564</v>
      </c>
      <c r="H2726" s="64">
        <v>7232</v>
      </c>
      <c r="I2726" s="57"/>
      <c r="J2726" s="59">
        <f t="shared" si="12"/>
        <v>17.025641025641026</v>
      </c>
      <c r="K2726" s="63">
        <f>AVERAGE(J2726:J2727)</f>
        <v>17.269626320443017</v>
      </c>
      <c r="L2726" s="63">
        <f>_xlfn.STDEV.S(J2726,J2727)</f>
        <v>0.34504731292857371</v>
      </c>
      <c r="M2726" s="62">
        <f>(K2724-K2726)/14</f>
        <v>0.28972636536946489</v>
      </c>
      <c r="N2726" s="33">
        <f>(K2720-K2726)/31</f>
        <v>0.52443431779471694</v>
      </c>
      <c r="O2726" s="33">
        <f t="shared" si="1"/>
        <v>195</v>
      </c>
    </row>
    <row r="2727" spans="1:15" ht="15.75" customHeight="1" x14ac:dyDescent="0.3">
      <c r="A2727" s="34">
        <v>2202</v>
      </c>
      <c r="B2727" s="34">
        <v>248</v>
      </c>
      <c r="C2727" s="64">
        <v>434</v>
      </c>
      <c r="D2727" s="64">
        <v>7</v>
      </c>
      <c r="E2727" s="65">
        <v>43545</v>
      </c>
      <c r="F2727" s="66">
        <v>5224</v>
      </c>
      <c r="G2727" s="64">
        <v>7814</v>
      </c>
      <c r="H2727" s="64">
        <v>7428</v>
      </c>
      <c r="I2727" s="57"/>
      <c r="J2727" s="59">
        <f t="shared" si="12"/>
        <v>17.513611615245008</v>
      </c>
      <c r="K2727" s="62"/>
      <c r="L2727" s="62"/>
      <c r="M2727" s="62"/>
      <c r="O2727" s="33">
        <f t="shared" si="1"/>
        <v>220.4</v>
      </c>
    </row>
    <row r="2728" spans="1:15" ht="15.75" customHeight="1" x14ac:dyDescent="0.3">
      <c r="A2728" s="7">
        <v>345</v>
      </c>
      <c r="B2728" s="7">
        <v>345</v>
      </c>
      <c r="C2728" s="28">
        <v>435</v>
      </c>
      <c r="D2728" s="28">
        <v>1</v>
      </c>
      <c r="E2728" s="29">
        <v>43514</v>
      </c>
      <c r="F2728" s="28">
        <v>5214</v>
      </c>
      <c r="G2728" s="28">
        <v>8231</v>
      </c>
      <c r="H2728" s="28">
        <v>7342</v>
      </c>
      <c r="I2728" s="28">
        <v>10</v>
      </c>
      <c r="J2728" s="30">
        <f t="shared" si="12"/>
        <v>41.776315789473685</v>
      </c>
      <c r="K2728" s="31">
        <f>AVERAGE(J2728:J2729)</f>
        <v>43.92693156470979</v>
      </c>
      <c r="L2728" s="31">
        <f>_xlfn.STDEV.S(J2728,J2729)</f>
        <v>3.0414299967924272</v>
      </c>
      <c r="M2728" s="32">
        <v>2</v>
      </c>
      <c r="O2728" s="33">
        <f t="shared" si="1"/>
        <v>212.8</v>
      </c>
    </row>
    <row r="2729" spans="1:15" ht="15.75" customHeight="1" x14ac:dyDescent="0.3">
      <c r="A2729" s="7">
        <v>346</v>
      </c>
      <c r="B2729" s="7">
        <v>346</v>
      </c>
      <c r="C2729" s="28">
        <v>435</v>
      </c>
      <c r="D2729" s="28">
        <v>1</v>
      </c>
      <c r="E2729" s="29">
        <v>43514</v>
      </c>
      <c r="F2729" s="28">
        <v>5254</v>
      </c>
      <c r="G2729" s="28">
        <v>8494</v>
      </c>
      <c r="H2729" s="28">
        <v>7472</v>
      </c>
      <c r="I2729" s="28"/>
      <c r="J2729" s="30">
        <f t="shared" si="12"/>
        <v>46.077547339945895</v>
      </c>
      <c r="K2729" s="31"/>
      <c r="L2729" s="31"/>
      <c r="M2729" s="32"/>
      <c r="O2729" s="33">
        <f t="shared" si="1"/>
        <v>221.8</v>
      </c>
    </row>
    <row r="2730" spans="1:15" ht="15.75" customHeight="1" x14ac:dyDescent="0.3">
      <c r="A2730" s="7">
        <v>999</v>
      </c>
      <c r="B2730" s="7">
        <v>345</v>
      </c>
      <c r="C2730" s="28">
        <v>435</v>
      </c>
      <c r="D2730" s="28">
        <v>3</v>
      </c>
      <c r="E2730" s="29">
        <v>43521</v>
      </c>
      <c r="F2730" s="28">
        <v>5214</v>
      </c>
      <c r="G2730" s="28">
        <v>8907</v>
      </c>
      <c r="H2730" s="28">
        <v>7893</v>
      </c>
      <c r="I2730" s="28">
        <v>9</v>
      </c>
      <c r="J2730" s="30">
        <f t="shared" si="12"/>
        <v>37.849944008958566</v>
      </c>
      <c r="K2730" s="31">
        <f>AVERAGE(J2730:J2731)</f>
        <v>39.122421613693604</v>
      </c>
      <c r="L2730" s="31">
        <f>_xlfn.STDEV.S(J2730,J2731)</f>
        <v>1.7995550864323155</v>
      </c>
      <c r="M2730" s="32"/>
      <c r="O2730" s="33">
        <f t="shared" si="1"/>
        <v>267.89999999999998</v>
      </c>
    </row>
    <row r="2731" spans="1:15" ht="15.75" customHeight="1" x14ac:dyDescent="0.3">
      <c r="A2731" s="7">
        <v>1000</v>
      </c>
      <c r="B2731" s="7">
        <v>346</v>
      </c>
      <c r="C2731" s="28">
        <v>435</v>
      </c>
      <c r="D2731" s="28">
        <v>3</v>
      </c>
      <c r="E2731" s="29">
        <v>43521</v>
      </c>
      <c r="F2731" s="28">
        <v>5254</v>
      </c>
      <c r="G2731" s="28">
        <v>8667</v>
      </c>
      <c r="H2731" s="28">
        <v>7685</v>
      </c>
      <c r="I2731" s="28"/>
      <c r="J2731" s="30">
        <f t="shared" si="12"/>
        <v>40.394899218428634</v>
      </c>
      <c r="K2731" s="32"/>
      <c r="L2731" s="32"/>
      <c r="M2731" s="32"/>
      <c r="O2731" s="33">
        <f t="shared" si="1"/>
        <v>243.1</v>
      </c>
    </row>
    <row r="2732" spans="1:15" ht="15.75" customHeight="1" x14ac:dyDescent="0.3">
      <c r="A2732" s="7">
        <v>1649</v>
      </c>
      <c r="B2732" s="7">
        <v>345</v>
      </c>
      <c r="C2732" s="28">
        <v>435</v>
      </c>
      <c r="D2732" s="28">
        <v>5</v>
      </c>
      <c r="E2732" s="29">
        <v>43531</v>
      </c>
      <c r="F2732" s="28">
        <v>5214</v>
      </c>
      <c r="G2732" s="28">
        <v>8352</v>
      </c>
      <c r="H2732" s="28">
        <v>7729</v>
      </c>
      <c r="I2732" s="28">
        <v>8</v>
      </c>
      <c r="J2732" s="30">
        <f t="shared" si="12"/>
        <v>24.771371769383698</v>
      </c>
      <c r="K2732" s="31">
        <f>AVERAGE(J2732:J2733)</f>
        <v>23.768905839340377</v>
      </c>
      <c r="L2732" s="31">
        <f>_xlfn.STDEV.S(J2732,J2733)</f>
        <v>1.417700914084226</v>
      </c>
      <c r="M2732" s="32"/>
      <c r="O2732" s="33">
        <f t="shared" si="1"/>
        <v>251.5</v>
      </c>
    </row>
    <row r="2733" spans="1:15" ht="15.75" customHeight="1" x14ac:dyDescent="0.3">
      <c r="A2733" s="7">
        <v>1650</v>
      </c>
      <c r="B2733" s="7">
        <v>346</v>
      </c>
      <c r="C2733" s="28">
        <v>435</v>
      </c>
      <c r="D2733" s="28">
        <v>5</v>
      </c>
      <c r="E2733" s="29">
        <v>43531</v>
      </c>
      <c r="F2733" s="28">
        <v>5254</v>
      </c>
      <c r="G2733" s="28">
        <v>7961</v>
      </c>
      <c r="H2733" s="28">
        <v>7459</v>
      </c>
      <c r="I2733" s="28"/>
      <c r="J2733" s="30">
        <f t="shared" si="12"/>
        <v>22.766439909297052</v>
      </c>
      <c r="K2733" s="31"/>
      <c r="L2733" s="31"/>
      <c r="M2733" s="32"/>
      <c r="O2733" s="33">
        <f t="shared" si="1"/>
        <v>220.5</v>
      </c>
    </row>
    <row r="2734" spans="1:15" ht="15.75" customHeight="1" x14ac:dyDescent="0.3">
      <c r="A2734" s="34">
        <v>2385</v>
      </c>
      <c r="B2734" s="34">
        <v>155</v>
      </c>
      <c r="C2734" s="35">
        <v>435</v>
      </c>
      <c r="D2734" s="35">
        <v>8</v>
      </c>
      <c r="E2734" s="36">
        <v>43550</v>
      </c>
      <c r="F2734" s="37">
        <v>5181</v>
      </c>
      <c r="G2734" s="35">
        <v>7850</v>
      </c>
      <c r="H2734" s="35">
        <v>7427</v>
      </c>
      <c r="I2734" s="28"/>
      <c r="J2734" s="30">
        <f t="shared" si="12"/>
        <v>18.833481745325024</v>
      </c>
      <c r="K2734" s="31">
        <f>AVERAGE(J2734:J2735)</f>
        <v>18.402182182944586</v>
      </c>
      <c r="L2734" s="31">
        <f>_xlfn.STDEV.S(J2734,J2735)</f>
        <v>0.60994969056399406</v>
      </c>
      <c r="M2734" s="32"/>
      <c r="O2734" s="33">
        <f t="shared" si="1"/>
        <v>224.6</v>
      </c>
    </row>
    <row r="2735" spans="1:15" ht="15.75" customHeight="1" x14ac:dyDescent="0.3">
      <c r="A2735" s="34">
        <v>2386</v>
      </c>
      <c r="B2735" s="34">
        <v>156</v>
      </c>
      <c r="C2735" s="35">
        <v>435</v>
      </c>
      <c r="D2735" s="35">
        <v>8</v>
      </c>
      <c r="E2735" s="36">
        <v>43550</v>
      </c>
      <c r="F2735" s="37">
        <v>5171</v>
      </c>
      <c r="G2735" s="35">
        <v>7764</v>
      </c>
      <c r="H2735" s="35">
        <v>7369</v>
      </c>
      <c r="I2735" s="28"/>
      <c r="J2735" s="30">
        <f t="shared" si="12"/>
        <v>17.970882620564151</v>
      </c>
      <c r="K2735" s="32"/>
      <c r="L2735" s="32"/>
      <c r="M2735" s="32"/>
      <c r="O2735" s="33">
        <f t="shared" si="1"/>
        <v>219.8</v>
      </c>
    </row>
    <row r="2736" spans="1:15" ht="15.75" customHeight="1" x14ac:dyDescent="0.3">
      <c r="A2736" s="34">
        <v>2813</v>
      </c>
      <c r="B2736" s="34">
        <v>185</v>
      </c>
      <c r="C2736" s="35">
        <v>435</v>
      </c>
      <c r="D2736" s="35">
        <v>10</v>
      </c>
      <c r="E2736" s="36">
        <v>43564</v>
      </c>
      <c r="F2736" s="37">
        <v>5288</v>
      </c>
      <c r="G2736" s="35">
        <v>7486</v>
      </c>
      <c r="H2736" s="35">
        <v>7206</v>
      </c>
      <c r="I2736" s="35"/>
      <c r="J2736" s="30">
        <f t="shared" si="12"/>
        <v>14.5985401459854</v>
      </c>
      <c r="K2736" s="31">
        <f>AVERAGE(J2736:J2737)</f>
        <v>14.602069055180994</v>
      </c>
      <c r="L2736" s="31">
        <f>_xlfn.STDEV.S(J2736,J2737)</f>
        <v>4.9906312447942193E-3</v>
      </c>
      <c r="M2736" s="32">
        <f>(K2734-K2736)/14</f>
        <v>0.27143665198311367</v>
      </c>
      <c r="N2736" s="33">
        <f>(K2730-K2736)/43</f>
        <v>0.5702407571747119</v>
      </c>
      <c r="O2736" s="33">
        <f t="shared" si="1"/>
        <v>191.8</v>
      </c>
    </row>
    <row r="2737" spans="1:15" ht="15.75" customHeight="1" x14ac:dyDescent="0.3">
      <c r="A2737" s="34">
        <v>2814</v>
      </c>
      <c r="B2737" s="34">
        <v>186</v>
      </c>
      <c r="C2737" s="35">
        <v>435</v>
      </c>
      <c r="D2737" s="35">
        <v>10</v>
      </c>
      <c r="E2737" s="36">
        <v>43564</v>
      </c>
      <c r="F2737" s="37">
        <v>5251</v>
      </c>
      <c r="G2737" s="35">
        <v>7503</v>
      </c>
      <c r="H2737" s="35">
        <v>7216</v>
      </c>
      <c r="I2737" s="35"/>
      <c r="J2737" s="30">
        <f t="shared" si="12"/>
        <v>14.605597964376591</v>
      </c>
      <c r="K2737" s="32"/>
      <c r="L2737" s="32"/>
      <c r="M2737" s="32"/>
      <c r="O2737" s="33">
        <f t="shared" si="1"/>
        <v>196.5</v>
      </c>
    </row>
    <row r="2738" spans="1:15" ht="15.75" customHeight="1" x14ac:dyDescent="0.3">
      <c r="A2738" s="7">
        <v>347</v>
      </c>
      <c r="B2738" s="7">
        <v>347</v>
      </c>
      <c r="C2738" s="57">
        <v>436</v>
      </c>
      <c r="D2738" s="57">
        <v>1</v>
      </c>
      <c r="E2738" s="58">
        <v>43514</v>
      </c>
      <c r="F2738" s="57">
        <v>5189</v>
      </c>
      <c r="G2738" s="57">
        <v>8200</v>
      </c>
      <c r="H2738" s="57">
        <v>7180</v>
      </c>
      <c r="I2738" s="57">
        <v>9</v>
      </c>
      <c r="J2738" s="59">
        <f t="shared" si="12"/>
        <v>51.230537418382724</v>
      </c>
      <c r="K2738" s="63">
        <f>AVERAGE(J2738:J2739)</f>
        <v>51.425805689941114</v>
      </c>
      <c r="L2738" s="63">
        <f>_xlfn.STDEV.S(J2738,J2739)</f>
        <v>0.27615103793902324</v>
      </c>
      <c r="M2738" s="62">
        <v>2</v>
      </c>
      <c r="O2738" s="33">
        <f t="shared" si="1"/>
        <v>199.1</v>
      </c>
    </row>
    <row r="2739" spans="1:15" ht="15.75" customHeight="1" x14ac:dyDescent="0.3">
      <c r="A2739" s="7">
        <v>348</v>
      </c>
      <c r="B2739" s="7">
        <v>348</v>
      </c>
      <c r="C2739" s="57">
        <v>436</v>
      </c>
      <c r="D2739" s="57">
        <v>1</v>
      </c>
      <c r="E2739" s="58">
        <v>43514</v>
      </c>
      <c r="F2739" s="57">
        <v>5195</v>
      </c>
      <c r="G2739" s="57">
        <v>8188</v>
      </c>
      <c r="H2739" s="57">
        <v>7169</v>
      </c>
      <c r="I2739" s="57"/>
      <c r="J2739" s="59">
        <f t="shared" si="12"/>
        <v>51.621073961499498</v>
      </c>
      <c r="K2739" s="62"/>
      <c r="L2739" s="62"/>
      <c r="M2739" s="62"/>
      <c r="O2739" s="33">
        <f t="shared" si="1"/>
        <v>197.4</v>
      </c>
    </row>
    <row r="2740" spans="1:15" ht="15.75" customHeight="1" x14ac:dyDescent="0.3">
      <c r="A2740" s="7">
        <v>1001</v>
      </c>
      <c r="B2740" s="7">
        <v>347</v>
      </c>
      <c r="C2740" s="57">
        <v>436</v>
      </c>
      <c r="D2740" s="57">
        <v>3</v>
      </c>
      <c r="E2740" s="58">
        <v>43521</v>
      </c>
      <c r="F2740" s="57">
        <v>5189</v>
      </c>
      <c r="G2740" s="57">
        <v>7993</v>
      </c>
      <c r="H2740" s="57">
        <v>7135</v>
      </c>
      <c r="I2740" s="57">
        <v>10</v>
      </c>
      <c r="J2740" s="59">
        <f t="shared" si="12"/>
        <v>44.090441932168552</v>
      </c>
      <c r="K2740" s="63">
        <f>AVERAGE(J2740:J2741)</f>
        <v>42.403701436924294</v>
      </c>
      <c r="L2740" s="63">
        <f>_xlfn.STDEV.S(J2740,J2741)</f>
        <v>2.385411284578336</v>
      </c>
      <c r="M2740" s="62"/>
      <c r="O2740" s="33">
        <f t="shared" si="1"/>
        <v>194.6</v>
      </c>
    </row>
    <row r="2741" spans="1:15" ht="15.75" customHeight="1" x14ac:dyDescent="0.3">
      <c r="A2741" s="7">
        <v>1002</v>
      </c>
      <c r="B2741" s="7">
        <v>348</v>
      </c>
      <c r="C2741" s="57">
        <v>436</v>
      </c>
      <c r="D2741" s="57">
        <v>3</v>
      </c>
      <c r="E2741" s="58">
        <v>43521</v>
      </c>
      <c r="F2741" s="57">
        <v>5195</v>
      </c>
      <c r="G2741" s="57">
        <v>7825</v>
      </c>
      <c r="H2741" s="57">
        <v>7064</v>
      </c>
      <c r="I2741" s="57"/>
      <c r="J2741" s="59">
        <f t="shared" si="12"/>
        <v>40.716960941680043</v>
      </c>
      <c r="K2741" s="63"/>
      <c r="L2741" s="63"/>
      <c r="M2741" s="62"/>
      <c r="O2741" s="33">
        <f t="shared" si="1"/>
        <v>186.9</v>
      </c>
    </row>
    <row r="2742" spans="1:15" ht="15.75" customHeight="1" x14ac:dyDescent="0.3">
      <c r="A2742" s="7">
        <v>1651</v>
      </c>
      <c r="B2742" s="7">
        <v>347</v>
      </c>
      <c r="C2742" s="57">
        <v>436</v>
      </c>
      <c r="D2742" s="57">
        <v>5</v>
      </c>
      <c r="E2742" s="58">
        <v>43531</v>
      </c>
      <c r="F2742" s="57">
        <v>5189</v>
      </c>
      <c r="G2742" s="57">
        <v>7764</v>
      </c>
      <c r="H2742" s="57">
        <v>7155</v>
      </c>
      <c r="I2742" s="57">
        <v>9</v>
      </c>
      <c r="J2742" s="59">
        <f t="shared" si="12"/>
        <v>30.976602238046798</v>
      </c>
      <c r="K2742" s="63">
        <f>AVERAGE(J2742:J2743)</f>
        <v>28.887162991760079</v>
      </c>
      <c r="L2742" s="63">
        <f>_xlfn.STDEV.S(J2742,J2743)</f>
        <v>2.9549133198532989</v>
      </c>
      <c r="M2742" s="62"/>
      <c r="O2742" s="33">
        <f t="shared" si="1"/>
        <v>196.6</v>
      </c>
    </row>
    <row r="2743" spans="1:15" ht="15.75" customHeight="1" x14ac:dyDescent="0.3">
      <c r="A2743" s="7">
        <v>1652</v>
      </c>
      <c r="B2743" s="7">
        <v>348</v>
      </c>
      <c r="C2743" s="57">
        <v>436</v>
      </c>
      <c r="D2743" s="57">
        <v>5</v>
      </c>
      <c r="E2743" s="58">
        <v>43531</v>
      </c>
      <c r="F2743" s="57">
        <v>5195</v>
      </c>
      <c r="G2743" s="57">
        <v>7646</v>
      </c>
      <c r="H2743" s="57">
        <v>7128</v>
      </c>
      <c r="I2743" s="57"/>
      <c r="J2743" s="59">
        <f t="shared" si="12"/>
        <v>26.797723745473355</v>
      </c>
      <c r="K2743" s="62"/>
      <c r="L2743" s="62"/>
      <c r="M2743" s="62"/>
      <c r="O2743" s="33">
        <f t="shared" si="1"/>
        <v>193.3</v>
      </c>
    </row>
    <row r="2744" spans="1:15" ht="15.75" customHeight="1" x14ac:dyDescent="0.3">
      <c r="A2744" s="34">
        <v>2387</v>
      </c>
      <c r="B2744" s="34">
        <v>157</v>
      </c>
      <c r="C2744" s="64">
        <v>436</v>
      </c>
      <c r="D2744" s="64">
        <v>8</v>
      </c>
      <c r="E2744" s="65">
        <v>43550</v>
      </c>
      <c r="F2744" s="66">
        <v>5319</v>
      </c>
      <c r="G2744" s="64">
        <v>7819</v>
      </c>
      <c r="H2744" s="64">
        <v>7425</v>
      </c>
      <c r="I2744" s="57"/>
      <c r="J2744" s="59">
        <f t="shared" si="12"/>
        <v>18.708452041785375</v>
      </c>
      <c r="K2744" s="63">
        <f>AVERAGE(J2744:J2745)</f>
        <v>18.543043619426143</v>
      </c>
      <c r="L2744" s="63">
        <f>_xlfn.STDEV.S(J2744,J2745)</f>
        <v>0.23392283423116211</v>
      </c>
      <c r="M2744" s="62"/>
      <c r="O2744" s="33">
        <f t="shared" si="1"/>
        <v>210.6</v>
      </c>
    </row>
    <row r="2745" spans="1:15" ht="15.75" customHeight="1" x14ac:dyDescent="0.3">
      <c r="A2745" s="34">
        <v>2388</v>
      </c>
      <c r="B2745" s="34">
        <v>158</v>
      </c>
      <c r="C2745" s="64">
        <v>436</v>
      </c>
      <c r="D2745" s="64">
        <v>8</v>
      </c>
      <c r="E2745" s="65">
        <v>43550</v>
      </c>
      <c r="F2745" s="66">
        <v>5219</v>
      </c>
      <c r="G2745" s="64">
        <v>7802</v>
      </c>
      <c r="H2745" s="64">
        <v>7401</v>
      </c>
      <c r="I2745" s="57"/>
      <c r="J2745" s="59">
        <f t="shared" si="12"/>
        <v>18.377635197066912</v>
      </c>
      <c r="K2745" s="62"/>
      <c r="L2745" s="62"/>
      <c r="M2745" s="62"/>
      <c r="O2745" s="33">
        <f t="shared" si="1"/>
        <v>218.2</v>
      </c>
    </row>
    <row r="2746" spans="1:15" ht="15.75" customHeight="1" x14ac:dyDescent="0.3">
      <c r="A2746" s="34">
        <v>2815</v>
      </c>
      <c r="B2746" s="34">
        <v>187</v>
      </c>
      <c r="C2746" s="64">
        <v>436</v>
      </c>
      <c r="D2746" s="64">
        <v>10</v>
      </c>
      <c r="E2746" s="65">
        <v>43564</v>
      </c>
      <c r="F2746" s="66">
        <v>5214</v>
      </c>
      <c r="G2746" s="64">
        <v>7410</v>
      </c>
      <c r="H2746" s="64">
        <v>7150</v>
      </c>
      <c r="I2746" s="64"/>
      <c r="J2746" s="59">
        <f t="shared" si="12"/>
        <v>13.429752066115702</v>
      </c>
      <c r="K2746" s="63">
        <f>AVERAGE(J2746:J2747)</f>
        <v>13.478293338643832</v>
      </c>
      <c r="L2746" s="63">
        <f>_xlfn.STDEV.S(J2746,J2747)</f>
        <v>6.8647725944129989E-2</v>
      </c>
      <c r="M2746" s="62">
        <f>(K2744-K2746)/14</f>
        <v>0.36176787719873654</v>
      </c>
      <c r="N2746" s="33">
        <f>(K2740-K2746)/43</f>
        <v>0.67268390926233634</v>
      </c>
      <c r="O2746" s="33">
        <f t="shared" si="1"/>
        <v>193.6</v>
      </c>
    </row>
    <row r="2747" spans="1:15" ht="15.75" customHeight="1" x14ac:dyDescent="0.3">
      <c r="A2747" s="34">
        <v>2816</v>
      </c>
      <c r="B2747" s="34">
        <v>188</v>
      </c>
      <c r="C2747" s="64">
        <v>436</v>
      </c>
      <c r="D2747" s="64">
        <v>10</v>
      </c>
      <c r="E2747" s="65">
        <v>43564</v>
      </c>
      <c r="F2747" s="66">
        <v>5267</v>
      </c>
      <c r="G2747" s="64">
        <v>7340</v>
      </c>
      <c r="H2747" s="64">
        <v>7093</v>
      </c>
      <c r="I2747" s="64"/>
      <c r="J2747" s="59">
        <f t="shared" si="12"/>
        <v>13.526834611171962</v>
      </c>
      <c r="K2747" s="62"/>
      <c r="L2747" s="62"/>
      <c r="M2747" s="62"/>
      <c r="O2747" s="33">
        <f t="shared" si="1"/>
        <v>182.6</v>
      </c>
    </row>
    <row r="2748" spans="1:15" ht="15.75" customHeight="1" x14ac:dyDescent="0.3">
      <c r="A2748" s="7">
        <v>349</v>
      </c>
      <c r="B2748" s="7">
        <v>349</v>
      </c>
      <c r="C2748" s="28">
        <v>437</v>
      </c>
      <c r="D2748" s="28">
        <v>1</v>
      </c>
      <c r="E2748" s="29">
        <v>43514</v>
      </c>
      <c r="F2748" s="28">
        <v>5210</v>
      </c>
      <c r="G2748" s="28">
        <v>9291</v>
      </c>
      <c r="H2748" s="28">
        <v>8059</v>
      </c>
      <c r="I2748" s="28">
        <v>10</v>
      </c>
      <c r="J2748" s="30">
        <f t="shared" si="12"/>
        <v>43.243243243243242</v>
      </c>
      <c r="K2748" s="31">
        <f>AVERAGE(J2748:J2749)</f>
        <v>43.667573481577861</v>
      </c>
      <c r="L2748" s="31">
        <f>_xlfn.STDEV.S(J2748,J2749)</f>
        <v>0.60009357797782104</v>
      </c>
      <c r="M2748" s="32">
        <v>2</v>
      </c>
      <c r="O2748" s="33">
        <f t="shared" si="1"/>
        <v>284.89999999999998</v>
      </c>
    </row>
    <row r="2749" spans="1:15" ht="15.75" customHeight="1" x14ac:dyDescent="0.3">
      <c r="A2749" s="7">
        <v>350</v>
      </c>
      <c r="B2749" s="7">
        <v>350</v>
      </c>
      <c r="C2749" s="28">
        <v>437</v>
      </c>
      <c r="D2749" s="28">
        <v>1</v>
      </c>
      <c r="E2749" s="29">
        <v>43514</v>
      </c>
      <c r="F2749" s="28">
        <v>5208</v>
      </c>
      <c r="G2749" s="28">
        <v>9159</v>
      </c>
      <c r="H2749" s="28">
        <v>7950</v>
      </c>
      <c r="I2749" s="28"/>
      <c r="J2749" s="30">
        <f t="shared" si="12"/>
        <v>44.091903719912473</v>
      </c>
      <c r="K2749" s="31"/>
      <c r="L2749" s="31"/>
      <c r="M2749" s="32"/>
      <c r="O2749" s="33">
        <f t="shared" si="1"/>
        <v>274.2</v>
      </c>
    </row>
    <row r="2750" spans="1:15" ht="15.75" customHeight="1" x14ac:dyDescent="0.3">
      <c r="A2750" s="7">
        <v>1003</v>
      </c>
      <c r="B2750" s="7">
        <v>349</v>
      </c>
      <c r="C2750" s="28">
        <v>437</v>
      </c>
      <c r="D2750" s="28">
        <v>3</v>
      </c>
      <c r="E2750" s="29">
        <v>43521</v>
      </c>
      <c r="F2750" s="28">
        <v>5210</v>
      </c>
      <c r="G2750" s="28">
        <v>8815</v>
      </c>
      <c r="H2750" s="28">
        <v>7995</v>
      </c>
      <c r="I2750" s="28">
        <v>8</v>
      </c>
      <c r="J2750" s="30">
        <f t="shared" si="12"/>
        <v>29.443447037701976</v>
      </c>
      <c r="K2750" s="31">
        <f>AVERAGE(J2750:J2751)</f>
        <v>28.721007442946942</v>
      </c>
      <c r="L2750" s="31">
        <f>_xlfn.STDEV.S(J2750,J2751)</f>
        <v>1.0216838728978921</v>
      </c>
      <c r="M2750" s="32"/>
      <c r="O2750" s="33">
        <f t="shared" si="1"/>
        <v>278.5</v>
      </c>
    </row>
    <row r="2751" spans="1:15" ht="15.75" customHeight="1" x14ac:dyDescent="0.3">
      <c r="A2751" s="7">
        <v>1004</v>
      </c>
      <c r="B2751" s="7">
        <v>350</v>
      </c>
      <c r="C2751" s="28">
        <v>437</v>
      </c>
      <c r="D2751" s="28">
        <v>3</v>
      </c>
      <c r="E2751" s="29">
        <v>43521</v>
      </c>
      <c r="F2751" s="28">
        <v>5208</v>
      </c>
      <c r="G2751" s="28">
        <v>8783</v>
      </c>
      <c r="H2751" s="28">
        <v>8001</v>
      </c>
      <c r="I2751" s="28"/>
      <c r="J2751" s="30">
        <f t="shared" si="12"/>
        <v>27.998567848191907</v>
      </c>
      <c r="K2751" s="32"/>
      <c r="L2751" s="32"/>
      <c r="M2751" s="32"/>
      <c r="O2751" s="33">
        <f t="shared" si="1"/>
        <v>279.3</v>
      </c>
    </row>
    <row r="2752" spans="1:15" ht="15.75" customHeight="1" x14ac:dyDescent="0.3">
      <c r="A2752" s="7">
        <v>1653</v>
      </c>
      <c r="B2752" s="7">
        <v>349</v>
      </c>
      <c r="C2752" s="28">
        <v>437</v>
      </c>
      <c r="D2752" s="28">
        <v>5</v>
      </c>
      <c r="E2752" s="29">
        <v>43531</v>
      </c>
      <c r="F2752" s="28">
        <v>5210</v>
      </c>
      <c r="G2752" s="28">
        <v>8935</v>
      </c>
      <c r="H2752" s="28">
        <v>8227</v>
      </c>
      <c r="I2752" s="28">
        <v>8</v>
      </c>
      <c r="J2752" s="30">
        <f t="shared" si="12"/>
        <v>23.467020218760357</v>
      </c>
      <c r="K2752" s="31">
        <f>AVERAGE(J2752:J2753)</f>
        <v>23.762052413151842</v>
      </c>
      <c r="L2752" s="31">
        <f>_xlfn.STDEV.S(J2752,J2753)</f>
        <v>0.41723853064513111</v>
      </c>
      <c r="M2752" s="32"/>
      <c r="O2752" s="33">
        <f t="shared" si="1"/>
        <v>301.7</v>
      </c>
    </row>
    <row r="2753" spans="1:15" ht="15.75" customHeight="1" x14ac:dyDescent="0.3">
      <c r="A2753" s="7">
        <v>1654</v>
      </c>
      <c r="B2753" s="7">
        <v>350</v>
      </c>
      <c r="C2753" s="28">
        <v>437</v>
      </c>
      <c r="D2753" s="28">
        <v>5</v>
      </c>
      <c r="E2753" s="29">
        <v>43531</v>
      </c>
      <c r="F2753" s="28">
        <v>5208</v>
      </c>
      <c r="G2753" s="28">
        <v>8859</v>
      </c>
      <c r="H2753" s="28">
        <v>8151</v>
      </c>
      <c r="I2753" s="28"/>
      <c r="J2753" s="30">
        <f t="shared" si="12"/>
        <v>24.057084607543324</v>
      </c>
      <c r="K2753" s="31"/>
      <c r="L2753" s="31"/>
      <c r="M2753" s="32"/>
      <c r="O2753" s="33">
        <f t="shared" si="1"/>
        <v>294.3</v>
      </c>
    </row>
    <row r="2754" spans="1:15" ht="15.75" customHeight="1" x14ac:dyDescent="0.3">
      <c r="A2754" s="34">
        <v>2389</v>
      </c>
      <c r="B2754" s="34">
        <v>159</v>
      </c>
      <c r="C2754" s="35">
        <v>437</v>
      </c>
      <c r="D2754" s="35">
        <v>8</v>
      </c>
      <c r="E2754" s="36">
        <v>43550</v>
      </c>
      <c r="F2754" s="37">
        <v>5300</v>
      </c>
      <c r="G2754" s="35">
        <v>8073</v>
      </c>
      <c r="H2754" s="35">
        <v>7644</v>
      </c>
      <c r="I2754" s="28"/>
      <c r="J2754" s="30">
        <f t="shared" si="12"/>
        <v>18.302047781569968</v>
      </c>
      <c r="K2754" s="31">
        <f>AVERAGE(J2754:J2755)</f>
        <v>18.202209908263136</v>
      </c>
      <c r="L2754" s="31">
        <f>_xlfn.STDEV.S(J2754,J2755)</f>
        <v>0.1411920744690088</v>
      </c>
      <c r="M2754" s="32"/>
      <c r="O2754" s="33">
        <f t="shared" si="1"/>
        <v>234.4</v>
      </c>
    </row>
    <row r="2755" spans="1:15" ht="15.75" customHeight="1" x14ac:dyDescent="0.3">
      <c r="A2755" s="34">
        <v>2390</v>
      </c>
      <c r="B2755" s="34">
        <v>160</v>
      </c>
      <c r="C2755" s="35">
        <v>437</v>
      </c>
      <c r="D2755" s="35">
        <v>8</v>
      </c>
      <c r="E2755" s="36">
        <v>43550</v>
      </c>
      <c r="F2755" s="37">
        <v>5234</v>
      </c>
      <c r="G2755" s="35">
        <v>8072</v>
      </c>
      <c r="H2755" s="35">
        <v>7637</v>
      </c>
      <c r="I2755" s="28"/>
      <c r="J2755" s="30">
        <f t="shared" si="12"/>
        <v>18.102372034956304</v>
      </c>
      <c r="K2755" s="32"/>
      <c r="L2755" s="32"/>
      <c r="M2755" s="32"/>
      <c r="O2755" s="33">
        <f t="shared" si="1"/>
        <v>240.3</v>
      </c>
    </row>
    <row r="2756" spans="1:15" ht="15.75" customHeight="1" x14ac:dyDescent="0.3">
      <c r="A2756" s="34">
        <v>2817</v>
      </c>
      <c r="B2756" s="34">
        <v>189</v>
      </c>
      <c r="C2756" s="35">
        <v>437</v>
      </c>
      <c r="D2756" s="35">
        <v>10</v>
      </c>
      <c r="E2756" s="36">
        <v>43564</v>
      </c>
      <c r="F2756" s="37">
        <v>5261</v>
      </c>
      <c r="G2756" s="35">
        <v>7713</v>
      </c>
      <c r="H2756" s="35">
        <v>7416</v>
      </c>
      <c r="I2756" s="35"/>
      <c r="J2756" s="30">
        <f t="shared" si="12"/>
        <v>13.781902552204176</v>
      </c>
      <c r="K2756" s="31">
        <f>AVERAGE(J2756:J2757)</f>
        <v>13.855446008837163</v>
      </c>
      <c r="L2756" s="31">
        <f>_xlfn.STDEV.S(J2756,J2757)</f>
        <v>0.10400615379416825</v>
      </c>
      <c r="M2756" s="32">
        <f>(K2754-K2756)/14</f>
        <v>0.31048313567328378</v>
      </c>
      <c r="N2756" s="33">
        <f>(K2750-K2756)/43</f>
        <v>0.34571073102580879</v>
      </c>
      <c r="O2756" s="33">
        <f t="shared" si="1"/>
        <v>215.5</v>
      </c>
    </row>
    <row r="2757" spans="1:15" ht="15.75" customHeight="1" x14ac:dyDescent="0.3">
      <c r="A2757" s="34">
        <v>2818</v>
      </c>
      <c r="B2757" s="34">
        <v>190</v>
      </c>
      <c r="C2757" s="35">
        <v>437</v>
      </c>
      <c r="D2757" s="35">
        <v>10</v>
      </c>
      <c r="E2757" s="36">
        <v>43564</v>
      </c>
      <c r="F2757" s="37">
        <v>5238</v>
      </c>
      <c r="G2757" s="35">
        <v>8158</v>
      </c>
      <c r="H2757" s="35">
        <v>7801</v>
      </c>
      <c r="I2757" s="35"/>
      <c r="J2757" s="30">
        <f t="shared" si="12"/>
        <v>13.928989465470151</v>
      </c>
      <c r="K2757" s="32"/>
      <c r="L2757" s="32"/>
      <c r="M2757" s="32"/>
      <c r="O2757" s="33">
        <f t="shared" si="1"/>
        <v>256.3</v>
      </c>
    </row>
    <row r="2758" spans="1:15" ht="15.75" customHeight="1" x14ac:dyDescent="0.3">
      <c r="A2758" s="7">
        <v>631</v>
      </c>
      <c r="B2758" s="7">
        <v>281</v>
      </c>
      <c r="C2758" s="67">
        <v>438</v>
      </c>
      <c r="D2758" s="67">
        <v>2</v>
      </c>
      <c r="E2758" s="68">
        <v>43517</v>
      </c>
      <c r="F2758" s="67">
        <v>5275</v>
      </c>
      <c r="G2758" s="67">
        <v>8139</v>
      </c>
      <c r="H2758" s="67">
        <v>7114</v>
      </c>
      <c r="I2758" s="67">
        <v>9</v>
      </c>
      <c r="J2758" s="69">
        <f t="shared" si="12"/>
        <v>55.736813485589998</v>
      </c>
      <c r="K2758" s="46">
        <f>AVERAGE(J2758:J2759)</f>
        <v>54.854708112658017</v>
      </c>
      <c r="L2758" s="46">
        <f>_xlfn.STDEV.S(J2758,J2759)</f>
        <v>1.2474853818425899</v>
      </c>
      <c r="M2758" s="47">
        <v>2</v>
      </c>
      <c r="O2758" s="33">
        <f t="shared" si="1"/>
        <v>183.9</v>
      </c>
    </row>
    <row r="2759" spans="1:15" ht="15.75" customHeight="1" x14ac:dyDescent="0.3">
      <c r="A2759" s="7">
        <v>632</v>
      </c>
      <c r="B2759" s="7">
        <v>282</v>
      </c>
      <c r="C2759" s="67">
        <v>438</v>
      </c>
      <c r="D2759" s="67">
        <v>2</v>
      </c>
      <c r="E2759" s="68">
        <v>43517</v>
      </c>
      <c r="F2759" s="67">
        <v>5225</v>
      </c>
      <c r="G2759" s="67">
        <v>8035</v>
      </c>
      <c r="H2759" s="67">
        <v>7050</v>
      </c>
      <c r="I2759" s="67"/>
      <c r="J2759" s="69">
        <f t="shared" si="12"/>
        <v>53.972602739726028</v>
      </c>
      <c r="K2759" s="47"/>
      <c r="L2759" s="47"/>
      <c r="M2759" s="47"/>
      <c r="O2759" s="33">
        <f t="shared" si="1"/>
        <v>182.5</v>
      </c>
    </row>
    <row r="2760" spans="1:15" ht="15.75" customHeight="1" x14ac:dyDescent="0.3">
      <c r="A2760" s="7">
        <v>1285</v>
      </c>
      <c r="B2760" s="7">
        <v>239</v>
      </c>
      <c r="C2760" s="67">
        <v>438</v>
      </c>
      <c r="D2760" s="67">
        <v>4</v>
      </c>
      <c r="E2760" s="68">
        <v>43524</v>
      </c>
      <c r="F2760" s="67">
        <v>5249</v>
      </c>
      <c r="G2760" s="67">
        <v>7610</v>
      </c>
      <c r="H2760" s="67">
        <v>7042</v>
      </c>
      <c r="I2760" s="67">
        <v>10</v>
      </c>
      <c r="J2760" s="69">
        <f t="shared" si="12"/>
        <v>31.678750697155607</v>
      </c>
      <c r="K2760" s="46">
        <f>AVERAGE(J2760:J2761)</f>
        <v>32.640761029871101</v>
      </c>
      <c r="L2760" s="46">
        <f>_xlfn.STDEV.S(J2760,J2761)</f>
        <v>1.3604880596693096</v>
      </c>
      <c r="M2760" s="47"/>
      <c r="O2760" s="33">
        <f t="shared" si="1"/>
        <v>179.3</v>
      </c>
    </row>
    <row r="2761" spans="1:15" ht="15.75" customHeight="1" x14ac:dyDescent="0.3">
      <c r="A2761" s="7">
        <v>1286</v>
      </c>
      <c r="B2761" s="7">
        <v>240</v>
      </c>
      <c r="C2761" s="67">
        <v>438</v>
      </c>
      <c r="D2761" s="67">
        <v>4</v>
      </c>
      <c r="E2761" s="68">
        <v>43524</v>
      </c>
      <c r="F2761" s="67">
        <v>5262</v>
      </c>
      <c r="G2761" s="67">
        <v>7576</v>
      </c>
      <c r="H2761" s="67">
        <v>6994</v>
      </c>
      <c r="I2761" s="67"/>
      <c r="J2761" s="69">
        <f t="shared" si="12"/>
        <v>33.602771362586601</v>
      </c>
      <c r="K2761" s="46"/>
      <c r="L2761" s="46"/>
      <c r="M2761" s="47"/>
      <c r="O2761" s="33">
        <f t="shared" si="1"/>
        <v>173.2</v>
      </c>
    </row>
    <row r="2762" spans="1:15" ht="15.75" customHeight="1" x14ac:dyDescent="0.3">
      <c r="A2762" s="7">
        <v>1935</v>
      </c>
      <c r="B2762" s="7">
        <v>239</v>
      </c>
      <c r="C2762" s="67">
        <v>438</v>
      </c>
      <c r="D2762" s="67">
        <v>6</v>
      </c>
      <c r="E2762" s="68">
        <v>43535</v>
      </c>
      <c r="F2762" s="67">
        <v>5249</v>
      </c>
      <c r="G2762" s="67">
        <v>8127</v>
      </c>
      <c r="H2762" s="67">
        <v>7512</v>
      </c>
      <c r="I2762" s="67">
        <v>10</v>
      </c>
      <c r="J2762" s="69">
        <f t="shared" si="12"/>
        <v>27.176314626601854</v>
      </c>
      <c r="K2762" s="46">
        <f>AVERAGE(J2762:J2763)</f>
        <v>27.896765371908984</v>
      </c>
      <c r="L2762" s="46">
        <f>_xlfn.STDEV.S(J2762,J2763)</f>
        <v>1.0188712150351493</v>
      </c>
      <c r="M2762" s="47"/>
      <c r="O2762" s="33">
        <f t="shared" si="1"/>
        <v>226.3</v>
      </c>
    </row>
    <row r="2763" spans="1:15" ht="15.75" customHeight="1" x14ac:dyDescent="0.3">
      <c r="A2763" s="7">
        <v>1936</v>
      </c>
      <c r="B2763" s="7">
        <v>240</v>
      </c>
      <c r="C2763" s="67">
        <v>438</v>
      </c>
      <c r="D2763" s="67">
        <v>6</v>
      </c>
      <c r="E2763" s="68">
        <v>43535</v>
      </c>
      <c r="F2763" s="67">
        <v>5262</v>
      </c>
      <c r="G2763" s="67">
        <v>8071</v>
      </c>
      <c r="H2763" s="67">
        <v>7446</v>
      </c>
      <c r="I2763" s="67"/>
      <c r="J2763" s="69">
        <f t="shared" si="12"/>
        <v>28.617216117216117</v>
      </c>
      <c r="K2763" s="47"/>
      <c r="L2763" s="47"/>
      <c r="M2763" s="47"/>
      <c r="O2763" s="33">
        <f t="shared" si="1"/>
        <v>218.4</v>
      </c>
    </row>
    <row r="2764" spans="1:15" ht="15.75" customHeight="1" x14ac:dyDescent="0.3">
      <c r="A2764" s="34">
        <v>2391</v>
      </c>
      <c r="B2764" s="34">
        <v>161</v>
      </c>
      <c r="C2764" s="70">
        <v>438</v>
      </c>
      <c r="D2764" s="70">
        <v>8</v>
      </c>
      <c r="E2764" s="71">
        <v>43550</v>
      </c>
      <c r="F2764" s="72">
        <v>5264</v>
      </c>
      <c r="G2764" s="70">
        <v>7355</v>
      </c>
      <c r="H2764" s="70">
        <v>7059</v>
      </c>
      <c r="I2764" s="67"/>
      <c r="J2764" s="69">
        <f t="shared" si="12"/>
        <v>16.49025069637883</v>
      </c>
      <c r="K2764" s="46">
        <f>AVERAGE(J2764:J2765)</f>
        <v>16.783137044095849</v>
      </c>
      <c r="L2764" s="46">
        <f>_xlfn.STDEV.S(J2764,J2765)</f>
        <v>0.41420384517533038</v>
      </c>
      <c r="M2764" s="47">
        <f>(K2762-K2764)/15</f>
        <v>0.74090855518754239</v>
      </c>
      <c r="N2764" s="33">
        <f>(K2760-K2764)/26</f>
        <v>0.60990861483750969</v>
      </c>
      <c r="O2764" s="33">
        <f t="shared" si="1"/>
        <v>179.5</v>
      </c>
    </row>
    <row r="2765" spans="1:15" ht="15.75" customHeight="1" x14ac:dyDescent="0.3">
      <c r="A2765" s="34">
        <v>2392</v>
      </c>
      <c r="B2765" s="34">
        <v>162</v>
      </c>
      <c r="C2765" s="70">
        <v>438</v>
      </c>
      <c r="D2765" s="70">
        <v>8</v>
      </c>
      <c r="E2765" s="71">
        <v>43550</v>
      </c>
      <c r="F2765" s="72">
        <v>5232</v>
      </c>
      <c r="G2765" s="70">
        <v>7234</v>
      </c>
      <c r="H2765" s="70">
        <v>6942</v>
      </c>
      <c r="I2765" s="67"/>
      <c r="J2765" s="69">
        <f t="shared" si="12"/>
        <v>17.076023391812868</v>
      </c>
      <c r="K2765" s="47"/>
      <c r="L2765" s="47"/>
      <c r="M2765" s="47"/>
      <c r="O2765" s="33">
        <f t="shared" si="1"/>
        <v>171</v>
      </c>
    </row>
    <row r="2766" spans="1:15" ht="15.75" customHeight="1" x14ac:dyDescent="0.3">
      <c r="A2766" s="7">
        <v>351</v>
      </c>
      <c r="B2766" s="7">
        <v>1</v>
      </c>
      <c r="C2766" s="28">
        <v>439</v>
      </c>
      <c r="D2766" s="28">
        <v>1</v>
      </c>
      <c r="E2766" s="29">
        <v>43514</v>
      </c>
      <c r="F2766" s="28">
        <v>5301</v>
      </c>
      <c r="G2766" s="28">
        <v>7411</v>
      </c>
      <c r="H2766" s="28">
        <v>6899</v>
      </c>
      <c r="I2766" s="28">
        <v>9</v>
      </c>
      <c r="J2766" s="30">
        <f t="shared" si="12"/>
        <v>32.040050062578224</v>
      </c>
      <c r="K2766" s="31">
        <f>AVERAGE(J2766:J2767)</f>
        <v>32.434340241199642</v>
      </c>
      <c r="L2766" s="31">
        <f>_xlfn.STDEV.S(J2766,J2767)</f>
        <v>0.55761051811691942</v>
      </c>
      <c r="M2766" s="32">
        <v>1</v>
      </c>
      <c r="O2766" s="33">
        <f t="shared" si="1"/>
        <v>159.80000000000001</v>
      </c>
    </row>
    <row r="2767" spans="1:15" ht="15.75" customHeight="1" x14ac:dyDescent="0.3">
      <c r="A2767" s="7">
        <v>352</v>
      </c>
      <c r="B2767" s="7">
        <v>2</v>
      </c>
      <c r="C2767" s="28">
        <v>439</v>
      </c>
      <c r="D2767" s="28">
        <v>1</v>
      </c>
      <c r="E2767" s="29">
        <v>43514</v>
      </c>
      <c r="F2767" s="28">
        <v>5190</v>
      </c>
      <c r="G2767" s="28">
        <v>7120</v>
      </c>
      <c r="H2767" s="28">
        <v>6643</v>
      </c>
      <c r="I2767" s="28"/>
      <c r="J2767" s="30">
        <f t="shared" si="12"/>
        <v>32.82863041982106</v>
      </c>
      <c r="K2767" s="31"/>
      <c r="L2767" s="31"/>
      <c r="M2767" s="32"/>
      <c r="O2767" s="33">
        <f t="shared" si="1"/>
        <v>145.30000000000001</v>
      </c>
    </row>
    <row r="2768" spans="1:15" ht="15.75" customHeight="1" x14ac:dyDescent="0.3">
      <c r="A2768" s="7">
        <v>1005</v>
      </c>
      <c r="B2768" s="7">
        <v>351</v>
      </c>
      <c r="C2768" s="28">
        <v>439</v>
      </c>
      <c r="D2768" s="28">
        <v>3</v>
      </c>
      <c r="E2768" s="29">
        <v>43521</v>
      </c>
      <c r="F2768" s="28">
        <v>5232</v>
      </c>
      <c r="G2768" s="28">
        <v>6162</v>
      </c>
      <c r="H2768" s="28">
        <v>6020</v>
      </c>
      <c r="I2768" s="28">
        <v>9</v>
      </c>
      <c r="J2768" s="30">
        <f t="shared" si="12"/>
        <v>18.020304568527919</v>
      </c>
      <c r="K2768" s="31">
        <f>AVERAGE(J2768:J2769)</f>
        <v>18.062910078028949</v>
      </c>
      <c r="L2768" s="31">
        <f>_xlfn.STDEV.S(J2768,J2769)</f>
        <v>6.0253289368172119E-2</v>
      </c>
      <c r="M2768" s="32"/>
      <c r="O2768" s="33">
        <f t="shared" si="1"/>
        <v>78.8</v>
      </c>
    </row>
    <row r="2769" spans="1:15" ht="15.75" customHeight="1" x14ac:dyDescent="0.3">
      <c r="A2769" s="7">
        <v>1006</v>
      </c>
      <c r="B2769" s="7">
        <v>352</v>
      </c>
      <c r="C2769" s="28">
        <v>439</v>
      </c>
      <c r="D2769" s="28">
        <v>3</v>
      </c>
      <c r="E2769" s="29">
        <v>43521</v>
      </c>
      <c r="F2769" s="28">
        <v>5507</v>
      </c>
      <c r="G2769" s="28">
        <v>6492</v>
      </c>
      <c r="H2769" s="28">
        <v>6341</v>
      </c>
      <c r="I2769" s="28"/>
      <c r="J2769" s="30">
        <f t="shared" si="12"/>
        <v>18.105515587529979</v>
      </c>
      <c r="K2769" s="32"/>
      <c r="L2769" s="32"/>
      <c r="M2769" s="32"/>
      <c r="O2769" s="33">
        <f t="shared" si="1"/>
        <v>83.4</v>
      </c>
    </row>
    <row r="2770" spans="1:15" ht="15.75" customHeight="1" x14ac:dyDescent="0.3">
      <c r="A2770" s="7">
        <v>1655</v>
      </c>
      <c r="B2770" s="7">
        <v>351</v>
      </c>
      <c r="C2770" s="28">
        <v>439</v>
      </c>
      <c r="D2770" s="28">
        <v>5</v>
      </c>
      <c r="E2770" s="29">
        <v>43531</v>
      </c>
      <c r="F2770" s="28">
        <v>5232</v>
      </c>
      <c r="G2770" s="28">
        <v>6477</v>
      </c>
      <c r="H2770" s="28">
        <v>6283</v>
      </c>
      <c r="I2770" s="28">
        <v>6</v>
      </c>
      <c r="J2770" s="30">
        <f t="shared" si="12"/>
        <v>18.458610846812558</v>
      </c>
      <c r="K2770" s="31">
        <f>AVERAGE(J2770:J2771)</f>
        <v>18.438607748987675</v>
      </c>
      <c r="L2770" s="31">
        <f>_xlfn.STDEV.S(J2770,J2771)</f>
        <v>2.8288652233425717E-2</v>
      </c>
      <c r="M2770" s="32"/>
      <c r="O2770" s="33">
        <f t="shared" si="1"/>
        <v>105.1</v>
      </c>
    </row>
    <row r="2771" spans="1:15" ht="15.75" customHeight="1" x14ac:dyDescent="0.3">
      <c r="A2771" s="7">
        <v>1656</v>
      </c>
      <c r="B2771" s="7">
        <v>352</v>
      </c>
      <c r="C2771" s="28">
        <v>439</v>
      </c>
      <c r="D2771" s="28">
        <v>5</v>
      </c>
      <c r="E2771" s="29">
        <v>43531</v>
      </c>
      <c r="F2771" s="28">
        <v>5507</v>
      </c>
      <c r="G2771" s="28">
        <v>6780</v>
      </c>
      <c r="H2771" s="28">
        <v>6582</v>
      </c>
      <c r="I2771" s="28"/>
      <c r="J2771" s="30">
        <f t="shared" si="12"/>
        <v>18.418604651162791</v>
      </c>
      <c r="K2771" s="31"/>
      <c r="L2771" s="31"/>
      <c r="M2771" s="32"/>
      <c r="O2771" s="33">
        <f t="shared" si="1"/>
        <v>107.5</v>
      </c>
    </row>
    <row r="2772" spans="1:15" ht="15.75" customHeight="1" x14ac:dyDescent="0.3">
      <c r="A2772" s="34">
        <v>2203</v>
      </c>
      <c r="B2772" s="34">
        <v>249</v>
      </c>
      <c r="C2772" s="35">
        <v>439</v>
      </c>
      <c r="D2772" s="35">
        <v>7</v>
      </c>
      <c r="E2772" s="36">
        <v>43545</v>
      </c>
      <c r="F2772" s="37">
        <v>5178</v>
      </c>
      <c r="G2772" s="35">
        <v>6433</v>
      </c>
      <c r="H2772" s="35">
        <v>6263</v>
      </c>
      <c r="I2772" s="28"/>
      <c r="J2772" s="30">
        <f t="shared" si="12"/>
        <v>15.668202764976957</v>
      </c>
      <c r="K2772" s="31">
        <f>AVERAGE(J2772:J2773)</f>
        <v>15.506059054446151</v>
      </c>
      <c r="L2772" s="31">
        <f>_xlfn.STDEV.S(J2772,J2773)</f>
        <v>0.22930583448616451</v>
      </c>
      <c r="M2772" s="32">
        <f>(K2770-K2772)/14</f>
        <v>0.20946776389582311</v>
      </c>
      <c r="N2772" s="33">
        <f>(K2766-K2772)/31</f>
        <v>0.54607358666946748</v>
      </c>
      <c r="O2772" s="33">
        <f t="shared" si="1"/>
        <v>108.5</v>
      </c>
    </row>
    <row r="2773" spans="1:15" ht="15.75" customHeight="1" x14ac:dyDescent="0.3">
      <c r="A2773" s="34">
        <v>2204</v>
      </c>
      <c r="B2773" s="34">
        <v>250</v>
      </c>
      <c r="C2773" s="35">
        <v>439</v>
      </c>
      <c r="D2773" s="35">
        <v>7</v>
      </c>
      <c r="E2773" s="36">
        <v>43545</v>
      </c>
      <c r="F2773" s="37">
        <v>5274</v>
      </c>
      <c r="G2773" s="35">
        <v>6582</v>
      </c>
      <c r="H2773" s="35">
        <v>6408</v>
      </c>
      <c r="I2773" s="28"/>
      <c r="J2773" s="30">
        <f t="shared" si="12"/>
        <v>15.343915343915343</v>
      </c>
      <c r="K2773" s="32"/>
      <c r="L2773" s="32"/>
      <c r="M2773" s="32"/>
      <c r="O2773" s="33">
        <f t="shared" si="1"/>
        <v>113.4</v>
      </c>
    </row>
    <row r="2774" spans="1:15" ht="15.75" customHeight="1" x14ac:dyDescent="0.3">
      <c r="A2774" s="7">
        <v>633</v>
      </c>
      <c r="B2774" s="7">
        <v>283</v>
      </c>
      <c r="C2774" s="67">
        <v>440</v>
      </c>
      <c r="D2774" s="67">
        <v>2</v>
      </c>
      <c r="E2774" s="68">
        <v>43517</v>
      </c>
      <c r="F2774" s="67">
        <v>5211</v>
      </c>
      <c r="G2774" s="67">
        <v>7711</v>
      </c>
      <c r="H2774" s="67">
        <v>6924</v>
      </c>
      <c r="I2774" s="67">
        <v>9</v>
      </c>
      <c r="J2774" s="69">
        <f t="shared" si="12"/>
        <v>45.942790426152946</v>
      </c>
      <c r="K2774" s="46">
        <f>AVERAGE(J2774:J2775)</f>
        <v>45.454080348931562</v>
      </c>
      <c r="L2774" s="46">
        <f>_xlfn.STDEV.S(J2774,J2775)</f>
        <v>0.69114041927488401</v>
      </c>
      <c r="M2774" s="47">
        <v>2</v>
      </c>
      <c r="O2774" s="33">
        <f t="shared" si="1"/>
        <v>171.3</v>
      </c>
    </row>
    <row r="2775" spans="1:15" ht="15.75" customHeight="1" x14ac:dyDescent="0.3">
      <c r="A2775" s="7">
        <v>634</v>
      </c>
      <c r="B2775" s="7">
        <v>284</v>
      </c>
      <c r="C2775" s="67">
        <v>440</v>
      </c>
      <c r="D2775" s="67">
        <v>2</v>
      </c>
      <c r="E2775" s="68">
        <v>43517</v>
      </c>
      <c r="F2775" s="67">
        <v>5269</v>
      </c>
      <c r="G2775" s="67">
        <v>7990</v>
      </c>
      <c r="H2775" s="67">
        <v>7146</v>
      </c>
      <c r="I2775" s="67"/>
      <c r="J2775" s="69">
        <f t="shared" si="12"/>
        <v>44.965370271710178</v>
      </c>
      <c r="K2775" s="47"/>
      <c r="L2775" s="47"/>
      <c r="M2775" s="47"/>
      <c r="O2775" s="33">
        <f t="shared" si="1"/>
        <v>187.7</v>
      </c>
    </row>
    <row r="2776" spans="1:15" ht="15.75" customHeight="1" x14ac:dyDescent="0.3">
      <c r="A2776" s="7">
        <v>1287</v>
      </c>
      <c r="B2776" s="7">
        <v>241</v>
      </c>
      <c r="C2776" s="67">
        <v>440</v>
      </c>
      <c r="D2776" s="67">
        <v>4</v>
      </c>
      <c r="E2776" s="68">
        <v>43524</v>
      </c>
      <c r="F2776" s="67">
        <v>5180</v>
      </c>
      <c r="G2776" s="67">
        <v>7152</v>
      </c>
      <c r="H2776" s="67">
        <v>6692</v>
      </c>
      <c r="I2776" s="67">
        <v>8</v>
      </c>
      <c r="J2776" s="69">
        <f t="shared" si="12"/>
        <v>30.423280423280424</v>
      </c>
      <c r="K2776" s="46">
        <f>AVERAGE(J2776:J2777)</f>
        <v>28.883751524404882</v>
      </c>
      <c r="L2776" s="46">
        <f>_xlfn.STDEV.S(J2776,J2777)</f>
        <v>2.1772226484551083</v>
      </c>
      <c r="M2776" s="47"/>
      <c r="O2776" s="33">
        <f t="shared" si="1"/>
        <v>151.19999999999999</v>
      </c>
    </row>
    <row r="2777" spans="1:15" ht="15.75" customHeight="1" x14ac:dyDescent="0.3">
      <c r="A2777" s="7">
        <v>1288</v>
      </c>
      <c r="B2777" s="7">
        <v>242</v>
      </c>
      <c r="C2777" s="67">
        <v>440</v>
      </c>
      <c r="D2777" s="67">
        <v>4</v>
      </c>
      <c r="E2777" s="68">
        <v>43524</v>
      </c>
      <c r="F2777" s="67">
        <v>5268</v>
      </c>
      <c r="G2777" s="67">
        <v>7373</v>
      </c>
      <c r="H2777" s="67">
        <v>6921</v>
      </c>
      <c r="I2777" s="67"/>
      <c r="J2777" s="69">
        <f t="shared" si="12"/>
        <v>27.344222625529341</v>
      </c>
      <c r="K2777" s="46"/>
      <c r="L2777" s="46"/>
      <c r="M2777" s="47"/>
      <c r="O2777" s="33">
        <f t="shared" si="1"/>
        <v>165.3</v>
      </c>
    </row>
    <row r="2778" spans="1:15" ht="15.75" customHeight="1" x14ac:dyDescent="0.3">
      <c r="A2778" s="7">
        <v>1937</v>
      </c>
      <c r="B2778" s="7">
        <v>241</v>
      </c>
      <c r="C2778" s="67">
        <v>440</v>
      </c>
      <c r="D2778" s="67">
        <v>6</v>
      </c>
      <c r="E2778" s="68">
        <v>43535</v>
      </c>
      <c r="F2778" s="67">
        <v>5180</v>
      </c>
      <c r="G2778" s="67">
        <v>7267</v>
      </c>
      <c r="H2778" s="67">
        <v>6798</v>
      </c>
      <c r="I2778" s="67">
        <v>8</v>
      </c>
      <c r="J2778" s="69">
        <f t="shared" si="12"/>
        <v>28.986402966625462</v>
      </c>
      <c r="K2778" s="46">
        <f>AVERAGE(J2778:J2779)</f>
        <v>29.257232095557626</v>
      </c>
      <c r="L2778" s="46">
        <f>_xlfn.STDEV.S(J2778,J2779)</f>
        <v>0.38301022722155986</v>
      </c>
      <c r="M2778" s="47"/>
      <c r="O2778" s="33">
        <f t="shared" si="1"/>
        <v>161.80000000000001</v>
      </c>
    </row>
    <row r="2779" spans="1:15" ht="15.75" customHeight="1" x14ac:dyDescent="0.3">
      <c r="A2779" s="7">
        <v>1938</v>
      </c>
      <c r="B2779" s="7">
        <v>242</v>
      </c>
      <c r="C2779" s="67">
        <v>440</v>
      </c>
      <c r="D2779" s="67">
        <v>6</v>
      </c>
      <c r="E2779" s="68">
        <v>43535</v>
      </c>
      <c r="F2779" s="67">
        <v>5268</v>
      </c>
      <c r="G2779" s="67">
        <v>7299</v>
      </c>
      <c r="H2779" s="67">
        <v>6836</v>
      </c>
      <c r="I2779" s="67"/>
      <c r="J2779" s="69">
        <f t="shared" si="12"/>
        <v>29.528061224489793</v>
      </c>
      <c r="K2779" s="47"/>
      <c r="L2779" s="47"/>
      <c r="M2779" s="47"/>
      <c r="O2779" s="33">
        <f t="shared" si="1"/>
        <v>156.80000000000001</v>
      </c>
    </row>
    <row r="2780" spans="1:15" ht="15.75" customHeight="1" x14ac:dyDescent="0.3">
      <c r="A2780" s="34">
        <v>2393</v>
      </c>
      <c r="B2780" s="34">
        <v>163</v>
      </c>
      <c r="C2780" s="70">
        <v>440</v>
      </c>
      <c r="D2780" s="70">
        <v>8</v>
      </c>
      <c r="E2780" s="71">
        <v>43550</v>
      </c>
      <c r="F2780" s="72">
        <v>5193</v>
      </c>
      <c r="G2780" s="70">
        <v>6895</v>
      </c>
      <c r="H2780" s="70">
        <v>6540</v>
      </c>
      <c r="I2780" s="67"/>
      <c r="J2780" s="69">
        <f t="shared" si="12"/>
        <v>26.354862657757984</v>
      </c>
      <c r="K2780" s="46">
        <f>AVERAGE(J2780:J2781)</f>
        <v>26.472031465584394</v>
      </c>
      <c r="L2780" s="46">
        <f>_xlfn.STDEV.S(J2780,J2781)</f>
        <v>0.16570171711519294</v>
      </c>
      <c r="M2780" s="47"/>
      <c r="O2780" s="33">
        <f t="shared" si="1"/>
        <v>134.69999999999999</v>
      </c>
    </row>
    <row r="2781" spans="1:15" ht="15.75" customHeight="1" x14ac:dyDescent="0.3">
      <c r="A2781" s="34">
        <v>2394</v>
      </c>
      <c r="B2781" s="34">
        <v>164</v>
      </c>
      <c r="C2781" s="70">
        <v>440</v>
      </c>
      <c r="D2781" s="70">
        <v>8</v>
      </c>
      <c r="E2781" s="71">
        <v>43550</v>
      </c>
      <c r="F2781" s="72">
        <v>5245</v>
      </c>
      <c r="G2781" s="70">
        <v>7097</v>
      </c>
      <c r="H2781" s="70">
        <v>6708</v>
      </c>
      <c r="I2781" s="67"/>
      <c r="J2781" s="69">
        <f t="shared" si="12"/>
        <v>26.5892002734108</v>
      </c>
      <c r="K2781" s="47"/>
      <c r="L2781" s="47"/>
      <c r="M2781" s="47"/>
      <c r="O2781" s="33">
        <f t="shared" si="1"/>
        <v>146.30000000000001</v>
      </c>
    </row>
    <row r="2782" spans="1:15" ht="15.75" customHeight="1" x14ac:dyDescent="0.3">
      <c r="A2782" s="34">
        <v>2819</v>
      </c>
      <c r="B2782" s="34">
        <v>191</v>
      </c>
      <c r="C2782" s="70">
        <v>440</v>
      </c>
      <c r="D2782" s="70">
        <v>10</v>
      </c>
      <c r="E2782" s="71">
        <v>43564</v>
      </c>
      <c r="F2782" s="72">
        <v>5280</v>
      </c>
      <c r="G2782" s="70">
        <v>7221</v>
      </c>
      <c r="H2782" s="70">
        <v>6978</v>
      </c>
      <c r="I2782" s="70"/>
      <c r="J2782" s="69">
        <f t="shared" si="12"/>
        <v>14.310954063604239</v>
      </c>
      <c r="K2782" s="46">
        <f>AVERAGE(J2782:J2783)</f>
        <v>14.270966905912683</v>
      </c>
      <c r="L2782" s="46">
        <f>_xlfn.STDEV.S(J2782,J2783)</f>
        <v>5.6550380728148594E-2</v>
      </c>
      <c r="M2782" s="47">
        <f>(K2780-K2782)/14</f>
        <v>0.87150461140512214</v>
      </c>
      <c r="N2782" s="33">
        <f>(K2776-K2782)/40</f>
        <v>0.36531961546230496</v>
      </c>
      <c r="O2782" s="33">
        <f t="shared" si="1"/>
        <v>169.8</v>
      </c>
    </row>
    <row r="2783" spans="1:15" ht="15.75" customHeight="1" x14ac:dyDescent="0.3">
      <c r="A2783" s="34">
        <v>2820</v>
      </c>
      <c r="B2783" s="34">
        <v>192</v>
      </c>
      <c r="C2783" s="70">
        <v>440</v>
      </c>
      <c r="D2783" s="70">
        <v>10</v>
      </c>
      <c r="E2783" s="71">
        <v>43564</v>
      </c>
      <c r="F2783" s="72">
        <v>5241</v>
      </c>
      <c r="G2783" s="70">
        <v>7328</v>
      </c>
      <c r="H2783" s="70">
        <v>7068</v>
      </c>
      <c r="I2783" s="70"/>
      <c r="J2783" s="69">
        <f t="shared" si="12"/>
        <v>14.230979748221129</v>
      </c>
      <c r="K2783" s="47"/>
      <c r="L2783" s="47"/>
      <c r="M2783" s="47"/>
      <c r="O2783" s="33">
        <f t="shared" si="1"/>
        <v>182.7</v>
      </c>
    </row>
    <row r="2784" spans="1:15" ht="15.75" customHeight="1" x14ac:dyDescent="0.3">
      <c r="A2784" s="7">
        <v>353</v>
      </c>
      <c r="B2784" s="7">
        <v>3</v>
      </c>
      <c r="C2784" s="28">
        <v>441</v>
      </c>
      <c r="D2784" s="28">
        <v>1</v>
      </c>
      <c r="E2784" s="29">
        <v>43514</v>
      </c>
      <c r="F2784" s="28">
        <v>5258</v>
      </c>
      <c r="G2784" s="28">
        <v>8606</v>
      </c>
      <c r="H2784" s="28">
        <v>7929</v>
      </c>
      <c r="I2784" s="28">
        <v>10</v>
      </c>
      <c r="J2784" s="30">
        <f t="shared" si="12"/>
        <v>25.346312242605766</v>
      </c>
      <c r="K2784" s="31">
        <f>AVERAGE(J2784:J2785)</f>
        <v>25.807316211494538</v>
      </c>
      <c r="L2784" s="31">
        <f>_xlfn.STDEV.S(J2784,J2785)</f>
        <v>0.65195806511032783</v>
      </c>
      <c r="M2784" s="32">
        <v>1</v>
      </c>
      <c r="O2784" s="33">
        <f t="shared" si="1"/>
        <v>267.10000000000002</v>
      </c>
    </row>
    <row r="2785" spans="1:15" ht="15.75" customHeight="1" x14ac:dyDescent="0.3">
      <c r="A2785" s="7">
        <v>354</v>
      </c>
      <c r="B2785" s="7">
        <v>4</v>
      </c>
      <c r="C2785" s="28">
        <v>441</v>
      </c>
      <c r="D2785" s="28">
        <v>1</v>
      </c>
      <c r="E2785" s="29">
        <v>43514</v>
      </c>
      <c r="F2785" s="28">
        <v>5259</v>
      </c>
      <c r="G2785" s="28">
        <v>8619</v>
      </c>
      <c r="H2785" s="28">
        <v>7920</v>
      </c>
      <c r="I2785" s="28"/>
      <c r="J2785" s="30">
        <f t="shared" si="12"/>
        <v>26.268320180383313</v>
      </c>
      <c r="K2785" s="31"/>
      <c r="L2785" s="31"/>
      <c r="M2785" s="32"/>
      <c r="O2785" s="33">
        <f t="shared" si="1"/>
        <v>266.10000000000002</v>
      </c>
    </row>
    <row r="2786" spans="1:15" ht="15.75" customHeight="1" x14ac:dyDescent="0.3">
      <c r="A2786" s="7">
        <v>1007</v>
      </c>
      <c r="B2786" s="7">
        <v>353</v>
      </c>
      <c r="C2786" s="28">
        <v>441</v>
      </c>
      <c r="D2786" s="28">
        <v>3</v>
      </c>
      <c r="E2786" s="29">
        <v>43521</v>
      </c>
      <c r="F2786" s="28">
        <v>5540</v>
      </c>
      <c r="G2786" s="28">
        <v>9117</v>
      </c>
      <c r="H2786" s="28">
        <v>8396</v>
      </c>
      <c r="I2786" s="28">
        <v>9</v>
      </c>
      <c r="J2786" s="30">
        <f t="shared" si="12"/>
        <v>25.245098039215684</v>
      </c>
      <c r="K2786" s="31">
        <f>AVERAGE(J2786:J2787)</f>
        <v>26.651081628303494</v>
      </c>
      <c r="L2786" s="31">
        <f>_xlfn.STDEV.S(J2786,J2787)</f>
        <v>1.9883610601619799</v>
      </c>
      <c r="M2786" s="32"/>
      <c r="O2786" s="33">
        <f t="shared" si="1"/>
        <v>285.60000000000002</v>
      </c>
    </row>
    <row r="2787" spans="1:15" ht="15.75" customHeight="1" x14ac:dyDescent="0.3">
      <c r="A2787" s="7">
        <v>1008</v>
      </c>
      <c r="B2787" s="7">
        <v>354</v>
      </c>
      <c r="C2787" s="28">
        <v>441</v>
      </c>
      <c r="D2787" s="28">
        <v>3</v>
      </c>
      <c r="E2787" s="29">
        <v>43521</v>
      </c>
      <c r="F2787" s="28">
        <v>5531</v>
      </c>
      <c r="G2787" s="28">
        <v>9301</v>
      </c>
      <c r="H2787" s="28">
        <v>8475</v>
      </c>
      <c r="I2787" s="28"/>
      <c r="J2787" s="30">
        <f t="shared" si="12"/>
        <v>28.057065217391301</v>
      </c>
      <c r="K2787" s="32"/>
      <c r="L2787" s="32"/>
      <c r="M2787" s="32"/>
      <c r="O2787" s="33">
        <f t="shared" si="1"/>
        <v>294.39999999999998</v>
      </c>
    </row>
    <row r="2788" spans="1:15" ht="15.75" customHeight="1" x14ac:dyDescent="0.3">
      <c r="A2788" s="7">
        <v>1657</v>
      </c>
      <c r="B2788" s="7">
        <v>353</v>
      </c>
      <c r="C2788" s="28">
        <v>441</v>
      </c>
      <c r="D2788" s="28">
        <v>5</v>
      </c>
      <c r="E2788" s="29">
        <v>43531</v>
      </c>
      <c r="F2788" s="28">
        <v>5540</v>
      </c>
      <c r="G2788" s="28">
        <v>8875</v>
      </c>
      <c r="H2788" s="28">
        <v>8201</v>
      </c>
      <c r="I2788" s="28">
        <v>6</v>
      </c>
      <c r="J2788" s="30">
        <f t="shared" si="12"/>
        <v>25.328823750469748</v>
      </c>
      <c r="K2788" s="31">
        <f>AVERAGE(J2788:J2789)</f>
        <v>24.129758409888339</v>
      </c>
      <c r="L2788" s="31">
        <f>_xlfn.STDEV.S(J2788,J2789)</f>
        <v>1.6957344668217409</v>
      </c>
      <c r="M2788" s="32"/>
      <c r="O2788" s="33">
        <f t="shared" si="1"/>
        <v>266.10000000000002</v>
      </c>
    </row>
    <row r="2789" spans="1:15" ht="15.75" customHeight="1" x14ac:dyDescent="0.3">
      <c r="A2789" s="7">
        <v>1658</v>
      </c>
      <c r="B2789" s="7">
        <v>354</v>
      </c>
      <c r="C2789" s="28">
        <v>441</v>
      </c>
      <c r="D2789" s="28">
        <v>5</v>
      </c>
      <c r="E2789" s="29">
        <v>43531</v>
      </c>
      <c r="F2789" s="28">
        <v>5531</v>
      </c>
      <c r="G2789" s="28">
        <v>8635</v>
      </c>
      <c r="H2789" s="28">
        <v>8056</v>
      </c>
      <c r="I2789" s="28"/>
      <c r="J2789" s="30">
        <f t="shared" si="12"/>
        <v>22.930693069306933</v>
      </c>
      <c r="K2789" s="31"/>
      <c r="L2789" s="31"/>
      <c r="M2789" s="32"/>
      <c r="O2789" s="33">
        <f t="shared" si="1"/>
        <v>252.5</v>
      </c>
    </row>
    <row r="2790" spans="1:15" ht="15.75" customHeight="1" x14ac:dyDescent="0.3">
      <c r="A2790" s="34">
        <v>2205</v>
      </c>
      <c r="B2790" s="34">
        <v>251</v>
      </c>
      <c r="C2790" s="35">
        <v>441</v>
      </c>
      <c r="D2790" s="35">
        <v>7</v>
      </c>
      <c r="E2790" s="36">
        <v>43545</v>
      </c>
      <c r="F2790" s="37">
        <v>5258</v>
      </c>
      <c r="G2790" s="35">
        <v>8039</v>
      </c>
      <c r="H2790" s="35">
        <v>7647</v>
      </c>
      <c r="I2790" s="28"/>
      <c r="J2790" s="30">
        <f t="shared" si="12"/>
        <v>16.408539137714527</v>
      </c>
      <c r="K2790" s="31">
        <f>AVERAGE(J2790:J2791)</f>
        <v>16.500233694417801</v>
      </c>
      <c r="L2790" s="31">
        <f>_xlfn.STDEV.S(J2790,J2791)</f>
        <v>0.12967568568555901</v>
      </c>
      <c r="M2790" s="32">
        <f>(K2788-K2790)/14</f>
        <v>0.54496605110503837</v>
      </c>
      <c r="N2790" s="33">
        <f>(K2784-K2790)/31</f>
        <v>0.30022846829279792</v>
      </c>
      <c r="O2790" s="33">
        <f t="shared" si="1"/>
        <v>238.9</v>
      </c>
    </row>
    <row r="2791" spans="1:15" ht="15.75" customHeight="1" x14ac:dyDescent="0.3">
      <c r="A2791" s="34">
        <v>2206</v>
      </c>
      <c r="B2791" s="34">
        <v>252</v>
      </c>
      <c r="C2791" s="35">
        <v>441</v>
      </c>
      <c r="D2791" s="35">
        <v>7</v>
      </c>
      <c r="E2791" s="36">
        <v>43545</v>
      </c>
      <c r="F2791" s="37">
        <v>5296</v>
      </c>
      <c r="G2791" s="35">
        <v>8156</v>
      </c>
      <c r="H2791" s="35">
        <v>7749</v>
      </c>
      <c r="I2791" s="28"/>
      <c r="J2791" s="30">
        <f t="shared" si="12"/>
        <v>16.591928251121075</v>
      </c>
      <c r="K2791" s="32"/>
      <c r="L2791" s="32"/>
      <c r="M2791" s="32"/>
      <c r="O2791" s="33">
        <f t="shared" si="1"/>
        <v>245.3</v>
      </c>
    </row>
    <row r="2792" spans="1:15" ht="15.75" customHeight="1" x14ac:dyDescent="0.3">
      <c r="A2792" s="7">
        <v>355</v>
      </c>
      <c r="B2792" s="7">
        <v>5</v>
      </c>
      <c r="C2792" s="57">
        <v>442</v>
      </c>
      <c r="D2792" s="57">
        <v>1</v>
      </c>
      <c r="E2792" s="58">
        <v>43514</v>
      </c>
      <c r="F2792" s="57">
        <v>5236</v>
      </c>
      <c r="G2792" s="57">
        <v>7820</v>
      </c>
      <c r="H2792" s="57">
        <v>7299</v>
      </c>
      <c r="I2792" s="57">
        <v>12</v>
      </c>
      <c r="J2792" s="59">
        <f t="shared" si="12"/>
        <v>25.254483761512358</v>
      </c>
      <c r="K2792" s="63">
        <f>AVERAGE(J2792:J2793)</f>
        <v>24.026080215702933</v>
      </c>
      <c r="L2792" s="63">
        <f>_xlfn.STDEV.S(J2792,J2793)</f>
        <v>1.7372249545508851</v>
      </c>
      <c r="M2792" s="62">
        <v>1</v>
      </c>
      <c r="O2792" s="33">
        <f t="shared" si="1"/>
        <v>206.3</v>
      </c>
    </row>
    <row r="2793" spans="1:15" ht="15.75" customHeight="1" x14ac:dyDescent="0.3">
      <c r="A2793" s="7">
        <v>356</v>
      </c>
      <c r="B2793" s="7">
        <v>6</v>
      </c>
      <c r="C2793" s="57">
        <v>442</v>
      </c>
      <c r="D2793" s="57">
        <v>1</v>
      </c>
      <c r="E2793" s="58">
        <v>43514</v>
      </c>
      <c r="F2793" s="57">
        <v>5259</v>
      </c>
      <c r="G2793" s="57">
        <v>7796</v>
      </c>
      <c r="H2793" s="57">
        <v>7325</v>
      </c>
      <c r="I2793" s="57"/>
      <c r="J2793" s="59">
        <f t="shared" si="12"/>
        <v>22.797676669893512</v>
      </c>
      <c r="K2793" s="62"/>
      <c r="L2793" s="62"/>
      <c r="M2793" s="62"/>
      <c r="O2793" s="33">
        <f t="shared" si="1"/>
        <v>206.6</v>
      </c>
    </row>
    <row r="2794" spans="1:15" ht="15.75" customHeight="1" x14ac:dyDescent="0.3">
      <c r="A2794" s="7">
        <v>1009</v>
      </c>
      <c r="B2794" s="7">
        <v>355</v>
      </c>
      <c r="C2794" s="57">
        <v>442</v>
      </c>
      <c r="D2794" s="57">
        <v>3</v>
      </c>
      <c r="E2794" s="58">
        <v>43521</v>
      </c>
      <c r="F2794" s="57">
        <v>5491</v>
      </c>
      <c r="G2794" s="57">
        <v>7722</v>
      </c>
      <c r="H2794" s="57">
        <v>7229</v>
      </c>
      <c r="I2794" s="57">
        <v>10</v>
      </c>
      <c r="J2794" s="59">
        <f t="shared" si="12"/>
        <v>28.365937859608749</v>
      </c>
      <c r="K2794" s="63">
        <f>AVERAGE(J2794:J2795)</f>
        <v>27.9301973111791</v>
      </c>
      <c r="L2794" s="63">
        <f>_xlfn.STDEV.S(J2794,J2795)</f>
        <v>0.61623019326510298</v>
      </c>
      <c r="M2794" s="62"/>
      <c r="O2794" s="33">
        <f t="shared" si="1"/>
        <v>173.8</v>
      </c>
    </row>
    <row r="2795" spans="1:15" ht="15.75" customHeight="1" x14ac:dyDescent="0.3">
      <c r="A2795" s="7">
        <v>1010</v>
      </c>
      <c r="B2795" s="7">
        <v>356</v>
      </c>
      <c r="C2795" s="57">
        <v>442</v>
      </c>
      <c r="D2795" s="57">
        <v>3</v>
      </c>
      <c r="E2795" s="58">
        <v>43521</v>
      </c>
      <c r="F2795" s="57">
        <v>5522</v>
      </c>
      <c r="G2795" s="57">
        <v>7822</v>
      </c>
      <c r="H2795" s="57">
        <v>7326</v>
      </c>
      <c r="I2795" s="57"/>
      <c r="J2795" s="59">
        <f t="shared" si="12"/>
        <v>27.494456762749447</v>
      </c>
      <c r="K2795" s="63"/>
      <c r="L2795" s="63"/>
      <c r="M2795" s="62"/>
      <c r="O2795" s="33">
        <f t="shared" si="1"/>
        <v>180.4</v>
      </c>
    </row>
    <row r="2796" spans="1:15" ht="15.75" customHeight="1" x14ac:dyDescent="0.3">
      <c r="A2796" s="7">
        <v>1659</v>
      </c>
      <c r="B2796" s="7">
        <v>355</v>
      </c>
      <c r="C2796" s="57">
        <v>442</v>
      </c>
      <c r="D2796" s="57">
        <v>5</v>
      </c>
      <c r="E2796" s="58">
        <v>43531</v>
      </c>
      <c r="F2796" s="57">
        <v>5491</v>
      </c>
      <c r="G2796" s="57">
        <v>8188</v>
      </c>
      <c r="H2796" s="57">
        <v>7649</v>
      </c>
      <c r="I2796" s="57">
        <v>8</v>
      </c>
      <c r="J2796" s="59">
        <f t="shared" si="12"/>
        <v>24.976830398517144</v>
      </c>
      <c r="K2796" s="63">
        <f>AVERAGE(J2796:J2797)</f>
        <v>24.372884896228271</v>
      </c>
      <c r="L2796" s="63">
        <f>_xlfn.STDEV.S(J2796,J2797)</f>
        <v>0.85410792027115801</v>
      </c>
      <c r="M2796" s="62"/>
      <c r="O2796" s="33">
        <f t="shared" si="1"/>
        <v>215.8</v>
      </c>
    </row>
    <row r="2797" spans="1:15" ht="15.75" customHeight="1" x14ac:dyDescent="0.3">
      <c r="A2797" s="7">
        <v>1660</v>
      </c>
      <c r="B2797" s="7">
        <v>356</v>
      </c>
      <c r="C2797" s="57">
        <v>442</v>
      </c>
      <c r="D2797" s="57">
        <v>5</v>
      </c>
      <c r="E2797" s="58">
        <v>43531</v>
      </c>
      <c r="F2797" s="57">
        <v>5522</v>
      </c>
      <c r="G2797" s="57">
        <v>8136</v>
      </c>
      <c r="H2797" s="57">
        <v>7634</v>
      </c>
      <c r="I2797" s="57"/>
      <c r="J2797" s="59">
        <f t="shared" si="12"/>
        <v>23.768939393939394</v>
      </c>
      <c r="K2797" s="62"/>
      <c r="L2797" s="62"/>
      <c r="M2797" s="62"/>
      <c r="O2797" s="33">
        <f t="shared" si="1"/>
        <v>211.2</v>
      </c>
    </row>
    <row r="2798" spans="1:15" ht="15.75" customHeight="1" x14ac:dyDescent="0.3">
      <c r="A2798" s="34">
        <v>2207</v>
      </c>
      <c r="B2798" s="34">
        <v>253</v>
      </c>
      <c r="C2798" s="64">
        <v>442</v>
      </c>
      <c r="D2798" s="64">
        <v>7</v>
      </c>
      <c r="E2798" s="65">
        <v>43545</v>
      </c>
      <c r="F2798" s="66">
        <v>5257</v>
      </c>
      <c r="G2798" s="64">
        <v>7276</v>
      </c>
      <c r="H2798" s="64">
        <v>6978</v>
      </c>
      <c r="I2798" s="57"/>
      <c r="J2798" s="59">
        <f t="shared" si="12"/>
        <v>17.315514235909355</v>
      </c>
      <c r="K2798" s="63">
        <f>AVERAGE(J2798:J2799)</f>
        <v>17.67126269634575</v>
      </c>
      <c r="L2798" s="63">
        <f>_xlfn.STDEV.S(J2798,J2799)</f>
        <v>0.50310429754250063</v>
      </c>
      <c r="M2798" s="62">
        <f>(K2796-K2798)/14</f>
        <v>0.47868729999160869</v>
      </c>
      <c r="N2798" s="33">
        <f>(K2792-K2798)/31</f>
        <v>0.2049941135276511</v>
      </c>
      <c r="O2798" s="33">
        <f t="shared" si="1"/>
        <v>172.1</v>
      </c>
    </row>
    <row r="2799" spans="1:15" ht="15.75" customHeight="1" x14ac:dyDescent="0.3">
      <c r="A2799" s="34">
        <v>2208</v>
      </c>
      <c r="B2799" s="34">
        <v>254</v>
      </c>
      <c r="C2799" s="64">
        <v>442</v>
      </c>
      <c r="D2799" s="64">
        <v>7</v>
      </c>
      <c r="E2799" s="65">
        <v>43545</v>
      </c>
      <c r="F2799" s="66">
        <v>5257</v>
      </c>
      <c r="G2799" s="64">
        <v>7267</v>
      </c>
      <c r="H2799" s="64">
        <v>6960</v>
      </c>
      <c r="I2799" s="57"/>
      <c r="J2799" s="59">
        <f t="shared" si="12"/>
        <v>18.027011156782148</v>
      </c>
      <c r="K2799" s="62"/>
      <c r="L2799" s="62"/>
      <c r="M2799" s="62"/>
      <c r="O2799" s="33">
        <f t="shared" si="1"/>
        <v>170.3</v>
      </c>
    </row>
    <row r="2800" spans="1:15" ht="15.75" customHeight="1" x14ac:dyDescent="0.3">
      <c r="A2800" s="7">
        <v>357</v>
      </c>
      <c r="B2800" s="7">
        <v>7</v>
      </c>
      <c r="C2800" s="28">
        <v>443</v>
      </c>
      <c r="D2800" s="28">
        <v>1</v>
      </c>
      <c r="E2800" s="29">
        <v>43514</v>
      </c>
      <c r="F2800" s="28">
        <v>5232</v>
      </c>
      <c r="G2800" s="28">
        <v>7464</v>
      </c>
      <c r="H2800" s="28">
        <v>7076</v>
      </c>
      <c r="I2800" s="28">
        <v>10</v>
      </c>
      <c r="J2800" s="30">
        <f t="shared" si="12"/>
        <v>21.041214750542299</v>
      </c>
      <c r="K2800" s="31">
        <f>AVERAGE(J2800:J2801)</f>
        <v>20.537163666661876</v>
      </c>
      <c r="L2800" s="31">
        <f>_xlfn.STDEV.S(J2800,J2801)</f>
        <v>0.71283587895255029</v>
      </c>
      <c r="M2800" s="32">
        <v>1</v>
      </c>
      <c r="O2800" s="33">
        <f t="shared" si="1"/>
        <v>184.4</v>
      </c>
    </row>
    <row r="2801" spans="1:15" ht="15.75" customHeight="1" x14ac:dyDescent="0.3">
      <c r="A2801" s="7">
        <v>358</v>
      </c>
      <c r="B2801" s="7">
        <v>8</v>
      </c>
      <c r="C2801" s="28">
        <v>443</v>
      </c>
      <c r="D2801" s="28">
        <v>1</v>
      </c>
      <c r="E2801" s="29">
        <v>43514</v>
      </c>
      <c r="F2801" s="28">
        <v>5221</v>
      </c>
      <c r="G2801" s="28">
        <v>7396</v>
      </c>
      <c r="H2801" s="28">
        <v>7033</v>
      </c>
      <c r="I2801" s="28"/>
      <c r="J2801" s="30">
        <f t="shared" si="12"/>
        <v>20.033112582781456</v>
      </c>
      <c r="K2801" s="31"/>
      <c r="L2801" s="31"/>
      <c r="M2801" s="32"/>
      <c r="O2801" s="33">
        <f t="shared" si="1"/>
        <v>181.2</v>
      </c>
    </row>
    <row r="2802" spans="1:15" ht="15.75" customHeight="1" x14ac:dyDescent="0.3">
      <c r="A2802" s="7">
        <v>1011</v>
      </c>
      <c r="B2802" s="7">
        <v>357</v>
      </c>
      <c r="C2802" s="28">
        <v>443</v>
      </c>
      <c r="D2802" s="28">
        <v>3</v>
      </c>
      <c r="E2802" s="29">
        <v>43521</v>
      </c>
      <c r="F2802" s="28">
        <v>5501</v>
      </c>
      <c r="G2802" s="28">
        <v>7394</v>
      </c>
      <c r="H2802" s="28">
        <v>7108</v>
      </c>
      <c r="I2802" s="28">
        <v>10</v>
      </c>
      <c r="J2802" s="30">
        <f t="shared" si="12"/>
        <v>17.797137523335408</v>
      </c>
      <c r="K2802" s="31">
        <f>AVERAGE(J2802:J2803)</f>
        <v>17.943794892320973</v>
      </c>
      <c r="L2802" s="31">
        <f>_xlfn.STDEV.S(J2802,J2803)</f>
        <v>0.20740484024133887</v>
      </c>
      <c r="M2802" s="32"/>
      <c r="O2802" s="33">
        <f t="shared" si="1"/>
        <v>160.69999999999999</v>
      </c>
    </row>
    <row r="2803" spans="1:15" ht="15.75" customHeight="1" x14ac:dyDescent="0.3">
      <c r="A2803" s="7">
        <v>1012</v>
      </c>
      <c r="B2803" s="7">
        <v>358</v>
      </c>
      <c r="C2803" s="28">
        <v>443</v>
      </c>
      <c r="D2803" s="28">
        <v>3</v>
      </c>
      <c r="E2803" s="29">
        <v>43521</v>
      </c>
      <c r="F2803" s="28">
        <v>5535</v>
      </c>
      <c r="G2803" s="28">
        <v>7415</v>
      </c>
      <c r="H2803" s="28">
        <v>7127</v>
      </c>
      <c r="I2803" s="28"/>
      <c r="J2803" s="30">
        <f t="shared" si="12"/>
        <v>18.090452261306535</v>
      </c>
      <c r="K2803" s="32"/>
      <c r="L2803" s="32"/>
      <c r="M2803" s="32"/>
      <c r="O2803" s="33">
        <f t="shared" si="1"/>
        <v>159.19999999999999</v>
      </c>
    </row>
    <row r="2804" spans="1:15" ht="15.75" customHeight="1" x14ac:dyDescent="0.3">
      <c r="A2804" s="7">
        <v>1661</v>
      </c>
      <c r="B2804" s="7">
        <v>357</v>
      </c>
      <c r="C2804" s="28">
        <v>443</v>
      </c>
      <c r="D2804" s="28">
        <v>5</v>
      </c>
      <c r="E2804" s="29">
        <v>43531</v>
      </c>
      <c r="F2804" s="28">
        <v>5501</v>
      </c>
      <c r="G2804" s="28">
        <v>7666</v>
      </c>
      <c r="H2804" s="28">
        <v>7248</v>
      </c>
      <c r="I2804" s="28">
        <v>9</v>
      </c>
      <c r="J2804" s="30">
        <f t="shared" si="12"/>
        <v>23.926731539782484</v>
      </c>
      <c r="K2804" s="31">
        <f>AVERAGE(J2804:J2805)</f>
        <v>22.799867671031926</v>
      </c>
      <c r="L2804" s="31">
        <f>_xlfn.STDEV.S(J2804,J2805)</f>
        <v>1.5936261661352544</v>
      </c>
      <c r="M2804" s="32"/>
      <c r="O2804" s="33">
        <f t="shared" si="1"/>
        <v>174.7</v>
      </c>
    </row>
    <row r="2805" spans="1:15" ht="15.75" customHeight="1" x14ac:dyDescent="0.3">
      <c r="A2805" s="7">
        <v>1662</v>
      </c>
      <c r="B2805" s="7">
        <v>358</v>
      </c>
      <c r="C2805" s="28">
        <v>443</v>
      </c>
      <c r="D2805" s="28">
        <v>5</v>
      </c>
      <c r="E2805" s="29">
        <v>43531</v>
      </c>
      <c r="F2805" s="28">
        <v>5535</v>
      </c>
      <c r="G2805" s="28">
        <v>7455</v>
      </c>
      <c r="H2805" s="28">
        <v>7113</v>
      </c>
      <c r="I2805" s="28"/>
      <c r="J2805" s="30">
        <f t="shared" si="12"/>
        <v>21.673003802281368</v>
      </c>
      <c r="K2805" s="31"/>
      <c r="L2805" s="31"/>
      <c r="M2805" s="32"/>
      <c r="O2805" s="33">
        <f t="shared" si="1"/>
        <v>157.80000000000001</v>
      </c>
    </row>
    <row r="2806" spans="1:15" ht="15.75" customHeight="1" x14ac:dyDescent="0.3">
      <c r="A2806" s="34">
        <v>2209</v>
      </c>
      <c r="B2806" s="34">
        <v>255</v>
      </c>
      <c r="C2806" s="35">
        <v>443</v>
      </c>
      <c r="D2806" s="35">
        <v>7</v>
      </c>
      <c r="E2806" s="36">
        <v>43545</v>
      </c>
      <c r="F2806" s="37">
        <v>5260</v>
      </c>
      <c r="G2806" s="35">
        <v>7430</v>
      </c>
      <c r="H2806" s="35">
        <v>7143</v>
      </c>
      <c r="I2806" s="28"/>
      <c r="J2806" s="30">
        <f t="shared" si="12"/>
        <v>15.241635687732341</v>
      </c>
      <c r="K2806" s="31">
        <f>AVERAGE(J2806:J2807)</f>
        <v>15.378429085083969</v>
      </c>
      <c r="L2806" s="31">
        <f>_xlfn.STDEV.S(J2806,J2807)</f>
        <v>0.19345507777776411</v>
      </c>
      <c r="M2806" s="32">
        <f>(K2804-K2806)/14</f>
        <v>0.53010275613913982</v>
      </c>
      <c r="N2806" s="33">
        <f>(K2800-K2806)/31</f>
        <v>0.16641079295412603</v>
      </c>
      <c r="O2806" s="33">
        <f t="shared" si="1"/>
        <v>188.3</v>
      </c>
    </row>
    <row r="2807" spans="1:15" ht="15.75" customHeight="1" x14ac:dyDescent="0.3">
      <c r="A2807" s="34">
        <v>2210</v>
      </c>
      <c r="B2807" s="34">
        <v>256</v>
      </c>
      <c r="C2807" s="35">
        <v>443</v>
      </c>
      <c r="D2807" s="35">
        <v>7</v>
      </c>
      <c r="E2807" s="36">
        <v>43545</v>
      </c>
      <c r="F2807" s="37">
        <v>5193</v>
      </c>
      <c r="G2807" s="35">
        <v>7166</v>
      </c>
      <c r="H2807" s="35">
        <v>6901</v>
      </c>
      <c r="I2807" s="28"/>
      <c r="J2807" s="30">
        <f t="shared" si="12"/>
        <v>15.515222482435597</v>
      </c>
      <c r="K2807" s="32"/>
      <c r="L2807" s="32"/>
      <c r="M2807" s="32"/>
      <c r="O2807" s="33">
        <f t="shared" si="1"/>
        <v>170.8</v>
      </c>
    </row>
    <row r="2808" spans="1:15" ht="15.75" customHeight="1" x14ac:dyDescent="0.3">
      <c r="A2808" s="7">
        <v>635</v>
      </c>
      <c r="B2808" s="7">
        <v>285</v>
      </c>
      <c r="C2808" s="57">
        <v>444</v>
      </c>
      <c r="D2808" s="57">
        <v>2</v>
      </c>
      <c r="E2808" s="58">
        <v>43517</v>
      </c>
      <c r="F2808" s="57">
        <v>5249</v>
      </c>
      <c r="G2808" s="57">
        <v>8015</v>
      </c>
      <c r="H2808" s="57">
        <v>7029</v>
      </c>
      <c r="I2808" s="57">
        <v>9</v>
      </c>
      <c r="J2808" s="59">
        <f t="shared" si="12"/>
        <v>55.393258426966298</v>
      </c>
      <c r="K2808" s="63">
        <f>AVERAGE(J2808:J2809)</f>
        <v>54.781983238701386</v>
      </c>
      <c r="L2808" s="63">
        <f>_xlfn.STDEV.S(J2808,J2809)</f>
        <v>0.8644736615864107</v>
      </c>
      <c r="M2808" s="62">
        <v>3</v>
      </c>
      <c r="O2808" s="33">
        <f t="shared" si="1"/>
        <v>178</v>
      </c>
    </row>
    <row r="2809" spans="1:15" ht="15.75" customHeight="1" x14ac:dyDescent="0.3">
      <c r="A2809" s="7">
        <v>636</v>
      </c>
      <c r="B2809" s="7">
        <v>286</v>
      </c>
      <c r="C2809" s="57">
        <v>444</v>
      </c>
      <c r="D2809" s="57">
        <v>2</v>
      </c>
      <c r="E2809" s="58">
        <v>43517</v>
      </c>
      <c r="F2809" s="57">
        <v>5236</v>
      </c>
      <c r="G2809" s="57">
        <v>8415</v>
      </c>
      <c r="H2809" s="57">
        <v>7298</v>
      </c>
      <c r="I2809" s="57"/>
      <c r="J2809" s="59">
        <f t="shared" si="12"/>
        <v>54.170708050436467</v>
      </c>
      <c r="K2809" s="62"/>
      <c r="L2809" s="62"/>
      <c r="M2809" s="62"/>
      <c r="O2809" s="33">
        <f t="shared" si="1"/>
        <v>206.2</v>
      </c>
    </row>
    <row r="2810" spans="1:15" ht="15.75" customHeight="1" x14ac:dyDescent="0.3">
      <c r="A2810" s="7">
        <v>1289</v>
      </c>
      <c r="B2810" s="7">
        <v>243</v>
      </c>
      <c r="C2810" s="57">
        <v>444</v>
      </c>
      <c r="D2810" s="57">
        <v>4</v>
      </c>
      <c r="E2810" s="58">
        <v>43524</v>
      </c>
      <c r="F2810" s="57">
        <v>5234</v>
      </c>
      <c r="G2810" s="57">
        <v>7657</v>
      </c>
      <c r="H2810" s="57">
        <v>7075</v>
      </c>
      <c r="I2810" s="57">
        <v>7</v>
      </c>
      <c r="J2810" s="59">
        <f t="shared" si="12"/>
        <v>31.613253666485608</v>
      </c>
      <c r="K2810" s="63">
        <f>AVERAGE(J2810:J2811)</f>
        <v>30.873219508048575</v>
      </c>
      <c r="L2810" s="63">
        <f>_xlfn.STDEV.S(J2810,J2811)</f>
        <v>1.0465663434810131</v>
      </c>
      <c r="M2810" s="62"/>
      <c r="O2810" s="33">
        <f t="shared" si="1"/>
        <v>184.1</v>
      </c>
    </row>
    <row r="2811" spans="1:15" ht="15.75" customHeight="1" x14ac:dyDescent="0.3">
      <c r="A2811" s="7">
        <v>1290</v>
      </c>
      <c r="B2811" s="7">
        <v>244</v>
      </c>
      <c r="C2811" s="57">
        <v>444</v>
      </c>
      <c r="D2811" s="57">
        <v>4</v>
      </c>
      <c r="E2811" s="58">
        <v>43524</v>
      </c>
      <c r="F2811" s="57">
        <v>5243</v>
      </c>
      <c r="G2811" s="57">
        <v>7588</v>
      </c>
      <c r="H2811" s="57">
        <v>7045</v>
      </c>
      <c r="I2811" s="57"/>
      <c r="J2811" s="59">
        <f t="shared" si="12"/>
        <v>30.133185349611541</v>
      </c>
      <c r="K2811" s="63"/>
      <c r="L2811" s="63"/>
      <c r="M2811" s="62"/>
      <c r="O2811" s="33">
        <f t="shared" si="1"/>
        <v>180.2</v>
      </c>
    </row>
    <row r="2812" spans="1:15" ht="15.75" customHeight="1" x14ac:dyDescent="0.3">
      <c r="A2812" s="7">
        <v>1939</v>
      </c>
      <c r="B2812" s="7">
        <v>243</v>
      </c>
      <c r="C2812" s="57">
        <v>444</v>
      </c>
      <c r="D2812" s="57">
        <v>6</v>
      </c>
      <c r="E2812" s="58">
        <v>43535</v>
      </c>
      <c r="F2812" s="57">
        <v>5234</v>
      </c>
      <c r="G2812" s="57">
        <v>7739</v>
      </c>
      <c r="H2812" s="57">
        <v>6934</v>
      </c>
      <c r="I2812" s="57">
        <v>8</v>
      </c>
      <c r="J2812" s="59">
        <f t="shared" si="12"/>
        <v>47.352941176470587</v>
      </c>
      <c r="K2812" s="63">
        <f>AVERAGE(J2812:J2813)</f>
        <v>46.270972306448357</v>
      </c>
      <c r="L2812" s="63">
        <f>_xlfn.STDEV.S(J2812,J2813)</f>
        <v>1.5301350500509354</v>
      </c>
      <c r="M2812" s="62"/>
      <c r="O2812" s="33">
        <f t="shared" si="1"/>
        <v>170</v>
      </c>
    </row>
    <row r="2813" spans="1:15" ht="15.75" customHeight="1" x14ac:dyDescent="0.3">
      <c r="A2813" s="7">
        <v>1940</v>
      </c>
      <c r="B2813" s="7">
        <v>244</v>
      </c>
      <c r="C2813" s="57">
        <v>444</v>
      </c>
      <c r="D2813" s="57">
        <v>6</v>
      </c>
      <c r="E2813" s="58">
        <v>43535</v>
      </c>
      <c r="F2813" s="57">
        <v>5243</v>
      </c>
      <c r="G2813" s="57">
        <v>7778</v>
      </c>
      <c r="H2813" s="57">
        <v>6989</v>
      </c>
      <c r="I2813" s="57"/>
      <c r="J2813" s="59">
        <f t="shared" si="12"/>
        <v>45.18900343642612</v>
      </c>
      <c r="K2813" s="62"/>
      <c r="L2813" s="62"/>
      <c r="M2813" s="62"/>
      <c r="O2813" s="33">
        <f t="shared" si="1"/>
        <v>174.6</v>
      </c>
    </row>
    <row r="2814" spans="1:15" ht="15.75" customHeight="1" x14ac:dyDescent="0.3">
      <c r="A2814" s="34">
        <v>2583</v>
      </c>
      <c r="B2814" s="34">
        <v>171</v>
      </c>
      <c r="C2814" s="64">
        <v>444</v>
      </c>
      <c r="D2814" s="64">
        <v>9</v>
      </c>
      <c r="E2814" s="65">
        <v>43557</v>
      </c>
      <c r="F2814" s="66">
        <v>5259</v>
      </c>
      <c r="G2814" s="64">
        <v>7200</v>
      </c>
      <c r="H2814" s="64">
        <v>6911</v>
      </c>
      <c r="I2814" s="57"/>
      <c r="J2814" s="59">
        <f t="shared" si="12"/>
        <v>17.493946731234868</v>
      </c>
      <c r="K2814" s="63">
        <f>AVERAGE(J2814:J2815)</f>
        <v>17.410917356282546</v>
      </c>
      <c r="L2814" s="63">
        <f>_xlfn.STDEV.S(J2814,J2815)</f>
        <v>0.11742126813293643</v>
      </c>
      <c r="M2814" s="62"/>
      <c r="O2814" s="33">
        <f t="shared" si="1"/>
        <v>165.2</v>
      </c>
    </row>
    <row r="2815" spans="1:15" ht="15.75" customHeight="1" x14ac:dyDescent="0.3">
      <c r="A2815" s="34">
        <v>2584</v>
      </c>
      <c r="B2815" s="34">
        <v>172</v>
      </c>
      <c r="C2815" s="64">
        <v>444</v>
      </c>
      <c r="D2815" s="64">
        <v>9</v>
      </c>
      <c r="E2815" s="65">
        <v>43557</v>
      </c>
      <c r="F2815" s="66">
        <v>5274</v>
      </c>
      <c r="G2815" s="64">
        <v>7285</v>
      </c>
      <c r="H2815" s="64">
        <v>6988</v>
      </c>
      <c r="I2815" s="57"/>
      <c r="J2815" s="59">
        <f t="shared" si="12"/>
        <v>17.327887981330221</v>
      </c>
      <c r="K2815" s="62"/>
      <c r="L2815" s="62"/>
      <c r="M2815" s="62"/>
      <c r="O2815" s="33">
        <f t="shared" si="1"/>
        <v>171.4</v>
      </c>
    </row>
    <row r="2816" spans="1:15" ht="15.75" customHeight="1" x14ac:dyDescent="0.3">
      <c r="A2816" s="34">
        <v>3233</v>
      </c>
      <c r="B2816" s="34">
        <v>173</v>
      </c>
      <c r="C2816" s="64">
        <v>444</v>
      </c>
      <c r="D2816" s="64">
        <v>12</v>
      </c>
      <c r="E2816" s="65">
        <v>43577</v>
      </c>
      <c r="F2816" s="66">
        <v>5227</v>
      </c>
      <c r="G2816" s="64">
        <v>7231</v>
      </c>
      <c r="H2816" s="64">
        <v>6973</v>
      </c>
      <c r="I2816" s="64"/>
      <c r="J2816" s="59">
        <f t="shared" si="12"/>
        <v>14.776632302405499</v>
      </c>
      <c r="K2816" s="63">
        <f>AVERAGE(J2816:J2817)</f>
        <v>14.76758907578224</v>
      </c>
      <c r="L2816" s="63">
        <f>_xlfn.STDEV.S(J2816,J2817)</f>
        <v>1.2789053738227524E-2</v>
      </c>
      <c r="M2816" s="62">
        <f>(K2814-K2816)/20</f>
        <v>0.13216641402501531</v>
      </c>
      <c r="N2816" s="33">
        <f>(K2810-K2816)/53</f>
        <v>0.30387981947672327</v>
      </c>
      <c r="O2816" s="33">
        <f t="shared" si="1"/>
        <v>174.6</v>
      </c>
    </row>
    <row r="2817" spans="1:15" ht="15.75" customHeight="1" x14ac:dyDescent="0.3">
      <c r="A2817" s="34">
        <v>3234</v>
      </c>
      <c r="B2817" s="34">
        <v>174</v>
      </c>
      <c r="C2817" s="64">
        <v>444</v>
      </c>
      <c r="D2817" s="64">
        <v>12</v>
      </c>
      <c r="E2817" s="65">
        <v>43577</v>
      </c>
      <c r="F2817" s="66">
        <v>5182</v>
      </c>
      <c r="G2817" s="64">
        <v>7297</v>
      </c>
      <c r="H2817" s="64">
        <v>7025</v>
      </c>
      <c r="I2817" s="64"/>
      <c r="J2817" s="59">
        <f t="shared" si="12"/>
        <v>14.758545849158979</v>
      </c>
      <c r="K2817" s="62"/>
      <c r="L2817" s="62"/>
      <c r="M2817" s="62"/>
      <c r="O2817" s="33">
        <f t="shared" si="1"/>
        <v>184.3</v>
      </c>
    </row>
    <row r="2818" spans="1:15" ht="15.75" customHeight="1" x14ac:dyDescent="0.3">
      <c r="A2818" s="7">
        <v>637</v>
      </c>
      <c r="B2818" s="7">
        <v>287</v>
      </c>
      <c r="C2818" s="28">
        <v>445</v>
      </c>
      <c r="D2818" s="28">
        <v>2</v>
      </c>
      <c r="E2818" s="29">
        <v>43517</v>
      </c>
      <c r="F2818" s="28">
        <v>5246</v>
      </c>
      <c r="G2818" s="28">
        <v>8869</v>
      </c>
      <c r="H2818" s="28">
        <v>7507</v>
      </c>
      <c r="I2818" s="28">
        <v>10</v>
      </c>
      <c r="J2818" s="30">
        <f t="shared" si="12"/>
        <v>60.238832375055281</v>
      </c>
      <c r="K2818" s="31">
        <f>AVERAGE(J2818:J2819)</f>
        <v>60.926664951942797</v>
      </c>
      <c r="L2818" s="31">
        <f>_xlfn.STDEV.S(J2818,J2819)</f>
        <v>0.9727421588763594</v>
      </c>
      <c r="M2818" s="32">
        <v>2</v>
      </c>
      <c r="O2818" s="33">
        <f t="shared" si="1"/>
        <v>226.1</v>
      </c>
    </row>
    <row r="2819" spans="1:15" ht="15.75" customHeight="1" x14ac:dyDescent="0.3">
      <c r="A2819" s="7">
        <v>638</v>
      </c>
      <c r="B2819" s="7">
        <v>288</v>
      </c>
      <c r="C2819" s="28">
        <v>445</v>
      </c>
      <c r="D2819" s="28">
        <v>2</v>
      </c>
      <c r="E2819" s="29">
        <v>43517</v>
      </c>
      <c r="F2819" s="28">
        <v>5225</v>
      </c>
      <c r="G2819" s="28">
        <v>9149</v>
      </c>
      <c r="H2819" s="28">
        <v>7653</v>
      </c>
      <c r="I2819" s="28"/>
      <c r="J2819" s="30">
        <f t="shared" si="12"/>
        <v>61.614497528830313</v>
      </c>
      <c r="K2819" s="31"/>
      <c r="L2819" s="31"/>
      <c r="M2819" s="32"/>
      <c r="O2819" s="33">
        <f t="shared" si="1"/>
        <v>242.8</v>
      </c>
    </row>
    <row r="2820" spans="1:15" ht="15.75" customHeight="1" x14ac:dyDescent="0.3">
      <c r="A2820" s="7">
        <v>1291</v>
      </c>
      <c r="B2820" s="7">
        <v>245</v>
      </c>
      <c r="C2820" s="28">
        <v>445</v>
      </c>
      <c r="D2820" s="28">
        <v>4</v>
      </c>
      <c r="E2820" s="29">
        <v>43524</v>
      </c>
      <c r="F2820" s="28">
        <v>5235</v>
      </c>
      <c r="G2820" s="28">
        <v>7754</v>
      </c>
      <c r="H2820" s="28">
        <v>7245</v>
      </c>
      <c r="I2820" s="28">
        <v>10</v>
      </c>
      <c r="J2820" s="30">
        <f t="shared" si="12"/>
        <v>25.323383084577117</v>
      </c>
      <c r="K2820" s="31">
        <f>AVERAGE(J2820:J2821)</f>
        <v>25.86148609801532</v>
      </c>
      <c r="L2820" s="31">
        <f>_xlfn.STDEV.S(J2820,J2821)</f>
        <v>0.76099257955813593</v>
      </c>
      <c r="M2820" s="32"/>
      <c r="O2820" s="33">
        <f t="shared" si="1"/>
        <v>201</v>
      </c>
    </row>
    <row r="2821" spans="1:15" ht="15.75" customHeight="1" x14ac:dyDescent="0.3">
      <c r="A2821" s="7">
        <v>1292</v>
      </c>
      <c r="B2821" s="7">
        <v>246</v>
      </c>
      <c r="C2821" s="28">
        <v>445</v>
      </c>
      <c r="D2821" s="28">
        <v>4</v>
      </c>
      <c r="E2821" s="29">
        <v>43524</v>
      </c>
      <c r="F2821" s="28">
        <v>5309</v>
      </c>
      <c r="G2821" s="28">
        <v>7770</v>
      </c>
      <c r="H2821" s="28">
        <v>7256</v>
      </c>
      <c r="I2821" s="28"/>
      <c r="J2821" s="30">
        <f t="shared" si="12"/>
        <v>26.399589111453519</v>
      </c>
      <c r="K2821" s="32"/>
      <c r="L2821" s="32"/>
      <c r="M2821" s="32"/>
      <c r="O2821" s="33">
        <f t="shared" si="1"/>
        <v>194.7</v>
      </c>
    </row>
    <row r="2822" spans="1:15" ht="15.75" customHeight="1" x14ac:dyDescent="0.3">
      <c r="A2822" s="7">
        <v>1941</v>
      </c>
      <c r="B2822" s="7">
        <v>245</v>
      </c>
      <c r="C2822" s="28">
        <v>445</v>
      </c>
      <c r="D2822" s="28">
        <v>6</v>
      </c>
      <c r="E2822" s="29">
        <v>43535</v>
      </c>
      <c r="F2822" s="28">
        <v>5235</v>
      </c>
      <c r="G2822" s="28">
        <v>7697</v>
      </c>
      <c r="H2822" s="28">
        <v>7210</v>
      </c>
      <c r="I2822" s="28">
        <v>8</v>
      </c>
      <c r="J2822" s="30">
        <f t="shared" si="12"/>
        <v>24.658227848101266</v>
      </c>
      <c r="K2822" s="31">
        <f>AVERAGE(J2822:J2823)</f>
        <v>24.920521602295608</v>
      </c>
      <c r="L2822" s="31">
        <f>_xlfn.STDEV.S(J2822,J2823)</f>
        <v>0.37093938450739111</v>
      </c>
      <c r="M2822" s="32"/>
      <c r="O2822" s="33">
        <f t="shared" si="1"/>
        <v>197.5</v>
      </c>
    </row>
    <row r="2823" spans="1:15" ht="15.75" customHeight="1" x14ac:dyDescent="0.3">
      <c r="A2823" s="7">
        <v>1942</v>
      </c>
      <c r="B2823" s="7">
        <v>246</v>
      </c>
      <c r="C2823" s="28">
        <v>445</v>
      </c>
      <c r="D2823" s="28">
        <v>6</v>
      </c>
      <c r="E2823" s="29">
        <v>43535</v>
      </c>
      <c r="F2823" s="28">
        <v>5309</v>
      </c>
      <c r="G2823" s="28">
        <v>8048</v>
      </c>
      <c r="H2823" s="28">
        <v>7497</v>
      </c>
      <c r="I2823" s="28"/>
      <c r="J2823" s="30">
        <f t="shared" si="12"/>
        <v>25.182815356489947</v>
      </c>
      <c r="K2823" s="31"/>
      <c r="L2823" s="31"/>
      <c r="M2823" s="32"/>
      <c r="O2823" s="33">
        <f t="shared" si="1"/>
        <v>218.8</v>
      </c>
    </row>
    <row r="2824" spans="1:15" ht="15.75" customHeight="1" x14ac:dyDescent="0.3">
      <c r="A2824" s="34">
        <v>2395</v>
      </c>
      <c r="B2824" s="34">
        <v>165</v>
      </c>
      <c r="C2824" s="35">
        <v>445</v>
      </c>
      <c r="D2824" s="35">
        <v>8</v>
      </c>
      <c r="E2824" s="36">
        <v>43550</v>
      </c>
      <c r="F2824" s="37">
        <v>5226</v>
      </c>
      <c r="G2824" s="35">
        <v>7833</v>
      </c>
      <c r="H2824" s="35">
        <v>7382</v>
      </c>
      <c r="I2824" s="28"/>
      <c r="J2824" s="30">
        <f t="shared" si="12"/>
        <v>20.918367346938776</v>
      </c>
      <c r="K2824" s="31">
        <f>AVERAGE(J2824:J2825)</f>
        <v>20.992826364884703</v>
      </c>
      <c r="L2824" s="31">
        <f>_xlfn.STDEV.S(J2824,J2825)</f>
        <v>0.10530095302011104</v>
      </c>
      <c r="M2824" s="32"/>
      <c r="O2824" s="33">
        <f t="shared" si="1"/>
        <v>215.6</v>
      </c>
    </row>
    <row r="2825" spans="1:15" ht="15.75" customHeight="1" x14ac:dyDescent="0.3">
      <c r="A2825" s="34">
        <v>2396</v>
      </c>
      <c r="B2825" s="34">
        <v>166</v>
      </c>
      <c r="C2825" s="35">
        <v>445</v>
      </c>
      <c r="D2825" s="35">
        <v>8</v>
      </c>
      <c r="E2825" s="36">
        <v>43550</v>
      </c>
      <c r="F2825" s="37">
        <v>5252</v>
      </c>
      <c r="G2825" s="35">
        <v>7861</v>
      </c>
      <c r="H2825" s="35">
        <v>7407</v>
      </c>
      <c r="I2825" s="28"/>
      <c r="J2825" s="30">
        <f t="shared" si="12"/>
        <v>21.067285382830629</v>
      </c>
      <c r="K2825" s="32"/>
      <c r="L2825" s="32"/>
      <c r="M2825" s="32"/>
      <c r="O2825" s="33">
        <f t="shared" si="1"/>
        <v>215.5</v>
      </c>
    </row>
    <row r="2826" spans="1:15" ht="15.75" customHeight="1" x14ac:dyDescent="0.3">
      <c r="A2826" s="34">
        <v>2821</v>
      </c>
      <c r="B2826" s="34">
        <v>193</v>
      </c>
      <c r="C2826" s="35">
        <v>445</v>
      </c>
      <c r="D2826" s="35">
        <v>10</v>
      </c>
      <c r="E2826" s="36">
        <v>43564</v>
      </c>
      <c r="F2826" s="37">
        <v>5263</v>
      </c>
      <c r="G2826" s="35">
        <v>7509</v>
      </c>
      <c r="H2826" s="35">
        <v>7228</v>
      </c>
      <c r="I2826" s="35"/>
      <c r="J2826" s="30">
        <f t="shared" si="12"/>
        <v>14.300254452926209</v>
      </c>
      <c r="K2826" s="31">
        <f>AVERAGE(J2826:J2827)</f>
        <v>14.356886669803064</v>
      </c>
      <c r="L2826" s="31">
        <f>_xlfn.STDEV.S(J2826,J2827)</f>
        <v>8.0090049174503672E-2</v>
      </c>
      <c r="M2826" s="32">
        <f>(K2824-K2826)/14</f>
        <v>0.47399569250583135</v>
      </c>
      <c r="N2826" s="33">
        <f>(K2820-K2826)/40</f>
        <v>0.28761498570530641</v>
      </c>
      <c r="O2826" s="33">
        <f t="shared" si="1"/>
        <v>196.5</v>
      </c>
    </row>
    <row r="2827" spans="1:15" ht="15.75" customHeight="1" x14ac:dyDescent="0.3">
      <c r="A2827" s="34">
        <v>2822</v>
      </c>
      <c r="B2827" s="34">
        <v>194</v>
      </c>
      <c r="C2827" s="35">
        <v>445</v>
      </c>
      <c r="D2827" s="35">
        <v>10</v>
      </c>
      <c r="E2827" s="36">
        <v>43564</v>
      </c>
      <c r="F2827" s="37">
        <v>5207</v>
      </c>
      <c r="G2827" s="35">
        <v>7509</v>
      </c>
      <c r="H2827" s="35">
        <v>7219</v>
      </c>
      <c r="I2827" s="35"/>
      <c r="J2827" s="30">
        <f t="shared" si="12"/>
        <v>14.41351888667992</v>
      </c>
      <c r="K2827" s="32"/>
      <c r="L2827" s="32"/>
      <c r="M2827" s="32"/>
      <c r="O2827" s="33">
        <f t="shared" si="1"/>
        <v>201.2</v>
      </c>
    </row>
    <row r="2828" spans="1:15" ht="15.75" customHeight="1" x14ac:dyDescent="0.3">
      <c r="A2828" s="7">
        <v>639</v>
      </c>
      <c r="B2828" s="7">
        <v>289</v>
      </c>
      <c r="C2828" s="67">
        <v>446</v>
      </c>
      <c r="D2828" s="67">
        <v>2</v>
      </c>
      <c r="E2828" s="68">
        <v>43517</v>
      </c>
      <c r="F2828" s="67">
        <v>5296</v>
      </c>
      <c r="G2828" s="67">
        <v>7883</v>
      </c>
      <c r="H2828" s="67">
        <v>7179</v>
      </c>
      <c r="I2828" s="67">
        <v>9</v>
      </c>
      <c r="J2828" s="69">
        <f t="shared" si="12"/>
        <v>37.387148167817315</v>
      </c>
      <c r="K2828" s="46">
        <f>AVERAGE(J2828:J2829)</f>
        <v>37.36224275257733</v>
      </c>
      <c r="L2828" s="46">
        <f>_xlfn.STDEV.S(J2828,J2829)</f>
        <v>3.5221576008925407E-2</v>
      </c>
      <c r="M2828" s="47">
        <v>2</v>
      </c>
      <c r="O2828" s="33">
        <f t="shared" si="1"/>
        <v>188.3</v>
      </c>
    </row>
    <row r="2829" spans="1:15" ht="15.75" customHeight="1" x14ac:dyDescent="0.3">
      <c r="A2829" s="7">
        <v>640</v>
      </c>
      <c r="B2829" s="7">
        <v>290</v>
      </c>
      <c r="C2829" s="67">
        <v>446</v>
      </c>
      <c r="D2829" s="67">
        <v>2</v>
      </c>
      <c r="E2829" s="68">
        <v>43517</v>
      </c>
      <c r="F2829" s="67">
        <v>5255</v>
      </c>
      <c r="G2829" s="67">
        <v>7999</v>
      </c>
      <c r="H2829" s="67">
        <v>7253</v>
      </c>
      <c r="I2829" s="67"/>
      <c r="J2829" s="69">
        <f t="shared" si="12"/>
        <v>37.337337337337338</v>
      </c>
      <c r="K2829" s="47"/>
      <c r="L2829" s="47"/>
      <c r="M2829" s="47"/>
      <c r="O2829" s="33">
        <f t="shared" si="1"/>
        <v>199.8</v>
      </c>
    </row>
    <row r="2830" spans="1:15" ht="15.75" customHeight="1" x14ac:dyDescent="0.3">
      <c r="A2830" s="7">
        <v>1293</v>
      </c>
      <c r="B2830" s="7">
        <v>247</v>
      </c>
      <c r="C2830" s="67">
        <v>446</v>
      </c>
      <c r="D2830" s="67">
        <v>4</v>
      </c>
      <c r="E2830" s="68">
        <v>43524</v>
      </c>
      <c r="F2830" s="67">
        <v>5282</v>
      </c>
      <c r="G2830" s="67">
        <v>7582</v>
      </c>
      <c r="H2830" s="67">
        <v>7159</v>
      </c>
      <c r="I2830" s="67">
        <v>10</v>
      </c>
      <c r="J2830" s="69">
        <f t="shared" si="12"/>
        <v>22.535961640916355</v>
      </c>
      <c r="K2830" s="46">
        <f>AVERAGE(J2830:J2831)</f>
        <v>22.895290882059818</v>
      </c>
      <c r="L2830" s="46">
        <f>_xlfn.STDEV.S(J2830,J2831)</f>
        <v>0.50816828618232057</v>
      </c>
      <c r="M2830" s="47"/>
      <c r="O2830" s="33">
        <f t="shared" si="1"/>
        <v>187.7</v>
      </c>
    </row>
    <row r="2831" spans="1:15" ht="15.75" customHeight="1" x14ac:dyDescent="0.3">
      <c r="A2831" s="7">
        <v>1294</v>
      </c>
      <c r="B2831" s="7">
        <v>248</v>
      </c>
      <c r="C2831" s="67">
        <v>446</v>
      </c>
      <c r="D2831" s="67">
        <v>4</v>
      </c>
      <c r="E2831" s="68">
        <v>43524</v>
      </c>
      <c r="F2831" s="67">
        <v>5224</v>
      </c>
      <c r="G2831" s="67">
        <v>7625</v>
      </c>
      <c r="H2831" s="67">
        <v>7172</v>
      </c>
      <c r="I2831" s="67"/>
      <c r="J2831" s="69">
        <f t="shared" si="12"/>
        <v>23.254620123203285</v>
      </c>
      <c r="K2831" s="46"/>
      <c r="L2831" s="46"/>
      <c r="M2831" s="47"/>
      <c r="O2831" s="33">
        <f t="shared" si="1"/>
        <v>194.8</v>
      </c>
    </row>
    <row r="2832" spans="1:15" ht="15.75" customHeight="1" x14ac:dyDescent="0.3">
      <c r="A2832" s="7">
        <v>1943</v>
      </c>
      <c r="B2832" s="7">
        <v>247</v>
      </c>
      <c r="C2832" s="67">
        <v>446</v>
      </c>
      <c r="D2832" s="67">
        <v>6</v>
      </c>
      <c r="E2832" s="68">
        <v>43535</v>
      </c>
      <c r="F2832" s="67">
        <v>5282</v>
      </c>
      <c r="G2832" s="67">
        <v>7606</v>
      </c>
      <c r="H2832" s="67">
        <v>7146</v>
      </c>
      <c r="I2832" s="67">
        <v>8</v>
      </c>
      <c r="J2832" s="69">
        <f t="shared" si="12"/>
        <v>24.678111587982833</v>
      </c>
      <c r="K2832" s="46">
        <f>AVERAGE(J2832:J2833)</f>
        <v>24.545878821709966</v>
      </c>
      <c r="L2832" s="46">
        <f>_xlfn.STDEV.S(J2832,J2833)</f>
        <v>0.18700537145320081</v>
      </c>
      <c r="M2832" s="47"/>
      <c r="O2832" s="33">
        <f t="shared" si="1"/>
        <v>186.4</v>
      </c>
    </row>
    <row r="2833" spans="1:15" ht="15.75" customHeight="1" x14ac:dyDescent="0.3">
      <c r="A2833" s="7">
        <v>1944</v>
      </c>
      <c r="B2833" s="7">
        <v>248</v>
      </c>
      <c r="C2833" s="67">
        <v>446</v>
      </c>
      <c r="D2833" s="67">
        <v>6</v>
      </c>
      <c r="E2833" s="68">
        <v>43535</v>
      </c>
      <c r="F2833" s="67">
        <v>5224</v>
      </c>
      <c r="G2833" s="67">
        <v>7558</v>
      </c>
      <c r="H2833" s="67">
        <v>7100</v>
      </c>
      <c r="I2833" s="67"/>
      <c r="J2833" s="69">
        <f t="shared" si="12"/>
        <v>24.413646055437098</v>
      </c>
      <c r="K2833" s="47"/>
      <c r="L2833" s="47"/>
      <c r="M2833" s="47"/>
      <c r="O2833" s="33">
        <f t="shared" si="1"/>
        <v>187.6</v>
      </c>
    </row>
    <row r="2834" spans="1:15" ht="15.75" customHeight="1" x14ac:dyDescent="0.3">
      <c r="A2834" s="34">
        <v>2397</v>
      </c>
      <c r="B2834" s="34">
        <v>167</v>
      </c>
      <c r="C2834" s="70">
        <v>446</v>
      </c>
      <c r="D2834" s="70">
        <v>8</v>
      </c>
      <c r="E2834" s="71">
        <v>43550</v>
      </c>
      <c r="F2834" s="72">
        <v>5280</v>
      </c>
      <c r="G2834" s="70">
        <v>7784</v>
      </c>
      <c r="H2834" s="70">
        <v>7418</v>
      </c>
      <c r="I2834" s="67"/>
      <c r="J2834" s="69">
        <f t="shared" si="12"/>
        <v>17.118802619270348</v>
      </c>
      <c r="K2834" s="46">
        <f>AVERAGE(J2834:J2835)</f>
        <v>17.533209811137965</v>
      </c>
      <c r="L2834" s="46">
        <f>_xlfn.STDEV.S(J2834,J2835)</f>
        <v>0.58606027108413405</v>
      </c>
      <c r="M2834" s="47"/>
      <c r="O2834" s="33">
        <f t="shared" si="1"/>
        <v>213.8</v>
      </c>
    </row>
    <row r="2835" spans="1:15" ht="15.75" customHeight="1" x14ac:dyDescent="0.3">
      <c r="A2835" s="34">
        <v>2398</v>
      </c>
      <c r="B2835" s="34">
        <v>168</v>
      </c>
      <c r="C2835" s="70">
        <v>446</v>
      </c>
      <c r="D2835" s="70">
        <v>8</v>
      </c>
      <c r="E2835" s="71">
        <v>43550</v>
      </c>
      <c r="F2835" s="72">
        <v>5212</v>
      </c>
      <c r="G2835" s="70">
        <v>7959</v>
      </c>
      <c r="H2835" s="70">
        <v>7541</v>
      </c>
      <c r="I2835" s="67"/>
      <c r="J2835" s="69">
        <f t="shared" si="12"/>
        <v>17.947617003005583</v>
      </c>
      <c r="K2835" s="47"/>
      <c r="L2835" s="47"/>
      <c r="M2835" s="47"/>
      <c r="O2835" s="33">
        <f t="shared" si="1"/>
        <v>232.9</v>
      </c>
    </row>
    <row r="2836" spans="1:15" ht="15.75" customHeight="1" x14ac:dyDescent="0.3">
      <c r="A2836" s="34">
        <v>2823</v>
      </c>
      <c r="B2836" s="34">
        <v>195</v>
      </c>
      <c r="C2836" s="70">
        <v>446</v>
      </c>
      <c r="D2836" s="70">
        <v>10</v>
      </c>
      <c r="E2836" s="71">
        <v>43564</v>
      </c>
      <c r="F2836" s="72">
        <v>5277</v>
      </c>
      <c r="G2836" s="70">
        <v>7604</v>
      </c>
      <c r="H2836" s="70">
        <v>7327</v>
      </c>
      <c r="I2836" s="70"/>
      <c r="J2836" s="69">
        <f t="shared" si="12"/>
        <v>13.512195121951221</v>
      </c>
      <c r="K2836" s="46">
        <f>AVERAGE(J2836:J2837)</f>
        <v>13.474209226885733</v>
      </c>
      <c r="L2836" s="46">
        <f>_xlfn.STDEV.S(J2836,J2837)</f>
        <v>5.3720167980493568E-2</v>
      </c>
      <c r="M2836" s="47">
        <f>(K2834-K2836)/14</f>
        <v>0.2899286131608737</v>
      </c>
      <c r="N2836" s="33">
        <f>(K2828-K2836)/47</f>
        <v>0.50825603246152329</v>
      </c>
      <c r="O2836" s="33">
        <f t="shared" si="1"/>
        <v>205</v>
      </c>
    </row>
    <row r="2837" spans="1:15" ht="15.75" customHeight="1" x14ac:dyDescent="0.3">
      <c r="A2837" s="34">
        <v>2824</v>
      </c>
      <c r="B2837" s="34">
        <v>196</v>
      </c>
      <c r="C2837" s="70">
        <v>446</v>
      </c>
      <c r="D2837" s="70">
        <v>10</v>
      </c>
      <c r="E2837" s="71">
        <v>43564</v>
      </c>
      <c r="F2837" s="72">
        <v>5243</v>
      </c>
      <c r="G2837" s="70">
        <v>7742</v>
      </c>
      <c r="H2837" s="70">
        <v>7446</v>
      </c>
      <c r="I2837" s="70"/>
      <c r="J2837" s="69">
        <f t="shared" si="12"/>
        <v>13.436223331820246</v>
      </c>
      <c r="K2837" s="47"/>
      <c r="L2837" s="47"/>
      <c r="M2837" s="47"/>
      <c r="O2837" s="33">
        <f t="shared" si="1"/>
        <v>220.3</v>
      </c>
    </row>
    <row r="2838" spans="1:15" ht="15.75" customHeight="1" x14ac:dyDescent="0.3">
      <c r="A2838" s="7">
        <v>359</v>
      </c>
      <c r="B2838" s="7">
        <v>9</v>
      </c>
      <c r="C2838" s="28">
        <v>447</v>
      </c>
      <c r="D2838" s="28">
        <v>1</v>
      </c>
      <c r="E2838" s="29">
        <v>43514</v>
      </c>
      <c r="F2838" s="28">
        <v>5188</v>
      </c>
      <c r="G2838" s="28">
        <v>8289</v>
      </c>
      <c r="H2838" s="28">
        <v>7665</v>
      </c>
      <c r="I2838" s="28">
        <v>9</v>
      </c>
      <c r="J2838" s="30">
        <f t="shared" si="12"/>
        <v>25.191764230924505</v>
      </c>
      <c r="K2838" s="31">
        <f>AVERAGE(J2838:J2839)</f>
        <v>25.882595402175539</v>
      </c>
      <c r="L2838" s="31">
        <f>_xlfn.STDEV.S(J2838,J2839)</f>
        <v>0.97698281169330248</v>
      </c>
      <c r="M2838" s="32">
        <v>1</v>
      </c>
      <c r="O2838" s="33">
        <f t="shared" si="1"/>
        <v>247.7</v>
      </c>
    </row>
    <row r="2839" spans="1:15" ht="15.75" customHeight="1" x14ac:dyDescent="0.3">
      <c r="A2839" s="7">
        <v>360</v>
      </c>
      <c r="B2839" s="7">
        <v>10</v>
      </c>
      <c r="C2839" s="28">
        <v>447</v>
      </c>
      <c r="D2839" s="28">
        <v>1</v>
      </c>
      <c r="E2839" s="29">
        <v>43514</v>
      </c>
      <c r="F2839" s="28">
        <v>5232</v>
      </c>
      <c r="G2839" s="28">
        <v>9033</v>
      </c>
      <c r="H2839" s="28">
        <v>8235</v>
      </c>
      <c r="I2839" s="28"/>
      <c r="J2839" s="30">
        <f t="shared" si="12"/>
        <v>26.573426573426573</v>
      </c>
      <c r="K2839" s="31"/>
      <c r="L2839" s="31"/>
      <c r="M2839" s="32"/>
      <c r="O2839" s="33">
        <f t="shared" si="1"/>
        <v>300.3</v>
      </c>
    </row>
    <row r="2840" spans="1:15" ht="15.75" customHeight="1" x14ac:dyDescent="0.3">
      <c r="A2840" s="7">
        <v>1013</v>
      </c>
      <c r="B2840" s="7">
        <v>359</v>
      </c>
      <c r="C2840" s="28">
        <v>447</v>
      </c>
      <c r="D2840" s="28">
        <v>3</v>
      </c>
      <c r="E2840" s="29">
        <v>43521</v>
      </c>
      <c r="F2840" s="28">
        <v>5545</v>
      </c>
      <c r="G2840" s="28">
        <v>9611</v>
      </c>
      <c r="H2840" s="28">
        <v>8618</v>
      </c>
      <c r="I2840" s="28">
        <v>8</v>
      </c>
      <c r="J2840" s="30">
        <f t="shared" si="12"/>
        <v>32.313699967458511</v>
      </c>
      <c r="K2840" s="31">
        <f>AVERAGE(J2840:J2841)</f>
        <v>35.279207446893892</v>
      </c>
      <c r="L2840" s="31">
        <f>_xlfn.STDEV.S(J2840,J2841)</f>
        <v>4.1938608967363677</v>
      </c>
      <c r="M2840" s="32"/>
      <c r="O2840" s="33">
        <f t="shared" si="1"/>
        <v>307.3</v>
      </c>
    </row>
    <row r="2841" spans="1:15" ht="15.75" customHeight="1" x14ac:dyDescent="0.3">
      <c r="A2841" s="7">
        <v>1014</v>
      </c>
      <c r="B2841" s="7">
        <v>360</v>
      </c>
      <c r="C2841" s="97">
        <v>447</v>
      </c>
      <c r="D2841" s="28">
        <v>3</v>
      </c>
      <c r="E2841" s="29">
        <v>43521</v>
      </c>
      <c r="F2841" s="28">
        <v>5503</v>
      </c>
      <c r="G2841" s="28">
        <v>9819</v>
      </c>
      <c r="H2841" s="28">
        <v>8625</v>
      </c>
      <c r="I2841" s="28"/>
      <c r="J2841" s="30">
        <f t="shared" si="12"/>
        <v>38.244714926329273</v>
      </c>
      <c r="K2841" s="32"/>
      <c r="L2841" s="32"/>
      <c r="M2841" s="32"/>
      <c r="O2841" s="33">
        <f t="shared" si="1"/>
        <v>312.2</v>
      </c>
    </row>
    <row r="2842" spans="1:15" ht="15.75" customHeight="1" x14ac:dyDescent="0.3">
      <c r="A2842" s="7">
        <v>1663</v>
      </c>
      <c r="B2842" s="7">
        <v>359</v>
      </c>
      <c r="C2842" s="98">
        <v>447</v>
      </c>
      <c r="D2842" s="28">
        <v>5</v>
      </c>
      <c r="E2842" s="29">
        <v>43531</v>
      </c>
      <c r="F2842" s="28">
        <v>5545</v>
      </c>
      <c r="G2842" s="28">
        <v>8137</v>
      </c>
      <c r="H2842" s="28">
        <v>7642</v>
      </c>
      <c r="I2842" s="28">
        <v>9</v>
      </c>
      <c r="J2842" s="30">
        <f t="shared" si="12"/>
        <v>23.605150214592275</v>
      </c>
      <c r="K2842" s="31">
        <f>AVERAGE(J2842:J2843)</f>
        <v>22.962464201566007</v>
      </c>
      <c r="L2842" s="31">
        <f>_xlfn.STDEV.S(J2842,J2843)</f>
        <v>0.90889527596923914</v>
      </c>
      <c r="M2842" s="32"/>
      <c r="O2842" s="33">
        <f t="shared" si="1"/>
        <v>209.7</v>
      </c>
    </row>
    <row r="2843" spans="1:15" ht="15.75" customHeight="1" x14ac:dyDescent="0.3">
      <c r="A2843" s="7">
        <v>1664</v>
      </c>
      <c r="B2843" s="7">
        <v>360</v>
      </c>
      <c r="C2843" s="28">
        <v>447</v>
      </c>
      <c r="D2843" s="28">
        <v>5</v>
      </c>
      <c r="E2843" s="29">
        <v>43531</v>
      </c>
      <c r="F2843" s="28">
        <v>5503</v>
      </c>
      <c r="G2843" s="28">
        <v>8150</v>
      </c>
      <c r="H2843" s="28">
        <v>7667</v>
      </c>
      <c r="I2843" s="28"/>
      <c r="J2843" s="30">
        <f t="shared" si="12"/>
        <v>22.31977818853974</v>
      </c>
      <c r="K2843" s="31"/>
      <c r="L2843" s="31"/>
      <c r="M2843" s="32"/>
      <c r="O2843" s="33">
        <f t="shared" si="1"/>
        <v>216.4</v>
      </c>
    </row>
    <row r="2844" spans="1:15" ht="15.75" customHeight="1" x14ac:dyDescent="0.3">
      <c r="A2844" s="34">
        <v>2211</v>
      </c>
      <c r="B2844" s="34">
        <v>257</v>
      </c>
      <c r="C2844" s="35">
        <v>447</v>
      </c>
      <c r="D2844" s="35">
        <v>7</v>
      </c>
      <c r="E2844" s="36">
        <v>43545</v>
      </c>
      <c r="F2844" s="37">
        <v>5226</v>
      </c>
      <c r="G2844" s="35">
        <v>8191</v>
      </c>
      <c r="H2844" s="35">
        <v>7800</v>
      </c>
      <c r="I2844" s="28"/>
      <c r="J2844" s="30">
        <f t="shared" si="12"/>
        <v>15.19036519036519</v>
      </c>
      <c r="K2844" s="31">
        <f>AVERAGE(J2844:J2845)</f>
        <v>15.052011480582909</v>
      </c>
      <c r="L2844" s="31">
        <f>_xlfn.STDEV.S(J2844,J2845)</f>
        <v>0.19566169277873219</v>
      </c>
      <c r="M2844" s="32">
        <f>(K2842-K2844)/14</f>
        <v>0.56503233721307844</v>
      </c>
      <c r="N2844" s="33">
        <f>(K2840-K2844)/24</f>
        <v>0.84279983192962427</v>
      </c>
      <c r="O2844" s="33">
        <f t="shared" si="1"/>
        <v>257.39999999999998</v>
      </c>
    </row>
    <row r="2845" spans="1:15" ht="15.75" customHeight="1" x14ac:dyDescent="0.3">
      <c r="A2845" s="34">
        <v>2212</v>
      </c>
      <c r="B2845" s="34">
        <v>258</v>
      </c>
      <c r="C2845" s="35">
        <v>447</v>
      </c>
      <c r="D2845" s="35">
        <v>7</v>
      </c>
      <c r="E2845" s="36">
        <v>43545</v>
      </c>
      <c r="F2845" s="37">
        <v>5266</v>
      </c>
      <c r="G2845" s="35">
        <v>8194</v>
      </c>
      <c r="H2845" s="35">
        <v>7814</v>
      </c>
      <c r="I2845" s="28"/>
      <c r="J2845" s="30">
        <f t="shared" si="12"/>
        <v>14.913657770800629</v>
      </c>
      <c r="K2845" s="32"/>
      <c r="L2845" s="32"/>
      <c r="M2845" s="32"/>
      <c r="O2845" s="33">
        <f t="shared" si="1"/>
        <v>254.8</v>
      </c>
    </row>
    <row r="2846" spans="1:15" ht="15.75" customHeight="1" x14ac:dyDescent="0.3">
      <c r="A2846" s="7">
        <v>361</v>
      </c>
      <c r="B2846" s="7">
        <v>11</v>
      </c>
      <c r="C2846" s="57">
        <v>448</v>
      </c>
      <c r="D2846" s="57">
        <v>1</v>
      </c>
      <c r="E2846" s="58">
        <v>43514</v>
      </c>
      <c r="F2846" s="57">
        <v>5213</v>
      </c>
      <c r="G2846" s="57">
        <v>8488</v>
      </c>
      <c r="H2846" s="57">
        <v>7819</v>
      </c>
      <c r="I2846" s="57">
        <v>9</v>
      </c>
      <c r="J2846" s="59">
        <f t="shared" si="12"/>
        <v>25.671527244819647</v>
      </c>
      <c r="K2846" s="63">
        <f>AVERAGE(J2846:J2847)</f>
        <v>25.257995061646653</v>
      </c>
      <c r="L2846" s="63">
        <f>_xlfn.STDEV.S(J2846,J2847)</f>
        <v>0.58482282192099955</v>
      </c>
      <c r="M2846" s="62">
        <v>1</v>
      </c>
      <c r="O2846" s="33">
        <f t="shared" si="1"/>
        <v>260.60000000000002</v>
      </c>
    </row>
    <row r="2847" spans="1:15" ht="15.75" customHeight="1" x14ac:dyDescent="0.3">
      <c r="A2847" s="7">
        <v>362</v>
      </c>
      <c r="B2847" s="7">
        <v>12</v>
      </c>
      <c r="C2847" s="57">
        <v>448</v>
      </c>
      <c r="D2847" s="57">
        <v>1</v>
      </c>
      <c r="E2847" s="58">
        <v>43514</v>
      </c>
      <c r="F2847" s="57">
        <v>5232</v>
      </c>
      <c r="G2847" s="57">
        <v>8242</v>
      </c>
      <c r="H2847" s="57">
        <v>7643</v>
      </c>
      <c r="I2847" s="57"/>
      <c r="J2847" s="59">
        <f t="shared" si="12"/>
        <v>24.844462878473664</v>
      </c>
      <c r="K2847" s="62"/>
      <c r="L2847" s="62"/>
      <c r="M2847" s="62"/>
      <c r="O2847" s="33">
        <f t="shared" si="1"/>
        <v>241.1</v>
      </c>
    </row>
    <row r="2848" spans="1:15" ht="15.75" customHeight="1" x14ac:dyDescent="0.3">
      <c r="A2848" s="7">
        <v>1015</v>
      </c>
      <c r="B2848" s="7">
        <v>361</v>
      </c>
      <c r="C2848" s="57">
        <v>448</v>
      </c>
      <c r="D2848" s="57">
        <v>3</v>
      </c>
      <c r="E2848" s="58">
        <v>43521</v>
      </c>
      <c r="F2848" s="57">
        <v>5529</v>
      </c>
      <c r="G2848" s="57">
        <v>8522</v>
      </c>
      <c r="H2848" s="57">
        <v>7943</v>
      </c>
      <c r="I2848" s="57">
        <v>9</v>
      </c>
      <c r="J2848" s="59">
        <f t="shared" si="12"/>
        <v>23.985086992543497</v>
      </c>
      <c r="K2848" s="63">
        <f>AVERAGE(J2848:J2849)</f>
        <v>22.522231663721556</v>
      </c>
      <c r="L2848" s="63">
        <f>_xlfn.STDEV.S(J2848,J2849)</f>
        <v>2.0687898458097433</v>
      </c>
      <c r="M2848" s="62"/>
      <c r="O2848" s="33">
        <f t="shared" si="1"/>
        <v>241.4</v>
      </c>
    </row>
    <row r="2849" spans="1:15" ht="15.75" customHeight="1" x14ac:dyDescent="0.3">
      <c r="A2849" s="7">
        <v>1016</v>
      </c>
      <c r="B2849" s="7">
        <v>362</v>
      </c>
      <c r="C2849" s="57">
        <v>448</v>
      </c>
      <c r="D2849" s="57">
        <v>3</v>
      </c>
      <c r="E2849" s="58">
        <v>43521</v>
      </c>
      <c r="F2849" s="57">
        <v>5582</v>
      </c>
      <c r="G2849" s="57">
        <v>8416</v>
      </c>
      <c r="H2849" s="57">
        <v>7923</v>
      </c>
      <c r="I2849" s="57"/>
      <c r="J2849" s="59">
        <f t="shared" si="12"/>
        <v>21.059376334899614</v>
      </c>
      <c r="K2849" s="63"/>
      <c r="L2849" s="63"/>
      <c r="M2849" s="62"/>
      <c r="O2849" s="33">
        <f t="shared" si="1"/>
        <v>234.1</v>
      </c>
    </row>
    <row r="2850" spans="1:15" ht="15.75" customHeight="1" x14ac:dyDescent="0.3">
      <c r="A2850" s="7">
        <v>1665</v>
      </c>
      <c r="B2850" s="7">
        <v>361</v>
      </c>
      <c r="C2850" s="57">
        <v>448</v>
      </c>
      <c r="D2850" s="57">
        <v>5</v>
      </c>
      <c r="E2850" s="58">
        <v>43531</v>
      </c>
      <c r="F2850" s="57">
        <v>5529</v>
      </c>
      <c r="G2850" s="57">
        <v>8584</v>
      </c>
      <c r="H2850" s="57">
        <v>8049</v>
      </c>
      <c r="I2850" s="57">
        <v>9</v>
      </c>
      <c r="J2850" s="59">
        <f t="shared" si="12"/>
        <v>21.230158730158731</v>
      </c>
      <c r="K2850" s="63">
        <f>AVERAGE(J2850:J2851)</f>
        <v>21.27561448213622</v>
      </c>
      <c r="L2850" s="63">
        <f>_xlfn.STDEV.S(J2850,J2851)</f>
        <v>6.4284140934434741E-2</v>
      </c>
      <c r="M2850" s="62"/>
      <c r="O2850" s="33">
        <f t="shared" si="1"/>
        <v>252</v>
      </c>
    </row>
    <row r="2851" spans="1:15" ht="15.75" customHeight="1" x14ac:dyDescent="0.3">
      <c r="A2851" s="7">
        <v>1666</v>
      </c>
      <c r="B2851" s="7">
        <v>362</v>
      </c>
      <c r="C2851" s="57">
        <v>448</v>
      </c>
      <c r="D2851" s="57">
        <v>5</v>
      </c>
      <c r="E2851" s="58">
        <v>43531</v>
      </c>
      <c r="F2851" s="57">
        <v>5582</v>
      </c>
      <c r="G2851" s="57">
        <v>8484</v>
      </c>
      <c r="H2851" s="57">
        <v>7974</v>
      </c>
      <c r="I2851" s="57"/>
      <c r="J2851" s="59">
        <f t="shared" si="12"/>
        <v>21.321070234113712</v>
      </c>
      <c r="K2851" s="62"/>
      <c r="L2851" s="62"/>
      <c r="M2851" s="62"/>
      <c r="O2851" s="33">
        <f t="shared" si="1"/>
        <v>239.2</v>
      </c>
    </row>
    <row r="2852" spans="1:15" ht="15.75" customHeight="1" x14ac:dyDescent="0.3">
      <c r="A2852" s="34">
        <v>2213</v>
      </c>
      <c r="B2852" s="34">
        <v>259</v>
      </c>
      <c r="C2852" s="64">
        <v>448</v>
      </c>
      <c r="D2852" s="64">
        <v>7</v>
      </c>
      <c r="E2852" s="65">
        <v>43545</v>
      </c>
      <c r="F2852" s="66">
        <v>5198</v>
      </c>
      <c r="G2852" s="64">
        <v>8095</v>
      </c>
      <c r="H2852" s="64">
        <v>7711</v>
      </c>
      <c r="I2852" s="57"/>
      <c r="J2852" s="59">
        <f t="shared" si="12"/>
        <v>15.280541185833666</v>
      </c>
      <c r="K2852" s="63">
        <f>AVERAGE(J2852:J2853)</f>
        <v>15.107415156835591</v>
      </c>
      <c r="L2852" s="63">
        <f>_xlfn.STDEV.S(J2852,J2853)</f>
        <v>0.24483717820887532</v>
      </c>
      <c r="M2852" s="62">
        <f>(K2850-K2852)/14</f>
        <v>0.44058566609290206</v>
      </c>
      <c r="N2852" s="33">
        <f>(K2846-K2852)/31</f>
        <v>0.32743806144551812</v>
      </c>
      <c r="O2852" s="33">
        <f t="shared" si="1"/>
        <v>251.3</v>
      </c>
    </row>
    <row r="2853" spans="1:15" ht="15.75" customHeight="1" x14ac:dyDescent="0.3">
      <c r="A2853" s="34">
        <v>2214</v>
      </c>
      <c r="B2853" s="34">
        <v>260</v>
      </c>
      <c r="C2853" s="64">
        <v>448</v>
      </c>
      <c r="D2853" s="64">
        <v>7</v>
      </c>
      <c r="E2853" s="65">
        <v>43545</v>
      </c>
      <c r="F2853" s="66">
        <v>5247</v>
      </c>
      <c r="G2853" s="64">
        <v>8133</v>
      </c>
      <c r="H2853" s="64">
        <v>7758</v>
      </c>
      <c r="I2853" s="57"/>
      <c r="J2853" s="59">
        <f t="shared" si="12"/>
        <v>14.934289127837516</v>
      </c>
      <c r="K2853" s="62"/>
      <c r="L2853" s="62"/>
      <c r="M2853" s="62"/>
      <c r="O2853" s="33">
        <f t="shared" si="1"/>
        <v>251.1</v>
      </c>
    </row>
    <row r="2854" spans="1:15" ht="15.75" customHeight="1" x14ac:dyDescent="0.3">
      <c r="A2854" s="7">
        <v>363</v>
      </c>
      <c r="B2854" s="7">
        <v>13</v>
      </c>
      <c r="C2854" s="28">
        <v>449</v>
      </c>
      <c r="D2854" s="28">
        <v>1</v>
      </c>
      <c r="E2854" s="29">
        <v>43514</v>
      </c>
      <c r="F2854" s="28">
        <v>5314</v>
      </c>
      <c r="G2854" s="28">
        <v>8202</v>
      </c>
      <c r="H2854" s="28">
        <v>7594</v>
      </c>
      <c r="I2854" s="28">
        <v>9</v>
      </c>
      <c r="J2854" s="30">
        <f t="shared" si="12"/>
        <v>26.666666666666668</v>
      </c>
      <c r="K2854" s="31">
        <f>AVERAGE(J2854:J2855)</f>
        <v>26.168408299257916</v>
      </c>
      <c r="L2854" s="31">
        <f>_xlfn.STDEV.S(J2854,J2855)</f>
        <v>0.70464374075533387</v>
      </c>
      <c r="M2854" s="32">
        <v>2</v>
      </c>
      <c r="O2854" s="33">
        <f t="shared" si="1"/>
        <v>228</v>
      </c>
    </row>
    <row r="2855" spans="1:15" ht="15.75" customHeight="1" x14ac:dyDescent="0.3">
      <c r="A2855" s="7">
        <v>364</v>
      </c>
      <c r="B2855" s="7">
        <v>14</v>
      </c>
      <c r="C2855" s="28">
        <v>449</v>
      </c>
      <c r="D2855" s="28">
        <v>1</v>
      </c>
      <c r="E2855" s="29">
        <v>43514</v>
      </c>
      <c r="F2855" s="28">
        <v>5249</v>
      </c>
      <c r="G2855" s="28">
        <v>8015</v>
      </c>
      <c r="H2855" s="28">
        <v>7450</v>
      </c>
      <c r="I2855" s="28"/>
      <c r="J2855" s="30">
        <f t="shared" si="12"/>
        <v>25.670149931849163</v>
      </c>
      <c r="K2855" s="31"/>
      <c r="L2855" s="31"/>
      <c r="M2855" s="32"/>
      <c r="O2855" s="33">
        <f t="shared" si="1"/>
        <v>220.1</v>
      </c>
    </row>
    <row r="2856" spans="1:15" ht="15.75" customHeight="1" x14ac:dyDescent="0.3">
      <c r="A2856" s="7">
        <v>1017</v>
      </c>
      <c r="B2856" s="7">
        <v>363</v>
      </c>
      <c r="C2856" s="28">
        <v>449</v>
      </c>
      <c r="D2856" s="28">
        <v>3</v>
      </c>
      <c r="E2856" s="29">
        <v>43521</v>
      </c>
      <c r="F2856" s="28">
        <v>5513</v>
      </c>
      <c r="G2856" s="28">
        <v>8904</v>
      </c>
      <c r="H2856" s="28">
        <v>8002</v>
      </c>
      <c r="I2856" s="28">
        <v>9</v>
      </c>
      <c r="J2856" s="30">
        <f t="shared" si="12"/>
        <v>36.239453595821615</v>
      </c>
      <c r="K2856" s="31">
        <f>AVERAGE(J2856:J2857)</f>
        <v>36.58876835855542</v>
      </c>
      <c r="L2856" s="31">
        <f>_xlfn.STDEV.S(J2856,J2857)</f>
        <v>0.49400567499528641</v>
      </c>
      <c r="M2856" s="32"/>
      <c r="O2856" s="33">
        <f t="shared" si="1"/>
        <v>248.9</v>
      </c>
    </row>
    <row r="2857" spans="1:15" ht="15.75" customHeight="1" x14ac:dyDescent="0.3">
      <c r="A2857" s="7">
        <v>1018</v>
      </c>
      <c r="B2857" s="7">
        <v>364</v>
      </c>
      <c r="C2857" s="28">
        <v>449</v>
      </c>
      <c r="D2857" s="28">
        <v>3</v>
      </c>
      <c r="E2857" s="29">
        <v>43521</v>
      </c>
      <c r="F2857" s="28">
        <v>5551</v>
      </c>
      <c r="G2857" s="28">
        <v>8780</v>
      </c>
      <c r="H2857" s="28">
        <v>7909</v>
      </c>
      <c r="I2857" s="28"/>
      <c r="J2857" s="30">
        <f t="shared" si="12"/>
        <v>36.938083121289225</v>
      </c>
      <c r="K2857" s="32"/>
      <c r="L2857" s="32"/>
      <c r="M2857" s="32"/>
      <c r="O2857" s="33">
        <f t="shared" si="1"/>
        <v>235.8</v>
      </c>
    </row>
    <row r="2858" spans="1:15" ht="15.75" customHeight="1" x14ac:dyDescent="0.3">
      <c r="A2858" s="7">
        <v>1667</v>
      </c>
      <c r="B2858" s="7">
        <v>363</v>
      </c>
      <c r="C2858" s="28">
        <v>449</v>
      </c>
      <c r="D2858" s="28">
        <v>5</v>
      </c>
      <c r="E2858" s="29">
        <v>43531</v>
      </c>
      <c r="F2858" s="28">
        <v>5513</v>
      </c>
      <c r="G2858" s="28">
        <v>8132</v>
      </c>
      <c r="H2858" s="28">
        <v>7514</v>
      </c>
      <c r="I2858" s="28">
        <v>8</v>
      </c>
      <c r="J2858" s="30">
        <f t="shared" si="12"/>
        <v>30.884557721139434</v>
      </c>
      <c r="K2858" s="31">
        <f>AVERAGE(J2858:J2859)</f>
        <v>30.622745951864832</v>
      </c>
      <c r="L2858" s="31">
        <f>_xlfn.STDEV.S(J2858,J2859)</f>
        <v>0.37025775489703655</v>
      </c>
      <c r="M2858" s="32"/>
      <c r="O2858" s="33">
        <f t="shared" si="1"/>
        <v>200.1</v>
      </c>
    </row>
    <row r="2859" spans="1:15" ht="15.75" customHeight="1" x14ac:dyDescent="0.3">
      <c r="A2859" s="7">
        <v>1668</v>
      </c>
      <c r="B2859" s="7">
        <v>364</v>
      </c>
      <c r="C2859" s="28">
        <v>449</v>
      </c>
      <c r="D2859" s="28">
        <v>5</v>
      </c>
      <c r="E2859" s="29">
        <v>43531</v>
      </c>
      <c r="F2859" s="28">
        <v>5551</v>
      </c>
      <c r="G2859" s="28">
        <v>8007</v>
      </c>
      <c r="H2859" s="28">
        <v>7435</v>
      </c>
      <c r="I2859" s="28"/>
      <c r="J2859" s="30">
        <f t="shared" si="12"/>
        <v>30.360934182590231</v>
      </c>
      <c r="K2859" s="31"/>
      <c r="L2859" s="31"/>
      <c r="M2859" s="32"/>
      <c r="O2859" s="33">
        <f t="shared" si="1"/>
        <v>188.4</v>
      </c>
    </row>
    <row r="2860" spans="1:15" ht="15.75" customHeight="1" x14ac:dyDescent="0.3">
      <c r="A2860" s="34">
        <v>2399</v>
      </c>
      <c r="B2860" s="34">
        <v>169</v>
      </c>
      <c r="C2860" s="35">
        <v>449</v>
      </c>
      <c r="D2860" s="35">
        <v>8</v>
      </c>
      <c r="E2860" s="36">
        <v>43550</v>
      </c>
      <c r="F2860" s="37">
        <v>5223</v>
      </c>
      <c r="G2860" s="35">
        <v>8039</v>
      </c>
      <c r="H2860" s="35">
        <v>7547</v>
      </c>
      <c r="I2860" s="28"/>
      <c r="J2860" s="30">
        <f t="shared" si="12"/>
        <v>21.170395869191051</v>
      </c>
      <c r="K2860" s="31">
        <f>AVERAGE(J2860:J2861)</f>
        <v>21.119515918956949</v>
      </c>
      <c r="L2860" s="31">
        <f>_xlfn.STDEV.S(J2860,J2861)</f>
        <v>7.1955115673934186E-2</v>
      </c>
      <c r="M2860" s="32"/>
      <c r="O2860" s="33">
        <f t="shared" si="1"/>
        <v>232.4</v>
      </c>
    </row>
    <row r="2861" spans="1:15" ht="15.75" customHeight="1" x14ac:dyDescent="0.3">
      <c r="A2861" s="34">
        <v>2400</v>
      </c>
      <c r="B2861" s="34">
        <v>170</v>
      </c>
      <c r="C2861" s="35">
        <v>449</v>
      </c>
      <c r="D2861" s="35">
        <v>8</v>
      </c>
      <c r="E2861" s="36">
        <v>43550</v>
      </c>
      <c r="F2861" s="37">
        <v>5223</v>
      </c>
      <c r="G2861" s="35">
        <v>8010</v>
      </c>
      <c r="H2861" s="35">
        <v>7525</v>
      </c>
      <c r="I2861" s="28"/>
      <c r="J2861" s="30">
        <f t="shared" si="12"/>
        <v>21.068635968722848</v>
      </c>
      <c r="K2861" s="32"/>
      <c r="L2861" s="32"/>
      <c r="M2861" s="32"/>
      <c r="O2861" s="33">
        <f t="shared" si="1"/>
        <v>230.2</v>
      </c>
    </row>
    <row r="2862" spans="1:15" ht="15.75" customHeight="1" x14ac:dyDescent="0.3">
      <c r="A2862" s="34">
        <v>2825</v>
      </c>
      <c r="B2862" s="34">
        <v>197</v>
      </c>
      <c r="C2862" s="35">
        <v>449</v>
      </c>
      <c r="D2862" s="35">
        <v>10</v>
      </c>
      <c r="E2862" s="36">
        <v>43564</v>
      </c>
      <c r="F2862" s="37">
        <v>5252</v>
      </c>
      <c r="G2862" s="35">
        <v>8055</v>
      </c>
      <c r="H2862" s="35">
        <v>7711</v>
      </c>
      <c r="I2862" s="35"/>
      <c r="J2862" s="30">
        <f t="shared" si="12"/>
        <v>13.989426596177307</v>
      </c>
      <c r="K2862" s="31">
        <f>AVERAGE(J2862:J2863)</f>
        <v>14.11854818490623</v>
      </c>
      <c r="L2862" s="31">
        <f>_xlfn.STDEV.S(J2862,J2863)</f>
        <v>0.18260550197560385</v>
      </c>
      <c r="M2862" s="32">
        <f>(K2860-K2862)/14</f>
        <v>0.50006912386076574</v>
      </c>
      <c r="N2862" s="33">
        <f>(K2856-K2862)/43</f>
        <v>0.52256325985230667</v>
      </c>
      <c r="O2862" s="33">
        <f t="shared" si="1"/>
        <v>245.9</v>
      </c>
    </row>
    <row r="2863" spans="1:15" ht="15.75" customHeight="1" x14ac:dyDescent="0.3">
      <c r="A2863" s="34">
        <v>2826</v>
      </c>
      <c r="B2863" s="34">
        <v>198</v>
      </c>
      <c r="C2863" s="35">
        <v>449</v>
      </c>
      <c r="D2863" s="35">
        <v>10</v>
      </c>
      <c r="E2863" s="36">
        <v>43564</v>
      </c>
      <c r="F2863" s="37">
        <v>5320</v>
      </c>
      <c r="G2863" s="35">
        <v>7894</v>
      </c>
      <c r="H2863" s="35">
        <v>7573</v>
      </c>
      <c r="I2863" s="35"/>
      <c r="J2863" s="30">
        <f t="shared" si="12"/>
        <v>14.247669773635153</v>
      </c>
      <c r="K2863" s="32"/>
      <c r="L2863" s="32"/>
      <c r="M2863" s="32"/>
      <c r="O2863" s="33">
        <f t="shared" si="1"/>
        <v>225.3</v>
      </c>
    </row>
    <row r="2864" spans="1:15" ht="15.75" customHeight="1" x14ac:dyDescent="0.3">
      <c r="A2864" s="7">
        <v>365</v>
      </c>
      <c r="B2864" s="7">
        <v>15</v>
      </c>
      <c r="C2864" s="57">
        <v>450</v>
      </c>
      <c r="D2864" s="57">
        <v>1</v>
      </c>
      <c r="E2864" s="58">
        <v>43514</v>
      </c>
      <c r="F2864" s="57">
        <v>5231</v>
      </c>
      <c r="G2864" s="57">
        <v>7543</v>
      </c>
      <c r="H2864" s="57">
        <v>6993</v>
      </c>
      <c r="I2864" s="57">
        <v>9</v>
      </c>
      <c r="J2864" s="59">
        <f t="shared" si="12"/>
        <v>31.214528944381385</v>
      </c>
      <c r="K2864" s="63">
        <f>AVERAGE(J2864:J2865)</f>
        <v>31.388975386644972</v>
      </c>
      <c r="L2864" s="63">
        <f>_xlfn.STDEV.S(J2864,J2865)</f>
        <v>0.24670452455689756</v>
      </c>
      <c r="M2864" s="62">
        <v>1</v>
      </c>
      <c r="O2864" s="33">
        <f t="shared" si="1"/>
        <v>176.2</v>
      </c>
    </row>
    <row r="2865" spans="1:15" ht="15.75" customHeight="1" x14ac:dyDescent="0.3">
      <c r="A2865" s="7">
        <v>366</v>
      </c>
      <c r="B2865" s="7">
        <v>16</v>
      </c>
      <c r="C2865" s="57">
        <v>450</v>
      </c>
      <c r="D2865" s="57">
        <v>1</v>
      </c>
      <c r="E2865" s="58">
        <v>43514</v>
      </c>
      <c r="F2865" s="57">
        <v>5280</v>
      </c>
      <c r="G2865" s="57">
        <v>7510</v>
      </c>
      <c r="H2865" s="57">
        <v>6975</v>
      </c>
      <c r="I2865" s="57"/>
      <c r="J2865" s="59">
        <f t="shared" si="12"/>
        <v>31.563421828908556</v>
      </c>
      <c r="K2865" s="62"/>
      <c r="L2865" s="62"/>
      <c r="M2865" s="62"/>
      <c r="O2865" s="33">
        <f t="shared" si="1"/>
        <v>169.5</v>
      </c>
    </row>
    <row r="2866" spans="1:15" ht="15.75" customHeight="1" x14ac:dyDescent="0.3">
      <c r="A2866" s="7">
        <v>1019</v>
      </c>
      <c r="B2866" s="7">
        <v>365</v>
      </c>
      <c r="C2866" s="57">
        <v>450</v>
      </c>
      <c r="D2866" s="57">
        <v>3</v>
      </c>
      <c r="E2866" s="58">
        <v>43521</v>
      </c>
      <c r="F2866" s="57">
        <v>5553</v>
      </c>
      <c r="G2866" s="57">
        <v>7390</v>
      </c>
      <c r="H2866" s="57">
        <v>6984</v>
      </c>
      <c r="I2866" s="57">
        <v>8</v>
      </c>
      <c r="J2866" s="59">
        <f t="shared" si="12"/>
        <v>28.371767994409502</v>
      </c>
      <c r="K2866" s="63">
        <f>AVERAGE(J2866:J2867)</f>
        <v>28.57932662015557</v>
      </c>
      <c r="L2866" s="63">
        <f>_xlfn.STDEV.S(J2866,J2867)</f>
        <v>0.29353222351761205</v>
      </c>
      <c r="M2866" s="62"/>
      <c r="O2866" s="33">
        <f t="shared" si="1"/>
        <v>143.1</v>
      </c>
    </row>
    <row r="2867" spans="1:15" ht="15.75" customHeight="1" x14ac:dyDescent="0.3">
      <c r="A2867" s="7">
        <v>1020</v>
      </c>
      <c r="B2867" s="7">
        <v>366</v>
      </c>
      <c r="C2867" s="57">
        <v>450</v>
      </c>
      <c r="D2867" s="57">
        <v>3</v>
      </c>
      <c r="E2867" s="58">
        <v>43521</v>
      </c>
      <c r="F2867" s="57">
        <v>5512</v>
      </c>
      <c r="G2867" s="57">
        <v>7476</v>
      </c>
      <c r="H2867" s="57">
        <v>7037</v>
      </c>
      <c r="I2867" s="57"/>
      <c r="J2867" s="59">
        <f t="shared" si="12"/>
        <v>28.78688524590164</v>
      </c>
      <c r="K2867" s="63"/>
      <c r="L2867" s="63"/>
      <c r="M2867" s="62"/>
      <c r="O2867" s="33">
        <f t="shared" si="1"/>
        <v>152.5</v>
      </c>
    </row>
    <row r="2868" spans="1:15" ht="15.75" customHeight="1" x14ac:dyDescent="0.3">
      <c r="A2868" s="7">
        <v>1669</v>
      </c>
      <c r="B2868" s="7">
        <v>365</v>
      </c>
      <c r="C2868" s="57">
        <v>450</v>
      </c>
      <c r="D2868" s="57">
        <v>5</v>
      </c>
      <c r="E2868" s="58">
        <v>43531</v>
      </c>
      <c r="F2868" s="57">
        <v>5553</v>
      </c>
      <c r="G2868" s="57">
        <v>7580</v>
      </c>
      <c r="H2868" s="57">
        <v>7171</v>
      </c>
      <c r="I2868" s="57">
        <v>9</v>
      </c>
      <c r="J2868" s="59">
        <f t="shared" si="12"/>
        <v>25.278121137206426</v>
      </c>
      <c r="K2868" s="63">
        <f>AVERAGE(J2868:J2869)</f>
        <v>23.802287585488767</v>
      </c>
      <c r="L2868" s="63">
        <f>_xlfn.STDEV.S(J2868,J2869)</f>
        <v>2.087143824644369</v>
      </c>
      <c r="M2868" s="62"/>
      <c r="O2868" s="33">
        <f t="shared" si="1"/>
        <v>161.80000000000001</v>
      </c>
    </row>
    <row r="2869" spans="1:15" ht="15.75" customHeight="1" x14ac:dyDescent="0.3">
      <c r="A2869" s="7">
        <v>1670</v>
      </c>
      <c r="B2869" s="7">
        <v>366</v>
      </c>
      <c r="C2869" s="57">
        <v>450</v>
      </c>
      <c r="D2869" s="57">
        <v>5</v>
      </c>
      <c r="E2869" s="58">
        <v>43531</v>
      </c>
      <c r="F2869" s="57">
        <v>5512</v>
      </c>
      <c r="G2869" s="57">
        <v>7468</v>
      </c>
      <c r="H2869" s="57">
        <v>7111</v>
      </c>
      <c r="I2869" s="57"/>
      <c r="J2869" s="59">
        <f t="shared" si="12"/>
        <v>22.326454033771107</v>
      </c>
      <c r="K2869" s="62"/>
      <c r="L2869" s="62"/>
      <c r="M2869" s="62"/>
      <c r="O2869" s="33">
        <f t="shared" si="1"/>
        <v>159.9</v>
      </c>
    </row>
    <row r="2870" spans="1:15" ht="15.75" customHeight="1" x14ac:dyDescent="0.3">
      <c r="A2870" s="34">
        <v>2215</v>
      </c>
      <c r="B2870" s="34">
        <v>261</v>
      </c>
      <c r="C2870" s="64">
        <v>450</v>
      </c>
      <c r="D2870" s="64">
        <v>7</v>
      </c>
      <c r="E2870" s="65">
        <v>43545</v>
      </c>
      <c r="F2870" s="66">
        <v>5229</v>
      </c>
      <c r="G2870" s="64">
        <v>7263</v>
      </c>
      <c r="H2870" s="64">
        <v>6922</v>
      </c>
      <c r="I2870" s="57"/>
      <c r="J2870" s="59">
        <f t="shared" si="12"/>
        <v>20.141760189013585</v>
      </c>
      <c r="K2870" s="63">
        <f>AVERAGE(J2870:J2871)</f>
        <v>20.094746442955479</v>
      </c>
      <c r="L2870" s="63">
        <f>_xlfn.STDEV.S(J2870,J2871)</f>
        <v>6.6487477293337732E-2</v>
      </c>
      <c r="M2870" s="62">
        <f>(K2868-K2870)/14</f>
        <v>0.26482436732380626</v>
      </c>
      <c r="N2870" s="33">
        <f>(K2864-K2870)/31</f>
        <v>0.36432996592546751</v>
      </c>
      <c r="O2870" s="33">
        <f t="shared" si="1"/>
        <v>169.3</v>
      </c>
    </row>
    <row r="2871" spans="1:15" ht="15.75" customHeight="1" x14ac:dyDescent="0.3">
      <c r="A2871" s="34">
        <v>2216</v>
      </c>
      <c r="B2871" s="34">
        <v>262</v>
      </c>
      <c r="C2871" s="64">
        <v>450</v>
      </c>
      <c r="D2871" s="64">
        <v>7</v>
      </c>
      <c r="E2871" s="65">
        <v>43545</v>
      </c>
      <c r="F2871" s="66">
        <v>5194</v>
      </c>
      <c r="G2871" s="64">
        <v>7206</v>
      </c>
      <c r="H2871" s="64">
        <v>6870</v>
      </c>
      <c r="I2871" s="57"/>
      <c r="J2871" s="59">
        <f t="shared" si="12"/>
        <v>20.047732696897373</v>
      </c>
      <c r="K2871" s="62"/>
      <c r="L2871" s="62"/>
      <c r="M2871" s="62"/>
      <c r="O2871" s="33">
        <f t="shared" si="1"/>
        <v>167.6</v>
      </c>
    </row>
    <row r="2872" spans="1:15" ht="15.75" customHeight="1" x14ac:dyDescent="0.3">
      <c r="A2872" s="7">
        <v>367</v>
      </c>
      <c r="B2872" s="7">
        <v>17</v>
      </c>
      <c r="C2872" s="28">
        <v>451</v>
      </c>
      <c r="D2872" s="28">
        <v>1</v>
      </c>
      <c r="E2872" s="29">
        <v>43514</v>
      </c>
      <c r="F2872" s="28">
        <v>5275</v>
      </c>
      <c r="G2872" s="28">
        <v>8512</v>
      </c>
      <c r="H2872" s="28">
        <v>7682</v>
      </c>
      <c r="I2872" s="28">
        <v>12</v>
      </c>
      <c r="J2872" s="30">
        <f t="shared" si="12"/>
        <v>34.482758620689658</v>
      </c>
      <c r="K2872" s="31">
        <f>AVERAGE(J2872:J2873)</f>
        <v>34.109350988812139</v>
      </c>
      <c r="L2872" s="31">
        <f>_xlfn.STDEV.S(J2872,J2873)</f>
        <v>0.52807813729481312</v>
      </c>
      <c r="M2872" s="32">
        <v>3</v>
      </c>
      <c r="O2872" s="33">
        <f t="shared" si="1"/>
        <v>240.7</v>
      </c>
    </row>
    <row r="2873" spans="1:15" ht="15.75" customHeight="1" x14ac:dyDescent="0.3">
      <c r="A2873" s="7">
        <v>368</v>
      </c>
      <c r="B2873" s="7">
        <v>18</v>
      </c>
      <c r="C2873" s="28">
        <v>451</v>
      </c>
      <c r="D2873" s="28">
        <v>1</v>
      </c>
      <c r="E2873" s="29">
        <v>43514</v>
      </c>
      <c r="F2873" s="28">
        <v>5205</v>
      </c>
      <c r="G2873" s="28">
        <v>8416</v>
      </c>
      <c r="H2873" s="28">
        <v>7606</v>
      </c>
      <c r="I2873" s="28"/>
      <c r="J2873" s="30">
        <f t="shared" si="12"/>
        <v>33.735943356934612</v>
      </c>
      <c r="K2873" s="31"/>
      <c r="L2873" s="31"/>
      <c r="M2873" s="32"/>
      <c r="O2873" s="33">
        <f t="shared" si="1"/>
        <v>240.1</v>
      </c>
    </row>
    <row r="2874" spans="1:15" ht="15.75" customHeight="1" x14ac:dyDescent="0.3">
      <c r="A2874" s="7">
        <v>1021</v>
      </c>
      <c r="B2874" s="7">
        <v>367</v>
      </c>
      <c r="C2874" s="28">
        <v>451</v>
      </c>
      <c r="D2874" s="28">
        <v>3</v>
      </c>
      <c r="E2874" s="29">
        <v>43521</v>
      </c>
      <c r="F2874" s="28">
        <v>5519</v>
      </c>
      <c r="G2874" s="28">
        <v>9705</v>
      </c>
      <c r="H2874" s="28">
        <v>8445</v>
      </c>
      <c r="I2874" s="28">
        <v>9</v>
      </c>
      <c r="J2874" s="30">
        <f t="shared" si="12"/>
        <v>43.062200956937801</v>
      </c>
      <c r="K2874" s="31">
        <f>AVERAGE(J2874:J2875)</f>
        <v>42.667965820632254</v>
      </c>
      <c r="L2874" s="31">
        <f>_xlfn.STDEV.S(J2874,J2875)</f>
        <v>0.55753267652730965</v>
      </c>
      <c r="M2874" s="32"/>
      <c r="O2874" s="33">
        <f t="shared" si="1"/>
        <v>292.60000000000002</v>
      </c>
    </row>
    <row r="2875" spans="1:15" ht="15.75" customHeight="1" x14ac:dyDescent="0.3">
      <c r="A2875" s="7">
        <v>1022</v>
      </c>
      <c r="B2875" s="7">
        <v>368</v>
      </c>
      <c r="C2875" s="28">
        <v>451</v>
      </c>
      <c r="D2875" s="28">
        <v>3</v>
      </c>
      <c r="E2875" s="29">
        <v>43521</v>
      </c>
      <c r="F2875" s="28">
        <v>5527</v>
      </c>
      <c r="G2875" s="28">
        <v>9394</v>
      </c>
      <c r="H2875" s="28">
        <v>8245</v>
      </c>
      <c r="I2875" s="28"/>
      <c r="J2875" s="30">
        <f t="shared" si="12"/>
        <v>42.273730684326708</v>
      </c>
      <c r="K2875" s="32"/>
      <c r="L2875" s="32"/>
      <c r="M2875" s="32"/>
      <c r="O2875" s="33">
        <f t="shared" si="1"/>
        <v>271.8</v>
      </c>
    </row>
    <row r="2876" spans="1:15" ht="15.75" customHeight="1" x14ac:dyDescent="0.3">
      <c r="A2876" s="7">
        <v>1671</v>
      </c>
      <c r="B2876" s="7">
        <v>367</v>
      </c>
      <c r="C2876" s="28">
        <v>451</v>
      </c>
      <c r="D2876" s="28">
        <v>5</v>
      </c>
      <c r="E2876" s="29">
        <v>43531</v>
      </c>
      <c r="F2876" s="28">
        <v>5519</v>
      </c>
      <c r="G2876" s="28">
        <v>8728</v>
      </c>
      <c r="H2876" s="28">
        <v>7896</v>
      </c>
      <c r="I2876" s="28">
        <v>8</v>
      </c>
      <c r="J2876" s="30">
        <f t="shared" si="12"/>
        <v>35.002103491796383</v>
      </c>
      <c r="K2876" s="31">
        <f>AVERAGE(J2876:J2877)</f>
        <v>34.32927974124523</v>
      </c>
      <c r="L2876" s="31">
        <f>_xlfn.STDEV.S(J2876,J2877)</f>
        <v>0.95151647311617771</v>
      </c>
      <c r="M2876" s="32"/>
      <c r="O2876" s="33">
        <f t="shared" si="1"/>
        <v>237.7</v>
      </c>
    </row>
    <row r="2877" spans="1:15" ht="15.75" customHeight="1" x14ac:dyDescent="0.3">
      <c r="A2877" s="7">
        <v>1672</v>
      </c>
      <c r="B2877" s="7">
        <v>368</v>
      </c>
      <c r="C2877" s="28">
        <v>451</v>
      </c>
      <c r="D2877" s="28">
        <v>5</v>
      </c>
      <c r="E2877" s="29">
        <v>43531</v>
      </c>
      <c r="F2877" s="28">
        <v>5527</v>
      </c>
      <c r="G2877" s="28">
        <v>8974</v>
      </c>
      <c r="H2877" s="28">
        <v>8106</v>
      </c>
      <c r="I2877" s="28"/>
      <c r="J2877" s="30">
        <f t="shared" si="12"/>
        <v>33.65645599069407</v>
      </c>
      <c r="K2877" s="31"/>
      <c r="L2877" s="31"/>
      <c r="M2877" s="32"/>
      <c r="O2877" s="33">
        <f t="shared" si="1"/>
        <v>257.89999999999998</v>
      </c>
    </row>
    <row r="2878" spans="1:15" ht="15.75" customHeight="1" x14ac:dyDescent="0.3">
      <c r="A2878" s="34">
        <v>2585</v>
      </c>
      <c r="B2878" s="34">
        <v>173</v>
      </c>
      <c r="C2878" s="35">
        <v>451</v>
      </c>
      <c r="D2878" s="35">
        <v>9</v>
      </c>
      <c r="E2878" s="36">
        <v>43557</v>
      </c>
      <c r="F2878" s="37">
        <v>5227</v>
      </c>
      <c r="G2878" s="35">
        <v>8044</v>
      </c>
      <c r="H2878" s="35">
        <v>7652</v>
      </c>
      <c r="I2878" s="28"/>
      <c r="J2878" s="30">
        <f t="shared" si="12"/>
        <v>16.164948453608247</v>
      </c>
      <c r="K2878" s="31">
        <f>AVERAGE(J2878:J2879)</f>
        <v>16.179561605444903</v>
      </c>
      <c r="L2878" s="31">
        <f>_xlfn.STDEV.S(J2878,J2879)</f>
        <v>2.0666117516413566E-2</v>
      </c>
      <c r="M2878" s="32"/>
      <c r="O2878" s="33">
        <f t="shared" si="1"/>
        <v>242.5</v>
      </c>
    </row>
    <row r="2879" spans="1:15" ht="15.75" customHeight="1" x14ac:dyDescent="0.3">
      <c r="A2879" s="34">
        <v>2586</v>
      </c>
      <c r="B2879" s="34">
        <v>174</v>
      </c>
      <c r="C2879" s="35">
        <v>451</v>
      </c>
      <c r="D2879" s="35">
        <v>9</v>
      </c>
      <c r="E2879" s="36">
        <v>43557</v>
      </c>
      <c r="F2879" s="37">
        <v>5182</v>
      </c>
      <c r="G2879" s="35">
        <v>8174</v>
      </c>
      <c r="H2879" s="35">
        <v>7757</v>
      </c>
      <c r="I2879" s="28"/>
      <c r="J2879" s="30">
        <f t="shared" si="12"/>
        <v>16.194174757281555</v>
      </c>
      <c r="K2879" s="32"/>
      <c r="L2879" s="32"/>
      <c r="M2879" s="32"/>
      <c r="O2879" s="33">
        <f t="shared" si="1"/>
        <v>257.5</v>
      </c>
    </row>
    <row r="2880" spans="1:15" ht="15.75" customHeight="1" x14ac:dyDescent="0.3">
      <c r="A2880" s="34">
        <v>3235</v>
      </c>
      <c r="B2880" s="34">
        <v>175</v>
      </c>
      <c r="C2880" s="35">
        <v>451</v>
      </c>
      <c r="D2880" s="35">
        <v>12</v>
      </c>
      <c r="E2880" s="36">
        <v>43577</v>
      </c>
      <c r="F2880" s="37">
        <v>5280</v>
      </c>
      <c r="G2880" s="35">
        <v>8040</v>
      </c>
      <c r="H2880" s="35">
        <v>7673</v>
      </c>
      <c r="I2880" s="35"/>
      <c r="J2880" s="30">
        <f t="shared" si="12"/>
        <v>15.336397826995404</v>
      </c>
      <c r="K2880" s="31">
        <f>AVERAGE(J2880:J2881)</f>
        <v>15.18157890526386</v>
      </c>
      <c r="L2880" s="31">
        <f>_xlfn.STDEV.S(J2880,J2881)</f>
        <v>0.21894701882472711</v>
      </c>
      <c r="M2880" s="32">
        <f>(K2878-K2880)/20</f>
        <v>4.9899135009052117E-2</v>
      </c>
      <c r="N2880" s="33">
        <f>(K2872-K2880)/63</f>
        <v>0.3004408267229885</v>
      </c>
      <c r="O2880" s="33">
        <f t="shared" si="1"/>
        <v>239.3</v>
      </c>
    </row>
    <row r="2881" spans="1:15" ht="15.75" customHeight="1" x14ac:dyDescent="0.3">
      <c r="A2881" s="34">
        <v>3236</v>
      </c>
      <c r="B2881" s="34">
        <v>176</v>
      </c>
      <c r="C2881" s="35">
        <v>451</v>
      </c>
      <c r="D2881" s="35">
        <v>12</v>
      </c>
      <c r="E2881" s="36">
        <v>43577</v>
      </c>
      <c r="F2881" s="37">
        <v>5193</v>
      </c>
      <c r="G2881" s="35">
        <v>7987</v>
      </c>
      <c r="H2881" s="35">
        <v>7622</v>
      </c>
      <c r="I2881" s="35"/>
      <c r="J2881" s="30">
        <f t="shared" si="12"/>
        <v>15.026759983532317</v>
      </c>
      <c r="K2881" s="32"/>
      <c r="L2881" s="32"/>
      <c r="M2881" s="32"/>
      <c r="O2881" s="33">
        <f t="shared" si="1"/>
        <v>242.9</v>
      </c>
    </row>
    <row r="2882" spans="1:15" ht="15.75" customHeight="1" x14ac:dyDescent="0.3">
      <c r="A2882" s="7">
        <v>369</v>
      </c>
      <c r="B2882" s="7">
        <v>19</v>
      </c>
      <c r="C2882" s="57">
        <v>452</v>
      </c>
      <c r="D2882" s="57">
        <v>1</v>
      </c>
      <c r="E2882" s="58">
        <v>43514</v>
      </c>
      <c r="F2882" s="57">
        <v>5229</v>
      </c>
      <c r="G2882" s="57">
        <v>7612</v>
      </c>
      <c r="H2882" s="57">
        <v>7240</v>
      </c>
      <c r="I2882" s="57">
        <v>9</v>
      </c>
      <c r="J2882" s="59">
        <f t="shared" si="12"/>
        <v>18.498259572352062</v>
      </c>
      <c r="K2882" s="63">
        <f>AVERAGE(J2882:J2883)</f>
        <v>18.416703235577558</v>
      </c>
      <c r="L2882" s="63">
        <f>_xlfn.STDEV.S(J2882,J2883)</f>
        <v>0.11533807756397402</v>
      </c>
      <c r="M2882" s="62">
        <v>1</v>
      </c>
      <c r="O2882" s="33">
        <f t="shared" si="1"/>
        <v>201.1</v>
      </c>
    </row>
    <row r="2883" spans="1:15" ht="15.75" customHeight="1" x14ac:dyDescent="0.3">
      <c r="A2883" s="7">
        <v>370</v>
      </c>
      <c r="B2883" s="7">
        <v>20</v>
      </c>
      <c r="C2883" s="57">
        <v>452</v>
      </c>
      <c r="D2883" s="57">
        <v>1</v>
      </c>
      <c r="E2883" s="58">
        <v>43514</v>
      </c>
      <c r="F2883" s="57">
        <v>5190</v>
      </c>
      <c r="G2883" s="57">
        <v>7365</v>
      </c>
      <c r="H2883" s="57">
        <v>7028</v>
      </c>
      <c r="I2883" s="57"/>
      <c r="J2883" s="59">
        <f t="shared" si="12"/>
        <v>18.33514689880305</v>
      </c>
      <c r="K2883" s="62"/>
      <c r="L2883" s="62"/>
      <c r="M2883" s="62"/>
      <c r="O2883" s="33">
        <f t="shared" si="1"/>
        <v>183.8</v>
      </c>
    </row>
    <row r="2884" spans="1:15" ht="15.75" customHeight="1" x14ac:dyDescent="0.3">
      <c r="A2884" s="7">
        <v>1023</v>
      </c>
      <c r="B2884" s="7">
        <v>369</v>
      </c>
      <c r="C2884" s="57">
        <v>452</v>
      </c>
      <c r="D2884" s="57">
        <v>3</v>
      </c>
      <c r="E2884" s="58">
        <v>43521</v>
      </c>
      <c r="F2884" s="57">
        <v>5533</v>
      </c>
      <c r="G2884" s="57">
        <v>7676</v>
      </c>
      <c r="H2884" s="57">
        <v>7371</v>
      </c>
      <c r="I2884" s="57">
        <v>9</v>
      </c>
      <c r="J2884" s="59">
        <f t="shared" si="12"/>
        <v>16.594124047878129</v>
      </c>
      <c r="K2884" s="63">
        <f>AVERAGE(J2884:J2885)</f>
        <v>16.599449291843577</v>
      </c>
      <c r="L2884" s="63">
        <f>_xlfn.STDEV.S(J2884,J2885)</f>
        <v>7.5310322388793443E-3</v>
      </c>
      <c r="M2884" s="62"/>
      <c r="O2884" s="33">
        <f t="shared" si="1"/>
        <v>183.8</v>
      </c>
    </row>
    <row r="2885" spans="1:15" ht="15.75" customHeight="1" x14ac:dyDescent="0.3">
      <c r="A2885" s="7">
        <v>1024</v>
      </c>
      <c r="B2885" s="7">
        <v>370</v>
      </c>
      <c r="C2885" s="57">
        <v>452</v>
      </c>
      <c r="D2885" s="57">
        <v>3</v>
      </c>
      <c r="E2885" s="58">
        <v>43521</v>
      </c>
      <c r="F2885" s="57">
        <v>5508</v>
      </c>
      <c r="G2885" s="57">
        <v>7706</v>
      </c>
      <c r="H2885" s="57">
        <v>7393</v>
      </c>
      <c r="I2885" s="57"/>
      <c r="J2885" s="59">
        <f t="shared" si="12"/>
        <v>16.604774535809021</v>
      </c>
      <c r="K2885" s="63"/>
      <c r="L2885" s="63"/>
      <c r="M2885" s="62"/>
      <c r="O2885" s="33">
        <f t="shared" si="1"/>
        <v>188.5</v>
      </c>
    </row>
    <row r="2886" spans="1:15" ht="15.75" customHeight="1" x14ac:dyDescent="0.3">
      <c r="A2886" s="7">
        <v>1673</v>
      </c>
      <c r="B2886" s="7">
        <v>369</v>
      </c>
      <c r="C2886" s="57">
        <v>452</v>
      </c>
      <c r="D2886" s="57">
        <v>5</v>
      </c>
      <c r="E2886" s="58">
        <v>43531</v>
      </c>
      <c r="F2886" s="57">
        <v>5533</v>
      </c>
      <c r="G2886" s="57">
        <v>8653</v>
      </c>
      <c r="H2886" s="57">
        <v>8192</v>
      </c>
      <c r="I2886" s="57">
        <v>8</v>
      </c>
      <c r="J2886" s="59">
        <f t="shared" si="12"/>
        <v>17.337344866491161</v>
      </c>
      <c r="K2886" s="63">
        <f>AVERAGE(J2886:J2887)</f>
        <v>17.133311495173025</v>
      </c>
      <c r="L2886" s="63">
        <f>_xlfn.STDEV.S(J2886,J2887)</f>
        <v>0.28854676089481379</v>
      </c>
      <c r="M2886" s="62"/>
      <c r="O2886" s="33">
        <f t="shared" si="1"/>
        <v>265.89999999999998</v>
      </c>
    </row>
    <row r="2887" spans="1:15" ht="15.75" customHeight="1" x14ac:dyDescent="0.3">
      <c r="A2887" s="7">
        <v>1674</v>
      </c>
      <c r="B2887" s="7">
        <v>370</v>
      </c>
      <c r="C2887" s="57">
        <v>452</v>
      </c>
      <c r="D2887" s="57">
        <v>5</v>
      </c>
      <c r="E2887" s="58">
        <v>43531</v>
      </c>
      <c r="F2887" s="57">
        <v>5508</v>
      </c>
      <c r="G2887" s="57">
        <v>8699</v>
      </c>
      <c r="H2887" s="57">
        <v>8237</v>
      </c>
      <c r="I2887" s="57"/>
      <c r="J2887" s="59">
        <f t="shared" si="12"/>
        <v>16.929278123854889</v>
      </c>
      <c r="K2887" s="62"/>
      <c r="L2887" s="62"/>
      <c r="M2887" s="62"/>
      <c r="O2887" s="33">
        <f t="shared" si="1"/>
        <v>272.89999999999998</v>
      </c>
    </row>
    <row r="2888" spans="1:15" ht="15.75" customHeight="1" x14ac:dyDescent="0.3">
      <c r="A2888" s="34">
        <v>2217</v>
      </c>
      <c r="B2888" s="34">
        <v>263</v>
      </c>
      <c r="C2888" s="64">
        <v>452</v>
      </c>
      <c r="D2888" s="64">
        <v>7</v>
      </c>
      <c r="E2888" s="65">
        <v>43545</v>
      </c>
      <c r="F2888" s="66">
        <v>5258</v>
      </c>
      <c r="G2888" s="64">
        <v>7350</v>
      </c>
      <c r="H2888" s="64">
        <v>7072</v>
      </c>
      <c r="I2888" s="57"/>
      <c r="J2888" s="59">
        <f t="shared" si="12"/>
        <v>15.325248070562294</v>
      </c>
      <c r="K2888" s="63">
        <f>AVERAGE(J2888:J2889)</f>
        <v>15.17690974956686</v>
      </c>
      <c r="L2888" s="63">
        <f>_xlfn.STDEV.S(J2888,J2889)</f>
        <v>0.2097820653713959</v>
      </c>
      <c r="M2888" s="62">
        <f>(K2886-K2888)/14</f>
        <v>0.13974298182901176</v>
      </c>
      <c r="N2888" s="62"/>
      <c r="O2888" s="33">
        <f t="shared" si="1"/>
        <v>181.4</v>
      </c>
    </row>
    <row r="2889" spans="1:15" ht="15.75" customHeight="1" x14ac:dyDescent="0.3">
      <c r="A2889" s="34">
        <v>2218</v>
      </c>
      <c r="B2889" s="34">
        <v>264</v>
      </c>
      <c r="C2889" s="64">
        <v>452</v>
      </c>
      <c r="D2889" s="64">
        <v>7</v>
      </c>
      <c r="E2889" s="65">
        <v>43545</v>
      </c>
      <c r="F2889" s="66">
        <v>5312</v>
      </c>
      <c r="G2889" s="64">
        <v>7325</v>
      </c>
      <c r="H2889" s="64">
        <v>7062</v>
      </c>
      <c r="I2889" s="57"/>
      <c r="J2889" s="59">
        <f t="shared" si="12"/>
        <v>15.028571428571427</v>
      </c>
      <c r="K2889" s="62"/>
      <c r="L2889" s="62"/>
      <c r="M2889" s="62"/>
      <c r="O2889" s="33">
        <f t="shared" si="1"/>
        <v>175</v>
      </c>
    </row>
    <row r="2890" spans="1:15" ht="15.75" customHeight="1" x14ac:dyDescent="0.3">
      <c r="A2890" s="7">
        <v>371</v>
      </c>
      <c r="B2890" s="7">
        <v>21</v>
      </c>
      <c r="C2890" s="28">
        <v>453</v>
      </c>
      <c r="D2890" s="28">
        <v>1</v>
      </c>
      <c r="E2890" s="29">
        <v>43514</v>
      </c>
      <c r="F2890" s="28">
        <v>5224</v>
      </c>
      <c r="G2890" s="28">
        <v>8747</v>
      </c>
      <c r="H2890" s="28">
        <v>7962</v>
      </c>
      <c r="I2890" s="28">
        <v>8</v>
      </c>
      <c r="J2890" s="30">
        <f t="shared" si="12"/>
        <v>28.670562454346239</v>
      </c>
      <c r="K2890" s="31">
        <f>AVERAGE(J2890:J2891)</f>
        <v>29.045892159649004</v>
      </c>
      <c r="L2890" s="31">
        <f>_xlfn.STDEV.S(J2890,J2891)</f>
        <v>0.5307963596006664</v>
      </c>
      <c r="M2890" s="32">
        <v>1</v>
      </c>
      <c r="O2890" s="33">
        <f t="shared" si="1"/>
        <v>273.8</v>
      </c>
    </row>
    <row r="2891" spans="1:15" ht="15.75" customHeight="1" x14ac:dyDescent="0.3">
      <c r="A2891" s="7">
        <v>372</v>
      </c>
      <c r="B2891" s="7">
        <v>22</v>
      </c>
      <c r="C2891" s="28">
        <v>453</v>
      </c>
      <c r="D2891" s="28">
        <v>1</v>
      </c>
      <c r="E2891" s="29">
        <v>43514</v>
      </c>
      <c r="F2891" s="28">
        <v>5276</v>
      </c>
      <c r="G2891" s="28">
        <v>8496</v>
      </c>
      <c r="H2891" s="28">
        <v>7764</v>
      </c>
      <c r="I2891" s="28"/>
      <c r="J2891" s="30">
        <f t="shared" si="12"/>
        <v>29.421221864951768</v>
      </c>
      <c r="K2891" s="31"/>
      <c r="L2891" s="31"/>
      <c r="M2891" s="32"/>
      <c r="O2891" s="33">
        <f t="shared" si="1"/>
        <v>248.8</v>
      </c>
    </row>
    <row r="2892" spans="1:15" ht="15.75" customHeight="1" x14ac:dyDescent="0.3">
      <c r="A2892" s="7">
        <v>1025</v>
      </c>
      <c r="B2892" s="7">
        <v>371</v>
      </c>
      <c r="C2892" s="28">
        <v>453</v>
      </c>
      <c r="D2892" s="28">
        <v>3</v>
      </c>
      <c r="E2892" s="29">
        <v>43521</v>
      </c>
      <c r="F2892" s="28">
        <v>5559</v>
      </c>
      <c r="G2892" s="28">
        <v>8483</v>
      </c>
      <c r="H2892" s="28">
        <v>7858</v>
      </c>
      <c r="I2892" s="28">
        <v>9</v>
      </c>
      <c r="J2892" s="30">
        <f t="shared" si="12"/>
        <v>27.185732927359723</v>
      </c>
      <c r="K2892" s="31">
        <f>AVERAGE(J2892:J2893)</f>
        <v>27.509937482647661</v>
      </c>
      <c r="L2892" s="31">
        <f>_xlfn.STDEV.S(J2892,J2893)</f>
        <v>0.45849447907134017</v>
      </c>
      <c r="M2892" s="32"/>
      <c r="O2892" s="33">
        <f t="shared" si="1"/>
        <v>229.9</v>
      </c>
    </row>
    <row r="2893" spans="1:15" ht="15.75" customHeight="1" x14ac:dyDescent="0.3">
      <c r="A2893" s="7">
        <v>1026</v>
      </c>
      <c r="B2893" s="7">
        <v>372</v>
      </c>
      <c r="C2893" s="28">
        <v>453</v>
      </c>
      <c r="D2893" s="28">
        <v>3</v>
      </c>
      <c r="E2893" s="29">
        <v>43521</v>
      </c>
      <c r="F2893" s="28">
        <v>5495</v>
      </c>
      <c r="G2893" s="28">
        <v>8393</v>
      </c>
      <c r="H2893" s="28">
        <v>7762</v>
      </c>
      <c r="I2893" s="28"/>
      <c r="J2893" s="30">
        <f t="shared" si="12"/>
        <v>27.834142037935599</v>
      </c>
      <c r="K2893" s="32"/>
      <c r="L2893" s="32"/>
      <c r="M2893" s="32"/>
      <c r="O2893" s="33">
        <f t="shared" si="1"/>
        <v>226.7</v>
      </c>
    </row>
    <row r="2894" spans="1:15" ht="15.75" customHeight="1" x14ac:dyDescent="0.3">
      <c r="A2894" s="7">
        <v>1675</v>
      </c>
      <c r="B2894" s="7">
        <v>371</v>
      </c>
      <c r="C2894" s="28">
        <v>453</v>
      </c>
      <c r="D2894" s="28">
        <v>5</v>
      </c>
      <c r="E2894" s="29">
        <v>43531</v>
      </c>
      <c r="F2894" s="28">
        <v>5559</v>
      </c>
      <c r="G2894" s="28">
        <v>7643</v>
      </c>
      <c r="H2894" s="28">
        <v>7330</v>
      </c>
      <c r="I2894" s="28">
        <v>7</v>
      </c>
      <c r="J2894" s="30">
        <f t="shared" si="12"/>
        <v>17.673630717108978</v>
      </c>
      <c r="K2894" s="31">
        <f>AVERAGE(J2894:J2895)</f>
        <v>17.289949343603368</v>
      </c>
      <c r="L2894" s="31">
        <f>_xlfn.STDEV.S(J2894,J2895)</f>
        <v>0.54260740204157032</v>
      </c>
      <c r="M2894" s="32"/>
      <c r="O2894" s="33">
        <f t="shared" si="1"/>
        <v>177.1</v>
      </c>
    </row>
    <row r="2895" spans="1:15" ht="15.75" customHeight="1" x14ac:dyDescent="0.3">
      <c r="A2895" s="7">
        <v>1676</v>
      </c>
      <c r="B2895" s="7">
        <v>372</v>
      </c>
      <c r="C2895" s="28">
        <v>453</v>
      </c>
      <c r="D2895" s="28">
        <v>5</v>
      </c>
      <c r="E2895" s="29">
        <v>43531</v>
      </c>
      <c r="F2895" s="28">
        <v>5495</v>
      </c>
      <c r="G2895" s="28">
        <v>7528</v>
      </c>
      <c r="H2895" s="28">
        <v>7234</v>
      </c>
      <c r="I2895" s="28"/>
      <c r="J2895" s="30">
        <f t="shared" si="12"/>
        <v>16.906267970097758</v>
      </c>
      <c r="K2895" s="31"/>
      <c r="L2895" s="31"/>
      <c r="M2895" s="32"/>
      <c r="O2895" s="33">
        <f t="shared" si="1"/>
        <v>173.9</v>
      </c>
    </row>
    <row r="2896" spans="1:15" ht="15.75" customHeight="1" x14ac:dyDescent="0.3">
      <c r="A2896" s="34">
        <v>2219</v>
      </c>
      <c r="B2896" s="34">
        <v>265</v>
      </c>
      <c r="C2896" s="35">
        <v>453</v>
      </c>
      <c r="D2896" s="35">
        <v>7</v>
      </c>
      <c r="E2896" s="36">
        <v>43545</v>
      </c>
      <c r="F2896" s="37">
        <v>5235</v>
      </c>
      <c r="G2896" s="35">
        <v>7240</v>
      </c>
      <c r="H2896" s="35">
        <v>6983</v>
      </c>
      <c r="I2896" s="28"/>
      <c r="J2896" s="30">
        <f t="shared" si="12"/>
        <v>14.702517162471395</v>
      </c>
      <c r="K2896" s="31">
        <f>AVERAGE(J2896:J2897)</f>
        <v>14.782554150500982</v>
      </c>
      <c r="L2896" s="31">
        <f>_xlfn.STDEV.S(J2896,J2897)</f>
        <v>0.11318939396293473</v>
      </c>
      <c r="M2896" s="32">
        <f>(K2894-K2896)/14</f>
        <v>0.17909965665017044</v>
      </c>
      <c r="N2896" s="33">
        <f>(K2890-K2896)/31</f>
        <v>0.46010767771445232</v>
      </c>
      <c r="O2896" s="33">
        <f t="shared" si="1"/>
        <v>174.8</v>
      </c>
    </row>
    <row r="2897" spans="1:15" ht="15.75" customHeight="1" x14ac:dyDescent="0.3">
      <c r="A2897" s="34">
        <v>2220</v>
      </c>
      <c r="B2897" s="34">
        <v>266</v>
      </c>
      <c r="C2897" s="35">
        <v>453</v>
      </c>
      <c r="D2897" s="35">
        <v>7</v>
      </c>
      <c r="E2897" s="36">
        <v>43545</v>
      </c>
      <c r="F2897" s="37">
        <v>5209</v>
      </c>
      <c r="G2897" s="35">
        <v>7257</v>
      </c>
      <c r="H2897" s="35">
        <v>6992</v>
      </c>
      <c r="I2897" s="28"/>
      <c r="J2897" s="30">
        <f t="shared" si="12"/>
        <v>14.862591138530568</v>
      </c>
      <c r="K2897" s="32"/>
      <c r="L2897" s="32"/>
      <c r="M2897" s="32"/>
      <c r="O2897" s="33">
        <f t="shared" si="1"/>
        <v>178.3</v>
      </c>
    </row>
    <row r="2898" spans="1:15" ht="15.75" customHeight="1" x14ac:dyDescent="0.3">
      <c r="A2898" s="7">
        <v>373</v>
      </c>
      <c r="B2898" s="7">
        <v>23</v>
      </c>
      <c r="C2898" s="57">
        <v>454</v>
      </c>
      <c r="D2898" s="57">
        <v>1</v>
      </c>
      <c r="E2898" s="58">
        <v>43514</v>
      </c>
      <c r="F2898" s="57">
        <v>5261</v>
      </c>
      <c r="G2898" s="57">
        <v>8118</v>
      </c>
      <c r="H2898" s="57">
        <v>7448</v>
      </c>
      <c r="I2898" s="57">
        <v>11</v>
      </c>
      <c r="J2898" s="59">
        <f t="shared" si="12"/>
        <v>30.635573845450388</v>
      </c>
      <c r="K2898" s="63">
        <f>AVERAGE(J2898:J2899)</f>
        <v>30.793977398915672</v>
      </c>
      <c r="L2898" s="63">
        <f>_xlfn.STDEV.S(J2898,J2899)</f>
        <v>0.22401645363869396</v>
      </c>
      <c r="M2898" s="62">
        <v>2</v>
      </c>
      <c r="O2898" s="33">
        <f t="shared" si="1"/>
        <v>218.7</v>
      </c>
    </row>
    <row r="2899" spans="1:15" ht="15.75" customHeight="1" x14ac:dyDescent="0.3">
      <c r="A2899" s="7">
        <v>374</v>
      </c>
      <c r="B2899" s="7">
        <v>24</v>
      </c>
      <c r="C2899" s="57">
        <v>454</v>
      </c>
      <c r="D2899" s="57">
        <v>1</v>
      </c>
      <c r="E2899" s="58">
        <v>43514</v>
      </c>
      <c r="F2899" s="57">
        <v>5196</v>
      </c>
      <c r="G2899" s="57">
        <v>7891</v>
      </c>
      <c r="H2899" s="57">
        <v>7254</v>
      </c>
      <c r="I2899" s="57"/>
      <c r="J2899" s="59">
        <f t="shared" si="12"/>
        <v>30.952380952380953</v>
      </c>
      <c r="K2899" s="62"/>
      <c r="L2899" s="62"/>
      <c r="M2899" s="62"/>
      <c r="O2899" s="33">
        <f t="shared" si="1"/>
        <v>205.8</v>
      </c>
    </row>
    <row r="2900" spans="1:15" ht="15.75" customHeight="1" x14ac:dyDescent="0.3">
      <c r="A2900" s="7">
        <v>1027</v>
      </c>
      <c r="B2900" s="7">
        <v>373</v>
      </c>
      <c r="C2900" s="57">
        <v>454</v>
      </c>
      <c r="D2900" s="57">
        <v>3</v>
      </c>
      <c r="E2900" s="58">
        <v>43521</v>
      </c>
      <c r="F2900" s="57">
        <v>5578</v>
      </c>
      <c r="G2900" s="57">
        <v>9565</v>
      </c>
      <c r="H2900" s="57">
        <v>8599</v>
      </c>
      <c r="I2900" s="57">
        <v>9</v>
      </c>
      <c r="J2900" s="59">
        <f t="shared" si="12"/>
        <v>31.976166832174773</v>
      </c>
      <c r="K2900" s="63">
        <f>AVERAGE(J2900:J2901)</f>
        <v>32.974341006371823</v>
      </c>
      <c r="L2900" s="63">
        <f>_xlfn.STDEV.S(J2900,J2901)</f>
        <v>1.4116314547600353</v>
      </c>
      <c r="M2900" s="62"/>
      <c r="O2900" s="33">
        <f t="shared" si="1"/>
        <v>302.10000000000002</v>
      </c>
    </row>
    <row r="2901" spans="1:15" ht="15.75" customHeight="1" x14ac:dyDescent="0.3">
      <c r="A2901" s="7">
        <v>1028</v>
      </c>
      <c r="B2901" s="7">
        <v>374</v>
      </c>
      <c r="C2901" s="57">
        <v>454</v>
      </c>
      <c r="D2901" s="57">
        <v>3</v>
      </c>
      <c r="E2901" s="58">
        <v>43521</v>
      </c>
      <c r="F2901" s="57">
        <v>5495</v>
      </c>
      <c r="G2901" s="57">
        <v>9687</v>
      </c>
      <c r="H2901" s="57">
        <v>8624</v>
      </c>
      <c r="I2901" s="57"/>
      <c r="J2901" s="59">
        <f t="shared" si="12"/>
        <v>33.972515180568877</v>
      </c>
      <c r="K2901" s="63"/>
      <c r="L2901" s="63"/>
      <c r="M2901" s="62"/>
      <c r="O2901" s="33">
        <f t="shared" si="1"/>
        <v>312.89999999999998</v>
      </c>
    </row>
    <row r="2902" spans="1:15" ht="15.75" customHeight="1" x14ac:dyDescent="0.3">
      <c r="A2902" s="7">
        <v>1677</v>
      </c>
      <c r="B2902" s="7">
        <v>373</v>
      </c>
      <c r="C2902" s="57">
        <v>454</v>
      </c>
      <c r="D2902" s="57">
        <v>5</v>
      </c>
      <c r="E2902" s="58">
        <v>43531</v>
      </c>
      <c r="F2902" s="57">
        <v>5578</v>
      </c>
      <c r="G2902" s="57">
        <v>8447</v>
      </c>
      <c r="H2902" s="57">
        <v>7829</v>
      </c>
      <c r="I2902" s="57">
        <v>8</v>
      </c>
      <c r="J2902" s="59">
        <f t="shared" si="12"/>
        <v>27.454464682363394</v>
      </c>
      <c r="K2902" s="63">
        <f>AVERAGE(J2902:J2903)</f>
        <v>27.136935845224826</v>
      </c>
      <c r="L2902" s="63">
        <f>_xlfn.STDEV.S(J2902,J2903)</f>
        <v>0.44905358792592254</v>
      </c>
      <c r="M2902" s="62"/>
      <c r="O2902" s="33">
        <f t="shared" si="1"/>
        <v>225.1</v>
      </c>
    </row>
    <row r="2903" spans="1:15" ht="15.75" customHeight="1" x14ac:dyDescent="0.3">
      <c r="A2903" s="7">
        <v>1678</v>
      </c>
      <c r="B2903" s="7">
        <v>374</v>
      </c>
      <c r="C2903" s="57">
        <v>454</v>
      </c>
      <c r="D2903" s="57">
        <v>5</v>
      </c>
      <c r="E2903" s="58">
        <v>43531</v>
      </c>
      <c r="F2903" s="57">
        <v>5495</v>
      </c>
      <c r="G2903" s="57">
        <v>8318</v>
      </c>
      <c r="H2903" s="57">
        <v>7721</v>
      </c>
      <c r="I2903" s="57"/>
      <c r="J2903" s="59">
        <f t="shared" si="12"/>
        <v>26.819407008086255</v>
      </c>
      <c r="K2903" s="62"/>
      <c r="L2903" s="62"/>
      <c r="M2903" s="62"/>
      <c r="O2903" s="33">
        <f t="shared" si="1"/>
        <v>222.6</v>
      </c>
    </row>
    <row r="2904" spans="1:15" ht="15.75" customHeight="1" x14ac:dyDescent="0.3">
      <c r="A2904" s="34">
        <v>2401</v>
      </c>
      <c r="B2904" s="34">
        <v>171</v>
      </c>
      <c r="C2904" s="64">
        <v>454</v>
      </c>
      <c r="D2904" s="64">
        <v>8</v>
      </c>
      <c r="E2904" s="65">
        <v>43550</v>
      </c>
      <c r="F2904" s="66">
        <v>5259</v>
      </c>
      <c r="G2904" s="64">
        <v>8980</v>
      </c>
      <c r="H2904" s="64">
        <v>8540</v>
      </c>
      <c r="I2904" s="57"/>
      <c r="J2904" s="59">
        <f t="shared" si="12"/>
        <v>13.410545565376408</v>
      </c>
      <c r="K2904" s="63">
        <f>AVERAGE(J2904:J2905)</f>
        <v>16.495148618409313</v>
      </c>
      <c r="L2904" s="63">
        <f>_xlfn.STDEV.S(J2904,J2905)</f>
        <v>4.3622874721365941</v>
      </c>
      <c r="M2904" s="62"/>
      <c r="O2904" s="33">
        <f t="shared" si="1"/>
        <v>328.1</v>
      </c>
    </row>
    <row r="2905" spans="1:15" ht="15.75" customHeight="1" x14ac:dyDescent="0.3">
      <c r="A2905" s="34">
        <v>2402</v>
      </c>
      <c r="B2905" s="34">
        <v>172</v>
      </c>
      <c r="C2905" s="64">
        <v>454</v>
      </c>
      <c r="D2905" s="64">
        <v>8</v>
      </c>
      <c r="E2905" s="65">
        <v>43550</v>
      </c>
      <c r="F2905" s="66">
        <v>5274</v>
      </c>
      <c r="G2905" s="64">
        <v>9030</v>
      </c>
      <c r="H2905" s="64">
        <v>8415</v>
      </c>
      <c r="I2905" s="57"/>
      <c r="J2905" s="59">
        <f t="shared" si="12"/>
        <v>19.579751671442217</v>
      </c>
      <c r="K2905" s="62"/>
      <c r="L2905" s="62"/>
      <c r="M2905" s="62"/>
      <c r="O2905" s="33">
        <f t="shared" si="1"/>
        <v>314.10000000000002</v>
      </c>
    </row>
    <row r="2906" spans="1:15" ht="15.75" customHeight="1" x14ac:dyDescent="0.3">
      <c r="A2906" s="34">
        <v>2827</v>
      </c>
      <c r="B2906" s="34">
        <v>199</v>
      </c>
      <c r="C2906" s="64">
        <v>454</v>
      </c>
      <c r="D2906" s="64">
        <v>10</v>
      </c>
      <c r="E2906" s="65">
        <v>43564</v>
      </c>
      <c r="F2906" s="66">
        <v>5262</v>
      </c>
      <c r="G2906" s="64">
        <v>8470</v>
      </c>
      <c r="H2906" s="64">
        <v>8094</v>
      </c>
      <c r="I2906" s="64"/>
      <c r="J2906" s="59">
        <f t="shared" si="12"/>
        <v>13.27683615819209</v>
      </c>
      <c r="K2906" s="63">
        <f>AVERAGE(J2906:J2907)</f>
        <v>13.263559641949954</v>
      </c>
      <c r="L2906" s="63">
        <f>_xlfn.STDEV.S(J2906,J2907)</f>
        <v>1.8775829330697286E-2</v>
      </c>
      <c r="M2906" s="62">
        <f>(K2904-K2906)/14</f>
        <v>0.23082778403281143</v>
      </c>
      <c r="N2906" s="33">
        <f>(K2898-K2906)/50</f>
        <v>0.35060835513931438</v>
      </c>
      <c r="O2906" s="33">
        <f t="shared" si="1"/>
        <v>283.2</v>
      </c>
    </row>
    <row r="2907" spans="1:15" ht="15.75" customHeight="1" x14ac:dyDescent="0.3">
      <c r="A2907" s="34">
        <v>2828</v>
      </c>
      <c r="B2907" s="34">
        <v>200</v>
      </c>
      <c r="C2907" s="64">
        <v>454</v>
      </c>
      <c r="D2907" s="64">
        <v>10</v>
      </c>
      <c r="E2907" s="65">
        <v>43564</v>
      </c>
      <c r="F2907" s="66">
        <v>5181</v>
      </c>
      <c r="G2907" s="64">
        <v>8181</v>
      </c>
      <c r="H2907" s="64">
        <v>7830</v>
      </c>
      <c r="I2907" s="64"/>
      <c r="J2907" s="59">
        <f t="shared" si="12"/>
        <v>13.250283125707815</v>
      </c>
      <c r="K2907" s="62"/>
      <c r="L2907" s="62"/>
      <c r="M2907" s="62"/>
      <c r="O2907" s="33">
        <f t="shared" si="1"/>
        <v>264.89999999999998</v>
      </c>
    </row>
    <row r="2908" spans="1:15" ht="15.75" customHeight="1" x14ac:dyDescent="0.3">
      <c r="A2908" s="7">
        <v>641</v>
      </c>
      <c r="B2908" s="7">
        <v>291</v>
      </c>
      <c r="C2908" s="67">
        <v>455</v>
      </c>
      <c r="D2908" s="67">
        <v>2</v>
      </c>
      <c r="E2908" s="68">
        <v>43517</v>
      </c>
      <c r="F2908" s="67">
        <v>5259</v>
      </c>
      <c r="G2908" s="67">
        <v>8717</v>
      </c>
      <c r="H2908" s="67">
        <v>7431</v>
      </c>
      <c r="I2908" s="67">
        <v>9</v>
      </c>
      <c r="J2908" s="69">
        <f t="shared" si="12"/>
        <v>59.208103130755063</v>
      </c>
      <c r="K2908" s="46">
        <f>AVERAGE(J2908:J2909)</f>
        <v>59.877301805070729</v>
      </c>
      <c r="L2908" s="46">
        <f>_xlfn.STDEV.S(J2908,J2909)</f>
        <v>0.94638984113930591</v>
      </c>
      <c r="M2908" s="47">
        <v>3</v>
      </c>
      <c r="O2908" s="33">
        <f t="shared" si="1"/>
        <v>217.2</v>
      </c>
    </row>
    <row r="2909" spans="1:15" ht="15.75" customHeight="1" x14ac:dyDescent="0.3">
      <c r="A2909" s="7">
        <v>642</v>
      </c>
      <c r="B2909" s="7">
        <v>292</v>
      </c>
      <c r="C2909" s="67">
        <v>455</v>
      </c>
      <c r="D2909" s="67">
        <v>2</v>
      </c>
      <c r="E2909" s="68">
        <v>43517</v>
      </c>
      <c r="F2909" s="67">
        <v>5243</v>
      </c>
      <c r="G2909" s="67">
        <v>8592</v>
      </c>
      <c r="H2909" s="67">
        <v>7329</v>
      </c>
      <c r="I2909" s="67"/>
      <c r="J2909" s="69">
        <f t="shared" si="12"/>
        <v>60.546500479386388</v>
      </c>
      <c r="K2909" s="46"/>
      <c r="L2909" s="46"/>
      <c r="M2909" s="47"/>
      <c r="O2909" s="33">
        <f t="shared" si="1"/>
        <v>208.6</v>
      </c>
    </row>
    <row r="2910" spans="1:15" ht="15.75" customHeight="1" x14ac:dyDescent="0.3">
      <c r="A2910" s="7">
        <v>1295</v>
      </c>
      <c r="B2910" s="7">
        <v>249</v>
      </c>
      <c r="C2910" s="67">
        <v>455</v>
      </c>
      <c r="D2910" s="67">
        <v>4</v>
      </c>
      <c r="E2910" s="68">
        <v>43524</v>
      </c>
      <c r="F2910" s="67">
        <v>5178</v>
      </c>
      <c r="G2910" s="67">
        <v>8141</v>
      </c>
      <c r="H2910" s="67">
        <v>7348</v>
      </c>
      <c r="I2910" s="67">
        <v>10</v>
      </c>
      <c r="J2910" s="69">
        <f t="shared" si="12"/>
        <v>36.543778801843317</v>
      </c>
      <c r="K2910" s="46">
        <f>AVERAGE(J2910:J2911)</f>
        <v>37.096774193548384</v>
      </c>
      <c r="L2910" s="46">
        <f>_xlfn.STDEV.S(J2910,J2911)</f>
        <v>0.78205358287913385</v>
      </c>
      <c r="M2910" s="47"/>
      <c r="O2910" s="33">
        <f t="shared" si="1"/>
        <v>217</v>
      </c>
    </row>
    <row r="2911" spans="1:15" ht="15.75" customHeight="1" x14ac:dyDescent="0.3">
      <c r="A2911" s="7">
        <v>1296</v>
      </c>
      <c r="B2911" s="7">
        <v>250</v>
      </c>
      <c r="C2911" s="67">
        <v>455</v>
      </c>
      <c r="D2911" s="67">
        <v>4</v>
      </c>
      <c r="E2911" s="68">
        <v>43524</v>
      </c>
      <c r="F2911" s="67">
        <v>5274</v>
      </c>
      <c r="G2911" s="67">
        <v>8261</v>
      </c>
      <c r="H2911" s="67">
        <v>7444</v>
      </c>
      <c r="I2911" s="67"/>
      <c r="J2911" s="69">
        <f t="shared" si="12"/>
        <v>37.649769585253459</v>
      </c>
      <c r="K2911" s="47"/>
      <c r="L2911" s="47"/>
      <c r="M2911" s="47"/>
      <c r="O2911" s="33">
        <f t="shared" si="1"/>
        <v>217</v>
      </c>
    </row>
    <row r="2912" spans="1:15" ht="15.75" customHeight="1" x14ac:dyDescent="0.3">
      <c r="A2912" s="7">
        <v>1945</v>
      </c>
      <c r="B2912" s="7">
        <v>249</v>
      </c>
      <c r="C2912" s="67">
        <v>455</v>
      </c>
      <c r="D2912" s="67">
        <v>6</v>
      </c>
      <c r="E2912" s="68">
        <v>43535</v>
      </c>
      <c r="F2912" s="67">
        <v>5178</v>
      </c>
      <c r="G2912" s="67">
        <v>8347</v>
      </c>
      <c r="H2912" s="67">
        <v>7395</v>
      </c>
      <c r="I2912" s="67">
        <v>8</v>
      </c>
      <c r="J2912" s="69">
        <f t="shared" si="12"/>
        <v>42.940911141181779</v>
      </c>
      <c r="K2912" s="46">
        <f>AVERAGE(J2912:J2913)</f>
        <v>42.130098264131888</v>
      </c>
      <c r="L2912" s="46">
        <f>_xlfn.STDEV.S(J2912,J2913)</f>
        <v>1.1466625672707043</v>
      </c>
      <c r="M2912" s="47"/>
      <c r="O2912" s="33">
        <f t="shared" si="1"/>
        <v>221.7</v>
      </c>
    </row>
    <row r="2913" spans="1:15" ht="15.75" customHeight="1" x14ac:dyDescent="0.3">
      <c r="A2913" s="7">
        <v>1946</v>
      </c>
      <c r="B2913" s="7">
        <v>250</v>
      </c>
      <c r="C2913" s="67">
        <v>455</v>
      </c>
      <c r="D2913" s="67">
        <v>6</v>
      </c>
      <c r="E2913" s="68">
        <v>43535</v>
      </c>
      <c r="F2913" s="67">
        <v>5274</v>
      </c>
      <c r="G2913" s="67">
        <v>8359</v>
      </c>
      <c r="H2913" s="67">
        <v>7457</v>
      </c>
      <c r="I2913" s="67"/>
      <c r="J2913" s="69">
        <f t="shared" si="12"/>
        <v>41.319285387081997</v>
      </c>
      <c r="K2913" s="46"/>
      <c r="L2913" s="46"/>
      <c r="M2913" s="47"/>
      <c r="O2913" s="33">
        <f t="shared" si="1"/>
        <v>218.3</v>
      </c>
    </row>
    <row r="2914" spans="1:15" ht="15.75" customHeight="1" x14ac:dyDescent="0.3">
      <c r="A2914" s="34">
        <v>2587</v>
      </c>
      <c r="B2914" s="34">
        <v>175</v>
      </c>
      <c r="C2914" s="70">
        <v>455</v>
      </c>
      <c r="D2914" s="70">
        <v>9</v>
      </c>
      <c r="E2914" s="71">
        <v>43557</v>
      </c>
      <c r="F2914" s="72">
        <v>5280</v>
      </c>
      <c r="G2914" s="70">
        <v>7872</v>
      </c>
      <c r="H2914" s="70">
        <v>7430</v>
      </c>
      <c r="I2914" s="67"/>
      <c r="J2914" s="69">
        <f t="shared" si="12"/>
        <v>20.558139534883722</v>
      </c>
      <c r="K2914" s="46">
        <f>AVERAGE(J2914:J2915)</f>
        <v>20.57177610141499</v>
      </c>
      <c r="L2914" s="46">
        <f>_xlfn.STDEV.S(J2914,J2915)</f>
        <v>1.9285017332722382E-2</v>
      </c>
      <c r="M2914" s="47"/>
      <c r="O2914" s="33">
        <f t="shared" si="1"/>
        <v>215</v>
      </c>
    </row>
    <row r="2915" spans="1:15" ht="15.75" customHeight="1" x14ac:dyDescent="0.3">
      <c r="A2915" s="34">
        <v>2588</v>
      </c>
      <c r="B2915" s="34">
        <v>176</v>
      </c>
      <c r="C2915" s="70">
        <v>455</v>
      </c>
      <c r="D2915" s="70">
        <v>9</v>
      </c>
      <c r="E2915" s="71">
        <v>43557</v>
      </c>
      <c r="F2915" s="72">
        <v>5193</v>
      </c>
      <c r="G2915" s="70">
        <v>7706</v>
      </c>
      <c r="H2915" s="70">
        <v>7277</v>
      </c>
      <c r="I2915" s="67"/>
      <c r="J2915" s="69">
        <f t="shared" si="12"/>
        <v>20.585412667946258</v>
      </c>
      <c r="K2915" s="47"/>
      <c r="L2915" s="47"/>
      <c r="M2915" s="47"/>
      <c r="O2915" s="33">
        <f t="shared" si="1"/>
        <v>208.4</v>
      </c>
    </row>
    <row r="2916" spans="1:15" ht="15.75" customHeight="1" x14ac:dyDescent="0.3">
      <c r="A2916" s="34">
        <v>3237</v>
      </c>
      <c r="B2916" s="34">
        <v>177</v>
      </c>
      <c r="C2916" s="70">
        <v>455</v>
      </c>
      <c r="D2916" s="70">
        <v>12</v>
      </c>
      <c r="E2916" s="71">
        <v>43577</v>
      </c>
      <c r="F2916" s="72">
        <v>5259</v>
      </c>
      <c r="G2916" s="70">
        <v>7654</v>
      </c>
      <c r="H2916" s="70">
        <v>7328</v>
      </c>
      <c r="I2916" s="70"/>
      <c r="J2916" s="69">
        <f t="shared" si="12"/>
        <v>15.756404059932336</v>
      </c>
      <c r="K2916" s="46">
        <f>AVERAGE(J2916:J2917)</f>
        <v>15.813278675592858</v>
      </c>
      <c r="L2916" s="46">
        <f>_xlfn.STDEV.S(J2916,J2917)</f>
        <v>8.043285282186774E-2</v>
      </c>
      <c r="M2916" s="47">
        <f>(K2914-K2916)/20</f>
        <v>0.23792487129110657</v>
      </c>
      <c r="N2916" s="33">
        <f>(K2910-K2916)/53</f>
        <v>0.40157538713123636</v>
      </c>
      <c r="O2916" s="33">
        <f t="shared" si="1"/>
        <v>206.9</v>
      </c>
    </row>
    <row r="2917" spans="1:15" ht="15.75" customHeight="1" x14ac:dyDescent="0.3">
      <c r="A2917" s="34">
        <v>3238</v>
      </c>
      <c r="B2917" s="34">
        <v>178</v>
      </c>
      <c r="C2917" s="70">
        <v>455</v>
      </c>
      <c r="D2917" s="70">
        <v>12</v>
      </c>
      <c r="E2917" s="71">
        <v>43577</v>
      </c>
      <c r="F2917" s="72">
        <v>5226</v>
      </c>
      <c r="G2917" s="70">
        <v>7796</v>
      </c>
      <c r="H2917" s="70">
        <v>7444</v>
      </c>
      <c r="I2917" s="70"/>
      <c r="J2917" s="69">
        <f t="shared" si="12"/>
        <v>15.870153291253381</v>
      </c>
      <c r="K2917" s="47"/>
      <c r="L2917" s="47"/>
      <c r="M2917" s="47"/>
      <c r="O2917" s="33">
        <f t="shared" si="1"/>
        <v>221.8</v>
      </c>
    </row>
    <row r="2918" spans="1:15" ht="15.75" customHeight="1" x14ac:dyDescent="0.3">
      <c r="A2918" s="7">
        <v>375</v>
      </c>
      <c r="B2918" s="7">
        <v>25</v>
      </c>
      <c r="C2918" s="28">
        <v>456</v>
      </c>
      <c r="D2918" s="28">
        <v>1</v>
      </c>
      <c r="E2918" s="29">
        <v>43514</v>
      </c>
      <c r="F2918" s="28">
        <v>5238</v>
      </c>
      <c r="G2918" s="28">
        <v>10179</v>
      </c>
      <c r="H2918" s="28">
        <v>8613</v>
      </c>
      <c r="I2918" s="28">
        <v>10</v>
      </c>
      <c r="J2918" s="30">
        <f t="shared" si="12"/>
        <v>46.400000000000006</v>
      </c>
      <c r="K2918" s="31">
        <f>AVERAGE(J2918:J2919)</f>
        <v>47.063280025086236</v>
      </c>
      <c r="L2918" s="31">
        <f>_xlfn.STDEV.S(J2918,J2919)</f>
        <v>0.93801960712811361</v>
      </c>
      <c r="M2918" s="32">
        <v>3</v>
      </c>
      <c r="O2918" s="33">
        <f t="shared" si="1"/>
        <v>337.5</v>
      </c>
    </row>
    <row r="2919" spans="1:15" ht="15.75" customHeight="1" x14ac:dyDescent="0.3">
      <c r="A2919" s="7">
        <v>376</v>
      </c>
      <c r="B2919" s="7">
        <v>26</v>
      </c>
      <c r="C2919" s="28">
        <v>456</v>
      </c>
      <c r="D2919" s="28">
        <v>1</v>
      </c>
      <c r="E2919" s="29">
        <v>43514</v>
      </c>
      <c r="F2919" s="28">
        <v>5207</v>
      </c>
      <c r="G2919" s="28">
        <v>9918</v>
      </c>
      <c r="H2919" s="28">
        <v>8396</v>
      </c>
      <c r="I2919" s="28"/>
      <c r="J2919" s="30">
        <f t="shared" si="12"/>
        <v>47.726560050172466</v>
      </c>
      <c r="K2919" s="32"/>
      <c r="L2919" s="32"/>
      <c r="M2919" s="32"/>
      <c r="O2919" s="33">
        <f t="shared" si="1"/>
        <v>318.89999999999998</v>
      </c>
    </row>
    <row r="2920" spans="1:15" ht="15.75" customHeight="1" x14ac:dyDescent="0.3">
      <c r="A2920" s="7">
        <v>1029</v>
      </c>
      <c r="B2920" s="7">
        <v>375</v>
      </c>
      <c r="C2920" s="28">
        <v>456</v>
      </c>
      <c r="D2920" s="28">
        <v>3</v>
      </c>
      <c r="E2920" s="29">
        <v>43521</v>
      </c>
      <c r="F2920" s="28">
        <v>5528</v>
      </c>
      <c r="G2920" s="28">
        <v>10352</v>
      </c>
      <c r="H2920" s="28">
        <v>8882</v>
      </c>
      <c r="I2920" s="28">
        <v>9</v>
      </c>
      <c r="J2920" s="30">
        <f t="shared" si="12"/>
        <v>43.828264758497312</v>
      </c>
      <c r="K2920" s="31">
        <f>AVERAGE(J2920:J2921)</f>
        <v>43.838235551498883</v>
      </c>
      <c r="L2920" s="31">
        <f>_xlfn.STDEV.S(J2920,J2921)</f>
        <v>1.410083069043158E-2</v>
      </c>
      <c r="M2920" s="32"/>
      <c r="O2920" s="33">
        <f t="shared" si="1"/>
        <v>335.4</v>
      </c>
    </row>
    <row r="2921" spans="1:15" ht="15.75" customHeight="1" x14ac:dyDescent="0.3">
      <c r="A2921" s="7">
        <v>1030</v>
      </c>
      <c r="B2921" s="7">
        <v>376</v>
      </c>
      <c r="C2921" s="28">
        <v>456</v>
      </c>
      <c r="D2921" s="28">
        <v>3</v>
      </c>
      <c r="E2921" s="29">
        <v>43521</v>
      </c>
      <c r="F2921" s="28">
        <v>5564</v>
      </c>
      <c r="G2921" s="28">
        <v>10416</v>
      </c>
      <c r="H2921" s="28">
        <v>8937</v>
      </c>
      <c r="I2921" s="28"/>
      <c r="J2921" s="30">
        <f t="shared" si="12"/>
        <v>43.848206344500447</v>
      </c>
      <c r="K2921" s="31"/>
      <c r="L2921" s="31"/>
      <c r="M2921" s="32"/>
      <c r="O2921" s="33">
        <f t="shared" si="1"/>
        <v>337.3</v>
      </c>
    </row>
    <row r="2922" spans="1:15" ht="15.75" customHeight="1" x14ac:dyDescent="0.3">
      <c r="A2922" s="7">
        <v>1679</v>
      </c>
      <c r="B2922" s="7">
        <v>375</v>
      </c>
      <c r="C2922" s="28">
        <v>456</v>
      </c>
      <c r="D2922" s="28">
        <v>5</v>
      </c>
      <c r="E2922" s="29">
        <v>43531</v>
      </c>
      <c r="F2922" s="28">
        <v>5528</v>
      </c>
      <c r="G2922" s="28">
        <v>9626</v>
      </c>
      <c r="H2922" s="28">
        <v>8540</v>
      </c>
      <c r="I2922" s="28">
        <v>8</v>
      </c>
      <c r="J2922" s="30">
        <f t="shared" si="12"/>
        <v>36.055776892430281</v>
      </c>
      <c r="K2922" s="31">
        <f>AVERAGE(J2922:J2923)</f>
        <v>36.334559137431562</v>
      </c>
      <c r="L2922" s="31">
        <f>_xlfn.STDEV.S(J2922,J2923)</f>
        <v>0.39425763182963075</v>
      </c>
      <c r="M2922" s="32"/>
      <c r="O2922" s="33">
        <f t="shared" si="1"/>
        <v>301.2</v>
      </c>
    </row>
    <row r="2923" spans="1:15" ht="15.75" customHeight="1" x14ac:dyDescent="0.3">
      <c r="A2923" s="7">
        <v>1680</v>
      </c>
      <c r="B2923" s="7">
        <v>376</v>
      </c>
      <c r="C2923" s="28">
        <v>456</v>
      </c>
      <c r="D2923" s="28">
        <v>5</v>
      </c>
      <c r="E2923" s="29">
        <v>43531</v>
      </c>
      <c r="F2923" s="28">
        <v>5564</v>
      </c>
      <c r="G2923" s="28">
        <v>10090</v>
      </c>
      <c r="H2923" s="28">
        <v>8877</v>
      </c>
      <c r="I2923" s="28"/>
      <c r="J2923" s="30">
        <f t="shared" si="12"/>
        <v>36.613341382432843</v>
      </c>
      <c r="K2923" s="32"/>
      <c r="L2923" s="32"/>
      <c r="M2923" s="32"/>
      <c r="O2923" s="33">
        <f t="shared" si="1"/>
        <v>331.3</v>
      </c>
    </row>
    <row r="2924" spans="1:15" ht="15.75" customHeight="1" x14ac:dyDescent="0.3">
      <c r="A2924" s="34">
        <v>2589</v>
      </c>
      <c r="B2924" s="34">
        <v>177</v>
      </c>
      <c r="C2924" s="35">
        <v>456</v>
      </c>
      <c r="D2924" s="35">
        <v>9</v>
      </c>
      <c r="E2924" s="36">
        <v>43557</v>
      </c>
      <c r="F2924" s="37">
        <v>5259</v>
      </c>
      <c r="G2924" s="35">
        <v>8960</v>
      </c>
      <c r="H2924" s="35">
        <v>8394</v>
      </c>
      <c r="I2924" s="28"/>
      <c r="J2924" s="30">
        <f t="shared" si="12"/>
        <v>18.054226475279105</v>
      </c>
      <c r="K2924" s="31">
        <f>AVERAGE(J2924:J2925)</f>
        <v>17.91636726327215</v>
      </c>
      <c r="L2924" s="31">
        <f>_xlfn.STDEV.S(J2924,J2925)</f>
        <v>0.19496236731830086</v>
      </c>
      <c r="M2924" s="32"/>
      <c r="O2924" s="33">
        <f t="shared" si="1"/>
        <v>313.5</v>
      </c>
    </row>
    <row r="2925" spans="1:15" ht="15.75" customHeight="1" x14ac:dyDescent="0.3">
      <c r="A2925" s="34">
        <v>2590</v>
      </c>
      <c r="B2925" s="34">
        <v>178</v>
      </c>
      <c r="C2925" s="35">
        <v>456</v>
      </c>
      <c r="D2925" s="35">
        <v>9</v>
      </c>
      <c r="E2925" s="36">
        <v>43557</v>
      </c>
      <c r="F2925" s="37">
        <v>5226</v>
      </c>
      <c r="G2925" s="35">
        <v>8810</v>
      </c>
      <c r="H2925" s="35">
        <v>8269</v>
      </c>
      <c r="I2925" s="28"/>
      <c r="J2925" s="30">
        <f t="shared" si="12"/>
        <v>17.778508051265199</v>
      </c>
      <c r="K2925" s="32"/>
      <c r="L2925" s="32"/>
      <c r="M2925" s="32"/>
      <c r="O2925" s="33">
        <f t="shared" si="1"/>
        <v>304.3</v>
      </c>
    </row>
    <row r="2926" spans="1:15" ht="15.75" customHeight="1" x14ac:dyDescent="0.3">
      <c r="A2926" s="34">
        <v>3239</v>
      </c>
      <c r="B2926" s="34">
        <v>179</v>
      </c>
      <c r="C2926" s="35">
        <v>456</v>
      </c>
      <c r="D2926" s="35">
        <v>12</v>
      </c>
      <c r="E2926" s="36">
        <v>43577</v>
      </c>
      <c r="F2926" s="37">
        <v>5180</v>
      </c>
      <c r="G2926" s="35">
        <v>9035</v>
      </c>
      <c r="H2926" s="35">
        <v>8521</v>
      </c>
      <c r="I2926" s="35"/>
      <c r="J2926" s="30">
        <f t="shared" si="12"/>
        <v>15.384615384615385</v>
      </c>
      <c r="K2926" s="31">
        <f>AVERAGE(J2926:J2927)</f>
        <v>15.274693227449134</v>
      </c>
      <c r="L2926" s="31">
        <f>_xlfn.STDEV.S(J2926,J2927)</f>
        <v>0.15545340546981998</v>
      </c>
      <c r="M2926" s="32">
        <f>(K2924-K2926)/20</f>
        <v>0.13208370179115078</v>
      </c>
      <c r="N2926" s="33">
        <f>(K2922-K2926)/46</f>
        <v>0.45782317195613975</v>
      </c>
      <c r="O2926" s="33">
        <f t="shared" si="1"/>
        <v>334.1</v>
      </c>
    </row>
    <row r="2927" spans="1:15" ht="15.75" customHeight="1" x14ac:dyDescent="0.3">
      <c r="A2927" s="34">
        <v>3240</v>
      </c>
      <c r="B2927" s="34">
        <v>180</v>
      </c>
      <c r="C2927" s="35">
        <v>456</v>
      </c>
      <c r="D2927" s="35">
        <v>12</v>
      </c>
      <c r="E2927" s="36">
        <v>43577</v>
      </c>
      <c r="F2927" s="37">
        <v>5282</v>
      </c>
      <c r="G2927" s="35">
        <v>9231</v>
      </c>
      <c r="H2927" s="35">
        <v>8711</v>
      </c>
      <c r="I2927" s="35"/>
      <c r="J2927" s="30">
        <f t="shared" si="12"/>
        <v>15.164771070282882</v>
      </c>
      <c r="K2927" s="32"/>
      <c r="L2927" s="32"/>
      <c r="M2927" s="32"/>
      <c r="O2927" s="33">
        <f t="shared" si="1"/>
        <v>342.9</v>
      </c>
    </row>
    <row r="2928" spans="1:15" ht="15.75" customHeight="1" x14ac:dyDescent="0.3">
      <c r="A2928" s="7">
        <v>377</v>
      </c>
      <c r="B2928" s="7">
        <v>27</v>
      </c>
      <c r="C2928" s="57">
        <v>457</v>
      </c>
      <c r="D2928" s="57">
        <v>1</v>
      </c>
      <c r="E2928" s="58">
        <v>43514</v>
      </c>
      <c r="F2928" s="57">
        <v>5236</v>
      </c>
      <c r="G2928" s="57">
        <v>8872</v>
      </c>
      <c r="H2928" s="57">
        <v>7947</v>
      </c>
      <c r="I2928" s="57">
        <v>10</v>
      </c>
      <c r="J2928" s="59">
        <f t="shared" si="12"/>
        <v>34.120250829952049</v>
      </c>
      <c r="K2928" s="63">
        <f>AVERAGE(J2928:J2929)</f>
        <v>34.945603165924624</v>
      </c>
      <c r="L2928" s="63">
        <f>_xlfn.STDEV.S(J2928,J2929)</f>
        <v>1.1672244672687355</v>
      </c>
      <c r="M2928" s="62">
        <v>2</v>
      </c>
      <c r="O2928" s="33">
        <f t="shared" si="1"/>
        <v>271.10000000000002</v>
      </c>
    </row>
    <row r="2929" spans="1:15" ht="15.75" customHeight="1" x14ac:dyDescent="0.3">
      <c r="A2929" s="7">
        <v>378</v>
      </c>
      <c r="B2929" s="7">
        <v>28</v>
      </c>
      <c r="C2929" s="57">
        <v>457</v>
      </c>
      <c r="D2929" s="57">
        <v>1</v>
      </c>
      <c r="E2929" s="58">
        <v>43514</v>
      </c>
      <c r="F2929" s="57">
        <v>5216</v>
      </c>
      <c r="G2929" s="57">
        <v>9152</v>
      </c>
      <c r="H2929" s="57">
        <v>8115</v>
      </c>
      <c r="I2929" s="57"/>
      <c r="J2929" s="59">
        <f t="shared" si="12"/>
        <v>35.770955501897205</v>
      </c>
      <c r="K2929" s="63"/>
      <c r="L2929" s="63"/>
      <c r="M2929" s="62"/>
      <c r="O2929" s="33">
        <f t="shared" si="1"/>
        <v>289.89999999999998</v>
      </c>
    </row>
    <row r="2930" spans="1:15" ht="15.75" customHeight="1" x14ac:dyDescent="0.3">
      <c r="A2930" s="7">
        <v>1031</v>
      </c>
      <c r="B2930" s="7">
        <v>377</v>
      </c>
      <c r="C2930" s="57">
        <v>457</v>
      </c>
      <c r="D2930" s="57">
        <v>3</v>
      </c>
      <c r="E2930" s="58">
        <v>43521</v>
      </c>
      <c r="F2930" s="57">
        <v>5526</v>
      </c>
      <c r="G2930" s="57">
        <v>9268</v>
      </c>
      <c r="H2930" s="57">
        <v>8247</v>
      </c>
      <c r="I2930" s="57">
        <v>9</v>
      </c>
      <c r="J2930" s="59">
        <f t="shared" si="12"/>
        <v>37.522969496508637</v>
      </c>
      <c r="K2930" s="63">
        <f>AVERAGE(J2930:J2931)</f>
        <v>37.948244045352808</v>
      </c>
      <c r="L2930" s="63">
        <f>_xlfn.STDEV.S(J2930,J2931)</f>
        <v>0.60142903470752207</v>
      </c>
      <c r="M2930" s="62"/>
      <c r="O2930" s="33">
        <f t="shared" si="1"/>
        <v>272.10000000000002</v>
      </c>
    </row>
    <row r="2931" spans="1:15" ht="15.75" customHeight="1" x14ac:dyDescent="0.3">
      <c r="A2931" s="7">
        <v>1032</v>
      </c>
      <c r="B2931" s="7">
        <v>378</v>
      </c>
      <c r="C2931" s="57">
        <v>457</v>
      </c>
      <c r="D2931" s="57">
        <v>3</v>
      </c>
      <c r="E2931" s="58">
        <v>43521</v>
      </c>
      <c r="F2931" s="57">
        <v>5519</v>
      </c>
      <c r="G2931" s="57">
        <v>8905</v>
      </c>
      <c r="H2931" s="57">
        <v>7966</v>
      </c>
      <c r="I2931" s="57"/>
      <c r="J2931" s="59">
        <f t="shared" si="12"/>
        <v>38.373518594196973</v>
      </c>
      <c r="K2931" s="62"/>
      <c r="L2931" s="62"/>
      <c r="M2931" s="62"/>
      <c r="O2931" s="33">
        <f t="shared" si="1"/>
        <v>244.7</v>
      </c>
    </row>
    <row r="2932" spans="1:15" ht="15.75" customHeight="1" x14ac:dyDescent="0.3">
      <c r="A2932" s="7">
        <v>1681</v>
      </c>
      <c r="B2932" s="7">
        <v>377</v>
      </c>
      <c r="C2932" s="57">
        <v>457</v>
      </c>
      <c r="D2932" s="57">
        <v>5</v>
      </c>
      <c r="E2932" s="58">
        <v>43531</v>
      </c>
      <c r="F2932" s="57">
        <v>5526</v>
      </c>
      <c r="G2932" s="57">
        <v>9440</v>
      </c>
      <c r="H2932" s="57">
        <v>8651</v>
      </c>
      <c r="I2932" s="57">
        <v>8</v>
      </c>
      <c r="J2932" s="59">
        <f t="shared" si="12"/>
        <v>25.247999999999998</v>
      </c>
      <c r="K2932" s="63">
        <f>AVERAGE(J2932:J2933)</f>
        <v>25.386717027109349</v>
      </c>
      <c r="L2932" s="63">
        <f>_xlfn.STDEV.S(J2932,J2933)</f>
        <v>0.19617550107012294</v>
      </c>
      <c r="M2932" s="62"/>
      <c r="O2932" s="33">
        <f t="shared" si="1"/>
        <v>312.5</v>
      </c>
    </row>
    <row r="2933" spans="1:15" ht="15.75" customHeight="1" x14ac:dyDescent="0.3">
      <c r="A2933" s="7">
        <v>1682</v>
      </c>
      <c r="B2933" s="7">
        <v>378</v>
      </c>
      <c r="C2933" s="57">
        <v>457</v>
      </c>
      <c r="D2933" s="57">
        <v>5</v>
      </c>
      <c r="E2933" s="58">
        <v>43531</v>
      </c>
      <c r="F2933" s="57">
        <v>5519</v>
      </c>
      <c r="G2933" s="57">
        <v>9640</v>
      </c>
      <c r="H2933" s="57">
        <v>8802</v>
      </c>
      <c r="I2933" s="57"/>
      <c r="J2933" s="59">
        <f t="shared" si="12"/>
        <v>25.525434054218703</v>
      </c>
      <c r="K2933" s="63"/>
      <c r="L2933" s="63"/>
      <c r="M2933" s="62"/>
      <c r="O2933" s="33">
        <f t="shared" si="1"/>
        <v>328.3</v>
      </c>
    </row>
    <row r="2934" spans="1:15" ht="15.75" customHeight="1" x14ac:dyDescent="0.3">
      <c r="A2934" s="34">
        <v>2403</v>
      </c>
      <c r="B2934" s="34">
        <v>173</v>
      </c>
      <c r="C2934" s="64">
        <v>457</v>
      </c>
      <c r="D2934" s="64">
        <v>8</v>
      </c>
      <c r="E2934" s="65">
        <v>43550</v>
      </c>
      <c r="F2934" s="66">
        <v>5227</v>
      </c>
      <c r="G2934" s="64">
        <v>8590</v>
      </c>
      <c r="H2934" s="64">
        <v>7980</v>
      </c>
      <c r="I2934" s="57"/>
      <c r="J2934" s="59">
        <f t="shared" si="12"/>
        <v>22.157646204140939</v>
      </c>
      <c r="K2934" s="63">
        <f>AVERAGE(J2934:J2935)</f>
        <v>22.278416460254135</v>
      </c>
      <c r="L2934" s="63">
        <f>_xlfn.STDEV.S(J2934,J2935)</f>
        <v>0.17079493412655494</v>
      </c>
      <c r="M2934" s="62"/>
      <c r="O2934" s="33">
        <f t="shared" si="1"/>
        <v>275.3</v>
      </c>
    </row>
    <row r="2935" spans="1:15" ht="15.75" customHeight="1" x14ac:dyDescent="0.3">
      <c r="A2935" s="34">
        <v>2404</v>
      </c>
      <c r="B2935" s="34">
        <v>174</v>
      </c>
      <c r="C2935" s="64">
        <v>457</v>
      </c>
      <c r="D2935" s="64">
        <v>8</v>
      </c>
      <c r="E2935" s="65">
        <v>43550</v>
      </c>
      <c r="F2935" s="66">
        <v>5182</v>
      </c>
      <c r="G2935" s="64">
        <v>8794</v>
      </c>
      <c r="H2935" s="64">
        <v>8133</v>
      </c>
      <c r="I2935" s="57"/>
      <c r="J2935" s="59">
        <f t="shared" si="12"/>
        <v>22.399186716367332</v>
      </c>
      <c r="K2935" s="62"/>
      <c r="L2935" s="62"/>
      <c r="M2935" s="62"/>
      <c r="O2935" s="33">
        <f t="shared" si="1"/>
        <v>295.10000000000002</v>
      </c>
    </row>
    <row r="2936" spans="1:15" ht="15.75" customHeight="1" x14ac:dyDescent="0.3">
      <c r="A2936" s="34">
        <v>2829</v>
      </c>
      <c r="B2936" s="34">
        <v>201</v>
      </c>
      <c r="C2936" s="64">
        <v>457</v>
      </c>
      <c r="D2936" s="64">
        <v>10</v>
      </c>
      <c r="E2936" s="65">
        <v>43564</v>
      </c>
      <c r="F2936" s="66">
        <v>5254</v>
      </c>
      <c r="G2936" s="64">
        <v>7871</v>
      </c>
      <c r="H2936" s="64">
        <v>7587</v>
      </c>
      <c r="I2936" s="64"/>
      <c r="J2936" s="59">
        <f t="shared" si="12"/>
        <v>12.173167595370767</v>
      </c>
      <c r="K2936" s="63">
        <f>AVERAGE(J2936:J2937)</f>
        <v>12.257868432446088</v>
      </c>
      <c r="L2936" s="63">
        <f>_xlfn.STDEV.S(J2936,J2937)</f>
        <v>0.11978507253627386</v>
      </c>
      <c r="M2936" s="62">
        <f>(K2934-K2936)/14</f>
        <v>0.71575343055771767</v>
      </c>
      <c r="N2936" s="33">
        <f>(K2928-K2936)/50</f>
        <v>0.45375469466957069</v>
      </c>
      <c r="O2936" s="33">
        <f t="shared" si="1"/>
        <v>233.3</v>
      </c>
    </row>
    <row r="2937" spans="1:15" ht="15.75" customHeight="1" x14ac:dyDescent="0.3">
      <c r="A2937" s="34">
        <v>2830</v>
      </c>
      <c r="B2937" s="34">
        <v>202</v>
      </c>
      <c r="C2937" s="64">
        <v>457</v>
      </c>
      <c r="D2937" s="64">
        <v>10</v>
      </c>
      <c r="E2937" s="65">
        <v>43564</v>
      </c>
      <c r="F2937" s="66">
        <v>5275</v>
      </c>
      <c r="G2937" s="64">
        <v>7951</v>
      </c>
      <c r="H2937" s="64">
        <v>7657</v>
      </c>
      <c r="I2937" s="64"/>
      <c r="J2937" s="59">
        <f t="shared" si="12"/>
        <v>12.342569269521411</v>
      </c>
      <c r="K2937" s="62"/>
      <c r="L2937" s="62"/>
      <c r="M2937" s="62"/>
      <c r="O2937" s="33">
        <f t="shared" si="1"/>
        <v>238.2</v>
      </c>
    </row>
    <row r="2938" spans="1:15" ht="15.75" customHeight="1" x14ac:dyDescent="0.3">
      <c r="A2938" s="7">
        <v>379</v>
      </c>
      <c r="B2938" s="7">
        <v>29</v>
      </c>
      <c r="C2938" s="28">
        <v>458</v>
      </c>
      <c r="D2938" s="28">
        <v>1</v>
      </c>
      <c r="E2938" s="29">
        <v>43514</v>
      </c>
      <c r="F2938" s="28">
        <v>5292</v>
      </c>
      <c r="G2938" s="28">
        <v>8566</v>
      </c>
      <c r="H2938" s="28">
        <v>7739</v>
      </c>
      <c r="I2938" s="28">
        <v>10</v>
      </c>
      <c r="J2938" s="30">
        <f t="shared" si="12"/>
        <v>33.796485492439722</v>
      </c>
      <c r="K2938" s="31">
        <f>AVERAGE(J2938:J2939)</f>
        <v>32.985373041983252</v>
      </c>
      <c r="L2938" s="31">
        <f>_xlfn.STDEV.S(J2938,J2939)</f>
        <v>1.1470862280452201</v>
      </c>
      <c r="M2938" s="32">
        <v>2</v>
      </c>
      <c r="O2938" s="33">
        <f t="shared" si="1"/>
        <v>244.7</v>
      </c>
    </row>
    <row r="2939" spans="1:15" ht="15.75" customHeight="1" x14ac:dyDescent="0.3">
      <c r="A2939" s="7">
        <v>380</v>
      </c>
      <c r="B2939" s="7">
        <v>30</v>
      </c>
      <c r="C2939" s="28">
        <v>458</v>
      </c>
      <c r="D2939" s="28">
        <v>1</v>
      </c>
      <c r="E2939" s="29">
        <v>43514</v>
      </c>
      <c r="F2939" s="28">
        <v>5244</v>
      </c>
      <c r="G2939" s="28">
        <v>8551</v>
      </c>
      <c r="H2939" s="28">
        <v>7746</v>
      </c>
      <c r="I2939" s="28"/>
      <c r="J2939" s="30">
        <f t="shared" si="12"/>
        <v>32.174260591526775</v>
      </c>
      <c r="K2939" s="32"/>
      <c r="L2939" s="32"/>
      <c r="M2939" s="32"/>
      <c r="O2939" s="33">
        <f t="shared" si="1"/>
        <v>250.2</v>
      </c>
    </row>
    <row r="2940" spans="1:15" ht="15.75" customHeight="1" x14ac:dyDescent="0.3">
      <c r="A2940" s="7">
        <v>1033</v>
      </c>
      <c r="B2940" s="7">
        <v>379</v>
      </c>
      <c r="C2940" s="28">
        <v>458</v>
      </c>
      <c r="D2940" s="28">
        <v>3</v>
      </c>
      <c r="E2940" s="29">
        <v>43521</v>
      </c>
      <c r="F2940" s="28">
        <v>5503</v>
      </c>
      <c r="G2940" s="28">
        <v>8011</v>
      </c>
      <c r="H2940" s="28">
        <v>7494</v>
      </c>
      <c r="I2940" s="28">
        <v>8</v>
      </c>
      <c r="J2940" s="30">
        <f t="shared" si="12"/>
        <v>25.966850828729282</v>
      </c>
      <c r="K2940" s="31">
        <f>AVERAGE(J2940:J2941)</f>
        <v>25.69801768904275</v>
      </c>
      <c r="L2940" s="31">
        <f>_xlfn.STDEV.S(J2940,J2941)</f>
        <v>0.38018747216003113</v>
      </c>
      <c r="M2940" s="32"/>
      <c r="O2940" s="33">
        <f t="shared" si="1"/>
        <v>199.1</v>
      </c>
    </row>
    <row r="2941" spans="1:15" ht="15.75" customHeight="1" x14ac:dyDescent="0.3">
      <c r="A2941" s="7">
        <v>1034</v>
      </c>
      <c r="B2941" s="7">
        <v>380</v>
      </c>
      <c r="C2941" s="28">
        <v>458</v>
      </c>
      <c r="D2941" s="28">
        <v>3</v>
      </c>
      <c r="E2941" s="29">
        <v>43521</v>
      </c>
      <c r="F2941" s="28">
        <v>5523</v>
      </c>
      <c r="G2941" s="28">
        <v>7861</v>
      </c>
      <c r="H2941" s="28">
        <v>7387</v>
      </c>
      <c r="I2941" s="28"/>
      <c r="J2941" s="30">
        <f t="shared" si="12"/>
        <v>25.429184549356222</v>
      </c>
      <c r="K2941" s="31"/>
      <c r="L2941" s="31"/>
      <c r="M2941" s="32"/>
      <c r="O2941" s="33">
        <f t="shared" si="1"/>
        <v>186.4</v>
      </c>
    </row>
    <row r="2942" spans="1:15" ht="15.75" customHeight="1" x14ac:dyDescent="0.3">
      <c r="A2942" s="7">
        <v>1683</v>
      </c>
      <c r="B2942" s="7">
        <v>379</v>
      </c>
      <c r="C2942" s="28">
        <v>458</v>
      </c>
      <c r="D2942" s="28">
        <v>5</v>
      </c>
      <c r="E2942" s="29">
        <v>43531</v>
      </c>
      <c r="F2942" s="28">
        <v>5503</v>
      </c>
      <c r="G2942" s="28">
        <v>8753</v>
      </c>
      <c r="H2942" s="28">
        <v>7994</v>
      </c>
      <c r="I2942" s="28">
        <v>8</v>
      </c>
      <c r="J2942" s="30">
        <f t="shared" si="12"/>
        <v>30.469690887193895</v>
      </c>
      <c r="K2942" s="31">
        <f>AVERAGE(J2942:J2943)</f>
        <v>29.427270345643095</v>
      </c>
      <c r="L2942" s="31">
        <f>_xlfn.STDEV.S(J2942,J2943)</f>
        <v>1.4742052675574486</v>
      </c>
      <c r="M2942" s="32"/>
      <c r="O2942" s="33">
        <f t="shared" si="1"/>
        <v>249.1</v>
      </c>
    </row>
    <row r="2943" spans="1:15" ht="15.75" customHeight="1" x14ac:dyDescent="0.3">
      <c r="A2943" s="7">
        <v>1684</v>
      </c>
      <c r="B2943" s="7">
        <v>380</v>
      </c>
      <c r="C2943" s="28">
        <v>458</v>
      </c>
      <c r="D2943" s="28">
        <v>5</v>
      </c>
      <c r="E2943" s="29">
        <v>43531</v>
      </c>
      <c r="F2943" s="28">
        <v>5523</v>
      </c>
      <c r="G2943" s="28">
        <v>8472</v>
      </c>
      <c r="H2943" s="28">
        <v>7820</v>
      </c>
      <c r="I2943" s="28"/>
      <c r="J2943" s="30">
        <f t="shared" si="12"/>
        <v>28.384849804092294</v>
      </c>
      <c r="K2943" s="32"/>
      <c r="L2943" s="32"/>
      <c r="M2943" s="32"/>
      <c r="O2943" s="33">
        <f t="shared" si="1"/>
        <v>229.7</v>
      </c>
    </row>
    <row r="2944" spans="1:15" ht="15.75" customHeight="1" x14ac:dyDescent="0.3">
      <c r="A2944" s="34">
        <v>2405</v>
      </c>
      <c r="B2944" s="34">
        <v>175</v>
      </c>
      <c r="C2944" s="35">
        <v>458</v>
      </c>
      <c r="D2944" s="35">
        <v>8</v>
      </c>
      <c r="E2944" s="36">
        <v>43550</v>
      </c>
      <c r="F2944" s="37">
        <v>5280</v>
      </c>
      <c r="G2944" s="35">
        <v>8346</v>
      </c>
      <c r="H2944" s="35">
        <v>7879</v>
      </c>
      <c r="I2944" s="28"/>
      <c r="J2944" s="30">
        <f t="shared" si="12"/>
        <v>17.968449403616777</v>
      </c>
      <c r="K2944" s="31">
        <f>AVERAGE(J2944:J2945)</f>
        <v>17.822133690149869</v>
      </c>
      <c r="L2944" s="31">
        <f>_xlfn.STDEV.S(J2944,J2945)</f>
        <v>0.20692166637319476</v>
      </c>
      <c r="M2944" s="32"/>
      <c r="O2944" s="33">
        <f t="shared" si="1"/>
        <v>259.89999999999998</v>
      </c>
    </row>
    <row r="2945" spans="1:15" ht="15.75" customHeight="1" x14ac:dyDescent="0.3">
      <c r="A2945" s="34">
        <v>2406</v>
      </c>
      <c r="B2945" s="34">
        <v>176</v>
      </c>
      <c r="C2945" s="35">
        <v>458</v>
      </c>
      <c r="D2945" s="35">
        <v>8</v>
      </c>
      <c r="E2945" s="36">
        <v>43550</v>
      </c>
      <c r="F2945" s="37">
        <v>5193</v>
      </c>
      <c r="G2945" s="35">
        <v>8322</v>
      </c>
      <c r="H2945" s="35">
        <v>7852</v>
      </c>
      <c r="I2945" s="28"/>
      <c r="J2945" s="30">
        <f t="shared" si="12"/>
        <v>17.675817976682964</v>
      </c>
      <c r="K2945" s="32"/>
      <c r="L2945" s="32"/>
      <c r="M2945" s="32"/>
      <c r="O2945" s="33">
        <f t="shared" si="1"/>
        <v>265.89999999999998</v>
      </c>
    </row>
    <row r="2946" spans="1:15" ht="15.75" customHeight="1" x14ac:dyDescent="0.3">
      <c r="A2946" s="34">
        <v>2831</v>
      </c>
      <c r="B2946" s="34">
        <v>203</v>
      </c>
      <c r="C2946" s="35">
        <v>458</v>
      </c>
      <c r="D2946" s="35">
        <v>10</v>
      </c>
      <c r="E2946" s="36">
        <v>43564</v>
      </c>
      <c r="F2946" s="37">
        <v>5215</v>
      </c>
      <c r="G2946" s="35">
        <v>8148</v>
      </c>
      <c r="H2946" s="35">
        <v>7796</v>
      </c>
      <c r="I2946" s="35"/>
      <c r="J2946" s="30">
        <f t="shared" si="12"/>
        <v>13.638124757845796</v>
      </c>
      <c r="K2946" s="31">
        <f>AVERAGE(J2946:J2947)</f>
        <v>13.618145648594403</v>
      </c>
      <c r="L2946" s="31">
        <f>_xlfn.STDEV.S(J2946,J2947)</f>
        <v>2.8254727267453771E-2</v>
      </c>
      <c r="M2946" s="32">
        <f>(K2944-K2946)/14</f>
        <v>0.30028486011110467</v>
      </c>
      <c r="N2946" s="33">
        <f>(K2938-K2946)/50</f>
        <v>0.38734454786777694</v>
      </c>
      <c r="O2946" s="33">
        <f t="shared" si="1"/>
        <v>258.10000000000002</v>
      </c>
    </row>
    <row r="2947" spans="1:15" ht="15.75" customHeight="1" x14ac:dyDescent="0.3">
      <c r="A2947" s="34">
        <v>2832</v>
      </c>
      <c r="B2947" s="34">
        <v>204</v>
      </c>
      <c r="C2947" s="35">
        <v>458</v>
      </c>
      <c r="D2947" s="35">
        <v>10</v>
      </c>
      <c r="E2947" s="36">
        <v>43564</v>
      </c>
      <c r="F2947" s="37">
        <v>5239</v>
      </c>
      <c r="G2947" s="35">
        <v>8213</v>
      </c>
      <c r="H2947" s="35">
        <v>7857</v>
      </c>
      <c r="I2947" s="35"/>
      <c r="J2947" s="30">
        <f t="shared" si="12"/>
        <v>13.59816653934301</v>
      </c>
      <c r="K2947" s="32"/>
      <c r="L2947" s="32"/>
      <c r="M2947" s="32"/>
      <c r="O2947" s="33">
        <f t="shared" si="1"/>
        <v>261.8</v>
      </c>
    </row>
    <row r="2948" spans="1:15" ht="15.75" customHeight="1" x14ac:dyDescent="0.3">
      <c r="A2948" s="7">
        <v>643</v>
      </c>
      <c r="B2948" s="7">
        <v>293</v>
      </c>
      <c r="C2948" s="67">
        <v>459</v>
      </c>
      <c r="D2948" s="67">
        <v>2</v>
      </c>
      <c r="E2948" s="68">
        <v>43517</v>
      </c>
      <c r="F2948" s="67">
        <v>5203</v>
      </c>
      <c r="G2948" s="67">
        <v>8186</v>
      </c>
      <c r="H2948" s="67">
        <v>7136</v>
      </c>
      <c r="I2948" s="67">
        <v>10</v>
      </c>
      <c r="J2948" s="69">
        <f t="shared" si="12"/>
        <v>54.319710294878433</v>
      </c>
      <c r="K2948" s="46">
        <f>AVERAGE(J2948:J2949)</f>
        <v>56.699561773640539</v>
      </c>
      <c r="L2948" s="46">
        <f>_xlfn.STDEV.S(J2948,J2949)</f>
        <v>3.3656182376990307</v>
      </c>
      <c r="M2948" s="47">
        <v>3</v>
      </c>
      <c r="O2948" s="33">
        <f t="shared" si="1"/>
        <v>193.3</v>
      </c>
    </row>
    <row r="2949" spans="1:15" ht="15.75" customHeight="1" x14ac:dyDescent="0.3">
      <c r="A2949" s="7">
        <v>644</v>
      </c>
      <c r="B2949" s="7">
        <v>294</v>
      </c>
      <c r="C2949" s="67">
        <v>459</v>
      </c>
      <c r="D2949" s="67">
        <v>2</v>
      </c>
      <c r="E2949" s="68">
        <v>43517</v>
      </c>
      <c r="F2949" s="67">
        <v>5223</v>
      </c>
      <c r="G2949" s="67">
        <v>8368</v>
      </c>
      <c r="H2949" s="67">
        <v>7200</v>
      </c>
      <c r="I2949" s="67"/>
      <c r="J2949" s="69">
        <f t="shared" si="12"/>
        <v>59.079413252402638</v>
      </c>
      <c r="K2949" s="46"/>
      <c r="L2949" s="46"/>
      <c r="M2949" s="47"/>
      <c r="O2949" s="33">
        <f t="shared" si="1"/>
        <v>197.7</v>
      </c>
    </row>
    <row r="2950" spans="1:15" ht="15.75" customHeight="1" x14ac:dyDescent="0.3">
      <c r="A2950" s="7">
        <v>1297</v>
      </c>
      <c r="B2950" s="7">
        <v>251</v>
      </c>
      <c r="C2950" s="67">
        <v>459</v>
      </c>
      <c r="D2950" s="67">
        <v>4</v>
      </c>
      <c r="E2950" s="68">
        <v>43524</v>
      </c>
      <c r="F2950" s="67">
        <v>5258</v>
      </c>
      <c r="G2950" s="67">
        <v>8753</v>
      </c>
      <c r="H2950" s="67">
        <v>7831</v>
      </c>
      <c r="I2950" s="67">
        <v>10</v>
      </c>
      <c r="J2950" s="69">
        <f t="shared" si="12"/>
        <v>35.833657209483093</v>
      </c>
      <c r="K2950" s="46">
        <f>AVERAGE(J2950:J2951)</f>
        <v>36.136793269052504</v>
      </c>
      <c r="L2950" s="46">
        <f>_xlfn.STDEV.S(J2950,J2951)</f>
        <v>0.42869912668739452</v>
      </c>
      <c r="M2950" s="47"/>
      <c r="O2950" s="33">
        <f t="shared" si="1"/>
        <v>257.3</v>
      </c>
    </row>
    <row r="2951" spans="1:15" ht="15.75" customHeight="1" x14ac:dyDescent="0.3">
      <c r="A2951" s="7">
        <v>1298</v>
      </c>
      <c r="B2951" s="7">
        <v>252</v>
      </c>
      <c r="C2951" s="67">
        <v>459</v>
      </c>
      <c r="D2951" s="67">
        <v>4</v>
      </c>
      <c r="E2951" s="68">
        <v>43524</v>
      </c>
      <c r="F2951" s="67">
        <v>5296</v>
      </c>
      <c r="G2951" s="67">
        <v>8385</v>
      </c>
      <c r="H2951" s="67">
        <v>7560</v>
      </c>
      <c r="I2951" s="67"/>
      <c r="J2951" s="69">
        <f t="shared" si="12"/>
        <v>36.439929328621908</v>
      </c>
      <c r="K2951" s="47"/>
      <c r="L2951" s="47"/>
      <c r="M2951" s="47"/>
      <c r="O2951" s="33">
        <f t="shared" si="1"/>
        <v>226.4</v>
      </c>
    </row>
    <row r="2952" spans="1:15" ht="15.75" customHeight="1" x14ac:dyDescent="0.3">
      <c r="A2952" s="7">
        <v>1947</v>
      </c>
      <c r="B2952" s="7">
        <v>251</v>
      </c>
      <c r="C2952" s="67">
        <v>459</v>
      </c>
      <c r="D2952" s="67">
        <v>6</v>
      </c>
      <c r="E2952" s="68">
        <v>43535</v>
      </c>
      <c r="F2952" s="67">
        <v>5258</v>
      </c>
      <c r="G2952" s="67">
        <v>8664</v>
      </c>
      <c r="H2952" s="67">
        <v>7661</v>
      </c>
      <c r="I2952" s="67">
        <v>9</v>
      </c>
      <c r="J2952" s="69">
        <f t="shared" si="12"/>
        <v>41.739492301290056</v>
      </c>
      <c r="K2952" s="46">
        <f>AVERAGE(J2952:J2953)</f>
        <v>42.907425873004968</v>
      </c>
      <c r="L2952" s="46">
        <f>_xlfn.STDEV.S(J2952,J2953)</f>
        <v>1.6517074970700776</v>
      </c>
      <c r="M2952" s="47"/>
      <c r="O2952" s="33">
        <f t="shared" si="1"/>
        <v>240.3</v>
      </c>
    </row>
    <row r="2953" spans="1:15" ht="15.75" customHeight="1" x14ac:dyDescent="0.3">
      <c r="A2953" s="7">
        <v>1948</v>
      </c>
      <c r="B2953" s="7">
        <v>252</v>
      </c>
      <c r="C2953" s="67">
        <v>459</v>
      </c>
      <c r="D2953" s="67">
        <v>6</v>
      </c>
      <c r="E2953" s="68">
        <v>43535</v>
      </c>
      <c r="F2953" s="67">
        <v>5296</v>
      </c>
      <c r="G2953" s="67">
        <v>8202</v>
      </c>
      <c r="H2953" s="67">
        <v>7313</v>
      </c>
      <c r="I2953" s="67"/>
      <c r="J2953" s="69">
        <f t="shared" si="12"/>
        <v>44.075359444719879</v>
      </c>
      <c r="K2953" s="46"/>
      <c r="L2953" s="46"/>
      <c r="M2953" s="47"/>
      <c r="O2953" s="33">
        <f t="shared" si="1"/>
        <v>201.7</v>
      </c>
    </row>
    <row r="2954" spans="1:15" ht="15.75" customHeight="1" x14ac:dyDescent="0.3">
      <c r="A2954" s="34">
        <v>2591</v>
      </c>
      <c r="B2954" s="34">
        <v>179</v>
      </c>
      <c r="C2954" s="70">
        <v>459</v>
      </c>
      <c r="D2954" s="70">
        <v>9</v>
      </c>
      <c r="E2954" s="71">
        <v>43557</v>
      </c>
      <c r="F2954" s="72">
        <v>5180</v>
      </c>
      <c r="G2954" s="70">
        <v>7698</v>
      </c>
      <c r="H2954" s="70">
        <v>7325</v>
      </c>
      <c r="I2954" s="67"/>
      <c r="J2954" s="69">
        <f t="shared" si="12"/>
        <v>17.389277389277389</v>
      </c>
      <c r="K2954" s="46">
        <f>AVERAGE(J2954:J2955)</f>
        <v>17.206205695948167</v>
      </c>
      <c r="L2954" s="46">
        <f>_xlfn.STDEV.S(J2954,J2955)</f>
        <v>0.25890247159279323</v>
      </c>
      <c r="M2954" s="47"/>
      <c r="O2954" s="33">
        <f t="shared" si="1"/>
        <v>214.5</v>
      </c>
    </row>
    <row r="2955" spans="1:15" ht="15.75" customHeight="1" x14ac:dyDescent="0.3">
      <c r="A2955" s="34">
        <v>2592</v>
      </c>
      <c r="B2955" s="34">
        <v>180</v>
      </c>
      <c r="C2955" s="70">
        <v>459</v>
      </c>
      <c r="D2955" s="70">
        <v>9</v>
      </c>
      <c r="E2955" s="71">
        <v>43557</v>
      </c>
      <c r="F2955" s="72">
        <v>5282</v>
      </c>
      <c r="G2955" s="70">
        <v>7963</v>
      </c>
      <c r="H2955" s="70">
        <v>7573</v>
      </c>
      <c r="I2955" s="67"/>
      <c r="J2955" s="69">
        <f t="shared" si="12"/>
        <v>17.023134002618946</v>
      </c>
      <c r="K2955" s="47"/>
      <c r="L2955" s="47"/>
      <c r="M2955" s="47"/>
      <c r="O2955" s="33">
        <f t="shared" si="1"/>
        <v>229.1</v>
      </c>
    </row>
    <row r="2956" spans="1:15" ht="15.75" customHeight="1" x14ac:dyDescent="0.3">
      <c r="A2956" s="34">
        <v>3241</v>
      </c>
      <c r="B2956" s="34">
        <v>181</v>
      </c>
      <c r="C2956" s="70">
        <v>459</v>
      </c>
      <c r="D2956" s="70">
        <v>12</v>
      </c>
      <c r="E2956" s="71">
        <v>43577</v>
      </c>
      <c r="F2956" s="72">
        <v>5244</v>
      </c>
      <c r="G2956" s="70">
        <v>8026</v>
      </c>
      <c r="H2956" s="70">
        <v>7670</v>
      </c>
      <c r="I2956" s="70"/>
      <c r="J2956" s="69">
        <f t="shared" si="12"/>
        <v>14.674361088211047</v>
      </c>
      <c r="K2956" s="46">
        <f>AVERAGE(J2956:J2957)</f>
        <v>14.974311345793287</v>
      </c>
      <c r="L2956" s="46">
        <f>_xlfn.STDEV.S(J2956,J2957)</f>
        <v>0.42419372231010827</v>
      </c>
      <c r="M2956" s="47">
        <f>(K2954-K2956)/20</f>
        <v>0.111594717507744</v>
      </c>
      <c r="N2956" s="33">
        <f>(K2950-K2956)/53</f>
        <v>0.39929211175960783</v>
      </c>
      <c r="O2956" s="33">
        <f t="shared" si="1"/>
        <v>242.6</v>
      </c>
    </row>
    <row r="2957" spans="1:15" ht="15.75" customHeight="1" x14ac:dyDescent="0.3">
      <c r="A2957" s="34">
        <v>3242</v>
      </c>
      <c r="B2957" s="34">
        <v>182</v>
      </c>
      <c r="C2957" s="70">
        <v>459</v>
      </c>
      <c r="D2957" s="70">
        <v>12</v>
      </c>
      <c r="E2957" s="71">
        <v>43577</v>
      </c>
      <c r="F2957" s="72">
        <v>5301</v>
      </c>
      <c r="G2957" s="70">
        <v>8033</v>
      </c>
      <c r="H2957" s="70">
        <v>7671</v>
      </c>
      <c r="I2957" s="70"/>
      <c r="J2957" s="69">
        <f t="shared" si="12"/>
        <v>15.274261603375528</v>
      </c>
      <c r="K2957" s="47"/>
      <c r="L2957" s="47"/>
      <c r="M2957" s="47"/>
      <c r="O2957" s="33">
        <f t="shared" si="1"/>
        <v>237</v>
      </c>
    </row>
    <row r="2958" spans="1:15" ht="15.75" customHeight="1" x14ac:dyDescent="0.3">
      <c r="A2958" s="7">
        <v>381</v>
      </c>
      <c r="B2958" s="7">
        <v>31</v>
      </c>
      <c r="C2958" s="28">
        <v>460</v>
      </c>
      <c r="D2958" s="28">
        <v>1</v>
      </c>
      <c r="E2958" s="29">
        <v>43514</v>
      </c>
      <c r="F2958" s="28">
        <v>5227</v>
      </c>
      <c r="G2958" s="28">
        <v>6926</v>
      </c>
      <c r="H2958" s="28">
        <v>6604</v>
      </c>
      <c r="I2958" s="28">
        <v>11</v>
      </c>
      <c r="J2958" s="30">
        <f t="shared" si="12"/>
        <v>23.384168482207699</v>
      </c>
      <c r="K2958" s="31">
        <f>AVERAGE(J2958:J2959)</f>
        <v>22.708375940095316</v>
      </c>
      <c r="L2958" s="31">
        <f>_xlfn.STDEV.S(J2958,J2959)</f>
        <v>0.9557149784059229</v>
      </c>
      <c r="M2958" s="32">
        <v>1</v>
      </c>
      <c r="O2958" s="33">
        <f t="shared" si="1"/>
        <v>137.69999999999999</v>
      </c>
    </row>
    <row r="2959" spans="1:15" ht="15.75" customHeight="1" x14ac:dyDescent="0.3">
      <c r="A2959" s="7">
        <v>382</v>
      </c>
      <c r="B2959" s="7">
        <v>32</v>
      </c>
      <c r="C2959" s="28">
        <v>460</v>
      </c>
      <c r="D2959" s="28">
        <v>1</v>
      </c>
      <c r="E2959" s="29">
        <v>43514</v>
      </c>
      <c r="F2959" s="28">
        <v>5214</v>
      </c>
      <c r="G2959" s="28">
        <v>6787</v>
      </c>
      <c r="H2959" s="28">
        <v>6503</v>
      </c>
      <c r="I2959" s="28"/>
      <c r="J2959" s="30">
        <f t="shared" si="12"/>
        <v>22.032583397982933</v>
      </c>
      <c r="K2959" s="32"/>
      <c r="L2959" s="32"/>
      <c r="M2959" s="32"/>
      <c r="O2959" s="33">
        <f t="shared" si="1"/>
        <v>128.9</v>
      </c>
    </row>
    <row r="2960" spans="1:15" ht="15.75" customHeight="1" x14ac:dyDescent="0.3">
      <c r="A2960" s="7">
        <v>1035</v>
      </c>
      <c r="B2960" s="7">
        <v>381</v>
      </c>
      <c r="C2960" s="28">
        <v>460</v>
      </c>
      <c r="D2960" s="28">
        <v>3</v>
      </c>
      <c r="E2960" s="29">
        <v>43521</v>
      </c>
      <c r="F2960" s="28">
        <v>5552</v>
      </c>
      <c r="G2960" s="28">
        <v>8086</v>
      </c>
      <c r="H2960" s="28">
        <v>7538</v>
      </c>
      <c r="I2960" s="28">
        <v>10</v>
      </c>
      <c r="J2960" s="30">
        <f t="shared" si="12"/>
        <v>27.593152064451161</v>
      </c>
      <c r="K2960" s="31">
        <f>AVERAGE(J2960:J2961)</f>
        <v>27.965871510669324</v>
      </c>
      <c r="L2960" s="31">
        <f>_xlfn.STDEV.S(J2960,J2961)</f>
        <v>0.52710489580191533</v>
      </c>
      <c r="M2960" s="32"/>
      <c r="O2960" s="33">
        <f t="shared" si="1"/>
        <v>198.6</v>
      </c>
    </row>
    <row r="2961" spans="1:15" ht="15.75" customHeight="1" x14ac:dyDescent="0.3">
      <c r="A2961" s="7">
        <v>1036</v>
      </c>
      <c r="B2961" s="7">
        <v>382</v>
      </c>
      <c r="C2961" s="28">
        <v>460</v>
      </c>
      <c r="D2961" s="28">
        <v>3</v>
      </c>
      <c r="E2961" s="29">
        <v>43521</v>
      </c>
      <c r="F2961" s="28">
        <v>5515</v>
      </c>
      <c r="G2961" s="28">
        <v>7956</v>
      </c>
      <c r="H2961" s="28">
        <v>7417</v>
      </c>
      <c r="I2961" s="28"/>
      <c r="J2961" s="30">
        <f t="shared" si="12"/>
        <v>28.338590956887487</v>
      </c>
      <c r="K2961" s="31"/>
      <c r="L2961" s="31"/>
      <c r="M2961" s="32"/>
      <c r="O2961" s="33">
        <f t="shared" si="1"/>
        <v>190.2</v>
      </c>
    </row>
    <row r="2962" spans="1:15" ht="15.75" customHeight="1" x14ac:dyDescent="0.3">
      <c r="A2962" s="7">
        <v>1685</v>
      </c>
      <c r="B2962" s="7">
        <v>381</v>
      </c>
      <c r="C2962" s="28">
        <v>460</v>
      </c>
      <c r="D2962" s="28">
        <v>5</v>
      </c>
      <c r="E2962" s="29">
        <v>43531</v>
      </c>
      <c r="F2962" s="28">
        <v>5552</v>
      </c>
      <c r="G2962" s="28">
        <v>7843</v>
      </c>
      <c r="H2962" s="28">
        <v>7277</v>
      </c>
      <c r="I2962" s="28">
        <v>8</v>
      </c>
      <c r="J2962" s="30">
        <f t="shared" si="12"/>
        <v>32.811594202898554</v>
      </c>
      <c r="K2962" s="31">
        <f>AVERAGE(J2962:J2963)</f>
        <v>32.622013317665491</v>
      </c>
      <c r="L2962" s="31">
        <f>_xlfn.STDEV.S(J2962,J2963)</f>
        <v>0.2681078590632901</v>
      </c>
      <c r="M2962" s="32"/>
      <c r="O2962" s="33">
        <f t="shared" si="1"/>
        <v>172.5</v>
      </c>
    </row>
    <row r="2963" spans="1:15" ht="15.75" customHeight="1" x14ac:dyDescent="0.3">
      <c r="A2963" s="7">
        <v>1686</v>
      </c>
      <c r="B2963" s="7">
        <v>382</v>
      </c>
      <c r="C2963" s="28">
        <v>460</v>
      </c>
      <c r="D2963" s="28">
        <v>5</v>
      </c>
      <c r="E2963" s="29">
        <v>43531</v>
      </c>
      <c r="F2963" s="28">
        <v>5515</v>
      </c>
      <c r="G2963" s="28">
        <v>7573</v>
      </c>
      <c r="H2963" s="28">
        <v>7069</v>
      </c>
      <c r="I2963" s="28"/>
      <c r="J2963" s="30">
        <f t="shared" si="12"/>
        <v>32.432432432432435</v>
      </c>
      <c r="K2963" s="32"/>
      <c r="L2963" s="32"/>
      <c r="M2963" s="32"/>
      <c r="O2963" s="33">
        <f t="shared" si="1"/>
        <v>155.4</v>
      </c>
    </row>
    <row r="2964" spans="1:15" ht="15.75" customHeight="1" x14ac:dyDescent="0.3">
      <c r="A2964" s="34">
        <v>2221</v>
      </c>
      <c r="B2964" s="34">
        <v>267</v>
      </c>
      <c r="C2964" s="35">
        <v>460</v>
      </c>
      <c r="D2964" s="35">
        <v>7</v>
      </c>
      <c r="E2964" s="36">
        <v>43545</v>
      </c>
      <c r="F2964" s="37">
        <v>5263</v>
      </c>
      <c r="G2964" s="35">
        <v>7329</v>
      </c>
      <c r="H2964" s="35">
        <v>6938</v>
      </c>
      <c r="I2964" s="28"/>
      <c r="J2964" s="30">
        <f t="shared" si="12"/>
        <v>23.343283582089551</v>
      </c>
      <c r="K2964" s="31">
        <f>AVERAGE(J2964:J2965)</f>
        <v>22.760234726771468</v>
      </c>
      <c r="L2964" s="31">
        <f>_xlfn.STDEV.S(J2964,J2965)</f>
        <v>0.82455559871694117</v>
      </c>
      <c r="M2964" s="32"/>
      <c r="O2964" s="33">
        <f t="shared" si="1"/>
        <v>167.5</v>
      </c>
    </row>
    <row r="2965" spans="1:15" ht="15.75" customHeight="1" x14ac:dyDescent="0.3">
      <c r="A2965" s="34">
        <v>2222</v>
      </c>
      <c r="B2965" s="34">
        <v>268</v>
      </c>
      <c r="C2965" s="99">
        <v>460</v>
      </c>
      <c r="D2965" s="35">
        <v>7</v>
      </c>
      <c r="E2965" s="36">
        <v>43545</v>
      </c>
      <c r="F2965" s="37">
        <v>5219</v>
      </c>
      <c r="G2965" s="35">
        <v>7329</v>
      </c>
      <c r="H2965" s="35">
        <v>6946</v>
      </c>
      <c r="I2965" s="28"/>
      <c r="J2965" s="30">
        <f t="shared" si="12"/>
        <v>22.177185871453386</v>
      </c>
      <c r="K2965" s="32"/>
      <c r="L2965" s="32"/>
      <c r="M2965" s="32"/>
      <c r="O2965" s="33">
        <f t="shared" si="1"/>
        <v>172.7</v>
      </c>
    </row>
    <row r="2966" spans="1:15" ht="15.75" customHeight="1" x14ac:dyDescent="0.3">
      <c r="A2966" s="34">
        <v>3625</v>
      </c>
      <c r="B2966" s="34">
        <v>47</v>
      </c>
      <c r="C2966" s="35">
        <v>460</v>
      </c>
      <c r="D2966" s="35">
        <v>14</v>
      </c>
      <c r="E2966" s="36">
        <v>43591</v>
      </c>
      <c r="F2966" s="35">
        <v>5258</v>
      </c>
      <c r="G2966" s="37">
        <v>8504</v>
      </c>
      <c r="H2966" s="35">
        <v>8032</v>
      </c>
      <c r="I2966" s="35"/>
      <c r="J2966" s="30">
        <f t="shared" si="12"/>
        <v>17.015140591204037</v>
      </c>
      <c r="K2966" s="31">
        <f>AVERAGE(J2966:J2967)</f>
        <v>17.046623310575711</v>
      </c>
      <c r="L2966" s="31">
        <f>_xlfn.STDEV.S(J2966,J2967)</f>
        <v>4.452328871580976E-2</v>
      </c>
      <c r="M2966" s="32">
        <f>(K2964-K2966)/46</f>
        <v>0.12420894383034255</v>
      </c>
      <c r="N2966" s="33">
        <f>(K2962-K2966)/60</f>
        <v>0.25958983345149633</v>
      </c>
      <c r="O2966" s="33">
        <f t="shared" si="1"/>
        <v>277.39999999999998</v>
      </c>
    </row>
    <row r="2967" spans="1:15" ht="15.75" customHeight="1" x14ac:dyDescent="0.3">
      <c r="A2967" s="34">
        <v>3626</v>
      </c>
      <c r="B2967" s="34">
        <v>48</v>
      </c>
      <c r="C2967" s="35">
        <v>460</v>
      </c>
      <c r="D2967" s="35">
        <v>14</v>
      </c>
      <c r="E2967" s="36">
        <v>43591</v>
      </c>
      <c r="F2967" s="35">
        <v>5245</v>
      </c>
      <c r="G2967" s="37">
        <v>8138</v>
      </c>
      <c r="H2967" s="35">
        <v>7716</v>
      </c>
      <c r="I2967" s="35"/>
      <c r="J2967" s="30">
        <f t="shared" si="12"/>
        <v>17.078106029947389</v>
      </c>
      <c r="K2967" s="32"/>
      <c r="L2967" s="32"/>
      <c r="M2967" s="32"/>
      <c r="O2967" s="33">
        <f t="shared" si="1"/>
        <v>247.1</v>
      </c>
    </row>
    <row r="2968" spans="1:15" ht="15.75" customHeight="1" x14ac:dyDescent="0.3">
      <c r="A2968" s="7">
        <v>383</v>
      </c>
      <c r="B2968" s="7">
        <v>33</v>
      </c>
      <c r="C2968" s="100">
        <v>461</v>
      </c>
      <c r="D2968" s="100">
        <v>1</v>
      </c>
      <c r="E2968" s="101">
        <v>43514</v>
      </c>
      <c r="F2968" s="100">
        <v>5203</v>
      </c>
      <c r="G2968" s="100">
        <v>7920</v>
      </c>
      <c r="H2968" s="100">
        <v>7336</v>
      </c>
      <c r="I2968" s="100">
        <v>9</v>
      </c>
      <c r="J2968" s="102">
        <f t="shared" si="12"/>
        <v>27.379278012189406</v>
      </c>
      <c r="K2968" s="103">
        <f>AVERAGE(J2968:J2969)</f>
        <v>26.964198200049363</v>
      </c>
      <c r="L2968" s="103">
        <f>_xlfn.STDEV.S(J2968,J2969)</f>
        <v>0.58701149979572498</v>
      </c>
      <c r="M2968" s="104">
        <v>2</v>
      </c>
      <c r="O2968" s="33">
        <f t="shared" si="1"/>
        <v>213.3</v>
      </c>
    </row>
    <row r="2969" spans="1:15" ht="15.75" customHeight="1" x14ac:dyDescent="0.3">
      <c r="A2969" s="7">
        <v>384</v>
      </c>
      <c r="B2969" s="7">
        <v>34</v>
      </c>
      <c r="C2969" s="100">
        <v>461</v>
      </c>
      <c r="D2969" s="100">
        <v>1</v>
      </c>
      <c r="E2969" s="101">
        <v>43514</v>
      </c>
      <c r="F2969" s="100">
        <v>5191</v>
      </c>
      <c r="G2969" s="100">
        <v>7703</v>
      </c>
      <c r="H2969" s="100">
        <v>7176</v>
      </c>
      <c r="I2969" s="100"/>
      <c r="J2969" s="102">
        <f t="shared" si="12"/>
        <v>26.549118387909321</v>
      </c>
      <c r="K2969" s="103"/>
      <c r="L2969" s="103"/>
      <c r="M2969" s="104"/>
      <c r="O2969" s="33">
        <f t="shared" si="1"/>
        <v>198.5</v>
      </c>
    </row>
    <row r="2970" spans="1:15" ht="15.75" customHeight="1" x14ac:dyDescent="0.3">
      <c r="A2970" s="7">
        <v>1037</v>
      </c>
      <c r="B2970" s="7">
        <v>383</v>
      </c>
      <c r="C2970" s="100">
        <v>461</v>
      </c>
      <c r="D2970" s="100">
        <v>3</v>
      </c>
      <c r="E2970" s="101">
        <v>43521</v>
      </c>
      <c r="F2970" s="100">
        <v>5537</v>
      </c>
      <c r="G2970" s="100">
        <v>8017</v>
      </c>
      <c r="H2970" s="100">
        <v>7471</v>
      </c>
      <c r="I2970" s="100">
        <v>9</v>
      </c>
      <c r="J2970" s="102">
        <f t="shared" si="12"/>
        <v>28.231644260599793</v>
      </c>
      <c r="K2970" s="103">
        <f>AVERAGE(J2970:J2971)</f>
        <v>28.769065978174616</v>
      </c>
      <c r="L2970" s="103">
        <f>_xlfn.STDEV.S(J2970,J2971)</f>
        <v>0.76002908170815753</v>
      </c>
      <c r="M2970" s="104"/>
      <c r="O2970" s="33">
        <f t="shared" si="1"/>
        <v>193.4</v>
      </c>
    </row>
    <row r="2971" spans="1:15" ht="15.75" customHeight="1" x14ac:dyDescent="0.3">
      <c r="A2971" s="7">
        <v>1038</v>
      </c>
      <c r="B2971" s="7">
        <v>384</v>
      </c>
      <c r="C2971" s="100">
        <v>461</v>
      </c>
      <c r="D2971" s="100">
        <v>3</v>
      </c>
      <c r="E2971" s="101">
        <v>43521</v>
      </c>
      <c r="F2971" s="100">
        <v>5516</v>
      </c>
      <c r="G2971" s="100">
        <v>7828</v>
      </c>
      <c r="H2971" s="100">
        <v>7304</v>
      </c>
      <c r="I2971" s="100"/>
      <c r="J2971" s="102">
        <f t="shared" si="12"/>
        <v>29.306487695749439</v>
      </c>
      <c r="K2971" s="104"/>
      <c r="L2971" s="104"/>
      <c r="M2971" s="104"/>
      <c r="O2971" s="33">
        <f t="shared" si="1"/>
        <v>178.8</v>
      </c>
    </row>
    <row r="2972" spans="1:15" ht="15.75" customHeight="1" x14ac:dyDescent="0.3">
      <c r="A2972" s="7">
        <v>1687</v>
      </c>
      <c r="B2972" s="7">
        <v>383</v>
      </c>
      <c r="C2972" s="100">
        <v>461</v>
      </c>
      <c r="D2972" s="100">
        <v>5</v>
      </c>
      <c r="E2972" s="101">
        <v>43531</v>
      </c>
      <c r="F2972" s="100">
        <v>5537</v>
      </c>
      <c r="G2972" s="100">
        <v>7905</v>
      </c>
      <c r="H2972" s="100">
        <v>7356</v>
      </c>
      <c r="I2972" s="100">
        <v>7</v>
      </c>
      <c r="J2972" s="102">
        <f t="shared" si="12"/>
        <v>30.181418361737215</v>
      </c>
      <c r="K2972" s="103">
        <f>AVERAGE(J2972:J2973)</f>
        <v>29.986598129080033</v>
      </c>
      <c r="L2972" s="103">
        <f>_xlfn.STDEV.S(J2972,J2973)</f>
        <v>0.27551741524846912</v>
      </c>
      <c r="M2972" s="104"/>
      <c r="O2972" s="33">
        <f t="shared" si="1"/>
        <v>181.9</v>
      </c>
    </row>
    <row r="2973" spans="1:15" ht="15.75" customHeight="1" x14ac:dyDescent="0.3">
      <c r="A2973" s="7">
        <v>1688</v>
      </c>
      <c r="B2973" s="7">
        <v>384</v>
      </c>
      <c r="C2973" s="100">
        <v>461</v>
      </c>
      <c r="D2973" s="100">
        <v>5</v>
      </c>
      <c r="E2973" s="101">
        <v>43531</v>
      </c>
      <c r="F2973" s="100">
        <v>5516</v>
      </c>
      <c r="G2973" s="105">
        <v>7947</v>
      </c>
      <c r="H2973" s="105">
        <v>7389</v>
      </c>
      <c r="I2973" s="100"/>
      <c r="J2973" s="102">
        <f t="shared" si="12"/>
        <v>29.79177789642285</v>
      </c>
      <c r="K2973" s="103"/>
      <c r="L2973" s="103"/>
      <c r="M2973" s="104"/>
      <c r="O2973" s="33">
        <f t="shared" si="1"/>
        <v>187.3</v>
      </c>
    </row>
    <row r="2974" spans="1:15" ht="15.75" customHeight="1" x14ac:dyDescent="0.3">
      <c r="A2974" s="34">
        <v>2407</v>
      </c>
      <c r="B2974" s="34">
        <v>177</v>
      </c>
      <c r="C2974" s="106">
        <v>461</v>
      </c>
      <c r="D2974" s="106">
        <v>8</v>
      </c>
      <c r="E2974" s="107">
        <v>43550</v>
      </c>
      <c r="F2974" s="108">
        <v>5259</v>
      </c>
      <c r="G2974" s="106">
        <v>7594</v>
      </c>
      <c r="H2974" s="106">
        <v>7221</v>
      </c>
      <c r="I2974" s="100"/>
      <c r="J2974" s="102">
        <f t="shared" si="12"/>
        <v>19.011213047910296</v>
      </c>
      <c r="K2974" s="103">
        <f>AVERAGE(J2974:J2975)</f>
        <v>18.981113698621154</v>
      </c>
      <c r="L2974" s="103">
        <f>_xlfn.STDEV.S(J2974,J2975)</f>
        <v>4.2566907983308866E-2</v>
      </c>
      <c r="M2974" s="104"/>
      <c r="O2974" s="33">
        <f t="shared" si="1"/>
        <v>196.2</v>
      </c>
    </row>
    <row r="2975" spans="1:15" ht="15.75" customHeight="1" x14ac:dyDescent="0.3">
      <c r="A2975" s="34">
        <v>2408</v>
      </c>
      <c r="B2975" s="34">
        <v>178</v>
      </c>
      <c r="C2975" s="106">
        <v>461</v>
      </c>
      <c r="D2975" s="106">
        <v>8</v>
      </c>
      <c r="E2975" s="107">
        <v>43550</v>
      </c>
      <c r="F2975" s="108">
        <v>5226</v>
      </c>
      <c r="G2975" s="106">
        <v>7630</v>
      </c>
      <c r="H2975" s="106">
        <v>7247</v>
      </c>
      <c r="I2975" s="100"/>
      <c r="J2975" s="102">
        <f t="shared" si="12"/>
        <v>18.951014349332013</v>
      </c>
      <c r="K2975" s="104"/>
      <c r="L2975" s="104"/>
      <c r="M2975" s="104"/>
      <c r="O2975" s="33">
        <f t="shared" si="1"/>
        <v>202.1</v>
      </c>
    </row>
    <row r="2976" spans="1:15" ht="15.75" customHeight="1" x14ac:dyDescent="0.3">
      <c r="A2976" s="34">
        <v>2833</v>
      </c>
      <c r="B2976" s="34">
        <v>205</v>
      </c>
      <c r="C2976" s="106">
        <v>461</v>
      </c>
      <c r="D2976" s="106">
        <v>10</v>
      </c>
      <c r="E2976" s="107">
        <v>43564</v>
      </c>
      <c r="F2976" s="108">
        <v>5204</v>
      </c>
      <c r="G2976" s="106">
        <v>7422</v>
      </c>
      <c r="H2976" s="106">
        <v>7147</v>
      </c>
      <c r="I2976" s="106"/>
      <c r="J2976" s="102">
        <f t="shared" si="12"/>
        <v>14.153371075656201</v>
      </c>
      <c r="K2976" s="103">
        <f>AVERAGE(J2976:J2977)</f>
        <v>14.14665638330915</v>
      </c>
      <c r="L2976" s="103">
        <f>_xlfn.STDEV.S(J2976,J2977)</f>
        <v>9.4960089843628553E-3</v>
      </c>
      <c r="M2976" s="104">
        <f>(K2974-K2976)/14</f>
        <v>0.34531837966514317</v>
      </c>
      <c r="N2976" s="33">
        <f>(K2972-K2976)/33</f>
        <v>0.47999823472032976</v>
      </c>
      <c r="O2976" s="33">
        <f t="shared" si="1"/>
        <v>194.3</v>
      </c>
    </row>
    <row r="2977" spans="1:15" ht="15.75" customHeight="1" x14ac:dyDescent="0.3">
      <c r="A2977" s="34">
        <v>2834</v>
      </c>
      <c r="B2977" s="34">
        <v>206</v>
      </c>
      <c r="C2977" s="106">
        <v>461</v>
      </c>
      <c r="D2977" s="106">
        <v>10</v>
      </c>
      <c r="E2977" s="107">
        <v>43564</v>
      </c>
      <c r="F2977" s="108">
        <v>5233</v>
      </c>
      <c r="G2977" s="106">
        <v>7582</v>
      </c>
      <c r="H2977" s="106">
        <v>7291</v>
      </c>
      <c r="I2977" s="106"/>
      <c r="J2977" s="102">
        <f t="shared" si="12"/>
        <v>14.139941690962099</v>
      </c>
      <c r="K2977" s="104"/>
      <c r="L2977" s="104"/>
      <c r="M2977" s="104"/>
      <c r="O2977" s="33">
        <f t="shared" si="1"/>
        <v>205.8</v>
      </c>
    </row>
    <row r="2978" spans="1:15" ht="15.75" customHeight="1" x14ac:dyDescent="0.3">
      <c r="A2978" s="7">
        <v>385</v>
      </c>
      <c r="B2978" s="7">
        <v>35</v>
      </c>
      <c r="C2978" s="28">
        <v>462</v>
      </c>
      <c r="D2978" s="28">
        <v>1</v>
      </c>
      <c r="E2978" s="29">
        <v>43514</v>
      </c>
      <c r="F2978" s="28">
        <v>5280</v>
      </c>
      <c r="G2978" s="28">
        <v>7547</v>
      </c>
      <c r="H2978" s="28">
        <v>7046</v>
      </c>
      <c r="I2978" s="28">
        <v>9</v>
      </c>
      <c r="J2978" s="30">
        <f t="shared" si="12"/>
        <v>28.36919592298981</v>
      </c>
      <c r="K2978" s="31">
        <f>AVERAGE(J2978:J2979)</f>
        <v>28.218257027727262</v>
      </c>
      <c r="L2978" s="31">
        <f>_xlfn.STDEV.S(J2978,J2979)</f>
        <v>0.21345983276990826</v>
      </c>
      <c r="M2978" s="32">
        <v>3</v>
      </c>
      <c r="O2978" s="33">
        <f t="shared" si="1"/>
        <v>176.6</v>
      </c>
    </row>
    <row r="2979" spans="1:15" ht="15.75" customHeight="1" x14ac:dyDescent="0.3">
      <c r="A2979" s="7">
        <v>386</v>
      </c>
      <c r="B2979" s="7">
        <v>36</v>
      </c>
      <c r="C2979" s="28">
        <v>462</v>
      </c>
      <c r="D2979" s="28">
        <v>1</v>
      </c>
      <c r="E2979" s="29">
        <v>43514</v>
      </c>
      <c r="F2979" s="28">
        <v>5219</v>
      </c>
      <c r="G2979" s="28">
        <v>7578</v>
      </c>
      <c r="H2979" s="28">
        <v>7061</v>
      </c>
      <c r="I2979" s="28"/>
      <c r="J2979" s="30">
        <f t="shared" si="12"/>
        <v>28.067318132464713</v>
      </c>
      <c r="K2979" s="32"/>
      <c r="L2979" s="32"/>
      <c r="M2979" s="32"/>
      <c r="O2979" s="33">
        <f t="shared" si="1"/>
        <v>184.2</v>
      </c>
    </row>
    <row r="2980" spans="1:15" ht="15.75" customHeight="1" x14ac:dyDescent="0.3">
      <c r="A2980" s="7">
        <v>1039</v>
      </c>
      <c r="B2980" s="7">
        <v>385</v>
      </c>
      <c r="C2980" s="28">
        <v>462</v>
      </c>
      <c r="D2980" s="28">
        <v>3</v>
      </c>
      <c r="E2980" s="29">
        <v>43521</v>
      </c>
      <c r="F2980" s="28">
        <v>5476</v>
      </c>
      <c r="G2980" s="28">
        <v>8291</v>
      </c>
      <c r="H2980" s="28">
        <v>7349</v>
      </c>
      <c r="I2980" s="28">
        <v>9</v>
      </c>
      <c r="J2980" s="30">
        <f t="shared" si="12"/>
        <v>50.293646556326742</v>
      </c>
      <c r="K2980" s="31">
        <f>AVERAGE(J2980:J2981)</f>
        <v>50.13330245609739</v>
      </c>
      <c r="L2980" s="31">
        <f>_xlfn.STDEV.S(J2980,J2981)</f>
        <v>0.22676080119086078</v>
      </c>
      <c r="M2980" s="32"/>
      <c r="O2980" s="33">
        <f t="shared" si="1"/>
        <v>187.3</v>
      </c>
    </row>
    <row r="2981" spans="1:15" ht="15.75" customHeight="1" x14ac:dyDescent="0.3">
      <c r="A2981" s="7">
        <v>1040</v>
      </c>
      <c r="B2981" s="7">
        <v>386</v>
      </c>
      <c r="C2981" s="28">
        <v>462</v>
      </c>
      <c r="D2981" s="28">
        <v>3</v>
      </c>
      <c r="E2981" s="29">
        <v>43521</v>
      </c>
      <c r="F2981" s="28">
        <v>5517</v>
      </c>
      <c r="G2981" s="28">
        <v>8290</v>
      </c>
      <c r="H2981" s="28">
        <v>7366</v>
      </c>
      <c r="I2981" s="28"/>
      <c r="J2981" s="30">
        <f t="shared" si="12"/>
        <v>49.972958355868037</v>
      </c>
      <c r="K2981" s="31"/>
      <c r="L2981" s="31"/>
      <c r="M2981" s="32"/>
      <c r="O2981" s="33">
        <f t="shared" si="1"/>
        <v>184.9</v>
      </c>
    </row>
    <row r="2982" spans="1:15" ht="15.75" customHeight="1" x14ac:dyDescent="0.3">
      <c r="A2982" s="7">
        <v>1689</v>
      </c>
      <c r="B2982" s="7">
        <v>385</v>
      </c>
      <c r="C2982" s="28">
        <v>462</v>
      </c>
      <c r="D2982" s="28">
        <v>5</v>
      </c>
      <c r="E2982" s="29">
        <v>43531</v>
      </c>
      <c r="F2982" s="28">
        <v>5476</v>
      </c>
      <c r="G2982" s="28">
        <v>8462</v>
      </c>
      <c r="H2982" s="28">
        <v>7616</v>
      </c>
      <c r="I2982" s="28">
        <v>10</v>
      </c>
      <c r="J2982" s="30">
        <f t="shared" si="12"/>
        <v>39.532710280373834</v>
      </c>
      <c r="K2982" s="31">
        <f>AVERAGE(J2982:J2983)</f>
        <v>39.354732864157867</v>
      </c>
      <c r="L2982" s="31">
        <f>_xlfn.STDEV.S(J2982,J2983)</f>
        <v>0.25169807580874659</v>
      </c>
      <c r="M2982" s="32"/>
      <c r="O2982" s="33">
        <f t="shared" si="1"/>
        <v>214</v>
      </c>
    </row>
    <row r="2983" spans="1:15" ht="15.75" customHeight="1" x14ac:dyDescent="0.3">
      <c r="A2983" s="7">
        <v>1690</v>
      </c>
      <c r="B2983" s="7">
        <v>386</v>
      </c>
      <c r="C2983" s="28">
        <v>462</v>
      </c>
      <c r="D2983" s="28">
        <v>5</v>
      </c>
      <c r="E2983" s="29">
        <v>43531</v>
      </c>
      <c r="F2983" s="28">
        <v>5517</v>
      </c>
      <c r="G2983" s="28">
        <v>8391</v>
      </c>
      <c r="H2983" s="28">
        <v>7582</v>
      </c>
      <c r="I2983" s="28"/>
      <c r="J2983" s="30">
        <f t="shared" si="12"/>
        <v>39.176755447941893</v>
      </c>
      <c r="K2983" s="32"/>
      <c r="L2983" s="32"/>
      <c r="M2983" s="32"/>
      <c r="O2983" s="33">
        <f t="shared" si="1"/>
        <v>206.5</v>
      </c>
    </row>
    <row r="2984" spans="1:15" ht="15.75" customHeight="1" x14ac:dyDescent="0.3">
      <c r="A2984" s="34">
        <v>2593</v>
      </c>
      <c r="B2984" s="34">
        <v>181</v>
      </c>
      <c r="C2984" s="35">
        <v>462</v>
      </c>
      <c r="D2984" s="35">
        <v>9</v>
      </c>
      <c r="E2984" s="36">
        <v>43557</v>
      </c>
      <c r="F2984" s="37">
        <v>5244</v>
      </c>
      <c r="G2984" s="35">
        <v>7305</v>
      </c>
      <c r="H2984" s="35">
        <v>7039</v>
      </c>
      <c r="I2984" s="28"/>
      <c r="J2984" s="30">
        <f t="shared" si="12"/>
        <v>14.818941504178273</v>
      </c>
      <c r="K2984" s="31">
        <f>AVERAGE(J2984:J2985)</f>
        <v>14.729228594686827</v>
      </c>
      <c r="L2984" s="31">
        <f>_xlfn.STDEV.S(J2984,J2985)</f>
        <v>0.12687321332275439</v>
      </c>
      <c r="M2984" s="32"/>
      <c r="O2984" s="33">
        <f t="shared" si="1"/>
        <v>179.5</v>
      </c>
    </row>
    <row r="2985" spans="1:15" ht="15.75" customHeight="1" x14ac:dyDescent="0.3">
      <c r="A2985" s="34">
        <v>2594</v>
      </c>
      <c r="B2985" s="34">
        <v>182</v>
      </c>
      <c r="C2985" s="35">
        <v>462</v>
      </c>
      <c r="D2985" s="35">
        <v>9</v>
      </c>
      <c r="E2985" s="36">
        <v>43557</v>
      </c>
      <c r="F2985" s="37">
        <v>5301</v>
      </c>
      <c r="G2985" s="35">
        <v>7384</v>
      </c>
      <c r="H2985" s="35">
        <v>7118</v>
      </c>
      <c r="I2985" s="28"/>
      <c r="J2985" s="30">
        <f t="shared" si="12"/>
        <v>14.639515685195379</v>
      </c>
      <c r="K2985" s="32"/>
      <c r="L2985" s="32"/>
      <c r="M2985" s="32"/>
      <c r="O2985" s="33">
        <f t="shared" si="1"/>
        <v>181.7</v>
      </c>
    </row>
    <row r="2986" spans="1:15" ht="15.75" customHeight="1" x14ac:dyDescent="0.3">
      <c r="A2986" s="34">
        <v>3243</v>
      </c>
      <c r="B2986" s="34">
        <v>183</v>
      </c>
      <c r="C2986" s="35">
        <v>462</v>
      </c>
      <c r="D2986" s="35">
        <v>12</v>
      </c>
      <c r="E2986" s="36">
        <v>43577</v>
      </c>
      <c r="F2986" s="37">
        <v>5192</v>
      </c>
      <c r="G2986" s="35">
        <v>7435</v>
      </c>
      <c r="H2986" s="35">
        <v>7145</v>
      </c>
      <c r="I2986" s="35"/>
      <c r="J2986" s="30">
        <f t="shared" si="12"/>
        <v>14.848950332821302</v>
      </c>
      <c r="K2986" s="31">
        <f>AVERAGE(J2986:J2987)</f>
        <v>14.80374809099014</v>
      </c>
      <c r="L2986" s="31">
        <f>_xlfn.STDEV.S(J2986,J2987)</f>
        <v>6.3925623447296423E-2</v>
      </c>
      <c r="M2986" s="32">
        <f>(K2984-K2986)/20</f>
        <v>-3.725974815165678E-3</v>
      </c>
      <c r="N2986" s="33">
        <f>(K2982-K2986)/46</f>
        <v>0.53371706028625499</v>
      </c>
      <c r="O2986" s="33">
        <f t="shared" si="1"/>
        <v>195.3</v>
      </c>
    </row>
    <row r="2987" spans="1:15" ht="15.75" customHeight="1" x14ac:dyDescent="0.3">
      <c r="A2987" s="34">
        <v>3244</v>
      </c>
      <c r="B2987" s="34">
        <v>184</v>
      </c>
      <c r="C2987" s="35">
        <v>462</v>
      </c>
      <c r="D2987" s="35">
        <v>12</v>
      </c>
      <c r="E2987" s="36">
        <v>43577</v>
      </c>
      <c r="F2987" s="37">
        <v>5243</v>
      </c>
      <c r="G2987" s="35">
        <v>7358</v>
      </c>
      <c r="H2987" s="35">
        <v>7086</v>
      </c>
      <c r="I2987" s="35"/>
      <c r="J2987" s="30">
        <f t="shared" si="12"/>
        <v>14.758545849158979</v>
      </c>
      <c r="K2987" s="32"/>
      <c r="L2987" s="32"/>
      <c r="M2987" s="32"/>
      <c r="O2987" s="33">
        <f t="shared" si="1"/>
        <v>184.3</v>
      </c>
    </row>
    <row r="2988" spans="1:15" ht="15.75" customHeight="1" x14ac:dyDescent="0.3">
      <c r="A2988" s="7">
        <v>645</v>
      </c>
      <c r="B2988" s="7">
        <v>295</v>
      </c>
      <c r="C2988" s="57">
        <v>463</v>
      </c>
      <c r="D2988" s="57">
        <v>2</v>
      </c>
      <c r="E2988" s="58">
        <v>43517</v>
      </c>
      <c r="F2988" s="57">
        <v>5221</v>
      </c>
      <c r="G2988" s="57">
        <v>8255</v>
      </c>
      <c r="H2988" s="57">
        <v>7315</v>
      </c>
      <c r="I2988" s="57">
        <v>10</v>
      </c>
      <c r="J2988" s="59">
        <f t="shared" si="12"/>
        <v>44.890162368672399</v>
      </c>
      <c r="K2988" s="63">
        <f>AVERAGE(J2988:J2989)</f>
        <v>45.156112894921279</v>
      </c>
      <c r="L2988" s="63">
        <f>_xlfn.STDEV.S(J2988,J2989)</f>
        <v>0.3761108411414319</v>
      </c>
      <c r="M2988" s="62">
        <v>2</v>
      </c>
      <c r="O2988" s="33">
        <f t="shared" si="1"/>
        <v>209.4</v>
      </c>
    </row>
    <row r="2989" spans="1:15" ht="15.75" customHeight="1" x14ac:dyDescent="0.3">
      <c r="A2989" s="7">
        <v>646</v>
      </c>
      <c r="B2989" s="7">
        <v>296</v>
      </c>
      <c r="C2989" s="57">
        <v>463</v>
      </c>
      <c r="D2989" s="57">
        <v>2</v>
      </c>
      <c r="E2989" s="58">
        <v>43517</v>
      </c>
      <c r="F2989" s="57">
        <v>5271</v>
      </c>
      <c r="G2989" s="57">
        <v>8527</v>
      </c>
      <c r="H2989" s="57">
        <v>7510</v>
      </c>
      <c r="I2989" s="57"/>
      <c r="J2989" s="59">
        <f t="shared" si="12"/>
        <v>45.422063421170165</v>
      </c>
      <c r="K2989" s="63"/>
      <c r="L2989" s="63"/>
      <c r="M2989" s="62"/>
      <c r="O2989" s="33">
        <f t="shared" si="1"/>
        <v>223.9</v>
      </c>
    </row>
    <row r="2990" spans="1:15" ht="15.75" customHeight="1" x14ac:dyDescent="0.3">
      <c r="A2990" s="7">
        <v>1299</v>
      </c>
      <c r="B2990" s="7">
        <v>253</v>
      </c>
      <c r="C2990" s="57">
        <v>463</v>
      </c>
      <c r="D2990" s="57">
        <v>4</v>
      </c>
      <c r="E2990" s="58">
        <v>43524</v>
      </c>
      <c r="F2990" s="57">
        <v>5257</v>
      </c>
      <c r="G2990" s="57">
        <v>7532</v>
      </c>
      <c r="H2990" s="57">
        <v>7047</v>
      </c>
      <c r="I2990" s="57">
        <v>11</v>
      </c>
      <c r="J2990" s="59">
        <f t="shared" si="12"/>
        <v>27.094972067039109</v>
      </c>
      <c r="K2990" s="63">
        <f>AVERAGE(J2990:J2991)</f>
        <v>26.846641642687228</v>
      </c>
      <c r="L2990" s="63">
        <f>_xlfn.STDEV.S(J2990,J2991)</f>
        <v>0.35119225406829591</v>
      </c>
      <c r="M2990" s="62"/>
      <c r="O2990" s="33">
        <f t="shared" si="1"/>
        <v>179</v>
      </c>
    </row>
    <row r="2991" spans="1:15" ht="15.75" customHeight="1" x14ac:dyDescent="0.3">
      <c r="A2991" s="7">
        <v>1300</v>
      </c>
      <c r="B2991" s="7">
        <v>254</v>
      </c>
      <c r="C2991" s="57">
        <v>463</v>
      </c>
      <c r="D2991" s="57">
        <v>4</v>
      </c>
      <c r="E2991" s="58">
        <v>43524</v>
      </c>
      <c r="F2991" s="57">
        <v>5257</v>
      </c>
      <c r="G2991" s="57">
        <v>7356</v>
      </c>
      <c r="H2991" s="57">
        <v>6915</v>
      </c>
      <c r="I2991" s="57"/>
      <c r="J2991" s="59">
        <f t="shared" si="12"/>
        <v>26.598311218335347</v>
      </c>
      <c r="K2991" s="62"/>
      <c r="L2991" s="62"/>
      <c r="M2991" s="62"/>
      <c r="O2991" s="33">
        <f t="shared" si="1"/>
        <v>165.8</v>
      </c>
    </row>
    <row r="2992" spans="1:15" ht="15.75" customHeight="1" x14ac:dyDescent="0.3">
      <c r="A2992" s="7">
        <v>1949</v>
      </c>
      <c r="B2992" s="7">
        <v>253</v>
      </c>
      <c r="C2992" s="57">
        <v>463</v>
      </c>
      <c r="D2992" s="57">
        <v>6</v>
      </c>
      <c r="E2992" s="58">
        <v>43535</v>
      </c>
      <c r="F2992" s="57">
        <v>5257</v>
      </c>
      <c r="G2992" s="57">
        <v>8010</v>
      </c>
      <c r="H2992" s="57">
        <v>7332</v>
      </c>
      <c r="I2992" s="57">
        <v>8</v>
      </c>
      <c r="J2992" s="59">
        <f t="shared" si="12"/>
        <v>32.674698795180724</v>
      </c>
      <c r="K2992" s="63">
        <f>AVERAGE(J2992:J2993)</f>
        <v>32.030780054524669</v>
      </c>
      <c r="L2992" s="63">
        <f>_xlfn.STDEV.S(J2992,J2993)</f>
        <v>0.91063861610199648</v>
      </c>
      <c r="M2992" s="62"/>
      <c r="O2992" s="33">
        <f t="shared" si="1"/>
        <v>207.5</v>
      </c>
    </row>
    <row r="2993" spans="1:15" ht="15.75" customHeight="1" x14ac:dyDescent="0.3">
      <c r="A2993" s="7">
        <v>1950</v>
      </c>
      <c r="B2993" s="7">
        <v>254</v>
      </c>
      <c r="C2993" s="57">
        <v>463</v>
      </c>
      <c r="D2993" s="57">
        <v>6</v>
      </c>
      <c r="E2993" s="58">
        <v>43535</v>
      </c>
      <c r="F2993" s="57">
        <v>5257</v>
      </c>
      <c r="G2993" s="57">
        <v>7777</v>
      </c>
      <c r="H2993" s="57">
        <v>7175</v>
      </c>
      <c r="I2993" s="57"/>
      <c r="J2993" s="59">
        <f t="shared" si="12"/>
        <v>31.386861313868614</v>
      </c>
      <c r="K2993" s="63"/>
      <c r="L2993" s="63"/>
      <c r="M2993" s="62"/>
      <c r="O2993" s="33">
        <f t="shared" si="1"/>
        <v>191.8</v>
      </c>
    </row>
    <row r="2994" spans="1:15" ht="15.75" customHeight="1" x14ac:dyDescent="0.3">
      <c r="A2994" s="34">
        <v>2409</v>
      </c>
      <c r="B2994" s="34">
        <v>179</v>
      </c>
      <c r="C2994" s="64">
        <v>463</v>
      </c>
      <c r="D2994" s="64">
        <v>8</v>
      </c>
      <c r="E2994" s="65">
        <v>43550</v>
      </c>
      <c r="F2994" s="66">
        <v>5180</v>
      </c>
      <c r="G2994" s="64">
        <v>7512</v>
      </c>
      <c r="H2994" s="64">
        <v>7113</v>
      </c>
      <c r="I2994" s="57"/>
      <c r="J2994" s="59">
        <f t="shared" si="12"/>
        <v>20.641489912053803</v>
      </c>
      <c r="K2994" s="63">
        <f>AVERAGE(J2994:J2995)</f>
        <v>20.52990830264045</v>
      </c>
      <c r="L2994" s="63">
        <f>_xlfn.STDEV.S(J2994,J2995)</f>
        <v>0.15780022534378349</v>
      </c>
      <c r="M2994" s="62"/>
      <c r="O2994" s="33">
        <f t="shared" si="1"/>
        <v>193.3</v>
      </c>
    </row>
    <row r="2995" spans="1:15" ht="15.75" customHeight="1" x14ac:dyDescent="0.3">
      <c r="A2995" s="34">
        <v>2410</v>
      </c>
      <c r="B2995" s="34">
        <v>180</v>
      </c>
      <c r="C2995" s="64">
        <v>463</v>
      </c>
      <c r="D2995" s="64">
        <v>8</v>
      </c>
      <c r="E2995" s="65">
        <v>43550</v>
      </c>
      <c r="F2995" s="66">
        <v>5282</v>
      </c>
      <c r="G2995" s="64">
        <v>7700</v>
      </c>
      <c r="H2995" s="64">
        <v>7290</v>
      </c>
      <c r="I2995" s="57"/>
      <c r="J2995" s="59">
        <f t="shared" si="12"/>
        <v>20.418326693227094</v>
      </c>
      <c r="K2995" s="62"/>
      <c r="L2995" s="62"/>
      <c r="M2995" s="62"/>
      <c r="O2995" s="33">
        <f t="shared" si="1"/>
        <v>200.8</v>
      </c>
    </row>
    <row r="2996" spans="1:15" ht="15.75" customHeight="1" x14ac:dyDescent="0.3">
      <c r="A2996" s="34">
        <v>2835</v>
      </c>
      <c r="B2996" s="34">
        <v>207</v>
      </c>
      <c r="C2996" s="64">
        <v>463</v>
      </c>
      <c r="D2996" s="64">
        <v>10</v>
      </c>
      <c r="E2996" s="65">
        <v>43564</v>
      </c>
      <c r="F2996" s="66">
        <v>5236</v>
      </c>
      <c r="G2996" s="64">
        <v>7364</v>
      </c>
      <c r="H2996" s="64">
        <v>7111</v>
      </c>
      <c r="I2996" s="64"/>
      <c r="J2996" s="59">
        <f t="shared" si="12"/>
        <v>13.493333333333332</v>
      </c>
      <c r="K2996" s="63">
        <f>AVERAGE(J2996:J2997)</f>
        <v>13.33623094853864</v>
      </c>
      <c r="L2996" s="63">
        <f>_xlfn.STDEV.S(J2996,J2997)</f>
        <v>0.22217632325781039</v>
      </c>
      <c r="M2996" s="62">
        <f>(K2994-K2996)/14</f>
        <v>0.51383409672155789</v>
      </c>
      <c r="N2996" s="33">
        <f>(K2992-K2996)/40</f>
        <v>0.46736372764965067</v>
      </c>
      <c r="O2996" s="33">
        <f t="shared" si="1"/>
        <v>187.5</v>
      </c>
    </row>
    <row r="2997" spans="1:15" ht="15.75" customHeight="1" x14ac:dyDescent="0.3">
      <c r="A2997" s="34">
        <v>2836</v>
      </c>
      <c r="B2997" s="34">
        <v>208</v>
      </c>
      <c r="C2997" s="64">
        <v>463</v>
      </c>
      <c r="D2997" s="64">
        <v>10</v>
      </c>
      <c r="E2997" s="65">
        <v>43564</v>
      </c>
      <c r="F2997" s="66">
        <v>5202</v>
      </c>
      <c r="G2997" s="64">
        <v>7306</v>
      </c>
      <c r="H2997" s="64">
        <v>7061</v>
      </c>
      <c r="I2997" s="64"/>
      <c r="J2997" s="59">
        <f t="shared" si="12"/>
        <v>13.179128563743948</v>
      </c>
      <c r="K2997" s="62"/>
      <c r="L2997" s="62"/>
      <c r="M2997" s="62"/>
      <c r="O2997" s="33">
        <f t="shared" si="1"/>
        <v>185.9</v>
      </c>
    </row>
    <row r="2998" spans="1:15" ht="15.75" customHeight="1" x14ac:dyDescent="0.3">
      <c r="A2998" s="7">
        <v>647</v>
      </c>
      <c r="B2998" s="7">
        <v>297</v>
      </c>
      <c r="C2998" s="67">
        <v>464</v>
      </c>
      <c r="D2998" s="67">
        <v>2</v>
      </c>
      <c r="E2998" s="68">
        <v>43517</v>
      </c>
      <c r="F2998" s="67">
        <v>5213</v>
      </c>
      <c r="G2998" s="67">
        <v>6990</v>
      </c>
      <c r="H2998" s="67">
        <v>6612</v>
      </c>
      <c r="I2998" s="67">
        <v>10</v>
      </c>
      <c r="J2998" s="69">
        <f t="shared" si="12"/>
        <v>27.019299499642603</v>
      </c>
      <c r="K2998" s="46">
        <f>AVERAGE(J2998:J2999)</f>
        <v>27.051316416487968</v>
      </c>
      <c r="L2998" s="46">
        <f>_xlfn.STDEV.S(J2998,J2999)</f>
        <v>4.5278758028086175E-2</v>
      </c>
      <c r="M2998" s="47">
        <v>1</v>
      </c>
      <c r="O2998" s="33">
        <f t="shared" si="1"/>
        <v>139.9</v>
      </c>
    </row>
    <row r="2999" spans="1:15" ht="15.75" customHeight="1" x14ac:dyDescent="0.3">
      <c r="A2999" s="7">
        <v>648</v>
      </c>
      <c r="B2999" s="7">
        <v>298</v>
      </c>
      <c r="C2999" s="67">
        <v>464</v>
      </c>
      <c r="D2999" s="67">
        <v>2</v>
      </c>
      <c r="E2999" s="68">
        <v>43517</v>
      </c>
      <c r="F2999" s="67">
        <v>5210</v>
      </c>
      <c r="G2999" s="67">
        <v>7162</v>
      </c>
      <c r="H2999" s="67">
        <v>6746</v>
      </c>
      <c r="I2999" s="67"/>
      <c r="J2999" s="69">
        <f t="shared" si="12"/>
        <v>27.083333333333332</v>
      </c>
      <c r="K2999" s="47"/>
      <c r="L2999" s="47"/>
      <c r="M2999" s="47"/>
      <c r="O2999" s="33">
        <f t="shared" si="1"/>
        <v>153.6</v>
      </c>
    </row>
    <row r="3000" spans="1:15" ht="15.75" customHeight="1" x14ac:dyDescent="0.3">
      <c r="A3000" s="7">
        <v>1301</v>
      </c>
      <c r="B3000" s="7">
        <v>255</v>
      </c>
      <c r="C3000" s="67">
        <v>464</v>
      </c>
      <c r="D3000" s="67">
        <v>4</v>
      </c>
      <c r="E3000" s="68">
        <v>43524</v>
      </c>
      <c r="F3000" s="67">
        <v>5260</v>
      </c>
      <c r="G3000" s="67">
        <v>6820</v>
      </c>
      <c r="H3000" s="67">
        <v>6556</v>
      </c>
      <c r="I3000" s="67">
        <v>8</v>
      </c>
      <c r="J3000" s="69">
        <f t="shared" si="12"/>
        <v>20.37037037037037</v>
      </c>
      <c r="K3000" s="46">
        <f>AVERAGE(J3000:J3001)</f>
        <v>20.207051074398013</v>
      </c>
      <c r="L3000" s="46">
        <f>_xlfn.STDEV.S(J3000,J3001)</f>
        <v>0.23096836336133325</v>
      </c>
      <c r="M3000" s="47"/>
      <c r="O3000" s="33">
        <f t="shared" si="1"/>
        <v>129.6</v>
      </c>
    </row>
    <row r="3001" spans="1:15" ht="15.75" customHeight="1" x14ac:dyDescent="0.3">
      <c r="A3001" s="7">
        <v>1302</v>
      </c>
      <c r="B3001" s="7">
        <v>256</v>
      </c>
      <c r="C3001" s="67">
        <v>464</v>
      </c>
      <c r="D3001" s="67">
        <v>4</v>
      </c>
      <c r="E3001" s="68">
        <v>43524</v>
      </c>
      <c r="F3001" s="67">
        <v>5193</v>
      </c>
      <c r="G3001" s="67">
        <v>6840</v>
      </c>
      <c r="H3001" s="67">
        <v>6565</v>
      </c>
      <c r="I3001" s="67"/>
      <c r="J3001" s="69">
        <f t="shared" si="12"/>
        <v>20.043731778425656</v>
      </c>
      <c r="K3001" s="46"/>
      <c r="L3001" s="46"/>
      <c r="M3001" s="47"/>
      <c r="O3001" s="33">
        <f t="shared" si="1"/>
        <v>137.19999999999999</v>
      </c>
    </row>
    <row r="3002" spans="1:15" ht="15.75" customHeight="1" x14ac:dyDescent="0.3">
      <c r="A3002" s="7">
        <v>1951</v>
      </c>
      <c r="B3002" s="7">
        <v>255</v>
      </c>
      <c r="C3002" s="67">
        <v>464</v>
      </c>
      <c r="D3002" s="67">
        <v>6</v>
      </c>
      <c r="E3002" s="68">
        <v>43535</v>
      </c>
      <c r="F3002" s="67">
        <v>5260</v>
      </c>
      <c r="G3002" s="67">
        <v>7172</v>
      </c>
      <c r="H3002" s="67">
        <v>6857</v>
      </c>
      <c r="I3002" s="67">
        <v>8</v>
      </c>
      <c r="J3002" s="69">
        <f t="shared" si="12"/>
        <v>19.724483406386977</v>
      </c>
      <c r="K3002" s="46">
        <f>AVERAGE(J3002:J3003)</f>
        <v>19.76353719980052</v>
      </c>
      <c r="L3002" s="46">
        <f>_xlfn.STDEV.S(J3002,J3003)</f>
        <v>5.5230404307550635E-2</v>
      </c>
      <c r="M3002" s="47"/>
      <c r="O3002" s="33">
        <f t="shared" si="1"/>
        <v>159.69999999999999</v>
      </c>
    </row>
    <row r="3003" spans="1:15" ht="15.75" customHeight="1" x14ac:dyDescent="0.3">
      <c r="A3003" s="7">
        <v>1952</v>
      </c>
      <c r="B3003" s="7">
        <v>256</v>
      </c>
      <c r="C3003" s="67">
        <v>464</v>
      </c>
      <c r="D3003" s="67">
        <v>6</v>
      </c>
      <c r="E3003" s="68">
        <v>43535</v>
      </c>
      <c r="F3003" s="67">
        <v>5193</v>
      </c>
      <c r="G3003" s="67">
        <v>7135</v>
      </c>
      <c r="H3003" s="67">
        <v>6814</v>
      </c>
      <c r="I3003" s="67"/>
      <c r="J3003" s="69">
        <f t="shared" si="12"/>
        <v>19.802590993214064</v>
      </c>
      <c r="K3003" s="47"/>
      <c r="L3003" s="47"/>
      <c r="M3003" s="47"/>
      <c r="O3003" s="33">
        <f t="shared" si="1"/>
        <v>162.1</v>
      </c>
    </row>
    <row r="3004" spans="1:15" ht="15.75" customHeight="1" x14ac:dyDescent="0.3">
      <c r="A3004" s="34">
        <v>2223</v>
      </c>
      <c r="B3004" s="34">
        <v>269</v>
      </c>
      <c r="C3004" s="70">
        <v>464</v>
      </c>
      <c r="D3004" s="70">
        <v>7</v>
      </c>
      <c r="E3004" s="71">
        <v>43545</v>
      </c>
      <c r="F3004" s="72">
        <v>5241</v>
      </c>
      <c r="G3004" s="70">
        <v>6577</v>
      </c>
      <c r="H3004" s="70">
        <v>6403</v>
      </c>
      <c r="I3004" s="67"/>
      <c r="J3004" s="69">
        <f t="shared" si="12"/>
        <v>14.974182444061961</v>
      </c>
      <c r="K3004" s="46">
        <f>AVERAGE(J3004:J3005)</f>
        <v>15.047091222030982</v>
      </c>
      <c r="L3004" s="46">
        <f>_xlfn.STDEV.S(J3004,J3005)</f>
        <v>0.10310858261983658</v>
      </c>
      <c r="M3004" s="47">
        <f>(K3002-K3004)/10</f>
        <v>0.47164459777695383</v>
      </c>
      <c r="N3004" s="33">
        <f>(K2998-K3004)/28</f>
        <v>0.42872232837346375</v>
      </c>
      <c r="O3004" s="33">
        <f t="shared" si="1"/>
        <v>116.2</v>
      </c>
    </row>
    <row r="3005" spans="1:15" ht="15.75" customHeight="1" x14ac:dyDescent="0.3">
      <c r="A3005" s="34">
        <v>2224</v>
      </c>
      <c r="B3005" s="34">
        <v>270</v>
      </c>
      <c r="C3005" s="70">
        <v>464</v>
      </c>
      <c r="D3005" s="70">
        <v>7</v>
      </c>
      <c r="E3005" s="71">
        <v>43545</v>
      </c>
      <c r="F3005" s="72">
        <v>5254</v>
      </c>
      <c r="G3005" s="70">
        <v>6693</v>
      </c>
      <c r="H3005" s="70">
        <v>6504</v>
      </c>
      <c r="I3005" s="67"/>
      <c r="J3005" s="69">
        <f t="shared" si="12"/>
        <v>15.120000000000001</v>
      </c>
      <c r="K3005" s="47"/>
      <c r="L3005" s="47"/>
      <c r="M3005" s="47"/>
      <c r="O3005" s="33">
        <f t="shared" si="1"/>
        <v>125</v>
      </c>
    </row>
    <row r="3006" spans="1:15" ht="15.75" customHeight="1" x14ac:dyDescent="0.3">
      <c r="A3006" s="7">
        <v>387</v>
      </c>
      <c r="B3006" s="7">
        <v>37</v>
      </c>
      <c r="C3006" s="28">
        <v>465</v>
      </c>
      <c r="D3006" s="28">
        <v>1</v>
      </c>
      <c r="E3006" s="29">
        <v>43514</v>
      </c>
      <c r="F3006" s="28">
        <v>5225</v>
      </c>
      <c r="G3006" s="28">
        <v>8472</v>
      </c>
      <c r="H3006" s="28">
        <v>7863</v>
      </c>
      <c r="I3006" s="28">
        <v>9</v>
      </c>
      <c r="J3006" s="30">
        <f t="shared" si="12"/>
        <v>23.085670962850642</v>
      </c>
      <c r="K3006" s="31">
        <f>AVERAGE(J3006:J3007)</f>
        <v>22.596099398125361</v>
      </c>
      <c r="L3006" s="31">
        <f>_xlfn.STDEV.S(J3006,J3007)</f>
        <v>0.69235874658671048</v>
      </c>
      <c r="M3006" s="32">
        <v>1</v>
      </c>
      <c r="O3006" s="33">
        <f t="shared" si="1"/>
        <v>263.8</v>
      </c>
    </row>
    <row r="3007" spans="1:15" ht="15.75" customHeight="1" x14ac:dyDescent="0.3">
      <c r="A3007" s="7">
        <v>388</v>
      </c>
      <c r="B3007" s="7">
        <v>38</v>
      </c>
      <c r="C3007" s="28">
        <v>465</v>
      </c>
      <c r="D3007" s="28">
        <v>1</v>
      </c>
      <c r="E3007" s="29">
        <v>43514</v>
      </c>
      <c r="F3007" s="28">
        <v>5241</v>
      </c>
      <c r="G3007" s="28">
        <v>8290</v>
      </c>
      <c r="H3007" s="28">
        <v>7738</v>
      </c>
      <c r="I3007" s="28"/>
      <c r="J3007" s="30">
        <f t="shared" si="12"/>
        <v>22.106527833400079</v>
      </c>
      <c r="K3007" s="31"/>
      <c r="L3007" s="31"/>
      <c r="M3007" s="32"/>
      <c r="O3007" s="33">
        <f t="shared" si="1"/>
        <v>249.7</v>
      </c>
    </row>
    <row r="3008" spans="1:15" ht="15.75" customHeight="1" x14ac:dyDescent="0.3">
      <c r="A3008" s="7">
        <v>1041</v>
      </c>
      <c r="B3008" s="7">
        <v>387</v>
      </c>
      <c r="C3008" s="28">
        <v>465</v>
      </c>
      <c r="D3008" s="28">
        <v>3</v>
      </c>
      <c r="E3008" s="29">
        <v>43521</v>
      </c>
      <c r="F3008" s="28">
        <v>5506</v>
      </c>
      <c r="G3008" s="28">
        <v>8486</v>
      </c>
      <c r="H3008" s="28">
        <v>7910</v>
      </c>
      <c r="I3008" s="28">
        <v>8</v>
      </c>
      <c r="J3008" s="30">
        <f t="shared" si="12"/>
        <v>23.960066555740433</v>
      </c>
      <c r="K3008" s="31">
        <f>AVERAGE(J3008:J3009)</f>
        <v>23.944930538144188</v>
      </c>
      <c r="L3008" s="31">
        <f>_xlfn.STDEV.S(J3008,J3009)</f>
        <v>2.1405561364926787E-2</v>
      </c>
      <c r="M3008" s="32"/>
      <c r="O3008" s="33">
        <f t="shared" si="1"/>
        <v>240.4</v>
      </c>
    </row>
    <row r="3009" spans="1:15" ht="15.75" customHeight="1" x14ac:dyDescent="0.3">
      <c r="A3009" s="7">
        <v>1042</v>
      </c>
      <c r="B3009" s="7">
        <v>388</v>
      </c>
      <c r="C3009" s="28">
        <v>465</v>
      </c>
      <c r="D3009" s="28">
        <v>3</v>
      </c>
      <c r="E3009" s="29">
        <v>43521</v>
      </c>
      <c r="F3009" s="28">
        <v>5526</v>
      </c>
      <c r="G3009" s="28">
        <v>8421</v>
      </c>
      <c r="H3009" s="28">
        <v>7862</v>
      </c>
      <c r="I3009" s="28"/>
      <c r="J3009" s="30">
        <f t="shared" si="12"/>
        <v>23.929794520547944</v>
      </c>
      <c r="K3009" s="32"/>
      <c r="L3009" s="32"/>
      <c r="M3009" s="32"/>
      <c r="O3009" s="33">
        <f t="shared" si="1"/>
        <v>233.6</v>
      </c>
    </row>
    <row r="3010" spans="1:15" ht="15.75" customHeight="1" x14ac:dyDescent="0.3">
      <c r="A3010" s="7">
        <v>1691</v>
      </c>
      <c r="B3010" s="7">
        <v>387</v>
      </c>
      <c r="C3010" s="28">
        <v>465</v>
      </c>
      <c r="D3010" s="28">
        <v>5</v>
      </c>
      <c r="E3010" s="29">
        <v>43531</v>
      </c>
      <c r="F3010" s="28">
        <v>5506</v>
      </c>
      <c r="G3010" s="28">
        <v>8347</v>
      </c>
      <c r="H3010" s="28">
        <v>7866</v>
      </c>
      <c r="I3010" s="28">
        <v>7</v>
      </c>
      <c r="J3010" s="30">
        <f t="shared" si="12"/>
        <v>20.381355932203391</v>
      </c>
      <c r="K3010" s="31">
        <f>AVERAGE(J3010:J3011)</f>
        <v>20.065286116571915</v>
      </c>
      <c r="L3010" s="31">
        <f>_xlfn.STDEV.S(J3010,J3011)</f>
        <v>0.44699021992279681</v>
      </c>
      <c r="M3010" s="32"/>
      <c r="O3010" s="33">
        <f t="shared" si="1"/>
        <v>236</v>
      </c>
    </row>
    <row r="3011" spans="1:15" ht="15.75" customHeight="1" x14ac:dyDescent="0.3">
      <c r="A3011" s="7">
        <v>1692</v>
      </c>
      <c r="B3011" s="7">
        <v>388</v>
      </c>
      <c r="C3011" s="28">
        <v>465</v>
      </c>
      <c r="D3011" s="28">
        <v>5</v>
      </c>
      <c r="E3011" s="29">
        <v>43531</v>
      </c>
      <c r="F3011" s="28">
        <v>5526</v>
      </c>
      <c r="G3011" s="28">
        <v>8964</v>
      </c>
      <c r="H3011" s="28">
        <v>8397</v>
      </c>
      <c r="I3011" s="28"/>
      <c r="J3011" s="30">
        <f t="shared" si="12"/>
        <v>19.749216300940439</v>
      </c>
      <c r="K3011" s="31"/>
      <c r="L3011" s="31"/>
      <c r="M3011" s="32"/>
      <c r="O3011" s="33">
        <f t="shared" si="1"/>
        <v>287.10000000000002</v>
      </c>
    </row>
    <row r="3012" spans="1:15" ht="15.75" customHeight="1" x14ac:dyDescent="0.3">
      <c r="A3012" s="34">
        <v>2225</v>
      </c>
      <c r="B3012" s="34">
        <v>271</v>
      </c>
      <c r="C3012" s="35">
        <v>465</v>
      </c>
      <c r="D3012" s="35">
        <v>7</v>
      </c>
      <c r="E3012" s="36">
        <v>43545</v>
      </c>
      <c r="F3012" s="37">
        <v>5224</v>
      </c>
      <c r="G3012" s="35">
        <v>7915</v>
      </c>
      <c r="H3012" s="35">
        <v>7544</v>
      </c>
      <c r="I3012" s="28"/>
      <c r="J3012" s="30">
        <f t="shared" si="12"/>
        <v>15.991379310344827</v>
      </c>
      <c r="K3012" s="31">
        <f>AVERAGE(J3012:J3013)</f>
        <v>15.818656162349447</v>
      </c>
      <c r="L3012" s="31">
        <f>_xlfn.STDEV.S(J3012,J3013)</f>
        <v>0.24426741843084279</v>
      </c>
      <c r="M3012" s="32">
        <f>(K3010-K3012)/14</f>
        <v>0.3033307110158906</v>
      </c>
      <c r="N3012" s="33">
        <f>(K3006-K3012)/31</f>
        <v>0.21862720115406176</v>
      </c>
      <c r="O3012" s="33">
        <f t="shared" si="1"/>
        <v>232</v>
      </c>
    </row>
    <row r="3013" spans="1:15" ht="15.75" customHeight="1" x14ac:dyDescent="0.3">
      <c r="A3013" s="34">
        <v>2226</v>
      </c>
      <c r="B3013" s="34">
        <v>272</v>
      </c>
      <c r="C3013" s="35">
        <v>465</v>
      </c>
      <c r="D3013" s="35">
        <v>7</v>
      </c>
      <c r="E3013" s="36">
        <v>43545</v>
      </c>
      <c r="F3013" s="37">
        <v>5257</v>
      </c>
      <c r="G3013" s="35">
        <v>7674</v>
      </c>
      <c r="H3013" s="35">
        <v>7347</v>
      </c>
      <c r="I3013" s="28"/>
      <c r="J3013" s="30">
        <f t="shared" si="12"/>
        <v>15.645933014354066</v>
      </c>
      <c r="K3013" s="32"/>
      <c r="L3013" s="32"/>
      <c r="M3013" s="32"/>
      <c r="O3013" s="33">
        <f t="shared" si="1"/>
        <v>209</v>
      </c>
    </row>
    <row r="3014" spans="1:15" ht="15.75" customHeight="1" x14ac:dyDescent="0.3">
      <c r="A3014" s="7">
        <v>649</v>
      </c>
      <c r="B3014" s="7">
        <v>299</v>
      </c>
      <c r="C3014" s="67">
        <v>466</v>
      </c>
      <c r="D3014" s="67">
        <v>2</v>
      </c>
      <c r="E3014" s="68">
        <v>43517</v>
      </c>
      <c r="F3014" s="67">
        <v>5236</v>
      </c>
      <c r="G3014" s="67">
        <v>8185</v>
      </c>
      <c r="H3014" s="67">
        <v>7095</v>
      </c>
      <c r="I3014" s="67">
        <v>11</v>
      </c>
      <c r="J3014" s="69">
        <f t="shared" si="12"/>
        <v>58.633674018289405</v>
      </c>
      <c r="K3014" s="46">
        <f>AVERAGE(J3014:J3015)</f>
        <v>58.234067618202488</v>
      </c>
      <c r="L3014" s="46">
        <f>_xlfn.STDEV.S(J3014,J3015)</f>
        <v>0.565128790614012</v>
      </c>
      <c r="M3014" s="47">
        <v>2</v>
      </c>
      <c r="O3014" s="33">
        <f t="shared" si="1"/>
        <v>185.9</v>
      </c>
    </row>
    <row r="3015" spans="1:15" ht="15.75" customHeight="1" x14ac:dyDescent="0.3">
      <c r="A3015" s="7">
        <v>650</v>
      </c>
      <c r="B3015" s="7">
        <v>300</v>
      </c>
      <c r="C3015" s="67">
        <v>466</v>
      </c>
      <c r="D3015" s="67">
        <v>2</v>
      </c>
      <c r="E3015" s="68">
        <v>43517</v>
      </c>
      <c r="F3015" s="67">
        <v>5223</v>
      </c>
      <c r="G3015" s="67">
        <v>8255</v>
      </c>
      <c r="H3015" s="67">
        <v>7144</v>
      </c>
      <c r="I3015" s="67"/>
      <c r="J3015" s="69">
        <f t="shared" si="12"/>
        <v>57.834461218115564</v>
      </c>
      <c r="K3015" s="47"/>
      <c r="L3015" s="47"/>
      <c r="M3015" s="47"/>
      <c r="O3015" s="33">
        <f t="shared" si="1"/>
        <v>192.1</v>
      </c>
    </row>
    <row r="3016" spans="1:15" ht="15.75" customHeight="1" x14ac:dyDescent="0.3">
      <c r="A3016" s="7">
        <v>1303</v>
      </c>
      <c r="B3016" s="7">
        <v>257</v>
      </c>
      <c r="C3016" s="67">
        <v>466</v>
      </c>
      <c r="D3016" s="67">
        <v>4</v>
      </c>
      <c r="E3016" s="68">
        <v>43524</v>
      </c>
      <c r="F3016" s="67">
        <v>5226</v>
      </c>
      <c r="G3016" s="67">
        <v>7506</v>
      </c>
      <c r="H3016" s="67">
        <v>7069</v>
      </c>
      <c r="I3016" s="67">
        <v>9</v>
      </c>
      <c r="J3016" s="69">
        <f t="shared" si="12"/>
        <v>23.711340206185564</v>
      </c>
      <c r="K3016" s="46">
        <f>AVERAGE(J3016:J3017)</f>
        <v>25.439003436426116</v>
      </c>
      <c r="L3016" s="46">
        <f>_xlfn.STDEV.S(J3016,J3017)</f>
        <v>2.4432847714194992</v>
      </c>
      <c r="M3016" s="47"/>
      <c r="O3016" s="33">
        <f t="shared" si="1"/>
        <v>184.3</v>
      </c>
    </row>
    <row r="3017" spans="1:15" ht="15.75" customHeight="1" x14ac:dyDescent="0.3">
      <c r="A3017" s="7">
        <v>1304</v>
      </c>
      <c r="B3017" s="7">
        <v>258</v>
      </c>
      <c r="C3017" s="67">
        <v>466</v>
      </c>
      <c r="D3017" s="67">
        <v>4</v>
      </c>
      <c r="E3017" s="68">
        <v>43524</v>
      </c>
      <c r="F3017" s="67">
        <v>5266</v>
      </c>
      <c r="G3017" s="67">
        <v>7555</v>
      </c>
      <c r="H3017" s="67">
        <v>7066</v>
      </c>
      <c r="I3017" s="67"/>
      <c r="J3017" s="69">
        <f t="shared" si="12"/>
        <v>27.166666666666668</v>
      </c>
      <c r="K3017" s="46"/>
      <c r="L3017" s="46"/>
      <c r="M3017" s="47"/>
      <c r="O3017" s="33">
        <f t="shared" si="1"/>
        <v>180</v>
      </c>
    </row>
    <row r="3018" spans="1:15" ht="15.75" customHeight="1" x14ac:dyDescent="0.3">
      <c r="A3018" s="7">
        <v>1953</v>
      </c>
      <c r="B3018" s="7">
        <v>257</v>
      </c>
      <c r="C3018" s="67">
        <v>466</v>
      </c>
      <c r="D3018" s="67">
        <v>6</v>
      </c>
      <c r="E3018" s="68">
        <v>43535</v>
      </c>
      <c r="F3018" s="67">
        <v>5226</v>
      </c>
      <c r="G3018" s="67">
        <v>7758</v>
      </c>
      <c r="H3018" s="67">
        <v>7146</v>
      </c>
      <c r="I3018" s="67">
        <v>8</v>
      </c>
      <c r="J3018" s="69">
        <f t="shared" si="12"/>
        <v>31.874999999999996</v>
      </c>
      <c r="K3018" s="46">
        <f>AVERAGE(J3018:J3019)</f>
        <v>36.036892600773051</v>
      </c>
      <c r="L3018" s="46">
        <f>_xlfn.STDEV.S(J3018,J3019)</f>
        <v>5.8858049611535144</v>
      </c>
      <c r="M3018" s="47"/>
      <c r="O3018" s="33">
        <f t="shared" si="1"/>
        <v>192</v>
      </c>
    </row>
    <row r="3019" spans="1:15" ht="15.75" customHeight="1" x14ac:dyDescent="0.3">
      <c r="A3019" s="7">
        <v>1954</v>
      </c>
      <c r="B3019" s="7">
        <v>258</v>
      </c>
      <c r="C3019" s="67">
        <v>466</v>
      </c>
      <c r="D3019" s="67">
        <v>6</v>
      </c>
      <c r="E3019" s="68">
        <v>43535</v>
      </c>
      <c r="F3019" s="67">
        <v>5266</v>
      </c>
      <c r="G3019" s="67">
        <v>7805</v>
      </c>
      <c r="H3019" s="67">
        <v>7077</v>
      </c>
      <c r="I3019" s="67"/>
      <c r="J3019" s="69">
        <f t="shared" si="12"/>
        <v>40.198785201546109</v>
      </c>
      <c r="K3019" s="47"/>
      <c r="L3019" s="47"/>
      <c r="M3019" s="47"/>
      <c r="O3019" s="33">
        <f t="shared" si="1"/>
        <v>181.1</v>
      </c>
    </row>
    <row r="3020" spans="1:15" ht="15.75" customHeight="1" x14ac:dyDescent="0.3">
      <c r="A3020" s="34">
        <v>2411</v>
      </c>
      <c r="B3020" s="34">
        <v>181</v>
      </c>
      <c r="C3020" s="70">
        <v>466</v>
      </c>
      <c r="D3020" s="70">
        <v>8</v>
      </c>
      <c r="E3020" s="71">
        <v>43550</v>
      </c>
      <c r="F3020" s="72">
        <v>5244</v>
      </c>
      <c r="G3020" s="70">
        <v>7634</v>
      </c>
      <c r="H3020" s="70">
        <v>7211</v>
      </c>
      <c r="I3020" s="67"/>
      <c r="J3020" s="69">
        <f t="shared" si="12"/>
        <v>21.504829689883071</v>
      </c>
      <c r="K3020" s="46">
        <f>AVERAGE(J3020:J3021)</f>
        <v>21.494910895494456</v>
      </c>
      <c r="L3020" s="46">
        <f>_xlfn.STDEV.S(J3020,J3021)</f>
        <v>1.4027293546766005E-2</v>
      </c>
      <c r="M3020" s="47"/>
      <c r="O3020" s="33">
        <f t="shared" si="1"/>
        <v>196.7</v>
      </c>
    </row>
    <row r="3021" spans="1:15" ht="15.75" customHeight="1" x14ac:dyDescent="0.3">
      <c r="A3021" s="34">
        <v>2412</v>
      </c>
      <c r="B3021" s="34">
        <v>182</v>
      </c>
      <c r="C3021" s="70">
        <v>466</v>
      </c>
      <c r="D3021" s="70">
        <v>8</v>
      </c>
      <c r="E3021" s="71">
        <v>43550</v>
      </c>
      <c r="F3021" s="72">
        <v>5301</v>
      </c>
      <c r="G3021" s="70">
        <v>7608</v>
      </c>
      <c r="H3021" s="70">
        <v>7200</v>
      </c>
      <c r="I3021" s="67"/>
      <c r="J3021" s="69">
        <f t="shared" si="12"/>
        <v>21.484992101105846</v>
      </c>
      <c r="K3021" s="47"/>
      <c r="L3021" s="47"/>
      <c r="M3021" s="47"/>
      <c r="O3021" s="33">
        <f t="shared" si="1"/>
        <v>189.9</v>
      </c>
    </row>
    <row r="3022" spans="1:15" ht="15.75" customHeight="1" x14ac:dyDescent="0.3">
      <c r="A3022" s="34">
        <v>2837</v>
      </c>
      <c r="B3022" s="34">
        <v>209</v>
      </c>
      <c r="C3022" s="70">
        <v>466</v>
      </c>
      <c r="D3022" s="70">
        <v>10</v>
      </c>
      <c r="E3022" s="71">
        <v>43564</v>
      </c>
      <c r="F3022" s="72">
        <v>5228</v>
      </c>
      <c r="G3022" s="70">
        <v>7835</v>
      </c>
      <c r="H3022" s="70">
        <v>7468</v>
      </c>
      <c r="I3022" s="70"/>
      <c r="J3022" s="69">
        <f t="shared" si="12"/>
        <v>16.383928571428573</v>
      </c>
      <c r="K3022" s="46">
        <f>AVERAGE(J3022:J3023)</f>
        <v>15.950584975369459</v>
      </c>
      <c r="L3022" s="46">
        <f>_xlfn.STDEV.S(J3022,J3023)</f>
        <v>0.61284039071432694</v>
      </c>
      <c r="M3022" s="47">
        <f>(K3020-K3022)/14</f>
        <v>0.39602328000892839</v>
      </c>
      <c r="N3022" s="33">
        <f>(K3018-K3022)/29</f>
        <v>0.69263129742771001</v>
      </c>
      <c r="O3022" s="33">
        <f t="shared" si="1"/>
        <v>224</v>
      </c>
    </row>
    <row r="3023" spans="1:15" ht="15.75" customHeight="1" x14ac:dyDescent="0.3">
      <c r="A3023" s="34">
        <v>2838</v>
      </c>
      <c r="B3023" s="34">
        <v>210</v>
      </c>
      <c r="C3023" s="70">
        <v>466</v>
      </c>
      <c r="D3023" s="70">
        <v>10</v>
      </c>
      <c r="E3023" s="71">
        <v>43564</v>
      </c>
      <c r="F3023" s="72">
        <v>5223</v>
      </c>
      <c r="G3023" s="70">
        <v>7635</v>
      </c>
      <c r="H3023" s="70">
        <v>7311</v>
      </c>
      <c r="I3023" s="70"/>
      <c r="J3023" s="69">
        <f t="shared" si="12"/>
        <v>15.517241379310345</v>
      </c>
      <c r="K3023" s="47"/>
      <c r="L3023" s="47"/>
      <c r="M3023" s="47"/>
      <c r="O3023" s="33">
        <f t="shared" si="1"/>
        <v>208.8</v>
      </c>
    </row>
    <row r="3024" spans="1:15" ht="15.75" customHeight="1" x14ac:dyDescent="0.3">
      <c r="A3024" s="7">
        <v>389</v>
      </c>
      <c r="B3024" s="7">
        <v>39</v>
      </c>
      <c r="C3024" s="28">
        <v>467</v>
      </c>
      <c r="D3024" s="28">
        <v>1</v>
      </c>
      <c r="E3024" s="29">
        <v>43514</v>
      </c>
      <c r="F3024" s="28">
        <v>5245</v>
      </c>
      <c r="G3024" s="28">
        <v>7029</v>
      </c>
      <c r="H3024" s="28">
        <v>6774</v>
      </c>
      <c r="I3024" s="28">
        <v>10</v>
      </c>
      <c r="J3024" s="30">
        <f t="shared" si="12"/>
        <v>16.677567037279267</v>
      </c>
      <c r="K3024" s="31">
        <f>AVERAGE(J3024:J3025)</f>
        <v>16.528438691053427</v>
      </c>
      <c r="L3024" s="31">
        <f>_xlfn.STDEV.S(J3024,J3025)</f>
        <v>0.21089932976685369</v>
      </c>
      <c r="M3024" s="32">
        <v>1</v>
      </c>
      <c r="O3024" s="33">
        <f t="shared" si="1"/>
        <v>152.9</v>
      </c>
    </row>
    <row r="3025" spans="1:15" ht="15.75" customHeight="1" x14ac:dyDescent="0.3">
      <c r="A3025" s="7">
        <v>390</v>
      </c>
      <c r="B3025" s="7">
        <v>40</v>
      </c>
      <c r="C3025" s="28">
        <v>467</v>
      </c>
      <c r="D3025" s="28">
        <v>1</v>
      </c>
      <c r="E3025" s="29">
        <v>43514</v>
      </c>
      <c r="F3025" s="28">
        <v>5216</v>
      </c>
      <c r="G3025" s="28">
        <v>7106</v>
      </c>
      <c r="H3025" s="28">
        <v>6840</v>
      </c>
      <c r="I3025" s="28"/>
      <c r="J3025" s="30">
        <f t="shared" si="12"/>
        <v>16.379310344827587</v>
      </c>
      <c r="K3025" s="31"/>
      <c r="L3025" s="31"/>
      <c r="M3025" s="32"/>
      <c r="O3025" s="33">
        <f t="shared" si="1"/>
        <v>162.4</v>
      </c>
    </row>
    <row r="3026" spans="1:15" ht="15.75" customHeight="1" x14ac:dyDescent="0.3">
      <c r="A3026" s="7">
        <v>1043</v>
      </c>
      <c r="B3026" s="7">
        <v>389</v>
      </c>
      <c r="C3026" s="28">
        <v>467</v>
      </c>
      <c r="D3026" s="28">
        <v>3</v>
      </c>
      <c r="E3026" s="29">
        <v>43521</v>
      </c>
      <c r="F3026" s="28">
        <v>5478</v>
      </c>
      <c r="G3026" s="28">
        <v>7633</v>
      </c>
      <c r="H3026" s="28">
        <v>7329</v>
      </c>
      <c r="I3026" s="28">
        <v>9</v>
      </c>
      <c r="J3026" s="30">
        <f t="shared" si="12"/>
        <v>16.423554835224202</v>
      </c>
      <c r="K3026" s="31">
        <f>AVERAGE(J3026:J3027)</f>
        <v>16.461418737554709</v>
      </c>
      <c r="L3026" s="31">
        <f>_xlfn.STDEV.S(J3026,J3027)</f>
        <v>5.3547644200175701E-2</v>
      </c>
      <c r="M3026" s="32"/>
      <c r="O3026" s="33">
        <f t="shared" si="1"/>
        <v>185.1</v>
      </c>
    </row>
    <row r="3027" spans="1:15" ht="15.75" customHeight="1" x14ac:dyDescent="0.3">
      <c r="A3027" s="7">
        <v>1044</v>
      </c>
      <c r="B3027" s="7">
        <v>390</v>
      </c>
      <c r="C3027" s="28">
        <v>467</v>
      </c>
      <c r="D3027" s="28">
        <v>3</v>
      </c>
      <c r="E3027" s="29">
        <v>43521</v>
      </c>
      <c r="F3027" s="28">
        <v>5491</v>
      </c>
      <c r="G3027" s="28">
        <v>7927</v>
      </c>
      <c r="H3027" s="28">
        <v>7582</v>
      </c>
      <c r="I3027" s="28"/>
      <c r="J3027" s="30">
        <f t="shared" si="12"/>
        <v>16.499282639885219</v>
      </c>
      <c r="K3027" s="32"/>
      <c r="L3027" s="32"/>
      <c r="M3027" s="32"/>
      <c r="O3027" s="33">
        <f t="shared" si="1"/>
        <v>209.1</v>
      </c>
    </row>
    <row r="3028" spans="1:15" ht="15.75" customHeight="1" x14ac:dyDescent="0.3">
      <c r="A3028" s="7">
        <v>1693</v>
      </c>
      <c r="B3028" s="7">
        <v>389</v>
      </c>
      <c r="C3028" s="28">
        <v>467</v>
      </c>
      <c r="D3028" s="28">
        <v>5</v>
      </c>
      <c r="E3028" s="29">
        <v>43531</v>
      </c>
      <c r="F3028" s="28">
        <v>5478</v>
      </c>
      <c r="G3028" s="28">
        <v>7746</v>
      </c>
      <c r="H3028" s="28">
        <v>7428</v>
      </c>
      <c r="I3028" s="28">
        <v>5</v>
      </c>
      <c r="J3028" s="30">
        <f t="shared" si="12"/>
        <v>16.307692307692307</v>
      </c>
      <c r="K3028" s="31">
        <f>AVERAGE(J3028:J3029)</f>
        <v>16.137444803146686</v>
      </c>
      <c r="L3028" s="31">
        <f>_xlfn.STDEV.S(J3028,J3029)</f>
        <v>0.240766329888595</v>
      </c>
      <c r="M3028" s="32"/>
      <c r="O3028" s="33">
        <f t="shared" si="1"/>
        <v>195</v>
      </c>
    </row>
    <row r="3029" spans="1:15" ht="15.75" customHeight="1" x14ac:dyDescent="0.3">
      <c r="A3029" s="7">
        <v>1694</v>
      </c>
      <c r="B3029" s="7">
        <v>390</v>
      </c>
      <c r="C3029" s="28">
        <v>467</v>
      </c>
      <c r="D3029" s="28">
        <v>5</v>
      </c>
      <c r="E3029" s="29">
        <v>43531</v>
      </c>
      <c r="F3029" s="28">
        <v>5491</v>
      </c>
      <c r="G3029" s="28">
        <v>7895</v>
      </c>
      <c r="H3029" s="28">
        <v>7564</v>
      </c>
      <c r="I3029" s="28"/>
      <c r="J3029" s="30">
        <f t="shared" si="12"/>
        <v>15.967197298601061</v>
      </c>
      <c r="K3029" s="31"/>
      <c r="L3029" s="31"/>
      <c r="M3029" s="32"/>
      <c r="O3029" s="33">
        <f t="shared" si="1"/>
        <v>207.3</v>
      </c>
    </row>
    <row r="3030" spans="1:15" ht="15.75" customHeight="1" x14ac:dyDescent="0.3">
      <c r="A3030" s="34">
        <v>2227</v>
      </c>
      <c r="B3030" s="34">
        <v>273</v>
      </c>
      <c r="C3030" s="35">
        <v>467</v>
      </c>
      <c r="D3030" s="35">
        <v>7</v>
      </c>
      <c r="E3030" s="36">
        <v>43545</v>
      </c>
      <c r="F3030" s="37">
        <v>5242</v>
      </c>
      <c r="G3030" s="35">
        <v>7493</v>
      </c>
      <c r="H3030" s="35">
        <v>7200</v>
      </c>
      <c r="I3030" s="28"/>
      <c r="J3030" s="30">
        <f t="shared" si="12"/>
        <v>14.964249233912156</v>
      </c>
      <c r="K3030" s="31">
        <f>AVERAGE(J3030:J3031)</f>
        <v>14.928388690651062</v>
      </c>
      <c r="L3030" s="31">
        <f>_xlfn.STDEV.S(J3030,J3031)</f>
        <v>5.0714466633905449E-2</v>
      </c>
      <c r="M3030" s="32">
        <f>(K3028-K3030)/14</f>
        <v>8.6361150892544564E-2</v>
      </c>
      <c r="N3030" s="62"/>
      <c r="O3030" s="33">
        <f t="shared" si="1"/>
        <v>195.8</v>
      </c>
    </row>
    <row r="3031" spans="1:15" ht="15.75" customHeight="1" x14ac:dyDescent="0.3">
      <c r="A3031" s="34">
        <v>2228</v>
      </c>
      <c r="B3031" s="34">
        <v>274</v>
      </c>
      <c r="C3031" s="35">
        <v>467</v>
      </c>
      <c r="D3031" s="35">
        <v>7</v>
      </c>
      <c r="E3031" s="36">
        <v>43545</v>
      </c>
      <c r="F3031" s="37">
        <v>5233</v>
      </c>
      <c r="G3031" s="35">
        <v>7478</v>
      </c>
      <c r="H3031" s="35">
        <v>7187</v>
      </c>
      <c r="I3031" s="28"/>
      <c r="J3031" s="30">
        <f t="shared" si="12"/>
        <v>14.892528147389969</v>
      </c>
      <c r="K3031" s="32"/>
      <c r="L3031" s="32"/>
      <c r="M3031" s="32"/>
      <c r="O3031" s="33">
        <f t="shared" si="1"/>
        <v>195.4</v>
      </c>
    </row>
    <row r="3032" spans="1:15" ht="15.75" customHeight="1" x14ac:dyDescent="0.3">
      <c r="A3032" s="7">
        <v>391</v>
      </c>
      <c r="B3032" s="7">
        <v>41</v>
      </c>
      <c r="C3032" s="67">
        <v>468</v>
      </c>
      <c r="D3032" s="67">
        <v>1</v>
      </c>
      <c r="E3032" s="68">
        <v>43514</v>
      </c>
      <c r="F3032" s="67">
        <v>5264</v>
      </c>
      <c r="G3032" s="67">
        <v>7383</v>
      </c>
      <c r="H3032" s="67">
        <v>7054</v>
      </c>
      <c r="I3032" s="67">
        <v>11</v>
      </c>
      <c r="J3032" s="69">
        <f t="shared" si="12"/>
        <v>18.379888268156424</v>
      </c>
      <c r="K3032" s="46">
        <f>AVERAGE(J3032:J3033)</f>
        <v>19.127122889075359</v>
      </c>
      <c r="L3032" s="46">
        <f>_xlfn.STDEV.S(J3032,J3033)</f>
        <v>1.0567493351782733</v>
      </c>
      <c r="M3032" s="47">
        <v>1</v>
      </c>
      <c r="O3032" s="33">
        <f t="shared" si="1"/>
        <v>179</v>
      </c>
    </row>
    <row r="3033" spans="1:15" ht="15.75" customHeight="1" x14ac:dyDescent="0.3">
      <c r="A3033" s="7">
        <v>392</v>
      </c>
      <c r="B3033" s="7">
        <v>42</v>
      </c>
      <c r="C3033" s="67">
        <v>468</v>
      </c>
      <c r="D3033" s="67">
        <v>1</v>
      </c>
      <c r="E3033" s="68">
        <v>43514</v>
      </c>
      <c r="F3033" s="67">
        <v>5270</v>
      </c>
      <c r="G3033" s="67">
        <v>7369</v>
      </c>
      <c r="H3033" s="67">
        <v>7021</v>
      </c>
      <c r="I3033" s="67"/>
      <c r="J3033" s="69">
        <f t="shared" si="12"/>
        <v>19.87435750999429</v>
      </c>
      <c r="K3033" s="47"/>
      <c r="L3033" s="47"/>
      <c r="M3033" s="47"/>
      <c r="O3033" s="33">
        <f t="shared" si="1"/>
        <v>175.1</v>
      </c>
    </row>
    <row r="3034" spans="1:15" ht="15.75" customHeight="1" x14ac:dyDescent="0.3">
      <c r="A3034" s="7">
        <v>1045</v>
      </c>
      <c r="B3034" s="7">
        <v>391</v>
      </c>
      <c r="C3034" s="67">
        <v>468</v>
      </c>
      <c r="D3034" s="67">
        <v>3</v>
      </c>
      <c r="E3034" s="68">
        <v>43521</v>
      </c>
      <c r="F3034" s="67">
        <v>5525</v>
      </c>
      <c r="G3034" s="67">
        <v>7841</v>
      </c>
      <c r="H3034" s="67">
        <v>7307</v>
      </c>
      <c r="I3034" s="67">
        <v>10</v>
      </c>
      <c r="J3034" s="69">
        <f t="shared" si="12"/>
        <v>29.966329966329969</v>
      </c>
      <c r="K3034" s="46">
        <f>AVERAGE(J3034:J3035)</f>
        <v>29.29700075369367</v>
      </c>
      <c r="L3034" s="46">
        <f>_xlfn.STDEV.S(J3034,J3035)</f>
        <v>0.94657445020275932</v>
      </c>
      <c r="M3034" s="47"/>
      <c r="O3034" s="33">
        <f t="shared" si="1"/>
        <v>178.2</v>
      </c>
    </row>
    <row r="3035" spans="1:15" ht="15.75" customHeight="1" x14ac:dyDescent="0.3">
      <c r="A3035" s="7">
        <v>1046</v>
      </c>
      <c r="B3035" s="7">
        <v>392</v>
      </c>
      <c r="C3035" s="67">
        <v>468</v>
      </c>
      <c r="D3035" s="67">
        <v>3</v>
      </c>
      <c r="E3035" s="68">
        <v>43521</v>
      </c>
      <c r="F3035" s="67">
        <v>5540</v>
      </c>
      <c r="G3035" s="67">
        <v>7827</v>
      </c>
      <c r="H3035" s="67">
        <v>7318</v>
      </c>
      <c r="I3035" s="67"/>
      <c r="J3035" s="69">
        <f t="shared" si="12"/>
        <v>28.627671541057371</v>
      </c>
      <c r="K3035" s="46"/>
      <c r="L3035" s="46"/>
      <c r="M3035" s="47"/>
      <c r="O3035" s="33">
        <f t="shared" si="1"/>
        <v>177.8</v>
      </c>
    </row>
    <row r="3036" spans="1:15" ht="15.75" customHeight="1" x14ac:dyDescent="0.3">
      <c r="A3036" s="7">
        <v>1695</v>
      </c>
      <c r="B3036" s="7">
        <v>391</v>
      </c>
      <c r="C3036" s="67">
        <v>468</v>
      </c>
      <c r="D3036" s="67">
        <v>5</v>
      </c>
      <c r="E3036" s="68">
        <v>43531</v>
      </c>
      <c r="F3036" s="67">
        <v>5525</v>
      </c>
      <c r="G3036" s="67">
        <v>7618</v>
      </c>
      <c r="H3036" s="67">
        <v>7259</v>
      </c>
      <c r="I3036" s="67">
        <v>11</v>
      </c>
      <c r="J3036" s="69">
        <f t="shared" si="12"/>
        <v>20.703575547866205</v>
      </c>
      <c r="K3036" s="46">
        <f>AVERAGE(J3036:J3037)</f>
        <v>21.126674651761157</v>
      </c>
      <c r="L3036" s="46">
        <f>_xlfn.STDEV.S(J3036,J3037)</f>
        <v>0.59835249095614418</v>
      </c>
      <c r="M3036" s="47"/>
      <c r="O3036" s="33">
        <f t="shared" si="1"/>
        <v>173.4</v>
      </c>
    </row>
    <row r="3037" spans="1:15" ht="15.75" customHeight="1" x14ac:dyDescent="0.3">
      <c r="A3037" s="7">
        <v>1696</v>
      </c>
      <c r="B3037" s="7">
        <v>392</v>
      </c>
      <c r="C3037" s="67">
        <v>468</v>
      </c>
      <c r="D3037" s="67">
        <v>5</v>
      </c>
      <c r="E3037" s="68">
        <v>43531</v>
      </c>
      <c r="F3037" s="67">
        <v>5540</v>
      </c>
      <c r="G3037" s="67">
        <v>7689</v>
      </c>
      <c r="H3037" s="67">
        <v>7308</v>
      </c>
      <c r="I3037" s="67"/>
      <c r="J3037" s="69">
        <f t="shared" si="12"/>
        <v>21.549773755656108</v>
      </c>
      <c r="K3037" s="47"/>
      <c r="L3037" s="47"/>
      <c r="M3037" s="47"/>
      <c r="O3037" s="33">
        <f t="shared" si="1"/>
        <v>176.8</v>
      </c>
    </row>
    <row r="3038" spans="1:15" ht="15.75" customHeight="1" x14ac:dyDescent="0.3">
      <c r="A3038" s="34">
        <v>2229</v>
      </c>
      <c r="B3038" s="34">
        <v>275</v>
      </c>
      <c r="C3038" s="70">
        <v>468</v>
      </c>
      <c r="D3038" s="70">
        <v>7</v>
      </c>
      <c r="E3038" s="71">
        <v>43545</v>
      </c>
      <c r="F3038" s="72">
        <v>5274</v>
      </c>
      <c r="G3038" s="70">
        <v>7088</v>
      </c>
      <c r="H3038" s="70">
        <v>6832</v>
      </c>
      <c r="I3038" s="67"/>
      <c r="J3038" s="69">
        <f t="shared" si="12"/>
        <v>16.431322207958921</v>
      </c>
      <c r="K3038" s="46">
        <f>AVERAGE(J3038:J3039)</f>
        <v>16.421884410873908</v>
      </c>
      <c r="L3038" s="46">
        <f>_xlfn.STDEV.S(J3038,J3039)</f>
        <v>1.3347060636550992E-2</v>
      </c>
      <c r="M3038" s="47">
        <f>(K3036-K3038)/14</f>
        <v>0.33605644577766064</v>
      </c>
      <c r="N3038" s="33">
        <f>(K3034-K3038)/24</f>
        <v>0.53646318095082346</v>
      </c>
      <c r="O3038" s="33">
        <f t="shared" si="1"/>
        <v>155.80000000000001</v>
      </c>
    </row>
    <row r="3039" spans="1:15" ht="15.75" customHeight="1" x14ac:dyDescent="0.3">
      <c r="A3039" s="34">
        <v>2230</v>
      </c>
      <c r="B3039" s="34">
        <v>276</v>
      </c>
      <c r="C3039" s="70">
        <v>468</v>
      </c>
      <c r="D3039" s="70">
        <v>7</v>
      </c>
      <c r="E3039" s="71">
        <v>43545</v>
      </c>
      <c r="F3039" s="72">
        <v>5217</v>
      </c>
      <c r="G3039" s="70">
        <v>7125</v>
      </c>
      <c r="H3039" s="70">
        <v>6856</v>
      </c>
      <c r="I3039" s="67"/>
      <c r="J3039" s="69">
        <f t="shared" si="12"/>
        <v>16.412446613788894</v>
      </c>
      <c r="K3039" s="47"/>
      <c r="L3039" s="47"/>
      <c r="M3039" s="47"/>
      <c r="O3039" s="33">
        <f t="shared" si="1"/>
        <v>163.9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000"/>
  <sheetViews>
    <sheetView tabSelected="1" topLeftCell="A320" workbookViewId="0">
      <selection activeCell="I343" sqref="I343"/>
    </sheetView>
  </sheetViews>
  <sheetFormatPr baseColWidth="10" defaultColWidth="14.44140625" defaultRowHeight="15" customHeight="1" x14ac:dyDescent="0.3"/>
  <cols>
    <col min="1" max="1" width="7.21875" customWidth="1"/>
    <col min="2" max="2" width="5.109375" hidden="1" customWidth="1"/>
    <col min="3" max="3" width="4.33203125" hidden="1" customWidth="1"/>
    <col min="4" max="4" width="8.33203125" customWidth="1"/>
    <col min="5" max="5" width="16.6640625" hidden="1" customWidth="1"/>
    <col min="6" max="6" width="41.5546875" customWidth="1"/>
    <col min="7" max="7" width="7.21875" customWidth="1"/>
    <col min="8" max="8" width="9.6640625" customWidth="1"/>
    <col min="9" max="9" width="12.44140625" bestFit="1" customWidth="1"/>
    <col min="10" max="10" width="9.5546875" bestFit="1" customWidth="1"/>
    <col min="11" max="11" width="12.33203125" bestFit="1" customWidth="1"/>
    <col min="12" max="12" width="8.21875" bestFit="1" customWidth="1"/>
    <col min="13" max="13" width="13" bestFit="1" customWidth="1"/>
    <col min="14" max="16" width="11.44140625" customWidth="1"/>
    <col min="17" max="24" width="10.6640625" customWidth="1"/>
  </cols>
  <sheetData>
    <row r="1" spans="1:24" ht="19.5" customHeight="1" x14ac:dyDescent="0.3">
      <c r="A1" s="209" t="s">
        <v>0</v>
      </c>
      <c r="B1" s="210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1" t="s">
        <v>7</v>
      </c>
      <c r="I1" s="211" t="s">
        <v>8</v>
      </c>
      <c r="J1" s="211" t="s">
        <v>9</v>
      </c>
      <c r="K1" s="211" t="s">
        <v>10</v>
      </c>
      <c r="L1" s="211" t="s">
        <v>11</v>
      </c>
      <c r="M1" s="211" t="s">
        <v>12</v>
      </c>
      <c r="N1" s="210" t="s">
        <v>13</v>
      </c>
      <c r="O1" s="210" t="s">
        <v>14</v>
      </c>
      <c r="P1" s="212" t="s">
        <v>15</v>
      </c>
      <c r="Q1" s="33"/>
      <c r="R1" s="33"/>
      <c r="S1" s="33"/>
      <c r="T1" s="33"/>
      <c r="U1" s="33"/>
      <c r="V1" s="33"/>
      <c r="W1" s="33"/>
      <c r="X1" s="33"/>
    </row>
    <row r="2" spans="1:24" ht="19.5" customHeight="1" x14ac:dyDescent="0.3">
      <c r="A2" s="202">
        <v>101</v>
      </c>
      <c r="B2" s="2">
        <v>1</v>
      </c>
      <c r="C2" s="2">
        <v>1</v>
      </c>
      <c r="D2" s="2">
        <v>60</v>
      </c>
      <c r="E2" s="109" t="s">
        <v>182</v>
      </c>
      <c r="F2" s="110" t="s">
        <v>183</v>
      </c>
      <c r="G2" s="4"/>
      <c r="H2" s="5">
        <v>43521</v>
      </c>
      <c r="I2" s="5"/>
      <c r="J2" s="5">
        <v>43523</v>
      </c>
      <c r="K2" s="5"/>
      <c r="L2" s="6">
        <f t="shared" ref="L2:L337" si="0">DAYS360(H2,J2)</f>
        <v>2</v>
      </c>
      <c r="M2" s="6"/>
      <c r="N2" s="5">
        <v>43595</v>
      </c>
      <c r="O2" s="5">
        <v>43693</v>
      </c>
      <c r="P2" s="203">
        <v>0.193</v>
      </c>
      <c r="Q2" s="33"/>
      <c r="R2" s="33"/>
      <c r="S2" s="33"/>
      <c r="T2" s="33"/>
      <c r="U2" s="33"/>
      <c r="V2" s="33"/>
      <c r="W2" s="33"/>
      <c r="X2" s="33"/>
    </row>
    <row r="3" spans="1:24" ht="19.5" customHeight="1" x14ac:dyDescent="0.3">
      <c r="A3" s="202">
        <v>102</v>
      </c>
      <c r="B3" s="2">
        <v>1</v>
      </c>
      <c r="C3" s="2">
        <v>1</v>
      </c>
      <c r="D3" s="2">
        <v>85</v>
      </c>
      <c r="E3" s="109" t="s">
        <v>130</v>
      </c>
      <c r="F3" s="110" t="s">
        <v>131</v>
      </c>
      <c r="G3" s="4"/>
      <c r="H3" s="5">
        <v>43521</v>
      </c>
      <c r="I3" s="5"/>
      <c r="J3" s="5">
        <v>43521</v>
      </c>
      <c r="K3" s="5"/>
      <c r="L3" s="6">
        <f t="shared" si="0"/>
        <v>0</v>
      </c>
      <c r="M3" s="6"/>
      <c r="N3" s="5">
        <v>43615</v>
      </c>
      <c r="O3" s="5">
        <v>43701</v>
      </c>
      <c r="P3" s="203">
        <v>0.27500000000000002</v>
      </c>
      <c r="Q3" s="33"/>
      <c r="R3" s="33"/>
      <c r="S3" s="33"/>
      <c r="T3" s="33"/>
      <c r="U3" s="33"/>
      <c r="V3" s="33"/>
      <c r="W3" s="33"/>
      <c r="X3" s="33"/>
    </row>
    <row r="4" spans="1:24" ht="19.5" customHeight="1" x14ac:dyDescent="0.3">
      <c r="A4" s="202">
        <v>103</v>
      </c>
      <c r="B4" s="2">
        <v>1</v>
      </c>
      <c r="C4" s="2">
        <v>1</v>
      </c>
      <c r="D4" s="2">
        <v>129</v>
      </c>
      <c r="E4" s="111" t="s">
        <v>302</v>
      </c>
      <c r="F4" s="112" t="s">
        <v>303</v>
      </c>
      <c r="G4" s="4"/>
      <c r="H4" s="5">
        <v>43523</v>
      </c>
      <c r="I4" s="5"/>
      <c r="J4" s="5">
        <v>43525</v>
      </c>
      <c r="K4" s="5"/>
      <c r="L4" s="6">
        <f t="shared" si="0"/>
        <v>4</v>
      </c>
      <c r="M4" s="6"/>
      <c r="N4" s="4"/>
      <c r="O4" s="4"/>
      <c r="P4" s="203"/>
      <c r="Q4" s="33"/>
      <c r="R4" s="33"/>
      <c r="S4" s="33"/>
      <c r="T4" s="33"/>
      <c r="U4" s="33"/>
      <c r="V4" s="33"/>
      <c r="W4" s="33"/>
      <c r="X4" s="33"/>
    </row>
    <row r="5" spans="1:24" ht="19.5" customHeight="1" x14ac:dyDescent="0.3">
      <c r="A5" s="202">
        <v>104</v>
      </c>
      <c r="B5" s="2">
        <v>1</v>
      </c>
      <c r="C5" s="2">
        <v>1</v>
      </c>
      <c r="D5" s="2">
        <v>64</v>
      </c>
      <c r="E5" s="109" t="s">
        <v>200</v>
      </c>
      <c r="F5" s="110" t="s">
        <v>201</v>
      </c>
      <c r="G5" s="4"/>
      <c r="H5" s="5">
        <v>43522</v>
      </c>
      <c r="I5" s="5"/>
      <c r="J5" s="5">
        <v>43523</v>
      </c>
      <c r="K5" s="5"/>
      <c r="L5" s="6">
        <f t="shared" si="0"/>
        <v>1</v>
      </c>
      <c r="M5" s="6"/>
      <c r="N5" s="8"/>
      <c r="O5" s="8"/>
      <c r="P5" s="203">
        <v>0.107</v>
      </c>
      <c r="Q5" s="33"/>
      <c r="R5" s="33"/>
      <c r="S5" s="33"/>
      <c r="T5" s="33"/>
      <c r="U5" s="33"/>
      <c r="V5" s="33"/>
      <c r="W5" s="33"/>
      <c r="X5" s="33"/>
    </row>
    <row r="6" spans="1:24" ht="19.5" customHeight="1" x14ac:dyDescent="0.3">
      <c r="A6" s="202">
        <v>105</v>
      </c>
      <c r="B6" s="2">
        <v>1</v>
      </c>
      <c r="C6" s="2">
        <v>1</v>
      </c>
      <c r="D6" s="2">
        <v>95</v>
      </c>
      <c r="E6" s="109" t="s">
        <v>315</v>
      </c>
      <c r="F6" s="110" t="s">
        <v>316</v>
      </c>
      <c r="G6" s="4"/>
      <c r="H6" s="5">
        <v>43524</v>
      </c>
      <c r="I6" s="5"/>
      <c r="J6" s="5">
        <v>43524</v>
      </c>
      <c r="K6" s="5"/>
      <c r="L6" s="6">
        <f t="shared" si="0"/>
        <v>-2</v>
      </c>
      <c r="M6" s="6"/>
      <c r="N6" s="5">
        <v>43598</v>
      </c>
      <c r="O6" s="5">
        <v>43692</v>
      </c>
      <c r="P6" s="203">
        <v>0.26400000000000001</v>
      </c>
      <c r="Q6" s="33"/>
      <c r="R6" s="33"/>
      <c r="S6" s="33"/>
      <c r="T6" s="33"/>
      <c r="U6" s="33"/>
      <c r="V6" s="33"/>
      <c r="W6" s="33"/>
      <c r="X6" s="33"/>
    </row>
    <row r="7" spans="1:24" ht="19.5" customHeight="1" x14ac:dyDescent="0.3">
      <c r="A7" s="202">
        <v>106</v>
      </c>
      <c r="B7" s="2">
        <v>1</v>
      </c>
      <c r="C7" s="2">
        <v>1</v>
      </c>
      <c r="D7" s="2">
        <v>134</v>
      </c>
      <c r="E7" s="109" t="s">
        <v>170</v>
      </c>
      <c r="F7" s="110" t="s">
        <v>171</v>
      </c>
      <c r="G7" s="4"/>
      <c r="H7" s="5">
        <v>43520</v>
      </c>
      <c r="I7" s="5"/>
      <c r="J7" s="5">
        <v>43519</v>
      </c>
      <c r="K7" s="5"/>
      <c r="L7" s="6">
        <f t="shared" si="0"/>
        <v>-1</v>
      </c>
      <c r="M7" s="6"/>
      <c r="N7" s="5">
        <v>43589</v>
      </c>
      <c r="O7" s="5">
        <v>43700</v>
      </c>
      <c r="P7" s="205">
        <v>0.16</v>
      </c>
      <c r="Q7" s="33"/>
      <c r="R7" s="33"/>
      <c r="S7" s="33"/>
      <c r="T7" s="33"/>
      <c r="U7" s="33"/>
      <c r="V7" s="33"/>
      <c r="W7" s="33"/>
      <c r="X7" s="33"/>
    </row>
    <row r="8" spans="1:24" ht="19.5" customHeight="1" x14ac:dyDescent="0.3">
      <c r="A8" s="202">
        <v>107</v>
      </c>
      <c r="B8" s="2">
        <v>1</v>
      </c>
      <c r="C8" s="2">
        <v>1</v>
      </c>
      <c r="D8" s="2">
        <v>16</v>
      </c>
      <c r="E8" s="109" t="s">
        <v>319</v>
      </c>
      <c r="F8" s="110" t="s">
        <v>320</v>
      </c>
      <c r="G8" s="4"/>
      <c r="H8" s="5">
        <v>43527</v>
      </c>
      <c r="I8" s="5"/>
      <c r="J8" s="5">
        <v>43527</v>
      </c>
      <c r="K8" s="5"/>
      <c r="L8" s="6">
        <f t="shared" si="0"/>
        <v>0</v>
      </c>
      <c r="M8" s="6"/>
      <c r="N8" s="4"/>
      <c r="O8" s="4"/>
      <c r="P8" s="203"/>
      <c r="Q8" s="33"/>
      <c r="R8" s="33"/>
      <c r="S8" s="33"/>
      <c r="T8" s="33"/>
      <c r="U8" s="33"/>
      <c r="V8" s="33"/>
      <c r="W8" s="33"/>
      <c r="X8" s="33"/>
    </row>
    <row r="9" spans="1:24" ht="19.5" customHeight="1" x14ac:dyDescent="0.3">
      <c r="A9" s="202">
        <v>108</v>
      </c>
      <c r="B9" s="2">
        <v>1</v>
      </c>
      <c r="C9" s="2">
        <v>1</v>
      </c>
      <c r="D9" s="2">
        <v>108</v>
      </c>
      <c r="E9" s="109" t="s">
        <v>238</v>
      </c>
      <c r="F9" s="110" t="s">
        <v>239</v>
      </c>
      <c r="G9" s="110"/>
      <c r="H9" s="5">
        <v>43523</v>
      </c>
      <c r="I9" s="5"/>
      <c r="J9" s="5">
        <v>43522</v>
      </c>
      <c r="K9" s="5"/>
      <c r="L9" s="6">
        <f t="shared" si="0"/>
        <v>-1</v>
      </c>
      <c r="M9" s="6"/>
      <c r="N9" s="5">
        <v>43589</v>
      </c>
      <c r="O9" s="5">
        <v>43689</v>
      </c>
      <c r="P9" s="203">
        <v>0.17399999999999999</v>
      </c>
      <c r="Q9" s="33"/>
      <c r="R9" s="33"/>
      <c r="S9" s="33"/>
      <c r="T9" s="33"/>
      <c r="U9" s="33"/>
      <c r="V9" s="33"/>
      <c r="W9" s="33"/>
      <c r="X9" s="33"/>
    </row>
    <row r="10" spans="1:24" ht="19.5" customHeight="1" x14ac:dyDescent="0.3">
      <c r="A10" s="202">
        <v>109</v>
      </c>
      <c r="B10" s="2">
        <v>1</v>
      </c>
      <c r="C10" s="2">
        <v>1</v>
      </c>
      <c r="D10" s="2">
        <v>145</v>
      </c>
      <c r="E10" s="109" t="s">
        <v>272</v>
      </c>
      <c r="F10" s="110" t="s">
        <v>273</v>
      </c>
      <c r="G10" s="110"/>
      <c r="H10" s="5">
        <v>43527</v>
      </c>
      <c r="I10" s="5"/>
      <c r="J10" s="5">
        <v>43527</v>
      </c>
      <c r="K10" s="5"/>
      <c r="L10" s="6">
        <f t="shared" si="0"/>
        <v>0</v>
      </c>
      <c r="M10" s="6"/>
      <c r="N10" s="4"/>
      <c r="O10" s="4"/>
      <c r="P10" s="203"/>
      <c r="Q10" s="33"/>
      <c r="R10" s="33"/>
      <c r="S10" s="33"/>
      <c r="T10" s="33"/>
      <c r="U10" s="33"/>
      <c r="V10" s="33"/>
      <c r="W10" s="33"/>
      <c r="X10" s="33"/>
    </row>
    <row r="11" spans="1:24" ht="19.5" customHeight="1" x14ac:dyDescent="0.3">
      <c r="A11" s="202">
        <v>110</v>
      </c>
      <c r="B11" s="2">
        <v>1</v>
      </c>
      <c r="C11" s="2">
        <v>1</v>
      </c>
      <c r="D11" s="2">
        <v>57</v>
      </c>
      <c r="E11" s="111" t="s">
        <v>352</v>
      </c>
      <c r="F11" s="112" t="s">
        <v>353</v>
      </c>
      <c r="G11" s="110"/>
      <c r="H11" s="5"/>
      <c r="I11" s="5"/>
      <c r="J11" s="5"/>
      <c r="K11" s="5"/>
      <c r="L11" s="6">
        <f t="shared" si="0"/>
        <v>0</v>
      </c>
      <c r="M11" s="6"/>
      <c r="N11" s="4"/>
      <c r="O11" s="4"/>
      <c r="P11" s="203"/>
      <c r="Q11" s="33"/>
      <c r="R11" s="33"/>
      <c r="S11" s="33"/>
      <c r="T11" s="33"/>
      <c r="U11" s="33"/>
      <c r="V11" s="33"/>
      <c r="W11" s="33"/>
      <c r="X11" s="33"/>
    </row>
    <row r="12" spans="1:24" ht="19.5" customHeight="1" x14ac:dyDescent="0.3">
      <c r="A12" s="202">
        <v>111</v>
      </c>
      <c r="B12" s="2">
        <v>1</v>
      </c>
      <c r="C12" s="2">
        <v>1</v>
      </c>
      <c r="D12" s="2">
        <v>123</v>
      </c>
      <c r="E12" s="109" t="s">
        <v>206</v>
      </c>
      <c r="F12" s="110" t="s">
        <v>207</v>
      </c>
      <c r="G12" s="110"/>
      <c r="H12" s="5">
        <v>43524</v>
      </c>
      <c r="I12" s="5"/>
      <c r="J12" s="5">
        <v>43525</v>
      </c>
      <c r="K12" s="5"/>
      <c r="L12" s="6">
        <f t="shared" si="0"/>
        <v>1</v>
      </c>
      <c r="M12" s="6"/>
      <c r="N12" s="4"/>
      <c r="O12" s="4"/>
      <c r="P12" s="203"/>
      <c r="Q12" s="33"/>
      <c r="R12" s="33"/>
      <c r="S12" s="33"/>
      <c r="T12" s="33"/>
      <c r="U12" s="33"/>
      <c r="V12" s="33"/>
      <c r="W12" s="33"/>
      <c r="X12" s="33"/>
    </row>
    <row r="13" spans="1:24" ht="19.5" customHeight="1" x14ac:dyDescent="0.3">
      <c r="A13" s="202">
        <v>112</v>
      </c>
      <c r="B13" s="2">
        <v>1</v>
      </c>
      <c r="C13" s="2">
        <v>1</v>
      </c>
      <c r="D13" s="2">
        <v>29</v>
      </c>
      <c r="E13" s="111" t="s">
        <v>68</v>
      </c>
      <c r="F13" s="112" t="s">
        <v>69</v>
      </c>
      <c r="G13" s="110"/>
      <c r="H13" s="5">
        <v>43517</v>
      </c>
      <c r="I13" s="5"/>
      <c r="J13" s="5">
        <v>43517</v>
      </c>
      <c r="K13" s="5"/>
      <c r="L13" s="6">
        <f t="shared" si="0"/>
        <v>0</v>
      </c>
      <c r="M13" s="6"/>
      <c r="N13" s="4"/>
      <c r="O13" s="4"/>
      <c r="P13" s="203"/>
      <c r="Q13" s="33"/>
      <c r="R13" s="33"/>
      <c r="S13" s="33"/>
      <c r="T13" s="33"/>
      <c r="U13" s="33"/>
      <c r="V13" s="33"/>
      <c r="W13" s="33"/>
      <c r="X13" s="33"/>
    </row>
    <row r="14" spans="1:24" ht="19.5" customHeight="1" x14ac:dyDescent="0.3">
      <c r="A14" s="202">
        <v>113</v>
      </c>
      <c r="B14" s="2">
        <v>1</v>
      </c>
      <c r="C14" s="2">
        <v>2</v>
      </c>
      <c r="D14" s="2">
        <v>165</v>
      </c>
      <c r="E14" s="113" t="s">
        <v>144</v>
      </c>
      <c r="F14" s="110" t="s">
        <v>145</v>
      </c>
      <c r="G14" s="110"/>
      <c r="H14" s="5">
        <v>43521</v>
      </c>
      <c r="I14" s="5"/>
      <c r="J14" s="5">
        <v>43524</v>
      </c>
      <c r="K14" s="5"/>
      <c r="L14" s="6">
        <f t="shared" si="0"/>
        <v>3</v>
      </c>
      <c r="M14" s="6"/>
      <c r="N14" s="5">
        <v>43513</v>
      </c>
      <c r="O14" s="5">
        <v>43692</v>
      </c>
      <c r="P14" s="203">
        <v>0.22800000000000001</v>
      </c>
      <c r="Q14" s="33"/>
      <c r="R14" s="33"/>
      <c r="S14" s="33"/>
      <c r="T14" s="33"/>
      <c r="U14" s="33"/>
      <c r="V14" s="33"/>
      <c r="W14" s="33"/>
      <c r="X14" s="33"/>
    </row>
    <row r="15" spans="1:24" ht="19.5" customHeight="1" x14ac:dyDescent="0.3">
      <c r="A15" s="202">
        <v>114</v>
      </c>
      <c r="B15" s="2">
        <v>1</v>
      </c>
      <c r="C15" s="2">
        <v>2</v>
      </c>
      <c r="D15" s="2">
        <v>150</v>
      </c>
      <c r="E15" s="109" t="s">
        <v>118</v>
      </c>
      <c r="F15" s="110" t="s">
        <v>119</v>
      </c>
      <c r="G15" s="110"/>
      <c r="H15" s="5">
        <v>43520</v>
      </c>
      <c r="I15" s="5"/>
      <c r="J15" s="5">
        <v>43523</v>
      </c>
      <c r="K15" s="5"/>
      <c r="L15" s="6">
        <f t="shared" si="0"/>
        <v>3</v>
      </c>
      <c r="M15" s="6"/>
      <c r="N15" s="4"/>
      <c r="O15" s="4"/>
      <c r="P15" s="203"/>
      <c r="Q15" s="33"/>
      <c r="R15" s="33"/>
      <c r="S15" s="33"/>
      <c r="T15" s="33"/>
      <c r="U15" s="33"/>
      <c r="V15" s="33"/>
      <c r="W15" s="33"/>
      <c r="X15" s="33"/>
    </row>
    <row r="16" spans="1:24" ht="19.5" customHeight="1" x14ac:dyDescent="0.3">
      <c r="A16" s="202">
        <v>115</v>
      </c>
      <c r="B16" s="2">
        <v>1</v>
      </c>
      <c r="C16" s="2">
        <v>2</v>
      </c>
      <c r="D16" s="2">
        <v>139</v>
      </c>
      <c r="E16" s="109" t="s">
        <v>188</v>
      </c>
      <c r="F16" s="110" t="s">
        <v>189</v>
      </c>
      <c r="G16" s="110"/>
      <c r="H16" s="5">
        <v>43521</v>
      </c>
      <c r="I16" s="5"/>
      <c r="J16" s="5">
        <v>43522</v>
      </c>
      <c r="K16" s="5"/>
      <c r="L16" s="6">
        <f t="shared" si="0"/>
        <v>1</v>
      </c>
      <c r="M16" s="6"/>
      <c r="N16" s="4"/>
      <c r="O16" s="4"/>
      <c r="P16" s="203"/>
      <c r="Q16" s="33"/>
      <c r="R16" s="33"/>
      <c r="S16" s="33"/>
      <c r="T16" s="33"/>
      <c r="U16" s="33"/>
      <c r="V16" s="33"/>
      <c r="W16" s="33"/>
      <c r="X16" s="33"/>
    </row>
    <row r="17" spans="1:24" ht="19.5" customHeight="1" x14ac:dyDescent="0.3">
      <c r="A17" s="202">
        <v>116</v>
      </c>
      <c r="B17" s="2">
        <v>1</v>
      </c>
      <c r="C17" s="2">
        <v>2</v>
      </c>
      <c r="D17" s="2">
        <v>147</v>
      </c>
      <c r="E17" s="109" t="s">
        <v>327</v>
      </c>
      <c r="F17" s="110" t="s">
        <v>328</v>
      </c>
      <c r="G17" s="110"/>
      <c r="H17" s="5">
        <v>43525</v>
      </c>
      <c r="I17" s="5"/>
      <c r="J17" s="5">
        <v>43527</v>
      </c>
      <c r="K17" s="5"/>
      <c r="L17" s="6">
        <f t="shared" si="0"/>
        <v>2</v>
      </c>
      <c r="M17" s="6"/>
      <c r="N17" s="4"/>
      <c r="O17" s="4"/>
      <c r="P17" s="203"/>
      <c r="Q17" s="33"/>
      <c r="R17" s="33"/>
      <c r="S17" s="33"/>
      <c r="T17" s="33"/>
      <c r="U17" s="33"/>
      <c r="V17" s="33"/>
      <c r="W17" s="33"/>
      <c r="X17" s="33"/>
    </row>
    <row r="18" spans="1:24" ht="19.5" customHeight="1" x14ac:dyDescent="0.3">
      <c r="A18" s="202">
        <v>117</v>
      </c>
      <c r="B18" s="2">
        <v>1</v>
      </c>
      <c r="C18" s="2">
        <v>2</v>
      </c>
      <c r="D18" s="2">
        <v>24</v>
      </c>
      <c r="E18" s="109" t="s">
        <v>288</v>
      </c>
      <c r="F18" s="110" t="s">
        <v>289</v>
      </c>
      <c r="G18" s="110"/>
      <c r="H18" s="5">
        <v>43525</v>
      </c>
      <c r="I18" s="5"/>
      <c r="J18" s="5">
        <v>43525</v>
      </c>
      <c r="K18" s="5"/>
      <c r="L18" s="6">
        <f t="shared" si="0"/>
        <v>0</v>
      </c>
      <c r="M18" s="6"/>
      <c r="N18" s="4"/>
      <c r="O18" s="4"/>
      <c r="P18" s="203"/>
      <c r="Q18" s="33"/>
      <c r="R18" s="33"/>
      <c r="S18" s="33"/>
      <c r="T18" s="33"/>
      <c r="U18" s="33"/>
      <c r="V18" s="33"/>
      <c r="W18" s="33"/>
      <c r="X18" s="33"/>
    </row>
    <row r="19" spans="1:24" ht="19.5" customHeight="1" x14ac:dyDescent="0.3">
      <c r="A19" s="202">
        <v>118</v>
      </c>
      <c r="B19" s="2">
        <v>1</v>
      </c>
      <c r="C19" s="2">
        <v>2</v>
      </c>
      <c r="D19" s="2">
        <v>4</v>
      </c>
      <c r="E19" s="111" t="s">
        <v>250</v>
      </c>
      <c r="F19" s="112" t="s">
        <v>251</v>
      </c>
      <c r="G19" s="110"/>
      <c r="H19" s="5">
        <v>43522</v>
      </c>
      <c r="I19" s="5"/>
      <c r="J19" s="5">
        <v>43525</v>
      </c>
      <c r="K19" s="5"/>
      <c r="L19" s="6">
        <f t="shared" si="0"/>
        <v>5</v>
      </c>
      <c r="M19" s="6"/>
      <c r="N19" s="4"/>
      <c r="O19" s="4"/>
      <c r="P19" s="203"/>
      <c r="Q19" s="33"/>
      <c r="R19" s="33"/>
      <c r="S19" s="33"/>
      <c r="T19" s="33"/>
      <c r="U19" s="33"/>
      <c r="V19" s="33"/>
      <c r="W19" s="33"/>
      <c r="X19" s="33"/>
    </row>
    <row r="20" spans="1:24" ht="19.5" customHeight="1" x14ac:dyDescent="0.3">
      <c r="A20" s="202">
        <v>119</v>
      </c>
      <c r="B20" s="2">
        <v>1</v>
      </c>
      <c r="C20" s="2">
        <v>2</v>
      </c>
      <c r="D20" s="2">
        <v>6</v>
      </c>
      <c r="E20" s="109" t="s">
        <v>198</v>
      </c>
      <c r="F20" s="110" t="s">
        <v>199</v>
      </c>
      <c r="G20" s="110"/>
      <c r="H20" s="5">
        <v>43526</v>
      </c>
      <c r="I20" s="5"/>
      <c r="J20" s="5">
        <v>43528</v>
      </c>
      <c r="K20" s="5"/>
      <c r="L20" s="6">
        <f t="shared" si="0"/>
        <v>2</v>
      </c>
      <c r="M20" s="6"/>
      <c r="N20" s="4"/>
      <c r="O20" s="4"/>
      <c r="P20" s="203"/>
      <c r="Q20" s="33"/>
      <c r="R20" s="33"/>
      <c r="S20" s="33"/>
      <c r="T20" s="33"/>
      <c r="U20" s="33"/>
      <c r="V20" s="33"/>
      <c r="W20" s="33"/>
      <c r="X20" s="33"/>
    </row>
    <row r="21" spans="1:24" ht="19.5" customHeight="1" x14ac:dyDescent="0.3">
      <c r="A21" s="202">
        <v>120</v>
      </c>
      <c r="B21" s="2">
        <v>1</v>
      </c>
      <c r="C21" s="2">
        <v>2</v>
      </c>
      <c r="D21" s="2">
        <v>53</v>
      </c>
      <c r="E21" s="109" t="s">
        <v>294</v>
      </c>
      <c r="F21" s="110" t="s">
        <v>295</v>
      </c>
      <c r="G21" s="110"/>
      <c r="H21" s="5">
        <v>43526</v>
      </c>
      <c r="I21" s="5"/>
      <c r="J21" s="5">
        <v>43528</v>
      </c>
      <c r="K21" s="5"/>
      <c r="L21" s="6">
        <f t="shared" si="0"/>
        <v>2</v>
      </c>
      <c r="M21" s="6"/>
      <c r="N21" s="4"/>
      <c r="O21" s="4"/>
      <c r="P21" s="203"/>
      <c r="Q21" s="33"/>
      <c r="R21" s="33"/>
      <c r="S21" s="33"/>
      <c r="T21" s="33"/>
      <c r="U21" s="33"/>
      <c r="V21" s="33"/>
      <c r="W21" s="33"/>
      <c r="X21" s="33"/>
    </row>
    <row r="22" spans="1:24" ht="19.5" customHeight="1" x14ac:dyDescent="0.3">
      <c r="A22" s="202">
        <v>121</v>
      </c>
      <c r="B22" s="2">
        <v>1</v>
      </c>
      <c r="C22" s="2">
        <v>2</v>
      </c>
      <c r="D22" s="2">
        <v>50</v>
      </c>
      <c r="E22" s="109" t="s">
        <v>162</v>
      </c>
      <c r="F22" s="110" t="s">
        <v>163</v>
      </c>
      <c r="G22" s="110"/>
      <c r="H22" s="5">
        <v>43522</v>
      </c>
      <c r="I22" s="5"/>
      <c r="J22" s="5">
        <v>43522</v>
      </c>
      <c r="K22" s="5"/>
      <c r="L22" s="6">
        <f t="shared" si="0"/>
        <v>0</v>
      </c>
      <c r="M22" s="6"/>
      <c r="N22" s="4"/>
      <c r="O22" s="4"/>
      <c r="P22" s="203"/>
      <c r="Q22" s="33"/>
      <c r="R22" s="33"/>
      <c r="S22" s="33"/>
      <c r="T22" s="33"/>
      <c r="U22" s="33"/>
      <c r="V22" s="33"/>
      <c r="W22" s="33"/>
      <c r="X22" s="33"/>
    </row>
    <row r="23" spans="1:24" ht="19.5" customHeight="1" x14ac:dyDescent="0.3">
      <c r="A23" s="202">
        <v>122</v>
      </c>
      <c r="B23" s="2">
        <v>1</v>
      </c>
      <c r="C23" s="2">
        <v>2</v>
      </c>
      <c r="D23" s="2">
        <v>141</v>
      </c>
      <c r="E23" s="109" t="s">
        <v>270</v>
      </c>
      <c r="F23" s="110" t="s">
        <v>271</v>
      </c>
      <c r="G23" s="110"/>
      <c r="H23" s="5">
        <v>43526</v>
      </c>
      <c r="I23" s="5"/>
      <c r="J23" s="5">
        <v>43527</v>
      </c>
      <c r="K23" s="5"/>
      <c r="L23" s="6">
        <f t="shared" si="0"/>
        <v>1</v>
      </c>
      <c r="M23" s="6"/>
      <c r="N23" s="4"/>
      <c r="O23" s="4"/>
      <c r="P23" s="203"/>
      <c r="Q23" s="33"/>
      <c r="R23" s="33"/>
      <c r="S23" s="33"/>
      <c r="T23" s="33"/>
      <c r="U23" s="33"/>
      <c r="V23" s="33"/>
      <c r="W23" s="33"/>
      <c r="X23" s="33"/>
    </row>
    <row r="24" spans="1:24" ht="19.5" customHeight="1" x14ac:dyDescent="0.3">
      <c r="A24" s="202">
        <v>123</v>
      </c>
      <c r="B24" s="2">
        <v>1</v>
      </c>
      <c r="C24" s="2">
        <v>2</v>
      </c>
      <c r="D24" s="2">
        <v>168</v>
      </c>
      <c r="E24" s="113" t="s">
        <v>22</v>
      </c>
      <c r="F24" s="110" t="s">
        <v>23</v>
      </c>
      <c r="G24" s="110"/>
      <c r="H24" s="5">
        <v>43514</v>
      </c>
      <c r="I24" s="5"/>
      <c r="J24" s="5">
        <v>43514</v>
      </c>
      <c r="K24" s="5"/>
      <c r="L24" s="6">
        <f t="shared" si="0"/>
        <v>0</v>
      </c>
      <c r="M24" s="6"/>
      <c r="N24" s="4"/>
      <c r="O24" s="4"/>
      <c r="P24" s="203"/>
      <c r="Q24" s="33"/>
      <c r="R24" s="33"/>
      <c r="S24" s="33"/>
      <c r="T24" s="33"/>
      <c r="U24" s="33"/>
      <c r="V24" s="33"/>
      <c r="W24" s="33"/>
      <c r="X24" s="33"/>
    </row>
    <row r="25" spans="1:24" ht="19.5" customHeight="1" x14ac:dyDescent="0.3">
      <c r="A25" s="202">
        <v>124</v>
      </c>
      <c r="B25" s="2">
        <v>1</v>
      </c>
      <c r="C25" s="2">
        <v>2</v>
      </c>
      <c r="D25" s="2">
        <v>96</v>
      </c>
      <c r="E25" s="109" t="s">
        <v>110</v>
      </c>
      <c r="F25" s="110" t="s">
        <v>111</v>
      </c>
      <c r="G25" s="110"/>
      <c r="H25" s="5">
        <v>43523</v>
      </c>
      <c r="I25" s="5"/>
      <c r="J25" s="5">
        <v>43522</v>
      </c>
      <c r="K25" s="5"/>
      <c r="L25" s="6">
        <f t="shared" si="0"/>
        <v>-1</v>
      </c>
      <c r="M25" s="6"/>
      <c r="N25" s="4"/>
      <c r="O25" s="4"/>
      <c r="P25" s="203"/>
      <c r="Q25" s="33"/>
      <c r="R25" s="33"/>
      <c r="S25" s="33"/>
      <c r="T25" s="33"/>
      <c r="U25" s="33"/>
      <c r="V25" s="33"/>
      <c r="W25" s="33"/>
      <c r="X25" s="33"/>
    </row>
    <row r="26" spans="1:24" ht="19.5" customHeight="1" x14ac:dyDescent="0.3">
      <c r="A26" s="202">
        <v>125</v>
      </c>
      <c r="B26" s="2">
        <v>1</v>
      </c>
      <c r="C26" s="2">
        <v>3</v>
      </c>
      <c r="D26" s="2">
        <v>47</v>
      </c>
      <c r="E26" s="109" t="s">
        <v>317</v>
      </c>
      <c r="F26" s="110" t="s">
        <v>318</v>
      </c>
      <c r="G26" s="110"/>
      <c r="H26" s="5">
        <v>43525</v>
      </c>
      <c r="I26" s="5"/>
      <c r="J26" s="5">
        <v>43525</v>
      </c>
      <c r="K26" s="5"/>
      <c r="L26" s="6">
        <f t="shared" si="0"/>
        <v>0</v>
      </c>
      <c r="M26" s="6"/>
      <c r="N26" s="4"/>
      <c r="O26" s="4"/>
      <c r="P26" s="203"/>
      <c r="Q26" s="33"/>
      <c r="R26" s="33"/>
      <c r="S26" s="33"/>
      <c r="T26" s="33"/>
      <c r="U26" s="33"/>
      <c r="V26" s="33"/>
      <c r="W26" s="33"/>
      <c r="X26" s="33"/>
    </row>
    <row r="27" spans="1:24" ht="19.5" customHeight="1" x14ac:dyDescent="0.3">
      <c r="A27" s="202">
        <v>126</v>
      </c>
      <c r="B27" s="2">
        <v>1</v>
      </c>
      <c r="C27" s="2">
        <v>3</v>
      </c>
      <c r="D27" s="2">
        <v>14</v>
      </c>
      <c r="E27" s="109" t="s">
        <v>166</v>
      </c>
      <c r="F27" s="110" t="s">
        <v>167</v>
      </c>
      <c r="G27" s="110"/>
      <c r="H27" s="5">
        <v>43521</v>
      </c>
      <c r="I27" s="5"/>
      <c r="J27" s="5">
        <v>43522</v>
      </c>
      <c r="K27" s="5"/>
      <c r="L27" s="6">
        <f t="shared" si="0"/>
        <v>1</v>
      </c>
      <c r="M27" s="6"/>
      <c r="N27" s="4"/>
      <c r="O27" s="4"/>
      <c r="P27" s="203"/>
      <c r="Q27" s="33"/>
      <c r="R27" s="33"/>
      <c r="S27" s="33"/>
      <c r="T27" s="33"/>
      <c r="U27" s="33"/>
      <c r="V27" s="33"/>
      <c r="W27" s="33"/>
      <c r="X27" s="33"/>
    </row>
    <row r="28" spans="1:24" ht="19.5" customHeight="1" x14ac:dyDescent="0.3">
      <c r="A28" s="202">
        <v>127</v>
      </c>
      <c r="B28" s="2">
        <v>1</v>
      </c>
      <c r="C28" s="2">
        <v>3</v>
      </c>
      <c r="D28" s="2">
        <v>77</v>
      </c>
      <c r="E28" s="109" t="s">
        <v>194</v>
      </c>
      <c r="F28" s="110" t="s">
        <v>195</v>
      </c>
      <c r="G28" s="110"/>
      <c r="H28" s="5">
        <v>43522</v>
      </c>
      <c r="I28" s="5"/>
      <c r="J28" s="5">
        <v>43523</v>
      </c>
      <c r="K28" s="5"/>
      <c r="L28" s="6">
        <f t="shared" si="0"/>
        <v>1</v>
      </c>
      <c r="M28" s="6"/>
      <c r="N28" s="4"/>
      <c r="O28" s="4"/>
      <c r="P28" s="203"/>
      <c r="Q28" s="33"/>
      <c r="R28" s="33"/>
      <c r="S28" s="33"/>
      <c r="T28" s="33"/>
      <c r="U28" s="33"/>
      <c r="V28" s="33"/>
      <c r="W28" s="33"/>
      <c r="X28" s="33"/>
    </row>
    <row r="29" spans="1:24" ht="19.5" customHeight="1" x14ac:dyDescent="0.3">
      <c r="A29" s="202">
        <v>128</v>
      </c>
      <c r="B29" s="2">
        <v>1</v>
      </c>
      <c r="C29" s="2">
        <v>3</v>
      </c>
      <c r="D29" s="2">
        <v>37</v>
      </c>
      <c r="E29" s="109" t="s">
        <v>248</v>
      </c>
      <c r="F29" s="110" t="s">
        <v>249</v>
      </c>
      <c r="G29" s="110"/>
      <c r="H29" s="5">
        <v>43529</v>
      </c>
      <c r="I29" s="5"/>
      <c r="J29" s="5">
        <v>43529</v>
      </c>
      <c r="K29" s="5"/>
      <c r="L29" s="6">
        <f t="shared" si="0"/>
        <v>0</v>
      </c>
      <c r="M29" s="6"/>
      <c r="N29" s="4"/>
      <c r="O29" s="4"/>
      <c r="P29" s="203"/>
      <c r="Q29" s="33"/>
      <c r="R29" s="33"/>
      <c r="S29" s="33"/>
      <c r="T29" s="33"/>
      <c r="U29" s="33"/>
      <c r="V29" s="33"/>
      <c r="W29" s="33"/>
      <c r="X29" s="33"/>
    </row>
    <row r="30" spans="1:24" ht="19.5" customHeight="1" x14ac:dyDescent="0.3">
      <c r="A30" s="202">
        <v>129</v>
      </c>
      <c r="B30" s="2">
        <v>1</v>
      </c>
      <c r="C30" s="2">
        <v>3</v>
      </c>
      <c r="D30" s="2">
        <v>103</v>
      </c>
      <c r="E30" s="109" t="s">
        <v>31</v>
      </c>
      <c r="F30" s="110" t="s">
        <v>32</v>
      </c>
      <c r="G30" s="110"/>
      <c r="H30" s="5">
        <v>43512</v>
      </c>
      <c r="I30" s="5"/>
      <c r="J30" s="5">
        <v>43512</v>
      </c>
      <c r="K30" s="5"/>
      <c r="L30" s="6">
        <f t="shared" si="0"/>
        <v>0</v>
      </c>
      <c r="M30" s="6"/>
      <c r="N30" s="4"/>
      <c r="O30" s="4"/>
      <c r="P30" s="203"/>
      <c r="Q30" s="33"/>
      <c r="R30" s="33"/>
      <c r="S30" s="33"/>
      <c r="T30" s="33"/>
      <c r="U30" s="33"/>
      <c r="V30" s="33"/>
      <c r="W30" s="33"/>
      <c r="X30" s="33"/>
    </row>
    <row r="31" spans="1:24" ht="19.5" customHeight="1" x14ac:dyDescent="0.3">
      <c r="A31" s="202">
        <v>130</v>
      </c>
      <c r="B31" s="2">
        <v>1</v>
      </c>
      <c r="C31" s="2">
        <v>3</v>
      </c>
      <c r="D31" s="2">
        <v>158</v>
      </c>
      <c r="E31" s="109" t="s">
        <v>53</v>
      </c>
      <c r="F31" s="110" t="s">
        <v>54</v>
      </c>
      <c r="G31" s="110"/>
      <c r="H31" s="5">
        <v>43517</v>
      </c>
      <c r="I31" s="5"/>
      <c r="J31" s="5">
        <v>43521</v>
      </c>
      <c r="K31" s="5"/>
      <c r="L31" s="6">
        <f t="shared" si="0"/>
        <v>4</v>
      </c>
      <c r="M31" s="6"/>
      <c r="N31" s="4"/>
      <c r="O31" s="4"/>
      <c r="P31" s="203"/>
      <c r="Q31" s="33"/>
      <c r="R31" s="33"/>
      <c r="S31" s="33"/>
      <c r="T31" s="33"/>
      <c r="U31" s="33"/>
      <c r="V31" s="33"/>
      <c r="W31" s="33"/>
      <c r="X31" s="33"/>
    </row>
    <row r="32" spans="1:24" ht="19.5" customHeight="1" x14ac:dyDescent="0.3">
      <c r="A32" s="202">
        <v>131</v>
      </c>
      <c r="B32" s="2">
        <v>1</v>
      </c>
      <c r="C32" s="2">
        <v>3</v>
      </c>
      <c r="D32" s="2">
        <v>113</v>
      </c>
      <c r="E32" s="109" t="s">
        <v>82</v>
      </c>
      <c r="F32" s="110" t="s">
        <v>83</v>
      </c>
      <c r="G32" s="110"/>
      <c r="H32" s="5">
        <v>43521</v>
      </c>
      <c r="I32" s="5"/>
      <c r="J32" s="5">
        <v>43522</v>
      </c>
      <c r="K32" s="5"/>
      <c r="L32" s="6">
        <f t="shared" si="0"/>
        <v>1</v>
      </c>
      <c r="M32" s="6"/>
      <c r="N32" s="4"/>
      <c r="O32" s="4"/>
      <c r="P32" s="203"/>
      <c r="Q32" s="33"/>
      <c r="R32" s="33"/>
      <c r="S32" s="33"/>
      <c r="T32" s="33"/>
      <c r="U32" s="33"/>
      <c r="V32" s="33"/>
      <c r="W32" s="33"/>
      <c r="X32" s="33"/>
    </row>
    <row r="33" spans="1:24" ht="19.5" customHeight="1" x14ac:dyDescent="0.3">
      <c r="A33" s="202">
        <v>132</v>
      </c>
      <c r="B33" s="2">
        <v>1</v>
      </c>
      <c r="C33" s="2">
        <v>3</v>
      </c>
      <c r="D33" s="2">
        <v>100</v>
      </c>
      <c r="E33" s="109" t="s">
        <v>20</v>
      </c>
      <c r="F33" s="110" t="s">
        <v>21</v>
      </c>
      <c r="G33" s="110"/>
      <c r="H33" s="5">
        <v>43516</v>
      </c>
      <c r="I33" s="5"/>
      <c r="J33" s="5">
        <v>43519</v>
      </c>
      <c r="K33" s="5"/>
      <c r="L33" s="6">
        <f t="shared" si="0"/>
        <v>3</v>
      </c>
      <c r="M33" s="6"/>
      <c r="N33" s="4"/>
      <c r="O33" s="4"/>
      <c r="P33" s="203"/>
      <c r="Q33" s="33"/>
      <c r="R33" s="33"/>
      <c r="S33" s="33"/>
      <c r="T33" s="33"/>
      <c r="U33" s="33"/>
      <c r="V33" s="33"/>
      <c r="W33" s="33"/>
      <c r="X33" s="33"/>
    </row>
    <row r="34" spans="1:24" ht="19.5" customHeight="1" x14ac:dyDescent="0.3">
      <c r="A34" s="202">
        <v>133</v>
      </c>
      <c r="B34" s="2">
        <v>1</v>
      </c>
      <c r="C34" s="2">
        <v>3</v>
      </c>
      <c r="D34" s="2">
        <v>13</v>
      </c>
      <c r="E34" s="109" t="s">
        <v>74</v>
      </c>
      <c r="F34" s="110" t="s">
        <v>75</v>
      </c>
      <c r="G34" s="110"/>
      <c r="H34" s="5">
        <v>43519</v>
      </c>
      <c r="I34" s="5"/>
      <c r="J34" s="5">
        <v>43519</v>
      </c>
      <c r="K34" s="5"/>
      <c r="L34" s="6">
        <f t="shared" si="0"/>
        <v>0</v>
      </c>
      <c r="M34" s="6"/>
      <c r="N34" s="4"/>
      <c r="O34" s="4"/>
      <c r="P34" s="203"/>
      <c r="Q34" s="33"/>
      <c r="R34" s="33"/>
      <c r="S34" s="33"/>
      <c r="T34" s="33"/>
      <c r="U34" s="33"/>
      <c r="V34" s="33"/>
      <c r="W34" s="33"/>
      <c r="X34" s="33"/>
    </row>
    <row r="35" spans="1:24" ht="19.5" customHeight="1" x14ac:dyDescent="0.3">
      <c r="A35" s="202">
        <v>134</v>
      </c>
      <c r="B35" s="2">
        <v>1</v>
      </c>
      <c r="C35" s="2">
        <v>3</v>
      </c>
      <c r="D35" s="2">
        <v>73</v>
      </c>
      <c r="E35" s="109" t="s">
        <v>268</v>
      </c>
      <c r="F35" s="110" t="s">
        <v>269</v>
      </c>
      <c r="G35" s="110"/>
      <c r="H35" s="5">
        <v>43523</v>
      </c>
      <c r="I35" s="5"/>
      <c r="J35" s="5">
        <v>43522</v>
      </c>
      <c r="K35" s="5"/>
      <c r="L35" s="6">
        <f t="shared" si="0"/>
        <v>-1</v>
      </c>
      <c r="M35" s="6"/>
      <c r="N35" s="4"/>
      <c r="O35" s="4"/>
      <c r="P35" s="203"/>
      <c r="Q35" s="33"/>
      <c r="R35" s="33"/>
      <c r="S35" s="33"/>
      <c r="T35" s="33"/>
      <c r="U35" s="33"/>
      <c r="V35" s="33"/>
      <c r="W35" s="33"/>
      <c r="X35" s="33"/>
    </row>
    <row r="36" spans="1:24" ht="19.5" customHeight="1" x14ac:dyDescent="0.3">
      <c r="A36" s="202">
        <v>135</v>
      </c>
      <c r="B36" s="2">
        <v>1</v>
      </c>
      <c r="C36" s="2">
        <v>3</v>
      </c>
      <c r="D36" s="2">
        <v>144</v>
      </c>
      <c r="E36" s="109" t="s">
        <v>308</v>
      </c>
      <c r="F36" s="110" t="s">
        <v>309</v>
      </c>
      <c r="G36" s="110"/>
      <c r="H36" s="5">
        <v>43524</v>
      </c>
      <c r="I36" s="5"/>
      <c r="J36" s="5">
        <v>43524</v>
      </c>
      <c r="K36" s="5"/>
      <c r="L36" s="6">
        <f t="shared" si="0"/>
        <v>-2</v>
      </c>
      <c r="M36" s="6"/>
      <c r="N36" s="4"/>
      <c r="O36" s="4"/>
      <c r="P36" s="203"/>
      <c r="Q36" s="33"/>
      <c r="R36" s="33"/>
      <c r="S36" s="33"/>
      <c r="T36" s="33"/>
      <c r="U36" s="33"/>
      <c r="V36" s="33"/>
      <c r="W36" s="33"/>
      <c r="X36" s="33"/>
    </row>
    <row r="37" spans="1:24" ht="19.5" customHeight="1" x14ac:dyDescent="0.3">
      <c r="A37" s="202">
        <v>136</v>
      </c>
      <c r="B37" s="2">
        <v>1</v>
      </c>
      <c r="C37" s="2">
        <v>3</v>
      </c>
      <c r="D37" s="2">
        <v>90</v>
      </c>
      <c r="E37" s="109" t="s">
        <v>242</v>
      </c>
      <c r="F37" s="110" t="s">
        <v>243</v>
      </c>
      <c r="G37" s="110"/>
      <c r="H37" s="5">
        <v>43520</v>
      </c>
      <c r="I37" s="5"/>
      <c r="J37" s="5">
        <v>43520</v>
      </c>
      <c r="K37" s="5"/>
      <c r="L37" s="6">
        <f t="shared" si="0"/>
        <v>0</v>
      </c>
      <c r="M37" s="6"/>
      <c r="N37" s="4"/>
      <c r="O37" s="4"/>
      <c r="P37" s="203"/>
      <c r="Q37" s="33"/>
      <c r="R37" s="33"/>
      <c r="S37" s="33"/>
      <c r="T37" s="33"/>
      <c r="U37" s="33"/>
      <c r="V37" s="33"/>
      <c r="W37" s="33"/>
      <c r="X37" s="33"/>
    </row>
    <row r="38" spans="1:24" ht="19.5" customHeight="1" x14ac:dyDescent="0.3">
      <c r="A38" s="202">
        <v>137</v>
      </c>
      <c r="B38" s="2">
        <v>1</v>
      </c>
      <c r="C38" s="2">
        <v>4</v>
      </c>
      <c r="D38" s="2">
        <v>23</v>
      </c>
      <c r="E38" s="109" t="s">
        <v>300</v>
      </c>
      <c r="F38" s="110" t="s">
        <v>301</v>
      </c>
      <c r="G38" s="110"/>
      <c r="H38" s="5">
        <v>43522</v>
      </c>
      <c r="I38" s="5"/>
      <c r="J38" s="5">
        <v>43521</v>
      </c>
      <c r="K38" s="5"/>
      <c r="L38" s="6">
        <f t="shared" si="0"/>
        <v>-1</v>
      </c>
      <c r="M38" s="6"/>
      <c r="N38" s="4"/>
      <c r="O38" s="4"/>
      <c r="P38" s="203"/>
      <c r="Q38" s="33"/>
      <c r="R38" s="33"/>
      <c r="S38" s="33"/>
      <c r="T38" s="33"/>
      <c r="U38" s="33"/>
      <c r="V38" s="33"/>
      <c r="W38" s="33"/>
      <c r="X38" s="33"/>
    </row>
    <row r="39" spans="1:24" ht="19.5" customHeight="1" x14ac:dyDescent="0.3">
      <c r="A39" s="202">
        <v>138</v>
      </c>
      <c r="B39" s="2">
        <v>1</v>
      </c>
      <c r="C39" s="2">
        <v>4</v>
      </c>
      <c r="D39" s="2">
        <v>63</v>
      </c>
      <c r="E39" s="109" t="s">
        <v>148</v>
      </c>
      <c r="F39" s="110" t="s">
        <v>149</v>
      </c>
      <c r="G39" s="110"/>
      <c r="H39" s="5">
        <v>43522</v>
      </c>
      <c r="I39" s="5"/>
      <c r="J39" s="5">
        <v>43527</v>
      </c>
      <c r="K39" s="5"/>
      <c r="L39" s="6">
        <f t="shared" si="0"/>
        <v>7</v>
      </c>
      <c r="M39" s="6"/>
      <c r="N39" s="4"/>
      <c r="O39" s="4"/>
      <c r="P39" s="203"/>
      <c r="Q39" s="33"/>
      <c r="R39" s="33"/>
      <c r="S39" s="33"/>
      <c r="T39" s="33"/>
      <c r="U39" s="33"/>
      <c r="V39" s="33"/>
      <c r="W39" s="33"/>
      <c r="X39" s="33"/>
    </row>
    <row r="40" spans="1:24" ht="19.5" customHeight="1" x14ac:dyDescent="0.3">
      <c r="A40" s="202">
        <v>139</v>
      </c>
      <c r="B40" s="2">
        <v>1</v>
      </c>
      <c r="C40" s="2">
        <v>4</v>
      </c>
      <c r="D40" s="2">
        <v>78</v>
      </c>
      <c r="E40" s="109" t="s">
        <v>124</v>
      </c>
      <c r="F40" s="110" t="s">
        <v>125</v>
      </c>
      <c r="G40" s="110"/>
      <c r="H40" s="5">
        <v>43520</v>
      </c>
      <c r="I40" s="5"/>
      <c r="J40" s="5">
        <v>43520</v>
      </c>
      <c r="K40" s="5"/>
      <c r="L40" s="6">
        <f t="shared" si="0"/>
        <v>0</v>
      </c>
      <c r="M40" s="6"/>
      <c r="N40" s="4"/>
      <c r="O40" s="4"/>
      <c r="P40" s="203"/>
      <c r="Q40" s="33"/>
      <c r="R40" s="33"/>
      <c r="S40" s="33"/>
      <c r="T40" s="33"/>
      <c r="U40" s="33"/>
      <c r="V40" s="33"/>
      <c r="W40" s="33"/>
      <c r="X40" s="33"/>
    </row>
    <row r="41" spans="1:24" ht="19.5" customHeight="1" x14ac:dyDescent="0.3">
      <c r="A41" s="202">
        <v>140</v>
      </c>
      <c r="B41" s="2">
        <v>1</v>
      </c>
      <c r="C41" s="2">
        <v>4</v>
      </c>
      <c r="D41" s="2">
        <v>22</v>
      </c>
      <c r="E41" s="109" t="s">
        <v>174</v>
      </c>
      <c r="F41" s="110" t="s">
        <v>175</v>
      </c>
      <c r="G41" s="110"/>
      <c r="H41" s="5">
        <v>43522</v>
      </c>
      <c r="I41" s="5"/>
      <c r="J41" s="5">
        <v>43521</v>
      </c>
      <c r="K41" s="5"/>
      <c r="L41" s="6">
        <f t="shared" si="0"/>
        <v>-1</v>
      </c>
      <c r="M41" s="6"/>
      <c r="N41" s="4"/>
      <c r="O41" s="4"/>
      <c r="P41" s="203"/>
      <c r="Q41" s="33"/>
      <c r="R41" s="33"/>
      <c r="S41" s="33"/>
      <c r="T41" s="33"/>
      <c r="U41" s="33"/>
      <c r="V41" s="33"/>
      <c r="W41" s="33"/>
      <c r="X41" s="33"/>
    </row>
    <row r="42" spans="1:24" ht="19.5" customHeight="1" x14ac:dyDescent="0.3">
      <c r="A42" s="202">
        <v>141</v>
      </c>
      <c r="B42" s="2">
        <v>1</v>
      </c>
      <c r="C42" s="2">
        <v>4</v>
      </c>
      <c r="D42" s="2">
        <v>38</v>
      </c>
      <c r="E42" s="109" t="s">
        <v>256</v>
      </c>
      <c r="F42" s="110" t="s">
        <v>257</v>
      </c>
      <c r="G42" s="110"/>
      <c r="H42" s="5">
        <v>43522</v>
      </c>
      <c r="I42" s="5"/>
      <c r="J42" s="5">
        <v>43525</v>
      </c>
      <c r="K42" s="5"/>
      <c r="L42" s="6">
        <f t="shared" si="0"/>
        <v>5</v>
      </c>
      <c r="M42" s="6"/>
      <c r="N42" s="4"/>
      <c r="O42" s="4"/>
      <c r="P42" s="203"/>
      <c r="Q42" s="33"/>
      <c r="R42" s="33"/>
      <c r="S42" s="33"/>
      <c r="T42" s="33"/>
      <c r="U42" s="33"/>
      <c r="V42" s="33"/>
      <c r="W42" s="33"/>
      <c r="X42" s="33"/>
    </row>
    <row r="43" spans="1:24" ht="19.5" customHeight="1" x14ac:dyDescent="0.3">
      <c r="A43" s="202">
        <v>142</v>
      </c>
      <c r="B43" s="2">
        <v>1</v>
      </c>
      <c r="C43" s="2">
        <v>4</v>
      </c>
      <c r="D43" s="2">
        <v>135</v>
      </c>
      <c r="E43" s="109" t="s">
        <v>120</v>
      </c>
      <c r="F43" s="110" t="s">
        <v>121</v>
      </c>
      <c r="G43" s="110"/>
      <c r="H43" s="5">
        <v>43520</v>
      </c>
      <c r="I43" s="5"/>
      <c r="J43" s="5">
        <v>43522</v>
      </c>
      <c r="K43" s="5"/>
      <c r="L43" s="6">
        <f t="shared" si="0"/>
        <v>2</v>
      </c>
      <c r="M43" s="6"/>
      <c r="N43" s="4"/>
      <c r="O43" s="4"/>
      <c r="P43" s="203"/>
      <c r="Q43" s="33"/>
      <c r="R43" s="33"/>
      <c r="S43" s="33"/>
      <c r="T43" s="33"/>
      <c r="U43" s="33"/>
      <c r="V43" s="33"/>
      <c r="W43" s="33"/>
      <c r="X43" s="33"/>
    </row>
    <row r="44" spans="1:24" ht="19.5" customHeight="1" x14ac:dyDescent="0.3">
      <c r="A44" s="202">
        <v>143</v>
      </c>
      <c r="B44" s="2">
        <v>1</v>
      </c>
      <c r="C44" s="2">
        <v>4</v>
      </c>
      <c r="D44" s="2">
        <v>149</v>
      </c>
      <c r="E44" s="109" t="s">
        <v>100</v>
      </c>
      <c r="F44" s="110" t="s">
        <v>101</v>
      </c>
      <c r="G44" s="110"/>
      <c r="H44" s="5">
        <v>43520</v>
      </c>
      <c r="I44" s="5"/>
      <c r="J44" s="5">
        <v>43521</v>
      </c>
      <c r="K44" s="5"/>
      <c r="L44" s="6">
        <f t="shared" si="0"/>
        <v>1</v>
      </c>
      <c r="M44" s="6"/>
      <c r="N44" s="4"/>
      <c r="O44" s="4"/>
      <c r="P44" s="203"/>
      <c r="Q44" s="33"/>
      <c r="R44" s="33"/>
      <c r="S44" s="33"/>
      <c r="T44" s="33"/>
      <c r="U44" s="33"/>
      <c r="V44" s="33"/>
      <c r="W44" s="33"/>
      <c r="X44" s="33"/>
    </row>
    <row r="45" spans="1:24" ht="19.5" customHeight="1" x14ac:dyDescent="0.3">
      <c r="A45" s="202">
        <v>144</v>
      </c>
      <c r="B45" s="2">
        <v>1</v>
      </c>
      <c r="C45" s="2">
        <v>4</v>
      </c>
      <c r="D45" s="2">
        <v>128</v>
      </c>
      <c r="E45" s="109" t="s">
        <v>150</v>
      </c>
      <c r="F45" s="110" t="s">
        <v>151</v>
      </c>
      <c r="G45" s="110"/>
      <c r="H45" s="5">
        <v>43521</v>
      </c>
      <c r="I45" s="5"/>
      <c r="J45" s="5">
        <v>43521</v>
      </c>
      <c r="K45" s="5"/>
      <c r="L45" s="6">
        <f t="shared" si="0"/>
        <v>0</v>
      </c>
      <c r="M45" s="6"/>
      <c r="N45" s="4"/>
      <c r="O45" s="4"/>
      <c r="P45" s="203"/>
      <c r="Q45" s="33"/>
      <c r="R45" s="33"/>
      <c r="S45" s="33"/>
      <c r="T45" s="33"/>
      <c r="U45" s="33"/>
      <c r="V45" s="33"/>
      <c r="W45" s="33"/>
      <c r="X45" s="33"/>
    </row>
    <row r="46" spans="1:24" ht="19.5" customHeight="1" x14ac:dyDescent="0.3">
      <c r="A46" s="202">
        <v>145</v>
      </c>
      <c r="B46" s="2">
        <v>1</v>
      </c>
      <c r="C46" s="2">
        <v>4</v>
      </c>
      <c r="D46" s="2">
        <v>71</v>
      </c>
      <c r="E46" s="109" t="s">
        <v>86</v>
      </c>
      <c r="F46" s="110" t="s">
        <v>87</v>
      </c>
      <c r="G46" s="110"/>
      <c r="H46" s="5">
        <v>43519</v>
      </c>
      <c r="I46" s="5"/>
      <c r="J46" s="5">
        <v>43520</v>
      </c>
      <c r="K46" s="5"/>
      <c r="L46" s="6">
        <f t="shared" si="0"/>
        <v>1</v>
      </c>
      <c r="M46" s="6"/>
      <c r="N46" s="4"/>
      <c r="O46" s="4"/>
      <c r="P46" s="203"/>
      <c r="Q46" s="33"/>
      <c r="R46" s="33"/>
      <c r="S46" s="33"/>
      <c r="T46" s="33"/>
      <c r="U46" s="33"/>
      <c r="V46" s="33"/>
      <c r="W46" s="33"/>
      <c r="X46" s="33"/>
    </row>
    <row r="47" spans="1:24" ht="19.5" customHeight="1" x14ac:dyDescent="0.3">
      <c r="A47" s="202">
        <v>146</v>
      </c>
      <c r="B47" s="2">
        <v>1</v>
      </c>
      <c r="C47" s="2">
        <v>4</v>
      </c>
      <c r="D47" s="2">
        <v>162</v>
      </c>
      <c r="E47" s="109" t="s">
        <v>240</v>
      </c>
      <c r="F47" s="110" t="s">
        <v>241</v>
      </c>
      <c r="G47" s="110"/>
      <c r="H47" s="5">
        <v>43523</v>
      </c>
      <c r="I47" s="5"/>
      <c r="J47" s="5">
        <v>43523</v>
      </c>
      <c r="K47" s="5"/>
      <c r="L47" s="6">
        <f t="shared" si="0"/>
        <v>0</v>
      </c>
      <c r="M47" s="6"/>
      <c r="N47" s="4"/>
      <c r="O47" s="4"/>
      <c r="P47" s="203"/>
      <c r="Q47" s="33"/>
      <c r="R47" s="33"/>
      <c r="S47" s="33"/>
      <c r="T47" s="33"/>
      <c r="U47" s="33"/>
      <c r="V47" s="33"/>
      <c r="W47" s="33"/>
      <c r="X47" s="33"/>
    </row>
    <row r="48" spans="1:24" ht="19.5" customHeight="1" x14ac:dyDescent="0.3">
      <c r="A48" s="202">
        <v>147</v>
      </c>
      <c r="B48" s="2">
        <v>1</v>
      </c>
      <c r="C48" s="2">
        <v>4</v>
      </c>
      <c r="D48" s="2">
        <v>156</v>
      </c>
      <c r="E48" s="109" t="s">
        <v>114</v>
      </c>
      <c r="F48" s="110" t="s">
        <v>115</v>
      </c>
      <c r="G48" s="110"/>
      <c r="H48" s="5">
        <v>43519</v>
      </c>
      <c r="I48" s="5"/>
      <c r="J48" s="5">
        <v>43519</v>
      </c>
      <c r="K48" s="5"/>
      <c r="L48" s="6">
        <f t="shared" si="0"/>
        <v>0</v>
      </c>
      <c r="M48" s="6"/>
      <c r="N48" s="4"/>
      <c r="O48" s="4"/>
      <c r="P48" s="203"/>
      <c r="Q48" s="33"/>
      <c r="R48" s="33"/>
      <c r="S48" s="33"/>
      <c r="T48" s="33"/>
      <c r="U48" s="33"/>
      <c r="V48" s="33"/>
      <c r="W48" s="33"/>
      <c r="X48" s="33"/>
    </row>
    <row r="49" spans="1:24" ht="19.5" customHeight="1" x14ac:dyDescent="0.3">
      <c r="A49" s="202">
        <v>148</v>
      </c>
      <c r="B49" s="2">
        <v>1</v>
      </c>
      <c r="C49" s="2">
        <v>4</v>
      </c>
      <c r="D49" s="2">
        <v>161</v>
      </c>
      <c r="E49" s="109" t="s">
        <v>204</v>
      </c>
      <c r="F49" s="110" t="s">
        <v>205</v>
      </c>
      <c r="G49" s="110"/>
      <c r="H49" s="5">
        <v>43522</v>
      </c>
      <c r="I49" s="5"/>
      <c r="J49" s="5">
        <v>43520</v>
      </c>
      <c r="K49" s="5"/>
      <c r="L49" s="6">
        <f t="shared" si="0"/>
        <v>-2</v>
      </c>
      <c r="M49" s="6"/>
      <c r="N49" s="4"/>
      <c r="O49" s="4"/>
      <c r="P49" s="203"/>
      <c r="Q49" s="33"/>
      <c r="R49" s="33"/>
      <c r="S49" s="33"/>
      <c r="T49" s="33"/>
      <c r="U49" s="33"/>
      <c r="V49" s="33"/>
      <c r="W49" s="33"/>
      <c r="X49" s="33"/>
    </row>
    <row r="50" spans="1:24" ht="19.5" customHeight="1" x14ac:dyDescent="0.3">
      <c r="A50" s="202">
        <v>149</v>
      </c>
      <c r="B50" s="2">
        <v>1</v>
      </c>
      <c r="C50" s="2">
        <v>5</v>
      </c>
      <c r="D50" s="2">
        <v>75</v>
      </c>
      <c r="E50" s="109" t="s">
        <v>88</v>
      </c>
      <c r="F50" s="110" t="s">
        <v>89</v>
      </c>
      <c r="G50" s="110"/>
      <c r="H50" s="5">
        <v>43521</v>
      </c>
      <c r="I50" s="5"/>
      <c r="J50" s="5">
        <v>43521</v>
      </c>
      <c r="K50" s="5"/>
      <c r="L50" s="6">
        <f t="shared" si="0"/>
        <v>0</v>
      </c>
      <c r="M50" s="6"/>
      <c r="N50" s="4"/>
      <c r="O50" s="4"/>
      <c r="P50" s="203"/>
      <c r="Q50" s="33"/>
      <c r="R50" s="33"/>
      <c r="S50" s="33"/>
      <c r="T50" s="33"/>
      <c r="U50" s="33"/>
      <c r="V50" s="33"/>
      <c r="W50" s="33"/>
      <c r="X50" s="33"/>
    </row>
    <row r="51" spans="1:24" ht="19.5" customHeight="1" x14ac:dyDescent="0.3">
      <c r="A51" s="202">
        <v>150</v>
      </c>
      <c r="B51" s="2">
        <v>1</v>
      </c>
      <c r="C51" s="2">
        <v>5</v>
      </c>
      <c r="D51" s="2">
        <v>102</v>
      </c>
      <c r="E51" s="109" t="s">
        <v>37</v>
      </c>
      <c r="F51" s="110" t="s">
        <v>38</v>
      </c>
      <c r="G51" s="110"/>
      <c r="H51" s="5">
        <v>43514</v>
      </c>
      <c r="I51" s="5"/>
      <c r="J51" s="5">
        <v>43514</v>
      </c>
      <c r="K51" s="5"/>
      <c r="L51" s="6">
        <f t="shared" si="0"/>
        <v>0</v>
      </c>
      <c r="M51" s="6"/>
      <c r="N51" s="4"/>
      <c r="O51" s="4"/>
      <c r="P51" s="203"/>
      <c r="Q51" s="33"/>
      <c r="R51" s="33"/>
      <c r="S51" s="33"/>
      <c r="T51" s="33"/>
      <c r="U51" s="33"/>
      <c r="V51" s="33"/>
      <c r="W51" s="33"/>
      <c r="X51" s="33"/>
    </row>
    <row r="52" spans="1:24" ht="19.5" customHeight="1" x14ac:dyDescent="0.3">
      <c r="A52" s="202">
        <v>151</v>
      </c>
      <c r="B52" s="2">
        <v>1</v>
      </c>
      <c r="C52" s="2">
        <v>5</v>
      </c>
      <c r="D52" s="2">
        <v>42</v>
      </c>
      <c r="E52" s="109" t="s">
        <v>304</v>
      </c>
      <c r="F52" s="110" t="s">
        <v>305</v>
      </c>
      <c r="G52" s="110"/>
      <c r="H52" s="5">
        <v>43527</v>
      </c>
      <c r="I52" s="5"/>
      <c r="J52" s="5">
        <v>43527</v>
      </c>
      <c r="K52" s="5"/>
      <c r="L52" s="6">
        <f t="shared" si="0"/>
        <v>0</v>
      </c>
      <c r="M52" s="6"/>
      <c r="N52" s="4"/>
      <c r="O52" s="4"/>
      <c r="P52" s="203"/>
      <c r="Q52" s="33"/>
      <c r="R52" s="33"/>
      <c r="S52" s="33"/>
      <c r="T52" s="33"/>
      <c r="U52" s="33"/>
      <c r="V52" s="33"/>
      <c r="W52" s="33"/>
      <c r="X52" s="33"/>
    </row>
    <row r="53" spans="1:24" ht="19.5" customHeight="1" x14ac:dyDescent="0.3">
      <c r="A53" s="202">
        <v>152</v>
      </c>
      <c r="B53" s="2">
        <v>1</v>
      </c>
      <c r="C53" s="2">
        <v>5</v>
      </c>
      <c r="D53" s="2">
        <v>157</v>
      </c>
      <c r="E53" s="109" t="s">
        <v>106</v>
      </c>
      <c r="F53" s="110" t="s">
        <v>107</v>
      </c>
      <c r="G53" s="110"/>
      <c r="H53" s="5">
        <v>43520</v>
      </c>
      <c r="I53" s="5"/>
      <c r="J53" s="5">
        <v>43524</v>
      </c>
      <c r="K53" s="5"/>
      <c r="L53" s="6">
        <f t="shared" si="0"/>
        <v>4</v>
      </c>
      <c r="M53" s="6"/>
      <c r="N53" s="4"/>
      <c r="O53" s="4"/>
      <c r="P53" s="203"/>
      <c r="Q53" s="33"/>
      <c r="R53" s="33"/>
      <c r="S53" s="33"/>
      <c r="T53" s="33"/>
      <c r="U53" s="33"/>
      <c r="V53" s="33"/>
      <c r="W53" s="33"/>
      <c r="X53" s="33"/>
    </row>
    <row r="54" spans="1:24" ht="19.5" customHeight="1" x14ac:dyDescent="0.3">
      <c r="A54" s="202">
        <v>153</v>
      </c>
      <c r="B54" s="2">
        <v>1</v>
      </c>
      <c r="C54" s="2">
        <v>5</v>
      </c>
      <c r="D54" s="2">
        <v>28</v>
      </c>
      <c r="E54" s="109" t="s">
        <v>160</v>
      </c>
      <c r="F54" s="110" t="s">
        <v>161</v>
      </c>
      <c r="G54" s="110"/>
      <c r="H54" s="5">
        <v>43521</v>
      </c>
      <c r="I54" s="5"/>
      <c r="J54" s="5">
        <v>43523</v>
      </c>
      <c r="K54" s="5"/>
      <c r="L54" s="6">
        <f t="shared" si="0"/>
        <v>2</v>
      </c>
      <c r="M54" s="6"/>
      <c r="N54" s="4"/>
      <c r="O54" s="4"/>
      <c r="P54" s="203"/>
      <c r="Q54" s="33"/>
      <c r="R54" s="33"/>
      <c r="S54" s="33"/>
      <c r="T54" s="33"/>
      <c r="U54" s="33"/>
      <c r="V54" s="33"/>
      <c r="W54" s="33"/>
      <c r="X54" s="33"/>
    </row>
    <row r="55" spans="1:24" ht="19.5" customHeight="1" x14ac:dyDescent="0.3">
      <c r="A55" s="202">
        <v>154</v>
      </c>
      <c r="B55" s="2">
        <v>1</v>
      </c>
      <c r="C55" s="2">
        <v>5</v>
      </c>
      <c r="D55" s="2">
        <v>132</v>
      </c>
      <c r="E55" s="111" t="s">
        <v>342</v>
      </c>
      <c r="F55" s="112" t="s">
        <v>343</v>
      </c>
      <c r="G55" s="110"/>
      <c r="H55" s="5">
        <v>43532</v>
      </c>
      <c r="I55" s="5"/>
      <c r="J55" s="5">
        <v>43534</v>
      </c>
      <c r="K55" s="5"/>
      <c r="L55" s="6">
        <f t="shared" si="0"/>
        <v>2</v>
      </c>
      <c r="M55" s="6"/>
      <c r="N55" s="4"/>
      <c r="O55" s="4"/>
      <c r="P55" s="203"/>
      <c r="Q55" s="33"/>
      <c r="R55" s="33"/>
      <c r="S55" s="33"/>
      <c r="T55" s="33"/>
      <c r="U55" s="33"/>
      <c r="V55" s="33"/>
      <c r="W55" s="33"/>
      <c r="X55" s="33"/>
    </row>
    <row r="56" spans="1:24" ht="19.5" customHeight="1" x14ac:dyDescent="0.3">
      <c r="A56" s="202">
        <v>155</v>
      </c>
      <c r="B56" s="2">
        <v>1</v>
      </c>
      <c r="C56" s="2">
        <v>5</v>
      </c>
      <c r="D56" s="2">
        <v>86</v>
      </c>
      <c r="E56" s="111" t="s">
        <v>246</v>
      </c>
      <c r="F56" s="112" t="s">
        <v>247</v>
      </c>
      <c r="G56" s="110"/>
      <c r="H56" s="5">
        <v>43522</v>
      </c>
      <c r="I56" s="5"/>
      <c r="J56" s="5">
        <v>43521</v>
      </c>
      <c r="K56" s="5"/>
      <c r="L56" s="6">
        <f t="shared" si="0"/>
        <v>-1</v>
      </c>
      <c r="M56" s="6"/>
      <c r="N56" s="4"/>
      <c r="O56" s="4"/>
      <c r="P56" s="203"/>
      <c r="Q56" s="33"/>
      <c r="R56" s="33"/>
      <c r="S56" s="33"/>
      <c r="T56" s="33"/>
      <c r="U56" s="33"/>
      <c r="V56" s="33"/>
      <c r="W56" s="33"/>
      <c r="X56" s="33"/>
    </row>
    <row r="57" spans="1:24" ht="19.5" customHeight="1" x14ac:dyDescent="0.3">
      <c r="A57" s="202">
        <v>156</v>
      </c>
      <c r="B57" s="2">
        <v>1</v>
      </c>
      <c r="C57" s="2">
        <v>5</v>
      </c>
      <c r="D57" s="2">
        <v>35</v>
      </c>
      <c r="E57" s="111" t="s">
        <v>348</v>
      </c>
      <c r="F57" s="112" t="s">
        <v>349</v>
      </c>
      <c r="G57" s="110"/>
      <c r="H57" s="5"/>
      <c r="I57" s="5"/>
      <c r="J57" s="5"/>
      <c r="K57" s="5"/>
      <c r="L57" s="6">
        <f t="shared" si="0"/>
        <v>0</v>
      </c>
      <c r="M57" s="6"/>
      <c r="N57" s="4"/>
      <c r="O57" s="4"/>
      <c r="P57" s="203"/>
      <c r="Q57" s="33"/>
      <c r="R57" s="33"/>
      <c r="S57" s="33"/>
      <c r="T57" s="33"/>
      <c r="U57" s="33"/>
      <c r="V57" s="33"/>
      <c r="W57" s="33"/>
      <c r="X57" s="33"/>
    </row>
    <row r="58" spans="1:24" ht="19.5" customHeight="1" x14ac:dyDescent="0.3">
      <c r="A58" s="202">
        <v>157</v>
      </c>
      <c r="B58" s="2">
        <v>1</v>
      </c>
      <c r="C58" s="2">
        <v>5</v>
      </c>
      <c r="D58" s="2">
        <v>82</v>
      </c>
      <c r="E58" s="111" t="s">
        <v>350</v>
      </c>
      <c r="F58" s="112" t="s">
        <v>351</v>
      </c>
      <c r="G58" s="110"/>
      <c r="H58" s="5">
        <v>43532</v>
      </c>
      <c r="I58" s="5"/>
      <c r="J58" s="5">
        <v>43532</v>
      </c>
      <c r="K58" s="5"/>
      <c r="L58" s="6">
        <f t="shared" si="0"/>
        <v>0</v>
      </c>
      <c r="M58" s="6"/>
      <c r="N58" s="4"/>
      <c r="O58" s="4"/>
      <c r="P58" s="203"/>
      <c r="Q58" s="33"/>
      <c r="R58" s="33"/>
      <c r="S58" s="33"/>
      <c r="T58" s="33"/>
      <c r="U58" s="33"/>
      <c r="V58" s="33"/>
      <c r="W58" s="33"/>
      <c r="X58" s="33"/>
    </row>
    <row r="59" spans="1:24" ht="19.5" customHeight="1" x14ac:dyDescent="0.3">
      <c r="A59" s="202">
        <v>158</v>
      </c>
      <c r="B59" s="2">
        <v>1</v>
      </c>
      <c r="C59" s="2">
        <v>5</v>
      </c>
      <c r="D59" s="2">
        <v>125</v>
      </c>
      <c r="E59" s="109" t="s">
        <v>140</v>
      </c>
      <c r="F59" s="110" t="s">
        <v>141</v>
      </c>
      <c r="G59" s="110"/>
      <c r="H59" s="5">
        <v>43520</v>
      </c>
      <c r="I59" s="5"/>
      <c r="J59" s="5">
        <v>43521</v>
      </c>
      <c r="K59" s="5"/>
      <c r="L59" s="6">
        <f t="shared" si="0"/>
        <v>1</v>
      </c>
      <c r="M59" s="6"/>
      <c r="N59" s="4"/>
      <c r="O59" s="4"/>
      <c r="P59" s="203"/>
      <c r="Q59" s="33"/>
      <c r="R59" s="33"/>
      <c r="S59" s="33"/>
      <c r="T59" s="33"/>
      <c r="U59" s="33"/>
      <c r="V59" s="33"/>
      <c r="W59" s="33"/>
      <c r="X59" s="33"/>
    </row>
    <row r="60" spans="1:24" ht="19.5" customHeight="1" x14ac:dyDescent="0.3">
      <c r="A60" s="202">
        <v>159</v>
      </c>
      <c r="B60" s="2">
        <v>1</v>
      </c>
      <c r="C60" s="2">
        <v>5</v>
      </c>
      <c r="D60" s="2">
        <v>164</v>
      </c>
      <c r="E60" s="109" t="s">
        <v>254</v>
      </c>
      <c r="F60" s="110" t="s">
        <v>255</v>
      </c>
      <c r="G60" s="110"/>
      <c r="H60" s="5">
        <v>43520</v>
      </c>
      <c r="I60" s="5"/>
      <c r="J60" s="5">
        <v>43522</v>
      </c>
      <c r="K60" s="5"/>
      <c r="L60" s="6">
        <f t="shared" si="0"/>
        <v>2</v>
      </c>
      <c r="M60" s="6"/>
      <c r="N60" s="4"/>
      <c r="O60" s="4"/>
      <c r="P60" s="203"/>
      <c r="Q60" s="33"/>
      <c r="R60" s="33"/>
      <c r="S60" s="33"/>
      <c r="T60" s="33"/>
      <c r="U60" s="33"/>
      <c r="V60" s="33"/>
      <c r="W60" s="33"/>
      <c r="X60" s="33"/>
    </row>
    <row r="61" spans="1:24" ht="19.5" customHeight="1" x14ac:dyDescent="0.3">
      <c r="A61" s="202">
        <v>160</v>
      </c>
      <c r="B61" s="2">
        <v>1</v>
      </c>
      <c r="C61" s="2">
        <v>5</v>
      </c>
      <c r="D61" s="2">
        <v>69</v>
      </c>
      <c r="E61" s="109" t="s">
        <v>66</v>
      </c>
      <c r="F61" s="110" t="s">
        <v>67</v>
      </c>
      <c r="G61" s="110"/>
      <c r="H61" s="5">
        <v>43519</v>
      </c>
      <c r="I61" s="5"/>
      <c r="J61" s="5">
        <v>43522</v>
      </c>
      <c r="K61" s="5"/>
      <c r="L61" s="6">
        <f t="shared" si="0"/>
        <v>3</v>
      </c>
      <c r="M61" s="6"/>
      <c r="N61" s="4"/>
      <c r="O61" s="4"/>
      <c r="P61" s="203"/>
      <c r="Q61" s="33"/>
      <c r="R61" s="33"/>
      <c r="S61" s="33"/>
      <c r="T61" s="33"/>
      <c r="U61" s="33"/>
      <c r="V61" s="33"/>
      <c r="W61" s="33"/>
      <c r="X61" s="33"/>
    </row>
    <row r="62" spans="1:24" ht="19.5" customHeight="1" x14ac:dyDescent="0.3">
      <c r="A62" s="202">
        <v>161</v>
      </c>
      <c r="B62" s="2">
        <v>1</v>
      </c>
      <c r="C62" s="2">
        <v>6</v>
      </c>
      <c r="D62" s="2">
        <v>9</v>
      </c>
      <c r="E62" s="109" t="s">
        <v>274</v>
      </c>
      <c r="F62" s="110" t="s">
        <v>275</v>
      </c>
      <c r="G62" s="110"/>
      <c r="H62" s="5">
        <v>43520</v>
      </c>
      <c r="I62" s="5"/>
      <c r="J62" s="5">
        <v>43522</v>
      </c>
      <c r="K62" s="5"/>
      <c r="L62" s="6">
        <f t="shared" si="0"/>
        <v>2</v>
      </c>
      <c r="M62" s="6"/>
      <c r="N62" s="4"/>
      <c r="O62" s="4"/>
      <c r="P62" s="203"/>
      <c r="Q62" s="33"/>
      <c r="R62" s="33"/>
      <c r="S62" s="33"/>
      <c r="T62" s="33"/>
      <c r="U62" s="33"/>
      <c r="V62" s="33"/>
      <c r="W62" s="33"/>
      <c r="X62" s="33"/>
    </row>
    <row r="63" spans="1:24" ht="19.5" customHeight="1" x14ac:dyDescent="0.3">
      <c r="A63" s="202">
        <v>162</v>
      </c>
      <c r="B63" s="2">
        <v>1</v>
      </c>
      <c r="C63" s="2">
        <v>6</v>
      </c>
      <c r="D63" s="2">
        <v>87</v>
      </c>
      <c r="E63" s="109" t="s">
        <v>176</v>
      </c>
      <c r="F63" s="110" t="s">
        <v>177</v>
      </c>
      <c r="G63" s="110"/>
      <c r="H63" s="5">
        <v>43519</v>
      </c>
      <c r="I63" s="5"/>
      <c r="J63" s="5">
        <v>43523</v>
      </c>
      <c r="K63" s="5"/>
      <c r="L63" s="6">
        <f t="shared" si="0"/>
        <v>4</v>
      </c>
      <c r="M63" s="6"/>
      <c r="N63" s="4"/>
      <c r="O63" s="4"/>
      <c r="P63" s="203"/>
      <c r="Q63" s="33"/>
      <c r="R63" s="33"/>
      <c r="S63" s="33"/>
      <c r="T63" s="33"/>
      <c r="U63" s="33"/>
      <c r="V63" s="33"/>
      <c r="W63" s="33"/>
      <c r="X63" s="33"/>
    </row>
    <row r="64" spans="1:24" ht="19.5" customHeight="1" x14ac:dyDescent="0.3">
      <c r="A64" s="202">
        <v>163</v>
      </c>
      <c r="B64" s="2">
        <v>1</v>
      </c>
      <c r="C64" s="2">
        <v>6</v>
      </c>
      <c r="D64" s="2">
        <v>137</v>
      </c>
      <c r="E64" s="109" t="s">
        <v>90</v>
      </c>
      <c r="F64" s="110" t="s">
        <v>91</v>
      </c>
      <c r="G64" s="110"/>
      <c r="H64" s="5">
        <v>43520</v>
      </c>
      <c r="I64" s="5"/>
      <c r="J64" s="5">
        <v>43521</v>
      </c>
      <c r="K64" s="5"/>
      <c r="L64" s="6">
        <f t="shared" si="0"/>
        <v>1</v>
      </c>
      <c r="M64" s="6"/>
      <c r="N64" s="4"/>
      <c r="O64" s="4"/>
      <c r="P64" s="203"/>
      <c r="Q64" s="33"/>
      <c r="R64" s="33"/>
      <c r="S64" s="33"/>
      <c r="T64" s="33"/>
      <c r="U64" s="33"/>
      <c r="V64" s="33"/>
      <c r="W64" s="33"/>
      <c r="X64" s="33"/>
    </row>
    <row r="65" spans="1:24" ht="19.5" customHeight="1" x14ac:dyDescent="0.3">
      <c r="A65" s="202">
        <v>164</v>
      </c>
      <c r="B65" s="2">
        <v>1</v>
      </c>
      <c r="C65" s="2">
        <v>6</v>
      </c>
      <c r="D65" s="2">
        <v>65</v>
      </c>
      <c r="E65" s="109" t="s">
        <v>51</v>
      </c>
      <c r="F65" s="110" t="s">
        <v>52</v>
      </c>
      <c r="G65" s="110"/>
      <c r="H65" s="5">
        <v>43520</v>
      </c>
      <c r="I65" s="5"/>
      <c r="J65" s="5">
        <v>43522</v>
      </c>
      <c r="K65" s="5"/>
      <c r="L65" s="6">
        <f t="shared" si="0"/>
        <v>2</v>
      </c>
      <c r="M65" s="6"/>
      <c r="N65" s="4"/>
      <c r="O65" s="4"/>
      <c r="P65" s="203"/>
      <c r="Q65" s="33"/>
      <c r="R65" s="33"/>
      <c r="S65" s="33"/>
      <c r="T65" s="33"/>
      <c r="U65" s="33"/>
      <c r="V65" s="33"/>
      <c r="W65" s="33"/>
      <c r="X65" s="33"/>
    </row>
    <row r="66" spans="1:24" ht="19.5" customHeight="1" x14ac:dyDescent="0.3">
      <c r="A66" s="202">
        <v>165</v>
      </c>
      <c r="B66" s="2">
        <v>1</v>
      </c>
      <c r="C66" s="2">
        <v>6</v>
      </c>
      <c r="D66" s="2">
        <v>2</v>
      </c>
      <c r="E66" s="109" t="s">
        <v>134</v>
      </c>
      <c r="F66" s="110" t="s">
        <v>135</v>
      </c>
      <c r="G66" s="110"/>
      <c r="H66" s="5">
        <v>43519</v>
      </c>
      <c r="I66" s="5"/>
      <c r="J66" s="5">
        <v>43520</v>
      </c>
      <c r="K66" s="5"/>
      <c r="L66" s="6">
        <f t="shared" si="0"/>
        <v>1</v>
      </c>
      <c r="M66" s="6"/>
      <c r="N66" s="4"/>
      <c r="O66" s="4"/>
      <c r="P66" s="203"/>
      <c r="Q66" s="33"/>
      <c r="R66" s="33"/>
      <c r="S66" s="33"/>
      <c r="T66" s="33"/>
      <c r="U66" s="33"/>
      <c r="V66" s="33"/>
      <c r="W66" s="33"/>
      <c r="X66" s="33"/>
    </row>
    <row r="67" spans="1:24" ht="19.5" customHeight="1" x14ac:dyDescent="0.3">
      <c r="A67" s="202">
        <v>166</v>
      </c>
      <c r="B67" s="2">
        <v>1</v>
      </c>
      <c r="C67" s="2">
        <v>6</v>
      </c>
      <c r="D67" s="2">
        <v>68</v>
      </c>
      <c r="E67" s="111" t="s">
        <v>192</v>
      </c>
      <c r="F67" s="112" t="s">
        <v>193</v>
      </c>
      <c r="G67" s="110"/>
      <c r="H67" s="5">
        <v>43525</v>
      </c>
      <c r="I67" s="5"/>
      <c r="J67" s="5">
        <v>43525</v>
      </c>
      <c r="K67" s="5"/>
      <c r="L67" s="6">
        <f t="shared" si="0"/>
        <v>0</v>
      </c>
      <c r="M67" s="6"/>
      <c r="N67" s="4"/>
      <c r="O67" s="4"/>
      <c r="P67" s="203"/>
      <c r="Q67" s="33"/>
      <c r="R67" s="33"/>
      <c r="S67" s="33"/>
      <c r="T67" s="33"/>
      <c r="U67" s="33"/>
      <c r="V67" s="33"/>
      <c r="W67" s="33"/>
      <c r="X67" s="33"/>
    </row>
    <row r="68" spans="1:24" ht="19.5" customHeight="1" x14ac:dyDescent="0.3">
      <c r="A68" s="202">
        <v>167</v>
      </c>
      <c r="B68" s="2">
        <v>1</v>
      </c>
      <c r="C68" s="2">
        <v>6</v>
      </c>
      <c r="D68" s="2">
        <v>114</v>
      </c>
      <c r="E68" s="109" t="s">
        <v>43</v>
      </c>
      <c r="F68" s="110" t="s">
        <v>44</v>
      </c>
      <c r="G68" s="110"/>
      <c r="H68" s="5">
        <v>43513</v>
      </c>
      <c r="I68" s="5"/>
      <c r="J68" s="5">
        <v>43514</v>
      </c>
      <c r="K68" s="5"/>
      <c r="L68" s="6">
        <f t="shared" si="0"/>
        <v>1</v>
      </c>
      <c r="M68" s="6"/>
      <c r="N68" s="4"/>
      <c r="O68" s="4"/>
      <c r="P68" s="203"/>
      <c r="Q68" s="33"/>
      <c r="R68" s="33"/>
      <c r="S68" s="33"/>
      <c r="T68" s="33"/>
      <c r="U68" s="33"/>
      <c r="V68" s="33"/>
      <c r="W68" s="33"/>
      <c r="X68" s="33"/>
    </row>
    <row r="69" spans="1:24" ht="19.5" customHeight="1" x14ac:dyDescent="0.3">
      <c r="A69" s="202">
        <v>168</v>
      </c>
      <c r="B69" s="2">
        <v>1</v>
      </c>
      <c r="C69" s="2">
        <v>6</v>
      </c>
      <c r="D69" s="2">
        <v>49</v>
      </c>
      <c r="E69" s="109" t="s">
        <v>228</v>
      </c>
      <c r="F69" s="110" t="s">
        <v>229</v>
      </c>
      <c r="G69" s="110"/>
      <c r="H69" s="5">
        <v>43522</v>
      </c>
      <c r="I69" s="5"/>
      <c r="J69" s="5">
        <v>43527</v>
      </c>
      <c r="K69" s="5"/>
      <c r="L69" s="6">
        <f t="shared" si="0"/>
        <v>7</v>
      </c>
      <c r="M69" s="6"/>
      <c r="N69" s="4"/>
      <c r="O69" s="4"/>
      <c r="P69" s="203"/>
      <c r="Q69" s="33"/>
      <c r="R69" s="33"/>
      <c r="S69" s="33"/>
      <c r="T69" s="33"/>
      <c r="U69" s="33"/>
      <c r="V69" s="33"/>
      <c r="W69" s="33"/>
      <c r="X69" s="33"/>
    </row>
    <row r="70" spans="1:24" ht="19.5" customHeight="1" x14ac:dyDescent="0.3">
      <c r="A70" s="202">
        <v>169</v>
      </c>
      <c r="B70" s="2">
        <v>1</v>
      </c>
      <c r="C70" s="2">
        <v>6</v>
      </c>
      <c r="D70" s="2">
        <v>5</v>
      </c>
      <c r="E70" s="109" t="s">
        <v>180</v>
      </c>
      <c r="F70" s="110" t="s">
        <v>181</v>
      </c>
      <c r="G70" s="110"/>
      <c r="H70" s="5">
        <v>43521</v>
      </c>
      <c r="I70" s="5"/>
      <c r="J70" s="5">
        <v>43523</v>
      </c>
      <c r="K70" s="5"/>
      <c r="L70" s="6">
        <f t="shared" si="0"/>
        <v>2</v>
      </c>
      <c r="M70" s="6"/>
      <c r="N70" s="4"/>
      <c r="O70" s="4"/>
      <c r="P70" s="203"/>
      <c r="Q70" s="33"/>
      <c r="R70" s="33"/>
      <c r="S70" s="33"/>
      <c r="T70" s="33"/>
      <c r="U70" s="33"/>
      <c r="V70" s="33"/>
      <c r="W70" s="33"/>
      <c r="X70" s="33"/>
    </row>
    <row r="71" spans="1:24" ht="19.5" customHeight="1" x14ac:dyDescent="0.3">
      <c r="A71" s="202">
        <v>170</v>
      </c>
      <c r="B71" s="2">
        <v>1</v>
      </c>
      <c r="C71" s="2">
        <v>6</v>
      </c>
      <c r="D71" s="2">
        <v>142</v>
      </c>
      <c r="E71" s="109" t="s">
        <v>226</v>
      </c>
      <c r="F71" s="110" t="s">
        <v>227</v>
      </c>
      <c r="G71" s="110"/>
      <c r="H71" s="5">
        <v>43527</v>
      </c>
      <c r="I71" s="5"/>
      <c r="J71" s="5">
        <v>43526</v>
      </c>
      <c r="K71" s="5"/>
      <c r="L71" s="6">
        <f t="shared" si="0"/>
        <v>-1</v>
      </c>
      <c r="M71" s="6"/>
      <c r="N71" s="4"/>
      <c r="O71" s="4"/>
      <c r="P71" s="203"/>
      <c r="Q71" s="33"/>
      <c r="R71" s="33"/>
      <c r="S71" s="33"/>
      <c r="T71" s="33"/>
      <c r="U71" s="33"/>
      <c r="V71" s="33"/>
      <c r="W71" s="33"/>
      <c r="X71" s="33"/>
    </row>
    <row r="72" spans="1:24" ht="19.5" customHeight="1" x14ac:dyDescent="0.3">
      <c r="A72" s="202">
        <v>171</v>
      </c>
      <c r="B72" s="2">
        <v>1</v>
      </c>
      <c r="C72" s="2">
        <v>6</v>
      </c>
      <c r="D72" s="2">
        <v>43</v>
      </c>
      <c r="E72" s="109" t="s">
        <v>331</v>
      </c>
      <c r="F72" s="110" t="s">
        <v>332</v>
      </c>
      <c r="G72" s="110"/>
      <c r="H72" s="5">
        <v>43528</v>
      </c>
      <c r="I72" s="5"/>
      <c r="J72" s="5">
        <v>43528</v>
      </c>
      <c r="K72" s="5"/>
      <c r="L72" s="6">
        <f t="shared" si="0"/>
        <v>0</v>
      </c>
      <c r="M72" s="6"/>
      <c r="N72" s="4"/>
      <c r="O72" s="4"/>
      <c r="P72" s="203"/>
      <c r="Q72" s="33"/>
      <c r="R72" s="33"/>
      <c r="S72" s="33"/>
      <c r="T72" s="33"/>
      <c r="U72" s="33"/>
      <c r="V72" s="33"/>
      <c r="W72" s="33"/>
      <c r="X72" s="33"/>
    </row>
    <row r="73" spans="1:24" ht="19.5" customHeight="1" x14ac:dyDescent="0.3">
      <c r="A73" s="202">
        <v>172</v>
      </c>
      <c r="B73" s="2">
        <v>1</v>
      </c>
      <c r="C73" s="2">
        <v>6</v>
      </c>
      <c r="D73" s="2">
        <v>32</v>
      </c>
      <c r="E73" s="109" t="s">
        <v>296</v>
      </c>
      <c r="F73" s="110" t="s">
        <v>297</v>
      </c>
      <c r="G73" s="110"/>
      <c r="H73" s="5">
        <v>43524</v>
      </c>
      <c r="I73" s="5"/>
      <c r="J73" s="5">
        <v>43524</v>
      </c>
      <c r="K73" s="5"/>
      <c r="L73" s="6">
        <f t="shared" si="0"/>
        <v>-2</v>
      </c>
      <c r="M73" s="6"/>
      <c r="N73" s="4"/>
      <c r="O73" s="4"/>
      <c r="P73" s="203"/>
      <c r="Q73" s="33"/>
      <c r="R73" s="33"/>
      <c r="S73" s="33"/>
      <c r="T73" s="33"/>
      <c r="U73" s="33"/>
      <c r="V73" s="33"/>
      <c r="W73" s="33"/>
      <c r="X73" s="33"/>
    </row>
    <row r="74" spans="1:24" ht="19.5" customHeight="1" x14ac:dyDescent="0.3">
      <c r="A74" s="202">
        <v>173</v>
      </c>
      <c r="B74" s="2">
        <v>1</v>
      </c>
      <c r="C74" s="2">
        <v>7</v>
      </c>
      <c r="D74" s="2">
        <v>119</v>
      </c>
      <c r="E74" s="109" t="s">
        <v>321</v>
      </c>
      <c r="F74" s="110" t="s">
        <v>322</v>
      </c>
      <c r="G74" s="110"/>
      <c r="H74" s="5">
        <v>43528</v>
      </c>
      <c r="I74" s="5"/>
      <c r="J74" s="5">
        <v>43528</v>
      </c>
      <c r="K74" s="5"/>
      <c r="L74" s="6">
        <f t="shared" si="0"/>
        <v>0</v>
      </c>
      <c r="M74" s="6"/>
      <c r="N74" s="4"/>
      <c r="O74" s="4"/>
      <c r="P74" s="203"/>
      <c r="Q74" s="33"/>
      <c r="R74" s="33"/>
      <c r="S74" s="33"/>
      <c r="T74" s="33"/>
      <c r="U74" s="33"/>
      <c r="V74" s="33"/>
      <c r="W74" s="33"/>
      <c r="X74" s="33"/>
    </row>
    <row r="75" spans="1:24" ht="19.5" customHeight="1" x14ac:dyDescent="0.3">
      <c r="A75" s="202">
        <v>174</v>
      </c>
      <c r="B75" s="2">
        <v>1</v>
      </c>
      <c r="C75" s="2">
        <v>7</v>
      </c>
      <c r="D75" s="2">
        <v>8</v>
      </c>
      <c r="E75" s="109" t="s">
        <v>164</v>
      </c>
      <c r="F75" s="110" t="s">
        <v>165</v>
      </c>
      <c r="G75" s="110"/>
      <c r="H75" s="5">
        <v>43520</v>
      </c>
      <c r="I75" s="5"/>
      <c r="J75" s="5">
        <v>43520</v>
      </c>
      <c r="K75" s="5"/>
      <c r="L75" s="6">
        <f t="shared" si="0"/>
        <v>0</v>
      </c>
      <c r="M75" s="6"/>
      <c r="N75" s="4"/>
      <c r="O75" s="4"/>
      <c r="P75" s="203"/>
      <c r="Q75" s="33"/>
      <c r="R75" s="33"/>
      <c r="S75" s="33"/>
      <c r="T75" s="33"/>
      <c r="U75" s="33"/>
      <c r="V75" s="33"/>
      <c r="W75" s="33"/>
      <c r="X75" s="33"/>
    </row>
    <row r="76" spans="1:24" ht="19.5" customHeight="1" x14ac:dyDescent="0.3">
      <c r="A76" s="202">
        <v>175</v>
      </c>
      <c r="B76" s="2">
        <v>1</v>
      </c>
      <c r="C76" s="2">
        <v>7</v>
      </c>
      <c r="D76" s="2">
        <v>148</v>
      </c>
      <c r="E76" s="109" t="s">
        <v>60</v>
      </c>
      <c r="F76" s="110" t="s">
        <v>61</v>
      </c>
      <c r="G76" s="110"/>
      <c r="H76" s="5">
        <v>43519</v>
      </c>
      <c r="I76" s="5"/>
      <c r="J76" s="5">
        <v>43523</v>
      </c>
      <c r="K76" s="5"/>
      <c r="L76" s="6">
        <f t="shared" si="0"/>
        <v>4</v>
      </c>
      <c r="M76" s="6"/>
      <c r="N76" s="4"/>
      <c r="O76" s="4"/>
      <c r="P76" s="203"/>
      <c r="Q76" s="33"/>
      <c r="R76" s="33"/>
      <c r="S76" s="33"/>
      <c r="T76" s="33"/>
      <c r="U76" s="33"/>
      <c r="V76" s="33"/>
      <c r="W76" s="33"/>
      <c r="X76" s="33"/>
    </row>
    <row r="77" spans="1:24" ht="19.5" customHeight="1" x14ac:dyDescent="0.3">
      <c r="A77" s="202">
        <v>176</v>
      </c>
      <c r="B77" s="2">
        <v>1</v>
      </c>
      <c r="C77" s="2">
        <v>7</v>
      </c>
      <c r="D77" s="2">
        <v>155</v>
      </c>
      <c r="E77" s="109" t="s">
        <v>49</v>
      </c>
      <c r="F77" s="110" t="s">
        <v>50</v>
      </c>
      <c r="G77" s="110"/>
      <c r="H77" s="5">
        <v>43517</v>
      </c>
      <c r="I77" s="5"/>
      <c r="J77" s="5">
        <v>43516</v>
      </c>
      <c r="K77" s="5"/>
      <c r="L77" s="6">
        <f t="shared" si="0"/>
        <v>-1</v>
      </c>
      <c r="M77" s="6"/>
      <c r="N77" s="4"/>
      <c r="O77" s="4"/>
      <c r="P77" s="203"/>
      <c r="Q77" s="33"/>
      <c r="R77" s="33"/>
      <c r="S77" s="33"/>
      <c r="T77" s="33"/>
      <c r="U77" s="33"/>
      <c r="V77" s="33"/>
      <c r="W77" s="33"/>
      <c r="X77" s="33"/>
    </row>
    <row r="78" spans="1:24" ht="19.5" customHeight="1" x14ac:dyDescent="0.3">
      <c r="A78" s="202">
        <v>177</v>
      </c>
      <c r="B78" s="2">
        <v>1</v>
      </c>
      <c r="C78" s="2">
        <v>7</v>
      </c>
      <c r="D78" s="2">
        <v>105</v>
      </c>
      <c r="E78" s="109" t="s">
        <v>92</v>
      </c>
      <c r="F78" s="110" t="s">
        <v>93</v>
      </c>
      <c r="G78" s="110"/>
      <c r="H78" s="5">
        <v>43516</v>
      </c>
      <c r="I78" s="5"/>
      <c r="J78" s="5">
        <v>43517</v>
      </c>
      <c r="K78" s="5"/>
      <c r="L78" s="6">
        <f t="shared" si="0"/>
        <v>1</v>
      </c>
      <c r="M78" s="6"/>
      <c r="N78" s="4"/>
      <c r="O78" s="4"/>
      <c r="P78" s="203"/>
      <c r="Q78" s="33"/>
      <c r="R78" s="33"/>
      <c r="S78" s="33"/>
      <c r="T78" s="33"/>
      <c r="U78" s="33"/>
      <c r="V78" s="33"/>
      <c r="W78" s="33"/>
      <c r="X78" s="33"/>
    </row>
    <row r="79" spans="1:24" ht="19.5" customHeight="1" x14ac:dyDescent="0.3">
      <c r="A79" s="202">
        <v>178</v>
      </c>
      <c r="B79" s="2">
        <v>1</v>
      </c>
      <c r="C79" s="2">
        <v>7</v>
      </c>
      <c r="D79" s="2">
        <v>154</v>
      </c>
      <c r="E79" s="109" t="s">
        <v>156</v>
      </c>
      <c r="F79" s="110" t="s">
        <v>157</v>
      </c>
      <c r="G79" s="110"/>
      <c r="H79" s="5">
        <v>43520</v>
      </c>
      <c r="I79" s="5"/>
      <c r="J79" s="5">
        <v>43522</v>
      </c>
      <c r="K79" s="5"/>
      <c r="L79" s="6">
        <f t="shared" si="0"/>
        <v>2</v>
      </c>
      <c r="M79" s="6"/>
      <c r="N79" s="4"/>
      <c r="O79" s="4"/>
      <c r="P79" s="203"/>
      <c r="Q79" s="33"/>
      <c r="R79" s="33"/>
      <c r="S79" s="33"/>
      <c r="T79" s="33"/>
      <c r="U79" s="33"/>
      <c r="V79" s="33"/>
      <c r="W79" s="33"/>
      <c r="X79" s="33"/>
    </row>
    <row r="80" spans="1:24" ht="19.5" customHeight="1" x14ac:dyDescent="0.3">
      <c r="A80" s="202">
        <v>179</v>
      </c>
      <c r="B80" s="2">
        <v>1</v>
      </c>
      <c r="C80" s="2">
        <v>7</v>
      </c>
      <c r="D80" s="2">
        <v>109</v>
      </c>
      <c r="E80" s="109" t="s">
        <v>264</v>
      </c>
      <c r="F80" s="110" t="s">
        <v>265</v>
      </c>
      <c r="G80" s="110"/>
      <c r="H80" s="5">
        <v>43522</v>
      </c>
      <c r="I80" s="5"/>
      <c r="J80" s="5">
        <v>43521</v>
      </c>
      <c r="K80" s="5"/>
      <c r="L80" s="6">
        <f t="shared" si="0"/>
        <v>-1</v>
      </c>
      <c r="M80" s="6"/>
      <c r="N80" s="4"/>
      <c r="O80" s="4"/>
      <c r="P80" s="203"/>
      <c r="Q80" s="33"/>
      <c r="R80" s="33"/>
      <c r="S80" s="33"/>
      <c r="T80" s="33"/>
      <c r="U80" s="33"/>
      <c r="V80" s="33"/>
      <c r="W80" s="33"/>
      <c r="X80" s="33"/>
    </row>
    <row r="81" spans="1:24" ht="19.5" customHeight="1" x14ac:dyDescent="0.3">
      <c r="A81" s="202">
        <v>180</v>
      </c>
      <c r="B81" s="2">
        <v>1</v>
      </c>
      <c r="C81" s="2">
        <v>7</v>
      </c>
      <c r="D81" s="2">
        <v>25</v>
      </c>
      <c r="E81" s="109" t="s">
        <v>286</v>
      </c>
      <c r="F81" s="110" t="s">
        <v>287</v>
      </c>
      <c r="G81" s="110"/>
      <c r="H81" s="5">
        <v>43520</v>
      </c>
      <c r="I81" s="5"/>
      <c r="J81" s="5">
        <v>43520</v>
      </c>
      <c r="K81" s="5"/>
      <c r="L81" s="6">
        <f t="shared" si="0"/>
        <v>0</v>
      </c>
      <c r="M81" s="6"/>
      <c r="N81" s="4"/>
      <c r="O81" s="4"/>
      <c r="P81" s="203"/>
      <c r="Q81" s="33"/>
      <c r="R81" s="33"/>
      <c r="S81" s="33"/>
      <c r="T81" s="33"/>
      <c r="U81" s="33"/>
      <c r="V81" s="33"/>
      <c r="W81" s="33"/>
      <c r="X81" s="33"/>
    </row>
    <row r="82" spans="1:24" ht="19.5" customHeight="1" x14ac:dyDescent="0.3">
      <c r="A82" s="202">
        <v>181</v>
      </c>
      <c r="B82" s="2">
        <v>1</v>
      </c>
      <c r="C82" s="2">
        <v>7</v>
      </c>
      <c r="D82" s="2">
        <v>127</v>
      </c>
      <c r="E82" s="109" t="s">
        <v>311</v>
      </c>
      <c r="F82" s="110" t="s">
        <v>312</v>
      </c>
      <c r="G82" s="110"/>
      <c r="H82" s="5">
        <v>43524</v>
      </c>
      <c r="I82" s="5"/>
      <c r="J82" s="5">
        <v>43525</v>
      </c>
      <c r="K82" s="5"/>
      <c r="L82" s="6">
        <f t="shared" si="0"/>
        <v>1</v>
      </c>
      <c r="M82" s="6"/>
      <c r="N82" s="4"/>
      <c r="O82" s="4"/>
      <c r="P82" s="203"/>
      <c r="Q82" s="33"/>
      <c r="R82" s="33"/>
      <c r="S82" s="33"/>
      <c r="T82" s="33"/>
      <c r="U82" s="33"/>
      <c r="V82" s="33"/>
      <c r="W82" s="33"/>
      <c r="X82" s="33"/>
    </row>
    <row r="83" spans="1:24" ht="19.5" customHeight="1" x14ac:dyDescent="0.3">
      <c r="A83" s="202">
        <v>182</v>
      </c>
      <c r="B83" s="2">
        <v>1</v>
      </c>
      <c r="C83" s="2">
        <v>7</v>
      </c>
      <c r="D83" s="2">
        <v>17</v>
      </c>
      <c r="E83" s="109" t="s">
        <v>323</v>
      </c>
      <c r="F83" s="110" t="s">
        <v>324</v>
      </c>
      <c r="G83" s="110"/>
      <c r="H83" s="5">
        <v>43525</v>
      </c>
      <c r="I83" s="5"/>
      <c r="J83" s="5">
        <v>43527</v>
      </c>
      <c r="K83" s="5"/>
      <c r="L83" s="6">
        <f t="shared" si="0"/>
        <v>2</v>
      </c>
      <c r="M83" s="6"/>
      <c r="N83" s="4"/>
      <c r="O83" s="4"/>
      <c r="P83" s="203"/>
      <c r="Q83" s="33"/>
      <c r="R83" s="33"/>
      <c r="S83" s="33"/>
      <c r="T83" s="33"/>
      <c r="U83" s="33"/>
      <c r="V83" s="33"/>
      <c r="W83" s="33"/>
      <c r="X83" s="33"/>
    </row>
    <row r="84" spans="1:24" ht="19.5" customHeight="1" x14ac:dyDescent="0.3">
      <c r="A84" s="202">
        <v>183</v>
      </c>
      <c r="B84" s="2">
        <v>1</v>
      </c>
      <c r="C84" s="2">
        <v>7</v>
      </c>
      <c r="D84" s="2">
        <v>97</v>
      </c>
      <c r="E84" s="109" t="s">
        <v>33</v>
      </c>
      <c r="F84" s="110" t="s">
        <v>34</v>
      </c>
      <c r="G84" s="110"/>
      <c r="H84" s="5">
        <v>43514</v>
      </c>
      <c r="I84" s="5"/>
      <c r="J84" s="5">
        <v>43516</v>
      </c>
      <c r="K84" s="5"/>
      <c r="L84" s="6">
        <f t="shared" si="0"/>
        <v>2</v>
      </c>
      <c r="M84" s="6"/>
      <c r="N84" s="4"/>
      <c r="O84" s="4"/>
      <c r="P84" s="203"/>
      <c r="Q84" s="33"/>
      <c r="R84" s="33"/>
      <c r="S84" s="33"/>
      <c r="T84" s="33"/>
      <c r="U84" s="33"/>
      <c r="V84" s="33"/>
      <c r="W84" s="33"/>
      <c r="X84" s="33"/>
    </row>
    <row r="85" spans="1:24" ht="19.5" customHeight="1" x14ac:dyDescent="0.3">
      <c r="A85" s="202">
        <v>184</v>
      </c>
      <c r="B85" s="2">
        <v>1</v>
      </c>
      <c r="C85" s="2">
        <v>7</v>
      </c>
      <c r="D85" s="2">
        <v>34</v>
      </c>
      <c r="E85" s="109" t="s">
        <v>196</v>
      </c>
      <c r="F85" s="110" t="s">
        <v>197</v>
      </c>
      <c r="G85" s="110"/>
      <c r="H85" s="5">
        <v>43523</v>
      </c>
      <c r="I85" s="5"/>
      <c r="J85" s="5">
        <v>43523</v>
      </c>
      <c r="K85" s="5"/>
      <c r="L85" s="6">
        <f t="shared" si="0"/>
        <v>0</v>
      </c>
      <c r="M85" s="6"/>
      <c r="N85" s="4"/>
      <c r="O85" s="4"/>
      <c r="P85" s="203"/>
      <c r="Q85" s="33"/>
      <c r="R85" s="33"/>
      <c r="S85" s="33"/>
      <c r="T85" s="33"/>
      <c r="U85" s="33"/>
      <c r="V85" s="33"/>
      <c r="W85" s="33"/>
      <c r="X85" s="33"/>
    </row>
    <row r="86" spans="1:24" ht="19.5" customHeight="1" x14ac:dyDescent="0.3">
      <c r="A86" s="202">
        <v>185</v>
      </c>
      <c r="B86" s="2">
        <v>1</v>
      </c>
      <c r="C86" s="2">
        <v>8</v>
      </c>
      <c r="D86" s="2">
        <v>31</v>
      </c>
      <c r="E86" s="109" t="s">
        <v>190</v>
      </c>
      <c r="F86" s="110" t="s">
        <v>191</v>
      </c>
      <c r="G86" s="110"/>
      <c r="H86" s="5">
        <v>43523</v>
      </c>
      <c r="I86" s="5"/>
      <c r="J86" s="5">
        <v>43523</v>
      </c>
      <c r="K86" s="5"/>
      <c r="L86" s="6">
        <f t="shared" si="0"/>
        <v>0</v>
      </c>
      <c r="M86" s="6"/>
      <c r="N86" s="4"/>
      <c r="O86" s="4"/>
      <c r="P86" s="203"/>
      <c r="Q86" s="33"/>
      <c r="R86" s="33"/>
      <c r="S86" s="33"/>
      <c r="T86" s="33"/>
      <c r="U86" s="33"/>
      <c r="V86" s="33"/>
      <c r="W86" s="33"/>
      <c r="X86" s="33"/>
    </row>
    <row r="87" spans="1:24" ht="19.5" customHeight="1" x14ac:dyDescent="0.3">
      <c r="A87" s="202">
        <v>186</v>
      </c>
      <c r="B87" s="2">
        <v>1</v>
      </c>
      <c r="C87" s="2">
        <v>8</v>
      </c>
      <c r="D87" s="2">
        <v>12</v>
      </c>
      <c r="E87" s="109" t="s">
        <v>80</v>
      </c>
      <c r="F87" s="110" t="s">
        <v>81</v>
      </c>
      <c r="G87" s="110"/>
      <c r="H87" s="5">
        <v>43516</v>
      </c>
      <c r="I87" s="5"/>
      <c r="J87" s="5">
        <v>43516</v>
      </c>
      <c r="K87" s="5"/>
      <c r="L87" s="6">
        <f t="shared" si="0"/>
        <v>0</v>
      </c>
      <c r="M87" s="6"/>
      <c r="N87" s="4"/>
      <c r="O87" s="4"/>
      <c r="P87" s="203"/>
      <c r="Q87" s="33"/>
      <c r="R87" s="33"/>
      <c r="S87" s="33"/>
      <c r="T87" s="33"/>
      <c r="U87" s="33"/>
      <c r="V87" s="33"/>
      <c r="W87" s="33"/>
      <c r="X87" s="33"/>
    </row>
    <row r="88" spans="1:24" ht="19.5" customHeight="1" x14ac:dyDescent="0.3">
      <c r="A88" s="202">
        <v>187</v>
      </c>
      <c r="B88" s="2">
        <v>1</v>
      </c>
      <c r="C88" s="2">
        <v>8</v>
      </c>
      <c r="D88" s="2">
        <v>18</v>
      </c>
      <c r="E88" s="109" t="s">
        <v>313</v>
      </c>
      <c r="F88" s="110" t="s">
        <v>314</v>
      </c>
      <c r="G88" s="110"/>
      <c r="H88" s="5">
        <v>43526</v>
      </c>
      <c r="I88" s="5"/>
      <c r="J88" s="5">
        <v>43526</v>
      </c>
      <c r="K88" s="5"/>
      <c r="L88" s="6">
        <f t="shared" si="0"/>
        <v>0</v>
      </c>
      <c r="M88" s="6"/>
      <c r="N88" s="4"/>
      <c r="O88" s="4"/>
      <c r="P88" s="203"/>
      <c r="Q88" s="33"/>
      <c r="R88" s="33"/>
      <c r="S88" s="33"/>
      <c r="T88" s="33"/>
      <c r="U88" s="33"/>
      <c r="V88" s="33"/>
      <c r="W88" s="33"/>
      <c r="X88" s="33"/>
    </row>
    <row r="89" spans="1:24" ht="19.5" customHeight="1" x14ac:dyDescent="0.3">
      <c r="A89" s="202">
        <v>188</v>
      </c>
      <c r="B89" s="2">
        <v>1</v>
      </c>
      <c r="C89" s="2">
        <v>8</v>
      </c>
      <c r="D89" s="2">
        <v>15</v>
      </c>
      <c r="E89" s="109" t="s">
        <v>216</v>
      </c>
      <c r="F89" s="110" t="s">
        <v>217</v>
      </c>
      <c r="G89" s="110"/>
      <c r="H89" s="5">
        <v>43525</v>
      </c>
      <c r="I89" s="5"/>
      <c r="J89" s="5">
        <v>43527</v>
      </c>
      <c r="K89" s="5"/>
      <c r="L89" s="6">
        <f t="shared" si="0"/>
        <v>2</v>
      </c>
      <c r="M89" s="6"/>
      <c r="N89" s="4"/>
      <c r="O89" s="4"/>
      <c r="P89" s="203"/>
      <c r="Q89" s="33"/>
      <c r="R89" s="33"/>
      <c r="S89" s="33"/>
      <c r="T89" s="33"/>
      <c r="U89" s="33"/>
      <c r="V89" s="33"/>
      <c r="W89" s="33"/>
      <c r="X89" s="33"/>
    </row>
    <row r="90" spans="1:24" ht="19.5" customHeight="1" x14ac:dyDescent="0.3">
      <c r="A90" s="202">
        <v>189</v>
      </c>
      <c r="B90" s="2">
        <v>1</v>
      </c>
      <c r="C90" s="2">
        <v>8</v>
      </c>
      <c r="D90" s="2">
        <v>136</v>
      </c>
      <c r="E90" s="111" t="s">
        <v>340</v>
      </c>
      <c r="F90" s="112" t="s">
        <v>341</v>
      </c>
      <c r="G90" s="110"/>
      <c r="H90" s="5">
        <v>43527</v>
      </c>
      <c r="I90" s="5"/>
      <c r="J90" s="5">
        <v>43528</v>
      </c>
      <c r="K90" s="5"/>
      <c r="L90" s="6">
        <f t="shared" si="0"/>
        <v>1</v>
      </c>
      <c r="M90" s="6"/>
      <c r="N90" s="4"/>
      <c r="O90" s="4"/>
      <c r="P90" s="203"/>
      <c r="Q90" s="33"/>
      <c r="R90" s="33"/>
      <c r="S90" s="33"/>
      <c r="T90" s="33"/>
      <c r="U90" s="33"/>
      <c r="V90" s="33"/>
      <c r="W90" s="33"/>
      <c r="X90" s="33"/>
    </row>
    <row r="91" spans="1:24" ht="19.5" customHeight="1" x14ac:dyDescent="0.3">
      <c r="A91" s="202">
        <v>190</v>
      </c>
      <c r="B91" s="2">
        <v>1</v>
      </c>
      <c r="C91" s="2">
        <v>8</v>
      </c>
      <c r="D91" s="2">
        <v>110</v>
      </c>
      <c r="E91" s="109" t="s">
        <v>112</v>
      </c>
      <c r="F91" s="110" t="s">
        <v>113</v>
      </c>
      <c r="G91" s="110"/>
      <c r="H91" s="5">
        <v>43517</v>
      </c>
      <c r="I91" s="5"/>
      <c r="J91" s="5">
        <v>43516</v>
      </c>
      <c r="K91" s="5"/>
      <c r="L91" s="6">
        <f t="shared" si="0"/>
        <v>-1</v>
      </c>
      <c r="M91" s="6"/>
      <c r="N91" s="4"/>
      <c r="O91" s="4"/>
      <c r="P91" s="203"/>
      <c r="Q91" s="33"/>
      <c r="R91" s="33"/>
      <c r="S91" s="33"/>
      <c r="T91" s="33"/>
      <c r="U91" s="33"/>
      <c r="V91" s="33"/>
      <c r="W91" s="33"/>
      <c r="X91" s="33"/>
    </row>
    <row r="92" spans="1:24" ht="19.5" customHeight="1" x14ac:dyDescent="0.3">
      <c r="A92" s="202">
        <v>191</v>
      </c>
      <c r="B92" s="2">
        <v>1</v>
      </c>
      <c r="C92" s="2">
        <v>8</v>
      </c>
      <c r="D92" s="2">
        <v>92</v>
      </c>
      <c r="E92" s="109" t="s">
        <v>186</v>
      </c>
      <c r="F92" s="110" t="s">
        <v>187</v>
      </c>
      <c r="G92" s="110"/>
      <c r="H92" s="5">
        <v>43519</v>
      </c>
      <c r="I92" s="5"/>
      <c r="J92" s="5">
        <v>43519</v>
      </c>
      <c r="K92" s="5"/>
      <c r="L92" s="6">
        <f t="shared" si="0"/>
        <v>0</v>
      </c>
      <c r="M92" s="6"/>
      <c r="N92" s="4"/>
      <c r="O92" s="4"/>
      <c r="P92" s="203"/>
      <c r="Q92" s="33"/>
      <c r="R92" s="33"/>
      <c r="S92" s="33"/>
      <c r="T92" s="33"/>
      <c r="U92" s="33"/>
      <c r="V92" s="33"/>
      <c r="W92" s="33"/>
      <c r="X92" s="33"/>
    </row>
    <row r="93" spans="1:24" ht="19.5" customHeight="1" x14ac:dyDescent="0.3">
      <c r="A93" s="202">
        <v>192</v>
      </c>
      <c r="B93" s="2">
        <v>1</v>
      </c>
      <c r="C93" s="2">
        <v>8</v>
      </c>
      <c r="D93" s="2">
        <v>20</v>
      </c>
      <c r="E93" s="109" t="s">
        <v>334</v>
      </c>
      <c r="F93" s="110" t="s">
        <v>335</v>
      </c>
      <c r="G93" s="110"/>
      <c r="H93" s="5">
        <v>43525</v>
      </c>
      <c r="I93" s="5"/>
      <c r="J93" s="5">
        <v>43525</v>
      </c>
      <c r="K93" s="5"/>
      <c r="L93" s="6">
        <f t="shared" si="0"/>
        <v>0</v>
      </c>
      <c r="M93" s="6"/>
      <c r="N93" s="4"/>
      <c r="O93" s="4"/>
      <c r="P93" s="203"/>
      <c r="Q93" s="33"/>
      <c r="R93" s="33"/>
      <c r="S93" s="33"/>
      <c r="T93" s="33"/>
      <c r="U93" s="33"/>
      <c r="V93" s="33"/>
      <c r="W93" s="33"/>
      <c r="X93" s="33"/>
    </row>
    <row r="94" spans="1:24" ht="19.5" customHeight="1" x14ac:dyDescent="0.3">
      <c r="A94" s="202">
        <v>193</v>
      </c>
      <c r="B94" s="2">
        <v>1</v>
      </c>
      <c r="C94" s="2">
        <v>8</v>
      </c>
      <c r="D94" s="2">
        <v>44</v>
      </c>
      <c r="E94" s="109" t="s">
        <v>338</v>
      </c>
      <c r="F94" s="110" t="s">
        <v>339</v>
      </c>
      <c r="G94" s="110"/>
      <c r="H94" s="5">
        <v>43529</v>
      </c>
      <c r="I94" s="5"/>
      <c r="J94" s="5">
        <v>43529</v>
      </c>
      <c r="K94" s="5"/>
      <c r="L94" s="6">
        <f t="shared" si="0"/>
        <v>0</v>
      </c>
      <c r="M94" s="6"/>
      <c r="N94" s="4"/>
      <c r="O94" s="4"/>
      <c r="P94" s="203"/>
      <c r="Q94" s="33"/>
      <c r="R94" s="33"/>
      <c r="S94" s="33"/>
      <c r="T94" s="33"/>
      <c r="U94" s="33"/>
      <c r="V94" s="33"/>
      <c r="W94" s="33"/>
      <c r="X94" s="33"/>
    </row>
    <row r="95" spans="1:24" ht="19.5" customHeight="1" x14ac:dyDescent="0.3">
      <c r="A95" s="202">
        <v>194</v>
      </c>
      <c r="B95" s="2">
        <v>1</v>
      </c>
      <c r="C95" s="2">
        <v>8</v>
      </c>
      <c r="D95" s="2">
        <v>120</v>
      </c>
      <c r="E95" s="111" t="s">
        <v>252</v>
      </c>
      <c r="F95" s="112" t="s">
        <v>253</v>
      </c>
      <c r="G95" s="110"/>
      <c r="H95" s="5">
        <v>43523</v>
      </c>
      <c r="I95" s="5"/>
      <c r="J95" s="5">
        <v>43525</v>
      </c>
      <c r="K95" s="5"/>
      <c r="L95" s="6">
        <f t="shared" si="0"/>
        <v>4</v>
      </c>
      <c r="M95" s="6"/>
      <c r="N95" s="4"/>
      <c r="O95" s="4"/>
      <c r="P95" s="203"/>
      <c r="Q95" s="33"/>
      <c r="R95" s="33"/>
      <c r="S95" s="33"/>
      <c r="T95" s="33"/>
      <c r="U95" s="33"/>
      <c r="V95" s="33"/>
      <c r="W95" s="33"/>
      <c r="X95" s="33"/>
    </row>
    <row r="96" spans="1:24" ht="19.5" customHeight="1" x14ac:dyDescent="0.3">
      <c r="A96" s="202">
        <v>195</v>
      </c>
      <c r="B96" s="2">
        <v>1</v>
      </c>
      <c r="C96" s="2">
        <v>8</v>
      </c>
      <c r="D96" s="2">
        <v>55</v>
      </c>
      <c r="E96" s="109" t="s">
        <v>292</v>
      </c>
      <c r="F96" s="110" t="s">
        <v>293</v>
      </c>
      <c r="G96" s="110"/>
      <c r="H96" s="5">
        <v>43520</v>
      </c>
      <c r="I96" s="5"/>
      <c r="J96" s="5">
        <v>43523</v>
      </c>
      <c r="K96" s="5"/>
      <c r="L96" s="6">
        <f t="shared" si="0"/>
        <v>3</v>
      </c>
      <c r="M96" s="6"/>
      <c r="N96" s="4"/>
      <c r="O96" s="4"/>
      <c r="P96" s="203"/>
      <c r="Q96" s="33"/>
      <c r="R96" s="33"/>
      <c r="S96" s="33"/>
      <c r="T96" s="33"/>
      <c r="U96" s="33"/>
      <c r="V96" s="33"/>
      <c r="W96" s="33"/>
      <c r="X96" s="33"/>
    </row>
    <row r="97" spans="1:24" ht="19.5" customHeight="1" x14ac:dyDescent="0.3">
      <c r="A97" s="202">
        <v>196</v>
      </c>
      <c r="B97" s="2">
        <v>1</v>
      </c>
      <c r="C97" s="2">
        <v>8</v>
      </c>
      <c r="D97" s="2">
        <v>115</v>
      </c>
      <c r="E97" s="109" t="s">
        <v>24</v>
      </c>
      <c r="F97" s="110" t="s">
        <v>25</v>
      </c>
      <c r="G97" s="110"/>
      <c r="H97" s="5">
        <v>43516</v>
      </c>
      <c r="I97" s="5"/>
      <c r="J97" s="5">
        <v>43518</v>
      </c>
      <c r="K97" s="5"/>
      <c r="L97" s="6">
        <f t="shared" si="0"/>
        <v>2</v>
      </c>
      <c r="M97" s="6"/>
      <c r="N97" s="4"/>
      <c r="O97" s="4"/>
      <c r="P97" s="203"/>
      <c r="Q97" s="33"/>
      <c r="R97" s="33"/>
      <c r="S97" s="33"/>
      <c r="T97" s="33"/>
      <c r="U97" s="33"/>
      <c r="V97" s="33"/>
      <c r="W97" s="33"/>
      <c r="X97" s="33"/>
    </row>
    <row r="98" spans="1:24" ht="19.5" customHeight="1" x14ac:dyDescent="0.3">
      <c r="A98" s="202">
        <v>197</v>
      </c>
      <c r="B98" s="2">
        <v>1</v>
      </c>
      <c r="C98" s="2">
        <v>9</v>
      </c>
      <c r="D98" s="2">
        <v>30</v>
      </c>
      <c r="E98" s="109" t="s">
        <v>214</v>
      </c>
      <c r="F98" s="110" t="s">
        <v>215</v>
      </c>
      <c r="G98" s="110"/>
      <c r="H98" s="5">
        <v>43520</v>
      </c>
      <c r="I98" s="5"/>
      <c r="J98" s="5">
        <v>43521</v>
      </c>
      <c r="K98" s="5"/>
      <c r="L98" s="6">
        <f t="shared" si="0"/>
        <v>1</v>
      </c>
      <c r="M98" s="6"/>
      <c r="N98" s="4"/>
      <c r="O98" s="4"/>
      <c r="P98" s="203"/>
      <c r="Q98" s="33"/>
      <c r="R98" s="33"/>
      <c r="S98" s="33"/>
      <c r="T98" s="33"/>
      <c r="U98" s="33"/>
      <c r="V98" s="33"/>
      <c r="W98" s="33"/>
      <c r="X98" s="33"/>
    </row>
    <row r="99" spans="1:24" ht="19.5" customHeight="1" x14ac:dyDescent="0.3">
      <c r="A99" s="202">
        <v>198</v>
      </c>
      <c r="B99" s="2">
        <v>1</v>
      </c>
      <c r="C99" s="2">
        <v>9</v>
      </c>
      <c r="D99" s="2">
        <v>93</v>
      </c>
      <c r="E99" s="109" t="s">
        <v>76</v>
      </c>
      <c r="F99" s="110" t="s">
        <v>77</v>
      </c>
      <c r="G99" s="110"/>
      <c r="H99" s="5">
        <v>43516</v>
      </c>
      <c r="I99" s="5"/>
      <c r="J99" s="5">
        <v>43516</v>
      </c>
      <c r="K99" s="5"/>
      <c r="L99" s="6">
        <f t="shared" si="0"/>
        <v>0</v>
      </c>
      <c r="M99" s="6"/>
      <c r="N99" s="4"/>
      <c r="O99" s="4"/>
      <c r="P99" s="203"/>
      <c r="Q99" s="33"/>
      <c r="R99" s="33"/>
      <c r="S99" s="33"/>
      <c r="T99" s="33"/>
      <c r="U99" s="33"/>
      <c r="V99" s="33"/>
      <c r="W99" s="33"/>
      <c r="X99" s="33"/>
    </row>
    <row r="100" spans="1:24" ht="19.5" customHeight="1" x14ac:dyDescent="0.3">
      <c r="A100" s="202">
        <v>199</v>
      </c>
      <c r="B100" s="2">
        <v>1</v>
      </c>
      <c r="C100" s="2">
        <v>9</v>
      </c>
      <c r="D100" s="2">
        <v>21</v>
      </c>
      <c r="E100" s="109" t="s">
        <v>298</v>
      </c>
      <c r="F100" s="110" t="s">
        <v>299</v>
      </c>
      <c r="G100" s="110"/>
      <c r="H100" s="5">
        <v>43526</v>
      </c>
      <c r="I100" s="5"/>
      <c r="J100" s="5">
        <v>43526</v>
      </c>
      <c r="K100" s="5"/>
      <c r="L100" s="6">
        <f t="shared" si="0"/>
        <v>0</v>
      </c>
      <c r="M100" s="6"/>
      <c r="N100" s="4"/>
      <c r="O100" s="4"/>
      <c r="P100" s="203"/>
      <c r="Q100" s="33"/>
      <c r="R100" s="33"/>
      <c r="S100" s="33"/>
      <c r="T100" s="33"/>
      <c r="U100" s="33"/>
      <c r="V100" s="33"/>
      <c r="W100" s="33"/>
      <c r="X100" s="33"/>
    </row>
    <row r="101" spans="1:24" ht="19.5" customHeight="1" x14ac:dyDescent="0.3">
      <c r="A101" s="202">
        <v>200</v>
      </c>
      <c r="B101" s="2">
        <v>1</v>
      </c>
      <c r="C101" s="2">
        <v>9</v>
      </c>
      <c r="D101" s="2">
        <v>52</v>
      </c>
      <c r="E101" s="109" t="s">
        <v>244</v>
      </c>
      <c r="F101" s="110" t="s">
        <v>245</v>
      </c>
      <c r="G101" s="110"/>
      <c r="H101" s="5">
        <v>43521</v>
      </c>
      <c r="I101" s="5"/>
      <c r="J101" s="5">
        <v>43520</v>
      </c>
      <c r="K101" s="5"/>
      <c r="L101" s="6">
        <f t="shared" si="0"/>
        <v>-1</v>
      </c>
      <c r="M101" s="6"/>
      <c r="N101" s="4"/>
      <c r="O101" s="4"/>
      <c r="P101" s="203"/>
      <c r="Q101" s="33"/>
      <c r="R101" s="33"/>
      <c r="S101" s="33"/>
      <c r="T101" s="33"/>
      <c r="U101" s="33"/>
      <c r="V101" s="33"/>
      <c r="W101" s="33"/>
      <c r="X101" s="33"/>
    </row>
    <row r="102" spans="1:24" ht="19.5" customHeight="1" x14ac:dyDescent="0.3">
      <c r="A102" s="202">
        <v>201</v>
      </c>
      <c r="B102" s="2">
        <v>1</v>
      </c>
      <c r="C102" s="2">
        <v>9</v>
      </c>
      <c r="D102" s="2">
        <v>54</v>
      </c>
      <c r="E102" s="109" t="s">
        <v>154</v>
      </c>
      <c r="F102" s="110" t="s">
        <v>155</v>
      </c>
      <c r="G102" s="110"/>
      <c r="H102" s="5">
        <v>43517</v>
      </c>
      <c r="I102" s="5"/>
      <c r="J102" s="5">
        <v>43518</v>
      </c>
      <c r="K102" s="5"/>
      <c r="L102" s="6">
        <f t="shared" si="0"/>
        <v>1</v>
      </c>
      <c r="M102" s="6"/>
      <c r="N102" s="4"/>
      <c r="O102" s="4"/>
      <c r="P102" s="203"/>
      <c r="Q102" s="33"/>
      <c r="R102" s="33"/>
      <c r="S102" s="33"/>
      <c r="T102" s="33"/>
      <c r="U102" s="33"/>
      <c r="V102" s="33"/>
      <c r="W102" s="33"/>
      <c r="X102" s="33"/>
    </row>
    <row r="103" spans="1:24" ht="19.5" customHeight="1" x14ac:dyDescent="0.3">
      <c r="A103" s="202">
        <v>202</v>
      </c>
      <c r="B103" s="2">
        <v>1</v>
      </c>
      <c r="C103" s="2">
        <v>9</v>
      </c>
      <c r="D103" s="2">
        <v>79</v>
      </c>
      <c r="E103" s="109" t="s">
        <v>158</v>
      </c>
      <c r="F103" s="110" t="s">
        <v>159</v>
      </c>
      <c r="G103" s="110"/>
      <c r="H103" s="5">
        <v>43520</v>
      </c>
      <c r="I103" s="5"/>
      <c r="J103" s="5">
        <v>43520</v>
      </c>
      <c r="K103" s="5"/>
      <c r="L103" s="6">
        <f t="shared" si="0"/>
        <v>0</v>
      </c>
      <c r="M103" s="6"/>
      <c r="N103" s="4"/>
      <c r="O103" s="4"/>
      <c r="P103" s="203"/>
      <c r="Q103" s="33"/>
      <c r="R103" s="33"/>
      <c r="S103" s="33"/>
      <c r="T103" s="33"/>
      <c r="U103" s="33"/>
      <c r="V103" s="33"/>
      <c r="W103" s="33"/>
      <c r="X103" s="33"/>
    </row>
    <row r="104" spans="1:24" ht="19.5" customHeight="1" x14ac:dyDescent="0.3">
      <c r="A104" s="202">
        <v>203</v>
      </c>
      <c r="B104" s="2">
        <v>1</v>
      </c>
      <c r="C104" s="2">
        <v>9</v>
      </c>
      <c r="D104" s="2">
        <v>19</v>
      </c>
      <c r="E104" s="109" t="s">
        <v>278</v>
      </c>
      <c r="F104" s="110" t="s">
        <v>279</v>
      </c>
      <c r="G104" s="110"/>
      <c r="H104" s="5">
        <v>43519</v>
      </c>
      <c r="I104" s="5"/>
      <c r="J104" s="5">
        <v>43520</v>
      </c>
      <c r="K104" s="5"/>
      <c r="L104" s="6">
        <f t="shared" si="0"/>
        <v>1</v>
      </c>
      <c r="M104" s="6"/>
      <c r="N104" s="4"/>
      <c r="O104" s="4"/>
      <c r="P104" s="203"/>
      <c r="Q104" s="33"/>
      <c r="R104" s="33"/>
      <c r="S104" s="33"/>
      <c r="T104" s="33"/>
      <c r="U104" s="33"/>
      <c r="V104" s="33"/>
      <c r="W104" s="33"/>
      <c r="X104" s="33"/>
    </row>
    <row r="105" spans="1:24" ht="19.5" customHeight="1" x14ac:dyDescent="0.3">
      <c r="A105" s="202">
        <v>204</v>
      </c>
      <c r="B105" s="2">
        <v>1</v>
      </c>
      <c r="C105" s="2">
        <v>9</v>
      </c>
      <c r="D105" s="2">
        <v>51</v>
      </c>
      <c r="E105" s="109" t="s">
        <v>208</v>
      </c>
      <c r="F105" s="110" t="s">
        <v>209</v>
      </c>
      <c r="G105" s="110"/>
      <c r="H105" s="5">
        <v>43518</v>
      </c>
      <c r="I105" s="5"/>
      <c r="J105" s="5">
        <v>43520</v>
      </c>
      <c r="K105" s="5"/>
      <c r="L105" s="6">
        <f t="shared" si="0"/>
        <v>2</v>
      </c>
      <c r="M105" s="6"/>
      <c r="N105" s="4"/>
      <c r="O105" s="4"/>
      <c r="P105" s="203"/>
      <c r="Q105" s="33"/>
      <c r="R105" s="33"/>
      <c r="S105" s="33"/>
      <c r="T105" s="33"/>
      <c r="U105" s="33"/>
      <c r="V105" s="33"/>
      <c r="W105" s="33"/>
      <c r="X105" s="33"/>
    </row>
    <row r="106" spans="1:24" ht="19.5" customHeight="1" x14ac:dyDescent="0.3">
      <c r="A106" s="202">
        <v>205</v>
      </c>
      <c r="B106" s="2">
        <v>1</v>
      </c>
      <c r="C106" s="2">
        <v>9</v>
      </c>
      <c r="D106" s="2">
        <v>101</v>
      </c>
      <c r="E106" s="109" t="s">
        <v>27</v>
      </c>
      <c r="F106" s="110" t="s">
        <v>28</v>
      </c>
      <c r="G106" s="110"/>
      <c r="H106" s="5">
        <v>43515</v>
      </c>
      <c r="I106" s="5"/>
      <c r="J106" s="5">
        <v>43516</v>
      </c>
      <c r="K106" s="5"/>
      <c r="L106" s="6">
        <f t="shared" si="0"/>
        <v>1</v>
      </c>
      <c r="M106" s="6"/>
      <c r="N106" s="4"/>
      <c r="O106" s="4"/>
      <c r="P106" s="203"/>
      <c r="Q106" s="33"/>
      <c r="R106" s="33"/>
      <c r="S106" s="33"/>
      <c r="T106" s="33"/>
      <c r="U106" s="33"/>
      <c r="V106" s="33"/>
      <c r="W106" s="33"/>
      <c r="X106" s="33"/>
    </row>
    <row r="107" spans="1:24" ht="19.5" customHeight="1" x14ac:dyDescent="0.3">
      <c r="A107" s="202">
        <v>206</v>
      </c>
      <c r="B107" s="2">
        <v>1</v>
      </c>
      <c r="C107" s="2">
        <v>9</v>
      </c>
      <c r="D107" s="2">
        <v>80</v>
      </c>
      <c r="E107" s="109" t="s">
        <v>230</v>
      </c>
      <c r="F107" s="110" t="s">
        <v>231</v>
      </c>
      <c r="G107" s="110"/>
      <c r="H107" s="5">
        <v>43525</v>
      </c>
      <c r="I107" s="5"/>
      <c r="J107" s="5">
        <v>43525</v>
      </c>
      <c r="K107" s="5"/>
      <c r="L107" s="6">
        <f t="shared" si="0"/>
        <v>0</v>
      </c>
      <c r="M107" s="6"/>
      <c r="N107" s="4"/>
      <c r="O107" s="4"/>
      <c r="P107" s="203"/>
      <c r="Q107" s="33"/>
      <c r="R107" s="33"/>
      <c r="S107" s="33"/>
      <c r="T107" s="33"/>
      <c r="U107" s="33"/>
      <c r="V107" s="33"/>
      <c r="W107" s="33"/>
      <c r="X107" s="33"/>
    </row>
    <row r="108" spans="1:24" ht="19.5" customHeight="1" x14ac:dyDescent="0.3">
      <c r="A108" s="202">
        <v>207</v>
      </c>
      <c r="B108" s="2">
        <v>1</v>
      </c>
      <c r="C108" s="2">
        <v>9</v>
      </c>
      <c r="D108" s="2">
        <v>166</v>
      </c>
      <c r="E108" s="113" t="s">
        <v>45</v>
      </c>
      <c r="F108" s="110" t="s">
        <v>46</v>
      </c>
      <c r="G108" s="110"/>
      <c r="H108" s="5">
        <v>43516</v>
      </c>
      <c r="I108" s="5"/>
      <c r="J108" s="5">
        <v>43517</v>
      </c>
      <c r="K108" s="5"/>
      <c r="L108" s="6">
        <f t="shared" si="0"/>
        <v>1</v>
      </c>
      <c r="M108" s="6"/>
      <c r="N108" s="4"/>
      <c r="O108" s="4"/>
      <c r="P108" s="203"/>
      <c r="Q108" s="33"/>
      <c r="R108" s="33"/>
      <c r="S108" s="33"/>
      <c r="T108" s="33"/>
      <c r="U108" s="33"/>
      <c r="V108" s="33"/>
      <c r="W108" s="33"/>
      <c r="X108" s="33"/>
    </row>
    <row r="109" spans="1:24" ht="19.5" customHeight="1" x14ac:dyDescent="0.3">
      <c r="A109" s="202">
        <v>208</v>
      </c>
      <c r="B109" s="2">
        <v>1</v>
      </c>
      <c r="C109" s="2">
        <v>9</v>
      </c>
      <c r="D109" s="2">
        <v>40</v>
      </c>
      <c r="E109" s="111">
        <v>172640</v>
      </c>
      <c r="F109" s="112" t="s">
        <v>333</v>
      </c>
      <c r="G109" s="110"/>
      <c r="H109" s="5">
        <v>43530</v>
      </c>
      <c r="I109" s="5"/>
      <c r="J109" s="5">
        <v>43530</v>
      </c>
      <c r="K109" s="5"/>
      <c r="L109" s="6">
        <f t="shared" si="0"/>
        <v>0</v>
      </c>
      <c r="M109" s="6"/>
      <c r="N109" s="4"/>
      <c r="O109" s="4"/>
      <c r="P109" s="203"/>
      <c r="Q109" s="33"/>
      <c r="R109" s="33"/>
      <c r="S109" s="33"/>
      <c r="T109" s="33"/>
      <c r="U109" s="33"/>
      <c r="V109" s="33"/>
      <c r="W109" s="33"/>
      <c r="X109" s="33"/>
    </row>
    <row r="110" spans="1:24" ht="19.5" customHeight="1" x14ac:dyDescent="0.3">
      <c r="A110" s="202">
        <v>209</v>
      </c>
      <c r="B110" s="2">
        <v>1</v>
      </c>
      <c r="C110" s="2">
        <v>10</v>
      </c>
      <c r="D110" s="2">
        <v>159</v>
      </c>
      <c r="E110" s="109" t="s">
        <v>102</v>
      </c>
      <c r="F110" s="110" t="s">
        <v>103</v>
      </c>
      <c r="G110" s="110"/>
      <c r="H110" s="5">
        <v>43523</v>
      </c>
      <c r="I110" s="5"/>
      <c r="J110" s="5">
        <v>43525</v>
      </c>
      <c r="K110" s="5"/>
      <c r="L110" s="6">
        <f t="shared" si="0"/>
        <v>4</v>
      </c>
      <c r="M110" s="6"/>
      <c r="N110" s="4"/>
      <c r="O110" s="4"/>
      <c r="P110" s="203"/>
      <c r="Q110" s="33"/>
      <c r="R110" s="33"/>
      <c r="S110" s="33"/>
      <c r="T110" s="33"/>
      <c r="U110" s="33"/>
      <c r="V110" s="33"/>
      <c r="W110" s="33"/>
      <c r="X110" s="33"/>
    </row>
    <row r="111" spans="1:24" ht="19.5" customHeight="1" x14ac:dyDescent="0.3">
      <c r="A111" s="202">
        <v>210</v>
      </c>
      <c r="B111" s="2">
        <v>1</v>
      </c>
      <c r="C111" s="2">
        <v>10</v>
      </c>
      <c r="D111" s="2">
        <v>163</v>
      </c>
      <c r="E111" s="109" t="s">
        <v>172</v>
      </c>
      <c r="F111" s="110" t="s">
        <v>173</v>
      </c>
      <c r="G111" s="110"/>
      <c r="H111" s="5">
        <v>43520</v>
      </c>
      <c r="I111" s="5"/>
      <c r="J111" s="5">
        <v>43524</v>
      </c>
      <c r="K111" s="5"/>
      <c r="L111" s="6">
        <f t="shared" si="0"/>
        <v>4</v>
      </c>
      <c r="M111" s="6"/>
      <c r="N111" s="4"/>
      <c r="O111" s="4"/>
      <c r="P111" s="203"/>
      <c r="Q111" s="33"/>
      <c r="R111" s="33"/>
      <c r="S111" s="33"/>
      <c r="T111" s="33"/>
      <c r="U111" s="33"/>
      <c r="V111" s="33"/>
      <c r="W111" s="33"/>
      <c r="X111" s="33"/>
    </row>
    <row r="112" spans="1:24" ht="19.5" customHeight="1" x14ac:dyDescent="0.3">
      <c r="A112" s="202">
        <v>211</v>
      </c>
      <c r="B112" s="2">
        <v>1</v>
      </c>
      <c r="C112" s="2">
        <v>10</v>
      </c>
      <c r="D112" s="2">
        <v>126</v>
      </c>
      <c r="E112" s="109" t="s">
        <v>306</v>
      </c>
      <c r="F112" s="110" t="s">
        <v>307</v>
      </c>
      <c r="G112" s="110"/>
      <c r="H112" s="5">
        <v>43525</v>
      </c>
      <c r="I112" s="5"/>
      <c r="J112" s="5">
        <v>43527</v>
      </c>
      <c r="K112" s="5"/>
      <c r="L112" s="6">
        <f t="shared" si="0"/>
        <v>2</v>
      </c>
      <c r="M112" s="6"/>
      <c r="N112" s="4"/>
      <c r="O112" s="4"/>
      <c r="P112" s="203"/>
      <c r="Q112" s="33"/>
      <c r="R112" s="33"/>
      <c r="S112" s="33"/>
      <c r="T112" s="33"/>
      <c r="U112" s="33"/>
      <c r="V112" s="33"/>
      <c r="W112" s="33"/>
      <c r="X112" s="33"/>
    </row>
    <row r="113" spans="1:24" ht="19.5" customHeight="1" x14ac:dyDescent="0.3">
      <c r="A113" s="202">
        <v>212</v>
      </c>
      <c r="B113" s="2">
        <v>1</v>
      </c>
      <c r="C113" s="2">
        <v>10</v>
      </c>
      <c r="D113" s="2">
        <v>99</v>
      </c>
      <c r="E113" s="109" t="s">
        <v>29</v>
      </c>
      <c r="F113" s="110" t="s">
        <v>30</v>
      </c>
      <c r="G113" s="110"/>
      <c r="H113" s="5">
        <v>43512</v>
      </c>
      <c r="I113" s="5"/>
      <c r="J113" s="5">
        <v>43512</v>
      </c>
      <c r="K113" s="5"/>
      <c r="L113" s="6">
        <f t="shared" si="0"/>
        <v>0</v>
      </c>
      <c r="M113" s="6"/>
      <c r="N113" s="4"/>
      <c r="O113" s="4"/>
      <c r="P113" s="203"/>
      <c r="Q113" s="33"/>
      <c r="R113" s="33"/>
      <c r="S113" s="33"/>
      <c r="T113" s="33"/>
      <c r="U113" s="33"/>
      <c r="V113" s="33"/>
      <c r="W113" s="33"/>
      <c r="X113" s="33"/>
    </row>
    <row r="114" spans="1:24" ht="19.5" customHeight="1" x14ac:dyDescent="0.3">
      <c r="A114" s="202">
        <v>213</v>
      </c>
      <c r="B114" s="2">
        <v>1</v>
      </c>
      <c r="C114" s="2">
        <v>10</v>
      </c>
      <c r="D114" s="2">
        <v>151</v>
      </c>
      <c r="E114" s="109" t="s">
        <v>262</v>
      </c>
      <c r="F114" s="110" t="s">
        <v>263</v>
      </c>
      <c r="G114" s="110"/>
      <c r="H114" s="5">
        <v>43519</v>
      </c>
      <c r="I114" s="5"/>
      <c r="J114" s="5">
        <v>43523</v>
      </c>
      <c r="K114" s="5"/>
      <c r="L114" s="6">
        <f t="shared" si="0"/>
        <v>4</v>
      </c>
      <c r="M114" s="6"/>
      <c r="N114" s="4"/>
      <c r="O114" s="4"/>
      <c r="P114" s="203"/>
      <c r="Q114" s="33"/>
      <c r="R114" s="33"/>
      <c r="S114" s="33"/>
      <c r="T114" s="33"/>
      <c r="U114" s="33"/>
      <c r="V114" s="33"/>
      <c r="W114" s="33"/>
      <c r="X114" s="33"/>
    </row>
    <row r="115" spans="1:24" ht="19.5" customHeight="1" x14ac:dyDescent="0.3">
      <c r="A115" s="202">
        <v>214</v>
      </c>
      <c r="B115" s="2">
        <v>1</v>
      </c>
      <c r="C115" s="2">
        <v>10</v>
      </c>
      <c r="D115" s="2">
        <v>61</v>
      </c>
      <c r="E115" s="109" t="s">
        <v>346</v>
      </c>
      <c r="F115" s="110" t="s">
        <v>347</v>
      </c>
      <c r="G115" s="110"/>
      <c r="H115" s="5">
        <v>43519</v>
      </c>
      <c r="I115" s="5"/>
      <c r="J115" s="5">
        <v>43552</v>
      </c>
      <c r="K115" s="5"/>
      <c r="L115" s="6">
        <f t="shared" si="0"/>
        <v>35</v>
      </c>
      <c r="M115" s="6"/>
      <c r="N115" s="4"/>
      <c r="O115" s="4"/>
      <c r="P115" s="203"/>
      <c r="Q115" s="33"/>
      <c r="R115" s="33"/>
      <c r="S115" s="33"/>
      <c r="T115" s="33"/>
      <c r="U115" s="33"/>
      <c r="V115" s="33"/>
      <c r="W115" s="33"/>
      <c r="X115" s="33"/>
    </row>
    <row r="116" spans="1:24" ht="19.5" customHeight="1" x14ac:dyDescent="0.3">
      <c r="A116" s="202">
        <v>215</v>
      </c>
      <c r="B116" s="2">
        <v>1</v>
      </c>
      <c r="C116" s="2">
        <v>10</v>
      </c>
      <c r="D116" s="2">
        <v>39</v>
      </c>
      <c r="E116" s="109" t="s">
        <v>132</v>
      </c>
      <c r="F116" s="110" t="s">
        <v>133</v>
      </c>
      <c r="G116" s="110"/>
      <c r="H116" s="5">
        <v>43520</v>
      </c>
      <c r="I116" s="5"/>
      <c r="J116" s="5">
        <v>43520</v>
      </c>
      <c r="K116" s="5"/>
      <c r="L116" s="6">
        <f t="shared" si="0"/>
        <v>0</v>
      </c>
      <c r="M116" s="6"/>
      <c r="N116" s="4"/>
      <c r="O116" s="4"/>
      <c r="P116" s="203"/>
      <c r="Q116" s="33"/>
      <c r="R116" s="33"/>
      <c r="S116" s="33"/>
      <c r="T116" s="33"/>
      <c r="U116" s="33"/>
      <c r="V116" s="33"/>
      <c r="W116" s="33"/>
      <c r="X116" s="33"/>
    </row>
    <row r="117" spans="1:24" ht="19.5" customHeight="1" x14ac:dyDescent="0.3">
      <c r="A117" s="202">
        <v>216</v>
      </c>
      <c r="B117" s="2">
        <v>1</v>
      </c>
      <c r="C117" s="2">
        <v>10</v>
      </c>
      <c r="D117" s="2">
        <v>84</v>
      </c>
      <c r="E117" s="109" t="s">
        <v>128</v>
      </c>
      <c r="F117" s="110" t="s">
        <v>129</v>
      </c>
      <c r="G117" s="110"/>
      <c r="H117" s="5">
        <v>43522</v>
      </c>
      <c r="I117" s="5"/>
      <c r="J117" s="5">
        <v>43522</v>
      </c>
      <c r="K117" s="5"/>
      <c r="L117" s="6">
        <f t="shared" si="0"/>
        <v>0</v>
      </c>
      <c r="M117" s="6"/>
      <c r="N117" s="4"/>
      <c r="O117" s="4"/>
      <c r="P117" s="203"/>
      <c r="Q117" s="33"/>
      <c r="R117" s="33"/>
      <c r="S117" s="33"/>
      <c r="T117" s="33"/>
      <c r="U117" s="33"/>
      <c r="V117" s="33"/>
      <c r="W117" s="33"/>
      <c r="X117" s="33"/>
    </row>
    <row r="118" spans="1:24" ht="19.5" customHeight="1" x14ac:dyDescent="0.3">
      <c r="A118" s="202">
        <v>217</v>
      </c>
      <c r="B118" s="2">
        <v>1</v>
      </c>
      <c r="C118" s="2">
        <v>10</v>
      </c>
      <c r="D118" s="2">
        <v>104</v>
      </c>
      <c r="E118" s="109" t="s">
        <v>57</v>
      </c>
      <c r="F118" s="110" t="s">
        <v>58</v>
      </c>
      <c r="G118" s="110"/>
      <c r="H118" s="5">
        <v>43516</v>
      </c>
      <c r="I118" s="5"/>
      <c r="J118" s="5">
        <v>43519</v>
      </c>
      <c r="K118" s="5"/>
      <c r="L118" s="6">
        <f t="shared" si="0"/>
        <v>3</v>
      </c>
      <c r="M118" s="6"/>
      <c r="N118" s="4"/>
      <c r="O118" s="4"/>
      <c r="P118" s="203"/>
      <c r="Q118" s="33"/>
      <c r="R118" s="33"/>
      <c r="S118" s="33"/>
      <c r="T118" s="33"/>
      <c r="U118" s="33"/>
      <c r="V118" s="33"/>
      <c r="W118" s="33"/>
      <c r="X118" s="33"/>
    </row>
    <row r="119" spans="1:24" ht="19.5" customHeight="1" x14ac:dyDescent="0.3">
      <c r="A119" s="202">
        <v>218</v>
      </c>
      <c r="B119" s="2">
        <v>1</v>
      </c>
      <c r="C119" s="2">
        <v>10</v>
      </c>
      <c r="D119" s="2">
        <v>152</v>
      </c>
      <c r="E119" s="109" t="s">
        <v>138</v>
      </c>
      <c r="F119" s="110" t="s">
        <v>139</v>
      </c>
      <c r="G119" s="110"/>
      <c r="H119" s="5">
        <v>43519</v>
      </c>
      <c r="I119" s="5"/>
      <c r="J119" s="5">
        <v>43519</v>
      </c>
      <c r="K119" s="5"/>
      <c r="L119" s="6">
        <f t="shared" si="0"/>
        <v>0</v>
      </c>
      <c r="M119" s="6"/>
      <c r="N119" s="4"/>
      <c r="O119" s="4"/>
      <c r="P119" s="203"/>
      <c r="Q119" s="33"/>
      <c r="R119" s="33"/>
      <c r="S119" s="33"/>
      <c r="T119" s="33"/>
      <c r="U119" s="33"/>
      <c r="V119" s="33"/>
      <c r="W119" s="33"/>
      <c r="X119" s="33"/>
    </row>
    <row r="120" spans="1:24" ht="19.5" customHeight="1" x14ac:dyDescent="0.3">
      <c r="A120" s="202">
        <v>219</v>
      </c>
      <c r="B120" s="2">
        <v>1</v>
      </c>
      <c r="C120" s="2">
        <v>10</v>
      </c>
      <c r="D120" s="2">
        <v>122</v>
      </c>
      <c r="E120" s="111" t="s">
        <v>218</v>
      </c>
      <c r="F120" s="112" t="s">
        <v>219</v>
      </c>
      <c r="G120" s="110"/>
      <c r="H120" s="5">
        <v>43522</v>
      </c>
      <c r="I120" s="5"/>
      <c r="J120" s="5">
        <v>43523</v>
      </c>
      <c r="K120" s="5"/>
      <c r="L120" s="6">
        <f t="shared" si="0"/>
        <v>1</v>
      </c>
      <c r="M120" s="6"/>
      <c r="N120" s="4"/>
      <c r="O120" s="4"/>
      <c r="P120" s="203"/>
      <c r="Q120" s="33"/>
      <c r="R120" s="33"/>
      <c r="S120" s="33"/>
      <c r="T120" s="33"/>
      <c r="U120" s="33"/>
      <c r="V120" s="33"/>
      <c r="W120" s="33"/>
      <c r="X120" s="33"/>
    </row>
    <row r="121" spans="1:24" ht="19.5" customHeight="1" x14ac:dyDescent="0.3">
      <c r="A121" s="202">
        <v>220</v>
      </c>
      <c r="B121" s="2">
        <v>1</v>
      </c>
      <c r="C121" s="2">
        <v>10</v>
      </c>
      <c r="D121" s="2">
        <v>133</v>
      </c>
      <c r="E121" s="109" t="s">
        <v>234</v>
      </c>
      <c r="F121" s="110" t="s">
        <v>235</v>
      </c>
      <c r="G121" s="110"/>
      <c r="H121" s="5">
        <v>43520</v>
      </c>
      <c r="I121" s="5"/>
      <c r="J121" s="5">
        <v>43521</v>
      </c>
      <c r="K121" s="5"/>
      <c r="L121" s="6">
        <f t="shared" si="0"/>
        <v>1</v>
      </c>
      <c r="M121" s="6"/>
      <c r="N121" s="4"/>
      <c r="O121" s="4"/>
      <c r="P121" s="203"/>
      <c r="Q121" s="33"/>
      <c r="R121" s="33"/>
      <c r="S121" s="33"/>
      <c r="T121" s="33"/>
      <c r="U121" s="33"/>
      <c r="V121" s="33"/>
      <c r="W121" s="33"/>
      <c r="X121" s="33"/>
    </row>
    <row r="122" spans="1:24" ht="19.5" customHeight="1" x14ac:dyDescent="0.3">
      <c r="A122" s="202">
        <v>221</v>
      </c>
      <c r="B122" s="2">
        <v>1</v>
      </c>
      <c r="C122" s="2">
        <v>11</v>
      </c>
      <c r="D122" s="2">
        <v>106</v>
      </c>
      <c r="E122" s="109" t="s">
        <v>47</v>
      </c>
      <c r="F122" s="110" t="s">
        <v>48</v>
      </c>
      <c r="G122" s="110"/>
      <c r="H122" s="5">
        <v>43515</v>
      </c>
      <c r="I122" s="5"/>
      <c r="J122" s="5">
        <v>43519</v>
      </c>
      <c r="K122" s="5"/>
      <c r="L122" s="6">
        <f t="shared" si="0"/>
        <v>4</v>
      </c>
      <c r="M122" s="6"/>
      <c r="N122" s="4"/>
      <c r="O122" s="4"/>
      <c r="P122" s="203"/>
      <c r="Q122" s="33"/>
      <c r="R122" s="33"/>
      <c r="S122" s="33"/>
      <c r="T122" s="33"/>
      <c r="U122" s="33"/>
      <c r="V122" s="33"/>
      <c r="W122" s="33"/>
      <c r="X122" s="33"/>
    </row>
    <row r="123" spans="1:24" ht="19.5" customHeight="1" x14ac:dyDescent="0.3">
      <c r="A123" s="202">
        <v>222</v>
      </c>
      <c r="B123" s="2">
        <v>1</v>
      </c>
      <c r="C123" s="2">
        <v>11</v>
      </c>
      <c r="D123" s="2">
        <v>121</v>
      </c>
      <c r="E123" s="111" t="s">
        <v>142</v>
      </c>
      <c r="F123" s="112" t="s">
        <v>143</v>
      </c>
      <c r="G123" s="110"/>
      <c r="H123" s="5">
        <v>43524</v>
      </c>
      <c r="I123" s="5"/>
      <c r="J123" s="5">
        <v>43524</v>
      </c>
      <c r="K123" s="5"/>
      <c r="L123" s="6">
        <f t="shared" si="0"/>
        <v>-2</v>
      </c>
      <c r="M123" s="6"/>
      <c r="N123" s="4"/>
      <c r="O123" s="4"/>
      <c r="P123" s="203"/>
      <c r="Q123" s="33"/>
      <c r="R123" s="33"/>
      <c r="S123" s="33"/>
      <c r="T123" s="33"/>
      <c r="U123" s="33"/>
      <c r="V123" s="33"/>
      <c r="W123" s="33"/>
      <c r="X123" s="33"/>
    </row>
    <row r="124" spans="1:24" ht="19.5" customHeight="1" x14ac:dyDescent="0.3">
      <c r="A124" s="202">
        <v>223</v>
      </c>
      <c r="B124" s="2">
        <v>1</v>
      </c>
      <c r="C124" s="2">
        <v>11</v>
      </c>
      <c r="D124" s="2">
        <v>26</v>
      </c>
      <c r="E124" s="109" t="s">
        <v>336</v>
      </c>
      <c r="F124" s="110" t="s">
        <v>337</v>
      </c>
      <c r="G124" s="110"/>
      <c r="H124" s="5">
        <v>43532</v>
      </c>
      <c r="I124" s="5"/>
      <c r="J124" s="5">
        <v>43532</v>
      </c>
      <c r="K124" s="5"/>
      <c r="L124" s="6">
        <f t="shared" si="0"/>
        <v>0</v>
      </c>
      <c r="M124" s="6"/>
      <c r="N124" s="4"/>
      <c r="O124" s="4"/>
      <c r="P124" s="203"/>
      <c r="Q124" s="33"/>
      <c r="R124" s="33"/>
      <c r="S124" s="33"/>
      <c r="T124" s="33"/>
      <c r="U124" s="33"/>
      <c r="V124" s="33"/>
      <c r="W124" s="33"/>
      <c r="X124" s="33"/>
    </row>
    <row r="125" spans="1:24" ht="19.5" customHeight="1" x14ac:dyDescent="0.3">
      <c r="A125" s="202">
        <v>224</v>
      </c>
      <c r="B125" s="2">
        <v>1</v>
      </c>
      <c r="C125" s="2">
        <v>11</v>
      </c>
      <c r="D125" s="2">
        <v>41</v>
      </c>
      <c r="E125" s="109" t="s">
        <v>108</v>
      </c>
      <c r="F125" s="110" t="s">
        <v>109</v>
      </c>
      <c r="G125" s="110"/>
      <c r="H125" s="5">
        <v>43516</v>
      </c>
      <c r="I125" s="5"/>
      <c r="J125" s="5">
        <v>43516</v>
      </c>
      <c r="K125" s="5"/>
      <c r="L125" s="6">
        <f t="shared" si="0"/>
        <v>0</v>
      </c>
      <c r="M125" s="6"/>
      <c r="N125" s="4"/>
      <c r="O125" s="4"/>
      <c r="P125" s="203"/>
      <c r="Q125" s="33"/>
      <c r="R125" s="33"/>
      <c r="S125" s="33"/>
      <c r="T125" s="33"/>
      <c r="U125" s="33"/>
      <c r="V125" s="33"/>
      <c r="W125" s="33"/>
      <c r="X125" s="33"/>
    </row>
    <row r="126" spans="1:24" ht="19.5" customHeight="1" x14ac:dyDescent="0.3">
      <c r="A126" s="202">
        <v>225</v>
      </c>
      <c r="B126" s="2">
        <v>1</v>
      </c>
      <c r="C126" s="2">
        <v>11</v>
      </c>
      <c r="D126" s="2">
        <v>62</v>
      </c>
      <c r="E126" s="109" t="s">
        <v>266</v>
      </c>
      <c r="F126" s="110" t="s">
        <v>267</v>
      </c>
      <c r="G126" s="110"/>
      <c r="H126" s="5">
        <v>43525</v>
      </c>
      <c r="I126" s="5"/>
      <c r="J126" s="5">
        <v>43527</v>
      </c>
      <c r="K126" s="5"/>
      <c r="L126" s="6">
        <f t="shared" si="0"/>
        <v>2</v>
      </c>
      <c r="M126" s="6"/>
      <c r="N126" s="4"/>
      <c r="O126" s="4"/>
      <c r="P126" s="203"/>
      <c r="Q126" s="33"/>
      <c r="R126" s="33"/>
      <c r="S126" s="33"/>
      <c r="T126" s="33"/>
      <c r="U126" s="33"/>
      <c r="V126" s="33"/>
      <c r="W126" s="33"/>
      <c r="X126" s="33"/>
    </row>
    <row r="127" spans="1:24" ht="19.5" customHeight="1" x14ac:dyDescent="0.3">
      <c r="A127" s="202">
        <v>226</v>
      </c>
      <c r="B127" s="2">
        <v>1</v>
      </c>
      <c r="C127" s="2">
        <v>11</v>
      </c>
      <c r="D127" s="2">
        <v>3</v>
      </c>
      <c r="E127" s="109" t="s">
        <v>116</v>
      </c>
      <c r="F127" s="110" t="s">
        <v>117</v>
      </c>
      <c r="G127" s="110"/>
      <c r="H127" s="5">
        <v>43518</v>
      </c>
      <c r="I127" s="5"/>
      <c r="J127" s="5">
        <v>43521</v>
      </c>
      <c r="K127" s="5"/>
      <c r="L127" s="6">
        <f t="shared" si="0"/>
        <v>3</v>
      </c>
      <c r="M127" s="6"/>
      <c r="N127" s="4"/>
      <c r="O127" s="4"/>
      <c r="P127" s="203"/>
      <c r="Q127" s="33"/>
      <c r="R127" s="33"/>
      <c r="S127" s="33"/>
      <c r="T127" s="33"/>
      <c r="U127" s="33"/>
      <c r="V127" s="33"/>
      <c r="W127" s="33"/>
      <c r="X127" s="33"/>
    </row>
    <row r="128" spans="1:24" ht="19.5" customHeight="1" x14ac:dyDescent="0.3">
      <c r="A128" s="202">
        <v>227</v>
      </c>
      <c r="B128" s="2">
        <v>1</v>
      </c>
      <c r="C128" s="2">
        <v>11</v>
      </c>
      <c r="D128" s="2">
        <v>118</v>
      </c>
      <c r="E128" s="109" t="s">
        <v>284</v>
      </c>
      <c r="F128" s="110" t="s">
        <v>285</v>
      </c>
      <c r="G128" s="110"/>
      <c r="H128" s="5">
        <v>43521</v>
      </c>
      <c r="I128" s="5"/>
      <c r="J128" s="5">
        <v>43522</v>
      </c>
      <c r="K128" s="5"/>
      <c r="L128" s="6">
        <f t="shared" si="0"/>
        <v>1</v>
      </c>
      <c r="M128" s="6"/>
      <c r="N128" s="4"/>
      <c r="O128" s="4"/>
      <c r="P128" s="203"/>
      <c r="Q128" s="33"/>
      <c r="R128" s="33"/>
      <c r="S128" s="33"/>
      <c r="T128" s="33"/>
      <c r="U128" s="33"/>
      <c r="V128" s="33"/>
      <c r="W128" s="33"/>
      <c r="X128" s="33"/>
    </row>
    <row r="129" spans="1:24" ht="19.5" customHeight="1" x14ac:dyDescent="0.3">
      <c r="A129" s="202">
        <v>228</v>
      </c>
      <c r="B129" s="2">
        <v>1</v>
      </c>
      <c r="C129" s="2">
        <v>11</v>
      </c>
      <c r="D129" s="2">
        <v>76</v>
      </c>
      <c r="E129" s="109" t="s">
        <v>168</v>
      </c>
      <c r="F129" s="110" t="s">
        <v>169</v>
      </c>
      <c r="G129" s="110"/>
      <c r="H129" s="5">
        <v>43524</v>
      </c>
      <c r="I129" s="5"/>
      <c r="J129" s="5">
        <v>43527</v>
      </c>
      <c r="K129" s="5"/>
      <c r="L129" s="6">
        <f t="shared" si="0"/>
        <v>3</v>
      </c>
      <c r="M129" s="6"/>
      <c r="N129" s="4"/>
      <c r="O129" s="4"/>
      <c r="P129" s="203"/>
      <c r="Q129" s="33"/>
      <c r="R129" s="33"/>
      <c r="S129" s="33"/>
      <c r="T129" s="33"/>
      <c r="U129" s="33"/>
      <c r="V129" s="33"/>
      <c r="W129" s="33"/>
      <c r="X129" s="33"/>
    </row>
    <row r="130" spans="1:24" ht="19.5" customHeight="1" x14ac:dyDescent="0.3">
      <c r="A130" s="202">
        <v>229</v>
      </c>
      <c r="B130" s="2">
        <v>1</v>
      </c>
      <c r="C130" s="2">
        <v>11</v>
      </c>
      <c r="D130" s="2">
        <v>111</v>
      </c>
      <c r="E130" s="109" t="s">
        <v>280</v>
      </c>
      <c r="F130" s="110" t="s">
        <v>281</v>
      </c>
      <c r="G130" s="110"/>
      <c r="H130" s="5">
        <v>43521</v>
      </c>
      <c r="I130" s="5"/>
      <c r="J130" s="5">
        <v>43523</v>
      </c>
      <c r="K130" s="5"/>
      <c r="L130" s="6">
        <f t="shared" si="0"/>
        <v>2</v>
      </c>
      <c r="M130" s="6"/>
      <c r="N130" s="4"/>
      <c r="O130" s="4"/>
      <c r="P130" s="203"/>
      <c r="Q130" s="33"/>
      <c r="R130" s="33"/>
      <c r="S130" s="33"/>
      <c r="T130" s="33"/>
      <c r="U130" s="33"/>
      <c r="V130" s="33"/>
      <c r="W130" s="33"/>
      <c r="X130" s="33"/>
    </row>
    <row r="131" spans="1:24" ht="19.5" customHeight="1" x14ac:dyDescent="0.3">
      <c r="A131" s="202">
        <v>230</v>
      </c>
      <c r="B131" s="2">
        <v>1</v>
      </c>
      <c r="C131" s="2">
        <v>11</v>
      </c>
      <c r="D131" s="2">
        <v>36</v>
      </c>
      <c r="E131" s="109" t="s">
        <v>136</v>
      </c>
      <c r="F131" s="110" t="s">
        <v>137</v>
      </c>
      <c r="G131" s="110"/>
      <c r="H131" s="5">
        <v>43518</v>
      </c>
      <c r="I131" s="5"/>
      <c r="J131" s="5">
        <v>43519</v>
      </c>
      <c r="K131" s="5"/>
      <c r="L131" s="6">
        <f t="shared" si="0"/>
        <v>1</v>
      </c>
      <c r="M131" s="6"/>
      <c r="N131" s="4"/>
      <c r="O131" s="4"/>
      <c r="P131" s="203"/>
      <c r="Q131" s="33"/>
      <c r="R131" s="33"/>
      <c r="S131" s="33"/>
      <c r="T131" s="33"/>
      <c r="U131" s="33"/>
      <c r="V131" s="33"/>
      <c r="W131" s="33"/>
      <c r="X131" s="33"/>
    </row>
    <row r="132" spans="1:24" ht="19.5" customHeight="1" x14ac:dyDescent="0.3">
      <c r="A132" s="202">
        <v>231</v>
      </c>
      <c r="B132" s="2">
        <v>1</v>
      </c>
      <c r="C132" s="2">
        <v>11</v>
      </c>
      <c r="D132" s="2">
        <v>138</v>
      </c>
      <c r="E132" s="109" t="s">
        <v>220</v>
      </c>
      <c r="F132" s="110" t="s">
        <v>221</v>
      </c>
      <c r="G132" s="110"/>
      <c r="H132" s="5">
        <v>43525</v>
      </c>
      <c r="I132" s="5"/>
      <c r="J132" s="5">
        <v>43524</v>
      </c>
      <c r="K132" s="5"/>
      <c r="L132" s="6">
        <f t="shared" si="0"/>
        <v>-3</v>
      </c>
      <c r="M132" s="6"/>
      <c r="N132" s="4"/>
      <c r="O132" s="4"/>
      <c r="P132" s="203"/>
      <c r="Q132" s="33"/>
      <c r="R132" s="33"/>
      <c r="S132" s="33"/>
      <c r="T132" s="33"/>
      <c r="U132" s="33"/>
      <c r="V132" s="33"/>
      <c r="W132" s="33"/>
      <c r="X132" s="33"/>
    </row>
    <row r="133" spans="1:24" ht="19.5" customHeight="1" x14ac:dyDescent="0.3">
      <c r="A133" s="202">
        <v>232</v>
      </c>
      <c r="B133" s="2">
        <v>1</v>
      </c>
      <c r="C133" s="2">
        <v>11</v>
      </c>
      <c r="D133" s="2">
        <v>66</v>
      </c>
      <c r="E133" s="109" t="s">
        <v>98</v>
      </c>
      <c r="F133" s="110" t="s">
        <v>99</v>
      </c>
      <c r="G133" s="110"/>
      <c r="H133" s="5">
        <v>43519</v>
      </c>
      <c r="I133" s="5"/>
      <c r="J133" s="5">
        <v>43520</v>
      </c>
      <c r="K133" s="5"/>
      <c r="L133" s="6">
        <f t="shared" si="0"/>
        <v>1</v>
      </c>
      <c r="M133" s="6"/>
      <c r="N133" s="4"/>
      <c r="O133" s="4"/>
      <c r="P133" s="203"/>
      <c r="Q133" s="33"/>
      <c r="R133" s="33"/>
      <c r="S133" s="33"/>
      <c r="T133" s="33"/>
      <c r="U133" s="33"/>
      <c r="V133" s="33"/>
      <c r="W133" s="33"/>
      <c r="X133" s="33"/>
    </row>
    <row r="134" spans="1:24" ht="19.5" customHeight="1" x14ac:dyDescent="0.3">
      <c r="A134" s="202">
        <v>233</v>
      </c>
      <c r="B134" s="2">
        <v>1</v>
      </c>
      <c r="C134" s="2">
        <v>12</v>
      </c>
      <c r="D134" s="2">
        <v>117</v>
      </c>
      <c r="E134" s="109" t="s">
        <v>202</v>
      </c>
      <c r="F134" s="110" t="s">
        <v>203</v>
      </c>
      <c r="G134" s="110"/>
      <c r="H134" s="5">
        <v>43521</v>
      </c>
      <c r="I134" s="5"/>
      <c r="J134" s="5">
        <v>43522</v>
      </c>
      <c r="K134" s="5"/>
      <c r="L134" s="6">
        <f t="shared" si="0"/>
        <v>1</v>
      </c>
      <c r="M134" s="6"/>
      <c r="N134" s="4"/>
      <c r="O134" s="4"/>
      <c r="P134" s="203"/>
      <c r="Q134" s="33"/>
      <c r="R134" s="33"/>
      <c r="S134" s="33"/>
      <c r="T134" s="33"/>
      <c r="U134" s="33"/>
      <c r="V134" s="33"/>
      <c r="W134" s="33"/>
      <c r="X134" s="33"/>
    </row>
    <row r="135" spans="1:24" ht="19.5" customHeight="1" x14ac:dyDescent="0.3">
      <c r="A135" s="202">
        <v>234</v>
      </c>
      <c r="B135" s="2">
        <v>1</v>
      </c>
      <c r="C135" s="2">
        <v>12</v>
      </c>
      <c r="D135" s="2">
        <v>131</v>
      </c>
      <c r="E135" s="109" t="s">
        <v>210</v>
      </c>
      <c r="F135" s="110" t="s">
        <v>211</v>
      </c>
      <c r="G135" s="110"/>
      <c r="H135" s="5">
        <v>43519</v>
      </c>
      <c r="I135" s="5"/>
      <c r="J135" s="5">
        <v>43520</v>
      </c>
      <c r="K135" s="5"/>
      <c r="L135" s="6">
        <f t="shared" si="0"/>
        <v>1</v>
      </c>
      <c r="M135" s="6"/>
      <c r="N135" s="4"/>
      <c r="O135" s="4"/>
      <c r="P135" s="203"/>
      <c r="Q135" s="33"/>
      <c r="R135" s="33"/>
      <c r="S135" s="33"/>
      <c r="T135" s="33"/>
      <c r="U135" s="33"/>
      <c r="V135" s="33"/>
      <c r="W135" s="33"/>
      <c r="X135" s="33"/>
    </row>
    <row r="136" spans="1:24" ht="19.5" customHeight="1" x14ac:dyDescent="0.3">
      <c r="A136" s="202">
        <v>235</v>
      </c>
      <c r="B136" s="2">
        <v>1</v>
      </c>
      <c r="C136" s="2">
        <v>12</v>
      </c>
      <c r="D136" s="2">
        <v>143</v>
      </c>
      <c r="E136" s="109" t="s">
        <v>325</v>
      </c>
      <c r="F136" s="110" t="s">
        <v>326</v>
      </c>
      <c r="G136" s="110"/>
      <c r="H136" s="5">
        <v>43527</v>
      </c>
      <c r="I136" s="5"/>
      <c r="J136" s="5">
        <v>43525</v>
      </c>
      <c r="K136" s="5"/>
      <c r="L136" s="6">
        <f t="shared" si="0"/>
        <v>-2</v>
      </c>
      <c r="M136" s="6"/>
      <c r="N136" s="4"/>
      <c r="O136" s="4"/>
      <c r="P136" s="203"/>
      <c r="Q136" s="33"/>
      <c r="R136" s="33"/>
      <c r="S136" s="33"/>
      <c r="T136" s="33"/>
      <c r="U136" s="33"/>
      <c r="V136" s="33"/>
      <c r="W136" s="33"/>
      <c r="X136" s="33"/>
    </row>
    <row r="137" spans="1:24" ht="19.5" customHeight="1" x14ac:dyDescent="0.3">
      <c r="A137" s="202">
        <v>236</v>
      </c>
      <c r="B137" s="2">
        <v>1</v>
      </c>
      <c r="C137" s="2">
        <v>12</v>
      </c>
      <c r="D137" s="2">
        <v>124</v>
      </c>
      <c r="E137" s="111" t="s">
        <v>344</v>
      </c>
      <c r="F137" s="112" t="s">
        <v>345</v>
      </c>
      <c r="G137" s="110"/>
      <c r="H137" s="5">
        <v>43526</v>
      </c>
      <c r="I137" s="5"/>
      <c r="J137" s="5">
        <v>43528</v>
      </c>
      <c r="K137" s="5"/>
      <c r="L137" s="6">
        <f t="shared" si="0"/>
        <v>2</v>
      </c>
      <c r="M137" s="6"/>
      <c r="N137" s="4"/>
      <c r="O137" s="4"/>
      <c r="P137" s="203"/>
      <c r="Q137" s="33"/>
      <c r="R137" s="33"/>
      <c r="S137" s="33"/>
      <c r="T137" s="33"/>
      <c r="U137" s="33"/>
      <c r="V137" s="33"/>
      <c r="W137" s="33"/>
      <c r="X137" s="33"/>
    </row>
    <row r="138" spans="1:24" ht="19.5" customHeight="1" x14ac:dyDescent="0.3">
      <c r="A138" s="202">
        <v>237</v>
      </c>
      <c r="B138" s="2">
        <v>1</v>
      </c>
      <c r="C138" s="2">
        <v>12</v>
      </c>
      <c r="D138" s="2">
        <v>112</v>
      </c>
      <c r="E138" s="109" t="s">
        <v>41</v>
      </c>
      <c r="F138" s="110" t="s">
        <v>42</v>
      </c>
      <c r="G138" s="110"/>
      <c r="H138" s="5">
        <v>43515</v>
      </c>
      <c r="I138" s="5"/>
      <c r="J138" s="5">
        <v>43513</v>
      </c>
      <c r="K138" s="5"/>
      <c r="L138" s="6">
        <f t="shared" si="0"/>
        <v>-2</v>
      </c>
      <c r="M138" s="6"/>
      <c r="N138" s="4"/>
      <c r="O138" s="4"/>
      <c r="P138" s="203"/>
      <c r="Q138" s="33"/>
      <c r="R138" s="33"/>
      <c r="S138" s="33"/>
      <c r="T138" s="33"/>
      <c r="U138" s="33"/>
      <c r="V138" s="33"/>
      <c r="W138" s="33"/>
      <c r="X138" s="33"/>
    </row>
    <row r="139" spans="1:24" ht="19.5" customHeight="1" x14ac:dyDescent="0.3">
      <c r="A139" s="202">
        <v>238</v>
      </c>
      <c r="B139" s="2">
        <v>1</v>
      </c>
      <c r="C139" s="2">
        <v>12</v>
      </c>
      <c r="D139" s="2">
        <v>160</v>
      </c>
      <c r="E139" s="111" t="s">
        <v>62</v>
      </c>
      <c r="F139" s="112" t="s">
        <v>63</v>
      </c>
      <c r="G139" s="110"/>
      <c r="H139" s="5">
        <v>43518</v>
      </c>
      <c r="I139" s="5"/>
      <c r="J139" s="5">
        <v>43519</v>
      </c>
      <c r="K139" s="5"/>
      <c r="L139" s="6">
        <f t="shared" si="0"/>
        <v>1</v>
      </c>
      <c r="M139" s="6"/>
      <c r="N139" s="4"/>
      <c r="O139" s="4"/>
      <c r="P139" s="203"/>
      <c r="Q139" s="33"/>
      <c r="R139" s="33"/>
      <c r="S139" s="33"/>
      <c r="T139" s="33"/>
      <c r="U139" s="33"/>
      <c r="V139" s="33"/>
      <c r="W139" s="33"/>
      <c r="X139" s="33"/>
    </row>
    <row r="140" spans="1:24" ht="19.5" customHeight="1" x14ac:dyDescent="0.3">
      <c r="A140" s="202">
        <v>239</v>
      </c>
      <c r="B140" s="2">
        <v>1</v>
      </c>
      <c r="C140" s="2">
        <v>12</v>
      </c>
      <c r="D140" s="2">
        <v>70</v>
      </c>
      <c r="E140" s="109" t="s">
        <v>39</v>
      </c>
      <c r="F140" s="110" t="s">
        <v>40</v>
      </c>
      <c r="G140" s="110"/>
      <c r="H140" s="5">
        <v>43516</v>
      </c>
      <c r="I140" s="5"/>
      <c r="J140" s="5">
        <v>43516</v>
      </c>
      <c r="K140" s="5"/>
      <c r="L140" s="6">
        <f t="shared" si="0"/>
        <v>0</v>
      </c>
      <c r="M140" s="6"/>
      <c r="N140" s="4"/>
      <c r="O140" s="4"/>
      <c r="P140" s="203"/>
      <c r="Q140" s="33"/>
      <c r="R140" s="33"/>
      <c r="S140" s="33"/>
      <c r="T140" s="33"/>
      <c r="U140" s="33"/>
      <c r="V140" s="33"/>
      <c r="W140" s="33"/>
      <c r="X140" s="33"/>
    </row>
    <row r="141" spans="1:24" ht="19.5" customHeight="1" x14ac:dyDescent="0.3">
      <c r="A141" s="202">
        <v>240</v>
      </c>
      <c r="B141" s="2">
        <v>1</v>
      </c>
      <c r="C141" s="2">
        <v>12</v>
      </c>
      <c r="D141" s="2">
        <v>89</v>
      </c>
      <c r="E141" s="109" t="s">
        <v>290</v>
      </c>
      <c r="F141" s="110" t="s">
        <v>291</v>
      </c>
      <c r="G141" s="110"/>
      <c r="H141" s="5">
        <v>43524</v>
      </c>
      <c r="I141" s="5"/>
      <c r="J141" s="5">
        <v>43524</v>
      </c>
      <c r="K141" s="5"/>
      <c r="L141" s="6">
        <f t="shared" si="0"/>
        <v>-2</v>
      </c>
      <c r="M141" s="6"/>
      <c r="N141" s="4"/>
      <c r="O141" s="4"/>
      <c r="P141" s="203"/>
      <c r="Q141" s="33"/>
      <c r="R141" s="33"/>
      <c r="S141" s="33"/>
      <c r="T141" s="33"/>
      <c r="U141" s="33"/>
      <c r="V141" s="33"/>
      <c r="W141" s="33"/>
      <c r="X141" s="33"/>
    </row>
    <row r="142" spans="1:24" ht="19.5" customHeight="1" x14ac:dyDescent="0.3">
      <c r="A142" s="202">
        <v>241</v>
      </c>
      <c r="B142" s="2">
        <v>1</v>
      </c>
      <c r="C142" s="2">
        <v>12</v>
      </c>
      <c r="D142" s="2">
        <v>58</v>
      </c>
      <c r="E142" s="109" t="s">
        <v>276</v>
      </c>
      <c r="F142" s="110" t="s">
        <v>277</v>
      </c>
      <c r="G142" s="110"/>
      <c r="H142" s="5">
        <v>43526</v>
      </c>
      <c r="I142" s="5"/>
      <c r="J142" s="5">
        <v>43527</v>
      </c>
      <c r="K142" s="5"/>
      <c r="L142" s="6">
        <f t="shared" si="0"/>
        <v>1</v>
      </c>
      <c r="M142" s="6"/>
      <c r="N142" s="4"/>
      <c r="O142" s="4"/>
      <c r="P142" s="203"/>
      <c r="Q142" s="33"/>
      <c r="R142" s="33"/>
      <c r="S142" s="33"/>
      <c r="T142" s="33"/>
      <c r="U142" s="33"/>
      <c r="V142" s="33"/>
      <c r="W142" s="33"/>
      <c r="X142" s="33"/>
    </row>
    <row r="143" spans="1:24" ht="19.5" customHeight="1" x14ac:dyDescent="0.3">
      <c r="A143" s="202">
        <v>242</v>
      </c>
      <c r="B143" s="2">
        <v>1</v>
      </c>
      <c r="C143" s="2">
        <v>12</v>
      </c>
      <c r="D143" s="2">
        <v>45</v>
      </c>
      <c r="E143" s="109" t="s">
        <v>84</v>
      </c>
      <c r="F143" s="110" t="s">
        <v>85</v>
      </c>
      <c r="G143" s="110"/>
      <c r="H143" s="5">
        <v>43519</v>
      </c>
      <c r="I143" s="5"/>
      <c r="J143" s="5">
        <v>43519</v>
      </c>
      <c r="K143" s="5"/>
      <c r="L143" s="6">
        <f t="shared" si="0"/>
        <v>0</v>
      </c>
      <c r="M143" s="6"/>
      <c r="N143" s="4"/>
      <c r="O143" s="4"/>
      <c r="P143" s="203"/>
      <c r="Q143" s="33"/>
      <c r="R143" s="33"/>
      <c r="S143" s="33"/>
      <c r="T143" s="33"/>
      <c r="U143" s="33"/>
      <c r="V143" s="33"/>
      <c r="W143" s="33"/>
      <c r="X143" s="33"/>
    </row>
    <row r="144" spans="1:24" ht="19.5" customHeight="1" x14ac:dyDescent="0.3">
      <c r="A144" s="202">
        <v>243</v>
      </c>
      <c r="B144" s="2">
        <v>1</v>
      </c>
      <c r="C144" s="2">
        <v>12</v>
      </c>
      <c r="D144" s="2">
        <v>167</v>
      </c>
      <c r="E144" s="113" t="s">
        <v>16</v>
      </c>
      <c r="F144" s="110" t="s">
        <v>17</v>
      </c>
      <c r="G144" s="110"/>
      <c r="H144" s="5">
        <v>43511</v>
      </c>
      <c r="I144" s="5"/>
      <c r="J144" s="5">
        <v>43511</v>
      </c>
      <c r="K144" s="5"/>
      <c r="L144" s="6">
        <f t="shared" si="0"/>
        <v>0</v>
      </c>
      <c r="M144" s="6"/>
      <c r="N144" s="4"/>
      <c r="O144" s="4"/>
      <c r="P144" s="203"/>
      <c r="Q144" s="33"/>
      <c r="R144" s="33"/>
      <c r="S144" s="33"/>
      <c r="T144" s="33"/>
      <c r="U144" s="33"/>
      <c r="V144" s="33"/>
      <c r="W144" s="33"/>
      <c r="X144" s="33"/>
    </row>
    <row r="145" spans="1:24" ht="19.5" customHeight="1" x14ac:dyDescent="0.3">
      <c r="A145" s="202">
        <v>244</v>
      </c>
      <c r="B145" s="2">
        <v>1</v>
      </c>
      <c r="C145" s="2">
        <v>12</v>
      </c>
      <c r="D145" s="2">
        <v>1</v>
      </c>
      <c r="E145" s="109" t="s">
        <v>126</v>
      </c>
      <c r="F145" s="110" t="s">
        <v>127</v>
      </c>
      <c r="G145" s="110"/>
      <c r="H145" s="5">
        <v>43519</v>
      </c>
      <c r="I145" s="5"/>
      <c r="J145" s="5">
        <v>43520</v>
      </c>
      <c r="K145" s="5"/>
      <c r="L145" s="6">
        <f t="shared" si="0"/>
        <v>1</v>
      </c>
      <c r="M145" s="6"/>
      <c r="N145" s="4"/>
      <c r="O145" s="4"/>
      <c r="P145" s="203"/>
      <c r="Q145" s="33"/>
      <c r="R145" s="33"/>
      <c r="S145" s="33"/>
      <c r="T145" s="33"/>
      <c r="U145" s="33"/>
      <c r="V145" s="33"/>
      <c r="W145" s="33"/>
      <c r="X145" s="33"/>
    </row>
    <row r="146" spans="1:24" ht="19.5" customHeight="1" x14ac:dyDescent="0.3">
      <c r="A146" s="202">
        <v>245</v>
      </c>
      <c r="B146" s="2">
        <v>1</v>
      </c>
      <c r="C146" s="2">
        <v>13</v>
      </c>
      <c r="D146" s="2">
        <v>83</v>
      </c>
      <c r="E146" s="109" t="s">
        <v>78</v>
      </c>
      <c r="F146" s="110" t="s">
        <v>79</v>
      </c>
      <c r="G146" s="110"/>
      <c r="H146" s="5">
        <v>43515</v>
      </c>
      <c r="I146" s="5"/>
      <c r="J146" s="5">
        <v>43516</v>
      </c>
      <c r="K146" s="5"/>
      <c r="L146" s="6">
        <f t="shared" si="0"/>
        <v>1</v>
      </c>
      <c r="M146" s="6"/>
      <c r="N146" s="4"/>
      <c r="O146" s="4"/>
      <c r="P146" s="203"/>
      <c r="Q146" s="33"/>
      <c r="R146" s="33"/>
      <c r="S146" s="33"/>
      <c r="T146" s="33"/>
      <c r="U146" s="33"/>
      <c r="V146" s="33"/>
      <c r="W146" s="33"/>
      <c r="X146" s="33"/>
    </row>
    <row r="147" spans="1:24" ht="19.5" customHeight="1" x14ac:dyDescent="0.3">
      <c r="A147" s="202">
        <v>246</v>
      </c>
      <c r="B147" s="2">
        <v>1</v>
      </c>
      <c r="C147" s="2">
        <v>13</v>
      </c>
      <c r="D147" s="2">
        <v>10</v>
      </c>
      <c r="E147" s="109" t="s">
        <v>146</v>
      </c>
      <c r="F147" s="110" t="s">
        <v>147</v>
      </c>
      <c r="G147" s="110"/>
      <c r="H147" s="5">
        <v>43518</v>
      </c>
      <c r="I147" s="5"/>
      <c r="J147" s="5">
        <v>43519</v>
      </c>
      <c r="K147" s="5"/>
      <c r="L147" s="6">
        <f t="shared" si="0"/>
        <v>1</v>
      </c>
      <c r="M147" s="6"/>
      <c r="N147" s="4"/>
      <c r="O147" s="4"/>
      <c r="P147" s="203"/>
      <c r="Q147" s="33"/>
      <c r="R147" s="33"/>
      <c r="S147" s="33"/>
      <c r="T147" s="33"/>
      <c r="U147" s="33"/>
      <c r="V147" s="33"/>
      <c r="W147" s="33"/>
      <c r="X147" s="33"/>
    </row>
    <row r="148" spans="1:24" ht="19.5" customHeight="1" x14ac:dyDescent="0.3">
      <c r="A148" s="202">
        <v>247</v>
      </c>
      <c r="B148" s="2">
        <v>1</v>
      </c>
      <c r="C148" s="2">
        <v>13</v>
      </c>
      <c r="D148" s="2">
        <v>7</v>
      </c>
      <c r="E148" s="109" t="s">
        <v>178</v>
      </c>
      <c r="F148" s="110" t="s">
        <v>179</v>
      </c>
      <c r="G148" s="110"/>
      <c r="H148" s="5">
        <v>43520</v>
      </c>
      <c r="I148" s="5"/>
      <c r="J148" s="5">
        <v>43520</v>
      </c>
      <c r="K148" s="5"/>
      <c r="L148" s="6">
        <f t="shared" si="0"/>
        <v>0</v>
      </c>
      <c r="M148" s="6"/>
      <c r="N148" s="4"/>
      <c r="O148" s="4"/>
      <c r="P148" s="203"/>
      <c r="Q148" s="33"/>
      <c r="R148" s="33"/>
      <c r="S148" s="33"/>
      <c r="T148" s="33"/>
      <c r="U148" s="33"/>
      <c r="V148" s="33"/>
      <c r="W148" s="33"/>
      <c r="X148" s="33"/>
    </row>
    <row r="149" spans="1:24" ht="19.5" customHeight="1" x14ac:dyDescent="0.3">
      <c r="A149" s="202">
        <v>248</v>
      </c>
      <c r="B149" s="2">
        <v>1</v>
      </c>
      <c r="C149" s="2">
        <v>13</v>
      </c>
      <c r="D149" s="2">
        <v>27</v>
      </c>
      <c r="E149" s="109" t="s">
        <v>184</v>
      </c>
      <c r="F149" s="110" t="s">
        <v>185</v>
      </c>
      <c r="G149" s="110"/>
      <c r="H149" s="5">
        <v>43519</v>
      </c>
      <c r="I149" s="5"/>
      <c r="J149" s="5">
        <v>43521</v>
      </c>
      <c r="K149" s="5"/>
      <c r="L149" s="6">
        <f t="shared" si="0"/>
        <v>2</v>
      </c>
      <c r="M149" s="6"/>
      <c r="N149" s="4"/>
      <c r="O149" s="4"/>
      <c r="P149" s="203"/>
      <c r="Q149" s="33"/>
      <c r="R149" s="33"/>
      <c r="S149" s="33"/>
      <c r="T149" s="33"/>
      <c r="U149" s="33"/>
      <c r="V149" s="33"/>
      <c r="W149" s="33"/>
      <c r="X149" s="33"/>
    </row>
    <row r="150" spans="1:24" ht="19.5" customHeight="1" x14ac:dyDescent="0.3">
      <c r="A150" s="202">
        <v>249</v>
      </c>
      <c r="B150" s="2">
        <v>1</v>
      </c>
      <c r="C150" s="2">
        <v>13</v>
      </c>
      <c r="D150" s="2">
        <v>67</v>
      </c>
      <c r="E150" s="109" t="s">
        <v>96</v>
      </c>
      <c r="F150" s="110" t="s">
        <v>97</v>
      </c>
      <c r="G150" s="110"/>
      <c r="H150" s="5">
        <v>43519</v>
      </c>
      <c r="I150" s="5"/>
      <c r="J150" s="5">
        <v>43519</v>
      </c>
      <c r="K150" s="5"/>
      <c r="L150" s="6">
        <f t="shared" si="0"/>
        <v>0</v>
      </c>
      <c r="M150" s="6"/>
      <c r="N150" s="4"/>
      <c r="O150" s="4"/>
      <c r="P150" s="203"/>
      <c r="Q150" s="33"/>
      <c r="R150" s="33"/>
      <c r="S150" s="33"/>
      <c r="T150" s="33"/>
      <c r="U150" s="33"/>
      <c r="V150" s="33"/>
      <c r="W150" s="33"/>
      <c r="X150" s="33"/>
    </row>
    <row r="151" spans="1:24" ht="19.5" customHeight="1" x14ac:dyDescent="0.3">
      <c r="A151" s="202">
        <v>250</v>
      </c>
      <c r="B151" s="2">
        <v>1</v>
      </c>
      <c r="C151" s="2">
        <v>13</v>
      </c>
      <c r="D151" s="2">
        <v>94</v>
      </c>
      <c r="E151" s="109" t="s">
        <v>212</v>
      </c>
      <c r="F151" s="110" t="s">
        <v>213</v>
      </c>
      <c r="G151" s="110"/>
      <c r="H151" s="5">
        <v>43519</v>
      </c>
      <c r="I151" s="5"/>
      <c r="J151" s="5">
        <v>43520</v>
      </c>
      <c r="K151" s="5"/>
      <c r="L151" s="6">
        <f t="shared" si="0"/>
        <v>1</v>
      </c>
      <c r="M151" s="6"/>
      <c r="N151" s="4"/>
      <c r="O151" s="4"/>
      <c r="P151" s="203"/>
      <c r="Q151" s="33"/>
      <c r="R151" s="33"/>
      <c r="S151" s="33"/>
      <c r="T151" s="33"/>
      <c r="U151" s="33"/>
      <c r="V151" s="33"/>
      <c r="W151" s="33"/>
      <c r="X151" s="33"/>
    </row>
    <row r="152" spans="1:24" ht="19.5" customHeight="1" x14ac:dyDescent="0.3">
      <c r="A152" s="202">
        <v>251</v>
      </c>
      <c r="B152" s="2">
        <v>1</v>
      </c>
      <c r="C152" s="2">
        <v>13</v>
      </c>
      <c r="D152" s="2">
        <v>140</v>
      </c>
      <c r="E152" s="109" t="s">
        <v>282</v>
      </c>
      <c r="F152" s="110" t="s">
        <v>283</v>
      </c>
      <c r="G152" s="110"/>
      <c r="H152" s="5">
        <v>43521</v>
      </c>
      <c r="I152" s="5"/>
      <c r="J152" s="5">
        <v>43527</v>
      </c>
      <c r="K152" s="5"/>
      <c r="L152" s="6">
        <f t="shared" si="0"/>
        <v>8</v>
      </c>
      <c r="M152" s="6"/>
      <c r="N152" s="4"/>
      <c r="O152" s="4"/>
      <c r="P152" s="203"/>
      <c r="Q152" s="33"/>
      <c r="R152" s="33"/>
      <c r="S152" s="33"/>
      <c r="T152" s="33"/>
      <c r="U152" s="33"/>
      <c r="V152" s="33"/>
      <c r="W152" s="33"/>
      <c r="X152" s="33"/>
    </row>
    <row r="153" spans="1:24" ht="19.5" customHeight="1" x14ac:dyDescent="0.3">
      <c r="A153" s="202">
        <v>252</v>
      </c>
      <c r="B153" s="2">
        <v>1</v>
      </c>
      <c r="C153" s="2">
        <v>13</v>
      </c>
      <c r="D153" s="2">
        <v>74</v>
      </c>
      <c r="E153" s="109" t="s">
        <v>35</v>
      </c>
      <c r="F153" s="110" t="s">
        <v>36</v>
      </c>
      <c r="G153" s="110"/>
      <c r="H153" s="5">
        <v>43514</v>
      </c>
      <c r="I153" s="5"/>
      <c r="J153" s="5">
        <v>43517</v>
      </c>
      <c r="K153" s="5"/>
      <c r="L153" s="6">
        <f t="shared" si="0"/>
        <v>3</v>
      </c>
      <c r="M153" s="6"/>
      <c r="N153" s="4"/>
      <c r="O153" s="4"/>
      <c r="P153" s="203"/>
      <c r="Q153" s="33"/>
      <c r="R153" s="33"/>
      <c r="S153" s="33"/>
      <c r="T153" s="33"/>
      <c r="U153" s="33"/>
      <c r="V153" s="33"/>
      <c r="W153" s="33"/>
      <c r="X153" s="33"/>
    </row>
    <row r="154" spans="1:24" ht="19.5" customHeight="1" x14ac:dyDescent="0.3">
      <c r="A154" s="202">
        <v>253</v>
      </c>
      <c r="B154" s="2">
        <v>1</v>
      </c>
      <c r="C154" s="2">
        <v>13</v>
      </c>
      <c r="D154" s="2">
        <v>48</v>
      </c>
      <c r="E154" s="109" t="s">
        <v>224</v>
      </c>
      <c r="F154" s="110" t="s">
        <v>225</v>
      </c>
      <c r="G154" s="110"/>
      <c r="H154" s="5">
        <v>43526</v>
      </c>
      <c r="I154" s="5"/>
      <c r="J154" s="5">
        <v>43526</v>
      </c>
      <c r="K154" s="5"/>
      <c r="L154" s="6">
        <f t="shared" si="0"/>
        <v>0</v>
      </c>
      <c r="M154" s="6"/>
      <c r="N154" s="4"/>
      <c r="O154" s="4"/>
      <c r="P154" s="203"/>
      <c r="Q154" s="33"/>
      <c r="R154" s="33"/>
      <c r="S154" s="33"/>
      <c r="T154" s="33"/>
      <c r="U154" s="33"/>
      <c r="V154" s="33"/>
      <c r="W154" s="33"/>
      <c r="X154" s="33"/>
    </row>
    <row r="155" spans="1:24" ht="19.5" customHeight="1" x14ac:dyDescent="0.3">
      <c r="A155" s="202">
        <v>254</v>
      </c>
      <c r="B155" s="2">
        <v>1</v>
      </c>
      <c r="C155" s="2">
        <v>13</v>
      </c>
      <c r="D155" s="2">
        <v>11</v>
      </c>
      <c r="E155" s="109" t="s">
        <v>55</v>
      </c>
      <c r="F155" s="110" t="s">
        <v>56</v>
      </c>
      <c r="G155" s="110"/>
      <c r="H155" s="5">
        <v>43517</v>
      </c>
      <c r="I155" s="5"/>
      <c r="J155" s="5">
        <v>43518</v>
      </c>
      <c r="K155" s="5"/>
      <c r="L155" s="6">
        <f t="shared" si="0"/>
        <v>1</v>
      </c>
      <c r="M155" s="6"/>
      <c r="N155" s="4"/>
      <c r="O155" s="4"/>
      <c r="P155" s="203"/>
      <c r="Q155" s="33"/>
      <c r="R155" s="33"/>
      <c r="S155" s="33"/>
      <c r="T155" s="33"/>
      <c r="U155" s="33"/>
      <c r="V155" s="33"/>
      <c r="W155" s="33"/>
      <c r="X155" s="33"/>
    </row>
    <row r="156" spans="1:24" ht="19.5" customHeight="1" x14ac:dyDescent="0.3">
      <c r="A156" s="202">
        <v>255</v>
      </c>
      <c r="B156" s="2">
        <v>1</v>
      </c>
      <c r="C156" s="2">
        <v>13</v>
      </c>
      <c r="D156" s="2">
        <v>98</v>
      </c>
      <c r="E156" s="109" t="s">
        <v>18</v>
      </c>
      <c r="F156" s="110" t="s">
        <v>19</v>
      </c>
      <c r="G156" s="110"/>
      <c r="H156" s="5">
        <v>43516</v>
      </c>
      <c r="I156" s="5"/>
      <c r="J156" s="5">
        <v>43518</v>
      </c>
      <c r="K156" s="5"/>
      <c r="L156" s="6">
        <f t="shared" si="0"/>
        <v>2</v>
      </c>
      <c r="M156" s="6"/>
      <c r="N156" s="4"/>
      <c r="O156" s="4"/>
      <c r="P156" s="203"/>
      <c r="Q156" s="33"/>
      <c r="R156" s="33"/>
      <c r="S156" s="33"/>
      <c r="T156" s="33"/>
      <c r="U156" s="33"/>
      <c r="V156" s="33"/>
      <c r="W156" s="33"/>
      <c r="X156" s="33"/>
    </row>
    <row r="157" spans="1:24" ht="19.5" customHeight="1" x14ac:dyDescent="0.3">
      <c r="A157" s="202">
        <v>256</v>
      </c>
      <c r="B157" s="2">
        <v>1</v>
      </c>
      <c r="C157" s="2">
        <v>13</v>
      </c>
      <c r="D157" s="2">
        <v>107</v>
      </c>
      <c r="E157" s="109" t="s">
        <v>70</v>
      </c>
      <c r="F157" s="110" t="s">
        <v>71</v>
      </c>
      <c r="G157" s="110"/>
      <c r="H157" s="5">
        <v>43519</v>
      </c>
      <c r="I157" s="5"/>
      <c r="J157" s="5">
        <v>43518</v>
      </c>
      <c r="K157" s="5"/>
      <c r="L157" s="6">
        <f t="shared" si="0"/>
        <v>-1</v>
      </c>
      <c r="M157" s="6"/>
      <c r="N157" s="4"/>
      <c r="O157" s="4"/>
      <c r="P157" s="203"/>
      <c r="Q157" s="33"/>
      <c r="R157" s="33"/>
      <c r="S157" s="33"/>
      <c r="T157" s="33"/>
      <c r="U157" s="33"/>
      <c r="V157" s="33"/>
      <c r="W157" s="33"/>
      <c r="X157" s="33"/>
    </row>
    <row r="158" spans="1:24" ht="19.5" customHeight="1" x14ac:dyDescent="0.3">
      <c r="A158" s="202">
        <v>257</v>
      </c>
      <c r="B158" s="2">
        <v>1</v>
      </c>
      <c r="C158" s="2">
        <v>14</v>
      </c>
      <c r="D158" s="2">
        <v>130</v>
      </c>
      <c r="E158" s="109" t="s">
        <v>236</v>
      </c>
      <c r="F158" s="110" t="s">
        <v>237</v>
      </c>
      <c r="G158" s="110"/>
      <c r="H158" s="5">
        <v>43518</v>
      </c>
      <c r="I158" s="5"/>
      <c r="J158" s="5">
        <v>43518</v>
      </c>
      <c r="K158" s="5"/>
      <c r="L158" s="6">
        <f t="shared" si="0"/>
        <v>0</v>
      </c>
      <c r="M158" s="6"/>
      <c r="N158" s="4"/>
      <c r="O158" s="4"/>
      <c r="P158" s="203"/>
      <c r="Q158" s="33"/>
      <c r="R158" s="33"/>
      <c r="S158" s="33"/>
      <c r="T158" s="33"/>
      <c r="U158" s="33"/>
      <c r="V158" s="33"/>
      <c r="W158" s="33"/>
      <c r="X158" s="33"/>
    </row>
    <row r="159" spans="1:24" ht="19.5" customHeight="1" x14ac:dyDescent="0.3">
      <c r="A159" s="202">
        <v>258</v>
      </c>
      <c r="B159" s="2">
        <v>1</v>
      </c>
      <c r="C159" s="2">
        <v>14</v>
      </c>
      <c r="D159" s="2">
        <v>72</v>
      </c>
      <c r="E159" s="109" t="s">
        <v>72</v>
      </c>
      <c r="F159" s="110" t="s">
        <v>73</v>
      </c>
      <c r="G159" s="110"/>
      <c r="H159" s="5">
        <v>43517</v>
      </c>
      <c r="I159" s="5"/>
      <c r="J159" s="5">
        <v>43520</v>
      </c>
      <c r="K159" s="5"/>
      <c r="L159" s="6">
        <f t="shared" si="0"/>
        <v>3</v>
      </c>
      <c r="M159" s="6"/>
      <c r="N159" s="4"/>
      <c r="O159" s="4"/>
      <c r="P159" s="203"/>
      <c r="Q159" s="33"/>
      <c r="R159" s="33"/>
      <c r="S159" s="33"/>
      <c r="T159" s="33"/>
      <c r="U159" s="33"/>
      <c r="V159" s="33"/>
      <c r="W159" s="33"/>
      <c r="X159" s="33"/>
    </row>
    <row r="160" spans="1:24" ht="19.5" customHeight="1" x14ac:dyDescent="0.3">
      <c r="A160" s="202">
        <v>259</v>
      </c>
      <c r="B160" s="2">
        <v>1</v>
      </c>
      <c r="C160" s="2">
        <v>14</v>
      </c>
      <c r="D160" s="2">
        <v>88</v>
      </c>
      <c r="E160" s="109" t="s">
        <v>122</v>
      </c>
      <c r="F160" s="110" t="s">
        <v>123</v>
      </c>
      <c r="G160" s="110"/>
      <c r="H160" s="5">
        <v>43517</v>
      </c>
      <c r="I160" s="5"/>
      <c r="J160" s="5">
        <v>43518</v>
      </c>
      <c r="K160" s="5"/>
      <c r="L160" s="6">
        <f t="shared" si="0"/>
        <v>1</v>
      </c>
      <c r="M160" s="6"/>
      <c r="N160" s="4"/>
      <c r="O160" s="4"/>
      <c r="P160" s="203"/>
      <c r="Q160" s="33"/>
      <c r="R160" s="33"/>
      <c r="S160" s="33"/>
      <c r="T160" s="33"/>
      <c r="U160" s="33"/>
      <c r="V160" s="33"/>
      <c r="W160" s="33"/>
      <c r="X160" s="33"/>
    </row>
    <row r="161" spans="1:24" ht="19.5" customHeight="1" x14ac:dyDescent="0.3">
      <c r="A161" s="202">
        <v>260</v>
      </c>
      <c r="B161" s="2">
        <v>1</v>
      </c>
      <c r="C161" s="2">
        <v>14</v>
      </c>
      <c r="D161" s="2">
        <v>81</v>
      </c>
      <c r="E161" s="109" t="s">
        <v>104</v>
      </c>
      <c r="F161" s="110" t="s">
        <v>105</v>
      </c>
      <c r="G161" s="110"/>
      <c r="H161" s="5">
        <v>43518</v>
      </c>
      <c r="I161" s="5"/>
      <c r="J161" s="5">
        <v>43518</v>
      </c>
      <c r="K161" s="5"/>
      <c r="L161" s="6">
        <f t="shared" si="0"/>
        <v>0</v>
      </c>
      <c r="M161" s="6"/>
      <c r="N161" s="4"/>
      <c r="O161" s="4"/>
      <c r="P161" s="203"/>
      <c r="Q161" s="33"/>
      <c r="R161" s="33"/>
      <c r="S161" s="33"/>
      <c r="T161" s="33"/>
      <c r="U161" s="33"/>
      <c r="V161" s="33"/>
      <c r="W161" s="33"/>
      <c r="X161" s="33"/>
    </row>
    <row r="162" spans="1:24" ht="19.5" customHeight="1" x14ac:dyDescent="0.3">
      <c r="A162" s="202">
        <v>261</v>
      </c>
      <c r="B162" s="2">
        <v>1</v>
      </c>
      <c r="C162" s="2">
        <v>14</v>
      </c>
      <c r="D162" s="2">
        <v>146</v>
      </c>
      <c r="E162" s="109" t="s">
        <v>222</v>
      </c>
      <c r="F162" s="110" t="s">
        <v>223</v>
      </c>
      <c r="G162" s="110"/>
      <c r="H162" s="5">
        <v>43522</v>
      </c>
      <c r="I162" s="5"/>
      <c r="J162" s="5">
        <v>43523</v>
      </c>
      <c r="K162" s="5"/>
      <c r="L162" s="6">
        <f t="shared" si="0"/>
        <v>1</v>
      </c>
      <c r="M162" s="6"/>
      <c r="N162" s="4"/>
      <c r="O162" s="4"/>
      <c r="P162" s="203"/>
      <c r="Q162" s="33"/>
      <c r="R162" s="33"/>
      <c r="S162" s="33"/>
      <c r="T162" s="33"/>
      <c r="U162" s="33"/>
      <c r="V162" s="33"/>
      <c r="W162" s="33"/>
      <c r="X162" s="33"/>
    </row>
    <row r="163" spans="1:24" ht="19.5" customHeight="1" x14ac:dyDescent="0.3">
      <c r="A163" s="202">
        <v>262</v>
      </c>
      <c r="B163" s="2">
        <v>1</v>
      </c>
      <c r="C163" s="2">
        <v>14</v>
      </c>
      <c r="D163" s="2">
        <v>46</v>
      </c>
      <c r="E163" s="109" t="s">
        <v>329</v>
      </c>
      <c r="F163" s="110" t="s">
        <v>330</v>
      </c>
      <c r="G163" s="110"/>
      <c r="H163" s="5">
        <v>43527</v>
      </c>
      <c r="I163" s="5"/>
      <c r="J163" s="5">
        <v>43525</v>
      </c>
      <c r="K163" s="5"/>
      <c r="L163" s="6">
        <f t="shared" si="0"/>
        <v>-2</v>
      </c>
      <c r="M163" s="6"/>
      <c r="N163" s="4"/>
      <c r="O163" s="4"/>
      <c r="P163" s="203"/>
      <c r="Q163" s="33"/>
      <c r="R163" s="33"/>
      <c r="S163" s="33"/>
      <c r="T163" s="33"/>
      <c r="U163" s="33"/>
      <c r="V163" s="33"/>
      <c r="W163" s="33"/>
      <c r="X163" s="33"/>
    </row>
    <row r="164" spans="1:24" ht="19.5" customHeight="1" x14ac:dyDescent="0.3">
      <c r="A164" s="202">
        <v>263</v>
      </c>
      <c r="B164" s="2">
        <v>1</v>
      </c>
      <c r="C164" s="2">
        <v>14</v>
      </c>
      <c r="D164" s="2">
        <v>153</v>
      </c>
      <c r="E164" s="109" t="s">
        <v>64</v>
      </c>
      <c r="F164" s="110" t="s">
        <v>65</v>
      </c>
      <c r="G164" s="110"/>
      <c r="H164" s="5">
        <v>43518</v>
      </c>
      <c r="I164" s="5"/>
      <c r="J164" s="5">
        <v>43519</v>
      </c>
      <c r="K164" s="5"/>
      <c r="L164" s="6">
        <f t="shared" si="0"/>
        <v>1</v>
      </c>
      <c r="M164" s="6"/>
      <c r="N164" s="4"/>
      <c r="O164" s="4"/>
      <c r="P164" s="203"/>
      <c r="Q164" s="33"/>
      <c r="R164" s="33"/>
      <c r="S164" s="33"/>
      <c r="T164" s="33"/>
      <c r="U164" s="33"/>
      <c r="V164" s="33"/>
      <c r="W164" s="33"/>
      <c r="X164" s="33"/>
    </row>
    <row r="165" spans="1:24" ht="19.5" customHeight="1" x14ac:dyDescent="0.3">
      <c r="A165" s="202">
        <v>264</v>
      </c>
      <c r="B165" s="2">
        <v>1</v>
      </c>
      <c r="C165" s="2">
        <v>14</v>
      </c>
      <c r="D165" s="2">
        <v>59</v>
      </c>
      <c r="E165" s="109" t="s">
        <v>260</v>
      </c>
      <c r="F165" s="110" t="s">
        <v>261</v>
      </c>
      <c r="G165" s="110"/>
      <c r="H165" s="5">
        <v>43522</v>
      </c>
      <c r="I165" s="5"/>
      <c r="J165" s="5">
        <v>43522</v>
      </c>
      <c r="K165" s="5"/>
      <c r="L165" s="6">
        <f t="shared" si="0"/>
        <v>0</v>
      </c>
      <c r="M165" s="6"/>
      <c r="N165" s="4"/>
      <c r="O165" s="4"/>
      <c r="P165" s="203"/>
      <c r="Q165" s="33"/>
      <c r="R165" s="33"/>
      <c r="S165" s="33"/>
      <c r="T165" s="33"/>
      <c r="U165" s="33"/>
      <c r="V165" s="33"/>
      <c r="W165" s="33"/>
      <c r="X165" s="33"/>
    </row>
    <row r="166" spans="1:24" ht="19.5" customHeight="1" x14ac:dyDescent="0.3">
      <c r="A166" s="202">
        <v>265</v>
      </c>
      <c r="B166" s="2">
        <v>1</v>
      </c>
      <c r="C166" s="2">
        <v>14</v>
      </c>
      <c r="D166" s="2">
        <v>91</v>
      </c>
      <c r="E166" s="109" t="s">
        <v>258</v>
      </c>
      <c r="F166" s="110" t="s">
        <v>259</v>
      </c>
      <c r="G166" s="110"/>
      <c r="H166" s="5">
        <v>43520</v>
      </c>
      <c r="I166" s="5"/>
      <c r="J166" s="5">
        <v>43520</v>
      </c>
      <c r="K166" s="5"/>
      <c r="L166" s="6">
        <f t="shared" si="0"/>
        <v>0</v>
      </c>
      <c r="M166" s="6"/>
      <c r="N166" s="4"/>
      <c r="O166" s="4"/>
      <c r="P166" s="203"/>
      <c r="Q166" s="33"/>
      <c r="R166" s="33"/>
      <c r="S166" s="33"/>
      <c r="T166" s="33"/>
      <c r="U166" s="33"/>
      <c r="V166" s="33"/>
      <c r="W166" s="33"/>
      <c r="X166" s="33"/>
    </row>
    <row r="167" spans="1:24" ht="19.5" customHeight="1" x14ac:dyDescent="0.3">
      <c r="A167" s="202">
        <v>266</v>
      </c>
      <c r="B167" s="2">
        <v>1</v>
      </c>
      <c r="C167" s="2">
        <v>14</v>
      </c>
      <c r="D167" s="2">
        <v>116</v>
      </c>
      <c r="E167" s="109" t="s">
        <v>94</v>
      </c>
      <c r="F167" s="110" t="s">
        <v>95</v>
      </c>
      <c r="G167" s="110"/>
      <c r="H167" s="5">
        <v>43518</v>
      </c>
      <c r="I167" s="5"/>
      <c r="J167" s="5">
        <v>43517</v>
      </c>
      <c r="K167" s="5"/>
      <c r="L167" s="6">
        <f t="shared" si="0"/>
        <v>-1</v>
      </c>
      <c r="M167" s="6"/>
      <c r="N167" s="4"/>
      <c r="O167" s="4"/>
      <c r="P167" s="203"/>
      <c r="Q167" s="33"/>
      <c r="R167" s="33"/>
      <c r="S167" s="33"/>
      <c r="T167" s="33"/>
      <c r="U167" s="33"/>
      <c r="V167" s="33"/>
      <c r="W167" s="33"/>
      <c r="X167" s="33"/>
    </row>
    <row r="168" spans="1:24" ht="19.5" customHeight="1" x14ac:dyDescent="0.3">
      <c r="A168" s="202">
        <v>267</v>
      </c>
      <c r="B168" s="2">
        <v>1</v>
      </c>
      <c r="C168" s="2">
        <v>14</v>
      </c>
      <c r="D168" s="2">
        <v>33</v>
      </c>
      <c r="E168" s="109" t="s">
        <v>152</v>
      </c>
      <c r="F168" s="110" t="s">
        <v>153</v>
      </c>
      <c r="G168" s="110"/>
      <c r="H168" s="5">
        <v>43519</v>
      </c>
      <c r="I168" s="5"/>
      <c r="J168" s="5">
        <v>43519</v>
      </c>
      <c r="K168" s="5"/>
      <c r="L168" s="6">
        <f t="shared" si="0"/>
        <v>0</v>
      </c>
      <c r="M168" s="6"/>
      <c r="N168" s="4"/>
      <c r="O168" s="4"/>
      <c r="P168" s="203"/>
      <c r="Q168" s="33"/>
      <c r="R168" s="33"/>
      <c r="S168" s="33"/>
      <c r="T168" s="33"/>
      <c r="U168" s="33"/>
      <c r="V168" s="33"/>
      <c r="W168" s="33"/>
      <c r="X168" s="33"/>
    </row>
    <row r="169" spans="1:24" ht="19.5" customHeight="1" x14ac:dyDescent="0.3">
      <c r="A169" s="202">
        <v>268</v>
      </c>
      <c r="B169" s="2">
        <v>1</v>
      </c>
      <c r="C169" s="2">
        <v>14</v>
      </c>
      <c r="D169" s="2">
        <v>56</v>
      </c>
      <c r="E169" s="109" t="s">
        <v>232</v>
      </c>
      <c r="F169" s="110" t="s">
        <v>233</v>
      </c>
      <c r="G169" s="110"/>
      <c r="H169" s="5">
        <v>43521</v>
      </c>
      <c r="I169" s="5"/>
      <c r="J169" s="5">
        <v>43522</v>
      </c>
      <c r="K169" s="5"/>
      <c r="L169" s="6">
        <f t="shared" si="0"/>
        <v>1</v>
      </c>
      <c r="M169" s="6"/>
      <c r="N169" s="4"/>
      <c r="O169" s="4"/>
      <c r="P169" s="203"/>
      <c r="Q169" s="33"/>
      <c r="R169" s="33"/>
      <c r="S169" s="33"/>
      <c r="T169" s="33"/>
      <c r="U169" s="33"/>
      <c r="V169" s="33"/>
      <c r="W169" s="33"/>
      <c r="X169" s="33"/>
    </row>
    <row r="170" spans="1:24" ht="19.5" customHeight="1" x14ac:dyDescent="0.3">
      <c r="A170" s="202">
        <v>301</v>
      </c>
      <c r="B170" s="2">
        <v>2</v>
      </c>
      <c r="C170" s="2">
        <v>1</v>
      </c>
      <c r="D170" s="2">
        <v>3</v>
      </c>
      <c r="E170" s="109" t="s">
        <v>116</v>
      </c>
      <c r="F170" s="110" t="s">
        <v>117</v>
      </c>
      <c r="G170" s="110"/>
      <c r="H170" s="5">
        <v>43520</v>
      </c>
      <c r="I170" s="5"/>
      <c r="J170" s="5">
        <v>43522</v>
      </c>
      <c r="K170" s="5"/>
      <c r="L170" s="6">
        <f t="shared" si="0"/>
        <v>2</v>
      </c>
      <c r="M170" s="6"/>
      <c r="N170" s="4"/>
      <c r="O170" s="4"/>
      <c r="P170" s="203"/>
      <c r="Q170" s="33"/>
      <c r="R170" s="33"/>
      <c r="S170" s="33"/>
      <c r="T170" s="33"/>
      <c r="U170" s="33"/>
      <c r="V170" s="33"/>
      <c r="W170" s="33"/>
      <c r="X170" s="33"/>
    </row>
    <row r="171" spans="1:24" ht="19.5" customHeight="1" x14ac:dyDescent="0.3">
      <c r="A171" s="202">
        <v>302</v>
      </c>
      <c r="B171" s="2">
        <v>2</v>
      </c>
      <c r="C171" s="2">
        <v>1</v>
      </c>
      <c r="D171" s="2">
        <v>37</v>
      </c>
      <c r="E171" s="109" t="s">
        <v>248</v>
      </c>
      <c r="F171" s="110" t="s">
        <v>249</v>
      </c>
      <c r="G171" s="110"/>
      <c r="H171" s="5">
        <v>43527</v>
      </c>
      <c r="I171" s="5"/>
      <c r="J171" s="5">
        <v>43527</v>
      </c>
      <c r="K171" s="5"/>
      <c r="L171" s="6">
        <f t="shared" si="0"/>
        <v>0</v>
      </c>
      <c r="M171" s="6"/>
      <c r="N171" s="4"/>
      <c r="O171" s="4"/>
      <c r="P171" s="203"/>
      <c r="Q171" s="33"/>
      <c r="R171" s="33"/>
      <c r="S171" s="33"/>
      <c r="T171" s="33"/>
      <c r="U171" s="33"/>
      <c r="V171" s="33"/>
      <c r="W171" s="33"/>
      <c r="X171" s="33"/>
    </row>
    <row r="172" spans="1:24" ht="19.5" customHeight="1" x14ac:dyDescent="0.3">
      <c r="A172" s="202">
        <v>303</v>
      </c>
      <c r="B172" s="2">
        <v>2</v>
      </c>
      <c r="C172" s="2">
        <v>1</v>
      </c>
      <c r="D172" s="2">
        <v>168</v>
      </c>
      <c r="E172" s="113" t="s">
        <v>22</v>
      </c>
      <c r="F172" s="110" t="s">
        <v>23</v>
      </c>
      <c r="G172" s="110"/>
      <c r="H172" s="5">
        <v>43513</v>
      </c>
      <c r="I172" s="5"/>
      <c r="J172" s="5">
        <v>43514</v>
      </c>
      <c r="K172" s="5"/>
      <c r="L172" s="6">
        <f t="shared" si="0"/>
        <v>1</v>
      </c>
      <c r="M172" s="6"/>
      <c r="N172" s="4"/>
      <c r="O172" s="4"/>
      <c r="P172" s="203"/>
      <c r="Q172" s="33"/>
      <c r="R172" s="33"/>
      <c r="S172" s="33"/>
      <c r="T172" s="33"/>
      <c r="U172" s="33"/>
      <c r="V172" s="33"/>
      <c r="W172" s="33"/>
      <c r="X172" s="33"/>
    </row>
    <row r="173" spans="1:24" ht="19.5" customHeight="1" x14ac:dyDescent="0.3">
      <c r="A173" s="202">
        <v>304</v>
      </c>
      <c r="B173" s="2">
        <v>2</v>
      </c>
      <c r="C173" s="2">
        <v>1</v>
      </c>
      <c r="D173" s="2">
        <v>93</v>
      </c>
      <c r="E173" s="109" t="s">
        <v>76</v>
      </c>
      <c r="F173" s="110" t="s">
        <v>77</v>
      </c>
      <c r="G173" s="110"/>
      <c r="H173" s="5">
        <v>43517</v>
      </c>
      <c r="I173" s="5"/>
      <c r="J173" s="5">
        <v>43518</v>
      </c>
      <c r="K173" s="5"/>
      <c r="L173" s="6">
        <f t="shared" si="0"/>
        <v>1</v>
      </c>
      <c r="M173" s="6"/>
      <c r="N173" s="4"/>
      <c r="O173" s="4"/>
      <c r="P173" s="203"/>
      <c r="Q173" s="33"/>
      <c r="R173" s="33"/>
      <c r="S173" s="33"/>
      <c r="T173" s="33"/>
      <c r="U173" s="33"/>
      <c r="V173" s="33"/>
      <c r="W173" s="33"/>
      <c r="X173" s="33"/>
    </row>
    <row r="174" spans="1:24" ht="19.5" customHeight="1" x14ac:dyDescent="0.3">
      <c r="A174" s="202">
        <v>305</v>
      </c>
      <c r="B174" s="2">
        <v>2</v>
      </c>
      <c r="C174" s="2">
        <v>1</v>
      </c>
      <c r="D174" s="2">
        <v>67</v>
      </c>
      <c r="E174" s="109" t="s">
        <v>96</v>
      </c>
      <c r="F174" s="110" t="s">
        <v>97</v>
      </c>
      <c r="G174" s="110"/>
      <c r="H174" s="5">
        <v>43521</v>
      </c>
      <c r="I174" s="5"/>
      <c r="J174" s="5">
        <v>43524</v>
      </c>
      <c r="K174" s="5"/>
      <c r="L174" s="6">
        <f t="shared" si="0"/>
        <v>3</v>
      </c>
      <c r="M174" s="6"/>
      <c r="N174" s="4"/>
      <c r="O174" s="4"/>
      <c r="P174" s="203"/>
      <c r="Q174" s="33"/>
      <c r="R174" s="33"/>
      <c r="S174" s="33"/>
      <c r="T174" s="33"/>
      <c r="U174" s="33"/>
      <c r="V174" s="33"/>
      <c r="W174" s="33"/>
      <c r="X174" s="33"/>
    </row>
    <row r="175" spans="1:24" ht="19.5" customHeight="1" x14ac:dyDescent="0.3">
      <c r="A175" s="202">
        <v>306</v>
      </c>
      <c r="B175" s="2">
        <v>2</v>
      </c>
      <c r="C175" s="2">
        <v>1</v>
      </c>
      <c r="D175" s="2">
        <v>59</v>
      </c>
      <c r="E175" s="109" t="s">
        <v>260</v>
      </c>
      <c r="F175" s="110" t="s">
        <v>261</v>
      </c>
      <c r="G175" s="110"/>
      <c r="H175" s="5">
        <v>43522</v>
      </c>
      <c r="I175" s="5"/>
      <c r="J175" s="5">
        <v>43523</v>
      </c>
      <c r="K175" s="5"/>
      <c r="L175" s="6">
        <f t="shared" si="0"/>
        <v>1</v>
      </c>
      <c r="M175" s="6"/>
      <c r="N175" s="4"/>
      <c r="O175" s="4"/>
      <c r="P175" s="203"/>
      <c r="Q175" s="33"/>
      <c r="R175" s="33"/>
      <c r="S175" s="33"/>
      <c r="T175" s="33"/>
      <c r="U175" s="33"/>
      <c r="V175" s="33"/>
      <c r="W175" s="33"/>
      <c r="X175" s="33"/>
    </row>
    <row r="176" spans="1:24" ht="19.5" customHeight="1" x14ac:dyDescent="0.3">
      <c r="A176" s="202">
        <v>307</v>
      </c>
      <c r="B176" s="2">
        <v>2</v>
      </c>
      <c r="C176" s="2">
        <v>1</v>
      </c>
      <c r="D176" s="2">
        <v>18</v>
      </c>
      <c r="E176" s="109" t="s">
        <v>313</v>
      </c>
      <c r="F176" s="110" t="s">
        <v>314</v>
      </c>
      <c r="G176" s="110"/>
      <c r="H176" s="5">
        <v>43528</v>
      </c>
      <c r="I176" s="5"/>
      <c r="J176" s="5">
        <v>43528</v>
      </c>
      <c r="K176" s="5"/>
      <c r="L176" s="6">
        <f t="shared" si="0"/>
        <v>0</v>
      </c>
      <c r="M176" s="6"/>
      <c r="N176" s="4"/>
      <c r="O176" s="4"/>
      <c r="P176" s="203"/>
      <c r="Q176" s="33"/>
      <c r="R176" s="33"/>
      <c r="S176" s="33"/>
      <c r="T176" s="33"/>
      <c r="U176" s="33"/>
      <c r="V176" s="33"/>
      <c r="W176" s="33"/>
      <c r="X176" s="33"/>
    </row>
    <row r="177" spans="1:24" ht="19.5" customHeight="1" x14ac:dyDescent="0.3">
      <c r="A177" s="202">
        <v>308</v>
      </c>
      <c r="B177" s="2">
        <v>2</v>
      </c>
      <c r="C177" s="2">
        <v>1</v>
      </c>
      <c r="D177" s="2">
        <v>97</v>
      </c>
      <c r="E177" s="109" t="s">
        <v>33</v>
      </c>
      <c r="F177" s="110" t="s">
        <v>34</v>
      </c>
      <c r="G177" s="110"/>
      <c r="H177" s="5">
        <v>43513</v>
      </c>
      <c r="I177" s="5"/>
      <c r="J177" s="5">
        <v>43513</v>
      </c>
      <c r="K177" s="5"/>
      <c r="L177" s="6">
        <f t="shared" si="0"/>
        <v>0</v>
      </c>
      <c r="M177" s="6"/>
      <c r="N177" s="4"/>
      <c r="O177" s="4"/>
      <c r="P177" s="203"/>
      <c r="Q177" s="33"/>
      <c r="R177" s="33"/>
      <c r="S177" s="33"/>
      <c r="T177" s="33"/>
      <c r="U177" s="33"/>
      <c r="V177" s="33"/>
      <c r="W177" s="33"/>
      <c r="X177" s="33"/>
    </row>
    <row r="178" spans="1:24" ht="19.5" customHeight="1" x14ac:dyDescent="0.3">
      <c r="A178" s="202">
        <v>309</v>
      </c>
      <c r="B178" s="2">
        <v>2</v>
      </c>
      <c r="C178" s="2">
        <v>1</v>
      </c>
      <c r="D178" s="2">
        <v>161</v>
      </c>
      <c r="E178" s="109" t="s">
        <v>204</v>
      </c>
      <c r="F178" s="110" t="s">
        <v>205</v>
      </c>
      <c r="G178" s="110"/>
      <c r="H178" s="5">
        <v>43520</v>
      </c>
      <c r="I178" s="5"/>
      <c r="J178" s="5">
        <v>43520</v>
      </c>
      <c r="K178" s="5"/>
      <c r="L178" s="6">
        <f t="shared" si="0"/>
        <v>0</v>
      </c>
      <c r="M178" s="6"/>
      <c r="N178" s="4"/>
      <c r="O178" s="4"/>
      <c r="P178" s="203"/>
      <c r="Q178" s="33"/>
      <c r="R178" s="33"/>
      <c r="S178" s="33"/>
      <c r="T178" s="33"/>
      <c r="U178" s="33"/>
      <c r="V178" s="33"/>
      <c r="W178" s="33"/>
      <c r="X178" s="33"/>
    </row>
    <row r="179" spans="1:24" ht="19.5" customHeight="1" x14ac:dyDescent="0.3">
      <c r="A179" s="202">
        <v>310</v>
      </c>
      <c r="B179" s="2">
        <v>2</v>
      </c>
      <c r="C179" s="2">
        <v>1</v>
      </c>
      <c r="D179" s="2">
        <v>123</v>
      </c>
      <c r="E179" s="109" t="s">
        <v>206</v>
      </c>
      <c r="F179" s="110" t="s">
        <v>207</v>
      </c>
      <c r="G179" s="110"/>
      <c r="H179" s="5">
        <v>43525</v>
      </c>
      <c r="I179" s="5"/>
      <c r="J179" s="5">
        <v>43525</v>
      </c>
      <c r="K179" s="5"/>
      <c r="L179" s="6">
        <f t="shared" si="0"/>
        <v>0</v>
      </c>
      <c r="M179" s="6"/>
      <c r="N179" s="4"/>
      <c r="O179" s="4"/>
      <c r="P179" s="203"/>
      <c r="Q179" s="33"/>
      <c r="R179" s="33"/>
      <c r="S179" s="33"/>
      <c r="T179" s="33"/>
      <c r="U179" s="33"/>
      <c r="V179" s="33"/>
      <c r="W179" s="33"/>
      <c r="X179" s="33"/>
    </row>
    <row r="180" spans="1:24" ht="19.5" customHeight="1" x14ac:dyDescent="0.3">
      <c r="A180" s="202">
        <v>311</v>
      </c>
      <c r="B180" s="2">
        <v>2</v>
      </c>
      <c r="C180" s="2">
        <v>1</v>
      </c>
      <c r="D180" s="2">
        <v>164</v>
      </c>
      <c r="E180" s="109" t="s">
        <v>254</v>
      </c>
      <c r="F180" s="110" t="s">
        <v>255</v>
      </c>
      <c r="G180" s="110"/>
      <c r="H180" s="5">
        <v>43520</v>
      </c>
      <c r="I180" s="5"/>
      <c r="J180" s="5">
        <v>43520</v>
      </c>
      <c r="K180" s="5"/>
      <c r="L180" s="6">
        <f t="shared" si="0"/>
        <v>0</v>
      </c>
      <c r="M180" s="6"/>
      <c r="N180" s="4"/>
      <c r="O180" s="4"/>
      <c r="P180" s="203"/>
      <c r="Q180" s="33"/>
      <c r="R180" s="33"/>
      <c r="S180" s="33"/>
      <c r="T180" s="33"/>
      <c r="U180" s="33"/>
      <c r="V180" s="33"/>
      <c r="W180" s="33"/>
      <c r="X180" s="33"/>
    </row>
    <row r="181" spans="1:24" ht="19.5" customHeight="1" x14ac:dyDescent="0.3">
      <c r="A181" s="202">
        <v>312</v>
      </c>
      <c r="B181" s="2">
        <v>2</v>
      </c>
      <c r="C181" s="2">
        <v>1</v>
      </c>
      <c r="D181" s="2">
        <v>143</v>
      </c>
      <c r="E181" s="109" t="s">
        <v>325</v>
      </c>
      <c r="F181" s="110" t="s">
        <v>326</v>
      </c>
      <c r="G181" s="110"/>
      <c r="H181" s="5">
        <v>43530</v>
      </c>
      <c r="I181" s="5"/>
      <c r="J181" s="5">
        <v>43529</v>
      </c>
      <c r="K181" s="5"/>
      <c r="L181" s="6">
        <f t="shared" si="0"/>
        <v>-1</v>
      </c>
      <c r="M181" s="6"/>
      <c r="N181" s="4"/>
      <c r="O181" s="4"/>
      <c r="P181" s="203"/>
      <c r="Q181" s="33"/>
      <c r="R181" s="33"/>
      <c r="S181" s="33"/>
      <c r="T181" s="33"/>
      <c r="U181" s="33"/>
      <c r="V181" s="33"/>
      <c r="W181" s="33"/>
      <c r="X181" s="33"/>
    </row>
    <row r="182" spans="1:24" ht="19.5" customHeight="1" x14ac:dyDescent="0.3">
      <c r="A182" s="202">
        <v>313</v>
      </c>
      <c r="B182" s="2">
        <v>2</v>
      </c>
      <c r="C182" s="2">
        <v>2</v>
      </c>
      <c r="D182" s="2">
        <v>58</v>
      </c>
      <c r="E182" s="109" t="s">
        <v>276</v>
      </c>
      <c r="F182" s="110" t="s">
        <v>277</v>
      </c>
      <c r="G182" s="110"/>
      <c r="H182" s="5">
        <v>43525</v>
      </c>
      <c r="I182" s="5"/>
      <c r="J182" s="5">
        <v>43527</v>
      </c>
      <c r="K182" s="5"/>
      <c r="L182" s="6">
        <f t="shared" si="0"/>
        <v>2</v>
      </c>
      <c r="M182" s="6"/>
      <c r="N182" s="4"/>
      <c r="O182" s="4"/>
      <c r="P182" s="203"/>
      <c r="Q182" s="33"/>
      <c r="R182" s="33"/>
      <c r="S182" s="33"/>
      <c r="T182" s="33"/>
      <c r="U182" s="33"/>
      <c r="V182" s="33"/>
      <c r="W182" s="33"/>
      <c r="X182" s="33"/>
    </row>
    <row r="183" spans="1:24" ht="19.5" customHeight="1" x14ac:dyDescent="0.3">
      <c r="A183" s="202">
        <v>314</v>
      </c>
      <c r="B183" s="2">
        <v>2</v>
      </c>
      <c r="C183" s="2">
        <v>2</v>
      </c>
      <c r="D183" s="2">
        <v>84</v>
      </c>
      <c r="E183" s="109" t="s">
        <v>128</v>
      </c>
      <c r="F183" s="110" t="s">
        <v>129</v>
      </c>
      <c r="G183" s="110"/>
      <c r="H183" s="5">
        <v>43519</v>
      </c>
      <c r="I183" s="5"/>
      <c r="J183" s="5">
        <v>43520</v>
      </c>
      <c r="K183" s="5"/>
      <c r="L183" s="6">
        <f t="shared" si="0"/>
        <v>1</v>
      </c>
      <c r="M183" s="6"/>
      <c r="N183" s="4"/>
      <c r="O183" s="4"/>
      <c r="P183" s="203"/>
      <c r="Q183" s="33"/>
      <c r="R183" s="33"/>
      <c r="S183" s="33"/>
      <c r="T183" s="33"/>
      <c r="U183" s="33"/>
      <c r="V183" s="33"/>
      <c r="W183" s="33"/>
      <c r="X183" s="33"/>
    </row>
    <row r="184" spans="1:24" ht="19.5" customHeight="1" x14ac:dyDescent="0.3">
      <c r="A184" s="202">
        <v>315</v>
      </c>
      <c r="B184" s="2">
        <v>2</v>
      </c>
      <c r="C184" s="2">
        <v>2</v>
      </c>
      <c r="D184" s="2">
        <v>50</v>
      </c>
      <c r="E184" s="109" t="s">
        <v>162</v>
      </c>
      <c r="F184" s="110" t="s">
        <v>163</v>
      </c>
      <c r="G184" s="110"/>
      <c r="H184" s="5">
        <v>43519</v>
      </c>
      <c r="I184" s="5"/>
      <c r="J184" s="5">
        <v>43519</v>
      </c>
      <c r="K184" s="5"/>
      <c r="L184" s="6">
        <f t="shared" si="0"/>
        <v>0</v>
      </c>
      <c r="M184" s="6"/>
      <c r="N184" s="4"/>
      <c r="O184" s="4"/>
      <c r="P184" s="203"/>
      <c r="Q184" s="33"/>
      <c r="R184" s="33"/>
      <c r="S184" s="33"/>
      <c r="T184" s="33"/>
      <c r="U184" s="33"/>
      <c r="V184" s="33"/>
      <c r="W184" s="33"/>
      <c r="X184" s="33"/>
    </row>
    <row r="185" spans="1:24" ht="19.5" customHeight="1" x14ac:dyDescent="0.3">
      <c r="A185" s="202">
        <v>316</v>
      </c>
      <c r="B185" s="2">
        <v>2</v>
      </c>
      <c r="C185" s="2">
        <v>2</v>
      </c>
      <c r="D185" s="2">
        <v>156</v>
      </c>
      <c r="E185" s="109" t="s">
        <v>114</v>
      </c>
      <c r="F185" s="110" t="s">
        <v>115</v>
      </c>
      <c r="G185" s="110"/>
      <c r="H185" s="5">
        <v>43517</v>
      </c>
      <c r="I185" s="5"/>
      <c r="J185" s="5">
        <v>43518</v>
      </c>
      <c r="K185" s="5"/>
      <c r="L185" s="6">
        <f t="shared" si="0"/>
        <v>1</v>
      </c>
      <c r="M185" s="6"/>
      <c r="N185" s="4"/>
      <c r="O185" s="4"/>
      <c r="P185" s="203"/>
      <c r="Q185" s="33"/>
      <c r="R185" s="33"/>
      <c r="S185" s="33"/>
      <c r="T185" s="33"/>
      <c r="U185" s="33"/>
      <c r="V185" s="33"/>
      <c r="W185" s="33"/>
      <c r="X185" s="33"/>
    </row>
    <row r="186" spans="1:24" ht="19.5" customHeight="1" x14ac:dyDescent="0.3">
      <c r="A186" s="202">
        <v>317</v>
      </c>
      <c r="B186" s="2">
        <v>2</v>
      </c>
      <c r="C186" s="2">
        <v>2</v>
      </c>
      <c r="D186" s="2">
        <v>36</v>
      </c>
      <c r="E186" s="109" t="s">
        <v>136</v>
      </c>
      <c r="F186" s="110" t="s">
        <v>137</v>
      </c>
      <c r="G186" s="110"/>
      <c r="H186" s="5">
        <v>43517</v>
      </c>
      <c r="I186" s="5"/>
      <c r="J186" s="5">
        <v>43519</v>
      </c>
      <c r="K186" s="5"/>
      <c r="L186" s="6">
        <f t="shared" si="0"/>
        <v>2</v>
      </c>
      <c r="M186" s="6"/>
      <c r="N186" s="4"/>
      <c r="O186" s="4"/>
      <c r="P186" s="203"/>
      <c r="Q186" s="33"/>
      <c r="R186" s="33"/>
      <c r="S186" s="33"/>
      <c r="T186" s="33"/>
      <c r="U186" s="33"/>
      <c r="V186" s="33"/>
      <c r="W186" s="33"/>
      <c r="X186" s="33"/>
    </row>
    <row r="187" spans="1:24" ht="19.5" customHeight="1" x14ac:dyDescent="0.3">
      <c r="A187" s="202">
        <v>318</v>
      </c>
      <c r="B187" s="2">
        <v>2</v>
      </c>
      <c r="C187" s="2">
        <v>2</v>
      </c>
      <c r="D187" s="2">
        <v>25</v>
      </c>
      <c r="E187" s="109" t="s">
        <v>286</v>
      </c>
      <c r="F187" s="110" t="s">
        <v>287</v>
      </c>
      <c r="G187" s="110"/>
      <c r="H187" s="5">
        <v>43519</v>
      </c>
      <c r="I187" s="5"/>
      <c r="J187" s="5">
        <v>43519</v>
      </c>
      <c r="K187" s="5"/>
      <c r="L187" s="6">
        <f t="shared" si="0"/>
        <v>0</v>
      </c>
      <c r="M187" s="6"/>
      <c r="N187" s="4"/>
      <c r="O187" s="4"/>
      <c r="P187" s="203"/>
      <c r="Q187" s="33"/>
      <c r="R187" s="33"/>
      <c r="S187" s="33"/>
      <c r="T187" s="33"/>
      <c r="U187" s="33"/>
      <c r="V187" s="33"/>
      <c r="W187" s="33"/>
      <c r="X187" s="33"/>
    </row>
    <row r="188" spans="1:24" ht="19.5" customHeight="1" x14ac:dyDescent="0.3">
      <c r="A188" s="202">
        <v>319</v>
      </c>
      <c r="B188" s="2">
        <v>2</v>
      </c>
      <c r="C188" s="2">
        <v>2</v>
      </c>
      <c r="D188" s="2">
        <v>81</v>
      </c>
      <c r="E188" s="109" t="s">
        <v>104</v>
      </c>
      <c r="F188" s="110" t="s">
        <v>105</v>
      </c>
      <c r="G188" s="110"/>
      <c r="H188" s="5">
        <v>43519</v>
      </c>
      <c r="I188" s="5"/>
      <c r="J188" s="5">
        <v>43519</v>
      </c>
      <c r="K188" s="5"/>
      <c r="L188" s="6">
        <f t="shared" si="0"/>
        <v>0</v>
      </c>
      <c r="M188" s="6"/>
      <c r="N188" s="4"/>
      <c r="O188" s="4"/>
      <c r="P188" s="203"/>
      <c r="Q188" s="33"/>
      <c r="R188" s="33"/>
      <c r="S188" s="33"/>
      <c r="T188" s="33"/>
      <c r="U188" s="33"/>
      <c r="V188" s="33"/>
      <c r="W188" s="33"/>
      <c r="X188" s="33"/>
    </row>
    <row r="189" spans="1:24" ht="19.5" customHeight="1" x14ac:dyDescent="0.3">
      <c r="A189" s="202">
        <v>320</v>
      </c>
      <c r="B189" s="2">
        <v>2</v>
      </c>
      <c r="C189" s="2">
        <v>2</v>
      </c>
      <c r="D189" s="2">
        <v>51</v>
      </c>
      <c r="E189" s="109" t="s">
        <v>208</v>
      </c>
      <c r="F189" s="110" t="s">
        <v>209</v>
      </c>
      <c r="G189" s="110"/>
      <c r="H189" s="5">
        <v>43520</v>
      </c>
      <c r="I189" s="5"/>
      <c r="J189" s="5">
        <v>43520</v>
      </c>
      <c r="K189" s="5"/>
      <c r="L189" s="6">
        <f t="shared" si="0"/>
        <v>0</v>
      </c>
      <c r="M189" s="6"/>
      <c r="N189" s="4"/>
      <c r="O189" s="4"/>
      <c r="P189" s="203"/>
      <c r="Q189" s="33"/>
      <c r="R189" s="33"/>
      <c r="S189" s="33"/>
      <c r="T189" s="33"/>
      <c r="U189" s="33"/>
      <c r="V189" s="33"/>
      <c r="W189" s="33"/>
      <c r="X189" s="33"/>
    </row>
    <row r="190" spans="1:24" ht="19.5" customHeight="1" x14ac:dyDescent="0.3">
      <c r="A190" s="202">
        <v>321</v>
      </c>
      <c r="B190" s="2">
        <v>2</v>
      </c>
      <c r="C190" s="2">
        <v>2</v>
      </c>
      <c r="D190" s="2">
        <v>69</v>
      </c>
      <c r="E190" s="109" t="s">
        <v>66</v>
      </c>
      <c r="F190" s="110" t="s">
        <v>67</v>
      </c>
      <c r="G190" s="110"/>
      <c r="H190" s="5">
        <v>43518</v>
      </c>
      <c r="I190" s="5"/>
      <c r="J190" s="5">
        <v>43519</v>
      </c>
      <c r="K190" s="5"/>
      <c r="L190" s="6">
        <f t="shared" si="0"/>
        <v>1</v>
      </c>
      <c r="M190" s="6"/>
      <c r="N190" s="4"/>
      <c r="O190" s="4"/>
      <c r="P190" s="203"/>
      <c r="Q190" s="33"/>
      <c r="R190" s="33"/>
      <c r="S190" s="33"/>
      <c r="T190" s="33"/>
      <c r="U190" s="33"/>
      <c r="V190" s="33"/>
      <c r="W190" s="33"/>
      <c r="X190" s="33"/>
    </row>
    <row r="191" spans="1:24" ht="19.5" customHeight="1" x14ac:dyDescent="0.3">
      <c r="A191" s="202">
        <v>322</v>
      </c>
      <c r="B191" s="2">
        <v>2</v>
      </c>
      <c r="C191" s="2">
        <v>2</v>
      </c>
      <c r="D191" s="2">
        <v>158</v>
      </c>
      <c r="E191" s="109" t="s">
        <v>53</v>
      </c>
      <c r="F191" s="110" t="s">
        <v>54</v>
      </c>
      <c r="G191" s="110"/>
      <c r="H191" s="5">
        <v>43515</v>
      </c>
      <c r="I191" s="5"/>
      <c r="J191" s="5">
        <v>43518</v>
      </c>
      <c r="K191" s="5"/>
      <c r="L191" s="6">
        <f t="shared" si="0"/>
        <v>3</v>
      </c>
      <c r="M191" s="6"/>
      <c r="N191" s="4"/>
      <c r="O191" s="4"/>
      <c r="P191" s="203"/>
      <c r="Q191" s="33"/>
      <c r="R191" s="33"/>
      <c r="S191" s="33"/>
      <c r="T191" s="33"/>
      <c r="U191" s="33"/>
      <c r="V191" s="33"/>
      <c r="W191" s="33"/>
      <c r="X191" s="33"/>
    </row>
    <row r="192" spans="1:24" ht="19.5" customHeight="1" x14ac:dyDescent="0.3">
      <c r="A192" s="202">
        <v>323</v>
      </c>
      <c r="B192" s="2">
        <v>2</v>
      </c>
      <c r="C192" s="2">
        <v>2</v>
      </c>
      <c r="D192" s="2">
        <v>115</v>
      </c>
      <c r="E192" s="109" t="s">
        <v>24</v>
      </c>
      <c r="F192" s="110" t="s">
        <v>25</v>
      </c>
      <c r="G192" s="110"/>
      <c r="H192" s="5">
        <v>43515</v>
      </c>
      <c r="I192" s="5"/>
      <c r="J192" s="5">
        <v>43516</v>
      </c>
      <c r="K192" s="5"/>
      <c r="L192" s="6">
        <f t="shared" si="0"/>
        <v>1</v>
      </c>
      <c r="M192" s="6"/>
      <c r="N192" s="4"/>
      <c r="O192" s="4"/>
      <c r="P192" s="203"/>
      <c r="Q192" s="33"/>
      <c r="R192" s="33"/>
      <c r="S192" s="33"/>
      <c r="T192" s="33"/>
      <c r="U192" s="33"/>
      <c r="V192" s="33"/>
      <c r="W192" s="33"/>
      <c r="X192" s="33"/>
    </row>
    <row r="193" spans="1:24" ht="19.5" customHeight="1" x14ac:dyDescent="0.3">
      <c r="A193" s="202">
        <v>324</v>
      </c>
      <c r="B193" s="2">
        <v>2</v>
      </c>
      <c r="C193" s="2">
        <v>2</v>
      </c>
      <c r="D193" s="2">
        <v>10</v>
      </c>
      <c r="E193" s="109" t="s">
        <v>146</v>
      </c>
      <c r="F193" s="110" t="s">
        <v>147</v>
      </c>
      <c r="G193" s="110"/>
      <c r="H193" s="5">
        <v>43519</v>
      </c>
      <c r="I193" s="5"/>
      <c r="J193" s="5">
        <v>43520</v>
      </c>
      <c r="K193" s="5"/>
      <c r="L193" s="6">
        <f t="shared" si="0"/>
        <v>1</v>
      </c>
      <c r="M193" s="6"/>
      <c r="N193" s="4"/>
      <c r="O193" s="4"/>
      <c r="P193" s="203"/>
      <c r="Q193" s="33"/>
      <c r="R193" s="33"/>
      <c r="S193" s="33"/>
      <c r="T193" s="33"/>
      <c r="U193" s="33"/>
      <c r="V193" s="33"/>
      <c r="W193" s="33"/>
      <c r="X193" s="33"/>
    </row>
    <row r="194" spans="1:24" ht="19.5" customHeight="1" x14ac:dyDescent="0.3">
      <c r="A194" s="202">
        <v>325</v>
      </c>
      <c r="B194" s="2">
        <v>2</v>
      </c>
      <c r="C194" s="2">
        <v>3</v>
      </c>
      <c r="D194" s="2">
        <v>130</v>
      </c>
      <c r="E194" s="109" t="s">
        <v>236</v>
      </c>
      <c r="F194" s="110" t="s">
        <v>237</v>
      </c>
      <c r="G194" s="110"/>
      <c r="H194" s="5">
        <v>43522</v>
      </c>
      <c r="I194" s="5"/>
      <c r="J194" s="5">
        <v>43521</v>
      </c>
      <c r="K194" s="5"/>
      <c r="L194" s="6">
        <f t="shared" si="0"/>
        <v>-1</v>
      </c>
      <c r="M194" s="6"/>
      <c r="N194" s="4"/>
      <c r="O194" s="4"/>
      <c r="P194" s="203"/>
      <c r="Q194" s="33"/>
      <c r="R194" s="33"/>
      <c r="S194" s="33"/>
      <c r="T194" s="33"/>
      <c r="U194" s="33"/>
      <c r="V194" s="33"/>
      <c r="W194" s="33"/>
      <c r="X194" s="33"/>
    </row>
    <row r="195" spans="1:24" ht="19.5" customHeight="1" x14ac:dyDescent="0.3">
      <c r="A195" s="202">
        <v>326</v>
      </c>
      <c r="B195" s="2">
        <v>2</v>
      </c>
      <c r="C195" s="2">
        <v>3</v>
      </c>
      <c r="D195" s="2">
        <v>82</v>
      </c>
      <c r="E195" s="111" t="s">
        <v>350</v>
      </c>
      <c r="F195" s="112" t="s">
        <v>351</v>
      </c>
      <c r="G195" s="110"/>
      <c r="H195" s="5">
        <v>43531</v>
      </c>
      <c r="I195" s="5"/>
      <c r="J195" s="5">
        <v>43530</v>
      </c>
      <c r="K195" s="5"/>
      <c r="L195" s="6">
        <f t="shared" si="0"/>
        <v>-1</v>
      </c>
      <c r="M195" s="6"/>
      <c r="N195" s="4"/>
      <c r="O195" s="4"/>
      <c r="P195" s="203"/>
      <c r="Q195" s="33"/>
      <c r="R195" s="33"/>
      <c r="S195" s="33"/>
      <c r="T195" s="33"/>
      <c r="U195" s="33"/>
      <c r="V195" s="33"/>
      <c r="W195" s="33"/>
      <c r="X195" s="33"/>
    </row>
    <row r="196" spans="1:24" ht="19.5" customHeight="1" x14ac:dyDescent="0.3">
      <c r="A196" s="202">
        <v>327</v>
      </c>
      <c r="B196" s="2">
        <v>2</v>
      </c>
      <c r="C196" s="2">
        <v>3</v>
      </c>
      <c r="D196" s="2">
        <v>5</v>
      </c>
      <c r="E196" s="109" t="s">
        <v>180</v>
      </c>
      <c r="F196" s="110" t="s">
        <v>181</v>
      </c>
      <c r="G196" s="110"/>
      <c r="H196" s="5">
        <v>43520</v>
      </c>
      <c r="I196" s="5"/>
      <c r="J196" s="5">
        <v>43521</v>
      </c>
      <c r="K196" s="5"/>
      <c r="L196" s="6">
        <f t="shared" si="0"/>
        <v>1</v>
      </c>
      <c r="M196" s="6"/>
      <c r="N196" s="4"/>
      <c r="O196" s="4"/>
      <c r="P196" s="203"/>
      <c r="Q196" s="33"/>
      <c r="R196" s="33"/>
      <c r="S196" s="33"/>
      <c r="T196" s="33"/>
      <c r="U196" s="33"/>
      <c r="V196" s="33"/>
      <c r="W196" s="33"/>
      <c r="X196" s="33"/>
    </row>
    <row r="197" spans="1:24" ht="19.5" customHeight="1" x14ac:dyDescent="0.3">
      <c r="A197" s="202">
        <v>328</v>
      </c>
      <c r="B197" s="2">
        <v>2</v>
      </c>
      <c r="C197" s="2">
        <v>3</v>
      </c>
      <c r="D197" s="2">
        <v>148</v>
      </c>
      <c r="E197" s="109" t="s">
        <v>60</v>
      </c>
      <c r="F197" s="110" t="s">
        <v>61</v>
      </c>
      <c r="G197" s="110"/>
      <c r="H197" s="5">
        <v>43520</v>
      </c>
      <c r="I197" s="5"/>
      <c r="J197" s="5">
        <v>43520</v>
      </c>
      <c r="K197" s="5"/>
      <c r="L197" s="6">
        <f t="shared" si="0"/>
        <v>0</v>
      </c>
      <c r="M197" s="6"/>
      <c r="N197" s="4"/>
      <c r="O197" s="4"/>
      <c r="P197" s="203"/>
      <c r="Q197" s="33"/>
      <c r="R197" s="33"/>
      <c r="S197" s="33"/>
      <c r="T197" s="33"/>
      <c r="U197" s="33"/>
      <c r="V197" s="33"/>
      <c r="W197" s="33"/>
      <c r="X197" s="33"/>
    </row>
    <row r="198" spans="1:24" ht="19.5" customHeight="1" x14ac:dyDescent="0.3">
      <c r="A198" s="202">
        <v>329</v>
      </c>
      <c r="B198" s="2">
        <v>2</v>
      </c>
      <c r="C198" s="2">
        <v>3</v>
      </c>
      <c r="D198" s="2">
        <v>126</v>
      </c>
      <c r="E198" s="109" t="s">
        <v>306</v>
      </c>
      <c r="F198" s="110" t="s">
        <v>307</v>
      </c>
      <c r="G198" s="110"/>
      <c r="H198" s="5">
        <v>43526</v>
      </c>
      <c r="I198" s="5"/>
      <c r="J198" s="5">
        <v>43528</v>
      </c>
      <c r="K198" s="5"/>
      <c r="L198" s="6">
        <f t="shared" si="0"/>
        <v>2</v>
      </c>
      <c r="M198" s="6"/>
      <c r="N198" s="4"/>
      <c r="O198" s="4"/>
      <c r="P198" s="203"/>
      <c r="Q198" s="33"/>
      <c r="R198" s="33"/>
      <c r="S198" s="33"/>
      <c r="T198" s="33"/>
      <c r="U198" s="33"/>
      <c r="V198" s="33"/>
      <c r="W198" s="33"/>
      <c r="X198" s="33"/>
    </row>
    <row r="199" spans="1:24" ht="19.5" customHeight="1" x14ac:dyDescent="0.3">
      <c r="A199" s="202">
        <v>330</v>
      </c>
      <c r="B199" s="2">
        <v>2</v>
      </c>
      <c r="C199" s="2">
        <v>3</v>
      </c>
      <c r="D199" s="2">
        <v>90</v>
      </c>
      <c r="E199" s="109" t="s">
        <v>242</v>
      </c>
      <c r="F199" s="110" t="s">
        <v>243</v>
      </c>
      <c r="G199" s="110"/>
      <c r="H199" s="5">
        <v>43519</v>
      </c>
      <c r="I199" s="5"/>
      <c r="J199" s="5">
        <v>43519</v>
      </c>
      <c r="K199" s="5"/>
      <c r="L199" s="6">
        <f t="shared" si="0"/>
        <v>0</v>
      </c>
      <c r="M199" s="6"/>
      <c r="N199" s="4"/>
      <c r="O199" s="4"/>
      <c r="P199" s="203"/>
      <c r="Q199" s="33"/>
      <c r="R199" s="33"/>
      <c r="S199" s="33"/>
      <c r="T199" s="33"/>
      <c r="U199" s="33"/>
      <c r="V199" s="33"/>
      <c r="W199" s="33"/>
      <c r="X199" s="33"/>
    </row>
    <row r="200" spans="1:24" ht="19.5" customHeight="1" x14ac:dyDescent="0.3">
      <c r="A200" s="202">
        <v>331</v>
      </c>
      <c r="B200" s="2">
        <v>2</v>
      </c>
      <c r="C200" s="2">
        <v>3</v>
      </c>
      <c r="D200" s="2">
        <v>85</v>
      </c>
      <c r="E200" s="109" t="s">
        <v>130</v>
      </c>
      <c r="F200" s="110" t="s">
        <v>131</v>
      </c>
      <c r="G200" s="110"/>
      <c r="H200" s="5">
        <v>43546</v>
      </c>
      <c r="I200" s="5"/>
      <c r="J200" s="5">
        <v>43519</v>
      </c>
      <c r="K200" s="5"/>
      <c r="L200" s="6">
        <f t="shared" si="0"/>
        <v>-29</v>
      </c>
      <c r="M200" s="6"/>
      <c r="N200" s="4"/>
      <c r="O200" s="4"/>
      <c r="P200" s="203"/>
      <c r="Q200" s="33"/>
      <c r="R200" s="33"/>
      <c r="S200" s="33"/>
      <c r="T200" s="33"/>
      <c r="U200" s="33"/>
      <c r="V200" s="33"/>
      <c r="W200" s="33"/>
      <c r="X200" s="33"/>
    </row>
    <row r="201" spans="1:24" ht="19.5" customHeight="1" x14ac:dyDescent="0.3">
      <c r="A201" s="202">
        <v>332</v>
      </c>
      <c r="B201" s="2">
        <v>2</v>
      </c>
      <c r="C201" s="2">
        <v>3</v>
      </c>
      <c r="D201" s="2">
        <v>135</v>
      </c>
      <c r="E201" s="109" t="s">
        <v>120</v>
      </c>
      <c r="F201" s="110" t="s">
        <v>121</v>
      </c>
      <c r="G201" s="110"/>
      <c r="H201" s="5">
        <v>43519</v>
      </c>
      <c r="I201" s="5"/>
      <c r="J201" s="5">
        <v>43520</v>
      </c>
      <c r="K201" s="5"/>
      <c r="L201" s="6">
        <f t="shared" si="0"/>
        <v>1</v>
      </c>
      <c r="M201" s="6"/>
      <c r="N201" s="4"/>
      <c r="O201" s="4"/>
      <c r="P201" s="203"/>
      <c r="Q201" s="33"/>
      <c r="R201" s="33"/>
      <c r="S201" s="33"/>
      <c r="T201" s="33"/>
      <c r="U201" s="33"/>
      <c r="V201" s="33"/>
      <c r="W201" s="33"/>
      <c r="X201" s="33"/>
    </row>
    <row r="202" spans="1:24" ht="19.5" customHeight="1" x14ac:dyDescent="0.3">
      <c r="A202" s="202">
        <v>333</v>
      </c>
      <c r="B202" s="2">
        <v>2</v>
      </c>
      <c r="C202" s="2">
        <v>3</v>
      </c>
      <c r="D202" s="2">
        <v>4</v>
      </c>
      <c r="E202" s="111" t="s">
        <v>250</v>
      </c>
      <c r="F202" s="112" t="s">
        <v>251</v>
      </c>
      <c r="G202" s="110"/>
      <c r="H202" s="5"/>
      <c r="I202" s="5"/>
      <c r="J202" s="5"/>
      <c r="K202" s="5"/>
      <c r="L202" s="6">
        <f t="shared" si="0"/>
        <v>0</v>
      </c>
      <c r="M202" s="6"/>
      <c r="N202" s="4"/>
      <c r="O202" s="4"/>
      <c r="P202" s="203"/>
      <c r="Q202" s="33"/>
      <c r="R202" s="33"/>
      <c r="S202" s="33"/>
      <c r="T202" s="33"/>
      <c r="U202" s="33"/>
      <c r="V202" s="33"/>
      <c r="W202" s="33"/>
      <c r="X202" s="33"/>
    </row>
    <row r="203" spans="1:24" ht="19.5" customHeight="1" x14ac:dyDescent="0.3">
      <c r="A203" s="202">
        <v>334</v>
      </c>
      <c r="B203" s="2">
        <v>2</v>
      </c>
      <c r="C203" s="2">
        <v>3</v>
      </c>
      <c r="D203" s="2">
        <v>138</v>
      </c>
      <c r="E203" s="109" t="s">
        <v>220</v>
      </c>
      <c r="F203" s="110" t="s">
        <v>221</v>
      </c>
      <c r="G203" s="110"/>
      <c r="H203" s="5">
        <v>43526</v>
      </c>
      <c r="I203" s="5"/>
      <c r="J203" s="5">
        <v>43526</v>
      </c>
      <c r="K203" s="5"/>
      <c r="L203" s="6">
        <f t="shared" si="0"/>
        <v>0</v>
      </c>
      <c r="M203" s="6"/>
      <c r="N203" s="4"/>
      <c r="O203" s="4"/>
      <c r="P203" s="203"/>
      <c r="Q203" s="33"/>
      <c r="R203" s="33"/>
      <c r="S203" s="33"/>
      <c r="T203" s="33"/>
      <c r="U203" s="33"/>
      <c r="V203" s="33"/>
      <c r="W203" s="33"/>
      <c r="X203" s="33"/>
    </row>
    <row r="204" spans="1:24" ht="19.5" customHeight="1" x14ac:dyDescent="0.3">
      <c r="A204" s="202">
        <v>335</v>
      </c>
      <c r="B204" s="2">
        <v>2</v>
      </c>
      <c r="C204" s="2">
        <v>3</v>
      </c>
      <c r="D204" s="2">
        <v>12</v>
      </c>
      <c r="E204" s="109" t="s">
        <v>80</v>
      </c>
      <c r="F204" s="110" t="s">
        <v>81</v>
      </c>
      <c r="G204" s="110"/>
      <c r="H204" s="5">
        <v>43518</v>
      </c>
      <c r="I204" s="5"/>
      <c r="J204" s="5">
        <v>43518</v>
      </c>
      <c r="K204" s="5"/>
      <c r="L204" s="6">
        <f t="shared" si="0"/>
        <v>0</v>
      </c>
      <c r="M204" s="6"/>
      <c r="N204" s="4"/>
      <c r="O204" s="4"/>
      <c r="P204" s="203"/>
      <c r="Q204" s="33"/>
      <c r="R204" s="33"/>
      <c r="S204" s="33"/>
      <c r="T204" s="33"/>
      <c r="U204" s="33"/>
      <c r="V204" s="33"/>
      <c r="W204" s="33"/>
      <c r="X204" s="33"/>
    </row>
    <row r="205" spans="1:24" ht="19.5" customHeight="1" x14ac:dyDescent="0.3">
      <c r="A205" s="202">
        <v>336</v>
      </c>
      <c r="B205" s="2">
        <v>2</v>
      </c>
      <c r="C205" s="2">
        <v>3</v>
      </c>
      <c r="D205" s="2">
        <v>21</v>
      </c>
      <c r="E205" s="109" t="s">
        <v>298</v>
      </c>
      <c r="F205" s="110" t="s">
        <v>299</v>
      </c>
      <c r="G205" s="110"/>
      <c r="H205" s="5">
        <v>43525</v>
      </c>
      <c r="I205" s="5"/>
      <c r="J205" s="5">
        <v>43525</v>
      </c>
      <c r="K205" s="5"/>
      <c r="L205" s="6">
        <f t="shared" si="0"/>
        <v>0</v>
      </c>
      <c r="M205" s="6"/>
      <c r="N205" s="4"/>
      <c r="O205" s="4"/>
      <c r="P205" s="203"/>
      <c r="Q205" s="33"/>
      <c r="R205" s="33"/>
      <c r="S205" s="33"/>
      <c r="T205" s="33"/>
      <c r="U205" s="33"/>
      <c r="V205" s="33"/>
      <c r="W205" s="33"/>
      <c r="X205" s="33"/>
    </row>
    <row r="206" spans="1:24" ht="19.5" customHeight="1" x14ac:dyDescent="0.3">
      <c r="A206" s="202">
        <v>337</v>
      </c>
      <c r="B206" s="2">
        <v>2</v>
      </c>
      <c r="C206" s="2">
        <v>4</v>
      </c>
      <c r="D206" s="2">
        <v>13</v>
      </c>
      <c r="E206" s="109" t="s">
        <v>74</v>
      </c>
      <c r="F206" s="110" t="s">
        <v>75</v>
      </c>
      <c r="G206" s="110"/>
      <c r="H206" s="5">
        <v>43520</v>
      </c>
      <c r="I206" s="5"/>
      <c r="J206" s="5">
        <v>43522</v>
      </c>
      <c r="K206" s="5"/>
      <c r="L206" s="6">
        <f t="shared" si="0"/>
        <v>2</v>
      </c>
      <c r="M206" s="6"/>
      <c r="N206" s="4"/>
      <c r="O206" s="4"/>
      <c r="P206" s="203"/>
      <c r="Q206" s="33"/>
      <c r="R206" s="33"/>
      <c r="S206" s="33"/>
      <c r="T206" s="33"/>
      <c r="U206" s="33"/>
      <c r="V206" s="33"/>
      <c r="W206" s="33"/>
      <c r="X206" s="33"/>
    </row>
    <row r="207" spans="1:24" ht="19.5" customHeight="1" x14ac:dyDescent="0.3">
      <c r="A207" s="202">
        <v>338</v>
      </c>
      <c r="B207" s="2">
        <v>2</v>
      </c>
      <c r="C207" s="2">
        <v>4</v>
      </c>
      <c r="D207" s="2">
        <v>94</v>
      </c>
      <c r="E207" s="109" t="s">
        <v>212</v>
      </c>
      <c r="F207" s="110" t="s">
        <v>213</v>
      </c>
      <c r="G207" s="110"/>
      <c r="H207" s="5">
        <v>43521</v>
      </c>
      <c r="I207" s="5"/>
      <c r="J207" s="5">
        <v>43522</v>
      </c>
      <c r="K207" s="5"/>
      <c r="L207" s="6">
        <f t="shared" si="0"/>
        <v>1</v>
      </c>
      <c r="M207" s="6"/>
      <c r="N207" s="4"/>
      <c r="O207" s="4"/>
      <c r="P207" s="203"/>
      <c r="Q207" s="33"/>
      <c r="R207" s="33"/>
      <c r="S207" s="33"/>
      <c r="T207" s="33"/>
      <c r="U207" s="33"/>
      <c r="V207" s="33"/>
      <c r="W207" s="33"/>
      <c r="X207" s="33"/>
    </row>
    <row r="208" spans="1:24" ht="19.5" customHeight="1" x14ac:dyDescent="0.3">
      <c r="A208" s="202">
        <v>339</v>
      </c>
      <c r="B208" s="2">
        <v>2</v>
      </c>
      <c r="C208" s="2">
        <v>4</v>
      </c>
      <c r="D208" s="2">
        <v>76</v>
      </c>
      <c r="E208" s="109" t="s">
        <v>168</v>
      </c>
      <c r="F208" s="110" t="s">
        <v>169</v>
      </c>
      <c r="G208" s="110"/>
      <c r="H208" s="5">
        <v>43521</v>
      </c>
      <c r="I208" s="5"/>
      <c r="J208" s="5">
        <v>43522</v>
      </c>
      <c r="K208" s="5"/>
      <c r="L208" s="6">
        <f t="shared" si="0"/>
        <v>1</v>
      </c>
      <c r="M208" s="6"/>
      <c r="N208" s="4"/>
      <c r="O208" s="4"/>
      <c r="P208" s="203"/>
      <c r="Q208" s="33"/>
      <c r="R208" s="33"/>
      <c r="S208" s="33"/>
      <c r="T208" s="33"/>
      <c r="U208" s="33"/>
      <c r="V208" s="33"/>
      <c r="W208" s="33"/>
      <c r="X208" s="33"/>
    </row>
    <row r="209" spans="1:24" ht="19.5" customHeight="1" x14ac:dyDescent="0.3">
      <c r="A209" s="202">
        <v>340</v>
      </c>
      <c r="B209" s="2">
        <v>2</v>
      </c>
      <c r="C209" s="2">
        <v>4</v>
      </c>
      <c r="D209" s="2">
        <v>57</v>
      </c>
      <c r="E209" s="111" t="s">
        <v>352</v>
      </c>
      <c r="F209" s="112" t="s">
        <v>353</v>
      </c>
      <c r="G209" s="110"/>
      <c r="H209" s="5"/>
      <c r="I209" s="5"/>
      <c r="J209" s="5"/>
      <c r="K209" s="5"/>
      <c r="L209" s="6">
        <f t="shared" si="0"/>
        <v>0</v>
      </c>
      <c r="M209" s="6"/>
      <c r="N209" s="4"/>
      <c r="O209" s="4"/>
      <c r="P209" s="203"/>
      <c r="Q209" s="33"/>
      <c r="R209" s="33"/>
      <c r="S209" s="33"/>
      <c r="T209" s="33"/>
      <c r="U209" s="33"/>
      <c r="V209" s="33"/>
      <c r="W209" s="33"/>
      <c r="X209" s="33"/>
    </row>
    <row r="210" spans="1:24" ht="19.5" customHeight="1" x14ac:dyDescent="0.3">
      <c r="A210" s="202">
        <v>341</v>
      </c>
      <c r="B210" s="2">
        <v>2</v>
      </c>
      <c r="C210" s="2">
        <v>4</v>
      </c>
      <c r="D210" s="2">
        <v>46</v>
      </c>
      <c r="E210" s="109" t="s">
        <v>329</v>
      </c>
      <c r="F210" s="110" t="s">
        <v>330</v>
      </c>
      <c r="G210" s="110"/>
      <c r="H210" s="5">
        <v>43527</v>
      </c>
      <c r="I210" s="5"/>
      <c r="J210" s="5">
        <v>43525</v>
      </c>
      <c r="K210" s="5"/>
      <c r="L210" s="6">
        <f t="shared" si="0"/>
        <v>-2</v>
      </c>
      <c r="M210" s="6"/>
      <c r="N210" s="4"/>
      <c r="O210" s="4"/>
      <c r="P210" s="203"/>
      <c r="Q210" s="33"/>
      <c r="R210" s="33"/>
      <c r="S210" s="33"/>
      <c r="T210" s="33"/>
      <c r="U210" s="33"/>
      <c r="V210" s="33"/>
      <c r="W210" s="33"/>
      <c r="X210" s="33"/>
    </row>
    <row r="211" spans="1:24" ht="19.5" customHeight="1" x14ac:dyDescent="0.3">
      <c r="A211" s="202">
        <v>342</v>
      </c>
      <c r="B211" s="2">
        <v>2</v>
      </c>
      <c r="C211" s="2">
        <v>4</v>
      </c>
      <c r="D211" s="2">
        <v>117</v>
      </c>
      <c r="E211" s="109" t="s">
        <v>202</v>
      </c>
      <c r="F211" s="110" t="s">
        <v>203</v>
      </c>
      <c r="G211" s="110"/>
      <c r="H211" s="5">
        <v>43519</v>
      </c>
      <c r="I211" s="5"/>
      <c r="J211" s="5">
        <v>43520</v>
      </c>
      <c r="K211" s="5"/>
      <c r="L211" s="6">
        <f t="shared" si="0"/>
        <v>1</v>
      </c>
      <c r="M211" s="6"/>
      <c r="N211" s="4"/>
      <c r="O211" s="4"/>
      <c r="P211" s="203"/>
      <c r="Q211" s="33"/>
      <c r="R211" s="33"/>
      <c r="S211" s="33"/>
      <c r="T211" s="33"/>
      <c r="U211" s="33"/>
      <c r="V211" s="33"/>
      <c r="W211" s="33"/>
      <c r="X211" s="33"/>
    </row>
    <row r="212" spans="1:24" ht="19.5" customHeight="1" x14ac:dyDescent="0.3">
      <c r="A212" s="202">
        <v>343</v>
      </c>
      <c r="B212" s="2">
        <v>2</v>
      </c>
      <c r="C212" s="2">
        <v>4</v>
      </c>
      <c r="D212" s="2">
        <v>22</v>
      </c>
      <c r="E212" s="109" t="s">
        <v>174</v>
      </c>
      <c r="F212" s="110" t="s">
        <v>175</v>
      </c>
      <c r="G212" s="110"/>
      <c r="H212" s="5">
        <v>43520</v>
      </c>
      <c r="I212" s="5"/>
      <c r="J212" s="5">
        <v>43520</v>
      </c>
      <c r="K212" s="5"/>
      <c r="L212" s="6">
        <f t="shared" si="0"/>
        <v>0</v>
      </c>
      <c r="M212" s="6"/>
      <c r="N212" s="4"/>
      <c r="O212" s="4"/>
      <c r="P212" s="203"/>
      <c r="Q212" s="33"/>
      <c r="R212" s="33"/>
      <c r="S212" s="33"/>
      <c r="T212" s="33"/>
      <c r="U212" s="33"/>
      <c r="V212" s="33"/>
      <c r="W212" s="33"/>
      <c r="X212" s="33"/>
    </row>
    <row r="213" spans="1:24" ht="19.5" customHeight="1" x14ac:dyDescent="0.3">
      <c r="A213" s="202">
        <v>344</v>
      </c>
      <c r="B213" s="2">
        <v>2</v>
      </c>
      <c r="C213" s="2">
        <v>4</v>
      </c>
      <c r="D213" s="2">
        <v>110</v>
      </c>
      <c r="E213" s="109" t="s">
        <v>112</v>
      </c>
      <c r="F213" s="110" t="s">
        <v>113</v>
      </c>
      <c r="G213" s="110"/>
      <c r="H213" s="5">
        <v>43519</v>
      </c>
      <c r="I213" s="5"/>
      <c r="J213" s="5">
        <v>43521</v>
      </c>
      <c r="K213" s="5"/>
      <c r="L213" s="6">
        <f t="shared" si="0"/>
        <v>2</v>
      </c>
      <c r="M213" s="6"/>
      <c r="N213" s="4"/>
      <c r="O213" s="4"/>
      <c r="P213" s="203"/>
      <c r="Q213" s="33"/>
      <c r="R213" s="33"/>
      <c r="S213" s="33"/>
      <c r="T213" s="33"/>
      <c r="U213" s="33"/>
      <c r="V213" s="33"/>
      <c r="W213" s="33"/>
      <c r="X213" s="33"/>
    </row>
    <row r="214" spans="1:24" ht="19.5" customHeight="1" x14ac:dyDescent="0.3">
      <c r="A214" s="202">
        <v>345</v>
      </c>
      <c r="B214" s="2">
        <v>2</v>
      </c>
      <c r="C214" s="2">
        <v>4</v>
      </c>
      <c r="D214" s="2">
        <v>30</v>
      </c>
      <c r="E214" s="109" t="s">
        <v>214</v>
      </c>
      <c r="F214" s="110" t="s">
        <v>215</v>
      </c>
      <c r="G214" s="110"/>
      <c r="H214" s="5">
        <v>43525</v>
      </c>
      <c r="I214" s="5"/>
      <c r="J214" s="5">
        <v>43525</v>
      </c>
      <c r="K214" s="5"/>
      <c r="L214" s="6">
        <f t="shared" si="0"/>
        <v>0</v>
      </c>
      <c r="M214" s="6"/>
      <c r="N214" s="4"/>
      <c r="O214" s="4"/>
      <c r="P214" s="203"/>
      <c r="Q214" s="33"/>
      <c r="R214" s="33"/>
      <c r="S214" s="33"/>
      <c r="T214" s="33"/>
      <c r="U214" s="33"/>
      <c r="V214" s="33"/>
      <c r="W214" s="33"/>
      <c r="X214" s="33"/>
    </row>
    <row r="215" spans="1:24" ht="19.5" customHeight="1" x14ac:dyDescent="0.3">
      <c r="A215" s="202">
        <v>346</v>
      </c>
      <c r="B215" s="2">
        <v>2</v>
      </c>
      <c r="C215" s="2">
        <v>4</v>
      </c>
      <c r="D215" s="2">
        <v>127</v>
      </c>
      <c r="E215" s="109" t="s">
        <v>311</v>
      </c>
      <c r="F215" s="110" t="s">
        <v>312</v>
      </c>
      <c r="G215" s="110"/>
      <c r="H215" s="5">
        <v>43525</v>
      </c>
      <c r="I215" s="5"/>
      <c r="J215" s="5">
        <v>43526</v>
      </c>
      <c r="K215" s="5"/>
      <c r="L215" s="6">
        <f t="shared" si="0"/>
        <v>1</v>
      </c>
      <c r="M215" s="6"/>
      <c r="N215" s="4"/>
      <c r="O215" s="4"/>
      <c r="P215" s="203"/>
      <c r="Q215" s="33"/>
      <c r="R215" s="33"/>
      <c r="S215" s="33"/>
      <c r="T215" s="33"/>
      <c r="U215" s="33"/>
      <c r="V215" s="33"/>
      <c r="W215" s="33"/>
      <c r="X215" s="33"/>
    </row>
    <row r="216" spans="1:24" ht="19.5" customHeight="1" x14ac:dyDescent="0.3">
      <c r="A216" s="202">
        <v>347</v>
      </c>
      <c r="B216" s="2">
        <v>2</v>
      </c>
      <c r="C216" s="2">
        <v>4</v>
      </c>
      <c r="D216" s="2">
        <v>65</v>
      </c>
      <c r="E216" s="109" t="s">
        <v>51</v>
      </c>
      <c r="F216" s="110" t="s">
        <v>52</v>
      </c>
      <c r="G216" s="110"/>
      <c r="H216" s="5">
        <v>43519</v>
      </c>
      <c r="I216" s="5"/>
      <c r="J216" s="5">
        <v>43521</v>
      </c>
      <c r="K216" s="5"/>
      <c r="L216" s="6">
        <f t="shared" si="0"/>
        <v>2</v>
      </c>
      <c r="M216" s="6"/>
      <c r="N216" s="4"/>
      <c r="O216" s="4"/>
      <c r="P216" s="203"/>
      <c r="Q216" s="33"/>
      <c r="R216" s="33"/>
      <c r="S216" s="33"/>
      <c r="T216" s="33"/>
      <c r="U216" s="33"/>
      <c r="V216" s="33"/>
      <c r="W216" s="33"/>
      <c r="X216" s="33"/>
    </row>
    <row r="217" spans="1:24" ht="19.5" customHeight="1" x14ac:dyDescent="0.3">
      <c r="A217" s="202">
        <v>348</v>
      </c>
      <c r="B217" s="2">
        <v>2</v>
      </c>
      <c r="C217" s="2">
        <v>4</v>
      </c>
      <c r="D217" s="2">
        <v>125</v>
      </c>
      <c r="E217" s="109" t="s">
        <v>140</v>
      </c>
      <c r="F217" s="110" t="s">
        <v>141</v>
      </c>
      <c r="G217" s="110"/>
      <c r="H217" s="5">
        <v>43520</v>
      </c>
      <c r="I217" s="5"/>
      <c r="J217" s="5">
        <v>43520</v>
      </c>
      <c r="K217" s="5"/>
      <c r="L217" s="6">
        <f t="shared" si="0"/>
        <v>0</v>
      </c>
      <c r="M217" s="6"/>
      <c r="N217" s="4"/>
      <c r="O217" s="4"/>
      <c r="P217" s="203"/>
      <c r="Q217" s="33"/>
      <c r="R217" s="33"/>
      <c r="S217" s="33"/>
      <c r="T217" s="33"/>
      <c r="U217" s="33"/>
      <c r="V217" s="33"/>
      <c r="W217" s="33"/>
      <c r="X217" s="33"/>
    </row>
    <row r="218" spans="1:24" ht="19.5" customHeight="1" x14ac:dyDescent="0.3">
      <c r="A218" s="202">
        <v>349</v>
      </c>
      <c r="B218" s="2">
        <v>2</v>
      </c>
      <c r="C218" s="2">
        <v>5</v>
      </c>
      <c r="D218" s="2">
        <v>152</v>
      </c>
      <c r="E218" s="109" t="s">
        <v>138</v>
      </c>
      <c r="F218" s="110" t="s">
        <v>139</v>
      </c>
      <c r="G218" s="110"/>
      <c r="H218" s="5">
        <v>43519</v>
      </c>
      <c r="I218" s="5"/>
      <c r="J218" s="5">
        <v>43519</v>
      </c>
      <c r="K218" s="5"/>
      <c r="L218" s="6">
        <f t="shared" si="0"/>
        <v>0</v>
      </c>
      <c r="M218" s="6"/>
      <c r="N218" s="4"/>
      <c r="O218" s="4"/>
      <c r="P218" s="203"/>
      <c r="Q218" s="33"/>
      <c r="R218" s="33"/>
      <c r="S218" s="33"/>
      <c r="T218" s="33"/>
      <c r="U218" s="33"/>
      <c r="V218" s="33"/>
      <c r="W218" s="33"/>
      <c r="X218" s="33"/>
    </row>
    <row r="219" spans="1:24" ht="19.5" customHeight="1" x14ac:dyDescent="0.3">
      <c r="A219" s="202">
        <v>350</v>
      </c>
      <c r="B219" s="2">
        <v>2</v>
      </c>
      <c r="C219" s="2">
        <v>5</v>
      </c>
      <c r="D219" s="2">
        <v>7</v>
      </c>
      <c r="E219" s="109" t="s">
        <v>178</v>
      </c>
      <c r="F219" s="110" t="s">
        <v>179</v>
      </c>
      <c r="G219" s="110"/>
      <c r="H219" s="5">
        <v>43519</v>
      </c>
      <c r="I219" s="5"/>
      <c r="J219" s="5">
        <v>43519</v>
      </c>
      <c r="K219" s="5"/>
      <c r="L219" s="6">
        <f t="shared" si="0"/>
        <v>0</v>
      </c>
      <c r="M219" s="6"/>
      <c r="N219" s="4"/>
      <c r="O219" s="4"/>
      <c r="P219" s="203"/>
      <c r="Q219" s="33"/>
      <c r="R219" s="33"/>
      <c r="S219" s="33"/>
      <c r="T219" s="33"/>
      <c r="U219" s="33"/>
      <c r="V219" s="33"/>
      <c r="W219" s="33"/>
      <c r="X219" s="33"/>
    </row>
    <row r="220" spans="1:24" ht="19.5" customHeight="1" x14ac:dyDescent="0.3">
      <c r="A220" s="202">
        <v>351</v>
      </c>
      <c r="B220" s="2">
        <v>2</v>
      </c>
      <c r="C220" s="2">
        <v>5</v>
      </c>
      <c r="D220" s="2">
        <v>20</v>
      </c>
      <c r="E220" s="109" t="s">
        <v>334</v>
      </c>
      <c r="F220" s="110" t="s">
        <v>335</v>
      </c>
      <c r="G220" s="110"/>
      <c r="H220" s="5">
        <v>43521</v>
      </c>
      <c r="I220" s="5"/>
      <c r="J220" s="5">
        <v>43520</v>
      </c>
      <c r="K220" s="5"/>
      <c r="L220" s="6">
        <f t="shared" si="0"/>
        <v>-1</v>
      </c>
      <c r="M220" s="6"/>
      <c r="N220" s="4"/>
      <c r="O220" s="4"/>
      <c r="P220" s="203"/>
      <c r="Q220" s="33"/>
      <c r="R220" s="33"/>
      <c r="S220" s="33"/>
      <c r="T220" s="33"/>
      <c r="U220" s="33"/>
      <c r="V220" s="33"/>
      <c r="W220" s="33"/>
      <c r="X220" s="33"/>
    </row>
    <row r="221" spans="1:24" ht="19.5" customHeight="1" x14ac:dyDescent="0.3">
      <c r="A221" s="202">
        <v>352</v>
      </c>
      <c r="B221" s="2">
        <v>2</v>
      </c>
      <c r="C221" s="2">
        <v>5</v>
      </c>
      <c r="D221" s="2">
        <v>142</v>
      </c>
      <c r="E221" s="109" t="s">
        <v>226</v>
      </c>
      <c r="F221" s="110" t="s">
        <v>227</v>
      </c>
      <c r="G221" s="110"/>
      <c r="H221" s="5">
        <v>43527</v>
      </c>
      <c r="I221" s="5"/>
      <c r="J221" s="5">
        <v>43526</v>
      </c>
      <c r="K221" s="5"/>
      <c r="L221" s="6">
        <f t="shared" si="0"/>
        <v>-1</v>
      </c>
      <c r="M221" s="6"/>
      <c r="N221" s="4"/>
      <c r="O221" s="4"/>
      <c r="P221" s="203"/>
      <c r="Q221" s="33"/>
      <c r="R221" s="33"/>
      <c r="S221" s="33"/>
      <c r="T221" s="33"/>
      <c r="U221" s="33"/>
      <c r="V221" s="33"/>
      <c r="W221" s="33"/>
      <c r="X221" s="33"/>
    </row>
    <row r="222" spans="1:24" ht="19.5" customHeight="1" x14ac:dyDescent="0.3">
      <c r="A222" s="202">
        <v>353</v>
      </c>
      <c r="B222" s="2">
        <v>2</v>
      </c>
      <c r="C222" s="2">
        <v>5</v>
      </c>
      <c r="D222" s="2">
        <v>160</v>
      </c>
      <c r="E222" s="111" t="s">
        <v>62</v>
      </c>
      <c r="F222" s="112" t="s">
        <v>63</v>
      </c>
      <c r="G222" s="110"/>
      <c r="H222" s="5">
        <v>43519</v>
      </c>
      <c r="I222" s="5"/>
      <c r="J222" s="5">
        <v>43520</v>
      </c>
      <c r="K222" s="5"/>
      <c r="L222" s="6">
        <f t="shared" si="0"/>
        <v>1</v>
      </c>
      <c r="M222" s="6"/>
      <c r="N222" s="4"/>
      <c r="O222" s="4"/>
      <c r="P222" s="203"/>
      <c r="Q222" s="33"/>
      <c r="R222" s="33"/>
      <c r="S222" s="33"/>
      <c r="T222" s="33"/>
      <c r="U222" s="33"/>
      <c r="V222" s="33"/>
      <c r="W222" s="33"/>
      <c r="X222" s="33"/>
    </row>
    <row r="223" spans="1:24" ht="19.5" customHeight="1" x14ac:dyDescent="0.3">
      <c r="A223" s="202">
        <v>354</v>
      </c>
      <c r="B223" s="2">
        <v>2</v>
      </c>
      <c r="C223" s="2">
        <v>5</v>
      </c>
      <c r="D223" s="2">
        <v>6</v>
      </c>
      <c r="E223" s="109" t="s">
        <v>198</v>
      </c>
      <c r="F223" s="110" t="s">
        <v>199</v>
      </c>
      <c r="G223" s="110"/>
      <c r="H223" s="5">
        <v>43521</v>
      </c>
      <c r="I223" s="5"/>
      <c r="J223" s="5">
        <v>43525</v>
      </c>
      <c r="K223" s="5"/>
      <c r="L223" s="6">
        <f t="shared" si="0"/>
        <v>6</v>
      </c>
      <c r="M223" s="6"/>
      <c r="N223" s="4"/>
      <c r="O223" s="4"/>
      <c r="P223" s="203"/>
      <c r="Q223" s="33"/>
      <c r="R223" s="33"/>
      <c r="S223" s="33"/>
      <c r="T223" s="33"/>
      <c r="U223" s="33"/>
      <c r="V223" s="33"/>
      <c r="W223" s="33"/>
      <c r="X223" s="33"/>
    </row>
    <row r="224" spans="1:24" ht="19.5" customHeight="1" x14ac:dyDescent="0.3">
      <c r="A224" s="202">
        <v>355</v>
      </c>
      <c r="B224" s="2">
        <v>2</v>
      </c>
      <c r="C224" s="2">
        <v>5</v>
      </c>
      <c r="D224" s="2">
        <v>113</v>
      </c>
      <c r="E224" s="109" t="s">
        <v>82</v>
      </c>
      <c r="F224" s="110" t="s">
        <v>83</v>
      </c>
      <c r="G224" s="110"/>
      <c r="H224" s="5">
        <v>43522</v>
      </c>
      <c r="I224" s="5"/>
      <c r="J224" s="5">
        <v>43523</v>
      </c>
      <c r="K224" s="5"/>
      <c r="L224" s="6">
        <f t="shared" si="0"/>
        <v>1</v>
      </c>
      <c r="M224" s="6"/>
      <c r="N224" s="4"/>
      <c r="O224" s="4"/>
      <c r="P224" s="203"/>
      <c r="Q224" s="33"/>
      <c r="R224" s="33"/>
      <c r="S224" s="33"/>
      <c r="T224" s="33"/>
      <c r="U224" s="33"/>
      <c r="V224" s="33"/>
      <c r="W224" s="33"/>
      <c r="X224" s="33"/>
    </row>
    <row r="225" spans="1:24" ht="19.5" customHeight="1" x14ac:dyDescent="0.3">
      <c r="A225" s="202">
        <v>356</v>
      </c>
      <c r="B225" s="2">
        <v>2</v>
      </c>
      <c r="C225" s="2">
        <v>5</v>
      </c>
      <c r="D225" s="2">
        <v>23</v>
      </c>
      <c r="E225" s="109" t="s">
        <v>300</v>
      </c>
      <c r="F225" s="110" t="s">
        <v>301</v>
      </c>
      <c r="G225" s="110"/>
      <c r="H225" s="5">
        <v>43521</v>
      </c>
      <c r="I225" s="5"/>
      <c r="J225" s="5">
        <v>43521</v>
      </c>
      <c r="K225" s="5"/>
      <c r="L225" s="6">
        <f t="shared" si="0"/>
        <v>0</v>
      </c>
      <c r="M225" s="6"/>
      <c r="N225" s="4"/>
      <c r="O225" s="4"/>
      <c r="P225" s="203"/>
      <c r="Q225" s="33"/>
      <c r="R225" s="33"/>
      <c r="S225" s="33"/>
      <c r="T225" s="33"/>
      <c r="U225" s="33"/>
      <c r="V225" s="33"/>
      <c r="W225" s="33"/>
      <c r="X225" s="33"/>
    </row>
    <row r="226" spans="1:24" ht="19.5" customHeight="1" x14ac:dyDescent="0.3">
      <c r="A226" s="202">
        <v>357</v>
      </c>
      <c r="B226" s="2">
        <v>2</v>
      </c>
      <c r="C226" s="2">
        <v>5</v>
      </c>
      <c r="D226" s="2">
        <v>80</v>
      </c>
      <c r="E226" s="109" t="s">
        <v>230</v>
      </c>
      <c r="F226" s="110" t="s">
        <v>231</v>
      </c>
      <c r="G226" s="110"/>
      <c r="H226" s="5">
        <v>43523</v>
      </c>
      <c r="I226" s="5"/>
      <c r="J226" s="5">
        <v>43522</v>
      </c>
      <c r="K226" s="5"/>
      <c r="L226" s="6">
        <f t="shared" si="0"/>
        <v>-1</v>
      </c>
      <c r="M226" s="6"/>
      <c r="N226" s="4"/>
      <c r="O226" s="4"/>
      <c r="P226" s="203"/>
      <c r="Q226" s="33"/>
      <c r="R226" s="33"/>
      <c r="S226" s="33"/>
      <c r="T226" s="33"/>
      <c r="U226" s="33"/>
      <c r="V226" s="33"/>
      <c r="W226" s="33"/>
      <c r="X226" s="33"/>
    </row>
    <row r="227" spans="1:24" ht="19.5" customHeight="1" x14ac:dyDescent="0.3">
      <c r="A227" s="202">
        <v>358</v>
      </c>
      <c r="B227" s="2">
        <v>2</v>
      </c>
      <c r="C227" s="2">
        <v>5</v>
      </c>
      <c r="D227" s="2">
        <v>35</v>
      </c>
      <c r="E227" s="111" t="s">
        <v>348</v>
      </c>
      <c r="F227" s="112" t="s">
        <v>349</v>
      </c>
      <c r="G227" s="110"/>
      <c r="H227" s="5"/>
      <c r="I227" s="5"/>
      <c r="J227" s="5"/>
      <c r="K227" s="5"/>
      <c r="L227" s="6">
        <f t="shared" si="0"/>
        <v>0</v>
      </c>
      <c r="M227" s="6"/>
      <c r="N227" s="4"/>
      <c r="O227" s="4"/>
      <c r="P227" s="203"/>
      <c r="Q227" s="33"/>
      <c r="R227" s="33"/>
      <c r="S227" s="33"/>
      <c r="T227" s="33"/>
      <c r="U227" s="33"/>
      <c r="V227" s="33"/>
      <c r="W227" s="33"/>
      <c r="X227" s="33"/>
    </row>
    <row r="228" spans="1:24" ht="19.5" customHeight="1" x14ac:dyDescent="0.3">
      <c r="A228" s="202">
        <v>359</v>
      </c>
      <c r="B228" s="2">
        <v>2</v>
      </c>
      <c r="C228" s="2">
        <v>5</v>
      </c>
      <c r="D228" s="2">
        <v>60</v>
      </c>
      <c r="E228" s="109" t="s">
        <v>182</v>
      </c>
      <c r="F228" s="110" t="s">
        <v>183</v>
      </c>
      <c r="G228" s="110"/>
      <c r="H228" s="5">
        <v>43520</v>
      </c>
      <c r="I228" s="5"/>
      <c r="J228" s="5">
        <v>43521</v>
      </c>
      <c r="K228" s="5"/>
      <c r="L228" s="6">
        <f t="shared" si="0"/>
        <v>1</v>
      </c>
      <c r="M228" s="6"/>
      <c r="N228" s="4"/>
      <c r="O228" s="4"/>
      <c r="P228" s="203"/>
      <c r="Q228" s="33"/>
      <c r="R228" s="33"/>
      <c r="S228" s="33"/>
      <c r="T228" s="33"/>
      <c r="U228" s="33"/>
      <c r="V228" s="33"/>
      <c r="W228" s="33"/>
      <c r="X228" s="33"/>
    </row>
    <row r="229" spans="1:24" ht="19.5" customHeight="1" x14ac:dyDescent="0.3">
      <c r="A229" s="202">
        <v>360</v>
      </c>
      <c r="B229" s="2">
        <v>2</v>
      </c>
      <c r="C229" s="2">
        <v>5</v>
      </c>
      <c r="D229" s="2">
        <v>62</v>
      </c>
      <c r="E229" s="109" t="s">
        <v>266</v>
      </c>
      <c r="F229" s="110" t="s">
        <v>267</v>
      </c>
      <c r="G229" s="110"/>
      <c r="H229" s="5">
        <v>43525</v>
      </c>
      <c r="I229" s="5"/>
      <c r="J229" s="5">
        <v>43527</v>
      </c>
      <c r="K229" s="5"/>
      <c r="L229" s="6">
        <f t="shared" si="0"/>
        <v>2</v>
      </c>
      <c r="M229" s="6"/>
      <c r="N229" s="4"/>
      <c r="O229" s="4"/>
      <c r="P229" s="203"/>
      <c r="Q229" s="33"/>
      <c r="R229" s="33"/>
      <c r="S229" s="33"/>
      <c r="T229" s="33"/>
      <c r="U229" s="33"/>
      <c r="V229" s="33"/>
      <c r="W229" s="33"/>
      <c r="X229" s="33"/>
    </row>
    <row r="230" spans="1:24" ht="19.5" customHeight="1" x14ac:dyDescent="0.3">
      <c r="A230" s="202">
        <v>361</v>
      </c>
      <c r="B230" s="2">
        <v>2</v>
      </c>
      <c r="C230" s="2">
        <v>6</v>
      </c>
      <c r="D230" s="2">
        <v>132</v>
      </c>
      <c r="E230" s="111" t="s">
        <v>342</v>
      </c>
      <c r="F230" s="112" t="s">
        <v>343</v>
      </c>
      <c r="G230" s="110"/>
      <c r="H230" s="5">
        <v>43530</v>
      </c>
      <c r="I230" s="5"/>
      <c r="J230" s="5">
        <v>43530</v>
      </c>
      <c r="K230" s="5"/>
      <c r="L230" s="6">
        <f t="shared" si="0"/>
        <v>0</v>
      </c>
      <c r="M230" s="6"/>
      <c r="N230" s="4"/>
      <c r="O230" s="4"/>
      <c r="P230" s="203"/>
      <c r="Q230" s="33"/>
      <c r="R230" s="33"/>
      <c r="S230" s="33"/>
      <c r="T230" s="33"/>
      <c r="U230" s="33"/>
      <c r="V230" s="33"/>
      <c r="W230" s="33"/>
      <c r="X230" s="33"/>
    </row>
    <row r="231" spans="1:24" ht="19.5" customHeight="1" x14ac:dyDescent="0.3">
      <c r="A231" s="202">
        <v>362</v>
      </c>
      <c r="B231" s="2">
        <v>2</v>
      </c>
      <c r="C231" s="2">
        <v>6</v>
      </c>
      <c r="D231" s="2">
        <v>116</v>
      </c>
      <c r="E231" s="109" t="s">
        <v>94</v>
      </c>
      <c r="F231" s="110" t="s">
        <v>95</v>
      </c>
      <c r="G231" s="110"/>
      <c r="H231" s="5">
        <v>43520</v>
      </c>
      <c r="I231" s="5"/>
      <c r="J231" s="5">
        <v>43521</v>
      </c>
      <c r="K231" s="5"/>
      <c r="L231" s="6">
        <f t="shared" si="0"/>
        <v>1</v>
      </c>
      <c r="M231" s="6"/>
      <c r="N231" s="4"/>
      <c r="O231" s="4"/>
      <c r="P231" s="203"/>
      <c r="Q231" s="33"/>
      <c r="R231" s="33"/>
      <c r="S231" s="33"/>
      <c r="T231" s="33"/>
      <c r="U231" s="33"/>
      <c r="V231" s="33"/>
      <c r="W231" s="33"/>
      <c r="X231" s="33"/>
    </row>
    <row r="232" spans="1:24" ht="19.5" customHeight="1" x14ac:dyDescent="0.3">
      <c r="A232" s="202">
        <v>363</v>
      </c>
      <c r="B232" s="2">
        <v>2</v>
      </c>
      <c r="C232" s="2">
        <v>6</v>
      </c>
      <c r="D232" s="2">
        <v>41</v>
      </c>
      <c r="E232" s="109" t="s">
        <v>108</v>
      </c>
      <c r="F232" s="110" t="s">
        <v>109</v>
      </c>
      <c r="G232" s="110"/>
      <c r="H232" s="5">
        <v>43517</v>
      </c>
      <c r="I232" s="5"/>
      <c r="J232" s="5">
        <v>43518</v>
      </c>
      <c r="K232" s="5"/>
      <c r="L232" s="6">
        <f t="shared" si="0"/>
        <v>1</v>
      </c>
      <c r="M232" s="6"/>
      <c r="N232" s="4"/>
      <c r="O232" s="4"/>
      <c r="P232" s="203"/>
      <c r="Q232" s="33"/>
      <c r="R232" s="33"/>
      <c r="S232" s="33"/>
      <c r="T232" s="33"/>
      <c r="U232" s="33"/>
      <c r="V232" s="33"/>
      <c r="W232" s="33"/>
      <c r="X232" s="33"/>
    </row>
    <row r="233" spans="1:24" ht="19.5" customHeight="1" x14ac:dyDescent="0.3">
      <c r="A233" s="202">
        <v>364</v>
      </c>
      <c r="B233" s="2">
        <v>2</v>
      </c>
      <c r="C233" s="2">
        <v>6</v>
      </c>
      <c r="D233" s="2">
        <v>61</v>
      </c>
      <c r="E233" s="109" t="s">
        <v>346</v>
      </c>
      <c r="F233" s="110" t="s">
        <v>347</v>
      </c>
      <c r="G233" s="110"/>
      <c r="H233" s="5">
        <v>43519</v>
      </c>
      <c r="I233" s="5"/>
      <c r="J233" s="5">
        <v>43520</v>
      </c>
      <c r="K233" s="5"/>
      <c r="L233" s="6">
        <f t="shared" si="0"/>
        <v>1</v>
      </c>
      <c r="M233" s="6"/>
      <c r="N233" s="4"/>
      <c r="O233" s="4"/>
      <c r="P233" s="203"/>
      <c r="Q233" s="33"/>
      <c r="R233" s="33"/>
      <c r="S233" s="33"/>
      <c r="T233" s="33"/>
      <c r="U233" s="33"/>
      <c r="V233" s="33"/>
      <c r="W233" s="33"/>
      <c r="X233" s="33"/>
    </row>
    <row r="234" spans="1:24" ht="19.5" customHeight="1" x14ac:dyDescent="0.3">
      <c r="A234" s="202">
        <v>365</v>
      </c>
      <c r="B234" s="2">
        <v>2</v>
      </c>
      <c r="C234" s="2">
        <v>6</v>
      </c>
      <c r="D234" s="2">
        <v>95</v>
      </c>
      <c r="E234" s="109" t="s">
        <v>315</v>
      </c>
      <c r="F234" s="110" t="s">
        <v>316</v>
      </c>
      <c r="G234" s="110"/>
      <c r="H234" s="5">
        <v>43526</v>
      </c>
      <c r="I234" s="5"/>
      <c r="J234" s="5">
        <v>43527</v>
      </c>
      <c r="K234" s="5"/>
      <c r="L234" s="6">
        <f t="shared" si="0"/>
        <v>1</v>
      </c>
      <c r="M234" s="6"/>
      <c r="N234" s="4"/>
      <c r="O234" s="4"/>
      <c r="P234" s="203"/>
      <c r="Q234" s="33"/>
      <c r="R234" s="33"/>
      <c r="S234" s="33"/>
      <c r="T234" s="33"/>
      <c r="U234" s="33"/>
      <c r="V234" s="33"/>
      <c r="W234" s="33"/>
      <c r="X234" s="33"/>
    </row>
    <row r="235" spans="1:24" ht="19.5" customHeight="1" x14ac:dyDescent="0.3">
      <c r="A235" s="202">
        <v>366</v>
      </c>
      <c r="B235" s="2">
        <v>2</v>
      </c>
      <c r="C235" s="2">
        <v>6</v>
      </c>
      <c r="D235" s="2">
        <v>2</v>
      </c>
      <c r="E235" s="109" t="s">
        <v>134</v>
      </c>
      <c r="F235" s="110" t="s">
        <v>135</v>
      </c>
      <c r="G235" s="110"/>
      <c r="H235" s="5">
        <v>43519</v>
      </c>
      <c r="I235" s="5"/>
      <c r="J235" s="5">
        <v>43519</v>
      </c>
      <c r="K235" s="5"/>
      <c r="L235" s="6">
        <f t="shared" si="0"/>
        <v>0</v>
      </c>
      <c r="M235" s="6"/>
      <c r="N235" s="4"/>
      <c r="O235" s="4"/>
      <c r="P235" s="203"/>
      <c r="Q235" s="33"/>
      <c r="R235" s="33"/>
      <c r="S235" s="33"/>
      <c r="T235" s="33"/>
      <c r="U235" s="33"/>
      <c r="V235" s="33"/>
      <c r="W235" s="33"/>
      <c r="X235" s="33"/>
    </row>
    <row r="236" spans="1:24" ht="19.5" customHeight="1" x14ac:dyDescent="0.3">
      <c r="A236" s="202">
        <v>367</v>
      </c>
      <c r="B236" s="2">
        <v>2</v>
      </c>
      <c r="C236" s="2">
        <v>6</v>
      </c>
      <c r="D236" s="2">
        <v>96</v>
      </c>
      <c r="E236" s="109" t="s">
        <v>110</v>
      </c>
      <c r="F236" s="110" t="s">
        <v>111</v>
      </c>
      <c r="G236" s="110"/>
      <c r="H236" s="5">
        <v>43525</v>
      </c>
      <c r="I236" s="5"/>
      <c r="J236" s="5">
        <v>43525</v>
      </c>
      <c r="K236" s="5"/>
      <c r="L236" s="6">
        <f t="shared" si="0"/>
        <v>0</v>
      </c>
      <c r="M236" s="6"/>
      <c r="N236" s="4"/>
      <c r="O236" s="4"/>
      <c r="P236" s="203"/>
      <c r="Q236" s="33"/>
      <c r="R236" s="33"/>
      <c r="S236" s="33"/>
      <c r="T236" s="33"/>
      <c r="U236" s="33"/>
      <c r="V236" s="33"/>
      <c r="W236" s="33"/>
      <c r="X236" s="33"/>
    </row>
    <row r="237" spans="1:24" ht="19.5" customHeight="1" x14ac:dyDescent="0.3">
      <c r="A237" s="202">
        <v>368</v>
      </c>
      <c r="B237" s="2">
        <v>2</v>
      </c>
      <c r="C237" s="2">
        <v>6</v>
      </c>
      <c r="D237" s="2">
        <v>71</v>
      </c>
      <c r="E237" s="109" t="s">
        <v>86</v>
      </c>
      <c r="F237" s="110" t="s">
        <v>87</v>
      </c>
      <c r="G237" s="110"/>
      <c r="H237" s="5">
        <v>43519</v>
      </c>
      <c r="I237" s="5"/>
      <c r="J237" s="5">
        <v>43519</v>
      </c>
      <c r="K237" s="5"/>
      <c r="L237" s="6">
        <f t="shared" si="0"/>
        <v>0</v>
      </c>
      <c r="M237" s="6"/>
      <c r="N237" s="4"/>
      <c r="O237" s="4"/>
      <c r="P237" s="203"/>
      <c r="Q237" s="33"/>
      <c r="R237" s="33"/>
      <c r="S237" s="33"/>
      <c r="T237" s="33"/>
      <c r="U237" s="33"/>
      <c r="V237" s="33"/>
      <c r="W237" s="33"/>
      <c r="X237" s="33"/>
    </row>
    <row r="238" spans="1:24" ht="19.5" customHeight="1" x14ac:dyDescent="0.3">
      <c r="A238" s="202">
        <v>369</v>
      </c>
      <c r="B238" s="2">
        <v>2</v>
      </c>
      <c r="C238" s="2">
        <v>6</v>
      </c>
      <c r="D238" s="2">
        <v>109</v>
      </c>
      <c r="E238" s="109" t="s">
        <v>264</v>
      </c>
      <c r="F238" s="110" t="s">
        <v>265</v>
      </c>
      <c r="G238" s="110"/>
      <c r="H238" s="5">
        <v>43525</v>
      </c>
      <c r="I238" s="5"/>
      <c r="J238" s="5">
        <v>43525</v>
      </c>
      <c r="K238" s="5"/>
      <c r="L238" s="6">
        <f t="shared" si="0"/>
        <v>0</v>
      </c>
      <c r="M238" s="6"/>
      <c r="N238" s="4"/>
      <c r="O238" s="4"/>
      <c r="P238" s="203"/>
      <c r="Q238" s="33"/>
      <c r="R238" s="33"/>
      <c r="S238" s="33"/>
      <c r="T238" s="33"/>
      <c r="U238" s="33"/>
      <c r="V238" s="33"/>
      <c r="W238" s="33"/>
      <c r="X238" s="33"/>
    </row>
    <row r="239" spans="1:24" ht="19.5" customHeight="1" x14ac:dyDescent="0.3">
      <c r="A239" s="202">
        <v>370</v>
      </c>
      <c r="B239" s="2">
        <v>2</v>
      </c>
      <c r="C239" s="2">
        <v>6</v>
      </c>
      <c r="D239" s="2">
        <v>1</v>
      </c>
      <c r="E239" s="109" t="s">
        <v>126</v>
      </c>
      <c r="F239" s="110" t="s">
        <v>127</v>
      </c>
      <c r="G239" s="110"/>
      <c r="H239" s="5">
        <v>43521</v>
      </c>
      <c r="I239" s="5"/>
      <c r="J239" s="5">
        <v>43521</v>
      </c>
      <c r="K239" s="5"/>
      <c r="L239" s="6">
        <f t="shared" si="0"/>
        <v>0</v>
      </c>
      <c r="M239" s="6"/>
      <c r="N239" s="4"/>
      <c r="O239" s="4"/>
      <c r="P239" s="203"/>
      <c r="Q239" s="33"/>
      <c r="R239" s="33"/>
      <c r="S239" s="33"/>
      <c r="T239" s="33"/>
      <c r="U239" s="33"/>
      <c r="V239" s="33"/>
      <c r="W239" s="33"/>
      <c r="X239" s="33"/>
    </row>
    <row r="240" spans="1:24" ht="19.5" customHeight="1" x14ac:dyDescent="0.3">
      <c r="A240" s="202">
        <v>371</v>
      </c>
      <c r="B240" s="2">
        <v>2</v>
      </c>
      <c r="C240" s="2">
        <v>6</v>
      </c>
      <c r="D240" s="2">
        <v>92</v>
      </c>
      <c r="E240" s="109" t="s">
        <v>186</v>
      </c>
      <c r="F240" s="110" t="s">
        <v>187</v>
      </c>
      <c r="G240" s="110"/>
      <c r="H240" s="5">
        <v>43519</v>
      </c>
      <c r="I240" s="5"/>
      <c r="J240" s="5">
        <v>43518</v>
      </c>
      <c r="K240" s="5"/>
      <c r="L240" s="6">
        <f t="shared" si="0"/>
        <v>-1</v>
      </c>
      <c r="M240" s="6"/>
      <c r="N240" s="4"/>
      <c r="O240" s="4"/>
      <c r="P240" s="203"/>
      <c r="Q240" s="33"/>
      <c r="R240" s="33"/>
      <c r="S240" s="33"/>
      <c r="T240" s="33"/>
      <c r="U240" s="33"/>
      <c r="V240" s="33"/>
      <c r="W240" s="33"/>
      <c r="X240" s="33"/>
    </row>
    <row r="241" spans="1:24" ht="19.5" customHeight="1" x14ac:dyDescent="0.3">
      <c r="A241" s="202">
        <v>372</v>
      </c>
      <c r="B241" s="2">
        <v>2</v>
      </c>
      <c r="C241" s="2">
        <v>6</v>
      </c>
      <c r="D241" s="2">
        <v>27</v>
      </c>
      <c r="E241" s="109" t="s">
        <v>184</v>
      </c>
      <c r="F241" s="110" t="s">
        <v>185</v>
      </c>
      <c r="G241" s="110"/>
      <c r="H241" s="5">
        <v>43519</v>
      </c>
      <c r="I241" s="5"/>
      <c r="J241" s="5">
        <v>43520</v>
      </c>
      <c r="K241" s="5"/>
      <c r="L241" s="6">
        <f t="shared" si="0"/>
        <v>1</v>
      </c>
      <c r="M241" s="6"/>
      <c r="N241" s="4"/>
      <c r="O241" s="4"/>
      <c r="P241" s="203"/>
      <c r="Q241" s="33"/>
      <c r="R241" s="33"/>
      <c r="S241" s="33"/>
      <c r="T241" s="33"/>
      <c r="U241" s="33"/>
      <c r="V241" s="33"/>
      <c r="W241" s="33"/>
      <c r="X241" s="33"/>
    </row>
    <row r="242" spans="1:24" ht="19.5" customHeight="1" x14ac:dyDescent="0.3">
      <c r="A242" s="202">
        <v>373</v>
      </c>
      <c r="B242" s="2">
        <v>2</v>
      </c>
      <c r="C242" s="2">
        <v>7</v>
      </c>
      <c r="D242" s="2">
        <v>129</v>
      </c>
      <c r="E242" s="111" t="s">
        <v>302</v>
      </c>
      <c r="F242" s="112" t="s">
        <v>303</v>
      </c>
      <c r="G242" s="110"/>
      <c r="H242" s="5">
        <v>43521</v>
      </c>
      <c r="I242" s="5"/>
      <c r="J242" s="5">
        <v>43523</v>
      </c>
      <c r="K242" s="5"/>
      <c r="L242" s="6">
        <f t="shared" si="0"/>
        <v>2</v>
      </c>
      <c r="M242" s="6"/>
      <c r="N242" s="4"/>
      <c r="O242" s="4"/>
      <c r="P242" s="203"/>
      <c r="Q242" s="33"/>
      <c r="R242" s="33"/>
      <c r="S242" s="33"/>
      <c r="T242" s="33"/>
      <c r="U242" s="33"/>
      <c r="V242" s="33"/>
      <c r="W242" s="33"/>
      <c r="X242" s="33"/>
    </row>
    <row r="243" spans="1:24" ht="19.5" customHeight="1" x14ac:dyDescent="0.3">
      <c r="A243" s="202">
        <v>374</v>
      </c>
      <c r="B243" s="2">
        <v>2</v>
      </c>
      <c r="C243" s="2">
        <v>7</v>
      </c>
      <c r="D243" s="2">
        <v>162</v>
      </c>
      <c r="E243" s="109" t="s">
        <v>240</v>
      </c>
      <c r="F243" s="110" t="s">
        <v>241</v>
      </c>
      <c r="G243" s="110"/>
      <c r="H243" s="5">
        <v>43521</v>
      </c>
      <c r="I243" s="5"/>
      <c r="J243" s="5">
        <v>43521</v>
      </c>
      <c r="K243" s="5"/>
      <c r="L243" s="6">
        <f t="shared" si="0"/>
        <v>0</v>
      </c>
      <c r="M243" s="6"/>
      <c r="N243" s="4"/>
      <c r="O243" s="4"/>
      <c r="P243" s="203"/>
      <c r="Q243" s="33"/>
      <c r="R243" s="33"/>
      <c r="S243" s="33"/>
      <c r="T243" s="33"/>
      <c r="U243" s="33"/>
      <c r="V243" s="33"/>
      <c r="W243" s="33"/>
      <c r="X243" s="33"/>
    </row>
    <row r="244" spans="1:24" ht="19.5" customHeight="1" x14ac:dyDescent="0.3">
      <c r="A244" s="202">
        <v>375</v>
      </c>
      <c r="B244" s="2">
        <v>2</v>
      </c>
      <c r="C244" s="2">
        <v>7</v>
      </c>
      <c r="D244" s="2">
        <v>144</v>
      </c>
      <c r="E244" s="109" t="s">
        <v>308</v>
      </c>
      <c r="F244" s="110" t="s">
        <v>309</v>
      </c>
      <c r="G244" s="110"/>
      <c r="H244" s="5">
        <v>43528</v>
      </c>
      <c r="I244" s="5"/>
      <c r="J244" s="5">
        <v>43526</v>
      </c>
      <c r="K244" s="5"/>
      <c r="L244" s="6">
        <f t="shared" si="0"/>
        <v>-2</v>
      </c>
      <c r="M244" s="6"/>
      <c r="N244" s="4"/>
      <c r="O244" s="4"/>
      <c r="P244" s="203"/>
      <c r="Q244" s="33"/>
      <c r="R244" s="33"/>
      <c r="S244" s="33"/>
      <c r="T244" s="33"/>
      <c r="U244" s="33"/>
      <c r="V244" s="33"/>
      <c r="W244" s="33"/>
      <c r="X244" s="33"/>
    </row>
    <row r="245" spans="1:24" ht="19.5" customHeight="1" x14ac:dyDescent="0.3">
      <c r="A245" s="202">
        <v>376</v>
      </c>
      <c r="B245" s="2">
        <v>2</v>
      </c>
      <c r="C245" s="2">
        <v>7</v>
      </c>
      <c r="D245" s="2">
        <v>139</v>
      </c>
      <c r="E245" s="109" t="s">
        <v>188</v>
      </c>
      <c r="F245" s="110" t="s">
        <v>189</v>
      </c>
      <c r="G245" s="110"/>
      <c r="H245" s="5">
        <v>43521</v>
      </c>
      <c r="I245" s="5"/>
      <c r="J245" s="5">
        <v>43521</v>
      </c>
      <c r="K245" s="5"/>
      <c r="L245" s="6">
        <f t="shared" si="0"/>
        <v>0</v>
      </c>
      <c r="M245" s="6"/>
      <c r="N245" s="4"/>
      <c r="O245" s="4"/>
      <c r="P245" s="203"/>
      <c r="Q245" s="33"/>
      <c r="R245" s="33"/>
      <c r="S245" s="33"/>
      <c r="T245" s="33"/>
      <c r="U245" s="33"/>
      <c r="V245" s="33"/>
      <c r="W245" s="33"/>
      <c r="X245" s="33"/>
    </row>
    <row r="246" spans="1:24" ht="19.5" customHeight="1" x14ac:dyDescent="0.3">
      <c r="A246" s="202">
        <v>377</v>
      </c>
      <c r="B246" s="2">
        <v>2</v>
      </c>
      <c r="C246" s="2">
        <v>7</v>
      </c>
      <c r="D246" s="2">
        <v>11</v>
      </c>
      <c r="E246" s="109" t="s">
        <v>55</v>
      </c>
      <c r="F246" s="110" t="s">
        <v>56</v>
      </c>
      <c r="G246" s="110"/>
      <c r="H246" s="5">
        <v>43518</v>
      </c>
      <c r="I246" s="5"/>
      <c r="J246" s="5">
        <v>43519</v>
      </c>
      <c r="K246" s="5"/>
      <c r="L246" s="6">
        <f t="shared" si="0"/>
        <v>1</v>
      </c>
      <c r="M246" s="6"/>
      <c r="N246" s="4"/>
      <c r="O246" s="4"/>
      <c r="P246" s="203"/>
      <c r="Q246" s="33"/>
      <c r="R246" s="33"/>
      <c r="S246" s="33"/>
      <c r="T246" s="33"/>
      <c r="U246" s="33"/>
      <c r="V246" s="33"/>
      <c r="W246" s="33"/>
      <c r="X246" s="33"/>
    </row>
    <row r="247" spans="1:24" ht="19.5" customHeight="1" x14ac:dyDescent="0.3">
      <c r="A247" s="202">
        <v>378</v>
      </c>
      <c r="B247" s="2">
        <v>2</v>
      </c>
      <c r="C247" s="2">
        <v>7</v>
      </c>
      <c r="D247" s="2">
        <v>9</v>
      </c>
      <c r="E247" s="109" t="s">
        <v>274</v>
      </c>
      <c r="F247" s="110" t="s">
        <v>275</v>
      </c>
      <c r="G247" s="110"/>
      <c r="H247" s="5">
        <v>43520</v>
      </c>
      <c r="I247" s="5"/>
      <c r="J247" s="5">
        <v>43521</v>
      </c>
      <c r="K247" s="5"/>
      <c r="L247" s="6">
        <f t="shared" si="0"/>
        <v>1</v>
      </c>
      <c r="M247" s="6"/>
      <c r="N247" s="4"/>
      <c r="O247" s="4"/>
      <c r="P247" s="203"/>
      <c r="Q247" s="33"/>
      <c r="R247" s="33"/>
      <c r="S247" s="33"/>
      <c r="T247" s="33"/>
      <c r="U247" s="33"/>
      <c r="V247" s="33"/>
      <c r="W247" s="33"/>
      <c r="X247" s="33"/>
    </row>
    <row r="248" spans="1:24" ht="19.5" customHeight="1" x14ac:dyDescent="0.3">
      <c r="A248" s="202">
        <v>379</v>
      </c>
      <c r="B248" s="2">
        <v>2</v>
      </c>
      <c r="C248" s="2">
        <v>7</v>
      </c>
      <c r="D248" s="2">
        <v>88</v>
      </c>
      <c r="E248" s="109" t="s">
        <v>122</v>
      </c>
      <c r="F248" s="110" t="s">
        <v>123</v>
      </c>
      <c r="G248" s="110"/>
      <c r="H248" s="5">
        <v>43517</v>
      </c>
      <c r="I248" s="5"/>
      <c r="J248" s="5">
        <v>43521</v>
      </c>
      <c r="K248" s="5"/>
      <c r="L248" s="6">
        <f t="shared" si="0"/>
        <v>4</v>
      </c>
      <c r="M248" s="6"/>
      <c r="N248" s="4"/>
      <c r="O248" s="4"/>
      <c r="P248" s="203"/>
      <c r="Q248" s="33"/>
      <c r="R248" s="33"/>
      <c r="S248" s="33"/>
      <c r="T248" s="33"/>
      <c r="U248" s="33"/>
      <c r="V248" s="33"/>
      <c r="W248" s="33"/>
      <c r="X248" s="33"/>
    </row>
    <row r="249" spans="1:24" ht="19.5" customHeight="1" x14ac:dyDescent="0.3">
      <c r="A249" s="202">
        <v>380</v>
      </c>
      <c r="B249" s="2">
        <v>2</v>
      </c>
      <c r="C249" s="2">
        <v>7</v>
      </c>
      <c r="D249" s="2">
        <v>70</v>
      </c>
      <c r="E249" s="109" t="s">
        <v>39</v>
      </c>
      <c r="F249" s="110" t="s">
        <v>40</v>
      </c>
      <c r="G249" s="110"/>
      <c r="H249" s="5">
        <v>43516</v>
      </c>
      <c r="I249" s="5"/>
      <c r="J249" s="5">
        <v>43516</v>
      </c>
      <c r="K249" s="5"/>
      <c r="L249" s="6">
        <f t="shared" si="0"/>
        <v>0</v>
      </c>
      <c r="M249" s="6"/>
      <c r="N249" s="4"/>
      <c r="O249" s="4"/>
      <c r="P249" s="203"/>
      <c r="Q249" s="33"/>
      <c r="R249" s="33"/>
      <c r="S249" s="33"/>
      <c r="T249" s="33"/>
      <c r="U249" s="33"/>
      <c r="V249" s="33"/>
      <c r="W249" s="33"/>
      <c r="X249" s="33"/>
    </row>
    <row r="250" spans="1:24" ht="19.5" customHeight="1" x14ac:dyDescent="0.3">
      <c r="A250" s="202">
        <v>381</v>
      </c>
      <c r="B250" s="2">
        <v>2</v>
      </c>
      <c r="C250" s="2">
        <v>7</v>
      </c>
      <c r="D250" s="2">
        <v>159</v>
      </c>
      <c r="E250" s="109" t="s">
        <v>102</v>
      </c>
      <c r="F250" s="110" t="s">
        <v>103</v>
      </c>
      <c r="G250" s="110"/>
      <c r="H250" s="5">
        <v>43520</v>
      </c>
      <c r="I250" s="5"/>
      <c r="J250" s="5">
        <v>43525</v>
      </c>
      <c r="K250" s="5"/>
      <c r="L250" s="6">
        <f t="shared" si="0"/>
        <v>7</v>
      </c>
      <c r="M250" s="6"/>
      <c r="N250" s="4"/>
      <c r="O250" s="4"/>
      <c r="P250" s="203"/>
      <c r="Q250" s="33"/>
      <c r="R250" s="33"/>
      <c r="S250" s="33"/>
      <c r="T250" s="33"/>
      <c r="U250" s="33"/>
      <c r="V250" s="33"/>
      <c r="W250" s="33"/>
      <c r="X250" s="33"/>
    </row>
    <row r="251" spans="1:24" ht="19.5" customHeight="1" x14ac:dyDescent="0.3">
      <c r="A251" s="202">
        <v>382</v>
      </c>
      <c r="B251" s="2">
        <v>2</v>
      </c>
      <c r="C251" s="2">
        <v>7</v>
      </c>
      <c r="D251" s="2">
        <v>40</v>
      </c>
      <c r="E251" s="111">
        <v>172640</v>
      </c>
      <c r="F251" s="112" t="s">
        <v>333</v>
      </c>
      <c r="G251" s="110"/>
      <c r="H251" s="5">
        <v>43530</v>
      </c>
      <c r="I251" s="5"/>
      <c r="J251" s="5">
        <v>43530</v>
      </c>
      <c r="K251" s="5"/>
      <c r="L251" s="6">
        <f t="shared" si="0"/>
        <v>0</v>
      </c>
      <c r="M251" s="6"/>
      <c r="N251" s="4"/>
      <c r="O251" s="4"/>
      <c r="P251" s="203"/>
      <c r="Q251" s="33"/>
      <c r="R251" s="33"/>
      <c r="S251" s="33"/>
      <c r="T251" s="33"/>
      <c r="U251" s="33"/>
      <c r="V251" s="33"/>
      <c r="W251" s="33"/>
      <c r="X251" s="33"/>
    </row>
    <row r="252" spans="1:24" ht="19.5" customHeight="1" x14ac:dyDescent="0.3">
      <c r="A252" s="202">
        <v>383</v>
      </c>
      <c r="B252" s="2">
        <v>2</v>
      </c>
      <c r="C252" s="2">
        <v>7</v>
      </c>
      <c r="D252" s="2">
        <v>102</v>
      </c>
      <c r="E252" s="109" t="s">
        <v>37</v>
      </c>
      <c r="F252" s="110" t="s">
        <v>38</v>
      </c>
      <c r="G252" s="110"/>
      <c r="H252" s="5">
        <v>43513</v>
      </c>
      <c r="I252" s="5"/>
      <c r="J252" s="5">
        <v>43512</v>
      </c>
      <c r="K252" s="5"/>
      <c r="L252" s="6">
        <f t="shared" si="0"/>
        <v>-1</v>
      </c>
      <c r="M252" s="6"/>
      <c r="N252" s="4"/>
      <c r="O252" s="4"/>
      <c r="P252" s="203"/>
      <c r="Q252" s="33"/>
      <c r="R252" s="33"/>
      <c r="S252" s="33"/>
      <c r="T252" s="33"/>
      <c r="U252" s="33"/>
      <c r="V252" s="33"/>
      <c r="W252" s="33"/>
      <c r="X252" s="33"/>
    </row>
    <row r="253" spans="1:24" ht="19.5" customHeight="1" x14ac:dyDescent="0.3">
      <c r="A253" s="202">
        <v>384</v>
      </c>
      <c r="B253" s="2">
        <v>2</v>
      </c>
      <c r="C253" s="2">
        <v>7</v>
      </c>
      <c r="D253" s="2">
        <v>121</v>
      </c>
      <c r="E253" s="111" t="s">
        <v>142</v>
      </c>
      <c r="F253" s="112" t="s">
        <v>143</v>
      </c>
      <c r="G253" s="110"/>
      <c r="H253" s="5">
        <v>43523</v>
      </c>
      <c r="I253" s="5"/>
      <c r="J253" s="5">
        <v>43523</v>
      </c>
      <c r="K253" s="5"/>
      <c r="L253" s="6">
        <f t="shared" si="0"/>
        <v>0</v>
      </c>
      <c r="M253" s="6"/>
      <c r="N253" s="4"/>
      <c r="O253" s="4"/>
      <c r="P253" s="203"/>
      <c r="Q253" s="33"/>
      <c r="R253" s="33"/>
      <c r="S253" s="33"/>
      <c r="T253" s="33"/>
      <c r="U253" s="33"/>
      <c r="V253" s="33"/>
      <c r="W253" s="33"/>
      <c r="X253" s="33"/>
    </row>
    <row r="254" spans="1:24" ht="19.5" customHeight="1" x14ac:dyDescent="0.3">
      <c r="A254" s="202">
        <v>385</v>
      </c>
      <c r="B254" s="2">
        <v>2</v>
      </c>
      <c r="C254" s="2">
        <v>8</v>
      </c>
      <c r="D254" s="2">
        <v>49</v>
      </c>
      <c r="E254" s="109" t="s">
        <v>228</v>
      </c>
      <c r="F254" s="110" t="s">
        <v>229</v>
      </c>
      <c r="G254" s="110"/>
      <c r="H254" s="5">
        <v>43522</v>
      </c>
      <c r="I254" s="5"/>
      <c r="J254" s="5">
        <v>43525</v>
      </c>
      <c r="K254" s="5"/>
      <c r="L254" s="6">
        <f t="shared" si="0"/>
        <v>5</v>
      </c>
      <c r="M254" s="6"/>
      <c r="N254" s="4"/>
      <c r="O254" s="4"/>
      <c r="P254" s="203"/>
      <c r="Q254" s="33"/>
      <c r="R254" s="33"/>
      <c r="S254" s="33"/>
      <c r="T254" s="33"/>
      <c r="U254" s="33"/>
      <c r="V254" s="33"/>
      <c r="W254" s="33"/>
      <c r="X254" s="33"/>
    </row>
    <row r="255" spans="1:24" ht="19.5" customHeight="1" x14ac:dyDescent="0.3">
      <c r="A255" s="202">
        <v>386</v>
      </c>
      <c r="B255" s="2">
        <v>2</v>
      </c>
      <c r="C255" s="2">
        <v>8</v>
      </c>
      <c r="D255" s="2">
        <v>56</v>
      </c>
      <c r="E255" s="109" t="s">
        <v>232</v>
      </c>
      <c r="F255" s="110" t="s">
        <v>233</v>
      </c>
      <c r="G255" s="110"/>
      <c r="H255" s="5">
        <v>43520</v>
      </c>
      <c r="I255" s="5"/>
      <c r="J255" s="5">
        <v>43522</v>
      </c>
      <c r="K255" s="5"/>
      <c r="L255" s="6">
        <f t="shared" si="0"/>
        <v>2</v>
      </c>
      <c r="M255" s="6"/>
      <c r="N255" s="4"/>
      <c r="O255" s="4"/>
      <c r="P255" s="203"/>
      <c r="Q255" s="33"/>
      <c r="R255" s="33"/>
      <c r="S255" s="33"/>
      <c r="T255" s="33"/>
      <c r="U255" s="33"/>
      <c r="V255" s="33"/>
      <c r="W255" s="33"/>
      <c r="X255" s="33"/>
    </row>
    <row r="256" spans="1:24" ht="19.5" customHeight="1" x14ac:dyDescent="0.3">
      <c r="A256" s="202">
        <v>387</v>
      </c>
      <c r="B256" s="2">
        <v>2</v>
      </c>
      <c r="C256" s="2">
        <v>8</v>
      </c>
      <c r="D256" s="2">
        <v>89</v>
      </c>
      <c r="E256" s="109" t="s">
        <v>290</v>
      </c>
      <c r="F256" s="110" t="s">
        <v>291</v>
      </c>
      <c r="G256" s="110"/>
      <c r="H256" s="5">
        <v>43525</v>
      </c>
      <c r="I256" s="5"/>
      <c r="J256" s="5">
        <v>43525</v>
      </c>
      <c r="K256" s="5"/>
      <c r="L256" s="6">
        <f t="shared" si="0"/>
        <v>0</v>
      </c>
      <c r="M256" s="6"/>
      <c r="N256" s="4"/>
      <c r="O256" s="4"/>
      <c r="P256" s="203"/>
      <c r="Q256" s="33"/>
      <c r="R256" s="33"/>
      <c r="S256" s="33"/>
      <c r="T256" s="33"/>
      <c r="U256" s="33"/>
      <c r="V256" s="33"/>
      <c r="W256" s="33"/>
      <c r="X256" s="33"/>
    </row>
    <row r="257" spans="1:24" ht="19.5" customHeight="1" x14ac:dyDescent="0.3">
      <c r="A257" s="202">
        <v>388</v>
      </c>
      <c r="B257" s="2">
        <v>2</v>
      </c>
      <c r="C257" s="2">
        <v>8</v>
      </c>
      <c r="D257" s="2">
        <v>42</v>
      </c>
      <c r="E257" s="109" t="s">
        <v>304</v>
      </c>
      <c r="F257" s="110" t="s">
        <v>305</v>
      </c>
      <c r="G257" s="110"/>
      <c r="H257" s="5">
        <v>43525</v>
      </c>
      <c r="I257" s="5"/>
      <c r="J257" s="5">
        <v>43525</v>
      </c>
      <c r="K257" s="5"/>
      <c r="L257" s="6">
        <f t="shared" si="0"/>
        <v>0</v>
      </c>
      <c r="M257" s="6"/>
      <c r="N257" s="4"/>
      <c r="O257" s="4"/>
      <c r="P257" s="203"/>
      <c r="Q257" s="33"/>
      <c r="R257" s="33"/>
      <c r="S257" s="33"/>
      <c r="T257" s="33"/>
      <c r="U257" s="33"/>
      <c r="V257" s="33"/>
      <c r="W257" s="33"/>
      <c r="X257" s="33"/>
    </row>
    <row r="258" spans="1:24" ht="19.5" customHeight="1" x14ac:dyDescent="0.3">
      <c r="A258" s="202">
        <v>389</v>
      </c>
      <c r="B258" s="2">
        <v>2</v>
      </c>
      <c r="C258" s="2">
        <v>8</v>
      </c>
      <c r="D258" s="2">
        <v>48</v>
      </c>
      <c r="E258" s="109" t="s">
        <v>224</v>
      </c>
      <c r="F258" s="110" t="s">
        <v>225</v>
      </c>
      <c r="G258" s="110"/>
      <c r="H258" s="5">
        <v>43526</v>
      </c>
      <c r="I258" s="5"/>
      <c r="J258" s="5">
        <v>43526</v>
      </c>
      <c r="K258" s="5"/>
      <c r="L258" s="6">
        <f t="shared" si="0"/>
        <v>0</v>
      </c>
      <c r="M258" s="6"/>
      <c r="N258" s="4"/>
      <c r="O258" s="4"/>
      <c r="P258" s="203"/>
      <c r="Q258" s="33"/>
      <c r="R258" s="33"/>
      <c r="S258" s="33"/>
      <c r="T258" s="33"/>
      <c r="U258" s="33"/>
      <c r="V258" s="33"/>
      <c r="W258" s="33"/>
      <c r="X258" s="33"/>
    </row>
    <row r="259" spans="1:24" ht="19.5" customHeight="1" x14ac:dyDescent="0.3">
      <c r="A259" s="202">
        <v>390</v>
      </c>
      <c r="B259" s="2">
        <v>2</v>
      </c>
      <c r="C259" s="2">
        <v>8</v>
      </c>
      <c r="D259" s="2">
        <v>154</v>
      </c>
      <c r="E259" s="109" t="s">
        <v>156</v>
      </c>
      <c r="F259" s="110" t="s">
        <v>157</v>
      </c>
      <c r="G259" s="110"/>
      <c r="H259" s="5">
        <v>43520</v>
      </c>
      <c r="I259" s="5"/>
      <c r="J259" s="5">
        <v>43520</v>
      </c>
      <c r="K259" s="5"/>
      <c r="L259" s="6">
        <f t="shared" si="0"/>
        <v>0</v>
      </c>
      <c r="M259" s="6"/>
      <c r="N259" s="4"/>
      <c r="O259" s="4"/>
      <c r="P259" s="203"/>
      <c r="Q259" s="33"/>
      <c r="R259" s="33"/>
      <c r="S259" s="33"/>
      <c r="T259" s="33"/>
      <c r="U259" s="33"/>
      <c r="V259" s="33"/>
      <c r="W259" s="33"/>
      <c r="X259" s="33"/>
    </row>
    <row r="260" spans="1:24" ht="19.5" customHeight="1" x14ac:dyDescent="0.3">
      <c r="A260" s="202">
        <v>391</v>
      </c>
      <c r="B260" s="2">
        <v>2</v>
      </c>
      <c r="C260" s="2">
        <v>8</v>
      </c>
      <c r="D260" s="2">
        <v>150</v>
      </c>
      <c r="E260" s="109" t="s">
        <v>118</v>
      </c>
      <c r="F260" s="110" t="s">
        <v>119</v>
      </c>
      <c r="G260" s="110"/>
      <c r="H260" s="5">
        <v>43519</v>
      </c>
      <c r="I260" s="5"/>
      <c r="J260" s="5">
        <v>43520</v>
      </c>
      <c r="K260" s="5"/>
      <c r="L260" s="6">
        <f t="shared" si="0"/>
        <v>1</v>
      </c>
      <c r="M260" s="6"/>
      <c r="N260" s="4"/>
      <c r="O260" s="4"/>
      <c r="P260" s="203"/>
      <c r="Q260" s="33"/>
      <c r="R260" s="33"/>
      <c r="S260" s="33"/>
      <c r="T260" s="33"/>
      <c r="U260" s="33"/>
      <c r="V260" s="33"/>
      <c r="W260" s="33"/>
      <c r="X260" s="33"/>
    </row>
    <row r="261" spans="1:24" ht="19.5" customHeight="1" x14ac:dyDescent="0.3">
      <c r="A261" s="202">
        <v>392</v>
      </c>
      <c r="B261" s="2">
        <v>2</v>
      </c>
      <c r="C261" s="2">
        <v>8</v>
      </c>
      <c r="D261" s="2">
        <v>133</v>
      </c>
      <c r="E261" s="109" t="s">
        <v>234</v>
      </c>
      <c r="F261" s="110" t="s">
        <v>235</v>
      </c>
      <c r="G261" s="110"/>
      <c r="H261" s="5">
        <v>43525</v>
      </c>
      <c r="I261" s="5"/>
      <c r="J261" s="5">
        <v>43526</v>
      </c>
      <c r="K261" s="5"/>
      <c r="L261" s="6">
        <f t="shared" si="0"/>
        <v>1</v>
      </c>
      <c r="M261" s="6"/>
      <c r="N261" s="4"/>
      <c r="O261" s="4"/>
      <c r="P261" s="203"/>
      <c r="Q261" s="33"/>
      <c r="R261" s="33"/>
      <c r="S261" s="33"/>
      <c r="T261" s="33"/>
      <c r="U261" s="33"/>
      <c r="V261" s="33"/>
      <c r="W261" s="33"/>
      <c r="X261" s="33"/>
    </row>
    <row r="262" spans="1:24" ht="19.5" customHeight="1" x14ac:dyDescent="0.3">
      <c r="A262" s="202">
        <v>393</v>
      </c>
      <c r="B262" s="2">
        <v>2</v>
      </c>
      <c r="C262" s="2">
        <v>8</v>
      </c>
      <c r="D262" s="2">
        <v>47</v>
      </c>
      <c r="E262" s="109" t="s">
        <v>317</v>
      </c>
      <c r="F262" s="110" t="s">
        <v>318</v>
      </c>
      <c r="G262" s="110"/>
      <c r="H262" s="5">
        <v>43526</v>
      </c>
      <c r="I262" s="5"/>
      <c r="J262" s="5">
        <v>43526</v>
      </c>
      <c r="K262" s="5"/>
      <c r="L262" s="6">
        <f t="shared" si="0"/>
        <v>0</v>
      </c>
      <c r="M262" s="6"/>
      <c r="N262" s="4"/>
      <c r="O262" s="4"/>
      <c r="P262" s="203"/>
      <c r="Q262" s="33"/>
      <c r="R262" s="33"/>
      <c r="S262" s="33"/>
      <c r="T262" s="33"/>
      <c r="U262" s="33"/>
      <c r="V262" s="33"/>
      <c r="W262" s="33"/>
      <c r="X262" s="33"/>
    </row>
    <row r="263" spans="1:24" ht="19.5" customHeight="1" x14ac:dyDescent="0.3">
      <c r="A263" s="202">
        <v>394</v>
      </c>
      <c r="B263" s="2">
        <v>2</v>
      </c>
      <c r="C263" s="2">
        <v>8</v>
      </c>
      <c r="D263" s="2">
        <v>55</v>
      </c>
      <c r="E263" s="109" t="s">
        <v>292</v>
      </c>
      <c r="F263" s="110" t="s">
        <v>293</v>
      </c>
      <c r="G263" s="110"/>
      <c r="H263" s="5">
        <v>43522</v>
      </c>
      <c r="I263" s="5"/>
      <c r="J263" s="5">
        <v>43525</v>
      </c>
      <c r="K263" s="5"/>
      <c r="L263" s="6">
        <f t="shared" si="0"/>
        <v>5</v>
      </c>
      <c r="M263" s="6"/>
      <c r="N263" s="4"/>
      <c r="O263" s="4"/>
      <c r="P263" s="203"/>
      <c r="Q263" s="33"/>
      <c r="R263" s="33"/>
      <c r="S263" s="33"/>
      <c r="T263" s="33"/>
      <c r="U263" s="33"/>
      <c r="V263" s="33"/>
      <c r="W263" s="33"/>
      <c r="X263" s="33"/>
    </row>
    <row r="264" spans="1:24" ht="19.5" customHeight="1" x14ac:dyDescent="0.3">
      <c r="A264" s="202">
        <v>395</v>
      </c>
      <c r="B264" s="2">
        <v>2</v>
      </c>
      <c r="C264" s="2">
        <v>8</v>
      </c>
      <c r="D264" s="2">
        <v>166</v>
      </c>
      <c r="E264" s="113" t="s">
        <v>45</v>
      </c>
      <c r="F264" s="110" t="s">
        <v>46</v>
      </c>
      <c r="G264" s="110"/>
      <c r="H264" s="5">
        <v>43515</v>
      </c>
      <c r="I264" s="5"/>
      <c r="J264" s="5">
        <v>43514</v>
      </c>
      <c r="K264" s="5"/>
      <c r="L264" s="6">
        <f t="shared" si="0"/>
        <v>-1</v>
      </c>
      <c r="M264" s="6"/>
      <c r="N264" s="4"/>
      <c r="O264" s="4"/>
      <c r="P264" s="203"/>
      <c r="Q264" s="33"/>
      <c r="R264" s="33"/>
      <c r="S264" s="33"/>
      <c r="T264" s="33"/>
      <c r="U264" s="33"/>
      <c r="V264" s="33"/>
      <c r="W264" s="33"/>
      <c r="X264" s="33"/>
    </row>
    <row r="265" spans="1:24" ht="19.5" customHeight="1" x14ac:dyDescent="0.3">
      <c r="A265" s="202">
        <v>396</v>
      </c>
      <c r="B265" s="2">
        <v>2</v>
      </c>
      <c r="C265" s="2">
        <v>8</v>
      </c>
      <c r="D265" s="2">
        <v>134</v>
      </c>
      <c r="E265" s="109" t="s">
        <v>170</v>
      </c>
      <c r="F265" s="110" t="s">
        <v>171</v>
      </c>
      <c r="G265" s="110"/>
      <c r="H265" s="5">
        <v>43517</v>
      </c>
      <c r="I265" s="5"/>
      <c r="J265" s="5">
        <v>43516</v>
      </c>
      <c r="K265" s="5"/>
      <c r="L265" s="6">
        <f t="shared" si="0"/>
        <v>-1</v>
      </c>
      <c r="M265" s="6"/>
      <c r="N265" s="4"/>
      <c r="O265" s="4"/>
      <c r="P265" s="203"/>
      <c r="Q265" s="33"/>
      <c r="R265" s="33"/>
      <c r="S265" s="33"/>
      <c r="T265" s="33"/>
      <c r="U265" s="33"/>
      <c r="V265" s="33"/>
      <c r="W265" s="33"/>
      <c r="X265" s="33"/>
    </row>
    <row r="266" spans="1:24" ht="19.5" customHeight="1" x14ac:dyDescent="0.3">
      <c r="A266" s="202">
        <v>397</v>
      </c>
      <c r="B266" s="2">
        <v>2</v>
      </c>
      <c r="C266" s="2">
        <v>9</v>
      </c>
      <c r="D266" s="2">
        <v>24</v>
      </c>
      <c r="E266" s="109" t="s">
        <v>288</v>
      </c>
      <c r="F266" s="110" t="s">
        <v>289</v>
      </c>
      <c r="G266" s="110"/>
      <c r="H266" s="5">
        <v>43526</v>
      </c>
      <c r="I266" s="5"/>
      <c r="J266" s="5">
        <v>43526</v>
      </c>
      <c r="K266" s="5"/>
      <c r="L266" s="6">
        <f t="shared" si="0"/>
        <v>0</v>
      </c>
      <c r="M266" s="6"/>
      <c r="N266" s="4"/>
      <c r="O266" s="4"/>
      <c r="P266" s="203"/>
      <c r="Q266" s="33"/>
      <c r="R266" s="33"/>
      <c r="S266" s="33"/>
      <c r="T266" s="33"/>
      <c r="U266" s="33"/>
      <c r="V266" s="33"/>
      <c r="W266" s="33"/>
      <c r="X266" s="33"/>
    </row>
    <row r="267" spans="1:24" ht="19.5" customHeight="1" x14ac:dyDescent="0.3">
      <c r="A267" s="202">
        <v>398</v>
      </c>
      <c r="B267" s="2">
        <v>2</v>
      </c>
      <c r="C267" s="2">
        <v>9</v>
      </c>
      <c r="D267" s="2">
        <v>98</v>
      </c>
      <c r="E267" s="109" t="s">
        <v>18</v>
      </c>
      <c r="F267" s="110" t="s">
        <v>19</v>
      </c>
      <c r="G267" s="110"/>
      <c r="H267" s="5">
        <v>43513</v>
      </c>
      <c r="I267" s="5"/>
      <c r="J267" s="5">
        <v>43516</v>
      </c>
      <c r="K267" s="5"/>
      <c r="L267" s="6">
        <f t="shared" si="0"/>
        <v>3</v>
      </c>
      <c r="M267" s="6"/>
      <c r="N267" s="4"/>
      <c r="O267" s="4"/>
      <c r="P267" s="203"/>
      <c r="Q267" s="33"/>
      <c r="R267" s="33"/>
      <c r="S267" s="33"/>
      <c r="T267" s="33"/>
      <c r="U267" s="33"/>
      <c r="V267" s="33"/>
      <c r="W267" s="33"/>
      <c r="X267" s="33"/>
    </row>
    <row r="268" spans="1:24" ht="19.5" customHeight="1" x14ac:dyDescent="0.3">
      <c r="A268" s="202">
        <v>399</v>
      </c>
      <c r="B268" s="2">
        <v>2</v>
      </c>
      <c r="C268" s="2">
        <v>9</v>
      </c>
      <c r="D268" s="2">
        <v>128</v>
      </c>
      <c r="E268" s="109" t="s">
        <v>150</v>
      </c>
      <c r="F268" s="110" t="s">
        <v>151</v>
      </c>
      <c r="G268" s="110"/>
      <c r="H268" s="5">
        <v>43520</v>
      </c>
      <c r="I268" s="5"/>
      <c r="J268" s="5">
        <v>43521</v>
      </c>
      <c r="K268" s="5"/>
      <c r="L268" s="6">
        <f t="shared" si="0"/>
        <v>1</v>
      </c>
      <c r="M268" s="6"/>
      <c r="N268" s="4"/>
      <c r="O268" s="4"/>
      <c r="P268" s="203"/>
      <c r="Q268" s="33"/>
      <c r="R268" s="33"/>
      <c r="S268" s="33"/>
      <c r="T268" s="33"/>
      <c r="U268" s="33"/>
      <c r="V268" s="33"/>
      <c r="W268" s="33"/>
      <c r="X268" s="33"/>
    </row>
    <row r="269" spans="1:24" ht="19.5" customHeight="1" x14ac:dyDescent="0.3">
      <c r="A269" s="202">
        <v>400</v>
      </c>
      <c r="B269" s="2">
        <v>2</v>
      </c>
      <c r="C269" s="2">
        <v>9</v>
      </c>
      <c r="D269" s="2">
        <v>99</v>
      </c>
      <c r="E269" s="109" t="s">
        <v>29</v>
      </c>
      <c r="F269" s="110" t="s">
        <v>30</v>
      </c>
      <c r="G269" s="110"/>
      <c r="H269" s="5">
        <v>43515</v>
      </c>
      <c r="I269" s="5"/>
      <c r="J269" s="5">
        <v>43515</v>
      </c>
      <c r="K269" s="5"/>
      <c r="L269" s="6">
        <f t="shared" si="0"/>
        <v>0</v>
      </c>
      <c r="M269" s="6"/>
      <c r="N269" s="4"/>
      <c r="O269" s="4"/>
      <c r="P269" s="203"/>
      <c r="Q269" s="33"/>
      <c r="R269" s="33"/>
      <c r="S269" s="33"/>
      <c r="T269" s="33"/>
      <c r="U269" s="33"/>
      <c r="V269" s="33"/>
      <c r="W269" s="33"/>
      <c r="X269" s="33"/>
    </row>
    <row r="270" spans="1:24" ht="19.5" customHeight="1" x14ac:dyDescent="0.3">
      <c r="A270" s="202">
        <v>401</v>
      </c>
      <c r="B270" s="2">
        <v>2</v>
      </c>
      <c r="C270" s="2">
        <v>9</v>
      </c>
      <c r="D270" s="2">
        <v>155</v>
      </c>
      <c r="E270" s="109" t="s">
        <v>49</v>
      </c>
      <c r="F270" s="110" t="s">
        <v>50</v>
      </c>
      <c r="G270" s="110"/>
      <c r="H270" s="5">
        <v>43516</v>
      </c>
      <c r="I270" s="5"/>
      <c r="J270" s="5">
        <v>43516</v>
      </c>
      <c r="K270" s="5"/>
      <c r="L270" s="6">
        <f t="shared" si="0"/>
        <v>0</v>
      </c>
      <c r="M270" s="6"/>
      <c r="N270" s="4"/>
      <c r="O270" s="4"/>
      <c r="P270" s="203"/>
      <c r="Q270" s="33"/>
      <c r="R270" s="33"/>
      <c r="S270" s="33"/>
      <c r="T270" s="33"/>
      <c r="U270" s="33"/>
      <c r="V270" s="33"/>
      <c r="W270" s="33"/>
      <c r="X270" s="33"/>
    </row>
    <row r="271" spans="1:24" ht="19.5" customHeight="1" x14ac:dyDescent="0.3">
      <c r="A271" s="202">
        <v>402</v>
      </c>
      <c r="B271" s="2">
        <v>2</v>
      </c>
      <c r="C271" s="2">
        <v>9</v>
      </c>
      <c r="D271" s="2">
        <v>28</v>
      </c>
      <c r="E271" s="109" t="s">
        <v>160</v>
      </c>
      <c r="F271" s="110" t="s">
        <v>161</v>
      </c>
      <c r="G271" s="110"/>
      <c r="H271" s="5">
        <v>43520</v>
      </c>
      <c r="I271" s="5"/>
      <c r="J271" s="5">
        <v>43521</v>
      </c>
      <c r="K271" s="5"/>
      <c r="L271" s="6">
        <f t="shared" si="0"/>
        <v>1</v>
      </c>
      <c r="M271" s="6"/>
      <c r="N271" s="4"/>
      <c r="O271" s="4"/>
      <c r="P271" s="203"/>
      <c r="Q271" s="33"/>
      <c r="R271" s="33"/>
      <c r="S271" s="33"/>
      <c r="T271" s="33"/>
      <c r="U271" s="33"/>
      <c r="V271" s="33"/>
      <c r="W271" s="33"/>
      <c r="X271" s="33"/>
    </row>
    <row r="272" spans="1:24" ht="19.5" customHeight="1" x14ac:dyDescent="0.3">
      <c r="A272" s="202">
        <v>403</v>
      </c>
      <c r="B272" s="2">
        <v>2</v>
      </c>
      <c r="C272" s="2">
        <v>9</v>
      </c>
      <c r="D272" s="2">
        <v>72</v>
      </c>
      <c r="E272" s="109" t="s">
        <v>72</v>
      </c>
      <c r="F272" s="110" t="s">
        <v>73</v>
      </c>
      <c r="G272" s="110"/>
      <c r="H272" s="5">
        <v>43518</v>
      </c>
      <c r="I272" s="5"/>
      <c r="J272" s="5">
        <v>43520</v>
      </c>
      <c r="K272" s="5"/>
      <c r="L272" s="6">
        <f t="shared" si="0"/>
        <v>2</v>
      </c>
      <c r="M272" s="6"/>
      <c r="N272" s="4"/>
      <c r="O272" s="4"/>
      <c r="P272" s="203"/>
      <c r="Q272" s="33"/>
      <c r="R272" s="33"/>
      <c r="S272" s="33"/>
      <c r="T272" s="33"/>
      <c r="U272" s="33"/>
      <c r="V272" s="33"/>
      <c r="W272" s="33"/>
      <c r="X272" s="33"/>
    </row>
    <row r="273" spans="1:24" ht="19.5" customHeight="1" x14ac:dyDescent="0.3">
      <c r="A273" s="202">
        <v>404</v>
      </c>
      <c r="B273" s="2">
        <v>2</v>
      </c>
      <c r="C273" s="2">
        <v>9</v>
      </c>
      <c r="D273" s="2">
        <v>64</v>
      </c>
      <c r="E273" s="109" t="s">
        <v>200</v>
      </c>
      <c r="F273" s="110" t="s">
        <v>201</v>
      </c>
      <c r="G273" s="110"/>
      <c r="H273" s="5">
        <v>43522</v>
      </c>
      <c r="I273" s="5"/>
      <c r="J273" s="5">
        <v>43522</v>
      </c>
      <c r="K273" s="5"/>
      <c r="L273" s="6">
        <f t="shared" si="0"/>
        <v>0</v>
      </c>
      <c r="M273" s="6"/>
      <c r="N273" s="4"/>
      <c r="O273" s="4"/>
      <c r="P273" s="203"/>
      <c r="Q273" s="33"/>
      <c r="R273" s="33"/>
      <c r="S273" s="33"/>
      <c r="T273" s="33"/>
      <c r="U273" s="33"/>
      <c r="V273" s="33"/>
      <c r="W273" s="33"/>
      <c r="X273" s="33"/>
    </row>
    <row r="274" spans="1:24" ht="19.5" customHeight="1" x14ac:dyDescent="0.3">
      <c r="A274" s="202">
        <v>405</v>
      </c>
      <c r="B274" s="2">
        <v>2</v>
      </c>
      <c r="C274" s="2">
        <v>9</v>
      </c>
      <c r="D274" s="2">
        <v>77</v>
      </c>
      <c r="E274" s="109" t="s">
        <v>194</v>
      </c>
      <c r="F274" s="110" t="s">
        <v>195</v>
      </c>
      <c r="G274" s="110"/>
      <c r="H274" s="5">
        <v>43518</v>
      </c>
      <c r="I274" s="5"/>
      <c r="J274" s="5">
        <v>43519</v>
      </c>
      <c r="K274" s="5"/>
      <c r="L274" s="6">
        <f t="shared" si="0"/>
        <v>1</v>
      </c>
      <c r="M274" s="6"/>
      <c r="N274" s="4"/>
      <c r="O274" s="4"/>
      <c r="P274" s="203"/>
      <c r="Q274" s="33"/>
      <c r="R274" s="33"/>
      <c r="S274" s="33"/>
      <c r="T274" s="33"/>
      <c r="U274" s="33"/>
      <c r="V274" s="33"/>
      <c r="W274" s="33"/>
      <c r="X274" s="33"/>
    </row>
    <row r="275" spans="1:24" ht="19.5" customHeight="1" x14ac:dyDescent="0.3">
      <c r="A275" s="202">
        <v>406</v>
      </c>
      <c r="B275" s="2">
        <v>2</v>
      </c>
      <c r="C275" s="2">
        <v>9</v>
      </c>
      <c r="D275" s="2">
        <v>44</v>
      </c>
      <c r="E275" s="109" t="s">
        <v>338</v>
      </c>
      <c r="F275" s="110" t="s">
        <v>339</v>
      </c>
      <c r="G275" s="110"/>
      <c r="H275" s="5">
        <v>43528</v>
      </c>
      <c r="I275" s="5"/>
      <c r="J275" s="5">
        <v>43529</v>
      </c>
      <c r="K275" s="5"/>
      <c r="L275" s="6">
        <f t="shared" si="0"/>
        <v>1</v>
      </c>
      <c r="M275" s="6"/>
      <c r="N275" s="4"/>
      <c r="O275" s="4"/>
      <c r="P275" s="203"/>
      <c r="Q275" s="33"/>
      <c r="R275" s="33"/>
      <c r="S275" s="33"/>
      <c r="T275" s="33"/>
      <c r="U275" s="33"/>
      <c r="V275" s="33"/>
      <c r="W275" s="33"/>
      <c r="X275" s="33"/>
    </row>
    <row r="276" spans="1:24" ht="19.5" customHeight="1" x14ac:dyDescent="0.3">
      <c r="A276" s="202">
        <v>407</v>
      </c>
      <c r="B276" s="2">
        <v>2</v>
      </c>
      <c r="C276" s="2">
        <v>9</v>
      </c>
      <c r="D276" s="2">
        <v>111</v>
      </c>
      <c r="E276" s="109" t="s">
        <v>280</v>
      </c>
      <c r="F276" s="110" t="s">
        <v>281</v>
      </c>
      <c r="G276" s="110"/>
      <c r="H276" s="5">
        <v>43523</v>
      </c>
      <c r="I276" s="5"/>
      <c r="J276" s="5">
        <v>43523</v>
      </c>
      <c r="K276" s="5"/>
      <c r="L276" s="6">
        <f t="shared" si="0"/>
        <v>0</v>
      </c>
      <c r="M276" s="6"/>
      <c r="N276" s="4"/>
      <c r="O276" s="4"/>
      <c r="P276" s="203"/>
      <c r="Q276" s="33"/>
      <c r="R276" s="33"/>
      <c r="S276" s="33"/>
      <c r="T276" s="33"/>
      <c r="U276" s="33"/>
      <c r="V276" s="33"/>
      <c r="W276" s="33"/>
      <c r="X276" s="33"/>
    </row>
    <row r="277" spans="1:24" ht="19.5" customHeight="1" x14ac:dyDescent="0.3">
      <c r="A277" s="202">
        <v>408</v>
      </c>
      <c r="B277" s="2">
        <v>2</v>
      </c>
      <c r="C277" s="2">
        <v>9</v>
      </c>
      <c r="D277" s="2">
        <v>68</v>
      </c>
      <c r="E277" s="111" t="s">
        <v>192</v>
      </c>
      <c r="F277" s="112" t="s">
        <v>193</v>
      </c>
      <c r="G277" s="110"/>
      <c r="H277" s="5">
        <v>43525</v>
      </c>
      <c r="I277" s="5"/>
      <c r="J277" s="5">
        <v>43526</v>
      </c>
      <c r="K277" s="5"/>
      <c r="L277" s="6">
        <f t="shared" si="0"/>
        <v>1</v>
      </c>
      <c r="M277" s="6"/>
      <c r="N277" s="4"/>
      <c r="O277" s="4"/>
      <c r="P277" s="203"/>
      <c r="Q277" s="33"/>
      <c r="R277" s="33"/>
      <c r="S277" s="33"/>
      <c r="T277" s="33"/>
      <c r="U277" s="33"/>
      <c r="V277" s="33"/>
      <c r="W277" s="33"/>
      <c r="X277" s="33"/>
    </row>
    <row r="278" spans="1:24" ht="19.5" customHeight="1" x14ac:dyDescent="0.3">
      <c r="A278" s="202">
        <v>409</v>
      </c>
      <c r="B278" s="2">
        <v>2</v>
      </c>
      <c r="C278" s="2">
        <v>10</v>
      </c>
      <c r="D278" s="2">
        <v>136</v>
      </c>
      <c r="E278" s="111" t="s">
        <v>340</v>
      </c>
      <c r="F278" s="112" t="s">
        <v>341</v>
      </c>
      <c r="G278" s="110"/>
      <c r="H278" s="5">
        <v>43527</v>
      </c>
      <c r="I278" s="5"/>
      <c r="J278" s="5">
        <v>43527</v>
      </c>
      <c r="K278" s="5"/>
      <c r="L278" s="6">
        <f t="shared" si="0"/>
        <v>0</v>
      </c>
      <c r="M278" s="6"/>
      <c r="N278" s="4"/>
      <c r="O278" s="4"/>
      <c r="P278" s="203"/>
      <c r="Q278" s="33"/>
      <c r="R278" s="33"/>
      <c r="S278" s="33"/>
      <c r="T278" s="33"/>
      <c r="U278" s="33"/>
      <c r="V278" s="33"/>
      <c r="W278" s="33"/>
      <c r="X278" s="33"/>
    </row>
    <row r="279" spans="1:24" ht="19.5" customHeight="1" x14ac:dyDescent="0.3">
      <c r="A279" s="202">
        <v>410</v>
      </c>
      <c r="B279" s="2">
        <v>2</v>
      </c>
      <c r="C279" s="2">
        <v>10</v>
      </c>
      <c r="D279" s="2">
        <v>34</v>
      </c>
      <c r="E279" s="109" t="s">
        <v>196</v>
      </c>
      <c r="F279" s="110" t="s">
        <v>197</v>
      </c>
      <c r="G279" s="110"/>
      <c r="H279" s="5">
        <v>43522</v>
      </c>
      <c r="I279" s="5"/>
      <c r="J279" s="5">
        <v>43521</v>
      </c>
      <c r="K279" s="5"/>
      <c r="L279" s="6">
        <f t="shared" si="0"/>
        <v>-1</v>
      </c>
      <c r="M279" s="6"/>
      <c r="N279" s="4"/>
      <c r="O279" s="4"/>
      <c r="P279" s="203"/>
      <c r="Q279" s="33"/>
      <c r="R279" s="33"/>
      <c r="S279" s="33"/>
      <c r="T279" s="33"/>
      <c r="U279" s="33"/>
      <c r="V279" s="33"/>
      <c r="W279" s="33"/>
      <c r="X279" s="33"/>
    </row>
    <row r="280" spans="1:24" ht="19.5" customHeight="1" x14ac:dyDescent="0.3">
      <c r="A280" s="202">
        <v>411</v>
      </c>
      <c r="B280" s="2">
        <v>2</v>
      </c>
      <c r="C280" s="2">
        <v>10</v>
      </c>
      <c r="D280" s="2">
        <v>53</v>
      </c>
      <c r="E280" s="109" t="s">
        <v>294</v>
      </c>
      <c r="F280" s="110" t="s">
        <v>295</v>
      </c>
      <c r="G280" s="110"/>
      <c r="H280" s="5">
        <v>43524</v>
      </c>
      <c r="I280" s="5"/>
      <c r="J280" s="5">
        <v>43527</v>
      </c>
      <c r="K280" s="5"/>
      <c r="L280" s="6">
        <f t="shared" si="0"/>
        <v>3</v>
      </c>
      <c r="M280" s="6"/>
      <c r="N280" s="4"/>
      <c r="O280" s="4"/>
      <c r="P280" s="203"/>
      <c r="Q280" s="33"/>
      <c r="R280" s="33"/>
      <c r="S280" s="33"/>
      <c r="T280" s="33"/>
      <c r="U280" s="33"/>
      <c r="V280" s="33"/>
      <c r="W280" s="33"/>
      <c r="X280" s="33"/>
    </row>
    <row r="281" spans="1:24" ht="19.5" customHeight="1" x14ac:dyDescent="0.3">
      <c r="A281" s="202">
        <v>412</v>
      </c>
      <c r="B281" s="2">
        <v>2</v>
      </c>
      <c r="C281" s="2">
        <v>10</v>
      </c>
      <c r="D281" s="2">
        <v>74</v>
      </c>
      <c r="E281" s="109" t="s">
        <v>35</v>
      </c>
      <c r="F281" s="110" t="s">
        <v>36</v>
      </c>
      <c r="G281" s="110"/>
      <c r="H281" s="5">
        <v>43513</v>
      </c>
      <c r="I281" s="5"/>
      <c r="J281" s="5">
        <v>43517</v>
      </c>
      <c r="K281" s="5"/>
      <c r="L281" s="6">
        <f t="shared" si="0"/>
        <v>4</v>
      </c>
      <c r="M281" s="6"/>
      <c r="N281" s="4"/>
      <c r="O281" s="4"/>
      <c r="P281" s="203"/>
      <c r="Q281" s="33"/>
      <c r="R281" s="33"/>
      <c r="S281" s="33"/>
      <c r="T281" s="33"/>
      <c r="U281" s="33"/>
      <c r="V281" s="33"/>
      <c r="W281" s="33"/>
      <c r="X281" s="33"/>
    </row>
    <row r="282" spans="1:24" ht="19.5" customHeight="1" x14ac:dyDescent="0.3">
      <c r="A282" s="202">
        <v>413</v>
      </c>
      <c r="B282" s="2">
        <v>2</v>
      </c>
      <c r="C282" s="2">
        <v>10</v>
      </c>
      <c r="D282" s="2">
        <v>66</v>
      </c>
      <c r="E282" s="109" t="s">
        <v>98</v>
      </c>
      <c r="F282" s="110" t="s">
        <v>99</v>
      </c>
      <c r="G282" s="110"/>
      <c r="H282" s="5">
        <v>43517</v>
      </c>
      <c r="I282" s="5"/>
      <c r="J282" s="5">
        <v>43518</v>
      </c>
      <c r="K282" s="5"/>
      <c r="L282" s="6">
        <f t="shared" si="0"/>
        <v>1</v>
      </c>
      <c r="M282" s="6"/>
      <c r="N282" s="4"/>
      <c r="O282" s="4"/>
      <c r="P282" s="203"/>
      <c r="Q282" s="33"/>
      <c r="R282" s="33"/>
      <c r="S282" s="33"/>
      <c r="T282" s="33"/>
      <c r="U282" s="33"/>
      <c r="V282" s="33"/>
      <c r="W282" s="33"/>
      <c r="X282" s="33"/>
    </row>
    <row r="283" spans="1:24" ht="19.5" customHeight="1" x14ac:dyDescent="0.3">
      <c r="A283" s="202">
        <v>414</v>
      </c>
      <c r="B283" s="2">
        <v>2</v>
      </c>
      <c r="C283" s="2">
        <v>10</v>
      </c>
      <c r="D283" s="2">
        <v>167</v>
      </c>
      <c r="E283" s="113" t="s">
        <v>16</v>
      </c>
      <c r="F283" s="110" t="s">
        <v>17</v>
      </c>
      <c r="G283" s="110"/>
      <c r="H283" s="5">
        <v>43512</v>
      </c>
      <c r="I283" s="5"/>
      <c r="J283" s="5">
        <v>43512</v>
      </c>
      <c r="K283" s="5"/>
      <c r="L283" s="6">
        <f t="shared" si="0"/>
        <v>0</v>
      </c>
      <c r="M283" s="6"/>
      <c r="N283" s="4"/>
      <c r="O283" s="4"/>
      <c r="P283" s="203"/>
      <c r="Q283" s="33"/>
      <c r="R283" s="33"/>
      <c r="S283" s="33"/>
      <c r="T283" s="33"/>
      <c r="U283" s="33"/>
      <c r="V283" s="33"/>
      <c r="W283" s="33"/>
      <c r="X283" s="33"/>
    </row>
    <row r="284" spans="1:24" ht="19.5" customHeight="1" x14ac:dyDescent="0.3">
      <c r="A284" s="202">
        <v>415</v>
      </c>
      <c r="B284" s="2">
        <v>2</v>
      </c>
      <c r="C284" s="2">
        <v>10</v>
      </c>
      <c r="D284" s="2">
        <v>86</v>
      </c>
      <c r="E284" s="111" t="s">
        <v>246</v>
      </c>
      <c r="F284" s="112" t="s">
        <v>247</v>
      </c>
      <c r="G284" s="110"/>
      <c r="H284" s="5">
        <v>43523</v>
      </c>
      <c r="I284" s="5"/>
      <c r="J284" s="5">
        <v>43522</v>
      </c>
      <c r="K284" s="5"/>
      <c r="L284" s="6">
        <f t="shared" si="0"/>
        <v>-1</v>
      </c>
      <c r="M284" s="6"/>
      <c r="N284" s="4"/>
      <c r="O284" s="4"/>
      <c r="P284" s="203"/>
      <c r="Q284" s="33"/>
      <c r="R284" s="33"/>
      <c r="S284" s="33"/>
      <c r="T284" s="33"/>
      <c r="U284" s="33"/>
      <c r="V284" s="33"/>
      <c r="W284" s="33"/>
      <c r="X284" s="33"/>
    </row>
    <row r="285" spans="1:24" ht="19.5" customHeight="1" x14ac:dyDescent="0.3">
      <c r="A285" s="202">
        <v>416</v>
      </c>
      <c r="B285" s="2">
        <v>2</v>
      </c>
      <c r="C285" s="2">
        <v>10</v>
      </c>
      <c r="D285" s="2">
        <v>146</v>
      </c>
      <c r="E285" s="109" t="s">
        <v>222</v>
      </c>
      <c r="F285" s="110" t="s">
        <v>223</v>
      </c>
      <c r="G285" s="110"/>
      <c r="H285" s="5">
        <v>43525</v>
      </c>
      <c r="I285" s="5"/>
      <c r="J285" s="5">
        <v>43525</v>
      </c>
      <c r="K285" s="5"/>
      <c r="L285" s="6">
        <f t="shared" si="0"/>
        <v>0</v>
      </c>
      <c r="M285" s="6"/>
      <c r="N285" s="4"/>
      <c r="O285" s="4"/>
      <c r="P285" s="203"/>
      <c r="Q285" s="33"/>
      <c r="R285" s="33"/>
      <c r="S285" s="33"/>
      <c r="T285" s="33"/>
      <c r="U285" s="33"/>
      <c r="V285" s="33"/>
      <c r="W285" s="33"/>
      <c r="X285" s="33"/>
    </row>
    <row r="286" spans="1:24" ht="19.5" customHeight="1" x14ac:dyDescent="0.3">
      <c r="A286" s="202">
        <v>417</v>
      </c>
      <c r="B286" s="2">
        <v>2</v>
      </c>
      <c r="C286" s="2">
        <v>10</v>
      </c>
      <c r="D286" s="2">
        <v>19</v>
      </c>
      <c r="E286" s="109" t="s">
        <v>278</v>
      </c>
      <c r="F286" s="110" t="s">
        <v>279</v>
      </c>
      <c r="G286" s="110"/>
      <c r="H286" s="5">
        <v>43522</v>
      </c>
      <c r="I286" s="5"/>
      <c r="J286" s="5">
        <v>43525</v>
      </c>
      <c r="K286" s="5"/>
      <c r="L286" s="6">
        <f t="shared" si="0"/>
        <v>5</v>
      </c>
      <c r="M286" s="6"/>
      <c r="N286" s="4"/>
      <c r="O286" s="4"/>
      <c r="P286" s="203"/>
      <c r="Q286" s="33"/>
      <c r="R286" s="33"/>
      <c r="S286" s="33"/>
      <c r="T286" s="33"/>
      <c r="U286" s="33"/>
      <c r="V286" s="33"/>
      <c r="W286" s="33"/>
      <c r="X286" s="33"/>
    </row>
    <row r="287" spans="1:24" ht="19.5" customHeight="1" x14ac:dyDescent="0.3">
      <c r="A287" s="202">
        <v>418</v>
      </c>
      <c r="B287" s="2">
        <v>2</v>
      </c>
      <c r="C287" s="2">
        <v>10</v>
      </c>
      <c r="D287" s="2">
        <v>39</v>
      </c>
      <c r="E287" s="109" t="s">
        <v>132</v>
      </c>
      <c r="F287" s="110" t="s">
        <v>133</v>
      </c>
      <c r="G287" s="110"/>
      <c r="H287" s="5">
        <v>43518</v>
      </c>
      <c r="I287" s="5"/>
      <c r="J287" s="5">
        <v>43520</v>
      </c>
      <c r="K287" s="5"/>
      <c r="L287" s="6">
        <f t="shared" si="0"/>
        <v>2</v>
      </c>
      <c r="M287" s="6"/>
      <c r="N287" s="4"/>
      <c r="O287" s="4"/>
      <c r="P287" s="203"/>
      <c r="Q287" s="33"/>
      <c r="R287" s="33"/>
      <c r="S287" s="33"/>
      <c r="T287" s="33"/>
      <c r="U287" s="33"/>
      <c r="V287" s="33"/>
      <c r="W287" s="33"/>
      <c r="X287" s="33"/>
    </row>
    <row r="288" spans="1:24" ht="19.5" customHeight="1" x14ac:dyDescent="0.3">
      <c r="A288" s="202">
        <v>419</v>
      </c>
      <c r="B288" s="2">
        <v>2</v>
      </c>
      <c r="C288" s="2">
        <v>10</v>
      </c>
      <c r="D288" s="2">
        <v>78</v>
      </c>
      <c r="E288" s="109" t="s">
        <v>124</v>
      </c>
      <c r="F288" s="110" t="s">
        <v>125</v>
      </c>
      <c r="G288" s="110"/>
      <c r="H288" s="5">
        <v>43519</v>
      </c>
      <c r="I288" s="5"/>
      <c r="J288" s="5">
        <v>43519</v>
      </c>
      <c r="K288" s="5"/>
      <c r="L288" s="6">
        <f t="shared" si="0"/>
        <v>0</v>
      </c>
      <c r="M288" s="6"/>
      <c r="N288" s="4"/>
      <c r="O288" s="4"/>
      <c r="P288" s="203"/>
      <c r="Q288" s="33"/>
      <c r="R288" s="33"/>
      <c r="S288" s="33"/>
      <c r="T288" s="33"/>
      <c r="U288" s="33"/>
      <c r="V288" s="33"/>
      <c r="W288" s="33"/>
      <c r="X288" s="33"/>
    </row>
    <row r="289" spans="1:24" ht="19.5" customHeight="1" x14ac:dyDescent="0.3">
      <c r="A289" s="202">
        <v>420</v>
      </c>
      <c r="B289" s="2">
        <v>2</v>
      </c>
      <c r="C289" s="2">
        <v>10</v>
      </c>
      <c r="D289" s="2">
        <v>114</v>
      </c>
      <c r="E289" s="109" t="s">
        <v>43</v>
      </c>
      <c r="F289" s="110" t="s">
        <v>44</v>
      </c>
      <c r="G289" s="110"/>
      <c r="H289" s="5">
        <v>43514</v>
      </c>
      <c r="I289" s="5"/>
      <c r="J289" s="5">
        <v>43517</v>
      </c>
      <c r="K289" s="5"/>
      <c r="L289" s="6">
        <f t="shared" si="0"/>
        <v>3</v>
      </c>
      <c r="M289" s="6"/>
      <c r="N289" s="4"/>
      <c r="O289" s="4"/>
      <c r="P289" s="203"/>
      <c r="Q289" s="33"/>
      <c r="R289" s="33"/>
      <c r="S289" s="33"/>
      <c r="T289" s="33"/>
      <c r="U289" s="33"/>
      <c r="V289" s="33"/>
      <c r="W289" s="33"/>
      <c r="X289" s="33"/>
    </row>
    <row r="290" spans="1:24" ht="19.5" customHeight="1" x14ac:dyDescent="0.3">
      <c r="A290" s="202">
        <v>421</v>
      </c>
      <c r="B290" s="2">
        <v>2</v>
      </c>
      <c r="C290" s="2">
        <v>11</v>
      </c>
      <c r="D290" s="2">
        <v>83</v>
      </c>
      <c r="E290" s="109" t="s">
        <v>78</v>
      </c>
      <c r="F290" s="110" t="s">
        <v>79</v>
      </c>
      <c r="G290" s="110"/>
      <c r="H290" s="5">
        <v>43513</v>
      </c>
      <c r="I290" s="5"/>
      <c r="J290" s="5">
        <v>43512</v>
      </c>
      <c r="K290" s="5"/>
      <c r="L290" s="6">
        <f t="shared" si="0"/>
        <v>-1</v>
      </c>
      <c r="M290" s="6"/>
      <c r="N290" s="4"/>
      <c r="O290" s="4"/>
      <c r="P290" s="203"/>
      <c r="Q290" s="33"/>
      <c r="R290" s="33"/>
      <c r="S290" s="33"/>
      <c r="T290" s="33"/>
      <c r="U290" s="33"/>
      <c r="V290" s="33"/>
      <c r="W290" s="33"/>
      <c r="X290" s="33"/>
    </row>
    <row r="291" spans="1:24" ht="19.5" customHeight="1" x14ac:dyDescent="0.3">
      <c r="A291" s="202">
        <v>422</v>
      </c>
      <c r="B291" s="2">
        <v>2</v>
      </c>
      <c r="C291" s="2">
        <v>11</v>
      </c>
      <c r="D291" s="2">
        <v>8</v>
      </c>
      <c r="E291" s="109" t="s">
        <v>164</v>
      </c>
      <c r="F291" s="110" t="s">
        <v>165</v>
      </c>
      <c r="G291" s="110"/>
      <c r="H291" s="5">
        <v>43520</v>
      </c>
      <c r="I291" s="5"/>
      <c r="J291" s="5">
        <v>43520</v>
      </c>
      <c r="K291" s="5"/>
      <c r="L291" s="6">
        <f t="shared" si="0"/>
        <v>0</v>
      </c>
      <c r="M291" s="6"/>
      <c r="N291" s="4"/>
      <c r="O291" s="4"/>
      <c r="P291" s="203"/>
      <c r="Q291" s="33"/>
      <c r="R291" s="33"/>
      <c r="S291" s="33"/>
      <c r="T291" s="33"/>
      <c r="U291" s="33"/>
      <c r="V291" s="33"/>
      <c r="W291" s="33"/>
      <c r="X291" s="33"/>
    </row>
    <row r="292" spans="1:24" ht="19.5" customHeight="1" x14ac:dyDescent="0.3">
      <c r="A292" s="202">
        <v>423</v>
      </c>
      <c r="B292" s="2">
        <v>2</v>
      </c>
      <c r="C292" s="2">
        <v>11</v>
      </c>
      <c r="D292" s="2">
        <v>26</v>
      </c>
      <c r="E292" s="109" t="s">
        <v>336</v>
      </c>
      <c r="F292" s="110" t="s">
        <v>337</v>
      </c>
      <c r="G292" s="110"/>
      <c r="H292" s="5">
        <v>43530</v>
      </c>
      <c r="I292" s="5"/>
      <c r="J292" s="5">
        <v>43530</v>
      </c>
      <c r="K292" s="5"/>
      <c r="L292" s="6">
        <f t="shared" si="0"/>
        <v>0</v>
      </c>
      <c r="M292" s="6"/>
      <c r="N292" s="4"/>
      <c r="O292" s="4"/>
      <c r="P292" s="203"/>
      <c r="Q292" s="33"/>
      <c r="R292" s="33"/>
      <c r="S292" s="33"/>
      <c r="T292" s="33"/>
      <c r="U292" s="33"/>
      <c r="V292" s="33"/>
      <c r="W292" s="33"/>
      <c r="X292" s="33"/>
    </row>
    <row r="293" spans="1:24" ht="19.5" customHeight="1" x14ac:dyDescent="0.3">
      <c r="A293" s="202">
        <v>424</v>
      </c>
      <c r="B293" s="2">
        <v>2</v>
      </c>
      <c r="C293" s="2">
        <v>11</v>
      </c>
      <c r="D293" s="2">
        <v>29</v>
      </c>
      <c r="E293" s="111" t="s">
        <v>68</v>
      </c>
      <c r="F293" s="112" t="s">
        <v>69</v>
      </c>
      <c r="G293" s="110"/>
      <c r="H293" s="5">
        <v>43516</v>
      </c>
      <c r="I293" s="5"/>
      <c r="J293" s="5">
        <v>43517</v>
      </c>
      <c r="K293" s="5"/>
      <c r="L293" s="6">
        <f t="shared" si="0"/>
        <v>1</v>
      </c>
      <c r="M293" s="6"/>
      <c r="N293" s="4"/>
      <c r="O293" s="4"/>
      <c r="P293" s="203"/>
      <c r="Q293" s="33"/>
      <c r="R293" s="33"/>
      <c r="S293" s="33"/>
      <c r="T293" s="33"/>
      <c r="U293" s="33"/>
      <c r="V293" s="33"/>
      <c r="W293" s="33"/>
      <c r="X293" s="33"/>
    </row>
    <row r="294" spans="1:24" ht="19.5" customHeight="1" x14ac:dyDescent="0.3">
      <c r="A294" s="202">
        <v>425</v>
      </c>
      <c r="B294" s="2">
        <v>2</v>
      </c>
      <c r="C294" s="2">
        <v>11</v>
      </c>
      <c r="D294" s="2">
        <v>31</v>
      </c>
      <c r="E294" s="109" t="s">
        <v>190</v>
      </c>
      <c r="F294" s="110" t="s">
        <v>191</v>
      </c>
      <c r="G294" s="110"/>
      <c r="H294" s="5">
        <v>43521</v>
      </c>
      <c r="I294" s="5"/>
      <c r="J294" s="5">
        <v>43521</v>
      </c>
      <c r="K294" s="5"/>
      <c r="L294" s="6">
        <f t="shared" si="0"/>
        <v>0</v>
      </c>
      <c r="M294" s="6"/>
      <c r="N294" s="4"/>
      <c r="O294" s="4"/>
      <c r="P294" s="203"/>
      <c r="Q294" s="33"/>
      <c r="R294" s="33"/>
      <c r="S294" s="33"/>
      <c r="T294" s="33"/>
      <c r="U294" s="33"/>
      <c r="V294" s="33"/>
      <c r="W294" s="33"/>
      <c r="X294" s="33"/>
    </row>
    <row r="295" spans="1:24" ht="19.5" customHeight="1" x14ac:dyDescent="0.3">
      <c r="A295" s="202">
        <v>426</v>
      </c>
      <c r="B295" s="2">
        <v>2</v>
      </c>
      <c r="C295" s="2">
        <v>11</v>
      </c>
      <c r="D295" s="2">
        <v>147</v>
      </c>
      <c r="E295" s="109" t="s">
        <v>327</v>
      </c>
      <c r="F295" s="110" t="s">
        <v>328</v>
      </c>
      <c r="G295" s="110"/>
      <c r="H295" s="5">
        <v>43525</v>
      </c>
      <c r="I295" s="5"/>
      <c r="J295" s="5">
        <v>43526</v>
      </c>
      <c r="K295" s="5"/>
      <c r="L295" s="6">
        <f t="shared" si="0"/>
        <v>1</v>
      </c>
      <c r="M295" s="6"/>
      <c r="N295" s="4"/>
      <c r="O295" s="4"/>
      <c r="P295" s="203"/>
      <c r="Q295" s="33"/>
      <c r="R295" s="33"/>
      <c r="S295" s="33"/>
      <c r="T295" s="33"/>
      <c r="U295" s="33"/>
      <c r="V295" s="33"/>
      <c r="W295" s="33"/>
      <c r="X295" s="33"/>
    </row>
    <row r="296" spans="1:24" ht="19.5" customHeight="1" x14ac:dyDescent="0.3">
      <c r="A296" s="202">
        <v>427</v>
      </c>
      <c r="B296" s="2">
        <v>2</v>
      </c>
      <c r="C296" s="2">
        <v>11</v>
      </c>
      <c r="D296" s="2">
        <v>104</v>
      </c>
      <c r="E296" s="109" t="s">
        <v>57</v>
      </c>
      <c r="F296" s="110" t="s">
        <v>58</v>
      </c>
      <c r="G296" s="110"/>
      <c r="H296" s="5">
        <v>43516</v>
      </c>
      <c r="I296" s="5"/>
      <c r="J296" s="5">
        <v>43518</v>
      </c>
      <c r="K296" s="5"/>
      <c r="L296" s="6">
        <f t="shared" si="0"/>
        <v>2</v>
      </c>
      <c r="M296" s="6"/>
      <c r="N296" s="4"/>
      <c r="O296" s="4"/>
      <c r="P296" s="203"/>
      <c r="Q296" s="33"/>
      <c r="R296" s="33"/>
      <c r="S296" s="33"/>
      <c r="T296" s="33"/>
      <c r="U296" s="33"/>
      <c r="V296" s="33"/>
      <c r="W296" s="33"/>
      <c r="X296" s="33"/>
    </row>
    <row r="297" spans="1:24" ht="19.5" customHeight="1" x14ac:dyDescent="0.3">
      <c r="A297" s="202">
        <v>428</v>
      </c>
      <c r="B297" s="2">
        <v>2</v>
      </c>
      <c r="C297" s="2">
        <v>11</v>
      </c>
      <c r="D297" s="2">
        <v>100</v>
      </c>
      <c r="E297" s="109" t="s">
        <v>20</v>
      </c>
      <c r="F297" s="110" t="s">
        <v>21</v>
      </c>
      <c r="G297" s="110"/>
      <c r="H297" s="5">
        <v>43514</v>
      </c>
      <c r="I297" s="5"/>
      <c r="J297" s="5">
        <v>43515</v>
      </c>
      <c r="K297" s="5"/>
      <c r="L297" s="6">
        <f t="shared" si="0"/>
        <v>1</v>
      </c>
      <c r="M297" s="6"/>
      <c r="N297" s="4"/>
      <c r="O297" s="4"/>
      <c r="P297" s="203"/>
      <c r="Q297" s="33"/>
      <c r="R297" s="33"/>
      <c r="S297" s="33"/>
      <c r="T297" s="33"/>
      <c r="U297" s="33"/>
      <c r="V297" s="33"/>
      <c r="W297" s="33"/>
      <c r="X297" s="33"/>
    </row>
    <row r="298" spans="1:24" ht="19.5" customHeight="1" x14ac:dyDescent="0.3">
      <c r="A298" s="202">
        <v>429</v>
      </c>
      <c r="B298" s="2">
        <v>2</v>
      </c>
      <c r="C298" s="2">
        <v>11</v>
      </c>
      <c r="D298" s="2">
        <v>32</v>
      </c>
      <c r="E298" s="109" t="s">
        <v>296</v>
      </c>
      <c r="F298" s="110" t="s">
        <v>297</v>
      </c>
      <c r="G298" s="110"/>
      <c r="H298" s="5">
        <v>43525</v>
      </c>
      <c r="I298" s="5"/>
      <c r="J298" s="5">
        <v>43525</v>
      </c>
      <c r="K298" s="5"/>
      <c r="L298" s="6">
        <f t="shared" si="0"/>
        <v>0</v>
      </c>
      <c r="M298" s="6"/>
      <c r="N298" s="4"/>
      <c r="O298" s="4"/>
      <c r="P298" s="203"/>
      <c r="Q298" s="33"/>
      <c r="R298" s="33"/>
      <c r="S298" s="33"/>
      <c r="T298" s="33"/>
      <c r="U298" s="33"/>
      <c r="V298" s="33"/>
      <c r="W298" s="33"/>
      <c r="X298" s="33"/>
    </row>
    <row r="299" spans="1:24" ht="19.5" customHeight="1" x14ac:dyDescent="0.3">
      <c r="A299" s="202">
        <v>430</v>
      </c>
      <c r="B299" s="2">
        <v>2</v>
      </c>
      <c r="C299" s="2">
        <v>11</v>
      </c>
      <c r="D299" s="2">
        <v>112</v>
      </c>
      <c r="E299" s="109" t="s">
        <v>41</v>
      </c>
      <c r="F299" s="110" t="s">
        <v>42</v>
      </c>
      <c r="G299" s="110"/>
      <c r="H299" s="5">
        <v>43516</v>
      </c>
      <c r="I299" s="5"/>
      <c r="J299" s="5">
        <v>43515</v>
      </c>
      <c r="K299" s="5"/>
      <c r="L299" s="6">
        <f t="shared" si="0"/>
        <v>-1</v>
      </c>
      <c r="M299" s="6"/>
      <c r="N299" s="4"/>
      <c r="O299" s="4"/>
      <c r="P299" s="203"/>
      <c r="Q299" s="33"/>
      <c r="R299" s="33"/>
      <c r="S299" s="33"/>
      <c r="T299" s="33"/>
      <c r="U299" s="33"/>
      <c r="V299" s="33"/>
      <c r="W299" s="33"/>
      <c r="X299" s="33"/>
    </row>
    <row r="300" spans="1:24" ht="19.5" customHeight="1" x14ac:dyDescent="0.3">
      <c r="A300" s="202">
        <v>431</v>
      </c>
      <c r="B300" s="2">
        <v>2</v>
      </c>
      <c r="C300" s="2">
        <v>11</v>
      </c>
      <c r="D300" s="2">
        <v>91</v>
      </c>
      <c r="E300" s="109" t="s">
        <v>258</v>
      </c>
      <c r="F300" s="110" t="s">
        <v>259</v>
      </c>
      <c r="G300" s="110"/>
      <c r="H300" s="5">
        <v>43520</v>
      </c>
      <c r="I300" s="5"/>
      <c r="J300" s="5">
        <v>43520</v>
      </c>
      <c r="K300" s="5"/>
      <c r="L300" s="6">
        <f t="shared" si="0"/>
        <v>0</v>
      </c>
      <c r="M300" s="6"/>
      <c r="N300" s="4"/>
      <c r="O300" s="4"/>
      <c r="P300" s="203"/>
      <c r="Q300" s="33"/>
      <c r="R300" s="33"/>
      <c r="S300" s="33"/>
      <c r="T300" s="33"/>
      <c r="U300" s="33"/>
      <c r="V300" s="33"/>
      <c r="W300" s="33"/>
      <c r="X300" s="33"/>
    </row>
    <row r="301" spans="1:24" ht="19.5" customHeight="1" x14ac:dyDescent="0.3">
      <c r="A301" s="202">
        <v>432</v>
      </c>
      <c r="B301" s="2">
        <v>2</v>
      </c>
      <c r="C301" s="2">
        <v>11</v>
      </c>
      <c r="D301" s="2">
        <v>79</v>
      </c>
      <c r="E301" s="109" t="s">
        <v>158</v>
      </c>
      <c r="F301" s="110" t="s">
        <v>159</v>
      </c>
      <c r="G301" s="110"/>
      <c r="H301" s="5">
        <v>43522</v>
      </c>
      <c r="I301" s="5"/>
      <c r="J301" s="5">
        <v>43521</v>
      </c>
      <c r="K301" s="5"/>
      <c r="L301" s="6">
        <f t="shared" si="0"/>
        <v>-1</v>
      </c>
      <c r="M301" s="6"/>
      <c r="N301" s="4"/>
      <c r="O301" s="4"/>
      <c r="P301" s="203"/>
      <c r="Q301" s="33"/>
      <c r="R301" s="33"/>
      <c r="S301" s="33"/>
      <c r="T301" s="33"/>
      <c r="U301" s="33"/>
      <c r="V301" s="33"/>
      <c r="W301" s="33"/>
      <c r="X301" s="33"/>
    </row>
    <row r="302" spans="1:24" ht="19.5" customHeight="1" x14ac:dyDescent="0.3">
      <c r="A302" s="202">
        <v>433</v>
      </c>
      <c r="B302" s="2">
        <v>2</v>
      </c>
      <c r="C302" s="2">
        <v>12</v>
      </c>
      <c r="D302" s="2">
        <v>45</v>
      </c>
      <c r="E302" s="109" t="s">
        <v>84</v>
      </c>
      <c r="F302" s="110" t="s">
        <v>85</v>
      </c>
      <c r="G302" s="110"/>
      <c r="H302" s="5">
        <v>43517</v>
      </c>
      <c r="I302" s="5"/>
      <c r="J302" s="5">
        <v>43520</v>
      </c>
      <c r="K302" s="5"/>
      <c r="L302" s="6">
        <f t="shared" si="0"/>
        <v>3</v>
      </c>
      <c r="M302" s="6"/>
      <c r="N302" s="4"/>
      <c r="O302" s="4"/>
      <c r="P302" s="203"/>
      <c r="Q302" s="33"/>
      <c r="R302" s="33"/>
      <c r="S302" s="33"/>
      <c r="T302" s="33"/>
      <c r="U302" s="33"/>
      <c r="V302" s="33"/>
      <c r="W302" s="33"/>
      <c r="X302" s="33"/>
    </row>
    <row r="303" spans="1:24" ht="19.5" customHeight="1" x14ac:dyDescent="0.3">
      <c r="A303" s="202">
        <v>434</v>
      </c>
      <c r="B303" s="2">
        <v>2</v>
      </c>
      <c r="C303" s="2">
        <v>12</v>
      </c>
      <c r="D303" s="2">
        <v>120</v>
      </c>
      <c r="E303" s="111" t="s">
        <v>252</v>
      </c>
      <c r="F303" s="112" t="s">
        <v>253</v>
      </c>
      <c r="G303" s="110"/>
      <c r="H303" s="5">
        <v>43523</v>
      </c>
      <c r="I303" s="5"/>
      <c r="J303" s="5">
        <v>43525</v>
      </c>
      <c r="K303" s="5"/>
      <c r="L303" s="6">
        <f t="shared" si="0"/>
        <v>4</v>
      </c>
      <c r="M303" s="6"/>
      <c r="N303" s="4"/>
      <c r="O303" s="4"/>
      <c r="P303" s="203"/>
      <c r="Q303" s="33"/>
      <c r="R303" s="33"/>
      <c r="S303" s="33"/>
      <c r="T303" s="33"/>
      <c r="U303" s="33"/>
      <c r="V303" s="33"/>
      <c r="W303" s="33"/>
      <c r="X303" s="33"/>
    </row>
    <row r="304" spans="1:24" ht="19.5" customHeight="1" x14ac:dyDescent="0.3">
      <c r="A304" s="202">
        <v>435</v>
      </c>
      <c r="B304" s="2">
        <v>2</v>
      </c>
      <c r="C304" s="2">
        <v>12</v>
      </c>
      <c r="D304" s="2">
        <v>101</v>
      </c>
      <c r="E304" s="109" t="s">
        <v>27</v>
      </c>
      <c r="F304" s="110" t="s">
        <v>28</v>
      </c>
      <c r="G304" s="110"/>
      <c r="H304" s="5">
        <v>43513</v>
      </c>
      <c r="I304" s="5"/>
      <c r="J304" s="5">
        <v>43519</v>
      </c>
      <c r="K304" s="5"/>
      <c r="L304" s="6">
        <f t="shared" si="0"/>
        <v>6</v>
      </c>
      <c r="M304" s="6"/>
      <c r="N304" s="4"/>
      <c r="O304" s="4"/>
      <c r="P304" s="203"/>
      <c r="Q304" s="33"/>
      <c r="R304" s="33"/>
      <c r="S304" s="33"/>
      <c r="T304" s="33"/>
      <c r="U304" s="33"/>
      <c r="V304" s="33"/>
      <c r="W304" s="33"/>
      <c r="X304" s="33"/>
    </row>
    <row r="305" spans="1:24" ht="19.5" customHeight="1" x14ac:dyDescent="0.3">
      <c r="A305" s="202">
        <v>436</v>
      </c>
      <c r="B305" s="2">
        <v>2</v>
      </c>
      <c r="C305" s="2">
        <v>12</v>
      </c>
      <c r="D305" s="2">
        <v>63</v>
      </c>
      <c r="E305" s="109" t="s">
        <v>148</v>
      </c>
      <c r="F305" s="110" t="s">
        <v>149</v>
      </c>
      <c r="G305" s="110"/>
      <c r="H305" s="5">
        <v>43522</v>
      </c>
      <c r="I305" s="5"/>
      <c r="J305" s="5">
        <v>43526</v>
      </c>
      <c r="K305" s="5"/>
      <c r="L305" s="6">
        <f t="shared" si="0"/>
        <v>6</v>
      </c>
      <c r="M305" s="6"/>
      <c r="N305" s="4"/>
      <c r="O305" s="4"/>
      <c r="P305" s="203"/>
      <c r="Q305" s="33"/>
      <c r="R305" s="33"/>
      <c r="S305" s="33"/>
      <c r="T305" s="33"/>
      <c r="U305" s="33"/>
      <c r="V305" s="33"/>
      <c r="W305" s="33"/>
      <c r="X305" s="33"/>
    </row>
    <row r="306" spans="1:24" ht="19.5" customHeight="1" x14ac:dyDescent="0.3">
      <c r="A306" s="202">
        <v>437</v>
      </c>
      <c r="B306" s="2">
        <v>2</v>
      </c>
      <c r="C306" s="2">
        <v>12</v>
      </c>
      <c r="D306" s="2">
        <v>17</v>
      </c>
      <c r="E306" s="109" t="s">
        <v>323</v>
      </c>
      <c r="F306" s="110" t="s">
        <v>324</v>
      </c>
      <c r="G306" s="110"/>
      <c r="H306" s="5">
        <v>43525</v>
      </c>
      <c r="I306" s="5"/>
      <c r="J306" s="5">
        <v>43527</v>
      </c>
      <c r="K306" s="5"/>
      <c r="L306" s="6">
        <f t="shared" si="0"/>
        <v>2</v>
      </c>
      <c r="M306" s="6"/>
      <c r="N306" s="4"/>
      <c r="O306" s="4"/>
      <c r="P306" s="203"/>
      <c r="Q306" s="33"/>
      <c r="R306" s="33"/>
      <c r="S306" s="33"/>
      <c r="T306" s="33"/>
      <c r="U306" s="33"/>
      <c r="V306" s="33"/>
      <c r="W306" s="33"/>
      <c r="X306" s="33"/>
    </row>
    <row r="307" spans="1:24" ht="19.5" customHeight="1" x14ac:dyDescent="0.3">
      <c r="A307" s="202">
        <v>438</v>
      </c>
      <c r="B307" s="2">
        <v>2</v>
      </c>
      <c r="C307" s="2">
        <v>12</v>
      </c>
      <c r="D307" s="2">
        <v>73</v>
      </c>
      <c r="E307" s="109" t="s">
        <v>268</v>
      </c>
      <c r="F307" s="110" t="s">
        <v>269</v>
      </c>
      <c r="G307" s="110"/>
      <c r="H307" s="5">
        <v>43520</v>
      </c>
      <c r="I307" s="5"/>
      <c r="J307" s="5">
        <v>43520</v>
      </c>
      <c r="K307" s="5"/>
      <c r="L307" s="6">
        <f t="shared" si="0"/>
        <v>0</v>
      </c>
      <c r="M307" s="6"/>
      <c r="N307" s="4"/>
      <c r="O307" s="4"/>
      <c r="P307" s="203"/>
      <c r="Q307" s="33"/>
      <c r="R307" s="33"/>
      <c r="S307" s="33"/>
      <c r="T307" s="33"/>
      <c r="U307" s="33"/>
      <c r="V307" s="33"/>
      <c r="W307" s="33"/>
      <c r="X307" s="33"/>
    </row>
    <row r="308" spans="1:24" ht="19.5" customHeight="1" x14ac:dyDescent="0.3">
      <c r="A308" s="202">
        <v>439</v>
      </c>
      <c r="B308" s="2">
        <v>2</v>
      </c>
      <c r="C308" s="2">
        <v>12</v>
      </c>
      <c r="D308" s="2">
        <v>43</v>
      </c>
      <c r="E308" s="109" t="s">
        <v>331</v>
      </c>
      <c r="F308" s="110" t="s">
        <v>332</v>
      </c>
      <c r="G308" s="110"/>
      <c r="H308" s="5">
        <v>43529</v>
      </c>
      <c r="I308" s="5"/>
      <c r="J308" s="5">
        <v>43529</v>
      </c>
      <c r="K308" s="5"/>
      <c r="L308" s="6">
        <f t="shared" si="0"/>
        <v>0</v>
      </c>
      <c r="M308" s="6"/>
      <c r="N308" s="4"/>
      <c r="O308" s="4"/>
      <c r="P308" s="203"/>
      <c r="Q308" s="33"/>
      <c r="R308" s="33"/>
      <c r="S308" s="33"/>
      <c r="T308" s="33"/>
      <c r="U308" s="33"/>
      <c r="V308" s="33"/>
      <c r="W308" s="33"/>
      <c r="X308" s="33"/>
    </row>
    <row r="309" spans="1:24" ht="19.5" customHeight="1" x14ac:dyDescent="0.3">
      <c r="A309" s="202">
        <v>440</v>
      </c>
      <c r="B309" s="2">
        <v>2</v>
      </c>
      <c r="C309" s="2">
        <v>12</v>
      </c>
      <c r="D309" s="2">
        <v>106</v>
      </c>
      <c r="E309" s="109" t="s">
        <v>47</v>
      </c>
      <c r="F309" s="110" t="s">
        <v>48</v>
      </c>
      <c r="G309" s="110"/>
      <c r="H309" s="5">
        <v>43515</v>
      </c>
      <c r="I309" s="5"/>
      <c r="J309" s="5">
        <v>43518</v>
      </c>
      <c r="K309" s="5"/>
      <c r="L309" s="6">
        <f t="shared" si="0"/>
        <v>3</v>
      </c>
      <c r="M309" s="6"/>
      <c r="N309" s="4"/>
      <c r="O309" s="4"/>
      <c r="P309" s="203"/>
      <c r="Q309" s="33"/>
      <c r="R309" s="33"/>
      <c r="S309" s="33"/>
      <c r="T309" s="33"/>
      <c r="U309" s="33"/>
      <c r="V309" s="33"/>
      <c r="W309" s="33"/>
      <c r="X309" s="33"/>
    </row>
    <row r="310" spans="1:24" ht="19.5" customHeight="1" x14ac:dyDescent="0.3">
      <c r="A310" s="202">
        <v>441</v>
      </c>
      <c r="B310" s="2">
        <v>2</v>
      </c>
      <c r="C310" s="2">
        <v>12</v>
      </c>
      <c r="D310" s="2">
        <v>140</v>
      </c>
      <c r="E310" s="109" t="s">
        <v>282</v>
      </c>
      <c r="F310" s="110" t="s">
        <v>283</v>
      </c>
      <c r="G310" s="110"/>
      <c r="H310" s="5">
        <v>43522</v>
      </c>
      <c r="I310" s="5"/>
      <c r="J310" s="5">
        <v>43527</v>
      </c>
      <c r="K310" s="5"/>
      <c r="L310" s="6">
        <f t="shared" si="0"/>
        <v>7</v>
      </c>
      <c r="M310" s="6"/>
      <c r="N310" s="4"/>
      <c r="O310" s="4"/>
      <c r="P310" s="203"/>
      <c r="Q310" s="33"/>
      <c r="R310" s="33"/>
      <c r="S310" s="33"/>
      <c r="T310" s="33"/>
      <c r="U310" s="33"/>
      <c r="V310" s="33"/>
      <c r="W310" s="33"/>
      <c r="X310" s="33"/>
    </row>
    <row r="311" spans="1:24" ht="19.5" customHeight="1" x14ac:dyDescent="0.3">
      <c r="A311" s="202">
        <v>442</v>
      </c>
      <c r="B311" s="2">
        <v>2</v>
      </c>
      <c r="C311" s="2">
        <v>12</v>
      </c>
      <c r="D311" s="2">
        <v>122</v>
      </c>
      <c r="E311" s="111" t="s">
        <v>218</v>
      </c>
      <c r="F311" s="112" t="s">
        <v>219</v>
      </c>
      <c r="G311" s="110"/>
      <c r="H311" s="5">
        <v>43521</v>
      </c>
      <c r="I311" s="5"/>
      <c r="J311" s="5">
        <v>43525</v>
      </c>
      <c r="K311" s="5"/>
      <c r="L311" s="6">
        <f t="shared" si="0"/>
        <v>6</v>
      </c>
      <c r="M311" s="6"/>
      <c r="N311" s="4"/>
      <c r="O311" s="4"/>
      <c r="P311" s="203"/>
      <c r="Q311" s="33"/>
      <c r="R311" s="33"/>
      <c r="S311" s="33"/>
      <c r="T311" s="33"/>
      <c r="U311" s="33"/>
      <c r="V311" s="33"/>
      <c r="W311" s="33"/>
      <c r="X311" s="33"/>
    </row>
    <row r="312" spans="1:24" ht="19.5" customHeight="1" x14ac:dyDescent="0.3">
      <c r="A312" s="202">
        <v>443</v>
      </c>
      <c r="B312" s="2">
        <v>2</v>
      </c>
      <c r="C312" s="2">
        <v>12</v>
      </c>
      <c r="D312" s="2">
        <v>153</v>
      </c>
      <c r="E312" s="109" t="s">
        <v>64</v>
      </c>
      <c r="F312" s="110" t="s">
        <v>65</v>
      </c>
      <c r="G312" s="110"/>
      <c r="H312" s="5">
        <v>43518</v>
      </c>
      <c r="I312" s="5"/>
      <c r="J312" s="5">
        <v>43519</v>
      </c>
      <c r="K312" s="5"/>
      <c r="L312" s="6">
        <f t="shared" si="0"/>
        <v>1</v>
      </c>
      <c r="M312" s="6"/>
      <c r="N312" s="4"/>
      <c r="O312" s="4"/>
      <c r="P312" s="203"/>
      <c r="Q312" s="33"/>
      <c r="R312" s="33"/>
      <c r="S312" s="33"/>
      <c r="T312" s="33"/>
      <c r="U312" s="33"/>
      <c r="V312" s="33"/>
      <c r="W312" s="33"/>
      <c r="X312" s="33"/>
    </row>
    <row r="313" spans="1:24" ht="19.5" customHeight="1" x14ac:dyDescent="0.3">
      <c r="A313" s="202">
        <v>444</v>
      </c>
      <c r="B313" s="2">
        <v>2</v>
      </c>
      <c r="C313" s="2">
        <v>12</v>
      </c>
      <c r="D313" s="2">
        <v>108</v>
      </c>
      <c r="E313" s="109" t="s">
        <v>238</v>
      </c>
      <c r="F313" s="110" t="s">
        <v>239</v>
      </c>
      <c r="G313" s="110"/>
      <c r="H313" s="5">
        <v>43523</v>
      </c>
      <c r="I313" s="5"/>
      <c r="J313" s="5">
        <v>43521</v>
      </c>
      <c r="K313" s="5"/>
      <c r="L313" s="6">
        <f t="shared" si="0"/>
        <v>-2</v>
      </c>
      <c r="M313" s="6"/>
      <c r="N313" s="4"/>
      <c r="O313" s="4"/>
      <c r="P313" s="203"/>
      <c r="Q313" s="33"/>
      <c r="R313" s="33"/>
      <c r="S313" s="33"/>
      <c r="T313" s="33"/>
      <c r="U313" s="33"/>
      <c r="V313" s="33"/>
      <c r="W313" s="33"/>
      <c r="X313" s="33"/>
    </row>
    <row r="314" spans="1:24" ht="19.5" customHeight="1" x14ac:dyDescent="0.3">
      <c r="A314" s="202">
        <v>445</v>
      </c>
      <c r="B314" s="2">
        <v>2</v>
      </c>
      <c r="C314" s="2">
        <v>13</v>
      </c>
      <c r="D314" s="2">
        <v>157</v>
      </c>
      <c r="E314" s="109" t="s">
        <v>106</v>
      </c>
      <c r="F314" s="110" t="s">
        <v>107</v>
      </c>
      <c r="G314" s="110"/>
      <c r="H314" s="5">
        <v>43517</v>
      </c>
      <c r="I314" s="5"/>
      <c r="J314" s="5">
        <v>43522</v>
      </c>
      <c r="K314" s="5"/>
      <c r="L314" s="6">
        <f t="shared" si="0"/>
        <v>5</v>
      </c>
      <c r="M314" s="6"/>
      <c r="N314" s="4"/>
      <c r="O314" s="4"/>
      <c r="P314" s="203"/>
      <c r="Q314" s="33"/>
      <c r="R314" s="33"/>
      <c r="S314" s="33"/>
      <c r="T314" s="33"/>
      <c r="U314" s="33"/>
      <c r="V314" s="33"/>
      <c r="W314" s="33"/>
      <c r="X314" s="33"/>
    </row>
    <row r="315" spans="1:24" ht="19.5" customHeight="1" x14ac:dyDescent="0.3">
      <c r="A315" s="202">
        <v>446</v>
      </c>
      <c r="B315" s="2">
        <v>2</v>
      </c>
      <c r="C315" s="2">
        <v>13</v>
      </c>
      <c r="D315" s="2">
        <v>14</v>
      </c>
      <c r="E315" s="109" t="s">
        <v>166</v>
      </c>
      <c r="F315" s="110" t="s">
        <v>167</v>
      </c>
      <c r="G315" s="110"/>
      <c r="H315" s="5">
        <v>43519</v>
      </c>
      <c r="I315" s="5"/>
      <c r="J315" s="5">
        <v>43519</v>
      </c>
      <c r="K315" s="5"/>
      <c r="L315" s="6">
        <f t="shared" si="0"/>
        <v>0</v>
      </c>
      <c r="M315" s="6"/>
      <c r="N315" s="4"/>
      <c r="O315" s="4"/>
      <c r="P315" s="203"/>
      <c r="Q315" s="33"/>
      <c r="R315" s="33"/>
      <c r="S315" s="33"/>
      <c r="T315" s="33"/>
      <c r="U315" s="33"/>
      <c r="V315" s="33"/>
      <c r="W315" s="33"/>
      <c r="X315" s="33"/>
    </row>
    <row r="316" spans="1:24" ht="19.5" customHeight="1" x14ac:dyDescent="0.3">
      <c r="A316" s="202">
        <v>447</v>
      </c>
      <c r="B316" s="2">
        <v>2</v>
      </c>
      <c r="C316" s="2">
        <v>13</v>
      </c>
      <c r="D316" s="2">
        <v>119</v>
      </c>
      <c r="E316" s="109" t="s">
        <v>321</v>
      </c>
      <c r="F316" s="110" t="s">
        <v>322</v>
      </c>
      <c r="G316" s="110"/>
      <c r="H316" s="5">
        <v>43528</v>
      </c>
      <c r="I316" s="5"/>
      <c r="J316" s="5">
        <v>43528</v>
      </c>
      <c r="K316" s="5"/>
      <c r="L316" s="6">
        <f t="shared" si="0"/>
        <v>0</v>
      </c>
      <c r="M316" s="6"/>
      <c r="N316" s="4"/>
      <c r="O316" s="4"/>
      <c r="P316" s="203"/>
      <c r="Q316" s="33"/>
      <c r="R316" s="33"/>
      <c r="S316" s="33"/>
      <c r="T316" s="33"/>
      <c r="U316" s="33"/>
      <c r="V316" s="33"/>
      <c r="W316" s="33"/>
      <c r="X316" s="33"/>
    </row>
    <row r="317" spans="1:24" ht="19.5" customHeight="1" x14ac:dyDescent="0.3">
      <c r="A317" s="202">
        <v>448</v>
      </c>
      <c r="B317" s="2">
        <v>2</v>
      </c>
      <c r="C317" s="2">
        <v>13</v>
      </c>
      <c r="D317" s="2">
        <v>38</v>
      </c>
      <c r="E317" s="109" t="s">
        <v>256</v>
      </c>
      <c r="F317" s="110" t="s">
        <v>257</v>
      </c>
      <c r="G317" s="110"/>
      <c r="H317" s="5">
        <v>43525</v>
      </c>
      <c r="I317" s="5"/>
      <c r="J317" s="5">
        <v>43525</v>
      </c>
      <c r="K317" s="5"/>
      <c r="L317" s="6">
        <f t="shared" si="0"/>
        <v>0</v>
      </c>
      <c r="M317" s="6"/>
      <c r="N317" s="4"/>
      <c r="O317" s="4"/>
      <c r="P317" s="203"/>
      <c r="Q317" s="33"/>
      <c r="R317" s="33"/>
      <c r="S317" s="33"/>
      <c r="T317" s="33"/>
      <c r="U317" s="33"/>
      <c r="V317" s="33"/>
      <c r="W317" s="33"/>
      <c r="X317" s="33"/>
    </row>
    <row r="318" spans="1:24" ht="19.5" customHeight="1" x14ac:dyDescent="0.3">
      <c r="A318" s="202">
        <v>449</v>
      </c>
      <c r="B318" s="2">
        <v>2</v>
      </c>
      <c r="C318" s="2">
        <v>13</v>
      </c>
      <c r="D318" s="2">
        <v>107</v>
      </c>
      <c r="E318" s="109" t="s">
        <v>70</v>
      </c>
      <c r="F318" s="110" t="s">
        <v>71</v>
      </c>
      <c r="G318" s="110"/>
      <c r="H318" s="5">
        <v>43517</v>
      </c>
      <c r="I318" s="5"/>
      <c r="J318" s="5">
        <v>43515</v>
      </c>
      <c r="K318" s="5"/>
      <c r="L318" s="6">
        <f t="shared" si="0"/>
        <v>-2</v>
      </c>
      <c r="M318" s="6"/>
      <c r="N318" s="4"/>
      <c r="O318" s="4"/>
      <c r="P318" s="203"/>
      <c r="Q318" s="33"/>
      <c r="R318" s="33"/>
      <c r="S318" s="33"/>
      <c r="T318" s="33"/>
      <c r="U318" s="33"/>
      <c r="V318" s="33"/>
      <c r="W318" s="33"/>
      <c r="X318" s="33"/>
    </row>
    <row r="319" spans="1:24" ht="19.5" customHeight="1" x14ac:dyDescent="0.3">
      <c r="A319" s="202">
        <v>450</v>
      </c>
      <c r="B319" s="2">
        <v>2</v>
      </c>
      <c r="C319" s="2">
        <v>13</v>
      </c>
      <c r="D319" s="2">
        <v>151</v>
      </c>
      <c r="E319" s="109" t="s">
        <v>262</v>
      </c>
      <c r="F319" s="110" t="s">
        <v>263</v>
      </c>
      <c r="G319" s="110"/>
      <c r="H319" s="5">
        <v>43520</v>
      </c>
      <c r="I319" s="5"/>
      <c r="J319" s="5">
        <v>43520</v>
      </c>
      <c r="K319" s="5"/>
      <c r="L319" s="6">
        <f t="shared" si="0"/>
        <v>0</v>
      </c>
      <c r="M319" s="6"/>
      <c r="N319" s="4"/>
      <c r="O319" s="4"/>
      <c r="P319" s="203"/>
      <c r="Q319" s="33"/>
      <c r="R319" s="33"/>
      <c r="S319" s="33"/>
      <c r="T319" s="33"/>
      <c r="U319" s="33"/>
      <c r="V319" s="33"/>
      <c r="W319" s="33"/>
      <c r="X319" s="33"/>
    </row>
    <row r="320" spans="1:24" ht="19.5" customHeight="1" x14ac:dyDescent="0.3">
      <c r="A320" s="202">
        <v>451</v>
      </c>
      <c r="B320" s="2">
        <v>2</v>
      </c>
      <c r="C320" s="2">
        <v>13</v>
      </c>
      <c r="D320" s="2">
        <v>33</v>
      </c>
      <c r="E320" s="109" t="s">
        <v>152</v>
      </c>
      <c r="F320" s="110" t="s">
        <v>153</v>
      </c>
      <c r="G320" s="110"/>
      <c r="H320" s="5">
        <v>43517</v>
      </c>
      <c r="I320" s="5"/>
      <c r="J320" s="5">
        <v>43517</v>
      </c>
      <c r="K320" s="5"/>
      <c r="L320" s="6">
        <f t="shared" si="0"/>
        <v>0</v>
      </c>
      <c r="M320" s="6"/>
      <c r="N320" s="4"/>
      <c r="O320" s="4"/>
      <c r="P320" s="203"/>
      <c r="Q320" s="33"/>
      <c r="R320" s="33"/>
      <c r="S320" s="33"/>
      <c r="T320" s="33"/>
      <c r="U320" s="33"/>
      <c r="V320" s="33"/>
      <c r="W320" s="33"/>
      <c r="X320" s="33"/>
    </row>
    <row r="321" spans="1:24" ht="19.5" customHeight="1" x14ac:dyDescent="0.3">
      <c r="A321" s="202">
        <v>452</v>
      </c>
      <c r="B321" s="2">
        <v>2</v>
      </c>
      <c r="C321" s="2">
        <v>13</v>
      </c>
      <c r="D321" s="2">
        <v>137</v>
      </c>
      <c r="E321" s="109" t="s">
        <v>90</v>
      </c>
      <c r="F321" s="110" t="s">
        <v>91</v>
      </c>
      <c r="G321" s="110"/>
      <c r="H321" s="5">
        <v>43518</v>
      </c>
      <c r="I321" s="5"/>
      <c r="J321" s="5">
        <v>43518</v>
      </c>
      <c r="K321" s="5"/>
      <c r="L321" s="6">
        <f t="shared" si="0"/>
        <v>0</v>
      </c>
      <c r="M321" s="6"/>
      <c r="N321" s="4"/>
      <c r="O321" s="4"/>
      <c r="P321" s="203"/>
      <c r="Q321" s="33"/>
      <c r="R321" s="33"/>
      <c r="S321" s="33"/>
      <c r="T321" s="33"/>
      <c r="U321" s="33"/>
      <c r="V321" s="33"/>
      <c r="W321" s="33"/>
      <c r="X321" s="33"/>
    </row>
    <row r="322" spans="1:24" ht="19.5" customHeight="1" x14ac:dyDescent="0.3">
      <c r="A322" s="202">
        <v>453</v>
      </c>
      <c r="B322" s="2">
        <v>2</v>
      </c>
      <c r="C322" s="2">
        <v>13</v>
      </c>
      <c r="D322" s="2">
        <v>141</v>
      </c>
      <c r="E322" s="109" t="s">
        <v>270</v>
      </c>
      <c r="F322" s="110" t="s">
        <v>271</v>
      </c>
      <c r="G322" s="110"/>
      <c r="H322" s="5">
        <v>43523</v>
      </c>
      <c r="I322" s="5"/>
      <c r="J322" s="5">
        <v>43525</v>
      </c>
      <c r="K322" s="5"/>
      <c r="L322" s="6">
        <f t="shared" si="0"/>
        <v>4</v>
      </c>
      <c r="M322" s="6"/>
      <c r="N322" s="4"/>
      <c r="O322" s="4"/>
      <c r="P322" s="203"/>
      <c r="Q322" s="33"/>
      <c r="R322" s="33"/>
      <c r="S322" s="33"/>
      <c r="T322" s="33"/>
      <c r="U322" s="33"/>
      <c r="V322" s="33"/>
      <c r="W322" s="33"/>
      <c r="X322" s="33"/>
    </row>
    <row r="323" spans="1:24" ht="19.5" customHeight="1" x14ac:dyDescent="0.3">
      <c r="A323" s="202">
        <v>454</v>
      </c>
      <c r="B323" s="2">
        <v>2</v>
      </c>
      <c r="C323" s="2">
        <v>13</v>
      </c>
      <c r="D323" s="2">
        <v>131</v>
      </c>
      <c r="E323" s="109" t="s">
        <v>210</v>
      </c>
      <c r="F323" s="110" t="s">
        <v>211</v>
      </c>
      <c r="G323" s="110"/>
      <c r="H323" s="5">
        <v>43519</v>
      </c>
      <c r="I323" s="5"/>
      <c r="J323" s="5">
        <v>43520</v>
      </c>
      <c r="K323" s="5"/>
      <c r="L323" s="6">
        <f t="shared" si="0"/>
        <v>1</v>
      </c>
      <c r="M323" s="6"/>
      <c r="N323" s="4"/>
      <c r="O323" s="4"/>
      <c r="P323" s="203"/>
      <c r="Q323" s="33"/>
      <c r="R323" s="33"/>
      <c r="S323" s="33"/>
      <c r="T323" s="33"/>
      <c r="U323" s="33"/>
      <c r="V323" s="33"/>
      <c r="W323" s="33"/>
      <c r="X323" s="33"/>
    </row>
    <row r="324" spans="1:24" ht="19.5" customHeight="1" x14ac:dyDescent="0.3">
      <c r="A324" s="202">
        <v>455</v>
      </c>
      <c r="B324" s="2">
        <v>2</v>
      </c>
      <c r="C324" s="2">
        <v>13</v>
      </c>
      <c r="D324" s="2">
        <v>16</v>
      </c>
      <c r="E324" s="109" t="s">
        <v>319</v>
      </c>
      <c r="F324" s="110" t="s">
        <v>320</v>
      </c>
      <c r="G324" s="110"/>
      <c r="H324" s="5">
        <v>43525</v>
      </c>
      <c r="I324" s="5"/>
      <c r="J324" s="5">
        <v>43525</v>
      </c>
      <c r="K324" s="5"/>
      <c r="L324" s="6">
        <f t="shared" si="0"/>
        <v>0</v>
      </c>
      <c r="M324" s="6"/>
      <c r="N324" s="4"/>
      <c r="O324" s="4"/>
      <c r="P324" s="203"/>
      <c r="Q324" s="33"/>
      <c r="R324" s="33"/>
      <c r="S324" s="33"/>
      <c r="T324" s="33"/>
      <c r="U324" s="33"/>
      <c r="V324" s="33"/>
      <c r="W324" s="33"/>
      <c r="X324" s="33"/>
    </row>
    <row r="325" spans="1:24" ht="19.5" customHeight="1" x14ac:dyDescent="0.3">
      <c r="A325" s="202">
        <v>456</v>
      </c>
      <c r="B325" s="2">
        <v>2</v>
      </c>
      <c r="C325" s="2">
        <v>13</v>
      </c>
      <c r="D325" s="2">
        <v>52</v>
      </c>
      <c r="E325" s="109" t="s">
        <v>244</v>
      </c>
      <c r="F325" s="110" t="s">
        <v>245</v>
      </c>
      <c r="G325" s="110"/>
      <c r="H325" s="5">
        <v>43519</v>
      </c>
      <c r="I325" s="5"/>
      <c r="J325" s="5">
        <v>43519</v>
      </c>
      <c r="K325" s="5"/>
      <c r="L325" s="6">
        <f t="shared" si="0"/>
        <v>0</v>
      </c>
      <c r="M325" s="6"/>
      <c r="N325" s="4"/>
      <c r="O325" s="4"/>
      <c r="P325" s="203"/>
      <c r="Q325" s="33"/>
      <c r="R325" s="33"/>
      <c r="S325" s="33"/>
      <c r="T325" s="33"/>
      <c r="U325" s="33"/>
      <c r="V325" s="33"/>
      <c r="W325" s="33"/>
      <c r="X325" s="33"/>
    </row>
    <row r="326" spans="1:24" ht="19.5" customHeight="1" x14ac:dyDescent="0.3">
      <c r="A326" s="202">
        <v>457</v>
      </c>
      <c r="B326" s="2">
        <v>2</v>
      </c>
      <c r="C326" s="2">
        <v>14</v>
      </c>
      <c r="D326" s="2">
        <v>54</v>
      </c>
      <c r="E326" s="109" t="s">
        <v>154</v>
      </c>
      <c r="F326" s="110" t="s">
        <v>155</v>
      </c>
      <c r="G326" s="110"/>
      <c r="H326" s="5">
        <v>43517</v>
      </c>
      <c r="I326" s="5"/>
      <c r="J326" s="5">
        <v>43516</v>
      </c>
      <c r="K326" s="5"/>
      <c r="L326" s="6">
        <f t="shared" si="0"/>
        <v>-1</v>
      </c>
      <c r="M326" s="6"/>
      <c r="N326" s="4"/>
      <c r="O326" s="4"/>
      <c r="P326" s="203"/>
      <c r="Q326" s="33"/>
      <c r="R326" s="33"/>
      <c r="S326" s="33"/>
      <c r="T326" s="33"/>
      <c r="U326" s="33"/>
      <c r="V326" s="33"/>
      <c r="W326" s="33"/>
      <c r="X326" s="33"/>
    </row>
    <row r="327" spans="1:24" ht="19.5" customHeight="1" x14ac:dyDescent="0.3">
      <c r="A327" s="202">
        <v>458</v>
      </c>
      <c r="B327" s="2">
        <v>2</v>
      </c>
      <c r="C327" s="2">
        <v>14</v>
      </c>
      <c r="D327" s="2">
        <v>103</v>
      </c>
      <c r="E327" s="109" t="s">
        <v>31</v>
      </c>
      <c r="F327" s="110" t="s">
        <v>32</v>
      </c>
      <c r="G327" s="110"/>
      <c r="H327" s="5">
        <v>43513</v>
      </c>
      <c r="I327" s="5"/>
      <c r="J327" s="5">
        <v>43513</v>
      </c>
      <c r="K327" s="5"/>
      <c r="L327" s="6">
        <f t="shared" si="0"/>
        <v>0</v>
      </c>
      <c r="M327" s="6"/>
      <c r="N327" s="4"/>
      <c r="O327" s="4"/>
      <c r="P327" s="203"/>
      <c r="Q327" s="33"/>
      <c r="R327" s="33"/>
      <c r="S327" s="33"/>
      <c r="T327" s="33"/>
      <c r="U327" s="33"/>
      <c r="V327" s="33"/>
      <c r="W327" s="33"/>
      <c r="X327" s="33"/>
    </row>
    <row r="328" spans="1:24" ht="19.5" customHeight="1" x14ac:dyDescent="0.3">
      <c r="A328" s="202">
        <v>459</v>
      </c>
      <c r="B328" s="2">
        <v>2</v>
      </c>
      <c r="C328" s="2">
        <v>14</v>
      </c>
      <c r="D328" s="2">
        <v>105</v>
      </c>
      <c r="E328" s="109" t="s">
        <v>92</v>
      </c>
      <c r="F328" s="110" t="s">
        <v>93</v>
      </c>
      <c r="G328" s="110"/>
      <c r="H328" s="5">
        <v>43513</v>
      </c>
      <c r="I328" s="5"/>
      <c r="J328" s="5">
        <v>43513</v>
      </c>
      <c r="K328" s="5"/>
      <c r="L328" s="6">
        <f t="shared" si="0"/>
        <v>0</v>
      </c>
      <c r="M328" s="6"/>
      <c r="N328" s="4"/>
      <c r="O328" s="4"/>
      <c r="P328" s="203"/>
      <c r="Q328" s="33"/>
      <c r="R328" s="33"/>
      <c r="S328" s="33"/>
      <c r="T328" s="33"/>
      <c r="U328" s="33"/>
      <c r="V328" s="33"/>
      <c r="W328" s="33"/>
      <c r="X328" s="33"/>
    </row>
    <row r="329" spans="1:24" ht="19.5" customHeight="1" x14ac:dyDescent="0.3">
      <c r="A329" s="202">
        <v>460</v>
      </c>
      <c r="B329" s="2">
        <v>2</v>
      </c>
      <c r="C329" s="2">
        <v>14</v>
      </c>
      <c r="D329" s="2">
        <v>75</v>
      </c>
      <c r="E329" s="109" t="s">
        <v>88</v>
      </c>
      <c r="F329" s="110" t="s">
        <v>89</v>
      </c>
      <c r="G329" s="110"/>
      <c r="H329" s="5">
        <v>43519</v>
      </c>
      <c r="I329" s="5"/>
      <c r="J329" s="5">
        <v>43518</v>
      </c>
      <c r="K329" s="5"/>
      <c r="L329" s="6">
        <f t="shared" si="0"/>
        <v>-1</v>
      </c>
      <c r="M329" s="6"/>
      <c r="N329" s="4"/>
      <c r="O329" s="4"/>
      <c r="P329" s="203"/>
      <c r="Q329" s="33"/>
      <c r="R329" s="33"/>
      <c r="S329" s="33"/>
      <c r="T329" s="33"/>
      <c r="U329" s="33"/>
      <c r="V329" s="33"/>
      <c r="W329" s="33"/>
      <c r="X329" s="33"/>
    </row>
    <row r="330" spans="1:24" ht="19.5" customHeight="1" x14ac:dyDescent="0.3">
      <c r="A330" s="202">
        <v>461</v>
      </c>
      <c r="B330" s="2">
        <v>2</v>
      </c>
      <c r="C330" s="2">
        <v>14</v>
      </c>
      <c r="D330" s="2">
        <v>124</v>
      </c>
      <c r="E330" s="111" t="s">
        <v>344</v>
      </c>
      <c r="F330" s="112" t="s">
        <v>345</v>
      </c>
      <c r="G330" s="110"/>
      <c r="H330" s="5"/>
      <c r="I330" s="5"/>
      <c r="J330" s="5"/>
      <c r="K330" s="5"/>
      <c r="L330" s="6">
        <f t="shared" si="0"/>
        <v>0</v>
      </c>
      <c r="M330" s="6"/>
      <c r="N330" s="4"/>
      <c r="O330" s="4"/>
      <c r="P330" s="203"/>
      <c r="Q330" s="33"/>
      <c r="R330" s="33"/>
      <c r="S330" s="33"/>
      <c r="T330" s="33"/>
      <c r="U330" s="33"/>
      <c r="V330" s="33"/>
      <c r="W330" s="33"/>
      <c r="X330" s="33"/>
    </row>
    <row r="331" spans="1:24" ht="19.5" customHeight="1" x14ac:dyDescent="0.3">
      <c r="A331" s="202">
        <v>462</v>
      </c>
      <c r="B331" s="2">
        <v>2</v>
      </c>
      <c r="C331" s="2">
        <v>14</v>
      </c>
      <c r="D331" s="2">
        <v>118</v>
      </c>
      <c r="E331" s="109" t="s">
        <v>284</v>
      </c>
      <c r="F331" s="110" t="s">
        <v>285</v>
      </c>
      <c r="G331" s="110"/>
      <c r="H331" s="5">
        <v>43521</v>
      </c>
      <c r="I331" s="5"/>
      <c r="J331" s="5">
        <v>43525</v>
      </c>
      <c r="K331" s="5"/>
      <c r="L331" s="6">
        <f t="shared" si="0"/>
        <v>6</v>
      </c>
      <c r="M331" s="6"/>
      <c r="N331" s="4"/>
      <c r="O331" s="4"/>
      <c r="P331" s="203"/>
      <c r="Q331" s="33"/>
      <c r="R331" s="33"/>
      <c r="S331" s="33"/>
      <c r="T331" s="33"/>
      <c r="U331" s="33"/>
      <c r="V331" s="33"/>
      <c r="W331" s="33"/>
      <c r="X331" s="33"/>
    </row>
    <row r="332" spans="1:24" ht="19.5" customHeight="1" x14ac:dyDescent="0.3">
      <c r="A332" s="202">
        <v>463</v>
      </c>
      <c r="B332" s="2">
        <v>2</v>
      </c>
      <c r="C332" s="2">
        <v>14</v>
      </c>
      <c r="D332" s="2">
        <v>87</v>
      </c>
      <c r="E332" s="109" t="s">
        <v>176</v>
      </c>
      <c r="F332" s="110" t="s">
        <v>177</v>
      </c>
      <c r="G332" s="110"/>
      <c r="H332" s="5">
        <v>43520</v>
      </c>
      <c r="I332" s="5"/>
      <c r="J332" s="5">
        <v>43523</v>
      </c>
      <c r="K332" s="5"/>
      <c r="L332" s="6">
        <f t="shared" si="0"/>
        <v>3</v>
      </c>
      <c r="M332" s="6"/>
      <c r="N332" s="4"/>
      <c r="O332" s="4"/>
      <c r="P332" s="203"/>
      <c r="Q332" s="33"/>
      <c r="R332" s="33"/>
      <c r="S332" s="33"/>
      <c r="T332" s="33"/>
      <c r="U332" s="33"/>
      <c r="V332" s="33"/>
      <c r="W332" s="33"/>
      <c r="X332" s="33"/>
    </row>
    <row r="333" spans="1:24" ht="19.5" customHeight="1" x14ac:dyDescent="0.3">
      <c r="A333" s="202">
        <v>464</v>
      </c>
      <c r="B333" s="2">
        <v>2</v>
      </c>
      <c r="C333" s="2">
        <v>14</v>
      </c>
      <c r="D333" s="2">
        <v>149</v>
      </c>
      <c r="E333" s="109" t="s">
        <v>100</v>
      </c>
      <c r="F333" s="110" t="s">
        <v>101</v>
      </c>
      <c r="G333" s="110"/>
      <c r="H333" s="5">
        <v>43520</v>
      </c>
      <c r="I333" s="5"/>
      <c r="J333" s="5">
        <v>43522</v>
      </c>
      <c r="K333" s="5"/>
      <c r="L333" s="6">
        <f t="shared" si="0"/>
        <v>2</v>
      </c>
      <c r="M333" s="6"/>
      <c r="N333" s="4"/>
      <c r="O333" s="4"/>
      <c r="P333" s="203"/>
      <c r="Q333" s="33"/>
      <c r="R333" s="33"/>
      <c r="S333" s="33"/>
      <c r="T333" s="33"/>
      <c r="U333" s="33"/>
      <c r="V333" s="33"/>
      <c r="W333" s="33"/>
      <c r="X333" s="33"/>
    </row>
    <row r="334" spans="1:24" ht="19.5" customHeight="1" x14ac:dyDescent="0.3">
      <c r="A334" s="202">
        <v>465</v>
      </c>
      <c r="B334" s="2">
        <v>2</v>
      </c>
      <c r="C334" s="2">
        <v>14</v>
      </c>
      <c r="D334" s="2">
        <v>163</v>
      </c>
      <c r="E334" s="109" t="s">
        <v>172</v>
      </c>
      <c r="F334" s="110" t="s">
        <v>173</v>
      </c>
      <c r="G334" s="110"/>
      <c r="H334" s="5">
        <v>43521</v>
      </c>
      <c r="I334" s="5"/>
      <c r="J334" s="5">
        <v>43522</v>
      </c>
      <c r="K334" s="5"/>
      <c r="L334" s="6">
        <f t="shared" si="0"/>
        <v>1</v>
      </c>
      <c r="M334" s="6"/>
      <c r="N334" s="4"/>
      <c r="O334" s="4"/>
      <c r="P334" s="203"/>
      <c r="Q334" s="33"/>
      <c r="R334" s="33"/>
      <c r="S334" s="33"/>
      <c r="T334" s="33"/>
      <c r="U334" s="33"/>
      <c r="V334" s="33"/>
      <c r="W334" s="33"/>
      <c r="X334" s="33"/>
    </row>
    <row r="335" spans="1:24" ht="19.5" customHeight="1" x14ac:dyDescent="0.3">
      <c r="A335" s="202">
        <v>466</v>
      </c>
      <c r="B335" s="2">
        <v>2</v>
      </c>
      <c r="C335" s="2">
        <v>14</v>
      </c>
      <c r="D335" s="2">
        <v>15</v>
      </c>
      <c r="E335" s="109" t="s">
        <v>216</v>
      </c>
      <c r="F335" s="110" t="s">
        <v>217</v>
      </c>
      <c r="G335" s="110"/>
      <c r="H335" s="5">
        <v>43529</v>
      </c>
      <c r="I335" s="5"/>
      <c r="J335" s="5">
        <v>43529</v>
      </c>
      <c r="K335" s="5"/>
      <c r="L335" s="6">
        <f t="shared" si="0"/>
        <v>0</v>
      </c>
      <c r="M335" s="6"/>
      <c r="N335" s="4"/>
      <c r="O335" s="4"/>
      <c r="P335" s="203"/>
      <c r="Q335" s="33"/>
      <c r="R335" s="33"/>
      <c r="S335" s="33"/>
      <c r="T335" s="33"/>
      <c r="U335" s="33"/>
      <c r="V335" s="33"/>
      <c r="W335" s="33"/>
      <c r="X335" s="33"/>
    </row>
    <row r="336" spans="1:24" ht="19.5" customHeight="1" x14ac:dyDescent="0.3">
      <c r="A336" s="202">
        <v>467</v>
      </c>
      <c r="B336" s="2">
        <v>2</v>
      </c>
      <c r="C336" s="2">
        <v>14</v>
      </c>
      <c r="D336" s="2">
        <v>165</v>
      </c>
      <c r="E336" s="113" t="s">
        <v>144</v>
      </c>
      <c r="F336" s="110" t="s">
        <v>145</v>
      </c>
      <c r="G336" s="110"/>
      <c r="H336" s="5">
        <v>43521</v>
      </c>
      <c r="I336" s="5"/>
      <c r="J336" s="5">
        <v>43523</v>
      </c>
      <c r="K336" s="5"/>
      <c r="L336" s="6">
        <f t="shared" si="0"/>
        <v>2</v>
      </c>
      <c r="M336" s="6"/>
      <c r="N336" s="4"/>
      <c r="O336" s="4"/>
      <c r="P336" s="203"/>
      <c r="Q336" s="33"/>
      <c r="R336" s="33"/>
      <c r="S336" s="33"/>
      <c r="T336" s="33"/>
      <c r="U336" s="33"/>
      <c r="V336" s="33"/>
      <c r="W336" s="33"/>
      <c r="X336" s="33"/>
    </row>
    <row r="337" spans="1:24" ht="19.5" customHeight="1" x14ac:dyDescent="0.3">
      <c r="A337" s="213">
        <v>468</v>
      </c>
      <c r="B337" s="214">
        <v>2</v>
      </c>
      <c r="C337" s="214">
        <v>14</v>
      </c>
      <c r="D337" s="214">
        <v>145</v>
      </c>
      <c r="E337" s="238" t="s">
        <v>272</v>
      </c>
      <c r="F337" s="239" t="s">
        <v>273</v>
      </c>
      <c r="G337" s="239"/>
      <c r="H337" s="218">
        <v>43527</v>
      </c>
      <c r="I337" s="218"/>
      <c r="J337" s="218">
        <v>43525</v>
      </c>
      <c r="K337" s="218"/>
      <c r="L337" s="219">
        <f t="shared" si="0"/>
        <v>-2</v>
      </c>
      <c r="M337" s="219"/>
      <c r="N337" s="217"/>
      <c r="O337" s="217"/>
      <c r="P337" s="220"/>
      <c r="Q337" s="33"/>
      <c r="R337" s="33"/>
      <c r="S337" s="33"/>
      <c r="T337" s="33"/>
      <c r="U337" s="33"/>
      <c r="V337" s="33"/>
      <c r="W337" s="33"/>
      <c r="X337" s="33"/>
    </row>
    <row r="338" spans="1:24" ht="15.75" customHeight="1" x14ac:dyDescent="0.3">
      <c r="A338" s="23"/>
      <c r="B338" s="23"/>
      <c r="C338" s="23"/>
      <c r="D338" s="23"/>
      <c r="E338" s="23"/>
      <c r="F338" s="2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</row>
    <row r="339" spans="1:24" ht="15.75" customHeight="1" x14ac:dyDescent="0.3">
      <c r="A339" s="23"/>
      <c r="B339" s="23"/>
      <c r="C339" s="23"/>
      <c r="D339" s="23"/>
      <c r="E339" s="23"/>
      <c r="F339" s="2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</row>
    <row r="340" spans="1:24" ht="15.75" customHeight="1" x14ac:dyDescent="0.3">
      <c r="A340" s="23"/>
      <c r="B340" s="23"/>
      <c r="C340" s="23"/>
      <c r="D340" s="23"/>
      <c r="E340" s="23"/>
      <c r="F340" s="2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</row>
    <row r="341" spans="1:24" ht="15.75" customHeight="1" x14ac:dyDescent="0.3">
      <c r="A341" s="23"/>
      <c r="B341" s="23"/>
      <c r="C341" s="23"/>
      <c r="D341" s="23"/>
      <c r="E341" s="23"/>
      <c r="F341" s="2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</row>
    <row r="342" spans="1:24" ht="15.75" customHeight="1" x14ac:dyDescent="0.3">
      <c r="A342" s="23"/>
      <c r="B342" s="23"/>
      <c r="C342" s="23"/>
      <c r="D342" s="23"/>
      <c r="E342" s="23"/>
      <c r="F342" s="2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</row>
    <row r="343" spans="1:24" ht="15.75" customHeight="1" x14ac:dyDescent="0.3">
      <c r="A343" s="23"/>
      <c r="B343" s="23"/>
      <c r="C343" s="23"/>
      <c r="D343" s="23"/>
      <c r="E343" s="23"/>
      <c r="F343" s="2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</row>
    <row r="344" spans="1:24" ht="15.75" customHeight="1" x14ac:dyDescent="0.3">
      <c r="A344" s="23"/>
      <c r="B344" s="23"/>
      <c r="C344" s="23"/>
      <c r="D344" s="23"/>
      <c r="E344" s="23"/>
      <c r="F344" s="2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</row>
    <row r="345" spans="1:24" ht="15.75" customHeight="1" x14ac:dyDescent="0.3">
      <c r="A345" s="23"/>
      <c r="B345" s="23"/>
      <c r="C345" s="23"/>
      <c r="D345" s="23"/>
      <c r="E345" s="23"/>
      <c r="F345" s="2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</row>
    <row r="346" spans="1:24" ht="15.75" customHeight="1" x14ac:dyDescent="0.3">
      <c r="A346" s="23"/>
      <c r="B346" s="23"/>
      <c r="C346" s="23"/>
      <c r="D346" s="23"/>
      <c r="E346" s="23"/>
      <c r="F346" s="2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</row>
    <row r="347" spans="1:24" ht="15.75" customHeight="1" x14ac:dyDescent="0.3">
      <c r="A347" s="23"/>
      <c r="B347" s="23"/>
      <c r="C347" s="23"/>
      <c r="D347" s="23"/>
      <c r="E347" s="23"/>
      <c r="F347" s="2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</row>
    <row r="348" spans="1:24" ht="15.75" customHeight="1" x14ac:dyDescent="0.3">
      <c r="A348" s="23"/>
      <c r="B348" s="23"/>
      <c r="C348" s="23"/>
      <c r="D348" s="23"/>
      <c r="E348" s="23"/>
      <c r="F348" s="2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</row>
    <row r="349" spans="1:24" ht="15.75" customHeight="1" x14ac:dyDescent="0.3">
      <c r="A349" s="23"/>
      <c r="B349" s="23"/>
      <c r="C349" s="23"/>
      <c r="D349" s="23"/>
      <c r="E349" s="23"/>
      <c r="F349" s="2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</row>
    <row r="350" spans="1:24" ht="15.75" customHeight="1" x14ac:dyDescent="0.3">
      <c r="A350" s="23"/>
      <c r="B350" s="23"/>
      <c r="C350" s="23"/>
      <c r="D350" s="23"/>
      <c r="E350" s="23"/>
      <c r="F350" s="2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</row>
    <row r="351" spans="1:24" ht="15.75" customHeight="1" x14ac:dyDescent="0.3">
      <c r="A351" s="23"/>
      <c r="B351" s="23"/>
      <c r="C351" s="23"/>
      <c r="D351" s="23"/>
      <c r="E351" s="23"/>
      <c r="F351" s="2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</row>
    <row r="352" spans="1:24" ht="15.75" customHeight="1" x14ac:dyDescent="0.3">
      <c r="A352" s="23"/>
      <c r="B352" s="23"/>
      <c r="C352" s="23"/>
      <c r="D352" s="23"/>
      <c r="E352" s="23"/>
      <c r="F352" s="2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</row>
    <row r="353" spans="1:24" ht="15.75" customHeight="1" x14ac:dyDescent="0.3">
      <c r="A353" s="23"/>
      <c r="B353" s="23"/>
      <c r="C353" s="23"/>
      <c r="D353" s="23"/>
      <c r="E353" s="23"/>
      <c r="F353" s="2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</row>
    <row r="354" spans="1:24" ht="15.75" customHeight="1" x14ac:dyDescent="0.3">
      <c r="A354" s="23"/>
      <c r="B354" s="23"/>
      <c r="C354" s="23"/>
      <c r="D354" s="23"/>
      <c r="E354" s="23"/>
      <c r="F354" s="2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</row>
    <row r="355" spans="1:24" ht="15.75" customHeight="1" x14ac:dyDescent="0.3">
      <c r="A355" s="23"/>
      <c r="B355" s="23"/>
      <c r="C355" s="23"/>
      <c r="D355" s="23"/>
      <c r="E355" s="23"/>
      <c r="F355" s="2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</row>
    <row r="356" spans="1:24" ht="15.75" customHeight="1" x14ac:dyDescent="0.3">
      <c r="A356" s="23"/>
      <c r="B356" s="23"/>
      <c r="C356" s="23"/>
      <c r="D356" s="23"/>
      <c r="E356" s="23"/>
      <c r="F356" s="2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</row>
    <row r="357" spans="1:24" ht="15.75" customHeight="1" x14ac:dyDescent="0.3">
      <c r="A357" s="23"/>
      <c r="B357" s="23"/>
      <c r="C357" s="23"/>
      <c r="D357" s="23"/>
      <c r="E357" s="23"/>
      <c r="F357" s="2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</row>
    <row r="358" spans="1:24" ht="15.75" customHeight="1" x14ac:dyDescent="0.3">
      <c r="A358" s="23"/>
      <c r="B358" s="23"/>
      <c r="C358" s="23"/>
      <c r="D358" s="23"/>
      <c r="E358" s="23"/>
      <c r="F358" s="2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</row>
    <row r="359" spans="1:24" ht="15.75" customHeight="1" x14ac:dyDescent="0.3">
      <c r="A359" s="23"/>
      <c r="B359" s="23"/>
      <c r="C359" s="23"/>
      <c r="D359" s="23"/>
      <c r="E359" s="23"/>
      <c r="F359" s="2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</row>
    <row r="360" spans="1:24" ht="15.75" customHeight="1" x14ac:dyDescent="0.3">
      <c r="A360" s="23"/>
      <c r="B360" s="23"/>
      <c r="C360" s="23"/>
      <c r="D360" s="23"/>
      <c r="E360" s="23"/>
      <c r="F360" s="2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</row>
    <row r="361" spans="1:24" ht="15.75" customHeight="1" x14ac:dyDescent="0.3">
      <c r="A361" s="23"/>
      <c r="B361" s="23"/>
      <c r="C361" s="23"/>
      <c r="D361" s="23"/>
      <c r="E361" s="23"/>
      <c r="F361" s="2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</row>
    <row r="362" spans="1:24" ht="15.75" customHeight="1" x14ac:dyDescent="0.3">
      <c r="A362" s="23"/>
      <c r="B362" s="23"/>
      <c r="C362" s="23"/>
      <c r="D362" s="23"/>
      <c r="E362" s="23"/>
      <c r="F362" s="2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</row>
    <row r="363" spans="1:24" ht="15.75" customHeight="1" x14ac:dyDescent="0.3">
      <c r="A363" s="23"/>
      <c r="B363" s="23"/>
      <c r="C363" s="23"/>
      <c r="D363" s="23"/>
      <c r="E363" s="23"/>
      <c r="F363" s="2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</row>
    <row r="364" spans="1:24" ht="15.75" customHeight="1" x14ac:dyDescent="0.3">
      <c r="A364" s="23"/>
      <c r="B364" s="23"/>
      <c r="C364" s="23"/>
      <c r="D364" s="23"/>
      <c r="E364" s="23"/>
      <c r="F364" s="2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</row>
    <row r="365" spans="1:24" ht="15.75" customHeight="1" x14ac:dyDescent="0.3">
      <c r="A365" s="23"/>
      <c r="B365" s="23"/>
      <c r="C365" s="23"/>
      <c r="D365" s="23"/>
      <c r="E365" s="23"/>
      <c r="F365" s="2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</row>
    <row r="366" spans="1:24" ht="15.75" customHeight="1" x14ac:dyDescent="0.3">
      <c r="A366" s="23"/>
      <c r="B366" s="23"/>
      <c r="C366" s="23"/>
      <c r="D366" s="23"/>
      <c r="E366" s="23"/>
      <c r="F366" s="2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</row>
    <row r="367" spans="1:24" ht="15.75" customHeight="1" x14ac:dyDescent="0.3">
      <c r="A367" s="23"/>
      <c r="B367" s="23"/>
      <c r="C367" s="23"/>
      <c r="D367" s="23"/>
      <c r="E367" s="23"/>
      <c r="F367" s="2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</row>
    <row r="368" spans="1:24" ht="15.75" customHeight="1" x14ac:dyDescent="0.3">
      <c r="A368" s="23"/>
      <c r="B368" s="23"/>
      <c r="C368" s="23"/>
      <c r="D368" s="23"/>
      <c r="E368" s="23"/>
      <c r="F368" s="2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</row>
    <row r="369" spans="1:24" ht="15.75" customHeight="1" x14ac:dyDescent="0.3">
      <c r="A369" s="23"/>
      <c r="B369" s="23"/>
      <c r="C369" s="23"/>
      <c r="D369" s="23"/>
      <c r="E369" s="23"/>
      <c r="F369" s="2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</row>
    <row r="370" spans="1:24" ht="15.75" customHeight="1" x14ac:dyDescent="0.3">
      <c r="A370" s="23"/>
      <c r="B370" s="23"/>
      <c r="C370" s="23"/>
      <c r="D370" s="23"/>
      <c r="E370" s="23"/>
      <c r="F370" s="2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</row>
    <row r="371" spans="1:24" ht="15.75" customHeight="1" x14ac:dyDescent="0.3">
      <c r="A371" s="23"/>
      <c r="B371" s="23"/>
      <c r="C371" s="23"/>
      <c r="D371" s="23"/>
      <c r="E371" s="23"/>
      <c r="F371" s="2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</row>
    <row r="372" spans="1:24" ht="15.75" customHeight="1" x14ac:dyDescent="0.3">
      <c r="A372" s="23"/>
      <c r="B372" s="23"/>
      <c r="C372" s="23"/>
      <c r="D372" s="23"/>
      <c r="E372" s="23"/>
      <c r="F372" s="2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</row>
    <row r="373" spans="1:24" ht="15.75" customHeight="1" x14ac:dyDescent="0.3">
      <c r="A373" s="23"/>
      <c r="B373" s="23"/>
      <c r="C373" s="23"/>
      <c r="D373" s="23"/>
      <c r="E373" s="23"/>
      <c r="F373" s="2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</row>
    <row r="374" spans="1:24" ht="15.75" customHeight="1" x14ac:dyDescent="0.3">
      <c r="A374" s="23"/>
      <c r="B374" s="23"/>
      <c r="C374" s="23"/>
      <c r="D374" s="23"/>
      <c r="E374" s="23"/>
      <c r="F374" s="2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</row>
    <row r="375" spans="1:24" ht="15.75" customHeight="1" x14ac:dyDescent="0.3">
      <c r="A375" s="23"/>
      <c r="B375" s="23"/>
      <c r="C375" s="23"/>
      <c r="D375" s="23"/>
      <c r="E375" s="23"/>
      <c r="F375" s="2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</row>
    <row r="376" spans="1:24" ht="15.75" customHeight="1" x14ac:dyDescent="0.3">
      <c r="A376" s="23"/>
      <c r="B376" s="23"/>
      <c r="C376" s="23"/>
      <c r="D376" s="23"/>
      <c r="E376" s="23"/>
      <c r="F376" s="2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</row>
    <row r="377" spans="1:24" ht="15.75" customHeight="1" x14ac:dyDescent="0.3">
      <c r="A377" s="23"/>
      <c r="B377" s="23"/>
      <c r="C377" s="23"/>
      <c r="D377" s="23"/>
      <c r="E377" s="23"/>
      <c r="F377" s="2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</row>
    <row r="378" spans="1:24" ht="15.75" customHeight="1" x14ac:dyDescent="0.3">
      <c r="A378" s="23"/>
      <c r="B378" s="23"/>
      <c r="C378" s="23"/>
      <c r="D378" s="23"/>
      <c r="E378" s="23"/>
      <c r="F378" s="2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</row>
    <row r="379" spans="1:24" ht="15.75" customHeight="1" x14ac:dyDescent="0.3">
      <c r="A379" s="23"/>
      <c r="B379" s="23"/>
      <c r="C379" s="23"/>
      <c r="D379" s="23"/>
      <c r="E379" s="23"/>
      <c r="F379" s="2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</row>
    <row r="380" spans="1:24" ht="15.75" customHeight="1" x14ac:dyDescent="0.3">
      <c r="A380" s="23"/>
      <c r="B380" s="23"/>
      <c r="C380" s="23"/>
      <c r="D380" s="23"/>
      <c r="E380" s="23"/>
      <c r="F380" s="2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</row>
    <row r="381" spans="1:24" ht="15.75" customHeight="1" x14ac:dyDescent="0.3">
      <c r="A381" s="23"/>
      <c r="B381" s="23"/>
      <c r="C381" s="23"/>
      <c r="D381" s="23"/>
      <c r="E381" s="23"/>
      <c r="F381" s="2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</row>
    <row r="382" spans="1:24" ht="15.75" customHeight="1" x14ac:dyDescent="0.3">
      <c r="A382" s="23"/>
      <c r="B382" s="23"/>
      <c r="C382" s="23"/>
      <c r="D382" s="23"/>
      <c r="E382" s="23"/>
      <c r="F382" s="2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</row>
    <row r="383" spans="1:24" ht="15.75" customHeight="1" x14ac:dyDescent="0.3">
      <c r="A383" s="23"/>
      <c r="B383" s="23"/>
      <c r="C383" s="23"/>
      <c r="D383" s="23"/>
      <c r="E383" s="23"/>
      <c r="F383" s="2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</row>
    <row r="384" spans="1:24" ht="15.75" customHeight="1" x14ac:dyDescent="0.3">
      <c r="A384" s="23"/>
      <c r="B384" s="23"/>
      <c r="C384" s="23"/>
      <c r="D384" s="23"/>
      <c r="E384" s="23"/>
      <c r="F384" s="2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</row>
    <row r="385" spans="1:24" ht="15.75" customHeight="1" x14ac:dyDescent="0.3">
      <c r="A385" s="23"/>
      <c r="B385" s="23"/>
      <c r="C385" s="23"/>
      <c r="D385" s="23"/>
      <c r="E385" s="23"/>
      <c r="F385" s="2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</row>
    <row r="386" spans="1:24" ht="15.75" customHeight="1" x14ac:dyDescent="0.3">
      <c r="A386" s="23"/>
      <c r="B386" s="23"/>
      <c r="C386" s="23"/>
      <c r="D386" s="23"/>
      <c r="E386" s="23"/>
      <c r="F386" s="2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</row>
    <row r="387" spans="1:24" ht="15.75" customHeight="1" x14ac:dyDescent="0.3">
      <c r="A387" s="23"/>
      <c r="B387" s="23"/>
      <c r="C387" s="23"/>
      <c r="D387" s="23"/>
      <c r="E387" s="23"/>
      <c r="F387" s="2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</row>
    <row r="388" spans="1:24" ht="15.75" customHeight="1" x14ac:dyDescent="0.3">
      <c r="A388" s="23"/>
      <c r="B388" s="23"/>
      <c r="C388" s="23"/>
      <c r="D388" s="23"/>
      <c r="E388" s="23"/>
      <c r="F388" s="2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</row>
    <row r="389" spans="1:24" ht="15.75" customHeight="1" x14ac:dyDescent="0.3">
      <c r="A389" s="23"/>
      <c r="B389" s="23"/>
      <c r="C389" s="23"/>
      <c r="D389" s="23"/>
      <c r="E389" s="23"/>
      <c r="F389" s="2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</row>
    <row r="390" spans="1:24" ht="15.75" customHeight="1" x14ac:dyDescent="0.3">
      <c r="A390" s="23"/>
      <c r="B390" s="23"/>
      <c r="C390" s="23"/>
      <c r="D390" s="23"/>
      <c r="E390" s="23"/>
      <c r="F390" s="2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</row>
    <row r="391" spans="1:24" ht="15.75" customHeight="1" x14ac:dyDescent="0.3">
      <c r="A391" s="23"/>
      <c r="B391" s="23"/>
      <c r="C391" s="23"/>
      <c r="D391" s="23"/>
      <c r="E391" s="23"/>
      <c r="F391" s="2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</row>
    <row r="392" spans="1:24" ht="15.75" customHeight="1" x14ac:dyDescent="0.3">
      <c r="A392" s="23"/>
      <c r="B392" s="23"/>
      <c r="C392" s="23"/>
      <c r="D392" s="23"/>
      <c r="E392" s="23"/>
      <c r="F392" s="2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</row>
    <row r="393" spans="1:24" ht="15.75" customHeight="1" x14ac:dyDescent="0.3">
      <c r="A393" s="23"/>
      <c r="B393" s="23"/>
      <c r="C393" s="23"/>
      <c r="D393" s="23"/>
      <c r="E393" s="23"/>
      <c r="F393" s="2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</row>
    <row r="394" spans="1:24" ht="15.75" customHeight="1" x14ac:dyDescent="0.3">
      <c r="A394" s="23"/>
      <c r="B394" s="23"/>
      <c r="C394" s="23"/>
      <c r="D394" s="23"/>
      <c r="E394" s="23"/>
      <c r="F394" s="2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</row>
    <row r="395" spans="1:24" ht="15.75" customHeight="1" x14ac:dyDescent="0.3">
      <c r="A395" s="23"/>
      <c r="B395" s="23"/>
      <c r="C395" s="23"/>
      <c r="D395" s="23"/>
      <c r="E395" s="23"/>
      <c r="F395" s="2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</row>
    <row r="396" spans="1:24" ht="15.75" customHeight="1" x14ac:dyDescent="0.3">
      <c r="A396" s="23"/>
      <c r="B396" s="23"/>
      <c r="C396" s="23"/>
      <c r="D396" s="23"/>
      <c r="E396" s="23"/>
      <c r="F396" s="2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</row>
    <row r="397" spans="1:24" ht="15.75" customHeight="1" x14ac:dyDescent="0.3">
      <c r="A397" s="23"/>
      <c r="B397" s="23"/>
      <c r="C397" s="23"/>
      <c r="D397" s="23"/>
      <c r="E397" s="23"/>
      <c r="F397" s="2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</row>
    <row r="398" spans="1:24" ht="15.75" customHeight="1" x14ac:dyDescent="0.3">
      <c r="A398" s="23"/>
      <c r="B398" s="23"/>
      <c r="C398" s="23"/>
      <c r="D398" s="23"/>
      <c r="E398" s="23"/>
      <c r="F398" s="2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</row>
    <row r="399" spans="1:24" ht="15.75" customHeight="1" x14ac:dyDescent="0.3">
      <c r="A399" s="23"/>
      <c r="B399" s="23"/>
      <c r="C399" s="23"/>
      <c r="D399" s="23"/>
      <c r="E399" s="23"/>
      <c r="F399" s="2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</row>
    <row r="400" spans="1:24" ht="15.75" customHeight="1" x14ac:dyDescent="0.3">
      <c r="A400" s="23"/>
      <c r="B400" s="23"/>
      <c r="C400" s="23"/>
      <c r="D400" s="23"/>
      <c r="E400" s="23"/>
      <c r="F400" s="2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</row>
    <row r="401" spans="1:24" ht="15.75" customHeight="1" x14ac:dyDescent="0.3">
      <c r="A401" s="23"/>
      <c r="B401" s="23"/>
      <c r="C401" s="23"/>
      <c r="D401" s="23"/>
      <c r="E401" s="23"/>
      <c r="F401" s="2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</row>
    <row r="402" spans="1:24" ht="15.75" customHeight="1" x14ac:dyDescent="0.3">
      <c r="A402" s="23"/>
      <c r="B402" s="23"/>
      <c r="C402" s="23"/>
      <c r="D402" s="23"/>
      <c r="E402" s="23"/>
      <c r="F402" s="2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</row>
    <row r="403" spans="1:24" ht="15.75" customHeight="1" x14ac:dyDescent="0.3">
      <c r="A403" s="23"/>
      <c r="B403" s="23"/>
      <c r="C403" s="23"/>
      <c r="D403" s="23"/>
      <c r="E403" s="23"/>
      <c r="F403" s="2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</row>
    <row r="404" spans="1:24" ht="15.75" customHeight="1" x14ac:dyDescent="0.3">
      <c r="A404" s="23"/>
      <c r="B404" s="23"/>
      <c r="C404" s="23"/>
      <c r="D404" s="23"/>
      <c r="E404" s="23"/>
      <c r="F404" s="2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</row>
    <row r="405" spans="1:24" ht="15.75" customHeight="1" x14ac:dyDescent="0.3">
      <c r="A405" s="23"/>
      <c r="B405" s="23"/>
      <c r="C405" s="23"/>
      <c r="D405" s="23"/>
      <c r="E405" s="23"/>
      <c r="F405" s="2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</row>
    <row r="406" spans="1:24" ht="15.75" customHeight="1" x14ac:dyDescent="0.3">
      <c r="A406" s="23"/>
      <c r="B406" s="23"/>
      <c r="C406" s="23"/>
      <c r="D406" s="23"/>
      <c r="E406" s="23"/>
      <c r="F406" s="2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</row>
    <row r="407" spans="1:24" ht="15.75" customHeight="1" x14ac:dyDescent="0.3">
      <c r="A407" s="23"/>
      <c r="B407" s="23"/>
      <c r="C407" s="23"/>
      <c r="D407" s="23"/>
      <c r="E407" s="23"/>
      <c r="F407" s="2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</row>
    <row r="408" spans="1:24" ht="15.75" customHeight="1" x14ac:dyDescent="0.3">
      <c r="A408" s="23"/>
      <c r="B408" s="23"/>
      <c r="C408" s="23"/>
      <c r="D408" s="23"/>
      <c r="E408" s="23"/>
      <c r="F408" s="2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</row>
    <row r="409" spans="1:24" ht="15.75" customHeight="1" x14ac:dyDescent="0.3">
      <c r="A409" s="23"/>
      <c r="B409" s="23"/>
      <c r="C409" s="23"/>
      <c r="D409" s="23"/>
      <c r="E409" s="23"/>
      <c r="F409" s="2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</row>
    <row r="410" spans="1:24" ht="15.75" customHeight="1" x14ac:dyDescent="0.3">
      <c r="A410" s="23"/>
      <c r="B410" s="23"/>
      <c r="C410" s="23"/>
      <c r="D410" s="23"/>
      <c r="E410" s="23"/>
      <c r="F410" s="2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</row>
    <row r="411" spans="1:24" ht="15.75" customHeight="1" x14ac:dyDescent="0.3">
      <c r="A411" s="23"/>
      <c r="B411" s="23"/>
      <c r="C411" s="23"/>
      <c r="D411" s="23"/>
      <c r="E411" s="23"/>
      <c r="F411" s="2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</row>
    <row r="412" spans="1:24" ht="15.75" customHeight="1" x14ac:dyDescent="0.3">
      <c r="A412" s="23"/>
      <c r="B412" s="23"/>
      <c r="C412" s="23"/>
      <c r="D412" s="23"/>
      <c r="E412" s="23"/>
      <c r="F412" s="2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</row>
    <row r="413" spans="1:24" ht="15.75" customHeight="1" x14ac:dyDescent="0.3">
      <c r="A413" s="23"/>
      <c r="B413" s="23"/>
      <c r="C413" s="23"/>
      <c r="D413" s="23"/>
      <c r="E413" s="23"/>
      <c r="F413" s="2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</row>
    <row r="414" spans="1:24" ht="15.75" customHeight="1" x14ac:dyDescent="0.3">
      <c r="A414" s="23"/>
      <c r="B414" s="23"/>
      <c r="C414" s="23"/>
      <c r="D414" s="23"/>
      <c r="E414" s="23"/>
      <c r="F414" s="2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</row>
    <row r="415" spans="1:24" ht="15.75" customHeight="1" x14ac:dyDescent="0.3">
      <c r="A415" s="23"/>
      <c r="B415" s="23"/>
      <c r="C415" s="23"/>
      <c r="D415" s="23"/>
      <c r="E415" s="23"/>
      <c r="F415" s="2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</row>
    <row r="416" spans="1:24" ht="15.75" customHeight="1" x14ac:dyDescent="0.3">
      <c r="A416" s="23"/>
      <c r="B416" s="23"/>
      <c r="C416" s="23"/>
      <c r="D416" s="23"/>
      <c r="E416" s="23"/>
      <c r="F416" s="2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</row>
    <row r="417" spans="1:24" ht="15.75" customHeight="1" x14ac:dyDescent="0.3">
      <c r="A417" s="23"/>
      <c r="B417" s="23"/>
      <c r="C417" s="23"/>
      <c r="D417" s="23"/>
      <c r="E417" s="23"/>
      <c r="F417" s="2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</row>
    <row r="418" spans="1:24" ht="15.75" customHeight="1" x14ac:dyDescent="0.3">
      <c r="A418" s="23"/>
      <c r="B418" s="23"/>
      <c r="C418" s="23"/>
      <c r="D418" s="23"/>
      <c r="E418" s="23"/>
      <c r="F418" s="2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</row>
    <row r="419" spans="1:24" ht="15.75" customHeight="1" x14ac:dyDescent="0.3">
      <c r="A419" s="23"/>
      <c r="B419" s="23"/>
      <c r="C419" s="23"/>
      <c r="D419" s="23"/>
      <c r="E419" s="23"/>
      <c r="F419" s="2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</row>
    <row r="420" spans="1:24" ht="15.75" customHeight="1" x14ac:dyDescent="0.3">
      <c r="A420" s="23"/>
      <c r="B420" s="23"/>
      <c r="C420" s="23"/>
      <c r="D420" s="23"/>
      <c r="E420" s="23"/>
      <c r="F420" s="2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</row>
    <row r="421" spans="1:24" ht="15.75" customHeight="1" x14ac:dyDescent="0.3">
      <c r="A421" s="23"/>
      <c r="B421" s="23"/>
      <c r="C421" s="23"/>
      <c r="D421" s="23"/>
      <c r="E421" s="23"/>
      <c r="F421" s="2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</row>
    <row r="422" spans="1:24" ht="15.75" customHeight="1" x14ac:dyDescent="0.3">
      <c r="A422" s="23"/>
      <c r="B422" s="23"/>
      <c r="C422" s="23"/>
      <c r="D422" s="23"/>
      <c r="E422" s="23"/>
      <c r="F422" s="2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</row>
    <row r="423" spans="1:24" ht="15.75" customHeight="1" x14ac:dyDescent="0.3">
      <c r="A423" s="23"/>
      <c r="B423" s="23"/>
      <c r="C423" s="23"/>
      <c r="D423" s="23"/>
      <c r="E423" s="23"/>
      <c r="F423" s="2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</row>
    <row r="424" spans="1:24" ht="15.75" customHeight="1" x14ac:dyDescent="0.3">
      <c r="A424" s="23"/>
      <c r="B424" s="23"/>
      <c r="C424" s="23"/>
      <c r="D424" s="23"/>
      <c r="E424" s="23"/>
      <c r="F424" s="2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</row>
    <row r="425" spans="1:24" ht="15.75" customHeight="1" x14ac:dyDescent="0.3">
      <c r="A425" s="23"/>
      <c r="B425" s="23"/>
      <c r="C425" s="23"/>
      <c r="D425" s="23"/>
      <c r="E425" s="23"/>
      <c r="F425" s="2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</row>
    <row r="426" spans="1:24" ht="15.75" customHeight="1" x14ac:dyDescent="0.3">
      <c r="A426" s="23"/>
      <c r="B426" s="23"/>
      <c r="C426" s="23"/>
      <c r="D426" s="23"/>
      <c r="E426" s="23"/>
      <c r="F426" s="2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</row>
    <row r="427" spans="1:24" ht="15.75" customHeight="1" x14ac:dyDescent="0.3">
      <c r="A427" s="23"/>
      <c r="B427" s="23"/>
      <c r="C427" s="23"/>
      <c r="D427" s="23"/>
      <c r="E427" s="23"/>
      <c r="F427" s="2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</row>
    <row r="428" spans="1:24" ht="15.75" customHeight="1" x14ac:dyDescent="0.3">
      <c r="A428" s="23"/>
      <c r="B428" s="23"/>
      <c r="C428" s="23"/>
      <c r="D428" s="23"/>
      <c r="E428" s="23"/>
      <c r="F428" s="2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</row>
    <row r="429" spans="1:24" ht="15.75" customHeight="1" x14ac:dyDescent="0.3">
      <c r="A429" s="23"/>
      <c r="B429" s="23"/>
      <c r="C429" s="23"/>
      <c r="D429" s="23"/>
      <c r="E429" s="23"/>
      <c r="F429" s="2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</row>
    <row r="430" spans="1:24" ht="15.75" customHeight="1" x14ac:dyDescent="0.3">
      <c r="A430" s="23"/>
      <c r="B430" s="23"/>
      <c r="C430" s="23"/>
      <c r="D430" s="23"/>
      <c r="E430" s="23"/>
      <c r="F430" s="2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</row>
    <row r="431" spans="1:24" ht="15.75" customHeight="1" x14ac:dyDescent="0.3">
      <c r="A431" s="23"/>
      <c r="B431" s="23"/>
      <c r="C431" s="23"/>
      <c r="D431" s="23"/>
      <c r="E431" s="23"/>
      <c r="F431" s="2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</row>
    <row r="432" spans="1:24" ht="15.75" customHeight="1" x14ac:dyDescent="0.3">
      <c r="A432" s="23"/>
      <c r="B432" s="23"/>
      <c r="C432" s="23"/>
      <c r="D432" s="23"/>
      <c r="E432" s="23"/>
      <c r="F432" s="2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</row>
    <row r="433" spans="1:24" ht="15.75" customHeight="1" x14ac:dyDescent="0.3">
      <c r="A433" s="23"/>
      <c r="B433" s="23"/>
      <c r="C433" s="23"/>
      <c r="D433" s="23"/>
      <c r="E433" s="23"/>
      <c r="F433" s="2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</row>
    <row r="434" spans="1:24" ht="15.75" customHeight="1" x14ac:dyDescent="0.3">
      <c r="A434" s="23"/>
      <c r="B434" s="23"/>
      <c r="C434" s="23"/>
      <c r="D434" s="23"/>
      <c r="E434" s="23"/>
      <c r="F434" s="2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</row>
    <row r="435" spans="1:24" ht="15.75" customHeight="1" x14ac:dyDescent="0.3">
      <c r="A435" s="23"/>
      <c r="B435" s="23"/>
      <c r="C435" s="23"/>
      <c r="D435" s="23"/>
      <c r="E435" s="23"/>
      <c r="F435" s="2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</row>
    <row r="436" spans="1:24" ht="15.75" customHeight="1" x14ac:dyDescent="0.3">
      <c r="A436" s="23"/>
      <c r="B436" s="23"/>
      <c r="C436" s="23"/>
      <c r="D436" s="23"/>
      <c r="E436" s="23"/>
      <c r="F436" s="2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</row>
    <row r="437" spans="1:24" ht="15.75" customHeight="1" x14ac:dyDescent="0.3">
      <c r="A437" s="23"/>
      <c r="B437" s="23"/>
      <c r="C437" s="23"/>
      <c r="D437" s="23"/>
      <c r="E437" s="23"/>
      <c r="F437" s="2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</row>
    <row r="438" spans="1:24" ht="15.75" customHeight="1" x14ac:dyDescent="0.3">
      <c r="A438" s="23"/>
      <c r="B438" s="23"/>
      <c r="C438" s="23"/>
      <c r="D438" s="23"/>
      <c r="E438" s="23"/>
      <c r="F438" s="2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</row>
    <row r="439" spans="1:24" ht="15.75" customHeight="1" x14ac:dyDescent="0.3">
      <c r="A439" s="23"/>
      <c r="B439" s="23"/>
      <c r="C439" s="23"/>
      <c r="D439" s="23"/>
      <c r="E439" s="23"/>
      <c r="F439" s="2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</row>
    <row r="440" spans="1:24" ht="15.75" customHeight="1" x14ac:dyDescent="0.3">
      <c r="A440" s="23"/>
      <c r="B440" s="23"/>
      <c r="C440" s="23"/>
      <c r="D440" s="23"/>
      <c r="E440" s="23"/>
      <c r="F440" s="2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</row>
    <row r="441" spans="1:24" ht="15.75" customHeight="1" x14ac:dyDescent="0.3">
      <c r="A441" s="23"/>
      <c r="B441" s="23"/>
      <c r="C441" s="23"/>
      <c r="D441" s="23"/>
      <c r="E441" s="23"/>
      <c r="F441" s="2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</row>
    <row r="442" spans="1:24" ht="15.75" customHeight="1" x14ac:dyDescent="0.3">
      <c r="A442" s="23"/>
      <c r="B442" s="23"/>
      <c r="C442" s="23"/>
      <c r="D442" s="23"/>
      <c r="E442" s="23"/>
      <c r="F442" s="2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</row>
    <row r="443" spans="1:24" ht="15.75" customHeight="1" x14ac:dyDescent="0.3">
      <c r="A443" s="23"/>
      <c r="B443" s="23"/>
      <c r="C443" s="23"/>
      <c r="D443" s="23"/>
      <c r="E443" s="23"/>
      <c r="F443" s="2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</row>
    <row r="444" spans="1:24" ht="15.75" customHeight="1" x14ac:dyDescent="0.3">
      <c r="A444" s="23"/>
      <c r="B444" s="23"/>
      <c r="C444" s="23"/>
      <c r="D444" s="23"/>
      <c r="E444" s="23"/>
      <c r="F444" s="2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</row>
    <row r="445" spans="1:24" ht="15.75" customHeight="1" x14ac:dyDescent="0.3">
      <c r="A445" s="23"/>
      <c r="B445" s="23"/>
      <c r="C445" s="23"/>
      <c r="D445" s="23"/>
      <c r="E445" s="23"/>
      <c r="F445" s="2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</row>
    <row r="446" spans="1:24" ht="15.75" customHeight="1" x14ac:dyDescent="0.3">
      <c r="A446" s="23"/>
      <c r="B446" s="23"/>
      <c r="C446" s="23"/>
      <c r="D446" s="23"/>
      <c r="E446" s="23"/>
      <c r="F446" s="2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</row>
    <row r="447" spans="1:24" ht="15.75" customHeight="1" x14ac:dyDescent="0.3">
      <c r="A447" s="23"/>
      <c r="B447" s="23"/>
      <c r="C447" s="23"/>
      <c r="D447" s="23"/>
      <c r="E447" s="23"/>
      <c r="F447" s="2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</row>
    <row r="448" spans="1:24" ht="15.75" customHeight="1" x14ac:dyDescent="0.3">
      <c r="A448" s="23"/>
      <c r="B448" s="23"/>
      <c r="C448" s="23"/>
      <c r="D448" s="23"/>
      <c r="E448" s="23"/>
      <c r="F448" s="2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</row>
    <row r="449" spans="1:24" ht="15.75" customHeight="1" x14ac:dyDescent="0.3">
      <c r="A449" s="23"/>
      <c r="B449" s="23"/>
      <c r="C449" s="23"/>
      <c r="D449" s="23"/>
      <c r="E449" s="23"/>
      <c r="F449" s="2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</row>
    <row r="450" spans="1:24" ht="15.75" customHeight="1" x14ac:dyDescent="0.3">
      <c r="A450" s="23"/>
      <c r="B450" s="23"/>
      <c r="C450" s="23"/>
      <c r="D450" s="23"/>
      <c r="E450" s="23"/>
      <c r="F450" s="2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</row>
    <row r="451" spans="1:24" ht="15.75" customHeight="1" x14ac:dyDescent="0.3">
      <c r="A451" s="23"/>
      <c r="B451" s="23"/>
      <c r="C451" s="23"/>
      <c r="D451" s="23"/>
      <c r="E451" s="23"/>
      <c r="F451" s="2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</row>
    <row r="452" spans="1:24" ht="15.75" customHeight="1" x14ac:dyDescent="0.3">
      <c r="A452" s="23"/>
      <c r="B452" s="23"/>
      <c r="C452" s="23"/>
      <c r="D452" s="23"/>
      <c r="E452" s="23"/>
      <c r="F452" s="2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</row>
    <row r="453" spans="1:24" ht="15.75" customHeight="1" x14ac:dyDescent="0.3">
      <c r="A453" s="23"/>
      <c r="B453" s="23"/>
      <c r="C453" s="23"/>
      <c r="D453" s="23"/>
      <c r="E453" s="23"/>
      <c r="F453" s="2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</row>
    <row r="454" spans="1:24" ht="15.75" customHeight="1" x14ac:dyDescent="0.3">
      <c r="A454" s="23"/>
      <c r="B454" s="23"/>
      <c r="C454" s="23"/>
      <c r="D454" s="23"/>
      <c r="E454" s="23"/>
      <c r="F454" s="2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</row>
    <row r="455" spans="1:24" ht="15.75" customHeight="1" x14ac:dyDescent="0.3">
      <c r="A455" s="23"/>
      <c r="B455" s="23"/>
      <c r="C455" s="23"/>
      <c r="D455" s="23"/>
      <c r="E455" s="23"/>
      <c r="F455" s="2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</row>
    <row r="456" spans="1:24" ht="15.75" customHeight="1" x14ac:dyDescent="0.3">
      <c r="A456" s="23"/>
      <c r="B456" s="23"/>
      <c r="C456" s="23"/>
      <c r="D456" s="23"/>
      <c r="E456" s="23"/>
      <c r="F456" s="2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</row>
    <row r="457" spans="1:24" ht="15.75" customHeight="1" x14ac:dyDescent="0.3">
      <c r="A457" s="23"/>
      <c r="B457" s="23"/>
      <c r="C457" s="23"/>
      <c r="D457" s="23"/>
      <c r="E457" s="23"/>
      <c r="F457" s="2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</row>
    <row r="458" spans="1:24" ht="15.75" customHeight="1" x14ac:dyDescent="0.3">
      <c r="A458" s="23"/>
      <c r="B458" s="23"/>
      <c r="C458" s="23"/>
      <c r="D458" s="23"/>
      <c r="E458" s="23"/>
      <c r="F458" s="2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</row>
    <row r="459" spans="1:24" ht="15.75" customHeight="1" x14ac:dyDescent="0.3">
      <c r="A459" s="23"/>
      <c r="B459" s="23"/>
      <c r="C459" s="23"/>
      <c r="D459" s="23"/>
      <c r="E459" s="23"/>
      <c r="F459" s="2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</row>
    <row r="460" spans="1:24" ht="15.75" customHeight="1" x14ac:dyDescent="0.3">
      <c r="A460" s="23"/>
      <c r="B460" s="23"/>
      <c r="C460" s="23"/>
      <c r="D460" s="23"/>
      <c r="E460" s="23"/>
      <c r="F460" s="2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</row>
    <row r="461" spans="1:24" ht="15.75" customHeight="1" x14ac:dyDescent="0.3">
      <c r="A461" s="23"/>
      <c r="B461" s="23"/>
      <c r="C461" s="23"/>
      <c r="D461" s="23"/>
      <c r="E461" s="23"/>
      <c r="F461" s="2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</row>
    <row r="462" spans="1:24" ht="15.75" customHeight="1" x14ac:dyDescent="0.3">
      <c r="A462" s="23"/>
      <c r="B462" s="23"/>
      <c r="C462" s="23"/>
      <c r="D462" s="23"/>
      <c r="E462" s="23"/>
      <c r="F462" s="2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</row>
    <row r="463" spans="1:24" ht="15.75" customHeight="1" x14ac:dyDescent="0.3">
      <c r="A463" s="23"/>
      <c r="B463" s="23"/>
      <c r="C463" s="23"/>
      <c r="D463" s="23"/>
      <c r="E463" s="23"/>
      <c r="F463" s="2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</row>
    <row r="464" spans="1:24" ht="15.75" customHeight="1" x14ac:dyDescent="0.3">
      <c r="A464" s="23"/>
      <c r="B464" s="23"/>
      <c r="C464" s="23"/>
      <c r="D464" s="23"/>
      <c r="E464" s="23"/>
      <c r="F464" s="2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</row>
    <row r="465" spans="1:24" ht="15.75" customHeight="1" x14ac:dyDescent="0.3">
      <c r="A465" s="23"/>
      <c r="B465" s="23"/>
      <c r="C465" s="23"/>
      <c r="D465" s="23"/>
      <c r="E465" s="23"/>
      <c r="F465" s="2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</row>
    <row r="466" spans="1:24" ht="15.75" customHeight="1" x14ac:dyDescent="0.3">
      <c r="A466" s="23"/>
      <c r="B466" s="23"/>
      <c r="C466" s="23"/>
      <c r="D466" s="23"/>
      <c r="E466" s="23"/>
      <c r="F466" s="2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</row>
    <row r="467" spans="1:24" ht="15.75" customHeight="1" x14ac:dyDescent="0.3">
      <c r="A467" s="23"/>
      <c r="B467" s="23"/>
      <c r="C467" s="23"/>
      <c r="D467" s="23"/>
      <c r="E467" s="23"/>
      <c r="F467" s="2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</row>
    <row r="468" spans="1:24" ht="15.75" customHeight="1" x14ac:dyDescent="0.3">
      <c r="A468" s="23"/>
      <c r="B468" s="23"/>
      <c r="C468" s="23"/>
      <c r="D468" s="23"/>
      <c r="E468" s="23"/>
      <c r="F468" s="2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</row>
    <row r="469" spans="1:24" ht="15.75" customHeight="1" x14ac:dyDescent="0.3">
      <c r="A469" s="23"/>
      <c r="B469" s="23"/>
      <c r="C469" s="23"/>
      <c r="D469" s="23"/>
      <c r="E469" s="23"/>
      <c r="F469" s="2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</row>
    <row r="470" spans="1:24" ht="15.75" customHeight="1" x14ac:dyDescent="0.3">
      <c r="A470" s="23"/>
      <c r="B470" s="23"/>
      <c r="C470" s="23"/>
      <c r="D470" s="23"/>
      <c r="E470" s="23"/>
      <c r="F470" s="2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</row>
    <row r="471" spans="1:24" ht="15.75" customHeight="1" x14ac:dyDescent="0.3">
      <c r="A471" s="23"/>
      <c r="B471" s="23"/>
      <c r="C471" s="23"/>
      <c r="D471" s="23"/>
      <c r="E471" s="23"/>
      <c r="F471" s="2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</row>
    <row r="472" spans="1:24" ht="15.75" customHeight="1" x14ac:dyDescent="0.3">
      <c r="A472" s="23"/>
      <c r="B472" s="23"/>
      <c r="C472" s="23"/>
      <c r="D472" s="23"/>
      <c r="E472" s="23"/>
      <c r="F472" s="2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</row>
    <row r="473" spans="1:24" ht="15.75" customHeight="1" x14ac:dyDescent="0.3">
      <c r="A473" s="23"/>
      <c r="B473" s="23"/>
      <c r="C473" s="23"/>
      <c r="D473" s="23"/>
      <c r="E473" s="23"/>
      <c r="F473" s="2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</row>
    <row r="474" spans="1:24" ht="15.75" customHeight="1" x14ac:dyDescent="0.3">
      <c r="A474" s="23"/>
      <c r="B474" s="23"/>
      <c r="C474" s="23"/>
      <c r="D474" s="23"/>
      <c r="E474" s="23"/>
      <c r="F474" s="2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</row>
    <row r="475" spans="1:24" ht="15.75" customHeight="1" x14ac:dyDescent="0.3">
      <c r="A475" s="23"/>
      <c r="B475" s="23"/>
      <c r="C475" s="23"/>
      <c r="D475" s="23"/>
      <c r="E475" s="23"/>
      <c r="F475" s="2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</row>
    <row r="476" spans="1:24" ht="15.75" customHeight="1" x14ac:dyDescent="0.3">
      <c r="A476" s="23"/>
      <c r="B476" s="23"/>
      <c r="C476" s="23"/>
      <c r="D476" s="23"/>
      <c r="E476" s="23"/>
      <c r="F476" s="2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</row>
    <row r="477" spans="1:24" ht="15.75" customHeight="1" x14ac:dyDescent="0.3">
      <c r="A477" s="23"/>
      <c r="B477" s="23"/>
      <c r="C477" s="23"/>
      <c r="D477" s="23"/>
      <c r="E477" s="23"/>
      <c r="F477" s="2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</row>
    <row r="478" spans="1:24" ht="15.75" customHeight="1" x14ac:dyDescent="0.3">
      <c r="A478" s="23"/>
      <c r="B478" s="23"/>
      <c r="C478" s="23"/>
      <c r="D478" s="23"/>
      <c r="E478" s="23"/>
      <c r="F478" s="2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</row>
    <row r="479" spans="1:24" ht="15.75" customHeight="1" x14ac:dyDescent="0.3">
      <c r="A479" s="23"/>
      <c r="B479" s="23"/>
      <c r="C479" s="23"/>
      <c r="D479" s="23"/>
      <c r="E479" s="23"/>
      <c r="F479" s="2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</row>
    <row r="480" spans="1:24" ht="15.75" customHeight="1" x14ac:dyDescent="0.3">
      <c r="A480" s="23"/>
      <c r="B480" s="23"/>
      <c r="C480" s="23"/>
      <c r="D480" s="23"/>
      <c r="E480" s="23"/>
      <c r="F480" s="2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</row>
    <row r="481" spans="1:24" ht="15.75" customHeight="1" x14ac:dyDescent="0.3">
      <c r="A481" s="23"/>
      <c r="B481" s="23"/>
      <c r="C481" s="23"/>
      <c r="D481" s="23"/>
      <c r="E481" s="23"/>
      <c r="F481" s="2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</row>
    <row r="482" spans="1:24" ht="15.75" customHeight="1" x14ac:dyDescent="0.3">
      <c r="A482" s="23"/>
      <c r="B482" s="23"/>
      <c r="C482" s="23"/>
      <c r="D482" s="23"/>
      <c r="E482" s="23"/>
      <c r="F482" s="2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</row>
    <row r="483" spans="1:24" ht="15.75" customHeight="1" x14ac:dyDescent="0.3">
      <c r="A483" s="23"/>
      <c r="B483" s="23"/>
      <c r="C483" s="23"/>
      <c r="D483" s="23"/>
      <c r="E483" s="23"/>
      <c r="F483" s="2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</row>
    <row r="484" spans="1:24" ht="15.75" customHeight="1" x14ac:dyDescent="0.3">
      <c r="A484" s="23"/>
      <c r="B484" s="23"/>
      <c r="C484" s="23"/>
      <c r="D484" s="23"/>
      <c r="E484" s="23"/>
      <c r="F484" s="2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</row>
    <row r="485" spans="1:24" ht="15.75" customHeight="1" x14ac:dyDescent="0.3">
      <c r="A485" s="23"/>
      <c r="B485" s="23"/>
      <c r="C485" s="23"/>
      <c r="D485" s="23"/>
      <c r="E485" s="23"/>
      <c r="F485" s="2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</row>
    <row r="486" spans="1:24" ht="15.75" customHeight="1" x14ac:dyDescent="0.3">
      <c r="A486" s="23"/>
      <c r="B486" s="23"/>
      <c r="C486" s="23"/>
      <c r="D486" s="23"/>
      <c r="E486" s="23"/>
      <c r="F486" s="2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</row>
    <row r="487" spans="1:24" ht="15.75" customHeight="1" x14ac:dyDescent="0.3">
      <c r="A487" s="23"/>
      <c r="B487" s="23"/>
      <c r="C487" s="23"/>
      <c r="D487" s="23"/>
      <c r="E487" s="23"/>
      <c r="F487" s="2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</row>
    <row r="488" spans="1:24" ht="15.75" customHeight="1" x14ac:dyDescent="0.3">
      <c r="A488" s="23"/>
      <c r="B488" s="23"/>
      <c r="C488" s="23"/>
      <c r="D488" s="23"/>
      <c r="E488" s="23"/>
      <c r="F488" s="2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</row>
    <row r="489" spans="1:24" ht="15.75" customHeight="1" x14ac:dyDescent="0.3">
      <c r="A489" s="23"/>
      <c r="B489" s="23"/>
      <c r="C489" s="23"/>
      <c r="D489" s="23"/>
      <c r="E489" s="23"/>
      <c r="F489" s="2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</row>
    <row r="490" spans="1:24" ht="15.75" customHeight="1" x14ac:dyDescent="0.3">
      <c r="A490" s="23"/>
      <c r="B490" s="23"/>
      <c r="C490" s="23"/>
      <c r="D490" s="23"/>
      <c r="E490" s="23"/>
      <c r="F490" s="2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</row>
    <row r="491" spans="1:24" ht="15.75" customHeight="1" x14ac:dyDescent="0.3">
      <c r="A491" s="23"/>
      <c r="B491" s="23"/>
      <c r="C491" s="23"/>
      <c r="D491" s="23"/>
      <c r="E491" s="23"/>
      <c r="F491" s="2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</row>
    <row r="492" spans="1:24" ht="15.75" customHeight="1" x14ac:dyDescent="0.3">
      <c r="A492" s="23"/>
      <c r="B492" s="23"/>
      <c r="C492" s="23"/>
      <c r="D492" s="23"/>
      <c r="E492" s="23"/>
      <c r="F492" s="2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</row>
    <row r="493" spans="1:24" ht="15.75" customHeight="1" x14ac:dyDescent="0.3">
      <c r="A493" s="23"/>
      <c r="B493" s="23"/>
      <c r="C493" s="23"/>
      <c r="D493" s="23"/>
      <c r="E493" s="23"/>
      <c r="F493" s="2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</row>
    <row r="494" spans="1:24" ht="15.75" customHeight="1" x14ac:dyDescent="0.3">
      <c r="A494" s="23"/>
      <c r="B494" s="23"/>
      <c r="C494" s="23"/>
      <c r="D494" s="23"/>
      <c r="E494" s="23"/>
      <c r="F494" s="2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</row>
    <row r="495" spans="1:24" ht="15.75" customHeight="1" x14ac:dyDescent="0.3">
      <c r="A495" s="23"/>
      <c r="B495" s="23"/>
      <c r="C495" s="23"/>
      <c r="D495" s="23"/>
      <c r="E495" s="23"/>
      <c r="F495" s="2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</row>
    <row r="496" spans="1:24" ht="15.75" customHeight="1" x14ac:dyDescent="0.3">
      <c r="A496" s="23"/>
      <c r="B496" s="23"/>
      <c r="C496" s="23"/>
      <c r="D496" s="23"/>
      <c r="E496" s="23"/>
      <c r="F496" s="2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</row>
    <row r="497" spans="1:24" ht="15.75" customHeight="1" x14ac:dyDescent="0.3">
      <c r="A497" s="23"/>
      <c r="B497" s="23"/>
      <c r="C497" s="23"/>
      <c r="D497" s="23"/>
      <c r="E497" s="23"/>
      <c r="F497" s="2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</row>
    <row r="498" spans="1:24" ht="15.75" customHeight="1" x14ac:dyDescent="0.3">
      <c r="A498" s="23"/>
      <c r="B498" s="23"/>
      <c r="C498" s="23"/>
      <c r="D498" s="23"/>
      <c r="E498" s="23"/>
      <c r="F498" s="2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</row>
    <row r="499" spans="1:24" ht="15.75" customHeight="1" x14ac:dyDescent="0.3">
      <c r="A499" s="23"/>
      <c r="B499" s="23"/>
      <c r="C499" s="23"/>
      <c r="D499" s="23"/>
      <c r="E499" s="23"/>
      <c r="F499" s="2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</row>
    <row r="500" spans="1:24" ht="15.75" customHeight="1" x14ac:dyDescent="0.3">
      <c r="A500" s="23"/>
      <c r="B500" s="23"/>
      <c r="C500" s="23"/>
      <c r="D500" s="23"/>
      <c r="E500" s="23"/>
      <c r="F500" s="2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</row>
    <row r="501" spans="1:24" ht="15.75" customHeight="1" x14ac:dyDescent="0.3">
      <c r="A501" s="23"/>
      <c r="B501" s="23"/>
      <c r="C501" s="23"/>
      <c r="D501" s="23"/>
      <c r="E501" s="23"/>
      <c r="F501" s="2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</row>
    <row r="502" spans="1:24" ht="15.75" customHeight="1" x14ac:dyDescent="0.3">
      <c r="A502" s="23"/>
      <c r="B502" s="23"/>
      <c r="C502" s="23"/>
      <c r="D502" s="23"/>
      <c r="E502" s="23"/>
      <c r="F502" s="2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</row>
    <row r="503" spans="1:24" ht="15.75" customHeight="1" x14ac:dyDescent="0.3">
      <c r="A503" s="23"/>
      <c r="B503" s="23"/>
      <c r="C503" s="23"/>
      <c r="D503" s="23"/>
      <c r="E503" s="23"/>
      <c r="F503" s="2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</row>
    <row r="504" spans="1:24" ht="15.75" customHeight="1" x14ac:dyDescent="0.3">
      <c r="A504" s="23"/>
      <c r="B504" s="23"/>
      <c r="C504" s="23"/>
      <c r="D504" s="23"/>
      <c r="E504" s="23"/>
      <c r="F504" s="2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</row>
    <row r="505" spans="1:24" ht="15.75" customHeight="1" x14ac:dyDescent="0.3">
      <c r="A505" s="23"/>
      <c r="B505" s="23"/>
      <c r="C505" s="23"/>
      <c r="D505" s="23"/>
      <c r="E505" s="23"/>
      <c r="F505" s="2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</row>
    <row r="506" spans="1:24" ht="15.75" customHeight="1" x14ac:dyDescent="0.3">
      <c r="A506" s="23"/>
      <c r="B506" s="23"/>
      <c r="C506" s="23"/>
      <c r="D506" s="23"/>
      <c r="E506" s="23"/>
      <c r="F506" s="2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</row>
    <row r="507" spans="1:24" ht="15.75" customHeight="1" x14ac:dyDescent="0.3">
      <c r="A507" s="23"/>
      <c r="B507" s="23"/>
      <c r="C507" s="23"/>
      <c r="D507" s="23"/>
      <c r="E507" s="23"/>
      <c r="F507" s="2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</row>
    <row r="508" spans="1:24" ht="15.75" customHeight="1" x14ac:dyDescent="0.3">
      <c r="A508" s="23"/>
      <c r="B508" s="23"/>
      <c r="C508" s="23"/>
      <c r="D508" s="23"/>
      <c r="E508" s="23"/>
      <c r="F508" s="2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</row>
    <row r="509" spans="1:24" ht="15.75" customHeight="1" x14ac:dyDescent="0.3">
      <c r="A509" s="23"/>
      <c r="B509" s="23"/>
      <c r="C509" s="23"/>
      <c r="D509" s="23"/>
      <c r="E509" s="23"/>
      <c r="F509" s="2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</row>
    <row r="510" spans="1:24" ht="15.75" customHeight="1" x14ac:dyDescent="0.3">
      <c r="A510" s="23"/>
      <c r="B510" s="23"/>
      <c r="C510" s="23"/>
      <c r="D510" s="23"/>
      <c r="E510" s="23"/>
      <c r="F510" s="2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</row>
    <row r="511" spans="1:24" ht="15.75" customHeight="1" x14ac:dyDescent="0.3">
      <c r="A511" s="23"/>
      <c r="B511" s="23"/>
      <c r="C511" s="23"/>
      <c r="D511" s="23"/>
      <c r="E511" s="23"/>
      <c r="F511" s="2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</row>
    <row r="512" spans="1:24" ht="15.75" customHeight="1" x14ac:dyDescent="0.3">
      <c r="A512" s="23"/>
      <c r="B512" s="23"/>
      <c r="C512" s="23"/>
      <c r="D512" s="23"/>
      <c r="E512" s="23"/>
      <c r="F512" s="2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</row>
    <row r="513" spans="1:24" ht="15.75" customHeight="1" x14ac:dyDescent="0.3">
      <c r="A513" s="23"/>
      <c r="B513" s="23"/>
      <c r="C513" s="23"/>
      <c r="D513" s="23"/>
      <c r="E513" s="23"/>
      <c r="F513" s="2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</row>
    <row r="514" spans="1:24" ht="15.75" customHeight="1" x14ac:dyDescent="0.3">
      <c r="A514" s="23"/>
      <c r="B514" s="23"/>
      <c r="C514" s="23"/>
      <c r="D514" s="23"/>
      <c r="E514" s="23"/>
      <c r="F514" s="2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</row>
    <row r="515" spans="1:24" ht="15.75" customHeight="1" x14ac:dyDescent="0.3">
      <c r="A515" s="23"/>
      <c r="B515" s="23"/>
      <c r="C515" s="23"/>
      <c r="D515" s="23"/>
      <c r="E515" s="23"/>
      <c r="F515" s="2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</row>
    <row r="516" spans="1:24" ht="15.75" customHeight="1" x14ac:dyDescent="0.3">
      <c r="A516" s="23"/>
      <c r="B516" s="23"/>
      <c r="C516" s="23"/>
      <c r="D516" s="23"/>
      <c r="E516" s="23"/>
      <c r="F516" s="2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</row>
    <row r="517" spans="1:24" ht="15.75" customHeight="1" x14ac:dyDescent="0.3">
      <c r="A517" s="23"/>
      <c r="B517" s="23"/>
      <c r="C517" s="23"/>
      <c r="D517" s="23"/>
      <c r="E517" s="23"/>
      <c r="F517" s="2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</row>
    <row r="518" spans="1:24" ht="15.75" customHeight="1" x14ac:dyDescent="0.3">
      <c r="A518" s="23"/>
      <c r="B518" s="23"/>
      <c r="C518" s="23"/>
      <c r="D518" s="23"/>
      <c r="E518" s="23"/>
      <c r="F518" s="2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</row>
    <row r="519" spans="1:24" ht="15.75" customHeight="1" x14ac:dyDescent="0.3">
      <c r="A519" s="23"/>
      <c r="B519" s="23"/>
      <c r="C519" s="23"/>
      <c r="D519" s="23"/>
      <c r="E519" s="23"/>
      <c r="F519" s="2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</row>
    <row r="520" spans="1:24" ht="15.75" customHeight="1" x14ac:dyDescent="0.3">
      <c r="A520" s="23"/>
      <c r="B520" s="23"/>
      <c r="C520" s="23"/>
      <c r="D520" s="23"/>
      <c r="E520" s="23"/>
      <c r="F520" s="2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</row>
    <row r="521" spans="1:24" ht="15.75" customHeight="1" x14ac:dyDescent="0.3">
      <c r="A521" s="23"/>
      <c r="B521" s="23"/>
      <c r="C521" s="23"/>
      <c r="D521" s="23"/>
      <c r="E521" s="23"/>
      <c r="F521" s="2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</row>
    <row r="522" spans="1:24" ht="15.75" customHeight="1" x14ac:dyDescent="0.3">
      <c r="A522" s="23"/>
      <c r="B522" s="23"/>
      <c r="C522" s="23"/>
      <c r="D522" s="23"/>
      <c r="E522" s="23"/>
      <c r="F522" s="2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</row>
    <row r="523" spans="1:24" ht="15.75" customHeight="1" x14ac:dyDescent="0.3">
      <c r="A523" s="23"/>
      <c r="B523" s="23"/>
      <c r="C523" s="23"/>
      <c r="D523" s="23"/>
      <c r="E523" s="23"/>
      <c r="F523" s="2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</row>
    <row r="524" spans="1:24" ht="15.75" customHeight="1" x14ac:dyDescent="0.3">
      <c r="A524" s="23"/>
      <c r="B524" s="23"/>
      <c r="C524" s="23"/>
      <c r="D524" s="23"/>
      <c r="E524" s="23"/>
      <c r="F524" s="2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</row>
    <row r="525" spans="1:24" ht="15.75" customHeight="1" x14ac:dyDescent="0.3">
      <c r="A525" s="23"/>
      <c r="B525" s="23"/>
      <c r="C525" s="23"/>
      <c r="D525" s="23"/>
      <c r="E525" s="23"/>
      <c r="F525" s="2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</row>
    <row r="526" spans="1:24" ht="15.75" customHeight="1" x14ac:dyDescent="0.3">
      <c r="A526" s="23"/>
      <c r="B526" s="23"/>
      <c r="C526" s="23"/>
      <c r="D526" s="23"/>
      <c r="E526" s="23"/>
      <c r="F526" s="2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</row>
    <row r="527" spans="1:24" ht="15.75" customHeight="1" x14ac:dyDescent="0.3">
      <c r="A527" s="23"/>
      <c r="B527" s="23"/>
      <c r="C527" s="23"/>
      <c r="D527" s="23"/>
      <c r="E527" s="23"/>
      <c r="F527" s="2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</row>
    <row r="528" spans="1:24" ht="15.75" customHeight="1" x14ac:dyDescent="0.3">
      <c r="A528" s="23"/>
      <c r="B528" s="23"/>
      <c r="C528" s="23"/>
      <c r="D528" s="23"/>
      <c r="E528" s="23"/>
      <c r="F528" s="2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</row>
    <row r="529" spans="1:24" ht="15.75" customHeight="1" x14ac:dyDescent="0.3">
      <c r="A529" s="23"/>
      <c r="B529" s="23"/>
      <c r="C529" s="23"/>
      <c r="D529" s="23"/>
      <c r="E529" s="23"/>
      <c r="F529" s="2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</row>
    <row r="530" spans="1:24" ht="15.75" customHeight="1" x14ac:dyDescent="0.3">
      <c r="A530" s="23"/>
      <c r="B530" s="23"/>
      <c r="C530" s="23"/>
      <c r="D530" s="23"/>
      <c r="E530" s="23"/>
      <c r="F530" s="2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</row>
    <row r="531" spans="1:24" ht="15.75" customHeight="1" x14ac:dyDescent="0.3">
      <c r="A531" s="23"/>
      <c r="B531" s="23"/>
      <c r="C531" s="23"/>
      <c r="D531" s="23"/>
      <c r="E531" s="23"/>
      <c r="F531" s="2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</row>
    <row r="532" spans="1:24" ht="15.75" customHeight="1" x14ac:dyDescent="0.3">
      <c r="A532" s="23"/>
      <c r="B532" s="23"/>
      <c r="C532" s="23"/>
      <c r="D532" s="23"/>
      <c r="E532" s="23"/>
      <c r="F532" s="2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</row>
    <row r="533" spans="1:24" ht="15.75" customHeight="1" x14ac:dyDescent="0.3">
      <c r="A533" s="23"/>
      <c r="B533" s="23"/>
      <c r="C533" s="23"/>
      <c r="D533" s="23"/>
      <c r="E533" s="23"/>
      <c r="F533" s="2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</row>
    <row r="534" spans="1:24" ht="15.75" customHeight="1" x14ac:dyDescent="0.3">
      <c r="A534" s="23"/>
      <c r="B534" s="23"/>
      <c r="C534" s="23"/>
      <c r="D534" s="23"/>
      <c r="E534" s="23"/>
      <c r="F534" s="2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</row>
    <row r="535" spans="1:24" ht="15.75" customHeight="1" x14ac:dyDescent="0.3">
      <c r="A535" s="23"/>
      <c r="B535" s="23"/>
      <c r="C535" s="23"/>
      <c r="D535" s="23"/>
      <c r="E535" s="23"/>
      <c r="F535" s="2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</row>
    <row r="536" spans="1:24" ht="15.75" customHeight="1" x14ac:dyDescent="0.3">
      <c r="A536" s="23"/>
      <c r="B536" s="23"/>
      <c r="C536" s="23"/>
      <c r="D536" s="23"/>
      <c r="E536" s="23"/>
      <c r="F536" s="2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</row>
    <row r="537" spans="1:24" ht="15.75" customHeight="1" x14ac:dyDescent="0.3">
      <c r="A537" s="23"/>
      <c r="B537" s="23"/>
      <c r="C537" s="23"/>
      <c r="D537" s="23"/>
      <c r="E537" s="23"/>
      <c r="F537" s="2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 spans="1:24" ht="15.75" customHeight="1" x14ac:dyDescent="0.3">
      <c r="A538" s="23"/>
      <c r="B538" s="23"/>
      <c r="C538" s="23"/>
      <c r="D538" s="23"/>
      <c r="E538" s="23"/>
      <c r="F538" s="2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</row>
    <row r="539" spans="1:24" ht="15.75" customHeight="1" x14ac:dyDescent="0.3">
      <c r="A539" s="23"/>
      <c r="B539" s="23"/>
      <c r="C539" s="23"/>
      <c r="D539" s="23"/>
      <c r="E539" s="23"/>
      <c r="F539" s="2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 spans="1:24" ht="15.75" customHeight="1" x14ac:dyDescent="0.3">
      <c r="A540" s="23"/>
      <c r="B540" s="23"/>
      <c r="C540" s="23"/>
      <c r="D540" s="23"/>
      <c r="E540" s="23"/>
      <c r="F540" s="2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</row>
    <row r="541" spans="1:24" ht="15.75" customHeight="1" x14ac:dyDescent="0.3">
      <c r="A541" s="23"/>
      <c r="B541" s="23"/>
      <c r="C541" s="23"/>
      <c r="D541" s="23"/>
      <c r="E541" s="23"/>
      <c r="F541" s="2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 spans="1:24" ht="15.75" customHeight="1" x14ac:dyDescent="0.3">
      <c r="A542" s="23"/>
      <c r="B542" s="23"/>
      <c r="C542" s="23"/>
      <c r="D542" s="23"/>
      <c r="E542" s="23"/>
      <c r="F542" s="2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</row>
    <row r="543" spans="1:24" ht="15.75" customHeight="1" x14ac:dyDescent="0.3">
      <c r="A543" s="23"/>
      <c r="B543" s="23"/>
      <c r="C543" s="23"/>
      <c r="D543" s="23"/>
      <c r="E543" s="23"/>
      <c r="F543" s="2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</row>
    <row r="544" spans="1:24" ht="15.75" customHeight="1" x14ac:dyDescent="0.3">
      <c r="A544" s="23"/>
      <c r="B544" s="23"/>
      <c r="C544" s="23"/>
      <c r="D544" s="23"/>
      <c r="E544" s="23"/>
      <c r="F544" s="2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</row>
    <row r="545" spans="1:24" ht="15.75" customHeight="1" x14ac:dyDescent="0.3">
      <c r="A545" s="23"/>
      <c r="B545" s="23"/>
      <c r="C545" s="23"/>
      <c r="D545" s="23"/>
      <c r="E545" s="23"/>
      <c r="F545" s="2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 spans="1:24" ht="15.75" customHeight="1" x14ac:dyDescent="0.3">
      <c r="A546" s="23"/>
      <c r="B546" s="23"/>
      <c r="C546" s="23"/>
      <c r="D546" s="23"/>
      <c r="E546" s="23"/>
      <c r="F546" s="2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</row>
    <row r="547" spans="1:24" ht="15.75" customHeight="1" x14ac:dyDescent="0.3">
      <c r="A547" s="23"/>
      <c r="B547" s="23"/>
      <c r="C547" s="23"/>
      <c r="D547" s="23"/>
      <c r="E547" s="23"/>
      <c r="F547" s="2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</row>
    <row r="548" spans="1:24" ht="15.75" customHeight="1" x14ac:dyDescent="0.3">
      <c r="A548" s="23"/>
      <c r="B548" s="23"/>
      <c r="C548" s="23"/>
      <c r="D548" s="23"/>
      <c r="E548" s="23"/>
      <c r="F548" s="2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</row>
    <row r="549" spans="1:24" ht="15.75" customHeight="1" x14ac:dyDescent="0.3">
      <c r="A549" s="23"/>
      <c r="B549" s="23"/>
      <c r="C549" s="23"/>
      <c r="D549" s="23"/>
      <c r="E549" s="23"/>
      <c r="F549" s="2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</row>
    <row r="550" spans="1:24" ht="15.75" customHeight="1" x14ac:dyDescent="0.3">
      <c r="A550" s="23"/>
      <c r="B550" s="23"/>
      <c r="C550" s="23"/>
      <c r="D550" s="23"/>
      <c r="E550" s="23"/>
      <c r="F550" s="2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</row>
    <row r="551" spans="1:24" ht="15.75" customHeight="1" x14ac:dyDescent="0.3">
      <c r="A551" s="23"/>
      <c r="B551" s="23"/>
      <c r="C551" s="23"/>
      <c r="D551" s="23"/>
      <c r="E551" s="23"/>
      <c r="F551" s="2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</row>
    <row r="552" spans="1:24" ht="15.75" customHeight="1" x14ac:dyDescent="0.3">
      <c r="A552" s="23"/>
      <c r="B552" s="23"/>
      <c r="C552" s="23"/>
      <c r="D552" s="23"/>
      <c r="E552" s="23"/>
      <c r="F552" s="2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</row>
    <row r="553" spans="1:24" ht="15.75" customHeight="1" x14ac:dyDescent="0.3">
      <c r="A553" s="23"/>
      <c r="B553" s="23"/>
      <c r="C553" s="23"/>
      <c r="D553" s="23"/>
      <c r="E553" s="23"/>
      <c r="F553" s="2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</row>
    <row r="554" spans="1:24" ht="15.75" customHeight="1" x14ac:dyDescent="0.3">
      <c r="A554" s="23"/>
      <c r="B554" s="23"/>
      <c r="C554" s="23"/>
      <c r="D554" s="23"/>
      <c r="E554" s="23"/>
      <c r="F554" s="2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</row>
    <row r="555" spans="1:24" ht="15.75" customHeight="1" x14ac:dyDescent="0.3">
      <c r="A555" s="23"/>
      <c r="B555" s="23"/>
      <c r="C555" s="23"/>
      <c r="D555" s="23"/>
      <c r="E555" s="23"/>
      <c r="F555" s="2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</row>
    <row r="556" spans="1:24" ht="15.75" customHeight="1" x14ac:dyDescent="0.3">
      <c r="A556" s="23"/>
      <c r="B556" s="23"/>
      <c r="C556" s="23"/>
      <c r="D556" s="23"/>
      <c r="E556" s="23"/>
      <c r="F556" s="2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</row>
    <row r="557" spans="1:24" ht="15.75" customHeight="1" x14ac:dyDescent="0.3">
      <c r="A557" s="23"/>
      <c r="B557" s="23"/>
      <c r="C557" s="23"/>
      <c r="D557" s="23"/>
      <c r="E557" s="23"/>
      <c r="F557" s="2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</row>
    <row r="558" spans="1:24" ht="15.75" customHeight="1" x14ac:dyDescent="0.3">
      <c r="A558" s="23"/>
      <c r="B558" s="23"/>
      <c r="C558" s="23"/>
      <c r="D558" s="23"/>
      <c r="E558" s="23"/>
      <c r="F558" s="2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</row>
    <row r="559" spans="1:24" ht="15.75" customHeight="1" x14ac:dyDescent="0.3">
      <c r="A559" s="23"/>
      <c r="B559" s="23"/>
      <c r="C559" s="23"/>
      <c r="D559" s="23"/>
      <c r="E559" s="23"/>
      <c r="F559" s="2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</row>
    <row r="560" spans="1:24" ht="15.75" customHeight="1" x14ac:dyDescent="0.3">
      <c r="A560" s="23"/>
      <c r="B560" s="23"/>
      <c r="C560" s="23"/>
      <c r="D560" s="23"/>
      <c r="E560" s="23"/>
      <c r="F560" s="2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</row>
    <row r="561" spans="1:24" ht="15.75" customHeight="1" x14ac:dyDescent="0.3">
      <c r="A561" s="23"/>
      <c r="B561" s="23"/>
      <c r="C561" s="23"/>
      <c r="D561" s="23"/>
      <c r="E561" s="23"/>
      <c r="F561" s="2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</row>
    <row r="562" spans="1:24" ht="15.75" customHeight="1" x14ac:dyDescent="0.3">
      <c r="A562" s="23"/>
      <c r="B562" s="23"/>
      <c r="C562" s="23"/>
      <c r="D562" s="23"/>
      <c r="E562" s="23"/>
      <c r="F562" s="2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</row>
    <row r="563" spans="1:24" ht="15.75" customHeight="1" x14ac:dyDescent="0.3">
      <c r="A563" s="23"/>
      <c r="B563" s="23"/>
      <c r="C563" s="23"/>
      <c r="D563" s="23"/>
      <c r="E563" s="23"/>
      <c r="F563" s="2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</row>
    <row r="564" spans="1:24" ht="15.75" customHeight="1" x14ac:dyDescent="0.3">
      <c r="A564" s="23"/>
      <c r="B564" s="23"/>
      <c r="C564" s="23"/>
      <c r="D564" s="23"/>
      <c r="E564" s="23"/>
      <c r="F564" s="2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</row>
    <row r="565" spans="1:24" ht="15.75" customHeight="1" x14ac:dyDescent="0.3">
      <c r="A565" s="23"/>
      <c r="B565" s="23"/>
      <c r="C565" s="23"/>
      <c r="D565" s="23"/>
      <c r="E565" s="23"/>
      <c r="F565" s="2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</row>
    <row r="566" spans="1:24" ht="15.75" customHeight="1" x14ac:dyDescent="0.3">
      <c r="A566" s="23"/>
      <c r="B566" s="23"/>
      <c r="C566" s="23"/>
      <c r="D566" s="23"/>
      <c r="E566" s="23"/>
      <c r="F566" s="2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</row>
    <row r="567" spans="1:24" ht="15.75" customHeight="1" x14ac:dyDescent="0.3">
      <c r="A567" s="23"/>
      <c r="B567" s="23"/>
      <c r="C567" s="23"/>
      <c r="D567" s="23"/>
      <c r="E567" s="23"/>
      <c r="F567" s="2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</row>
    <row r="568" spans="1:24" ht="15.75" customHeight="1" x14ac:dyDescent="0.3">
      <c r="A568" s="23"/>
      <c r="B568" s="23"/>
      <c r="C568" s="23"/>
      <c r="D568" s="23"/>
      <c r="E568" s="23"/>
      <c r="F568" s="2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</row>
    <row r="569" spans="1:24" ht="15.75" customHeight="1" x14ac:dyDescent="0.3">
      <c r="A569" s="23"/>
      <c r="B569" s="23"/>
      <c r="C569" s="23"/>
      <c r="D569" s="23"/>
      <c r="E569" s="23"/>
      <c r="F569" s="2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</row>
    <row r="570" spans="1:24" ht="15.75" customHeight="1" x14ac:dyDescent="0.3">
      <c r="A570" s="23"/>
      <c r="B570" s="23"/>
      <c r="C570" s="23"/>
      <c r="D570" s="23"/>
      <c r="E570" s="23"/>
      <c r="F570" s="2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</row>
    <row r="571" spans="1:24" ht="15.75" customHeight="1" x14ac:dyDescent="0.3">
      <c r="A571" s="23"/>
      <c r="B571" s="23"/>
      <c r="C571" s="23"/>
      <c r="D571" s="23"/>
      <c r="E571" s="23"/>
      <c r="F571" s="2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</row>
    <row r="572" spans="1:24" ht="15.75" customHeight="1" x14ac:dyDescent="0.3">
      <c r="A572" s="23"/>
      <c r="B572" s="23"/>
      <c r="C572" s="23"/>
      <c r="D572" s="23"/>
      <c r="E572" s="23"/>
      <c r="F572" s="2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</row>
    <row r="573" spans="1:24" ht="15.75" customHeight="1" x14ac:dyDescent="0.3">
      <c r="A573" s="23"/>
      <c r="B573" s="23"/>
      <c r="C573" s="23"/>
      <c r="D573" s="23"/>
      <c r="E573" s="23"/>
      <c r="F573" s="2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</row>
    <row r="574" spans="1:24" ht="15.75" customHeight="1" x14ac:dyDescent="0.3">
      <c r="A574" s="23"/>
      <c r="B574" s="23"/>
      <c r="C574" s="23"/>
      <c r="D574" s="23"/>
      <c r="E574" s="23"/>
      <c r="F574" s="2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</row>
    <row r="575" spans="1:24" ht="15.75" customHeight="1" x14ac:dyDescent="0.3">
      <c r="A575" s="23"/>
      <c r="B575" s="23"/>
      <c r="C575" s="23"/>
      <c r="D575" s="23"/>
      <c r="E575" s="23"/>
      <c r="F575" s="2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</row>
    <row r="576" spans="1:24" ht="15.75" customHeight="1" x14ac:dyDescent="0.3">
      <c r="A576" s="23"/>
      <c r="B576" s="23"/>
      <c r="C576" s="23"/>
      <c r="D576" s="23"/>
      <c r="E576" s="23"/>
      <c r="F576" s="2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</row>
    <row r="577" spans="1:24" ht="15.75" customHeight="1" x14ac:dyDescent="0.3">
      <c r="A577" s="23"/>
      <c r="B577" s="23"/>
      <c r="C577" s="23"/>
      <c r="D577" s="23"/>
      <c r="E577" s="23"/>
      <c r="F577" s="2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</row>
    <row r="578" spans="1:24" ht="15.75" customHeight="1" x14ac:dyDescent="0.3">
      <c r="A578" s="23"/>
      <c r="B578" s="23"/>
      <c r="C578" s="23"/>
      <c r="D578" s="23"/>
      <c r="E578" s="23"/>
      <c r="F578" s="2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</row>
    <row r="579" spans="1:24" ht="15.75" customHeight="1" x14ac:dyDescent="0.3">
      <c r="A579" s="23"/>
      <c r="B579" s="23"/>
      <c r="C579" s="23"/>
      <c r="D579" s="23"/>
      <c r="E579" s="23"/>
      <c r="F579" s="2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</row>
    <row r="580" spans="1:24" ht="15.75" customHeight="1" x14ac:dyDescent="0.3">
      <c r="A580" s="23"/>
      <c r="B580" s="23"/>
      <c r="C580" s="23"/>
      <c r="D580" s="23"/>
      <c r="E580" s="23"/>
      <c r="F580" s="2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</row>
    <row r="581" spans="1:24" ht="15.75" customHeight="1" x14ac:dyDescent="0.3">
      <c r="A581" s="23"/>
      <c r="B581" s="23"/>
      <c r="C581" s="23"/>
      <c r="D581" s="23"/>
      <c r="E581" s="23"/>
      <c r="F581" s="2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</row>
    <row r="582" spans="1:24" ht="15.75" customHeight="1" x14ac:dyDescent="0.3">
      <c r="A582" s="23"/>
      <c r="B582" s="23"/>
      <c r="C582" s="23"/>
      <c r="D582" s="23"/>
      <c r="E582" s="23"/>
      <c r="F582" s="2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</row>
    <row r="583" spans="1:24" ht="15.75" customHeight="1" x14ac:dyDescent="0.3">
      <c r="A583" s="23"/>
      <c r="B583" s="23"/>
      <c r="C583" s="23"/>
      <c r="D583" s="23"/>
      <c r="E583" s="23"/>
      <c r="F583" s="2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</row>
    <row r="584" spans="1:24" ht="15.75" customHeight="1" x14ac:dyDescent="0.3">
      <c r="A584" s="23"/>
      <c r="B584" s="23"/>
      <c r="C584" s="23"/>
      <c r="D584" s="23"/>
      <c r="E584" s="23"/>
      <c r="F584" s="2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</row>
    <row r="585" spans="1:24" ht="15.75" customHeight="1" x14ac:dyDescent="0.3">
      <c r="A585" s="23"/>
      <c r="B585" s="23"/>
      <c r="C585" s="23"/>
      <c r="D585" s="23"/>
      <c r="E585" s="23"/>
      <c r="F585" s="2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</row>
    <row r="586" spans="1:24" ht="15.75" customHeight="1" x14ac:dyDescent="0.3">
      <c r="A586" s="23"/>
      <c r="B586" s="23"/>
      <c r="C586" s="23"/>
      <c r="D586" s="23"/>
      <c r="E586" s="23"/>
      <c r="F586" s="2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</row>
    <row r="587" spans="1:24" ht="15.75" customHeight="1" x14ac:dyDescent="0.3">
      <c r="A587" s="23"/>
      <c r="B587" s="23"/>
      <c r="C587" s="23"/>
      <c r="D587" s="23"/>
      <c r="E587" s="23"/>
      <c r="F587" s="2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</row>
    <row r="588" spans="1:24" ht="15.75" customHeight="1" x14ac:dyDescent="0.3">
      <c r="A588" s="23"/>
      <c r="B588" s="23"/>
      <c r="C588" s="23"/>
      <c r="D588" s="23"/>
      <c r="E588" s="23"/>
      <c r="F588" s="2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</row>
    <row r="589" spans="1:24" ht="15.75" customHeight="1" x14ac:dyDescent="0.3">
      <c r="A589" s="23"/>
      <c r="B589" s="23"/>
      <c r="C589" s="23"/>
      <c r="D589" s="23"/>
      <c r="E589" s="23"/>
      <c r="F589" s="2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</row>
    <row r="590" spans="1:24" ht="15.75" customHeight="1" x14ac:dyDescent="0.3">
      <c r="A590" s="23"/>
      <c r="B590" s="23"/>
      <c r="C590" s="23"/>
      <c r="D590" s="23"/>
      <c r="E590" s="23"/>
      <c r="F590" s="2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</row>
    <row r="591" spans="1:24" ht="15.75" customHeight="1" x14ac:dyDescent="0.3">
      <c r="A591" s="23"/>
      <c r="B591" s="23"/>
      <c r="C591" s="23"/>
      <c r="D591" s="23"/>
      <c r="E591" s="23"/>
      <c r="F591" s="2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</row>
    <row r="592" spans="1:24" ht="15.75" customHeight="1" x14ac:dyDescent="0.3">
      <c r="A592" s="23"/>
      <c r="B592" s="23"/>
      <c r="C592" s="23"/>
      <c r="D592" s="23"/>
      <c r="E592" s="23"/>
      <c r="F592" s="2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</row>
    <row r="593" spans="1:24" ht="15.75" customHeight="1" x14ac:dyDescent="0.3">
      <c r="A593" s="23"/>
      <c r="B593" s="23"/>
      <c r="C593" s="23"/>
      <c r="D593" s="23"/>
      <c r="E593" s="23"/>
      <c r="F593" s="2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</row>
    <row r="594" spans="1:24" ht="15.75" customHeight="1" x14ac:dyDescent="0.3">
      <c r="A594" s="23"/>
      <c r="B594" s="23"/>
      <c r="C594" s="23"/>
      <c r="D594" s="23"/>
      <c r="E594" s="23"/>
      <c r="F594" s="2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</row>
    <row r="595" spans="1:24" ht="15.75" customHeight="1" x14ac:dyDescent="0.3">
      <c r="A595" s="23"/>
      <c r="B595" s="23"/>
      <c r="C595" s="23"/>
      <c r="D595" s="23"/>
      <c r="E595" s="23"/>
      <c r="F595" s="2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</row>
    <row r="596" spans="1:24" ht="15.75" customHeight="1" x14ac:dyDescent="0.3">
      <c r="A596" s="23"/>
      <c r="B596" s="23"/>
      <c r="C596" s="23"/>
      <c r="D596" s="23"/>
      <c r="E596" s="23"/>
      <c r="F596" s="2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</row>
    <row r="597" spans="1:24" ht="15.75" customHeight="1" x14ac:dyDescent="0.3">
      <c r="A597" s="23"/>
      <c r="B597" s="23"/>
      <c r="C597" s="23"/>
      <c r="D597" s="23"/>
      <c r="E597" s="23"/>
      <c r="F597" s="2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</row>
    <row r="598" spans="1:24" ht="15.75" customHeight="1" x14ac:dyDescent="0.3">
      <c r="A598" s="23"/>
      <c r="B598" s="23"/>
      <c r="C598" s="23"/>
      <c r="D598" s="23"/>
      <c r="E598" s="23"/>
      <c r="F598" s="2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</row>
    <row r="599" spans="1:24" ht="15.75" customHeight="1" x14ac:dyDescent="0.3">
      <c r="A599" s="23"/>
      <c r="B599" s="23"/>
      <c r="C599" s="23"/>
      <c r="D599" s="23"/>
      <c r="E599" s="23"/>
      <c r="F599" s="2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</row>
    <row r="600" spans="1:24" ht="15.75" customHeight="1" x14ac:dyDescent="0.3">
      <c r="A600" s="23"/>
      <c r="B600" s="23"/>
      <c r="C600" s="23"/>
      <c r="D600" s="23"/>
      <c r="E600" s="23"/>
      <c r="F600" s="2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</row>
    <row r="601" spans="1:24" ht="15.75" customHeight="1" x14ac:dyDescent="0.3">
      <c r="A601" s="23"/>
      <c r="B601" s="23"/>
      <c r="C601" s="23"/>
      <c r="D601" s="23"/>
      <c r="E601" s="23"/>
      <c r="F601" s="2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</row>
    <row r="602" spans="1:24" ht="15.75" customHeight="1" x14ac:dyDescent="0.3">
      <c r="A602" s="23"/>
      <c r="B602" s="23"/>
      <c r="C602" s="23"/>
      <c r="D602" s="23"/>
      <c r="E602" s="23"/>
      <c r="F602" s="2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</row>
    <row r="603" spans="1:24" ht="15.75" customHeight="1" x14ac:dyDescent="0.3">
      <c r="A603" s="23"/>
      <c r="B603" s="23"/>
      <c r="C603" s="23"/>
      <c r="D603" s="23"/>
      <c r="E603" s="23"/>
      <c r="F603" s="2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</row>
    <row r="604" spans="1:24" ht="15.75" customHeight="1" x14ac:dyDescent="0.3">
      <c r="A604" s="23"/>
      <c r="B604" s="23"/>
      <c r="C604" s="23"/>
      <c r="D604" s="23"/>
      <c r="E604" s="23"/>
      <c r="F604" s="2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</row>
    <row r="605" spans="1:24" ht="15.75" customHeight="1" x14ac:dyDescent="0.3">
      <c r="A605" s="23"/>
      <c r="B605" s="23"/>
      <c r="C605" s="23"/>
      <c r="D605" s="23"/>
      <c r="E605" s="23"/>
      <c r="F605" s="2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</row>
    <row r="606" spans="1:24" ht="15.75" customHeight="1" x14ac:dyDescent="0.3">
      <c r="A606" s="23"/>
      <c r="B606" s="23"/>
      <c r="C606" s="23"/>
      <c r="D606" s="23"/>
      <c r="E606" s="23"/>
      <c r="F606" s="2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</row>
    <row r="607" spans="1:24" ht="15.75" customHeight="1" x14ac:dyDescent="0.3">
      <c r="A607" s="23"/>
      <c r="B607" s="23"/>
      <c r="C607" s="23"/>
      <c r="D607" s="23"/>
      <c r="E607" s="23"/>
      <c r="F607" s="2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</row>
    <row r="608" spans="1:24" ht="15.75" customHeight="1" x14ac:dyDescent="0.3">
      <c r="A608" s="23"/>
      <c r="B608" s="23"/>
      <c r="C608" s="23"/>
      <c r="D608" s="23"/>
      <c r="E608" s="23"/>
      <c r="F608" s="2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</row>
    <row r="609" spans="1:24" ht="15.75" customHeight="1" x14ac:dyDescent="0.3">
      <c r="A609" s="23"/>
      <c r="B609" s="23"/>
      <c r="C609" s="23"/>
      <c r="D609" s="23"/>
      <c r="E609" s="23"/>
      <c r="F609" s="2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</row>
    <row r="610" spans="1:24" ht="15.75" customHeight="1" x14ac:dyDescent="0.3">
      <c r="A610" s="23"/>
      <c r="B610" s="23"/>
      <c r="C610" s="23"/>
      <c r="D610" s="23"/>
      <c r="E610" s="23"/>
      <c r="F610" s="2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</row>
    <row r="611" spans="1:24" ht="15.75" customHeight="1" x14ac:dyDescent="0.3">
      <c r="A611" s="23"/>
      <c r="B611" s="23"/>
      <c r="C611" s="23"/>
      <c r="D611" s="23"/>
      <c r="E611" s="23"/>
      <c r="F611" s="2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</row>
    <row r="612" spans="1:24" ht="15.75" customHeight="1" x14ac:dyDescent="0.3">
      <c r="A612" s="23"/>
      <c r="B612" s="23"/>
      <c r="C612" s="23"/>
      <c r="D612" s="23"/>
      <c r="E612" s="23"/>
      <c r="F612" s="2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</row>
    <row r="613" spans="1:24" ht="15.75" customHeight="1" x14ac:dyDescent="0.3">
      <c r="A613" s="23"/>
      <c r="B613" s="23"/>
      <c r="C613" s="23"/>
      <c r="D613" s="23"/>
      <c r="E613" s="23"/>
      <c r="F613" s="2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</row>
    <row r="614" spans="1:24" ht="15.75" customHeight="1" x14ac:dyDescent="0.3">
      <c r="A614" s="23"/>
      <c r="B614" s="23"/>
      <c r="C614" s="23"/>
      <c r="D614" s="23"/>
      <c r="E614" s="23"/>
      <c r="F614" s="2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</row>
    <row r="615" spans="1:24" ht="15.75" customHeight="1" x14ac:dyDescent="0.3">
      <c r="A615" s="23"/>
      <c r="B615" s="23"/>
      <c r="C615" s="23"/>
      <c r="D615" s="23"/>
      <c r="E615" s="23"/>
      <c r="F615" s="2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</row>
    <row r="616" spans="1:24" ht="15.75" customHeight="1" x14ac:dyDescent="0.3">
      <c r="A616" s="23"/>
      <c r="B616" s="23"/>
      <c r="C616" s="23"/>
      <c r="D616" s="23"/>
      <c r="E616" s="23"/>
      <c r="F616" s="2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</row>
    <row r="617" spans="1:24" ht="15.75" customHeight="1" x14ac:dyDescent="0.3">
      <c r="A617" s="23"/>
      <c r="B617" s="23"/>
      <c r="C617" s="23"/>
      <c r="D617" s="23"/>
      <c r="E617" s="23"/>
      <c r="F617" s="2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</row>
    <row r="618" spans="1:24" ht="15.75" customHeight="1" x14ac:dyDescent="0.3">
      <c r="A618" s="23"/>
      <c r="B618" s="23"/>
      <c r="C618" s="23"/>
      <c r="D618" s="23"/>
      <c r="E618" s="23"/>
      <c r="F618" s="2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</row>
    <row r="619" spans="1:24" ht="15.75" customHeight="1" x14ac:dyDescent="0.3">
      <c r="A619" s="23"/>
      <c r="B619" s="23"/>
      <c r="C619" s="23"/>
      <c r="D619" s="23"/>
      <c r="E619" s="23"/>
      <c r="F619" s="2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</row>
    <row r="620" spans="1:24" ht="15.75" customHeight="1" x14ac:dyDescent="0.3">
      <c r="A620" s="23"/>
      <c r="B620" s="23"/>
      <c r="C620" s="23"/>
      <c r="D620" s="23"/>
      <c r="E620" s="23"/>
      <c r="F620" s="2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</row>
    <row r="621" spans="1:24" ht="15.75" customHeight="1" x14ac:dyDescent="0.3">
      <c r="A621" s="23"/>
      <c r="B621" s="23"/>
      <c r="C621" s="23"/>
      <c r="D621" s="23"/>
      <c r="E621" s="23"/>
      <c r="F621" s="2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</row>
    <row r="622" spans="1:24" ht="15.75" customHeight="1" x14ac:dyDescent="0.3">
      <c r="A622" s="23"/>
      <c r="B622" s="23"/>
      <c r="C622" s="23"/>
      <c r="D622" s="23"/>
      <c r="E622" s="23"/>
      <c r="F622" s="2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</row>
    <row r="623" spans="1:24" ht="15.75" customHeight="1" x14ac:dyDescent="0.3">
      <c r="A623" s="23"/>
      <c r="B623" s="23"/>
      <c r="C623" s="23"/>
      <c r="D623" s="23"/>
      <c r="E623" s="23"/>
      <c r="F623" s="2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</row>
    <row r="624" spans="1:24" ht="15.75" customHeight="1" x14ac:dyDescent="0.3">
      <c r="A624" s="23"/>
      <c r="B624" s="23"/>
      <c r="C624" s="23"/>
      <c r="D624" s="23"/>
      <c r="E624" s="23"/>
      <c r="F624" s="2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</row>
    <row r="625" spans="1:24" ht="15.75" customHeight="1" x14ac:dyDescent="0.3">
      <c r="A625" s="23"/>
      <c r="B625" s="23"/>
      <c r="C625" s="23"/>
      <c r="D625" s="23"/>
      <c r="E625" s="23"/>
      <c r="F625" s="2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</row>
    <row r="626" spans="1:24" ht="15.75" customHeight="1" x14ac:dyDescent="0.3">
      <c r="A626" s="23"/>
      <c r="B626" s="23"/>
      <c r="C626" s="23"/>
      <c r="D626" s="23"/>
      <c r="E626" s="23"/>
      <c r="F626" s="2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</row>
    <row r="627" spans="1:24" ht="15.75" customHeight="1" x14ac:dyDescent="0.3">
      <c r="A627" s="23"/>
      <c r="B627" s="23"/>
      <c r="C627" s="23"/>
      <c r="D627" s="23"/>
      <c r="E627" s="23"/>
      <c r="F627" s="2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</row>
    <row r="628" spans="1:24" ht="15.75" customHeight="1" x14ac:dyDescent="0.3">
      <c r="A628" s="23"/>
      <c r="B628" s="23"/>
      <c r="C628" s="23"/>
      <c r="D628" s="23"/>
      <c r="E628" s="23"/>
      <c r="F628" s="2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</row>
    <row r="629" spans="1:24" ht="15.75" customHeight="1" x14ac:dyDescent="0.3">
      <c r="A629" s="23"/>
      <c r="B629" s="23"/>
      <c r="C629" s="23"/>
      <c r="D629" s="23"/>
      <c r="E629" s="23"/>
      <c r="F629" s="2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</row>
    <row r="630" spans="1:24" ht="15.75" customHeight="1" x14ac:dyDescent="0.3">
      <c r="A630" s="23"/>
      <c r="B630" s="23"/>
      <c r="C630" s="23"/>
      <c r="D630" s="23"/>
      <c r="E630" s="23"/>
      <c r="F630" s="2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</row>
    <row r="631" spans="1:24" ht="15.75" customHeight="1" x14ac:dyDescent="0.3">
      <c r="A631" s="23"/>
      <c r="B631" s="23"/>
      <c r="C631" s="23"/>
      <c r="D631" s="23"/>
      <c r="E631" s="23"/>
      <c r="F631" s="2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</row>
    <row r="632" spans="1:24" ht="15.75" customHeight="1" x14ac:dyDescent="0.3">
      <c r="A632" s="23"/>
      <c r="B632" s="23"/>
      <c r="C632" s="23"/>
      <c r="D632" s="23"/>
      <c r="E632" s="23"/>
      <c r="F632" s="2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</row>
    <row r="633" spans="1:24" ht="15.75" customHeight="1" x14ac:dyDescent="0.3">
      <c r="A633" s="23"/>
      <c r="B633" s="23"/>
      <c r="C633" s="23"/>
      <c r="D633" s="23"/>
      <c r="E633" s="23"/>
      <c r="F633" s="2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</row>
    <row r="634" spans="1:24" ht="15.75" customHeight="1" x14ac:dyDescent="0.3">
      <c r="A634" s="23"/>
      <c r="B634" s="23"/>
      <c r="C634" s="23"/>
      <c r="D634" s="23"/>
      <c r="E634" s="23"/>
      <c r="F634" s="2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</row>
    <row r="635" spans="1:24" ht="15.75" customHeight="1" x14ac:dyDescent="0.3">
      <c r="A635" s="23"/>
      <c r="B635" s="23"/>
      <c r="C635" s="23"/>
      <c r="D635" s="23"/>
      <c r="E635" s="23"/>
      <c r="F635" s="2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</row>
    <row r="636" spans="1:24" ht="15.75" customHeight="1" x14ac:dyDescent="0.3">
      <c r="A636" s="23"/>
      <c r="B636" s="23"/>
      <c r="C636" s="23"/>
      <c r="D636" s="23"/>
      <c r="E636" s="23"/>
      <c r="F636" s="2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</row>
    <row r="637" spans="1:24" ht="15.75" customHeight="1" x14ac:dyDescent="0.3">
      <c r="A637" s="23"/>
      <c r="B637" s="23"/>
      <c r="C637" s="23"/>
      <c r="D637" s="23"/>
      <c r="E637" s="23"/>
      <c r="F637" s="2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</row>
    <row r="638" spans="1:24" ht="15.75" customHeight="1" x14ac:dyDescent="0.3">
      <c r="A638" s="23"/>
      <c r="B638" s="23"/>
      <c r="C638" s="23"/>
      <c r="D638" s="23"/>
      <c r="E638" s="23"/>
      <c r="F638" s="2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</row>
    <row r="639" spans="1:24" ht="15.75" customHeight="1" x14ac:dyDescent="0.3">
      <c r="A639" s="23"/>
      <c r="B639" s="23"/>
      <c r="C639" s="23"/>
      <c r="D639" s="23"/>
      <c r="E639" s="23"/>
      <c r="F639" s="2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</row>
    <row r="640" spans="1:24" ht="15.75" customHeight="1" x14ac:dyDescent="0.3">
      <c r="A640" s="23"/>
      <c r="B640" s="23"/>
      <c r="C640" s="23"/>
      <c r="D640" s="23"/>
      <c r="E640" s="23"/>
      <c r="F640" s="2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</row>
    <row r="641" spans="1:24" ht="15.75" customHeight="1" x14ac:dyDescent="0.3">
      <c r="A641" s="23"/>
      <c r="B641" s="23"/>
      <c r="C641" s="23"/>
      <c r="D641" s="23"/>
      <c r="E641" s="23"/>
      <c r="F641" s="2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</row>
    <row r="642" spans="1:24" ht="15.75" customHeight="1" x14ac:dyDescent="0.3">
      <c r="A642" s="23"/>
      <c r="B642" s="23"/>
      <c r="C642" s="23"/>
      <c r="D642" s="23"/>
      <c r="E642" s="23"/>
      <c r="F642" s="2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</row>
    <row r="643" spans="1:24" ht="15.75" customHeight="1" x14ac:dyDescent="0.3">
      <c r="A643" s="23"/>
      <c r="B643" s="23"/>
      <c r="C643" s="23"/>
      <c r="D643" s="23"/>
      <c r="E643" s="23"/>
      <c r="F643" s="2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</row>
    <row r="644" spans="1:24" ht="15.75" customHeight="1" x14ac:dyDescent="0.3">
      <c r="A644" s="23"/>
      <c r="B644" s="23"/>
      <c r="C644" s="23"/>
      <c r="D644" s="23"/>
      <c r="E644" s="23"/>
      <c r="F644" s="2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</row>
    <row r="645" spans="1:24" ht="15.75" customHeight="1" x14ac:dyDescent="0.3">
      <c r="A645" s="23"/>
      <c r="B645" s="23"/>
      <c r="C645" s="23"/>
      <c r="D645" s="23"/>
      <c r="E645" s="23"/>
      <c r="F645" s="2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</row>
    <row r="646" spans="1:24" ht="15.75" customHeight="1" x14ac:dyDescent="0.3">
      <c r="A646" s="23"/>
      <c r="B646" s="23"/>
      <c r="C646" s="23"/>
      <c r="D646" s="23"/>
      <c r="E646" s="23"/>
      <c r="F646" s="2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</row>
    <row r="647" spans="1:24" ht="15.75" customHeight="1" x14ac:dyDescent="0.3">
      <c r="A647" s="23"/>
      <c r="B647" s="23"/>
      <c r="C647" s="23"/>
      <c r="D647" s="23"/>
      <c r="E647" s="23"/>
      <c r="F647" s="2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</row>
    <row r="648" spans="1:24" ht="15.75" customHeight="1" x14ac:dyDescent="0.3">
      <c r="A648" s="23"/>
      <c r="B648" s="23"/>
      <c r="C648" s="23"/>
      <c r="D648" s="23"/>
      <c r="E648" s="23"/>
      <c r="F648" s="2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</row>
    <row r="649" spans="1:24" ht="15.75" customHeight="1" x14ac:dyDescent="0.3">
      <c r="A649" s="23"/>
      <c r="B649" s="23"/>
      <c r="C649" s="23"/>
      <c r="D649" s="23"/>
      <c r="E649" s="23"/>
      <c r="F649" s="2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</row>
    <row r="650" spans="1:24" ht="15.75" customHeight="1" x14ac:dyDescent="0.3">
      <c r="A650" s="23"/>
      <c r="B650" s="23"/>
      <c r="C650" s="23"/>
      <c r="D650" s="23"/>
      <c r="E650" s="23"/>
      <c r="F650" s="2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</row>
    <row r="651" spans="1:24" ht="15.75" customHeight="1" x14ac:dyDescent="0.3">
      <c r="A651" s="23"/>
      <c r="B651" s="23"/>
      <c r="C651" s="23"/>
      <c r="D651" s="23"/>
      <c r="E651" s="23"/>
      <c r="F651" s="2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</row>
    <row r="652" spans="1:24" ht="15.75" customHeight="1" x14ac:dyDescent="0.3">
      <c r="A652" s="23"/>
      <c r="B652" s="23"/>
      <c r="C652" s="23"/>
      <c r="D652" s="23"/>
      <c r="E652" s="23"/>
      <c r="F652" s="2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</row>
    <row r="653" spans="1:24" ht="15.75" customHeight="1" x14ac:dyDescent="0.3">
      <c r="A653" s="23"/>
      <c r="B653" s="23"/>
      <c r="C653" s="23"/>
      <c r="D653" s="23"/>
      <c r="E653" s="23"/>
      <c r="F653" s="2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</row>
    <row r="654" spans="1:24" ht="15.75" customHeight="1" x14ac:dyDescent="0.3">
      <c r="A654" s="23"/>
      <c r="B654" s="23"/>
      <c r="C654" s="23"/>
      <c r="D654" s="23"/>
      <c r="E654" s="23"/>
      <c r="F654" s="2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</row>
    <row r="655" spans="1:24" ht="15.75" customHeight="1" x14ac:dyDescent="0.3">
      <c r="A655" s="23"/>
      <c r="B655" s="23"/>
      <c r="C655" s="23"/>
      <c r="D655" s="23"/>
      <c r="E655" s="23"/>
      <c r="F655" s="2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</row>
    <row r="656" spans="1:24" ht="15.75" customHeight="1" x14ac:dyDescent="0.3">
      <c r="A656" s="23"/>
      <c r="B656" s="23"/>
      <c r="C656" s="23"/>
      <c r="D656" s="23"/>
      <c r="E656" s="23"/>
      <c r="F656" s="2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</row>
    <row r="657" spans="1:24" ht="15.75" customHeight="1" x14ac:dyDescent="0.3">
      <c r="A657" s="23"/>
      <c r="B657" s="23"/>
      <c r="C657" s="23"/>
      <c r="D657" s="23"/>
      <c r="E657" s="23"/>
      <c r="F657" s="2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</row>
    <row r="658" spans="1:24" ht="15.75" customHeight="1" x14ac:dyDescent="0.3">
      <c r="A658" s="23"/>
      <c r="B658" s="23"/>
      <c r="C658" s="23"/>
      <c r="D658" s="23"/>
      <c r="E658" s="23"/>
      <c r="F658" s="2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</row>
    <row r="659" spans="1:24" ht="15.75" customHeight="1" x14ac:dyDescent="0.3">
      <c r="A659" s="23"/>
      <c r="B659" s="23"/>
      <c r="C659" s="23"/>
      <c r="D659" s="23"/>
      <c r="E659" s="23"/>
      <c r="F659" s="2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</row>
    <row r="660" spans="1:24" ht="15.75" customHeight="1" x14ac:dyDescent="0.3">
      <c r="A660" s="23"/>
      <c r="B660" s="23"/>
      <c r="C660" s="23"/>
      <c r="D660" s="23"/>
      <c r="E660" s="23"/>
      <c r="F660" s="2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</row>
    <row r="661" spans="1:24" ht="15.75" customHeight="1" x14ac:dyDescent="0.3">
      <c r="A661" s="23"/>
      <c r="B661" s="23"/>
      <c r="C661" s="23"/>
      <c r="D661" s="23"/>
      <c r="E661" s="23"/>
      <c r="F661" s="2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</row>
    <row r="662" spans="1:24" ht="15.75" customHeight="1" x14ac:dyDescent="0.3">
      <c r="A662" s="23"/>
      <c r="B662" s="23"/>
      <c r="C662" s="23"/>
      <c r="D662" s="23"/>
      <c r="E662" s="23"/>
      <c r="F662" s="2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</row>
    <row r="663" spans="1:24" ht="15.75" customHeight="1" x14ac:dyDescent="0.3">
      <c r="A663" s="23"/>
      <c r="B663" s="23"/>
      <c r="C663" s="23"/>
      <c r="D663" s="23"/>
      <c r="E663" s="23"/>
      <c r="F663" s="2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</row>
    <row r="664" spans="1:24" ht="15.75" customHeight="1" x14ac:dyDescent="0.3">
      <c r="A664" s="23"/>
      <c r="B664" s="23"/>
      <c r="C664" s="23"/>
      <c r="D664" s="23"/>
      <c r="E664" s="23"/>
      <c r="F664" s="2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</row>
    <row r="665" spans="1:24" ht="15.75" customHeight="1" x14ac:dyDescent="0.3">
      <c r="A665" s="23"/>
      <c r="B665" s="23"/>
      <c r="C665" s="23"/>
      <c r="D665" s="23"/>
      <c r="E665" s="23"/>
      <c r="F665" s="2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</row>
    <row r="666" spans="1:24" ht="15.75" customHeight="1" x14ac:dyDescent="0.3">
      <c r="A666" s="23"/>
      <c r="B666" s="23"/>
      <c r="C666" s="23"/>
      <c r="D666" s="23"/>
      <c r="E666" s="23"/>
      <c r="F666" s="2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</row>
    <row r="667" spans="1:24" ht="15.75" customHeight="1" x14ac:dyDescent="0.3">
      <c r="A667" s="23"/>
      <c r="B667" s="23"/>
      <c r="C667" s="23"/>
      <c r="D667" s="23"/>
      <c r="E667" s="23"/>
      <c r="F667" s="2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</row>
    <row r="668" spans="1:24" ht="15.75" customHeight="1" x14ac:dyDescent="0.3">
      <c r="A668" s="23"/>
      <c r="B668" s="23"/>
      <c r="C668" s="23"/>
      <c r="D668" s="23"/>
      <c r="E668" s="23"/>
      <c r="F668" s="2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</row>
    <row r="669" spans="1:24" ht="15.75" customHeight="1" x14ac:dyDescent="0.3">
      <c r="A669" s="23"/>
      <c r="B669" s="23"/>
      <c r="C669" s="23"/>
      <c r="D669" s="23"/>
      <c r="E669" s="23"/>
      <c r="F669" s="2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</row>
    <row r="670" spans="1:24" ht="15.75" customHeight="1" x14ac:dyDescent="0.3">
      <c r="A670" s="23"/>
      <c r="B670" s="23"/>
      <c r="C670" s="23"/>
      <c r="D670" s="23"/>
      <c r="E670" s="23"/>
      <c r="F670" s="2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</row>
    <row r="671" spans="1:24" ht="15.75" customHeight="1" x14ac:dyDescent="0.3">
      <c r="A671" s="23"/>
      <c r="B671" s="23"/>
      <c r="C671" s="23"/>
      <c r="D671" s="23"/>
      <c r="E671" s="23"/>
      <c r="F671" s="2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</row>
    <row r="672" spans="1:24" ht="15.75" customHeight="1" x14ac:dyDescent="0.3">
      <c r="A672" s="23"/>
      <c r="B672" s="23"/>
      <c r="C672" s="23"/>
      <c r="D672" s="23"/>
      <c r="E672" s="23"/>
      <c r="F672" s="2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</row>
    <row r="673" spans="1:24" ht="15.75" customHeight="1" x14ac:dyDescent="0.3">
      <c r="A673" s="23"/>
      <c r="B673" s="23"/>
      <c r="C673" s="23"/>
      <c r="D673" s="23"/>
      <c r="E673" s="23"/>
      <c r="F673" s="2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</row>
    <row r="674" spans="1:24" ht="15.75" customHeight="1" x14ac:dyDescent="0.3">
      <c r="A674" s="23"/>
      <c r="B674" s="23"/>
      <c r="C674" s="23"/>
      <c r="D674" s="23"/>
      <c r="E674" s="23"/>
      <c r="F674" s="2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</row>
    <row r="675" spans="1:24" ht="15.75" customHeight="1" x14ac:dyDescent="0.3">
      <c r="A675" s="23"/>
      <c r="B675" s="23"/>
      <c r="C675" s="23"/>
      <c r="D675" s="23"/>
      <c r="E675" s="23"/>
      <c r="F675" s="2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</row>
    <row r="676" spans="1:24" ht="15.75" customHeight="1" x14ac:dyDescent="0.3">
      <c r="A676" s="23"/>
      <c r="B676" s="23"/>
      <c r="C676" s="23"/>
      <c r="D676" s="23"/>
      <c r="E676" s="23"/>
      <c r="F676" s="2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</row>
    <row r="677" spans="1:24" ht="15.75" customHeight="1" x14ac:dyDescent="0.3">
      <c r="A677" s="23"/>
      <c r="B677" s="23"/>
      <c r="C677" s="23"/>
      <c r="D677" s="23"/>
      <c r="E677" s="23"/>
      <c r="F677" s="2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</row>
    <row r="678" spans="1:24" ht="15.75" customHeight="1" x14ac:dyDescent="0.3">
      <c r="A678" s="23"/>
      <c r="B678" s="23"/>
      <c r="C678" s="23"/>
      <c r="D678" s="23"/>
      <c r="E678" s="23"/>
      <c r="F678" s="2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</row>
    <row r="679" spans="1:24" ht="15.75" customHeight="1" x14ac:dyDescent="0.3">
      <c r="A679" s="23"/>
      <c r="B679" s="23"/>
      <c r="C679" s="23"/>
      <c r="D679" s="23"/>
      <c r="E679" s="23"/>
      <c r="F679" s="2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</row>
    <row r="680" spans="1:24" ht="15.75" customHeight="1" x14ac:dyDescent="0.3">
      <c r="A680" s="23"/>
      <c r="B680" s="23"/>
      <c r="C680" s="23"/>
      <c r="D680" s="23"/>
      <c r="E680" s="23"/>
      <c r="F680" s="2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</row>
    <row r="681" spans="1:24" ht="15.75" customHeight="1" x14ac:dyDescent="0.3">
      <c r="A681" s="23"/>
      <c r="B681" s="23"/>
      <c r="C681" s="23"/>
      <c r="D681" s="23"/>
      <c r="E681" s="23"/>
      <c r="F681" s="2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</row>
    <row r="682" spans="1:24" ht="15.75" customHeight="1" x14ac:dyDescent="0.3">
      <c r="A682" s="23"/>
      <c r="B682" s="23"/>
      <c r="C682" s="23"/>
      <c r="D682" s="23"/>
      <c r="E682" s="23"/>
      <c r="F682" s="2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</row>
    <row r="683" spans="1:24" ht="15.75" customHeight="1" x14ac:dyDescent="0.3">
      <c r="A683" s="23"/>
      <c r="B683" s="23"/>
      <c r="C683" s="23"/>
      <c r="D683" s="23"/>
      <c r="E683" s="23"/>
      <c r="F683" s="2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</row>
    <row r="684" spans="1:24" ht="15.75" customHeight="1" x14ac:dyDescent="0.3">
      <c r="A684" s="23"/>
      <c r="B684" s="23"/>
      <c r="C684" s="23"/>
      <c r="D684" s="23"/>
      <c r="E684" s="23"/>
      <c r="F684" s="2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</row>
    <row r="685" spans="1:24" ht="15.75" customHeight="1" x14ac:dyDescent="0.3">
      <c r="A685" s="23"/>
      <c r="B685" s="23"/>
      <c r="C685" s="23"/>
      <c r="D685" s="23"/>
      <c r="E685" s="23"/>
      <c r="F685" s="2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</row>
    <row r="686" spans="1:24" ht="15.75" customHeight="1" x14ac:dyDescent="0.3">
      <c r="A686" s="23"/>
      <c r="B686" s="23"/>
      <c r="C686" s="23"/>
      <c r="D686" s="23"/>
      <c r="E686" s="23"/>
      <c r="F686" s="2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</row>
    <row r="687" spans="1:24" ht="15.75" customHeight="1" x14ac:dyDescent="0.3">
      <c r="A687" s="23"/>
      <c r="B687" s="23"/>
      <c r="C687" s="23"/>
      <c r="D687" s="23"/>
      <c r="E687" s="23"/>
      <c r="F687" s="2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</row>
    <row r="688" spans="1:24" ht="15.75" customHeight="1" x14ac:dyDescent="0.3">
      <c r="A688" s="23"/>
      <c r="B688" s="23"/>
      <c r="C688" s="23"/>
      <c r="D688" s="23"/>
      <c r="E688" s="23"/>
      <c r="F688" s="2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</row>
    <row r="689" spans="1:24" ht="15.75" customHeight="1" x14ac:dyDescent="0.3">
      <c r="A689" s="23"/>
      <c r="B689" s="23"/>
      <c r="C689" s="23"/>
      <c r="D689" s="23"/>
      <c r="E689" s="23"/>
      <c r="F689" s="2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</row>
    <row r="690" spans="1:24" ht="15.75" customHeight="1" x14ac:dyDescent="0.3">
      <c r="A690" s="23"/>
      <c r="B690" s="23"/>
      <c r="C690" s="23"/>
      <c r="D690" s="23"/>
      <c r="E690" s="23"/>
      <c r="F690" s="2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</row>
    <row r="691" spans="1:24" ht="15.75" customHeight="1" x14ac:dyDescent="0.3">
      <c r="A691" s="23"/>
      <c r="B691" s="23"/>
      <c r="C691" s="23"/>
      <c r="D691" s="23"/>
      <c r="E691" s="23"/>
      <c r="F691" s="2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</row>
    <row r="692" spans="1:24" ht="15.75" customHeight="1" x14ac:dyDescent="0.3">
      <c r="A692" s="23"/>
      <c r="B692" s="23"/>
      <c r="C692" s="23"/>
      <c r="D692" s="23"/>
      <c r="E692" s="23"/>
      <c r="F692" s="2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</row>
    <row r="693" spans="1:24" ht="15.75" customHeight="1" x14ac:dyDescent="0.3">
      <c r="A693" s="23"/>
      <c r="B693" s="23"/>
      <c r="C693" s="23"/>
      <c r="D693" s="23"/>
      <c r="E693" s="23"/>
      <c r="F693" s="2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</row>
    <row r="694" spans="1:24" ht="15.75" customHeight="1" x14ac:dyDescent="0.3">
      <c r="A694" s="23"/>
      <c r="B694" s="23"/>
      <c r="C694" s="23"/>
      <c r="D694" s="23"/>
      <c r="E694" s="23"/>
      <c r="F694" s="2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</row>
    <row r="695" spans="1:24" ht="15.75" customHeight="1" x14ac:dyDescent="0.3">
      <c r="A695" s="23"/>
      <c r="B695" s="23"/>
      <c r="C695" s="23"/>
      <c r="D695" s="23"/>
      <c r="E695" s="23"/>
      <c r="F695" s="2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</row>
    <row r="696" spans="1:24" ht="15.75" customHeight="1" x14ac:dyDescent="0.3">
      <c r="A696" s="23"/>
      <c r="B696" s="23"/>
      <c r="C696" s="23"/>
      <c r="D696" s="23"/>
      <c r="E696" s="23"/>
      <c r="F696" s="2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</row>
    <row r="697" spans="1:24" ht="15.75" customHeight="1" x14ac:dyDescent="0.3">
      <c r="A697" s="23"/>
      <c r="B697" s="23"/>
      <c r="C697" s="23"/>
      <c r="D697" s="23"/>
      <c r="E697" s="23"/>
      <c r="F697" s="2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</row>
    <row r="698" spans="1:24" ht="15.75" customHeight="1" x14ac:dyDescent="0.3">
      <c r="A698" s="23"/>
      <c r="B698" s="23"/>
      <c r="C698" s="23"/>
      <c r="D698" s="23"/>
      <c r="E698" s="23"/>
      <c r="F698" s="2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</row>
    <row r="699" spans="1:24" ht="15.75" customHeight="1" x14ac:dyDescent="0.3">
      <c r="A699" s="23"/>
      <c r="B699" s="23"/>
      <c r="C699" s="23"/>
      <c r="D699" s="23"/>
      <c r="E699" s="23"/>
      <c r="F699" s="2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</row>
    <row r="700" spans="1:24" ht="15.75" customHeight="1" x14ac:dyDescent="0.3">
      <c r="A700" s="23"/>
      <c r="B700" s="23"/>
      <c r="C700" s="23"/>
      <c r="D700" s="23"/>
      <c r="E700" s="23"/>
      <c r="F700" s="2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</row>
    <row r="701" spans="1:24" ht="15.75" customHeight="1" x14ac:dyDescent="0.3">
      <c r="A701" s="23"/>
      <c r="B701" s="23"/>
      <c r="C701" s="23"/>
      <c r="D701" s="23"/>
      <c r="E701" s="23"/>
      <c r="F701" s="2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</row>
    <row r="702" spans="1:24" ht="15.75" customHeight="1" x14ac:dyDescent="0.3">
      <c r="A702" s="23"/>
      <c r="B702" s="23"/>
      <c r="C702" s="23"/>
      <c r="D702" s="23"/>
      <c r="E702" s="23"/>
      <c r="F702" s="2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</row>
    <row r="703" spans="1:24" ht="15.75" customHeight="1" x14ac:dyDescent="0.3">
      <c r="A703" s="23"/>
      <c r="B703" s="23"/>
      <c r="C703" s="23"/>
      <c r="D703" s="23"/>
      <c r="E703" s="23"/>
      <c r="F703" s="2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</row>
    <row r="704" spans="1:24" ht="15.75" customHeight="1" x14ac:dyDescent="0.3">
      <c r="A704" s="23"/>
      <c r="B704" s="23"/>
      <c r="C704" s="23"/>
      <c r="D704" s="23"/>
      <c r="E704" s="23"/>
      <c r="F704" s="2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</row>
    <row r="705" spans="1:24" ht="15.75" customHeight="1" x14ac:dyDescent="0.3">
      <c r="A705" s="23"/>
      <c r="B705" s="23"/>
      <c r="C705" s="23"/>
      <c r="D705" s="23"/>
      <c r="E705" s="23"/>
      <c r="F705" s="2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</row>
    <row r="706" spans="1:24" ht="15.75" customHeight="1" x14ac:dyDescent="0.3">
      <c r="A706" s="23"/>
      <c r="B706" s="23"/>
      <c r="C706" s="23"/>
      <c r="D706" s="23"/>
      <c r="E706" s="23"/>
      <c r="F706" s="2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</row>
    <row r="707" spans="1:24" ht="15.75" customHeight="1" x14ac:dyDescent="0.3">
      <c r="A707" s="23"/>
      <c r="B707" s="23"/>
      <c r="C707" s="23"/>
      <c r="D707" s="23"/>
      <c r="E707" s="23"/>
      <c r="F707" s="2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 spans="1:24" ht="15.75" customHeight="1" x14ac:dyDescent="0.3">
      <c r="A708" s="23"/>
      <c r="B708" s="23"/>
      <c r="C708" s="23"/>
      <c r="D708" s="23"/>
      <c r="E708" s="23"/>
      <c r="F708" s="2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</row>
    <row r="709" spans="1:24" ht="15.75" customHeight="1" x14ac:dyDescent="0.3">
      <c r="A709" s="23"/>
      <c r="B709" s="23"/>
      <c r="C709" s="23"/>
      <c r="D709" s="23"/>
      <c r="E709" s="23"/>
      <c r="F709" s="2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</row>
    <row r="710" spans="1:24" ht="15.75" customHeight="1" x14ac:dyDescent="0.3">
      <c r="A710" s="23"/>
      <c r="B710" s="23"/>
      <c r="C710" s="23"/>
      <c r="D710" s="23"/>
      <c r="E710" s="23"/>
      <c r="F710" s="2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</row>
    <row r="711" spans="1:24" ht="15.75" customHeight="1" x14ac:dyDescent="0.3">
      <c r="A711" s="23"/>
      <c r="B711" s="23"/>
      <c r="C711" s="23"/>
      <c r="D711" s="23"/>
      <c r="E711" s="23"/>
      <c r="F711" s="2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</row>
    <row r="712" spans="1:24" ht="15.75" customHeight="1" x14ac:dyDescent="0.3">
      <c r="A712" s="23"/>
      <c r="B712" s="23"/>
      <c r="C712" s="23"/>
      <c r="D712" s="23"/>
      <c r="E712" s="23"/>
      <c r="F712" s="2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</row>
    <row r="713" spans="1:24" ht="15.75" customHeight="1" x14ac:dyDescent="0.3">
      <c r="A713" s="23"/>
      <c r="B713" s="23"/>
      <c r="C713" s="23"/>
      <c r="D713" s="23"/>
      <c r="E713" s="23"/>
      <c r="F713" s="2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</row>
    <row r="714" spans="1:24" ht="15.75" customHeight="1" x14ac:dyDescent="0.3">
      <c r="A714" s="23"/>
      <c r="B714" s="23"/>
      <c r="C714" s="23"/>
      <c r="D714" s="23"/>
      <c r="E714" s="23"/>
      <c r="F714" s="2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</row>
    <row r="715" spans="1:24" ht="15.75" customHeight="1" x14ac:dyDescent="0.3">
      <c r="A715" s="23"/>
      <c r="B715" s="23"/>
      <c r="C715" s="23"/>
      <c r="D715" s="23"/>
      <c r="E715" s="23"/>
      <c r="F715" s="2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</row>
    <row r="716" spans="1:24" ht="15.75" customHeight="1" x14ac:dyDescent="0.3">
      <c r="A716" s="23"/>
      <c r="B716" s="23"/>
      <c r="C716" s="23"/>
      <c r="D716" s="23"/>
      <c r="E716" s="23"/>
      <c r="F716" s="2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</row>
    <row r="717" spans="1:24" ht="15.75" customHeight="1" x14ac:dyDescent="0.3">
      <c r="A717" s="23"/>
      <c r="B717" s="23"/>
      <c r="C717" s="23"/>
      <c r="D717" s="23"/>
      <c r="E717" s="23"/>
      <c r="F717" s="2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</row>
    <row r="718" spans="1:24" ht="15.75" customHeight="1" x14ac:dyDescent="0.3">
      <c r="A718" s="23"/>
      <c r="B718" s="23"/>
      <c r="C718" s="23"/>
      <c r="D718" s="23"/>
      <c r="E718" s="23"/>
      <c r="F718" s="2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</row>
    <row r="719" spans="1:24" ht="15.75" customHeight="1" x14ac:dyDescent="0.3">
      <c r="A719" s="23"/>
      <c r="B719" s="23"/>
      <c r="C719" s="23"/>
      <c r="D719" s="23"/>
      <c r="E719" s="23"/>
      <c r="F719" s="2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</row>
    <row r="720" spans="1:24" ht="15.75" customHeight="1" x14ac:dyDescent="0.3">
      <c r="A720" s="23"/>
      <c r="B720" s="23"/>
      <c r="C720" s="23"/>
      <c r="D720" s="23"/>
      <c r="E720" s="23"/>
      <c r="F720" s="2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</row>
    <row r="721" spans="1:24" ht="15.75" customHeight="1" x14ac:dyDescent="0.3">
      <c r="A721" s="23"/>
      <c r="B721" s="23"/>
      <c r="C721" s="23"/>
      <c r="D721" s="23"/>
      <c r="E721" s="23"/>
      <c r="F721" s="2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</row>
    <row r="722" spans="1:24" ht="15.75" customHeight="1" x14ac:dyDescent="0.3">
      <c r="A722" s="23"/>
      <c r="B722" s="23"/>
      <c r="C722" s="23"/>
      <c r="D722" s="23"/>
      <c r="E722" s="23"/>
      <c r="F722" s="2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</row>
    <row r="723" spans="1:24" ht="15.75" customHeight="1" x14ac:dyDescent="0.3">
      <c r="A723" s="23"/>
      <c r="B723" s="23"/>
      <c r="C723" s="23"/>
      <c r="D723" s="23"/>
      <c r="E723" s="23"/>
      <c r="F723" s="2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</row>
    <row r="724" spans="1:24" ht="15.75" customHeight="1" x14ac:dyDescent="0.3">
      <c r="A724" s="23"/>
      <c r="B724" s="23"/>
      <c r="C724" s="23"/>
      <c r="D724" s="23"/>
      <c r="E724" s="23"/>
      <c r="F724" s="2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</row>
    <row r="725" spans="1:24" ht="15.75" customHeight="1" x14ac:dyDescent="0.3">
      <c r="A725" s="23"/>
      <c r="B725" s="23"/>
      <c r="C725" s="23"/>
      <c r="D725" s="23"/>
      <c r="E725" s="23"/>
      <c r="F725" s="2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</row>
    <row r="726" spans="1:24" ht="15.75" customHeight="1" x14ac:dyDescent="0.3">
      <c r="A726" s="23"/>
      <c r="B726" s="23"/>
      <c r="C726" s="23"/>
      <c r="D726" s="23"/>
      <c r="E726" s="23"/>
      <c r="F726" s="2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</row>
    <row r="727" spans="1:24" ht="15.75" customHeight="1" x14ac:dyDescent="0.3">
      <c r="A727" s="23"/>
      <c r="B727" s="23"/>
      <c r="C727" s="23"/>
      <c r="D727" s="23"/>
      <c r="E727" s="23"/>
      <c r="F727" s="2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</row>
    <row r="728" spans="1:24" ht="15.75" customHeight="1" x14ac:dyDescent="0.3">
      <c r="A728" s="23"/>
      <c r="B728" s="23"/>
      <c r="C728" s="23"/>
      <c r="D728" s="23"/>
      <c r="E728" s="23"/>
      <c r="F728" s="2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</row>
    <row r="729" spans="1:24" ht="15.75" customHeight="1" x14ac:dyDescent="0.3">
      <c r="A729" s="23"/>
      <c r="B729" s="23"/>
      <c r="C729" s="23"/>
      <c r="D729" s="23"/>
      <c r="E729" s="23"/>
      <c r="F729" s="2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</row>
    <row r="730" spans="1:24" ht="15.75" customHeight="1" x14ac:dyDescent="0.3">
      <c r="A730" s="23"/>
      <c r="B730" s="23"/>
      <c r="C730" s="23"/>
      <c r="D730" s="23"/>
      <c r="E730" s="23"/>
      <c r="F730" s="2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</row>
    <row r="731" spans="1:24" ht="15.75" customHeight="1" x14ac:dyDescent="0.3">
      <c r="A731" s="23"/>
      <c r="B731" s="23"/>
      <c r="C731" s="23"/>
      <c r="D731" s="23"/>
      <c r="E731" s="23"/>
      <c r="F731" s="2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</row>
    <row r="732" spans="1:24" ht="15.75" customHeight="1" x14ac:dyDescent="0.3">
      <c r="A732" s="23"/>
      <c r="B732" s="23"/>
      <c r="C732" s="23"/>
      <c r="D732" s="23"/>
      <c r="E732" s="23"/>
      <c r="F732" s="2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</row>
    <row r="733" spans="1:24" ht="15.75" customHeight="1" x14ac:dyDescent="0.3">
      <c r="A733" s="23"/>
      <c r="B733" s="23"/>
      <c r="C733" s="23"/>
      <c r="D733" s="23"/>
      <c r="E733" s="23"/>
      <c r="F733" s="2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</row>
    <row r="734" spans="1:24" ht="15.75" customHeight="1" x14ac:dyDescent="0.3">
      <c r="A734" s="23"/>
      <c r="B734" s="23"/>
      <c r="C734" s="23"/>
      <c r="D734" s="23"/>
      <c r="E734" s="23"/>
      <c r="F734" s="2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</row>
    <row r="735" spans="1:24" ht="15.75" customHeight="1" x14ac:dyDescent="0.3">
      <c r="A735" s="23"/>
      <c r="B735" s="23"/>
      <c r="C735" s="23"/>
      <c r="D735" s="23"/>
      <c r="E735" s="23"/>
      <c r="F735" s="2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</row>
    <row r="736" spans="1:24" ht="15.75" customHeight="1" x14ac:dyDescent="0.3">
      <c r="A736" s="23"/>
      <c r="B736" s="23"/>
      <c r="C736" s="23"/>
      <c r="D736" s="23"/>
      <c r="E736" s="23"/>
      <c r="F736" s="2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</row>
    <row r="737" spans="1:24" ht="15.75" customHeight="1" x14ac:dyDescent="0.3">
      <c r="A737" s="23"/>
      <c r="B737" s="23"/>
      <c r="C737" s="23"/>
      <c r="D737" s="23"/>
      <c r="E737" s="23"/>
      <c r="F737" s="2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</row>
    <row r="738" spans="1:24" ht="15.75" customHeight="1" x14ac:dyDescent="0.3">
      <c r="A738" s="23"/>
      <c r="B738" s="23"/>
      <c r="C738" s="23"/>
      <c r="D738" s="23"/>
      <c r="E738" s="23"/>
      <c r="F738" s="2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</row>
    <row r="739" spans="1:24" ht="15.75" customHeight="1" x14ac:dyDescent="0.3">
      <c r="A739" s="23"/>
      <c r="B739" s="23"/>
      <c r="C739" s="23"/>
      <c r="D739" s="23"/>
      <c r="E739" s="23"/>
      <c r="F739" s="2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</row>
    <row r="740" spans="1:24" ht="15.75" customHeight="1" x14ac:dyDescent="0.3">
      <c r="A740" s="23"/>
      <c r="B740" s="23"/>
      <c r="C740" s="23"/>
      <c r="D740" s="23"/>
      <c r="E740" s="23"/>
      <c r="F740" s="2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</row>
    <row r="741" spans="1:24" ht="15.75" customHeight="1" x14ac:dyDescent="0.3">
      <c r="A741" s="23"/>
      <c r="B741" s="23"/>
      <c r="C741" s="23"/>
      <c r="D741" s="23"/>
      <c r="E741" s="23"/>
      <c r="F741" s="2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</row>
    <row r="742" spans="1:24" ht="15.75" customHeight="1" x14ac:dyDescent="0.3">
      <c r="A742" s="23"/>
      <c r="B742" s="23"/>
      <c r="C742" s="23"/>
      <c r="D742" s="23"/>
      <c r="E742" s="23"/>
      <c r="F742" s="2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</row>
    <row r="743" spans="1:24" ht="15.75" customHeight="1" x14ac:dyDescent="0.3">
      <c r="A743" s="23"/>
      <c r="B743" s="23"/>
      <c r="C743" s="23"/>
      <c r="D743" s="23"/>
      <c r="E743" s="23"/>
      <c r="F743" s="2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</row>
    <row r="744" spans="1:24" ht="15.75" customHeight="1" x14ac:dyDescent="0.3">
      <c r="A744" s="23"/>
      <c r="B744" s="23"/>
      <c r="C744" s="23"/>
      <c r="D744" s="23"/>
      <c r="E744" s="23"/>
      <c r="F744" s="2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</row>
    <row r="745" spans="1:24" ht="15.75" customHeight="1" x14ac:dyDescent="0.3">
      <c r="A745" s="23"/>
      <c r="B745" s="23"/>
      <c r="C745" s="23"/>
      <c r="D745" s="23"/>
      <c r="E745" s="23"/>
      <c r="F745" s="2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</row>
    <row r="746" spans="1:24" ht="15.75" customHeight="1" x14ac:dyDescent="0.3">
      <c r="A746" s="23"/>
      <c r="B746" s="23"/>
      <c r="C746" s="23"/>
      <c r="D746" s="23"/>
      <c r="E746" s="23"/>
      <c r="F746" s="2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</row>
    <row r="747" spans="1:24" ht="15.75" customHeight="1" x14ac:dyDescent="0.3">
      <c r="A747" s="23"/>
      <c r="B747" s="23"/>
      <c r="C747" s="23"/>
      <c r="D747" s="23"/>
      <c r="E747" s="23"/>
      <c r="F747" s="2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</row>
    <row r="748" spans="1:24" ht="15.75" customHeight="1" x14ac:dyDescent="0.3">
      <c r="A748" s="23"/>
      <c r="B748" s="23"/>
      <c r="C748" s="23"/>
      <c r="D748" s="23"/>
      <c r="E748" s="23"/>
      <c r="F748" s="2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</row>
    <row r="749" spans="1:24" ht="15.75" customHeight="1" x14ac:dyDescent="0.3">
      <c r="A749" s="23"/>
      <c r="B749" s="23"/>
      <c r="C749" s="23"/>
      <c r="D749" s="23"/>
      <c r="E749" s="23"/>
      <c r="F749" s="2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</row>
    <row r="750" spans="1:24" ht="15.75" customHeight="1" x14ac:dyDescent="0.3">
      <c r="A750" s="23"/>
      <c r="B750" s="23"/>
      <c r="C750" s="23"/>
      <c r="D750" s="23"/>
      <c r="E750" s="23"/>
      <c r="F750" s="2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</row>
    <row r="751" spans="1:24" ht="15.75" customHeight="1" x14ac:dyDescent="0.3">
      <c r="A751" s="23"/>
      <c r="B751" s="23"/>
      <c r="C751" s="23"/>
      <c r="D751" s="23"/>
      <c r="E751" s="23"/>
      <c r="F751" s="2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</row>
    <row r="752" spans="1:24" ht="15.75" customHeight="1" x14ac:dyDescent="0.3">
      <c r="A752" s="23"/>
      <c r="B752" s="23"/>
      <c r="C752" s="23"/>
      <c r="D752" s="23"/>
      <c r="E752" s="23"/>
      <c r="F752" s="2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</row>
    <row r="753" spans="1:24" ht="15.75" customHeight="1" x14ac:dyDescent="0.3">
      <c r="A753" s="23"/>
      <c r="B753" s="23"/>
      <c r="C753" s="23"/>
      <c r="D753" s="23"/>
      <c r="E753" s="23"/>
      <c r="F753" s="2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</row>
    <row r="754" spans="1:24" ht="15.75" customHeight="1" x14ac:dyDescent="0.3">
      <c r="A754" s="23"/>
      <c r="B754" s="23"/>
      <c r="C754" s="23"/>
      <c r="D754" s="23"/>
      <c r="E754" s="23"/>
      <c r="F754" s="2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</row>
    <row r="755" spans="1:24" ht="15.75" customHeight="1" x14ac:dyDescent="0.3">
      <c r="A755" s="23"/>
      <c r="B755" s="23"/>
      <c r="C755" s="23"/>
      <c r="D755" s="23"/>
      <c r="E755" s="23"/>
      <c r="F755" s="2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</row>
    <row r="756" spans="1:24" ht="15.75" customHeight="1" x14ac:dyDescent="0.3">
      <c r="A756" s="23"/>
      <c r="B756" s="23"/>
      <c r="C756" s="23"/>
      <c r="D756" s="23"/>
      <c r="E756" s="23"/>
      <c r="F756" s="2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</row>
    <row r="757" spans="1:24" ht="15.75" customHeight="1" x14ac:dyDescent="0.3">
      <c r="A757" s="23"/>
      <c r="B757" s="23"/>
      <c r="C757" s="23"/>
      <c r="D757" s="23"/>
      <c r="E757" s="23"/>
      <c r="F757" s="2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</row>
    <row r="758" spans="1:24" ht="15.75" customHeight="1" x14ac:dyDescent="0.3">
      <c r="A758" s="23"/>
      <c r="B758" s="23"/>
      <c r="C758" s="23"/>
      <c r="D758" s="23"/>
      <c r="E758" s="23"/>
      <c r="F758" s="2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</row>
    <row r="759" spans="1:24" ht="15.75" customHeight="1" x14ac:dyDescent="0.3">
      <c r="A759" s="23"/>
      <c r="B759" s="23"/>
      <c r="C759" s="23"/>
      <c r="D759" s="23"/>
      <c r="E759" s="23"/>
      <c r="F759" s="2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</row>
    <row r="760" spans="1:24" ht="15.75" customHeight="1" x14ac:dyDescent="0.3">
      <c r="A760" s="23"/>
      <c r="B760" s="23"/>
      <c r="C760" s="23"/>
      <c r="D760" s="23"/>
      <c r="E760" s="23"/>
      <c r="F760" s="2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</row>
    <row r="761" spans="1:24" ht="15.75" customHeight="1" x14ac:dyDescent="0.3">
      <c r="A761" s="23"/>
      <c r="B761" s="23"/>
      <c r="C761" s="23"/>
      <c r="D761" s="23"/>
      <c r="E761" s="23"/>
      <c r="F761" s="2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</row>
    <row r="762" spans="1:24" ht="15.75" customHeight="1" x14ac:dyDescent="0.3">
      <c r="A762" s="23"/>
      <c r="B762" s="23"/>
      <c r="C762" s="23"/>
      <c r="D762" s="23"/>
      <c r="E762" s="23"/>
      <c r="F762" s="2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</row>
    <row r="763" spans="1:24" ht="15.75" customHeight="1" x14ac:dyDescent="0.3">
      <c r="A763" s="23"/>
      <c r="B763" s="23"/>
      <c r="C763" s="23"/>
      <c r="D763" s="23"/>
      <c r="E763" s="23"/>
      <c r="F763" s="2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</row>
    <row r="764" spans="1:24" ht="15.75" customHeight="1" x14ac:dyDescent="0.3">
      <c r="A764" s="23"/>
      <c r="B764" s="23"/>
      <c r="C764" s="23"/>
      <c r="D764" s="23"/>
      <c r="E764" s="23"/>
      <c r="F764" s="2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</row>
    <row r="765" spans="1:24" ht="15.75" customHeight="1" x14ac:dyDescent="0.3">
      <c r="A765" s="23"/>
      <c r="B765" s="23"/>
      <c r="C765" s="23"/>
      <c r="D765" s="23"/>
      <c r="E765" s="23"/>
      <c r="F765" s="2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</row>
    <row r="766" spans="1:24" ht="15.75" customHeight="1" x14ac:dyDescent="0.3">
      <c r="A766" s="23"/>
      <c r="B766" s="23"/>
      <c r="C766" s="23"/>
      <c r="D766" s="23"/>
      <c r="E766" s="23"/>
      <c r="F766" s="2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</row>
    <row r="767" spans="1:24" ht="15.75" customHeight="1" x14ac:dyDescent="0.3">
      <c r="A767" s="23"/>
      <c r="B767" s="23"/>
      <c r="C767" s="23"/>
      <c r="D767" s="23"/>
      <c r="E767" s="23"/>
      <c r="F767" s="2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</row>
    <row r="768" spans="1:24" ht="15.75" customHeight="1" x14ac:dyDescent="0.3">
      <c r="A768" s="23"/>
      <c r="B768" s="23"/>
      <c r="C768" s="23"/>
      <c r="D768" s="23"/>
      <c r="E768" s="23"/>
      <c r="F768" s="2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</row>
    <row r="769" spans="1:24" ht="15.75" customHeight="1" x14ac:dyDescent="0.3">
      <c r="A769" s="23"/>
      <c r="B769" s="23"/>
      <c r="C769" s="23"/>
      <c r="D769" s="23"/>
      <c r="E769" s="23"/>
      <c r="F769" s="2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</row>
    <row r="770" spans="1:24" ht="15.75" customHeight="1" x14ac:dyDescent="0.3">
      <c r="A770" s="23"/>
      <c r="B770" s="23"/>
      <c r="C770" s="23"/>
      <c r="D770" s="23"/>
      <c r="E770" s="23"/>
      <c r="F770" s="2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</row>
    <row r="771" spans="1:24" ht="15.75" customHeight="1" x14ac:dyDescent="0.3">
      <c r="A771" s="23"/>
      <c r="B771" s="23"/>
      <c r="C771" s="23"/>
      <c r="D771" s="23"/>
      <c r="E771" s="23"/>
      <c r="F771" s="2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</row>
    <row r="772" spans="1:24" ht="15.75" customHeight="1" x14ac:dyDescent="0.3">
      <c r="A772" s="23"/>
      <c r="B772" s="23"/>
      <c r="C772" s="23"/>
      <c r="D772" s="23"/>
      <c r="E772" s="23"/>
      <c r="F772" s="2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</row>
    <row r="773" spans="1:24" ht="15.75" customHeight="1" x14ac:dyDescent="0.3">
      <c r="A773" s="23"/>
      <c r="B773" s="23"/>
      <c r="C773" s="23"/>
      <c r="D773" s="23"/>
      <c r="E773" s="23"/>
      <c r="F773" s="2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</row>
    <row r="774" spans="1:24" ht="15.75" customHeight="1" x14ac:dyDescent="0.3">
      <c r="A774" s="23"/>
      <c r="B774" s="23"/>
      <c r="C774" s="23"/>
      <c r="D774" s="23"/>
      <c r="E774" s="23"/>
      <c r="F774" s="2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</row>
    <row r="775" spans="1:24" ht="15.75" customHeight="1" x14ac:dyDescent="0.3">
      <c r="A775" s="23"/>
      <c r="B775" s="23"/>
      <c r="C775" s="23"/>
      <c r="D775" s="23"/>
      <c r="E775" s="23"/>
      <c r="F775" s="2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</row>
    <row r="776" spans="1:24" ht="15.75" customHeight="1" x14ac:dyDescent="0.3">
      <c r="A776" s="23"/>
      <c r="B776" s="23"/>
      <c r="C776" s="23"/>
      <c r="D776" s="23"/>
      <c r="E776" s="23"/>
      <c r="F776" s="2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</row>
    <row r="777" spans="1:24" ht="15.75" customHeight="1" x14ac:dyDescent="0.3">
      <c r="A777" s="23"/>
      <c r="B777" s="23"/>
      <c r="C777" s="23"/>
      <c r="D777" s="23"/>
      <c r="E777" s="23"/>
      <c r="F777" s="2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</row>
    <row r="778" spans="1:24" ht="15.75" customHeight="1" x14ac:dyDescent="0.3">
      <c r="A778" s="23"/>
      <c r="B778" s="23"/>
      <c r="C778" s="23"/>
      <c r="D778" s="23"/>
      <c r="E778" s="23"/>
      <c r="F778" s="2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</row>
    <row r="779" spans="1:24" ht="15.75" customHeight="1" x14ac:dyDescent="0.3">
      <c r="A779" s="23"/>
      <c r="B779" s="23"/>
      <c r="C779" s="23"/>
      <c r="D779" s="23"/>
      <c r="E779" s="23"/>
      <c r="F779" s="2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</row>
    <row r="780" spans="1:24" ht="15.75" customHeight="1" x14ac:dyDescent="0.3">
      <c r="A780" s="23"/>
      <c r="B780" s="23"/>
      <c r="C780" s="23"/>
      <c r="D780" s="23"/>
      <c r="E780" s="23"/>
      <c r="F780" s="2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</row>
    <row r="781" spans="1:24" ht="15.75" customHeight="1" x14ac:dyDescent="0.3">
      <c r="A781" s="23"/>
      <c r="B781" s="23"/>
      <c r="C781" s="23"/>
      <c r="D781" s="23"/>
      <c r="E781" s="23"/>
      <c r="F781" s="2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</row>
    <row r="782" spans="1:24" ht="15.75" customHeight="1" x14ac:dyDescent="0.3">
      <c r="A782" s="23"/>
      <c r="B782" s="23"/>
      <c r="C782" s="23"/>
      <c r="D782" s="23"/>
      <c r="E782" s="23"/>
      <c r="F782" s="2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</row>
    <row r="783" spans="1:24" ht="15.75" customHeight="1" x14ac:dyDescent="0.3">
      <c r="A783" s="23"/>
      <c r="B783" s="23"/>
      <c r="C783" s="23"/>
      <c r="D783" s="23"/>
      <c r="E783" s="23"/>
      <c r="F783" s="2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</row>
    <row r="784" spans="1:24" ht="15.75" customHeight="1" x14ac:dyDescent="0.3">
      <c r="A784" s="23"/>
      <c r="B784" s="23"/>
      <c r="C784" s="23"/>
      <c r="D784" s="23"/>
      <c r="E784" s="23"/>
      <c r="F784" s="2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</row>
    <row r="785" spans="1:24" ht="15.75" customHeight="1" x14ac:dyDescent="0.3">
      <c r="A785" s="23"/>
      <c r="B785" s="23"/>
      <c r="C785" s="23"/>
      <c r="D785" s="23"/>
      <c r="E785" s="23"/>
      <c r="F785" s="2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</row>
    <row r="786" spans="1:24" ht="15.75" customHeight="1" x14ac:dyDescent="0.3">
      <c r="A786" s="23"/>
      <c r="B786" s="23"/>
      <c r="C786" s="23"/>
      <c r="D786" s="23"/>
      <c r="E786" s="23"/>
      <c r="F786" s="2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</row>
    <row r="787" spans="1:24" ht="15.75" customHeight="1" x14ac:dyDescent="0.3">
      <c r="A787" s="23"/>
      <c r="B787" s="23"/>
      <c r="C787" s="23"/>
      <c r="D787" s="23"/>
      <c r="E787" s="23"/>
      <c r="F787" s="2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</row>
    <row r="788" spans="1:24" ht="15.75" customHeight="1" x14ac:dyDescent="0.3">
      <c r="A788" s="23"/>
      <c r="B788" s="23"/>
      <c r="C788" s="23"/>
      <c r="D788" s="23"/>
      <c r="E788" s="23"/>
      <c r="F788" s="2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</row>
    <row r="789" spans="1:24" ht="15.75" customHeight="1" x14ac:dyDescent="0.3">
      <c r="A789" s="23"/>
      <c r="B789" s="23"/>
      <c r="C789" s="23"/>
      <c r="D789" s="23"/>
      <c r="E789" s="23"/>
      <c r="F789" s="2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</row>
    <row r="790" spans="1:24" ht="15.75" customHeight="1" x14ac:dyDescent="0.3">
      <c r="A790" s="23"/>
      <c r="B790" s="23"/>
      <c r="C790" s="23"/>
      <c r="D790" s="23"/>
      <c r="E790" s="23"/>
      <c r="F790" s="2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</row>
    <row r="791" spans="1:24" ht="15.75" customHeight="1" x14ac:dyDescent="0.3">
      <c r="A791" s="23"/>
      <c r="B791" s="23"/>
      <c r="C791" s="23"/>
      <c r="D791" s="23"/>
      <c r="E791" s="23"/>
      <c r="F791" s="2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</row>
    <row r="792" spans="1:24" ht="15.75" customHeight="1" x14ac:dyDescent="0.3">
      <c r="A792" s="23"/>
      <c r="B792" s="23"/>
      <c r="C792" s="23"/>
      <c r="D792" s="23"/>
      <c r="E792" s="23"/>
      <c r="F792" s="2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</row>
    <row r="793" spans="1:24" ht="15.75" customHeight="1" x14ac:dyDescent="0.3">
      <c r="A793" s="23"/>
      <c r="B793" s="23"/>
      <c r="C793" s="23"/>
      <c r="D793" s="23"/>
      <c r="E793" s="23"/>
      <c r="F793" s="2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</row>
    <row r="794" spans="1:24" ht="15.75" customHeight="1" x14ac:dyDescent="0.3">
      <c r="A794" s="23"/>
      <c r="B794" s="23"/>
      <c r="C794" s="23"/>
      <c r="D794" s="23"/>
      <c r="E794" s="23"/>
      <c r="F794" s="2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</row>
    <row r="795" spans="1:24" ht="15.75" customHeight="1" x14ac:dyDescent="0.3">
      <c r="A795" s="23"/>
      <c r="B795" s="23"/>
      <c r="C795" s="23"/>
      <c r="D795" s="23"/>
      <c r="E795" s="23"/>
      <c r="F795" s="2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</row>
    <row r="796" spans="1:24" ht="15.75" customHeight="1" x14ac:dyDescent="0.3">
      <c r="A796" s="23"/>
      <c r="B796" s="23"/>
      <c r="C796" s="23"/>
      <c r="D796" s="23"/>
      <c r="E796" s="23"/>
      <c r="F796" s="2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</row>
    <row r="797" spans="1:24" ht="15.75" customHeight="1" x14ac:dyDescent="0.3">
      <c r="A797" s="23"/>
      <c r="B797" s="23"/>
      <c r="C797" s="23"/>
      <c r="D797" s="23"/>
      <c r="E797" s="23"/>
      <c r="F797" s="2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</row>
    <row r="798" spans="1:24" ht="15.75" customHeight="1" x14ac:dyDescent="0.3">
      <c r="A798" s="23"/>
      <c r="B798" s="23"/>
      <c r="C798" s="23"/>
      <c r="D798" s="23"/>
      <c r="E798" s="23"/>
      <c r="F798" s="2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</row>
    <row r="799" spans="1:24" ht="15.75" customHeight="1" x14ac:dyDescent="0.3">
      <c r="A799" s="23"/>
      <c r="B799" s="23"/>
      <c r="C799" s="23"/>
      <c r="D799" s="23"/>
      <c r="E799" s="23"/>
      <c r="F799" s="2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</row>
    <row r="800" spans="1:24" ht="15.75" customHeight="1" x14ac:dyDescent="0.3">
      <c r="A800" s="23"/>
      <c r="B800" s="23"/>
      <c r="C800" s="23"/>
      <c r="D800" s="23"/>
      <c r="E800" s="23"/>
      <c r="F800" s="2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</row>
    <row r="801" spans="1:24" ht="15.75" customHeight="1" x14ac:dyDescent="0.3">
      <c r="A801" s="23"/>
      <c r="B801" s="23"/>
      <c r="C801" s="23"/>
      <c r="D801" s="23"/>
      <c r="E801" s="23"/>
      <c r="F801" s="2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</row>
    <row r="802" spans="1:24" ht="15.75" customHeight="1" x14ac:dyDescent="0.3">
      <c r="A802" s="23"/>
      <c r="B802" s="23"/>
      <c r="C802" s="23"/>
      <c r="D802" s="23"/>
      <c r="E802" s="23"/>
      <c r="F802" s="2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</row>
    <row r="803" spans="1:24" ht="15.75" customHeight="1" x14ac:dyDescent="0.3">
      <c r="A803" s="23"/>
      <c r="B803" s="23"/>
      <c r="C803" s="23"/>
      <c r="D803" s="23"/>
      <c r="E803" s="23"/>
      <c r="F803" s="2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</row>
    <row r="804" spans="1:24" ht="15.75" customHeight="1" x14ac:dyDescent="0.3">
      <c r="A804" s="23"/>
      <c r="B804" s="23"/>
      <c r="C804" s="23"/>
      <c r="D804" s="23"/>
      <c r="E804" s="23"/>
      <c r="F804" s="2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</row>
    <row r="805" spans="1:24" ht="15.75" customHeight="1" x14ac:dyDescent="0.3">
      <c r="A805" s="23"/>
      <c r="B805" s="23"/>
      <c r="C805" s="23"/>
      <c r="D805" s="23"/>
      <c r="E805" s="23"/>
      <c r="F805" s="2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</row>
    <row r="806" spans="1:24" ht="15.75" customHeight="1" x14ac:dyDescent="0.3">
      <c r="A806" s="23"/>
      <c r="B806" s="23"/>
      <c r="C806" s="23"/>
      <c r="D806" s="23"/>
      <c r="E806" s="23"/>
      <c r="F806" s="2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</row>
    <row r="807" spans="1:24" ht="15.75" customHeight="1" x14ac:dyDescent="0.3">
      <c r="A807" s="23"/>
      <c r="B807" s="23"/>
      <c r="C807" s="23"/>
      <c r="D807" s="23"/>
      <c r="E807" s="23"/>
      <c r="F807" s="2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</row>
    <row r="808" spans="1:24" ht="15.75" customHeight="1" x14ac:dyDescent="0.3">
      <c r="A808" s="23"/>
      <c r="B808" s="23"/>
      <c r="C808" s="23"/>
      <c r="D808" s="23"/>
      <c r="E808" s="23"/>
      <c r="F808" s="2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</row>
    <row r="809" spans="1:24" ht="15.75" customHeight="1" x14ac:dyDescent="0.3">
      <c r="A809" s="23"/>
      <c r="B809" s="23"/>
      <c r="C809" s="23"/>
      <c r="D809" s="23"/>
      <c r="E809" s="23"/>
      <c r="F809" s="2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</row>
    <row r="810" spans="1:24" ht="15.75" customHeight="1" x14ac:dyDescent="0.3">
      <c r="A810" s="23"/>
      <c r="B810" s="23"/>
      <c r="C810" s="23"/>
      <c r="D810" s="23"/>
      <c r="E810" s="23"/>
      <c r="F810" s="2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</row>
    <row r="811" spans="1:24" ht="15.75" customHeight="1" x14ac:dyDescent="0.3">
      <c r="A811" s="23"/>
      <c r="B811" s="23"/>
      <c r="C811" s="23"/>
      <c r="D811" s="23"/>
      <c r="E811" s="23"/>
      <c r="F811" s="2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</row>
    <row r="812" spans="1:24" ht="15.75" customHeight="1" x14ac:dyDescent="0.3">
      <c r="A812" s="23"/>
      <c r="B812" s="23"/>
      <c r="C812" s="23"/>
      <c r="D812" s="23"/>
      <c r="E812" s="23"/>
      <c r="F812" s="2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</row>
    <row r="813" spans="1:24" ht="15.75" customHeight="1" x14ac:dyDescent="0.3">
      <c r="A813" s="23"/>
      <c r="B813" s="23"/>
      <c r="C813" s="23"/>
      <c r="D813" s="23"/>
      <c r="E813" s="23"/>
      <c r="F813" s="2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</row>
    <row r="814" spans="1:24" ht="15.75" customHeight="1" x14ac:dyDescent="0.3">
      <c r="A814" s="23"/>
      <c r="B814" s="23"/>
      <c r="C814" s="23"/>
      <c r="D814" s="23"/>
      <c r="E814" s="23"/>
      <c r="F814" s="2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</row>
    <row r="815" spans="1:24" ht="15.75" customHeight="1" x14ac:dyDescent="0.3">
      <c r="A815" s="23"/>
      <c r="B815" s="23"/>
      <c r="C815" s="23"/>
      <c r="D815" s="23"/>
      <c r="E815" s="23"/>
      <c r="F815" s="2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</row>
    <row r="816" spans="1:24" ht="15.75" customHeight="1" x14ac:dyDescent="0.3">
      <c r="A816" s="23"/>
      <c r="B816" s="23"/>
      <c r="C816" s="23"/>
      <c r="D816" s="23"/>
      <c r="E816" s="23"/>
      <c r="F816" s="2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</row>
    <row r="817" spans="1:24" ht="15.75" customHeight="1" x14ac:dyDescent="0.3">
      <c r="A817" s="23"/>
      <c r="B817" s="23"/>
      <c r="C817" s="23"/>
      <c r="D817" s="23"/>
      <c r="E817" s="23"/>
      <c r="F817" s="2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</row>
    <row r="818" spans="1:24" ht="15.75" customHeight="1" x14ac:dyDescent="0.3">
      <c r="A818" s="23"/>
      <c r="B818" s="23"/>
      <c r="C818" s="23"/>
      <c r="D818" s="23"/>
      <c r="E818" s="23"/>
      <c r="F818" s="2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</row>
    <row r="819" spans="1:24" ht="15.75" customHeight="1" x14ac:dyDescent="0.3">
      <c r="A819" s="23"/>
      <c r="B819" s="23"/>
      <c r="C819" s="23"/>
      <c r="D819" s="23"/>
      <c r="E819" s="23"/>
      <c r="F819" s="2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</row>
    <row r="820" spans="1:24" ht="15.75" customHeight="1" x14ac:dyDescent="0.3">
      <c r="A820" s="23"/>
      <c r="B820" s="23"/>
      <c r="C820" s="23"/>
      <c r="D820" s="23"/>
      <c r="E820" s="23"/>
      <c r="F820" s="2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</row>
    <row r="821" spans="1:24" ht="15.75" customHeight="1" x14ac:dyDescent="0.3">
      <c r="A821" s="23"/>
      <c r="B821" s="23"/>
      <c r="C821" s="23"/>
      <c r="D821" s="23"/>
      <c r="E821" s="23"/>
      <c r="F821" s="2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</row>
    <row r="822" spans="1:24" ht="15.75" customHeight="1" x14ac:dyDescent="0.3">
      <c r="A822" s="23"/>
      <c r="B822" s="23"/>
      <c r="C822" s="23"/>
      <c r="D822" s="23"/>
      <c r="E822" s="23"/>
      <c r="F822" s="2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</row>
    <row r="823" spans="1:24" ht="15.75" customHeight="1" x14ac:dyDescent="0.3">
      <c r="A823" s="23"/>
      <c r="B823" s="23"/>
      <c r="C823" s="23"/>
      <c r="D823" s="23"/>
      <c r="E823" s="23"/>
      <c r="F823" s="2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</row>
    <row r="824" spans="1:24" ht="15.75" customHeight="1" x14ac:dyDescent="0.3">
      <c r="A824" s="23"/>
      <c r="B824" s="23"/>
      <c r="C824" s="23"/>
      <c r="D824" s="23"/>
      <c r="E824" s="23"/>
      <c r="F824" s="2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</row>
    <row r="825" spans="1:24" ht="15.75" customHeight="1" x14ac:dyDescent="0.3">
      <c r="A825" s="23"/>
      <c r="B825" s="23"/>
      <c r="C825" s="23"/>
      <c r="D825" s="23"/>
      <c r="E825" s="23"/>
      <c r="F825" s="2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</row>
    <row r="826" spans="1:24" ht="15.75" customHeight="1" x14ac:dyDescent="0.3">
      <c r="A826" s="23"/>
      <c r="B826" s="23"/>
      <c r="C826" s="23"/>
      <c r="D826" s="23"/>
      <c r="E826" s="23"/>
      <c r="F826" s="2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</row>
    <row r="827" spans="1:24" ht="15.75" customHeight="1" x14ac:dyDescent="0.3">
      <c r="A827" s="23"/>
      <c r="B827" s="23"/>
      <c r="C827" s="23"/>
      <c r="D827" s="23"/>
      <c r="E827" s="23"/>
      <c r="F827" s="2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</row>
    <row r="828" spans="1:24" ht="15.75" customHeight="1" x14ac:dyDescent="0.3">
      <c r="A828" s="23"/>
      <c r="B828" s="23"/>
      <c r="C828" s="23"/>
      <c r="D828" s="23"/>
      <c r="E828" s="23"/>
      <c r="F828" s="2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</row>
    <row r="829" spans="1:24" ht="15.75" customHeight="1" x14ac:dyDescent="0.3">
      <c r="A829" s="23"/>
      <c r="B829" s="23"/>
      <c r="C829" s="23"/>
      <c r="D829" s="23"/>
      <c r="E829" s="23"/>
      <c r="F829" s="2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</row>
    <row r="830" spans="1:24" ht="15.75" customHeight="1" x14ac:dyDescent="0.3">
      <c r="A830" s="23"/>
      <c r="B830" s="23"/>
      <c r="C830" s="23"/>
      <c r="D830" s="23"/>
      <c r="E830" s="23"/>
      <c r="F830" s="2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</row>
    <row r="831" spans="1:24" ht="15.75" customHeight="1" x14ac:dyDescent="0.3">
      <c r="A831" s="23"/>
      <c r="B831" s="23"/>
      <c r="C831" s="23"/>
      <c r="D831" s="23"/>
      <c r="E831" s="23"/>
      <c r="F831" s="2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</row>
    <row r="832" spans="1:24" ht="15.75" customHeight="1" x14ac:dyDescent="0.3">
      <c r="A832" s="23"/>
      <c r="B832" s="23"/>
      <c r="C832" s="23"/>
      <c r="D832" s="23"/>
      <c r="E832" s="23"/>
      <c r="F832" s="2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</row>
    <row r="833" spans="1:24" ht="15.75" customHeight="1" x14ac:dyDescent="0.3">
      <c r="A833" s="23"/>
      <c r="B833" s="23"/>
      <c r="C833" s="23"/>
      <c r="D833" s="23"/>
      <c r="E833" s="23"/>
      <c r="F833" s="2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</row>
    <row r="834" spans="1:24" ht="15.75" customHeight="1" x14ac:dyDescent="0.3">
      <c r="A834" s="23"/>
      <c r="B834" s="23"/>
      <c r="C834" s="23"/>
      <c r="D834" s="23"/>
      <c r="E834" s="23"/>
      <c r="F834" s="2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</row>
    <row r="835" spans="1:24" ht="15.75" customHeight="1" x14ac:dyDescent="0.3">
      <c r="A835" s="23"/>
      <c r="B835" s="23"/>
      <c r="C835" s="23"/>
      <c r="D835" s="23"/>
      <c r="E835" s="23"/>
      <c r="F835" s="2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</row>
    <row r="836" spans="1:24" ht="15.75" customHeight="1" x14ac:dyDescent="0.3">
      <c r="A836" s="23"/>
      <c r="B836" s="23"/>
      <c r="C836" s="23"/>
      <c r="D836" s="23"/>
      <c r="E836" s="23"/>
      <c r="F836" s="2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</row>
    <row r="837" spans="1:24" ht="15.75" customHeight="1" x14ac:dyDescent="0.3">
      <c r="A837" s="23"/>
      <c r="B837" s="23"/>
      <c r="C837" s="23"/>
      <c r="D837" s="23"/>
      <c r="E837" s="23"/>
      <c r="F837" s="2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</row>
    <row r="838" spans="1:24" ht="15.75" customHeight="1" x14ac:dyDescent="0.3">
      <c r="A838" s="23"/>
      <c r="B838" s="23"/>
      <c r="C838" s="23"/>
      <c r="D838" s="23"/>
      <c r="E838" s="23"/>
      <c r="F838" s="2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</row>
    <row r="839" spans="1:24" ht="15.75" customHeight="1" x14ac:dyDescent="0.3">
      <c r="A839" s="23"/>
      <c r="B839" s="23"/>
      <c r="C839" s="23"/>
      <c r="D839" s="23"/>
      <c r="E839" s="23"/>
      <c r="F839" s="2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</row>
    <row r="840" spans="1:24" ht="15.75" customHeight="1" x14ac:dyDescent="0.3">
      <c r="A840" s="23"/>
      <c r="B840" s="23"/>
      <c r="C840" s="23"/>
      <c r="D840" s="23"/>
      <c r="E840" s="23"/>
      <c r="F840" s="2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</row>
    <row r="841" spans="1:24" ht="15.75" customHeight="1" x14ac:dyDescent="0.3">
      <c r="A841" s="23"/>
      <c r="B841" s="23"/>
      <c r="C841" s="23"/>
      <c r="D841" s="23"/>
      <c r="E841" s="23"/>
      <c r="F841" s="2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</row>
    <row r="842" spans="1:24" ht="15.75" customHeight="1" x14ac:dyDescent="0.3">
      <c r="A842" s="23"/>
      <c r="B842" s="23"/>
      <c r="C842" s="23"/>
      <c r="D842" s="23"/>
      <c r="E842" s="23"/>
      <c r="F842" s="2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</row>
    <row r="843" spans="1:24" ht="15.75" customHeight="1" x14ac:dyDescent="0.3">
      <c r="A843" s="23"/>
      <c r="B843" s="23"/>
      <c r="C843" s="23"/>
      <c r="D843" s="23"/>
      <c r="E843" s="23"/>
      <c r="F843" s="2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</row>
    <row r="844" spans="1:24" ht="15.75" customHeight="1" x14ac:dyDescent="0.3">
      <c r="A844" s="23"/>
      <c r="B844" s="23"/>
      <c r="C844" s="23"/>
      <c r="D844" s="23"/>
      <c r="E844" s="23"/>
      <c r="F844" s="2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</row>
    <row r="845" spans="1:24" ht="15.75" customHeight="1" x14ac:dyDescent="0.3">
      <c r="A845" s="23"/>
      <c r="B845" s="23"/>
      <c r="C845" s="23"/>
      <c r="D845" s="23"/>
      <c r="E845" s="23"/>
      <c r="F845" s="2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</row>
    <row r="846" spans="1:24" ht="15.75" customHeight="1" x14ac:dyDescent="0.3">
      <c r="A846" s="23"/>
      <c r="B846" s="23"/>
      <c r="C846" s="23"/>
      <c r="D846" s="23"/>
      <c r="E846" s="23"/>
      <c r="F846" s="2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</row>
    <row r="847" spans="1:24" ht="15.75" customHeight="1" x14ac:dyDescent="0.3">
      <c r="A847" s="23"/>
      <c r="B847" s="23"/>
      <c r="C847" s="23"/>
      <c r="D847" s="23"/>
      <c r="E847" s="23"/>
      <c r="F847" s="2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</row>
    <row r="848" spans="1:24" ht="15.75" customHeight="1" x14ac:dyDescent="0.3">
      <c r="A848" s="23"/>
      <c r="B848" s="23"/>
      <c r="C848" s="23"/>
      <c r="D848" s="23"/>
      <c r="E848" s="23"/>
      <c r="F848" s="2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</row>
    <row r="849" spans="1:24" ht="15.75" customHeight="1" x14ac:dyDescent="0.3">
      <c r="A849" s="23"/>
      <c r="B849" s="23"/>
      <c r="C849" s="23"/>
      <c r="D849" s="23"/>
      <c r="E849" s="23"/>
      <c r="F849" s="2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</row>
    <row r="850" spans="1:24" ht="15.75" customHeight="1" x14ac:dyDescent="0.3">
      <c r="A850" s="23"/>
      <c r="B850" s="23"/>
      <c r="C850" s="23"/>
      <c r="D850" s="23"/>
      <c r="E850" s="23"/>
      <c r="F850" s="2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</row>
    <row r="851" spans="1:24" ht="15.75" customHeight="1" x14ac:dyDescent="0.3">
      <c r="A851" s="23"/>
      <c r="B851" s="23"/>
      <c r="C851" s="23"/>
      <c r="D851" s="23"/>
      <c r="E851" s="23"/>
      <c r="F851" s="2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</row>
    <row r="852" spans="1:24" ht="15.75" customHeight="1" x14ac:dyDescent="0.3">
      <c r="A852" s="23"/>
      <c r="B852" s="23"/>
      <c r="C852" s="23"/>
      <c r="D852" s="23"/>
      <c r="E852" s="23"/>
      <c r="F852" s="2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</row>
    <row r="853" spans="1:24" ht="15.75" customHeight="1" x14ac:dyDescent="0.3">
      <c r="A853" s="23"/>
      <c r="B853" s="23"/>
      <c r="C853" s="23"/>
      <c r="D853" s="23"/>
      <c r="E853" s="23"/>
      <c r="F853" s="2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</row>
    <row r="854" spans="1:24" ht="15.75" customHeight="1" x14ac:dyDescent="0.3">
      <c r="A854" s="23"/>
      <c r="B854" s="23"/>
      <c r="C854" s="23"/>
      <c r="D854" s="23"/>
      <c r="E854" s="23"/>
      <c r="F854" s="2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</row>
    <row r="855" spans="1:24" ht="15.75" customHeight="1" x14ac:dyDescent="0.3">
      <c r="A855" s="23"/>
      <c r="B855" s="23"/>
      <c r="C855" s="23"/>
      <c r="D855" s="23"/>
      <c r="E855" s="23"/>
      <c r="F855" s="2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</row>
    <row r="856" spans="1:24" ht="15.75" customHeight="1" x14ac:dyDescent="0.3">
      <c r="A856" s="23"/>
      <c r="B856" s="23"/>
      <c r="C856" s="23"/>
      <c r="D856" s="23"/>
      <c r="E856" s="23"/>
      <c r="F856" s="2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</row>
    <row r="857" spans="1:24" ht="15.75" customHeight="1" x14ac:dyDescent="0.3">
      <c r="A857" s="23"/>
      <c r="B857" s="23"/>
      <c r="C857" s="23"/>
      <c r="D857" s="23"/>
      <c r="E857" s="23"/>
      <c r="F857" s="2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</row>
    <row r="858" spans="1:24" ht="15.75" customHeight="1" x14ac:dyDescent="0.3">
      <c r="A858" s="23"/>
      <c r="B858" s="23"/>
      <c r="C858" s="23"/>
      <c r="D858" s="23"/>
      <c r="E858" s="23"/>
      <c r="F858" s="2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</row>
    <row r="859" spans="1:24" ht="15.75" customHeight="1" x14ac:dyDescent="0.3">
      <c r="A859" s="23"/>
      <c r="B859" s="23"/>
      <c r="C859" s="23"/>
      <c r="D859" s="23"/>
      <c r="E859" s="23"/>
      <c r="F859" s="2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</row>
    <row r="860" spans="1:24" ht="15.75" customHeight="1" x14ac:dyDescent="0.3">
      <c r="A860" s="23"/>
      <c r="B860" s="23"/>
      <c r="C860" s="23"/>
      <c r="D860" s="23"/>
      <c r="E860" s="23"/>
      <c r="F860" s="2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</row>
    <row r="861" spans="1:24" ht="15.75" customHeight="1" x14ac:dyDescent="0.3">
      <c r="A861" s="23"/>
      <c r="B861" s="23"/>
      <c r="C861" s="23"/>
      <c r="D861" s="23"/>
      <c r="E861" s="23"/>
      <c r="F861" s="2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</row>
    <row r="862" spans="1:24" ht="15.75" customHeight="1" x14ac:dyDescent="0.3">
      <c r="A862" s="23"/>
      <c r="B862" s="23"/>
      <c r="C862" s="23"/>
      <c r="D862" s="23"/>
      <c r="E862" s="23"/>
      <c r="F862" s="2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</row>
    <row r="863" spans="1:24" ht="15.75" customHeight="1" x14ac:dyDescent="0.3">
      <c r="A863" s="23"/>
      <c r="B863" s="23"/>
      <c r="C863" s="23"/>
      <c r="D863" s="23"/>
      <c r="E863" s="23"/>
      <c r="F863" s="2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</row>
    <row r="864" spans="1:24" ht="15.75" customHeight="1" x14ac:dyDescent="0.3">
      <c r="A864" s="23"/>
      <c r="B864" s="23"/>
      <c r="C864" s="23"/>
      <c r="D864" s="23"/>
      <c r="E864" s="23"/>
      <c r="F864" s="2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</row>
    <row r="865" spans="1:24" ht="15.75" customHeight="1" x14ac:dyDescent="0.3">
      <c r="A865" s="23"/>
      <c r="B865" s="23"/>
      <c r="C865" s="23"/>
      <c r="D865" s="23"/>
      <c r="E865" s="23"/>
      <c r="F865" s="2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</row>
    <row r="866" spans="1:24" ht="15.75" customHeight="1" x14ac:dyDescent="0.3">
      <c r="A866" s="23"/>
      <c r="B866" s="23"/>
      <c r="C866" s="23"/>
      <c r="D866" s="23"/>
      <c r="E866" s="23"/>
      <c r="F866" s="2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</row>
    <row r="867" spans="1:24" ht="15.75" customHeight="1" x14ac:dyDescent="0.3">
      <c r="A867" s="23"/>
      <c r="B867" s="23"/>
      <c r="C867" s="23"/>
      <c r="D867" s="23"/>
      <c r="E867" s="23"/>
      <c r="F867" s="2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</row>
    <row r="868" spans="1:24" ht="15.75" customHeight="1" x14ac:dyDescent="0.3">
      <c r="A868" s="23"/>
      <c r="B868" s="23"/>
      <c r="C868" s="23"/>
      <c r="D868" s="23"/>
      <c r="E868" s="23"/>
      <c r="F868" s="2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</row>
    <row r="869" spans="1:24" ht="15.75" customHeight="1" x14ac:dyDescent="0.3">
      <c r="A869" s="23"/>
      <c r="B869" s="23"/>
      <c r="C869" s="23"/>
      <c r="D869" s="23"/>
      <c r="E869" s="23"/>
      <c r="F869" s="2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</row>
    <row r="870" spans="1:24" ht="15.75" customHeight="1" x14ac:dyDescent="0.3">
      <c r="A870" s="23"/>
      <c r="B870" s="23"/>
      <c r="C870" s="23"/>
      <c r="D870" s="23"/>
      <c r="E870" s="23"/>
      <c r="F870" s="2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</row>
    <row r="871" spans="1:24" ht="15.75" customHeight="1" x14ac:dyDescent="0.3">
      <c r="A871" s="23"/>
      <c r="B871" s="23"/>
      <c r="C871" s="23"/>
      <c r="D871" s="23"/>
      <c r="E871" s="23"/>
      <c r="F871" s="2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</row>
    <row r="872" spans="1:24" ht="15.75" customHeight="1" x14ac:dyDescent="0.3">
      <c r="A872" s="23"/>
      <c r="B872" s="23"/>
      <c r="C872" s="23"/>
      <c r="D872" s="23"/>
      <c r="E872" s="23"/>
      <c r="F872" s="2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</row>
    <row r="873" spans="1:24" ht="15.75" customHeight="1" x14ac:dyDescent="0.3">
      <c r="A873" s="23"/>
      <c r="B873" s="23"/>
      <c r="C873" s="23"/>
      <c r="D873" s="23"/>
      <c r="E873" s="23"/>
      <c r="F873" s="2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</row>
    <row r="874" spans="1:24" ht="15.75" customHeight="1" x14ac:dyDescent="0.3">
      <c r="A874" s="23"/>
      <c r="B874" s="23"/>
      <c r="C874" s="23"/>
      <c r="D874" s="23"/>
      <c r="E874" s="23"/>
      <c r="F874" s="2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</row>
    <row r="875" spans="1:24" ht="15.75" customHeight="1" x14ac:dyDescent="0.3">
      <c r="A875" s="23"/>
      <c r="B875" s="23"/>
      <c r="C875" s="23"/>
      <c r="D875" s="23"/>
      <c r="E875" s="23"/>
      <c r="F875" s="2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</row>
    <row r="876" spans="1:24" ht="15.75" customHeight="1" x14ac:dyDescent="0.3">
      <c r="A876" s="23"/>
      <c r="B876" s="23"/>
      <c r="C876" s="23"/>
      <c r="D876" s="23"/>
      <c r="E876" s="23"/>
      <c r="F876" s="2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</row>
    <row r="877" spans="1:24" ht="15.75" customHeight="1" x14ac:dyDescent="0.3">
      <c r="A877" s="23"/>
      <c r="B877" s="23"/>
      <c r="C877" s="23"/>
      <c r="D877" s="23"/>
      <c r="E877" s="23"/>
      <c r="F877" s="2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</row>
    <row r="878" spans="1:24" ht="15.75" customHeight="1" x14ac:dyDescent="0.3">
      <c r="A878" s="23"/>
      <c r="B878" s="23"/>
      <c r="C878" s="23"/>
      <c r="D878" s="23"/>
      <c r="E878" s="23"/>
      <c r="F878" s="2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</row>
    <row r="879" spans="1:24" ht="15.75" customHeight="1" x14ac:dyDescent="0.3">
      <c r="A879" s="23"/>
      <c r="B879" s="23"/>
      <c r="C879" s="23"/>
      <c r="D879" s="23"/>
      <c r="E879" s="23"/>
      <c r="F879" s="2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</row>
    <row r="880" spans="1:24" ht="15.75" customHeight="1" x14ac:dyDescent="0.3">
      <c r="A880" s="23"/>
      <c r="B880" s="23"/>
      <c r="C880" s="23"/>
      <c r="D880" s="23"/>
      <c r="E880" s="23"/>
      <c r="F880" s="2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</row>
    <row r="881" spans="1:24" ht="15.75" customHeight="1" x14ac:dyDescent="0.3">
      <c r="A881" s="23"/>
      <c r="B881" s="23"/>
      <c r="C881" s="23"/>
      <c r="D881" s="23"/>
      <c r="E881" s="23"/>
      <c r="F881" s="2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</row>
    <row r="882" spans="1:24" ht="15.75" customHeight="1" x14ac:dyDescent="0.3">
      <c r="A882" s="23"/>
      <c r="B882" s="23"/>
      <c r="C882" s="23"/>
      <c r="D882" s="23"/>
      <c r="E882" s="23"/>
      <c r="F882" s="2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</row>
    <row r="883" spans="1:24" ht="15.75" customHeight="1" x14ac:dyDescent="0.3">
      <c r="A883" s="23"/>
      <c r="B883" s="23"/>
      <c r="C883" s="23"/>
      <c r="D883" s="23"/>
      <c r="E883" s="23"/>
      <c r="F883" s="2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</row>
    <row r="884" spans="1:24" ht="15.75" customHeight="1" x14ac:dyDescent="0.3">
      <c r="A884" s="23"/>
      <c r="B884" s="23"/>
      <c r="C884" s="23"/>
      <c r="D884" s="23"/>
      <c r="E884" s="23"/>
      <c r="F884" s="2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</row>
    <row r="885" spans="1:24" ht="15.75" customHeight="1" x14ac:dyDescent="0.3">
      <c r="A885" s="23"/>
      <c r="B885" s="23"/>
      <c r="C885" s="23"/>
      <c r="D885" s="23"/>
      <c r="E885" s="23"/>
      <c r="F885" s="2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</row>
    <row r="886" spans="1:24" ht="15.75" customHeight="1" x14ac:dyDescent="0.3">
      <c r="A886" s="23"/>
      <c r="B886" s="23"/>
      <c r="C886" s="23"/>
      <c r="D886" s="23"/>
      <c r="E886" s="23"/>
      <c r="F886" s="2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</row>
    <row r="887" spans="1:24" ht="15.75" customHeight="1" x14ac:dyDescent="0.3">
      <c r="A887" s="23"/>
      <c r="B887" s="23"/>
      <c r="C887" s="23"/>
      <c r="D887" s="23"/>
      <c r="E887" s="23"/>
      <c r="F887" s="2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</row>
    <row r="888" spans="1:24" ht="15.75" customHeight="1" x14ac:dyDescent="0.3">
      <c r="A888" s="23"/>
      <c r="B888" s="23"/>
      <c r="C888" s="23"/>
      <c r="D888" s="23"/>
      <c r="E888" s="23"/>
      <c r="F888" s="2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</row>
    <row r="889" spans="1:24" ht="15.75" customHeight="1" x14ac:dyDescent="0.3">
      <c r="A889" s="23"/>
      <c r="B889" s="23"/>
      <c r="C889" s="23"/>
      <c r="D889" s="23"/>
      <c r="E889" s="23"/>
      <c r="F889" s="2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</row>
    <row r="890" spans="1:24" ht="15.75" customHeight="1" x14ac:dyDescent="0.3">
      <c r="A890" s="23"/>
      <c r="B890" s="23"/>
      <c r="C890" s="23"/>
      <c r="D890" s="23"/>
      <c r="E890" s="23"/>
      <c r="F890" s="2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</row>
    <row r="891" spans="1:24" ht="15.75" customHeight="1" x14ac:dyDescent="0.3">
      <c r="A891" s="23"/>
      <c r="B891" s="23"/>
      <c r="C891" s="23"/>
      <c r="D891" s="23"/>
      <c r="E891" s="23"/>
      <c r="F891" s="2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</row>
    <row r="892" spans="1:24" ht="15.75" customHeight="1" x14ac:dyDescent="0.3">
      <c r="A892" s="23"/>
      <c r="B892" s="23"/>
      <c r="C892" s="23"/>
      <c r="D892" s="23"/>
      <c r="E892" s="23"/>
      <c r="F892" s="2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</row>
    <row r="893" spans="1:24" ht="15.75" customHeight="1" x14ac:dyDescent="0.3">
      <c r="A893" s="23"/>
      <c r="B893" s="23"/>
      <c r="C893" s="23"/>
      <c r="D893" s="23"/>
      <c r="E893" s="23"/>
      <c r="F893" s="2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</row>
    <row r="894" spans="1:24" ht="15.75" customHeight="1" x14ac:dyDescent="0.3">
      <c r="A894" s="23"/>
      <c r="B894" s="23"/>
      <c r="C894" s="23"/>
      <c r="D894" s="23"/>
      <c r="E894" s="23"/>
      <c r="F894" s="2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</row>
    <row r="895" spans="1:24" ht="15.75" customHeight="1" x14ac:dyDescent="0.3">
      <c r="A895" s="23"/>
      <c r="B895" s="23"/>
      <c r="C895" s="23"/>
      <c r="D895" s="23"/>
      <c r="E895" s="23"/>
      <c r="F895" s="2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</row>
    <row r="896" spans="1:24" ht="15.75" customHeight="1" x14ac:dyDescent="0.3">
      <c r="A896" s="23"/>
      <c r="B896" s="23"/>
      <c r="C896" s="23"/>
      <c r="D896" s="23"/>
      <c r="E896" s="23"/>
      <c r="F896" s="2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</row>
    <row r="897" spans="1:24" ht="15.75" customHeight="1" x14ac:dyDescent="0.3">
      <c r="A897" s="23"/>
      <c r="B897" s="23"/>
      <c r="C897" s="23"/>
      <c r="D897" s="23"/>
      <c r="E897" s="23"/>
      <c r="F897" s="2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</row>
    <row r="898" spans="1:24" ht="15.75" customHeight="1" x14ac:dyDescent="0.3">
      <c r="A898" s="23"/>
      <c r="B898" s="23"/>
      <c r="C898" s="23"/>
      <c r="D898" s="23"/>
      <c r="E898" s="23"/>
      <c r="F898" s="2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</row>
    <row r="899" spans="1:24" ht="15.75" customHeight="1" x14ac:dyDescent="0.3">
      <c r="A899" s="23"/>
      <c r="B899" s="23"/>
      <c r="C899" s="23"/>
      <c r="D899" s="23"/>
      <c r="E899" s="23"/>
      <c r="F899" s="2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</row>
    <row r="900" spans="1:24" ht="15.75" customHeight="1" x14ac:dyDescent="0.3">
      <c r="A900" s="23"/>
      <c r="B900" s="23"/>
      <c r="C900" s="23"/>
      <c r="D900" s="23"/>
      <c r="E900" s="23"/>
      <c r="F900" s="2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</row>
    <row r="901" spans="1:24" ht="15.75" customHeight="1" x14ac:dyDescent="0.3">
      <c r="A901" s="23"/>
      <c r="B901" s="23"/>
      <c r="C901" s="23"/>
      <c r="D901" s="23"/>
      <c r="E901" s="23"/>
      <c r="F901" s="2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</row>
    <row r="902" spans="1:24" ht="15.75" customHeight="1" x14ac:dyDescent="0.3">
      <c r="A902" s="23"/>
      <c r="B902" s="23"/>
      <c r="C902" s="23"/>
      <c r="D902" s="23"/>
      <c r="E902" s="23"/>
      <c r="F902" s="2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</row>
    <row r="903" spans="1:24" ht="15.75" customHeight="1" x14ac:dyDescent="0.3">
      <c r="A903" s="23"/>
      <c r="B903" s="23"/>
      <c r="C903" s="23"/>
      <c r="D903" s="23"/>
      <c r="E903" s="23"/>
      <c r="F903" s="2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</row>
    <row r="904" spans="1:24" ht="15.75" customHeight="1" x14ac:dyDescent="0.3">
      <c r="A904" s="23"/>
      <c r="B904" s="23"/>
      <c r="C904" s="23"/>
      <c r="D904" s="23"/>
      <c r="E904" s="23"/>
      <c r="F904" s="2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</row>
    <row r="905" spans="1:24" ht="15.75" customHeight="1" x14ac:dyDescent="0.3">
      <c r="A905" s="23"/>
      <c r="B905" s="23"/>
      <c r="C905" s="23"/>
      <c r="D905" s="23"/>
      <c r="E905" s="23"/>
      <c r="F905" s="2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</row>
    <row r="906" spans="1:24" ht="15.75" customHeight="1" x14ac:dyDescent="0.3">
      <c r="A906" s="23"/>
      <c r="B906" s="23"/>
      <c r="C906" s="23"/>
      <c r="D906" s="23"/>
      <c r="E906" s="23"/>
      <c r="F906" s="2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</row>
    <row r="907" spans="1:24" ht="15.75" customHeight="1" x14ac:dyDescent="0.3">
      <c r="A907" s="23"/>
      <c r="B907" s="23"/>
      <c r="C907" s="23"/>
      <c r="D907" s="23"/>
      <c r="E907" s="23"/>
      <c r="F907" s="2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</row>
    <row r="908" spans="1:24" ht="15.75" customHeight="1" x14ac:dyDescent="0.3">
      <c r="A908" s="23"/>
      <c r="B908" s="23"/>
      <c r="C908" s="23"/>
      <c r="D908" s="23"/>
      <c r="E908" s="23"/>
      <c r="F908" s="2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</row>
    <row r="909" spans="1:24" ht="15.75" customHeight="1" x14ac:dyDescent="0.3">
      <c r="A909" s="23"/>
      <c r="B909" s="23"/>
      <c r="C909" s="23"/>
      <c r="D909" s="23"/>
      <c r="E909" s="23"/>
      <c r="F909" s="2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</row>
    <row r="910" spans="1:24" ht="15.75" customHeight="1" x14ac:dyDescent="0.3">
      <c r="A910" s="23"/>
      <c r="B910" s="23"/>
      <c r="C910" s="23"/>
      <c r="D910" s="23"/>
      <c r="E910" s="23"/>
      <c r="F910" s="2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</row>
    <row r="911" spans="1:24" ht="15.75" customHeight="1" x14ac:dyDescent="0.3">
      <c r="A911" s="23"/>
      <c r="B911" s="23"/>
      <c r="C911" s="23"/>
      <c r="D911" s="23"/>
      <c r="E911" s="23"/>
      <c r="F911" s="2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</row>
    <row r="912" spans="1:24" ht="15.75" customHeight="1" x14ac:dyDescent="0.3">
      <c r="A912" s="23"/>
      <c r="B912" s="23"/>
      <c r="C912" s="23"/>
      <c r="D912" s="23"/>
      <c r="E912" s="23"/>
      <c r="F912" s="2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</row>
    <row r="913" spans="1:24" ht="15.75" customHeight="1" x14ac:dyDescent="0.3">
      <c r="A913" s="23"/>
      <c r="B913" s="23"/>
      <c r="C913" s="23"/>
      <c r="D913" s="23"/>
      <c r="E913" s="23"/>
      <c r="F913" s="2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</row>
    <row r="914" spans="1:24" ht="15.75" customHeight="1" x14ac:dyDescent="0.3">
      <c r="A914" s="23"/>
      <c r="B914" s="23"/>
      <c r="C914" s="23"/>
      <c r="D914" s="23"/>
      <c r="E914" s="23"/>
      <c r="F914" s="2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</row>
    <row r="915" spans="1:24" ht="15.75" customHeight="1" x14ac:dyDescent="0.3">
      <c r="A915" s="23"/>
      <c r="B915" s="23"/>
      <c r="C915" s="23"/>
      <c r="D915" s="23"/>
      <c r="E915" s="23"/>
      <c r="F915" s="2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</row>
    <row r="916" spans="1:24" ht="15.75" customHeight="1" x14ac:dyDescent="0.3">
      <c r="A916" s="23"/>
      <c r="B916" s="23"/>
      <c r="C916" s="23"/>
      <c r="D916" s="23"/>
      <c r="E916" s="23"/>
      <c r="F916" s="2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</row>
    <row r="917" spans="1:24" ht="15.75" customHeight="1" x14ac:dyDescent="0.3">
      <c r="A917" s="23"/>
      <c r="B917" s="23"/>
      <c r="C917" s="23"/>
      <c r="D917" s="23"/>
      <c r="E917" s="23"/>
      <c r="F917" s="2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</row>
    <row r="918" spans="1:24" ht="15.75" customHeight="1" x14ac:dyDescent="0.3">
      <c r="A918" s="23"/>
      <c r="B918" s="23"/>
      <c r="C918" s="23"/>
      <c r="D918" s="23"/>
      <c r="E918" s="23"/>
      <c r="F918" s="2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</row>
    <row r="919" spans="1:24" ht="15.75" customHeight="1" x14ac:dyDescent="0.3">
      <c r="A919" s="23"/>
      <c r="B919" s="23"/>
      <c r="C919" s="23"/>
      <c r="D919" s="23"/>
      <c r="E919" s="23"/>
      <c r="F919" s="2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</row>
    <row r="920" spans="1:24" ht="15.75" customHeight="1" x14ac:dyDescent="0.3">
      <c r="A920" s="23"/>
      <c r="B920" s="23"/>
      <c r="C920" s="23"/>
      <c r="D920" s="23"/>
      <c r="E920" s="23"/>
      <c r="F920" s="2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</row>
    <row r="921" spans="1:24" ht="15.75" customHeight="1" x14ac:dyDescent="0.3">
      <c r="A921" s="23"/>
      <c r="B921" s="23"/>
      <c r="C921" s="23"/>
      <c r="D921" s="23"/>
      <c r="E921" s="23"/>
      <c r="F921" s="2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</row>
    <row r="922" spans="1:24" ht="15.75" customHeight="1" x14ac:dyDescent="0.3">
      <c r="A922" s="23"/>
      <c r="B922" s="23"/>
      <c r="C922" s="23"/>
      <c r="D922" s="23"/>
      <c r="E922" s="23"/>
      <c r="F922" s="2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</row>
    <row r="923" spans="1:24" ht="15.75" customHeight="1" x14ac:dyDescent="0.3">
      <c r="A923" s="23"/>
      <c r="B923" s="23"/>
      <c r="C923" s="23"/>
      <c r="D923" s="23"/>
      <c r="E923" s="23"/>
      <c r="F923" s="2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</row>
    <row r="924" spans="1:24" ht="15.75" customHeight="1" x14ac:dyDescent="0.3">
      <c r="A924" s="23"/>
      <c r="B924" s="23"/>
      <c r="C924" s="23"/>
      <c r="D924" s="23"/>
      <c r="E924" s="23"/>
      <c r="F924" s="2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</row>
    <row r="925" spans="1:24" ht="15.75" customHeight="1" x14ac:dyDescent="0.3">
      <c r="A925" s="23"/>
      <c r="B925" s="23"/>
      <c r="C925" s="23"/>
      <c r="D925" s="23"/>
      <c r="E925" s="23"/>
      <c r="F925" s="2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</row>
    <row r="926" spans="1:24" ht="15.75" customHeight="1" x14ac:dyDescent="0.3">
      <c r="A926" s="23"/>
      <c r="B926" s="23"/>
      <c r="C926" s="23"/>
      <c r="D926" s="23"/>
      <c r="E926" s="23"/>
      <c r="F926" s="2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</row>
    <row r="927" spans="1:24" ht="15.75" customHeight="1" x14ac:dyDescent="0.3">
      <c r="A927" s="23"/>
      <c r="B927" s="23"/>
      <c r="C927" s="23"/>
      <c r="D927" s="23"/>
      <c r="E927" s="23"/>
      <c r="F927" s="2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</row>
    <row r="928" spans="1:24" ht="15.75" customHeight="1" x14ac:dyDescent="0.3">
      <c r="A928" s="23"/>
      <c r="B928" s="23"/>
      <c r="C928" s="23"/>
      <c r="D928" s="23"/>
      <c r="E928" s="23"/>
      <c r="F928" s="2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</row>
    <row r="929" spans="1:24" ht="15.75" customHeight="1" x14ac:dyDescent="0.3">
      <c r="A929" s="23"/>
      <c r="B929" s="23"/>
      <c r="C929" s="23"/>
      <c r="D929" s="23"/>
      <c r="E929" s="23"/>
      <c r="F929" s="2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</row>
    <row r="930" spans="1:24" ht="15.75" customHeight="1" x14ac:dyDescent="0.3">
      <c r="A930" s="23"/>
      <c r="B930" s="23"/>
      <c r="C930" s="23"/>
      <c r="D930" s="23"/>
      <c r="E930" s="23"/>
      <c r="F930" s="2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</row>
    <row r="931" spans="1:24" ht="15.75" customHeight="1" x14ac:dyDescent="0.3">
      <c r="A931" s="23"/>
      <c r="B931" s="23"/>
      <c r="C931" s="23"/>
      <c r="D931" s="23"/>
      <c r="E931" s="23"/>
      <c r="F931" s="2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</row>
    <row r="932" spans="1:24" ht="15.75" customHeight="1" x14ac:dyDescent="0.3">
      <c r="A932" s="23"/>
      <c r="B932" s="23"/>
      <c r="C932" s="23"/>
      <c r="D932" s="23"/>
      <c r="E932" s="23"/>
      <c r="F932" s="2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</row>
    <row r="933" spans="1:24" ht="15.75" customHeight="1" x14ac:dyDescent="0.3">
      <c r="A933" s="23"/>
      <c r="B933" s="23"/>
      <c r="C933" s="23"/>
      <c r="D933" s="23"/>
      <c r="E933" s="23"/>
      <c r="F933" s="2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</row>
    <row r="934" spans="1:24" ht="15.75" customHeight="1" x14ac:dyDescent="0.3">
      <c r="A934" s="23"/>
      <c r="B934" s="23"/>
      <c r="C934" s="23"/>
      <c r="D934" s="23"/>
      <c r="E934" s="23"/>
      <c r="F934" s="2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</row>
    <row r="935" spans="1:24" ht="15.75" customHeight="1" x14ac:dyDescent="0.3">
      <c r="A935" s="23"/>
      <c r="B935" s="23"/>
      <c r="C935" s="23"/>
      <c r="D935" s="23"/>
      <c r="E935" s="23"/>
      <c r="F935" s="2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</row>
    <row r="936" spans="1:24" ht="15.75" customHeight="1" x14ac:dyDescent="0.3">
      <c r="A936" s="23"/>
      <c r="B936" s="23"/>
      <c r="C936" s="23"/>
      <c r="D936" s="23"/>
      <c r="E936" s="23"/>
      <c r="F936" s="2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</row>
    <row r="937" spans="1:24" ht="15.75" customHeight="1" x14ac:dyDescent="0.3">
      <c r="A937" s="23"/>
      <c r="B937" s="23"/>
      <c r="C937" s="23"/>
      <c r="D937" s="23"/>
      <c r="E937" s="23"/>
      <c r="F937" s="2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</row>
    <row r="938" spans="1:24" ht="15.75" customHeight="1" x14ac:dyDescent="0.3">
      <c r="A938" s="23"/>
      <c r="B938" s="23"/>
      <c r="C938" s="23"/>
      <c r="D938" s="23"/>
      <c r="E938" s="23"/>
      <c r="F938" s="2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</row>
    <row r="939" spans="1:24" ht="15.75" customHeight="1" x14ac:dyDescent="0.3">
      <c r="A939" s="23"/>
      <c r="B939" s="23"/>
      <c r="C939" s="23"/>
      <c r="D939" s="23"/>
      <c r="E939" s="23"/>
      <c r="F939" s="2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</row>
    <row r="940" spans="1:24" ht="15.75" customHeight="1" x14ac:dyDescent="0.3">
      <c r="A940" s="23"/>
      <c r="B940" s="23"/>
      <c r="C940" s="23"/>
      <c r="D940" s="23"/>
      <c r="E940" s="23"/>
      <c r="F940" s="2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</row>
    <row r="941" spans="1:24" ht="15.75" customHeight="1" x14ac:dyDescent="0.3">
      <c r="A941" s="23"/>
      <c r="B941" s="23"/>
      <c r="C941" s="23"/>
      <c r="D941" s="23"/>
      <c r="E941" s="23"/>
      <c r="F941" s="2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</row>
    <row r="942" spans="1:24" ht="15.75" customHeight="1" x14ac:dyDescent="0.3">
      <c r="A942" s="23"/>
      <c r="B942" s="23"/>
      <c r="C942" s="23"/>
      <c r="D942" s="23"/>
      <c r="E942" s="23"/>
      <c r="F942" s="2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</row>
    <row r="943" spans="1:24" ht="15.75" customHeight="1" x14ac:dyDescent="0.3">
      <c r="A943" s="23"/>
      <c r="B943" s="23"/>
      <c r="C943" s="23"/>
      <c r="D943" s="23"/>
      <c r="E943" s="23"/>
      <c r="F943" s="2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</row>
    <row r="944" spans="1:24" ht="15.75" customHeight="1" x14ac:dyDescent="0.3">
      <c r="A944" s="23"/>
      <c r="B944" s="23"/>
      <c r="C944" s="23"/>
      <c r="D944" s="23"/>
      <c r="E944" s="23"/>
      <c r="F944" s="2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</row>
    <row r="945" spans="1:24" ht="15.75" customHeight="1" x14ac:dyDescent="0.3">
      <c r="A945" s="23"/>
      <c r="B945" s="23"/>
      <c r="C945" s="23"/>
      <c r="D945" s="23"/>
      <c r="E945" s="23"/>
      <c r="F945" s="2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</row>
    <row r="946" spans="1:24" ht="15.75" customHeight="1" x14ac:dyDescent="0.3">
      <c r="A946" s="23"/>
      <c r="B946" s="23"/>
      <c r="C946" s="23"/>
      <c r="D946" s="23"/>
      <c r="E946" s="23"/>
      <c r="F946" s="2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</row>
    <row r="947" spans="1:24" ht="15.75" customHeight="1" x14ac:dyDescent="0.3">
      <c r="A947" s="23"/>
      <c r="B947" s="23"/>
      <c r="C947" s="23"/>
      <c r="D947" s="23"/>
      <c r="E947" s="23"/>
      <c r="F947" s="2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</row>
    <row r="948" spans="1:24" ht="15.75" customHeight="1" x14ac:dyDescent="0.3">
      <c r="A948" s="23"/>
      <c r="B948" s="23"/>
      <c r="C948" s="23"/>
      <c r="D948" s="23"/>
      <c r="E948" s="23"/>
      <c r="F948" s="2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</row>
    <row r="949" spans="1:24" ht="15.75" customHeight="1" x14ac:dyDescent="0.3">
      <c r="A949" s="23"/>
      <c r="B949" s="23"/>
      <c r="C949" s="23"/>
      <c r="D949" s="23"/>
      <c r="E949" s="23"/>
      <c r="F949" s="2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</row>
    <row r="950" spans="1:24" ht="15.75" customHeight="1" x14ac:dyDescent="0.3">
      <c r="A950" s="23"/>
      <c r="B950" s="23"/>
      <c r="C950" s="23"/>
      <c r="D950" s="23"/>
      <c r="E950" s="23"/>
      <c r="F950" s="2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</row>
    <row r="951" spans="1:24" ht="15.75" customHeight="1" x14ac:dyDescent="0.3">
      <c r="A951" s="23"/>
      <c r="B951" s="23"/>
      <c r="C951" s="23"/>
      <c r="D951" s="23"/>
      <c r="E951" s="23"/>
      <c r="F951" s="2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</row>
    <row r="952" spans="1:24" ht="15.75" customHeight="1" x14ac:dyDescent="0.3">
      <c r="A952" s="23"/>
      <c r="B952" s="23"/>
      <c r="C952" s="23"/>
      <c r="D952" s="23"/>
      <c r="E952" s="23"/>
      <c r="F952" s="2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</row>
    <row r="953" spans="1:24" ht="15.75" customHeight="1" x14ac:dyDescent="0.3">
      <c r="A953" s="23"/>
      <c r="B953" s="23"/>
      <c r="C953" s="23"/>
      <c r="D953" s="23"/>
      <c r="E953" s="23"/>
      <c r="F953" s="2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</row>
    <row r="954" spans="1:24" ht="15.75" customHeight="1" x14ac:dyDescent="0.3">
      <c r="A954" s="23"/>
      <c r="B954" s="23"/>
      <c r="C954" s="23"/>
      <c r="D954" s="23"/>
      <c r="E954" s="23"/>
      <c r="F954" s="2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</row>
    <row r="955" spans="1:24" ht="15.75" customHeight="1" x14ac:dyDescent="0.3">
      <c r="A955" s="23"/>
      <c r="B955" s="23"/>
      <c r="C955" s="23"/>
      <c r="D955" s="23"/>
      <c r="E955" s="23"/>
      <c r="F955" s="2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</row>
    <row r="956" spans="1:24" ht="15.75" customHeight="1" x14ac:dyDescent="0.3">
      <c r="A956" s="23"/>
      <c r="B956" s="23"/>
      <c r="C956" s="23"/>
      <c r="D956" s="23"/>
      <c r="E956" s="23"/>
      <c r="F956" s="2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</row>
    <row r="957" spans="1:24" ht="15.75" customHeight="1" x14ac:dyDescent="0.3">
      <c r="A957" s="23"/>
      <c r="B957" s="23"/>
      <c r="C957" s="23"/>
      <c r="D957" s="23"/>
      <c r="E957" s="23"/>
      <c r="F957" s="2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</row>
    <row r="958" spans="1:24" ht="15.75" customHeight="1" x14ac:dyDescent="0.3">
      <c r="A958" s="23"/>
      <c r="B958" s="23"/>
      <c r="C958" s="23"/>
      <c r="D958" s="23"/>
      <c r="E958" s="23"/>
      <c r="F958" s="2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</row>
    <row r="959" spans="1:24" ht="15.75" customHeight="1" x14ac:dyDescent="0.3">
      <c r="A959" s="23"/>
      <c r="B959" s="23"/>
      <c r="C959" s="23"/>
      <c r="D959" s="23"/>
      <c r="E959" s="23"/>
      <c r="F959" s="2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</row>
    <row r="960" spans="1:24" ht="15.75" customHeight="1" x14ac:dyDescent="0.3">
      <c r="A960" s="23"/>
      <c r="B960" s="23"/>
      <c r="C960" s="23"/>
      <c r="D960" s="23"/>
      <c r="E960" s="23"/>
      <c r="F960" s="2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</row>
    <row r="961" spans="1:24" ht="15.75" customHeight="1" x14ac:dyDescent="0.3">
      <c r="A961" s="23"/>
      <c r="B961" s="23"/>
      <c r="C961" s="23"/>
      <c r="D961" s="23"/>
      <c r="E961" s="23"/>
      <c r="F961" s="2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</row>
    <row r="962" spans="1:24" ht="15.75" customHeight="1" x14ac:dyDescent="0.3">
      <c r="A962" s="23"/>
      <c r="B962" s="23"/>
      <c r="C962" s="23"/>
      <c r="D962" s="23"/>
      <c r="E962" s="23"/>
      <c r="F962" s="2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</row>
    <row r="963" spans="1:24" ht="15.75" customHeight="1" x14ac:dyDescent="0.3">
      <c r="A963" s="23"/>
      <c r="B963" s="23"/>
      <c r="C963" s="23"/>
      <c r="D963" s="23"/>
      <c r="E963" s="23"/>
      <c r="F963" s="2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</row>
    <row r="964" spans="1:24" ht="15.75" customHeight="1" x14ac:dyDescent="0.3">
      <c r="A964" s="23"/>
      <c r="B964" s="23"/>
      <c r="C964" s="23"/>
      <c r="D964" s="23"/>
      <c r="E964" s="23"/>
      <c r="F964" s="2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</row>
    <row r="965" spans="1:24" ht="15.75" customHeight="1" x14ac:dyDescent="0.3">
      <c r="A965" s="23"/>
      <c r="B965" s="23"/>
      <c r="C965" s="23"/>
      <c r="D965" s="23"/>
      <c r="E965" s="23"/>
      <c r="F965" s="2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</row>
    <row r="966" spans="1:24" ht="15.75" customHeight="1" x14ac:dyDescent="0.3">
      <c r="A966" s="23"/>
      <c r="B966" s="23"/>
      <c r="C966" s="23"/>
      <c r="D966" s="23"/>
      <c r="E966" s="23"/>
      <c r="F966" s="2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</row>
    <row r="967" spans="1:24" ht="15.75" customHeight="1" x14ac:dyDescent="0.3">
      <c r="A967" s="23"/>
      <c r="B967" s="23"/>
      <c r="C967" s="23"/>
      <c r="D967" s="23"/>
      <c r="E967" s="23"/>
      <c r="F967" s="2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</row>
    <row r="968" spans="1:24" ht="15.75" customHeight="1" x14ac:dyDescent="0.3">
      <c r="A968" s="23"/>
      <c r="B968" s="23"/>
      <c r="C968" s="23"/>
      <c r="D968" s="23"/>
      <c r="E968" s="23"/>
      <c r="F968" s="2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</row>
    <row r="969" spans="1:24" ht="15.75" customHeight="1" x14ac:dyDescent="0.3">
      <c r="A969" s="23"/>
      <c r="B969" s="23"/>
      <c r="C969" s="23"/>
      <c r="D969" s="23"/>
      <c r="E969" s="23"/>
      <c r="F969" s="2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</row>
    <row r="970" spans="1:24" ht="15.75" customHeight="1" x14ac:dyDescent="0.3">
      <c r="A970" s="23"/>
      <c r="B970" s="23"/>
      <c r="C970" s="23"/>
      <c r="D970" s="23"/>
      <c r="E970" s="23"/>
      <c r="F970" s="2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</row>
    <row r="971" spans="1:24" ht="15.75" customHeight="1" x14ac:dyDescent="0.3">
      <c r="A971" s="23"/>
      <c r="B971" s="23"/>
      <c r="C971" s="23"/>
      <c r="D971" s="23"/>
      <c r="E971" s="23"/>
      <c r="F971" s="2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</row>
    <row r="972" spans="1:24" ht="15.75" customHeight="1" x14ac:dyDescent="0.3">
      <c r="A972" s="23"/>
      <c r="B972" s="23"/>
      <c r="C972" s="23"/>
      <c r="D972" s="23"/>
      <c r="E972" s="23"/>
      <c r="F972" s="2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</row>
    <row r="973" spans="1:24" ht="15.75" customHeight="1" x14ac:dyDescent="0.3">
      <c r="A973" s="23"/>
      <c r="B973" s="23"/>
      <c r="C973" s="23"/>
      <c r="D973" s="23"/>
      <c r="E973" s="23"/>
      <c r="F973" s="2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</row>
    <row r="974" spans="1:24" ht="15.75" customHeight="1" x14ac:dyDescent="0.3">
      <c r="A974" s="23"/>
      <c r="B974" s="23"/>
      <c r="C974" s="23"/>
      <c r="D974" s="23"/>
      <c r="E974" s="23"/>
      <c r="F974" s="2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</row>
    <row r="975" spans="1:24" ht="15.75" customHeight="1" x14ac:dyDescent="0.3">
      <c r="A975" s="23"/>
      <c r="B975" s="23"/>
      <c r="C975" s="23"/>
      <c r="D975" s="23"/>
      <c r="E975" s="23"/>
      <c r="F975" s="2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</row>
    <row r="976" spans="1:24" ht="15.75" customHeight="1" x14ac:dyDescent="0.3">
      <c r="A976" s="23"/>
      <c r="B976" s="23"/>
      <c r="C976" s="23"/>
      <c r="D976" s="23"/>
      <c r="E976" s="23"/>
      <c r="F976" s="2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</row>
    <row r="977" spans="1:24" ht="15.75" customHeight="1" x14ac:dyDescent="0.3">
      <c r="A977" s="23"/>
      <c r="B977" s="23"/>
      <c r="C977" s="23"/>
      <c r="D977" s="23"/>
      <c r="E977" s="23"/>
      <c r="F977" s="2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</row>
    <row r="978" spans="1:24" ht="15.75" customHeight="1" x14ac:dyDescent="0.3">
      <c r="A978" s="23"/>
      <c r="B978" s="23"/>
      <c r="C978" s="23"/>
      <c r="D978" s="23"/>
      <c r="E978" s="23"/>
      <c r="F978" s="2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</row>
    <row r="979" spans="1:24" ht="15.75" customHeight="1" x14ac:dyDescent="0.3">
      <c r="A979" s="23"/>
      <c r="B979" s="23"/>
      <c r="C979" s="23"/>
      <c r="D979" s="23"/>
      <c r="E979" s="23"/>
      <c r="F979" s="2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</row>
    <row r="980" spans="1:24" ht="15.75" customHeight="1" x14ac:dyDescent="0.3">
      <c r="A980" s="23"/>
      <c r="B980" s="23"/>
      <c r="C980" s="23"/>
      <c r="D980" s="23"/>
      <c r="E980" s="23"/>
      <c r="F980" s="2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</row>
    <row r="981" spans="1:24" ht="15.75" customHeight="1" x14ac:dyDescent="0.3">
      <c r="A981" s="23"/>
      <c r="B981" s="23"/>
      <c r="C981" s="23"/>
      <c r="D981" s="23"/>
      <c r="E981" s="23"/>
      <c r="F981" s="2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</row>
    <row r="982" spans="1:24" ht="15.75" customHeight="1" x14ac:dyDescent="0.3">
      <c r="A982" s="23"/>
      <c r="B982" s="23"/>
      <c r="C982" s="23"/>
      <c r="D982" s="23"/>
      <c r="E982" s="23"/>
      <c r="F982" s="2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</row>
    <row r="983" spans="1:24" ht="15.75" customHeight="1" x14ac:dyDescent="0.3">
      <c r="A983" s="23"/>
      <c r="B983" s="23"/>
      <c r="C983" s="23"/>
      <c r="D983" s="23"/>
      <c r="E983" s="23"/>
      <c r="F983" s="2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</row>
    <row r="984" spans="1:24" ht="15.75" customHeight="1" x14ac:dyDescent="0.3">
      <c r="A984" s="23"/>
      <c r="B984" s="23"/>
      <c r="C984" s="23"/>
      <c r="D984" s="23"/>
      <c r="E984" s="23"/>
      <c r="F984" s="2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</row>
    <row r="985" spans="1:24" ht="15.75" customHeight="1" x14ac:dyDescent="0.3">
      <c r="A985" s="23"/>
      <c r="B985" s="23"/>
      <c r="C985" s="23"/>
      <c r="D985" s="23"/>
      <c r="E985" s="23"/>
      <c r="F985" s="2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</row>
    <row r="986" spans="1:24" ht="15.75" customHeight="1" x14ac:dyDescent="0.3">
      <c r="A986" s="23"/>
      <c r="B986" s="23"/>
      <c r="C986" s="23"/>
      <c r="D986" s="23"/>
      <c r="E986" s="23"/>
      <c r="F986" s="2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</row>
    <row r="987" spans="1:24" ht="15.75" customHeight="1" x14ac:dyDescent="0.3">
      <c r="A987" s="23"/>
      <c r="B987" s="23"/>
      <c r="C987" s="23"/>
      <c r="D987" s="23"/>
      <c r="E987" s="23"/>
      <c r="F987" s="2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</row>
    <row r="988" spans="1:24" ht="15.75" customHeight="1" x14ac:dyDescent="0.3">
      <c r="A988" s="23"/>
      <c r="B988" s="23"/>
      <c r="C988" s="23"/>
      <c r="D988" s="23"/>
      <c r="E988" s="23"/>
      <c r="F988" s="2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</row>
    <row r="989" spans="1:24" ht="15.75" customHeight="1" x14ac:dyDescent="0.3">
      <c r="A989" s="23"/>
      <c r="B989" s="23"/>
      <c r="C989" s="23"/>
      <c r="D989" s="23"/>
      <c r="E989" s="23"/>
      <c r="F989" s="2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</row>
    <row r="990" spans="1:24" ht="15.75" customHeight="1" x14ac:dyDescent="0.3">
      <c r="A990" s="23"/>
      <c r="B990" s="23"/>
      <c r="C990" s="23"/>
      <c r="D990" s="23"/>
      <c r="E990" s="23"/>
      <c r="F990" s="2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</row>
    <row r="991" spans="1:24" ht="15.75" customHeight="1" x14ac:dyDescent="0.3">
      <c r="A991" s="23"/>
      <c r="B991" s="23"/>
      <c r="C991" s="23"/>
      <c r="D991" s="23"/>
      <c r="E991" s="23"/>
      <c r="F991" s="2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</row>
    <row r="992" spans="1:24" ht="15.75" customHeight="1" x14ac:dyDescent="0.3">
      <c r="A992" s="23"/>
      <c r="B992" s="23"/>
      <c r="C992" s="23"/>
      <c r="D992" s="23"/>
      <c r="E992" s="23"/>
      <c r="F992" s="2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</row>
    <row r="993" spans="1:24" ht="15.75" customHeight="1" x14ac:dyDescent="0.3">
      <c r="A993" s="23"/>
      <c r="B993" s="23"/>
      <c r="C993" s="23"/>
      <c r="D993" s="23"/>
      <c r="E993" s="23"/>
      <c r="F993" s="2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</row>
    <row r="994" spans="1:24" ht="15.75" customHeight="1" x14ac:dyDescent="0.3">
      <c r="A994" s="23"/>
      <c r="B994" s="23"/>
      <c r="C994" s="23"/>
      <c r="D994" s="23"/>
      <c r="E994" s="23"/>
      <c r="F994" s="2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</row>
    <row r="995" spans="1:24" ht="15.75" customHeight="1" x14ac:dyDescent="0.3">
      <c r="A995" s="23"/>
      <c r="B995" s="23"/>
      <c r="C995" s="23"/>
      <c r="D995" s="23"/>
      <c r="E995" s="23"/>
      <c r="F995" s="2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</row>
    <row r="996" spans="1:24" ht="15.75" customHeight="1" x14ac:dyDescent="0.3">
      <c r="A996" s="23"/>
      <c r="B996" s="23"/>
      <c r="C996" s="23"/>
      <c r="D996" s="23"/>
      <c r="E996" s="23"/>
      <c r="F996" s="2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</row>
    <row r="997" spans="1:24" ht="15.75" customHeight="1" x14ac:dyDescent="0.3">
      <c r="A997" s="23"/>
      <c r="B997" s="23"/>
      <c r="C997" s="23"/>
      <c r="D997" s="23"/>
      <c r="E997" s="23"/>
      <c r="F997" s="2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</row>
    <row r="998" spans="1:24" ht="15.75" customHeight="1" x14ac:dyDescent="0.3">
      <c r="A998" s="23"/>
      <c r="B998" s="23"/>
      <c r="C998" s="23"/>
      <c r="D998" s="23"/>
      <c r="E998" s="23"/>
      <c r="F998" s="2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</row>
    <row r="999" spans="1:24" ht="15.75" customHeight="1" x14ac:dyDescent="0.3">
      <c r="A999" s="23"/>
      <c r="B999" s="23"/>
      <c r="C999" s="23"/>
      <c r="D999" s="23"/>
      <c r="E999" s="23"/>
      <c r="F999" s="2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</row>
    <row r="1000" spans="1:24" ht="15.75" customHeight="1" x14ac:dyDescent="0.3">
      <c r="A1000" s="23"/>
      <c r="B1000" s="23"/>
      <c r="C1000" s="23"/>
      <c r="D1000" s="23"/>
      <c r="E1000" s="23"/>
      <c r="F1000" s="2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5436"/>
  <sheetViews>
    <sheetView zoomScaleNormal="100" workbookViewId="0">
      <selection activeCell="D5436" sqref="D5436"/>
    </sheetView>
  </sheetViews>
  <sheetFormatPr baseColWidth="10" defaultColWidth="14.44140625" defaultRowHeight="15" customHeight="1" x14ac:dyDescent="0.3"/>
  <cols>
    <col min="1" max="1" width="11.33203125" customWidth="1"/>
    <col min="2" max="2" width="5.109375" customWidth="1"/>
    <col min="3" max="3" width="5.5546875" customWidth="1"/>
    <col min="4" max="5" width="9.6640625" customWidth="1"/>
    <col min="6" max="6" width="9.44140625" customWidth="1"/>
    <col min="7" max="7" width="13.33203125" customWidth="1"/>
    <col min="8" max="8" width="9.88671875" customWidth="1"/>
    <col min="9" max="9" width="6.33203125" customWidth="1"/>
    <col min="10" max="10" width="8.88671875" customWidth="1"/>
    <col min="11" max="11" width="15" customWidth="1"/>
    <col min="12" max="12" width="5.5546875" customWidth="1"/>
    <col min="13" max="13" width="8.44140625" customWidth="1"/>
    <col min="14" max="15" width="6.5546875" customWidth="1"/>
    <col min="16" max="16" width="13.109375" customWidth="1"/>
    <col min="17" max="17" width="10.109375" customWidth="1"/>
  </cols>
  <sheetData>
    <row r="1" spans="1:17" ht="14.4" x14ac:dyDescent="0.3">
      <c r="A1" s="114" t="s">
        <v>354</v>
      </c>
      <c r="B1" s="114" t="s">
        <v>355</v>
      </c>
      <c r="C1" s="114" t="s">
        <v>356</v>
      </c>
      <c r="D1" s="114" t="s">
        <v>357</v>
      </c>
      <c r="E1" s="114" t="s">
        <v>358</v>
      </c>
      <c r="F1" s="115" t="s">
        <v>359</v>
      </c>
      <c r="G1" s="115" t="s">
        <v>360</v>
      </c>
      <c r="H1" s="115" t="s">
        <v>361</v>
      </c>
      <c r="I1" s="115" t="s">
        <v>362</v>
      </c>
      <c r="J1" s="115" t="s">
        <v>363</v>
      </c>
      <c r="K1" s="116" t="s">
        <v>13</v>
      </c>
      <c r="L1" s="23" t="s">
        <v>369</v>
      </c>
      <c r="M1" s="23" t="s">
        <v>365</v>
      </c>
      <c r="N1" s="33"/>
      <c r="O1" s="117" t="s">
        <v>15</v>
      </c>
      <c r="P1" s="23" t="s">
        <v>370</v>
      </c>
      <c r="Q1" s="23" t="s">
        <v>371</v>
      </c>
    </row>
    <row r="2" spans="1:17" ht="14.4" x14ac:dyDescent="0.3">
      <c r="A2" s="118">
        <v>3245</v>
      </c>
      <c r="B2" s="118">
        <v>1</v>
      </c>
      <c r="C2" s="28" t="s">
        <v>372</v>
      </c>
      <c r="D2" s="28">
        <v>13</v>
      </c>
      <c r="E2" s="29">
        <v>43587</v>
      </c>
      <c r="F2" s="28">
        <v>5301</v>
      </c>
      <c r="G2" s="28">
        <v>7194</v>
      </c>
      <c r="H2" s="28">
        <v>6963</v>
      </c>
      <c r="I2" s="28">
        <v>1</v>
      </c>
      <c r="J2" s="119">
        <f t="shared" ref="J2:J312" si="0">+(((G2-F2)-(H2-F2))/(H2-F2))*100</f>
        <v>13.898916967509026</v>
      </c>
      <c r="K2" s="120" t="s">
        <v>373</v>
      </c>
      <c r="L2" s="121">
        <f>AVERAGE(J2:J3)</f>
        <v>26.499051200572914</v>
      </c>
      <c r="M2" s="121">
        <f>_xlfn.STDEV.S(J2,J3)</f>
        <v>17.819280720120471</v>
      </c>
      <c r="N2" s="122">
        <v>1</v>
      </c>
      <c r="O2" s="123"/>
      <c r="P2" s="23">
        <f t="shared" ref="P2:P3225" si="1">+(((H2-F2)/1000)*1000)/10</f>
        <v>166.2</v>
      </c>
      <c r="Q2" s="117">
        <f>AVERAGE(P2:P3)</f>
        <v>187.45</v>
      </c>
    </row>
    <row r="3" spans="1:17" ht="14.4" x14ac:dyDescent="0.3">
      <c r="A3" s="118">
        <v>3246</v>
      </c>
      <c r="B3" s="118">
        <v>2</v>
      </c>
      <c r="C3" s="28" t="s">
        <v>372</v>
      </c>
      <c r="D3" s="28">
        <v>13</v>
      </c>
      <c r="E3" s="29">
        <v>43587</v>
      </c>
      <c r="F3" s="28">
        <v>5190</v>
      </c>
      <c r="G3" s="28">
        <v>8093</v>
      </c>
      <c r="H3" s="28">
        <v>7277</v>
      </c>
      <c r="I3" s="28"/>
      <c r="J3" s="119">
        <f t="shared" si="0"/>
        <v>39.099185433636805</v>
      </c>
      <c r="K3" s="120"/>
      <c r="L3" s="124"/>
      <c r="M3" s="124"/>
      <c r="N3" s="122"/>
      <c r="O3" s="123"/>
      <c r="P3" s="23">
        <f t="shared" si="1"/>
        <v>208.7</v>
      </c>
      <c r="Q3" s="117"/>
    </row>
    <row r="4" spans="1:17" ht="14.4" x14ac:dyDescent="0.3">
      <c r="A4" s="118">
        <v>3971</v>
      </c>
      <c r="B4" s="118">
        <v>1</v>
      </c>
      <c r="C4" s="28" t="s">
        <v>372</v>
      </c>
      <c r="D4" s="28">
        <v>15</v>
      </c>
      <c r="E4" s="29">
        <v>43599</v>
      </c>
      <c r="F4" s="28">
        <v>5301</v>
      </c>
      <c r="G4" s="28">
        <v>9609</v>
      </c>
      <c r="H4" s="28">
        <v>8132</v>
      </c>
      <c r="I4" s="28"/>
      <c r="J4" s="119">
        <f t="shared" si="0"/>
        <v>52.172377251854471</v>
      </c>
      <c r="K4" s="125" t="s">
        <v>374</v>
      </c>
      <c r="L4" s="121">
        <f>AVERAGE(J4:J5)</f>
        <v>52.605303314056009</v>
      </c>
      <c r="M4" s="121">
        <f>_xlfn.STDEV.S(J4,J5)</f>
        <v>0.61224990867019358</v>
      </c>
      <c r="N4" s="122"/>
      <c r="O4" s="123"/>
      <c r="P4" s="23">
        <f t="shared" si="1"/>
        <v>283.10000000000002</v>
      </c>
      <c r="Q4" s="117">
        <f>AVERAGE(P4:P5)</f>
        <v>265.8</v>
      </c>
    </row>
    <row r="5" spans="1:17" ht="14.4" x14ac:dyDescent="0.3">
      <c r="A5" s="118">
        <v>3972</v>
      </c>
      <c r="B5" s="118">
        <v>2</v>
      </c>
      <c r="C5" s="28" t="s">
        <v>372</v>
      </c>
      <c r="D5" s="28">
        <v>15</v>
      </c>
      <c r="E5" s="29">
        <v>43599</v>
      </c>
      <c r="F5" s="28">
        <v>5190</v>
      </c>
      <c r="G5" s="28">
        <v>8993</v>
      </c>
      <c r="H5" s="28">
        <v>7675</v>
      </c>
      <c r="I5" s="28"/>
      <c r="J5" s="119">
        <f t="shared" si="0"/>
        <v>53.038229376257547</v>
      </c>
      <c r="K5" s="125"/>
      <c r="L5" s="124"/>
      <c r="M5" s="124"/>
      <c r="N5" s="122"/>
      <c r="O5" s="123"/>
      <c r="P5" s="23">
        <f t="shared" si="1"/>
        <v>248.5</v>
      </c>
      <c r="Q5" s="117"/>
    </row>
    <row r="6" spans="1:17" ht="14.4" x14ac:dyDescent="0.3">
      <c r="A6" s="118">
        <v>4617</v>
      </c>
      <c r="B6" s="118">
        <v>1</v>
      </c>
      <c r="C6" s="28" t="s">
        <v>372</v>
      </c>
      <c r="D6" s="28">
        <v>17</v>
      </c>
      <c r="E6" s="29">
        <v>43619</v>
      </c>
      <c r="F6" s="28">
        <v>5301</v>
      </c>
      <c r="G6" s="28">
        <v>6901</v>
      </c>
      <c r="H6" s="28">
        <v>6651</v>
      </c>
      <c r="I6" s="28"/>
      <c r="J6" s="119">
        <f t="shared" si="0"/>
        <v>18.518518518518519</v>
      </c>
      <c r="K6" s="120"/>
      <c r="L6" s="121">
        <f>AVERAGE(J6:J7)</f>
        <v>18.301404853128993</v>
      </c>
      <c r="M6" s="121">
        <f>_xlfn.STDEV.S(J6,J7)</f>
        <v>0.30704509017040427</v>
      </c>
      <c r="N6" s="122"/>
      <c r="O6" s="123"/>
      <c r="P6" s="23">
        <f t="shared" si="1"/>
        <v>135</v>
      </c>
      <c r="Q6" s="117">
        <f>AVERAGE(P6:P7)</f>
        <v>132.75</v>
      </c>
    </row>
    <row r="7" spans="1:17" ht="14.4" x14ac:dyDescent="0.3">
      <c r="A7" s="118">
        <v>4618</v>
      </c>
      <c r="B7" s="118">
        <v>2</v>
      </c>
      <c r="C7" s="28" t="s">
        <v>372</v>
      </c>
      <c r="D7" s="28">
        <v>17</v>
      </c>
      <c r="E7" s="29">
        <v>43619</v>
      </c>
      <c r="F7" s="28">
        <v>5190</v>
      </c>
      <c r="G7" s="28">
        <v>6731</v>
      </c>
      <c r="H7" s="28">
        <v>6495</v>
      </c>
      <c r="I7" s="28"/>
      <c r="J7" s="119">
        <f t="shared" si="0"/>
        <v>18.084291187739463</v>
      </c>
      <c r="K7" s="120"/>
      <c r="L7" s="124"/>
      <c r="M7" s="124"/>
      <c r="N7" s="122"/>
      <c r="O7" s="123"/>
      <c r="P7" s="23">
        <f t="shared" si="1"/>
        <v>130.5</v>
      </c>
      <c r="Q7" s="117"/>
    </row>
    <row r="8" spans="1:17" ht="14.4" x14ac:dyDescent="0.3">
      <c r="A8" s="118">
        <v>5263</v>
      </c>
      <c r="B8" s="118">
        <v>1</v>
      </c>
      <c r="C8" s="28" t="s">
        <v>372</v>
      </c>
      <c r="D8" s="28">
        <v>19</v>
      </c>
      <c r="E8" s="29">
        <v>43637</v>
      </c>
      <c r="F8" s="28">
        <v>5301</v>
      </c>
      <c r="G8" s="28">
        <v>8381</v>
      </c>
      <c r="H8" s="28">
        <v>7759</v>
      </c>
      <c r="I8" s="28" t="s">
        <v>375</v>
      </c>
      <c r="J8" s="119">
        <f t="shared" si="0"/>
        <v>25.305126118795769</v>
      </c>
      <c r="K8" s="120"/>
      <c r="L8" s="121">
        <f>AVERAGE(J8:J9)</f>
        <v>25.25247891972603</v>
      </c>
      <c r="M8" s="121">
        <f>_xlfn.STDEV.S(J8,J9)</f>
        <v>7.4454382945380815E-2</v>
      </c>
      <c r="N8" s="122"/>
      <c r="O8" s="123"/>
      <c r="P8" s="23">
        <f t="shared" si="1"/>
        <v>245.8</v>
      </c>
      <c r="Q8" s="117">
        <f>AVERAGE(P8:P9)</f>
        <v>241.75</v>
      </c>
    </row>
    <row r="9" spans="1:17" ht="14.4" x14ac:dyDescent="0.3">
      <c r="A9" s="118">
        <v>5264</v>
      </c>
      <c r="B9" s="118">
        <v>2</v>
      </c>
      <c r="C9" s="28" t="s">
        <v>372</v>
      </c>
      <c r="D9" s="28">
        <v>19</v>
      </c>
      <c r="E9" s="29">
        <v>43637</v>
      </c>
      <c r="F9" s="28">
        <v>5190</v>
      </c>
      <c r="G9" s="28">
        <v>8166</v>
      </c>
      <c r="H9" s="28">
        <v>7567</v>
      </c>
      <c r="I9" s="28"/>
      <c r="J9" s="119">
        <f t="shared" si="0"/>
        <v>25.199831720656292</v>
      </c>
      <c r="K9" s="120"/>
      <c r="L9" s="124"/>
      <c r="M9" s="124"/>
      <c r="N9" s="122"/>
      <c r="O9" s="123"/>
      <c r="P9" s="23">
        <f t="shared" si="1"/>
        <v>237.7</v>
      </c>
      <c r="Q9" s="117"/>
    </row>
    <row r="10" spans="1:17" ht="14.4" x14ac:dyDescent="0.3">
      <c r="A10" s="118">
        <v>5509</v>
      </c>
      <c r="B10" s="118">
        <v>1</v>
      </c>
      <c r="C10" s="28" t="s">
        <v>372</v>
      </c>
      <c r="D10" s="28">
        <v>20</v>
      </c>
      <c r="E10" s="29">
        <v>43649</v>
      </c>
      <c r="F10" s="28">
        <v>5301</v>
      </c>
      <c r="G10" s="28">
        <v>8263</v>
      </c>
      <c r="H10" s="28">
        <v>7715</v>
      </c>
      <c r="I10" s="28">
        <v>9</v>
      </c>
      <c r="J10" s="119">
        <f t="shared" si="0"/>
        <v>22.700911350455673</v>
      </c>
      <c r="K10" s="120"/>
      <c r="L10" s="121">
        <f>AVERAGE(J10:J11)</f>
        <v>22.574945471146204</v>
      </c>
      <c r="M10" s="121">
        <f>_xlfn.STDEV.S(J10,J11)</f>
        <v>0.17814265491570302</v>
      </c>
      <c r="N10" s="122"/>
      <c r="O10" s="123"/>
      <c r="P10" s="23">
        <f t="shared" si="1"/>
        <v>241.4</v>
      </c>
      <c r="Q10" s="117">
        <f>AVERAGE(P10:P11)</f>
        <v>238.3</v>
      </c>
    </row>
    <row r="11" spans="1:17" ht="14.4" x14ac:dyDescent="0.3">
      <c r="A11" s="118">
        <v>5510</v>
      </c>
      <c r="B11" s="118">
        <v>2</v>
      </c>
      <c r="C11" s="28" t="s">
        <v>372</v>
      </c>
      <c r="D11" s="28">
        <v>20</v>
      </c>
      <c r="E11" s="29">
        <v>43649</v>
      </c>
      <c r="F11" s="28">
        <v>5190</v>
      </c>
      <c r="G11" s="28">
        <v>8070</v>
      </c>
      <c r="H11" s="28">
        <v>7542</v>
      </c>
      <c r="I11" s="28"/>
      <c r="J11" s="119">
        <f t="shared" si="0"/>
        <v>22.448979591836736</v>
      </c>
      <c r="K11" s="120"/>
      <c r="L11" s="124"/>
      <c r="M11" s="124"/>
      <c r="N11" s="122"/>
      <c r="O11" s="123"/>
      <c r="P11" s="23">
        <f t="shared" si="1"/>
        <v>235.2</v>
      </c>
      <c r="Q11" s="117"/>
    </row>
    <row r="12" spans="1:17" ht="14.4" x14ac:dyDescent="0.3">
      <c r="A12" s="118">
        <v>5755</v>
      </c>
      <c r="B12" s="118">
        <v>1</v>
      </c>
      <c r="C12" s="28" t="s">
        <v>372</v>
      </c>
      <c r="D12" s="28">
        <v>22</v>
      </c>
      <c r="E12" s="29">
        <v>43685</v>
      </c>
      <c r="F12" s="28">
        <v>5301</v>
      </c>
      <c r="G12" s="28">
        <v>7766</v>
      </c>
      <c r="H12" s="28">
        <v>7421</v>
      </c>
      <c r="I12" s="28">
        <v>6</v>
      </c>
      <c r="J12" s="119">
        <f t="shared" si="0"/>
        <v>16.273584905660378</v>
      </c>
      <c r="K12" s="120"/>
      <c r="L12" s="121">
        <f>AVERAGE(J12:J13)</f>
        <v>15.980383382955132</v>
      </c>
      <c r="M12" s="121">
        <f>_xlfn.STDEV.S(J12,J13)</f>
        <v>0.41464956991820318</v>
      </c>
      <c r="N12" s="122">
        <f>(L10-L12)/36</f>
        <v>0.18318228022752978</v>
      </c>
      <c r="O12" s="123">
        <f>(L8-L12)/48</f>
        <v>0.19316865701606037</v>
      </c>
      <c r="P12" s="23">
        <f t="shared" si="1"/>
        <v>212</v>
      </c>
      <c r="Q12" s="117">
        <f>AVERAGE(P12:P13)</f>
        <v>214.05</v>
      </c>
    </row>
    <row r="13" spans="1:17" ht="14.4" x14ac:dyDescent="0.3">
      <c r="A13" s="118">
        <v>5756</v>
      </c>
      <c r="B13" s="118">
        <v>1</v>
      </c>
      <c r="C13" s="28" t="s">
        <v>372</v>
      </c>
      <c r="D13" s="28">
        <v>22</v>
      </c>
      <c r="E13" s="29">
        <v>43685</v>
      </c>
      <c r="F13" s="28">
        <v>5301</v>
      </c>
      <c r="G13" s="28">
        <v>7801</v>
      </c>
      <c r="H13" s="28">
        <v>7462</v>
      </c>
      <c r="I13" s="28"/>
      <c r="J13" s="119">
        <f t="shared" si="0"/>
        <v>15.687181860249884</v>
      </c>
      <c r="K13" s="120"/>
      <c r="L13" s="124"/>
      <c r="M13" s="124"/>
      <c r="N13" s="122"/>
      <c r="O13" s="123"/>
      <c r="P13" s="23">
        <f t="shared" si="1"/>
        <v>216.1</v>
      </c>
      <c r="Q13" s="117"/>
    </row>
    <row r="14" spans="1:17" ht="14.4" x14ac:dyDescent="0.3">
      <c r="A14" s="118">
        <v>3247</v>
      </c>
      <c r="B14" s="118">
        <v>3</v>
      </c>
      <c r="C14" s="126" t="s">
        <v>376</v>
      </c>
      <c r="D14" s="126">
        <v>13</v>
      </c>
      <c r="E14" s="127">
        <v>43587</v>
      </c>
      <c r="F14" s="126">
        <v>5258</v>
      </c>
      <c r="G14" s="126">
        <v>9293</v>
      </c>
      <c r="H14" s="126">
        <v>7999</v>
      </c>
      <c r="I14" s="126">
        <v>1</v>
      </c>
      <c r="J14" s="128">
        <f t="shared" si="0"/>
        <v>47.20904779277636</v>
      </c>
      <c r="K14" s="129" t="s">
        <v>377</v>
      </c>
      <c r="L14" s="130">
        <f>AVERAGE(J14:J15)</f>
        <v>46.381259356050471</v>
      </c>
      <c r="M14" s="130">
        <f>_xlfn.STDEV.S(J14,J15)</f>
        <v>1.1706696339933751</v>
      </c>
      <c r="N14" s="131">
        <v>1</v>
      </c>
      <c r="O14" s="123"/>
      <c r="P14" s="23">
        <f t="shared" si="1"/>
        <v>274.10000000000002</v>
      </c>
      <c r="Q14" s="117">
        <f>AVERAGE(P14:P15)</f>
        <v>270.3</v>
      </c>
    </row>
    <row r="15" spans="1:17" ht="14.4" x14ac:dyDescent="0.3">
      <c r="A15" s="118">
        <v>3248</v>
      </c>
      <c r="B15" s="118">
        <v>4</v>
      </c>
      <c r="C15" s="126" t="s">
        <v>376</v>
      </c>
      <c r="D15" s="126">
        <v>13</v>
      </c>
      <c r="E15" s="127">
        <v>43587</v>
      </c>
      <c r="F15" s="126">
        <v>5259</v>
      </c>
      <c r="G15" s="126">
        <v>9138</v>
      </c>
      <c r="H15" s="126">
        <v>7924</v>
      </c>
      <c r="I15" s="126"/>
      <c r="J15" s="128">
        <f t="shared" si="0"/>
        <v>45.553470919324582</v>
      </c>
      <c r="K15" s="129"/>
      <c r="L15" s="132"/>
      <c r="M15" s="132"/>
      <c r="N15" s="131"/>
      <c r="O15" s="123"/>
      <c r="P15" s="23">
        <f t="shared" si="1"/>
        <v>266.5</v>
      </c>
      <c r="Q15" s="117"/>
    </row>
    <row r="16" spans="1:17" ht="14.4" x14ac:dyDescent="0.3">
      <c r="A16" s="118">
        <v>3973</v>
      </c>
      <c r="B16" s="118">
        <v>3</v>
      </c>
      <c r="C16" s="126" t="s">
        <v>376</v>
      </c>
      <c r="D16" s="126">
        <v>15</v>
      </c>
      <c r="E16" s="127">
        <v>43599</v>
      </c>
      <c r="F16" s="126">
        <v>5258</v>
      </c>
      <c r="G16" s="126">
        <v>8236</v>
      </c>
      <c r="H16" s="126">
        <v>7373</v>
      </c>
      <c r="I16" s="126"/>
      <c r="J16" s="128">
        <f t="shared" si="0"/>
        <v>40.803782505910164</v>
      </c>
      <c r="K16" s="133" t="s">
        <v>378</v>
      </c>
      <c r="L16" s="130">
        <f>AVERAGE(J16:J17)</f>
        <v>39.848774483859387</v>
      </c>
      <c r="M16" s="130">
        <f>_xlfn.STDEV.S(J16,J17)</f>
        <v>1.3505852969593171</v>
      </c>
      <c r="N16" s="131"/>
      <c r="O16" s="123"/>
      <c r="P16" s="23">
        <f t="shared" si="1"/>
        <v>211.5</v>
      </c>
      <c r="Q16" s="117">
        <f>AVERAGE(P16:P17)</f>
        <v>219.65</v>
      </c>
    </row>
    <row r="17" spans="1:17" ht="14.4" x14ac:dyDescent="0.3">
      <c r="A17" s="118">
        <v>3974</v>
      </c>
      <c r="B17" s="118">
        <v>4</v>
      </c>
      <c r="C17" s="126" t="s">
        <v>376</v>
      </c>
      <c r="D17" s="126">
        <v>15</v>
      </c>
      <c r="E17" s="127">
        <v>43599</v>
      </c>
      <c r="F17" s="126">
        <v>5259</v>
      </c>
      <c r="G17" s="126">
        <v>8423</v>
      </c>
      <c r="H17" s="126">
        <v>7537</v>
      </c>
      <c r="I17" s="126"/>
      <c r="J17" s="128">
        <f t="shared" si="0"/>
        <v>38.893766461808603</v>
      </c>
      <c r="K17" s="133"/>
      <c r="L17" s="132"/>
      <c r="M17" s="132"/>
      <c r="N17" s="131"/>
      <c r="O17" s="123"/>
      <c r="P17" s="23">
        <f t="shared" si="1"/>
        <v>227.8</v>
      </c>
      <c r="Q17" s="117"/>
    </row>
    <row r="18" spans="1:17" ht="14.4" x14ac:dyDescent="0.3">
      <c r="A18" s="118">
        <v>4619</v>
      </c>
      <c r="B18" s="118">
        <v>3</v>
      </c>
      <c r="C18" s="126" t="s">
        <v>376</v>
      </c>
      <c r="D18" s="126">
        <v>17</v>
      </c>
      <c r="E18" s="127">
        <v>43619</v>
      </c>
      <c r="F18" s="126">
        <v>5258</v>
      </c>
      <c r="G18" s="126">
        <v>7811</v>
      </c>
      <c r="H18" s="126">
        <v>7349</v>
      </c>
      <c r="I18" s="126"/>
      <c r="J18" s="128">
        <f t="shared" si="0"/>
        <v>22.094691535150645</v>
      </c>
      <c r="K18" s="129"/>
      <c r="L18" s="130">
        <f>AVERAGE(J18:J19)</f>
        <v>21.749273597530834</v>
      </c>
      <c r="M18" s="130">
        <f>_xlfn.STDEV.S(J18,J19)</f>
        <v>0.48849473206887978</v>
      </c>
      <c r="N18" s="131"/>
      <c r="O18" s="123"/>
      <c r="P18" s="23">
        <f t="shared" si="1"/>
        <v>209.1</v>
      </c>
      <c r="Q18" s="117">
        <f>AVERAGE(P18:P19)</f>
        <v>205.7</v>
      </c>
    </row>
    <row r="19" spans="1:17" ht="14.4" x14ac:dyDescent="0.3">
      <c r="A19" s="118">
        <v>4620</v>
      </c>
      <c r="B19" s="118">
        <v>4</v>
      </c>
      <c r="C19" s="126" t="s">
        <v>376</v>
      </c>
      <c r="D19" s="126">
        <v>17</v>
      </c>
      <c r="E19" s="127">
        <v>43619</v>
      </c>
      <c r="F19" s="126">
        <v>5259</v>
      </c>
      <c r="G19" s="126">
        <v>7715</v>
      </c>
      <c r="H19" s="126">
        <v>7282</v>
      </c>
      <c r="I19" s="126"/>
      <c r="J19" s="128">
        <f t="shared" si="0"/>
        <v>21.403855659911024</v>
      </c>
      <c r="K19" s="129"/>
      <c r="L19" s="132"/>
      <c r="M19" s="132"/>
      <c r="N19" s="131"/>
      <c r="O19" s="123"/>
      <c r="P19" s="23">
        <f t="shared" si="1"/>
        <v>202.3</v>
      </c>
      <c r="Q19" s="117"/>
    </row>
    <row r="20" spans="1:17" ht="14.4" x14ac:dyDescent="0.3">
      <c r="A20" s="118">
        <v>5265</v>
      </c>
      <c r="B20" s="118">
        <v>3</v>
      </c>
      <c r="C20" s="126" t="s">
        <v>376</v>
      </c>
      <c r="D20" s="126">
        <v>19</v>
      </c>
      <c r="E20" s="127">
        <v>43637</v>
      </c>
      <c r="F20" s="126">
        <v>5258</v>
      </c>
      <c r="G20" s="126">
        <v>9414</v>
      </c>
      <c r="H20" s="126">
        <v>8355</v>
      </c>
      <c r="I20" s="126" t="s">
        <v>379</v>
      </c>
      <c r="J20" s="128">
        <f t="shared" si="0"/>
        <v>34.194381659670647</v>
      </c>
      <c r="K20" s="129"/>
      <c r="L20" s="130">
        <f>AVERAGE(J20:J21)</f>
        <v>34.730975484896575</v>
      </c>
      <c r="M20" s="130">
        <f>_xlfn.STDEV.S(J20,J21)</f>
        <v>0.75885826512016608</v>
      </c>
      <c r="N20" s="131"/>
      <c r="O20" s="123"/>
      <c r="P20" s="23">
        <f t="shared" si="1"/>
        <v>309.7</v>
      </c>
      <c r="Q20" s="117">
        <f>AVERAGE(P20:P21)</f>
        <v>309.95</v>
      </c>
    </row>
    <row r="21" spans="1:17" ht="15.75" customHeight="1" x14ac:dyDescent="0.3">
      <c r="A21" s="118">
        <v>5266</v>
      </c>
      <c r="B21" s="118">
        <v>4</v>
      </c>
      <c r="C21" s="126" t="s">
        <v>376</v>
      </c>
      <c r="D21" s="126">
        <v>19</v>
      </c>
      <c r="E21" s="127">
        <v>43637</v>
      </c>
      <c r="F21" s="126">
        <v>5259</v>
      </c>
      <c r="G21" s="126">
        <v>9455</v>
      </c>
      <c r="H21" s="126">
        <v>8361</v>
      </c>
      <c r="I21" s="126"/>
      <c r="J21" s="128">
        <f t="shared" si="0"/>
        <v>35.267569310122504</v>
      </c>
      <c r="K21" s="129"/>
      <c r="L21" s="132"/>
      <c r="M21" s="132"/>
      <c r="N21" s="131"/>
      <c r="O21" s="123"/>
      <c r="P21" s="23">
        <f t="shared" si="1"/>
        <v>310.2</v>
      </c>
      <c r="Q21" s="117"/>
    </row>
    <row r="22" spans="1:17" ht="15.75" customHeight="1" x14ac:dyDescent="0.3">
      <c r="A22" s="118">
        <v>5757</v>
      </c>
      <c r="B22" s="118">
        <v>2</v>
      </c>
      <c r="C22" s="126" t="s">
        <v>376</v>
      </c>
      <c r="D22" s="126">
        <v>22</v>
      </c>
      <c r="E22" s="127">
        <v>43685</v>
      </c>
      <c r="F22" s="126">
        <v>5190</v>
      </c>
      <c r="G22" s="126">
        <v>7725</v>
      </c>
      <c r="H22" s="126">
        <v>7370</v>
      </c>
      <c r="I22" s="126">
        <v>6</v>
      </c>
      <c r="J22" s="128">
        <f t="shared" si="0"/>
        <v>16.284403669724771</v>
      </c>
      <c r="K22" s="129"/>
      <c r="L22" s="130">
        <f>AVERAGE(J22:J23)</f>
        <v>16.114263491895141</v>
      </c>
      <c r="M22" s="130">
        <f>_xlfn.STDEV.S(J22,J23)</f>
        <v>0.24061454699123305</v>
      </c>
      <c r="N22" s="131">
        <f>(L18-L22)/66</f>
        <v>8.5378940994480207E-2</v>
      </c>
      <c r="O22" s="123">
        <f>(L16-L22)/86</f>
        <v>0.27598268595307263</v>
      </c>
      <c r="P22" s="23">
        <f t="shared" si="1"/>
        <v>218</v>
      </c>
      <c r="Q22" s="117">
        <f>AVERAGE(P22:P23)</f>
        <v>212.8</v>
      </c>
    </row>
    <row r="23" spans="1:17" ht="15.75" customHeight="1" x14ac:dyDescent="0.3">
      <c r="A23" s="118">
        <v>5758</v>
      </c>
      <c r="B23" s="118">
        <v>2</v>
      </c>
      <c r="C23" s="126" t="s">
        <v>376</v>
      </c>
      <c r="D23" s="126">
        <v>22</v>
      </c>
      <c r="E23" s="127">
        <v>43685</v>
      </c>
      <c r="F23" s="126">
        <v>5190</v>
      </c>
      <c r="G23" s="126">
        <v>7597</v>
      </c>
      <c r="H23" s="126">
        <v>7266</v>
      </c>
      <c r="I23" s="126"/>
      <c r="J23" s="128">
        <f t="shared" si="0"/>
        <v>15.944123314065511</v>
      </c>
      <c r="K23" s="129"/>
      <c r="L23" s="132"/>
      <c r="M23" s="132"/>
      <c r="N23" s="131"/>
      <c r="O23" s="123"/>
      <c r="P23" s="23">
        <f t="shared" si="1"/>
        <v>207.6</v>
      </c>
      <c r="Q23" s="117"/>
    </row>
    <row r="24" spans="1:17" ht="15.75" customHeight="1" x14ac:dyDescent="0.3">
      <c r="A24" s="118">
        <v>3627</v>
      </c>
      <c r="B24" s="118">
        <v>49</v>
      </c>
      <c r="C24" s="81" t="s">
        <v>380</v>
      </c>
      <c r="D24" s="81">
        <v>14</v>
      </c>
      <c r="E24" s="82">
        <v>43591</v>
      </c>
      <c r="F24" s="81">
        <v>5203</v>
      </c>
      <c r="G24" s="134">
        <v>7980</v>
      </c>
      <c r="H24" s="81">
        <v>7170</v>
      </c>
      <c r="I24" s="81">
        <v>2</v>
      </c>
      <c r="J24" s="135">
        <f t="shared" si="0"/>
        <v>41.179461108286731</v>
      </c>
      <c r="K24" s="136" t="s">
        <v>13</v>
      </c>
      <c r="L24" s="137">
        <f>AVERAGE(J24:J25)</f>
        <v>41.851412797134017</v>
      </c>
      <c r="M24" s="137">
        <f>_xlfn.STDEV.S(J24,J25)</f>
        <v>0.95028319162733887</v>
      </c>
      <c r="N24" s="123">
        <v>2</v>
      </c>
      <c r="O24" s="123"/>
      <c r="P24" s="23">
        <f t="shared" si="1"/>
        <v>196.7</v>
      </c>
      <c r="Q24" s="117">
        <f>AVERAGE(P24:P25)</f>
        <v>194.64999999999998</v>
      </c>
    </row>
    <row r="25" spans="1:17" ht="15.75" customHeight="1" x14ac:dyDescent="0.3">
      <c r="A25" s="118">
        <v>3628</v>
      </c>
      <c r="B25" s="118">
        <v>50</v>
      </c>
      <c r="C25" s="81" t="s">
        <v>380</v>
      </c>
      <c r="D25" s="81">
        <v>14</v>
      </c>
      <c r="E25" s="82">
        <v>43591</v>
      </c>
      <c r="F25" s="81">
        <v>5251</v>
      </c>
      <c r="G25" s="134">
        <v>7996</v>
      </c>
      <c r="H25" s="81">
        <v>7177</v>
      </c>
      <c r="I25" s="81"/>
      <c r="J25" s="135">
        <f t="shared" si="0"/>
        <v>42.523364485981304</v>
      </c>
      <c r="K25" s="136"/>
      <c r="L25" s="138"/>
      <c r="M25" s="138"/>
      <c r="N25" s="123"/>
      <c r="O25" s="123"/>
      <c r="P25" s="23">
        <f t="shared" si="1"/>
        <v>192.6</v>
      </c>
      <c r="Q25" s="117"/>
    </row>
    <row r="26" spans="1:17" ht="15.75" customHeight="1" x14ac:dyDescent="0.3">
      <c r="A26" s="118">
        <v>4295</v>
      </c>
      <c r="B26" s="118">
        <v>1</v>
      </c>
      <c r="C26" s="81" t="s">
        <v>380</v>
      </c>
      <c r="D26" s="81">
        <v>16</v>
      </c>
      <c r="E26" s="82">
        <v>43607</v>
      </c>
      <c r="F26" s="81">
        <v>5301</v>
      </c>
      <c r="G26" s="81">
        <v>7689</v>
      </c>
      <c r="H26" s="81">
        <v>7126</v>
      </c>
      <c r="I26" s="81">
        <v>2</v>
      </c>
      <c r="J26" s="135">
        <f t="shared" si="0"/>
        <v>30.849315068493148</v>
      </c>
      <c r="K26" s="136"/>
      <c r="L26" s="137">
        <f>AVERAGE(J26:J27)</f>
        <v>31.003776620706606</v>
      </c>
      <c r="M26" s="137">
        <f>_xlfn.STDEV.S(J26,J27)</f>
        <v>0.21844162200547293</v>
      </c>
      <c r="N26" s="123"/>
      <c r="O26" s="123"/>
      <c r="P26" s="23">
        <f t="shared" si="1"/>
        <v>182.5</v>
      </c>
      <c r="Q26" s="117">
        <f>AVERAGE(P26:P27)</f>
        <v>183.2</v>
      </c>
    </row>
    <row r="27" spans="1:17" ht="15.75" customHeight="1" x14ac:dyDescent="0.3">
      <c r="A27" s="118">
        <v>4296</v>
      </c>
      <c r="B27" s="118">
        <v>2</v>
      </c>
      <c r="C27" s="81" t="s">
        <v>380</v>
      </c>
      <c r="D27" s="81">
        <v>16</v>
      </c>
      <c r="E27" s="82">
        <v>43607</v>
      </c>
      <c r="F27" s="81">
        <v>5190</v>
      </c>
      <c r="G27" s="81">
        <v>7602</v>
      </c>
      <c r="H27" s="81">
        <v>7029</v>
      </c>
      <c r="I27" s="81"/>
      <c r="J27" s="135">
        <f t="shared" si="0"/>
        <v>31.158238172920065</v>
      </c>
      <c r="K27" s="136"/>
      <c r="L27" s="138"/>
      <c r="M27" s="138"/>
      <c r="N27" s="123"/>
      <c r="O27" s="123"/>
      <c r="P27" s="23">
        <f t="shared" si="1"/>
        <v>183.9</v>
      </c>
      <c r="Q27" s="117"/>
    </row>
    <row r="28" spans="1:17" ht="15.75" customHeight="1" x14ac:dyDescent="0.3">
      <c r="A28" s="118">
        <v>4941</v>
      </c>
      <c r="B28" s="118">
        <v>1</v>
      </c>
      <c r="C28" s="81" t="s">
        <v>380</v>
      </c>
      <c r="D28" s="81">
        <v>18</v>
      </c>
      <c r="E28" s="82">
        <v>43626</v>
      </c>
      <c r="F28" s="81">
        <v>5301</v>
      </c>
      <c r="G28" s="81">
        <v>7918</v>
      </c>
      <c r="H28" s="81">
        <v>7461</v>
      </c>
      <c r="I28" s="81">
        <v>13</v>
      </c>
      <c r="J28" s="135">
        <f t="shared" si="0"/>
        <v>21.157407407407408</v>
      </c>
      <c r="K28" s="136"/>
      <c r="L28" s="137">
        <f>AVERAGE(J28:J29)</f>
        <v>21.574132855557437</v>
      </c>
      <c r="M28" s="137">
        <f>_xlfn.STDEV.S(J28,J29)</f>
        <v>0.58933878055977651</v>
      </c>
      <c r="N28" s="123"/>
      <c r="O28" s="123"/>
      <c r="P28" s="23">
        <f t="shared" si="1"/>
        <v>216</v>
      </c>
      <c r="Q28" s="117">
        <f>AVERAGE(P28:P29)</f>
        <v>206.45</v>
      </c>
    </row>
    <row r="29" spans="1:17" ht="15.75" customHeight="1" x14ac:dyDescent="0.3">
      <c r="A29" s="118">
        <v>4942</v>
      </c>
      <c r="B29" s="118">
        <v>2</v>
      </c>
      <c r="C29" s="81" t="s">
        <v>380</v>
      </c>
      <c r="D29" s="81">
        <v>18</v>
      </c>
      <c r="E29" s="82">
        <v>43626</v>
      </c>
      <c r="F29" s="81">
        <v>5190</v>
      </c>
      <c r="G29" s="81">
        <v>7592</v>
      </c>
      <c r="H29" s="81">
        <v>7159</v>
      </c>
      <c r="I29" s="81"/>
      <c r="J29" s="135">
        <f t="shared" si="0"/>
        <v>21.990858303707466</v>
      </c>
      <c r="K29" s="136"/>
      <c r="L29" s="138"/>
      <c r="M29" s="138"/>
      <c r="N29" s="123"/>
      <c r="O29" s="123"/>
      <c r="P29" s="23">
        <f t="shared" si="1"/>
        <v>196.9</v>
      </c>
      <c r="Q29" s="117"/>
    </row>
    <row r="30" spans="1:17" ht="15.75" customHeight="1" x14ac:dyDescent="0.3">
      <c r="A30" s="118">
        <v>5557</v>
      </c>
      <c r="B30" s="118">
        <v>1</v>
      </c>
      <c r="C30" s="81" t="s">
        <v>380</v>
      </c>
      <c r="D30" s="81">
        <v>21</v>
      </c>
      <c r="E30" s="82">
        <v>43657</v>
      </c>
      <c r="F30" s="81">
        <v>5301</v>
      </c>
      <c r="G30" s="81">
        <v>7923</v>
      </c>
      <c r="H30" s="81">
        <v>7497</v>
      </c>
      <c r="I30" s="81">
        <v>13</v>
      </c>
      <c r="J30" s="135">
        <f t="shared" si="0"/>
        <v>19.398907103825135</v>
      </c>
      <c r="K30" s="136"/>
      <c r="L30" s="137">
        <f>AVERAGE(J30:J31)</f>
        <v>19.761236429229427</v>
      </c>
      <c r="M30" s="137">
        <f>_xlfn.STDEV.S(J30,J31)</f>
        <v>0.51241104603224263</v>
      </c>
      <c r="N30" s="123"/>
      <c r="O30" s="123"/>
      <c r="P30" s="23">
        <f t="shared" si="1"/>
        <v>219.6</v>
      </c>
      <c r="Q30" s="117">
        <f>AVERAGE(P30:P31)</f>
        <v>223.1</v>
      </c>
    </row>
    <row r="31" spans="1:17" ht="15.75" customHeight="1" x14ac:dyDescent="0.3">
      <c r="A31" s="118">
        <v>5558</v>
      </c>
      <c r="B31" s="118">
        <v>2</v>
      </c>
      <c r="C31" s="81" t="s">
        <v>380</v>
      </c>
      <c r="D31" s="81">
        <v>21</v>
      </c>
      <c r="E31" s="82">
        <v>43657</v>
      </c>
      <c r="F31" s="81">
        <v>5190</v>
      </c>
      <c r="G31" s="81">
        <v>7912</v>
      </c>
      <c r="H31" s="81">
        <v>7456</v>
      </c>
      <c r="I31" s="81"/>
      <c r="J31" s="135">
        <f t="shared" si="0"/>
        <v>20.123565754633717</v>
      </c>
      <c r="K31" s="136"/>
      <c r="L31" s="138"/>
      <c r="M31" s="138"/>
      <c r="N31" s="123"/>
      <c r="O31" s="123"/>
      <c r="P31" s="23">
        <f t="shared" si="1"/>
        <v>226.6</v>
      </c>
      <c r="Q31" s="117"/>
    </row>
    <row r="32" spans="1:17" ht="15.75" customHeight="1" x14ac:dyDescent="0.3">
      <c r="A32" s="118">
        <v>5759</v>
      </c>
      <c r="B32" s="118">
        <v>3</v>
      </c>
      <c r="C32" s="81" t="s">
        <v>380</v>
      </c>
      <c r="D32" s="81">
        <v>22</v>
      </c>
      <c r="E32" s="82">
        <v>43685</v>
      </c>
      <c r="F32" s="81">
        <v>5258</v>
      </c>
      <c r="G32" s="81">
        <v>7291</v>
      </c>
      <c r="H32" s="81">
        <v>7007</v>
      </c>
      <c r="I32" s="81">
        <v>13</v>
      </c>
      <c r="J32" s="135">
        <f t="shared" si="0"/>
        <v>16.237850200114352</v>
      </c>
      <c r="K32" s="136"/>
      <c r="L32" s="137">
        <f>AVERAGE(J32:J33)</f>
        <v>16.117825594834528</v>
      </c>
      <c r="M32" s="137">
        <f>_xlfn.STDEV.S(J32,J33)</f>
        <v>0.1697404246052063</v>
      </c>
      <c r="N32" s="123"/>
      <c r="O32" s="123"/>
      <c r="P32" s="23">
        <f t="shared" si="1"/>
        <v>174.9</v>
      </c>
      <c r="Q32" s="117">
        <f>AVERAGE(P32:P33)</f>
        <v>178.4</v>
      </c>
    </row>
    <row r="33" spans="1:17" ht="15.75" customHeight="1" x14ac:dyDescent="0.3">
      <c r="A33" s="118">
        <v>5760</v>
      </c>
      <c r="B33" s="118">
        <v>3</v>
      </c>
      <c r="C33" s="81" t="s">
        <v>380</v>
      </c>
      <c r="D33" s="81">
        <v>22</v>
      </c>
      <c r="E33" s="82">
        <v>43685</v>
      </c>
      <c r="F33" s="81">
        <v>5258</v>
      </c>
      <c r="G33" s="81">
        <v>7368</v>
      </c>
      <c r="H33" s="81">
        <v>7077</v>
      </c>
      <c r="I33" s="81"/>
      <c r="J33" s="135">
        <f t="shared" si="0"/>
        <v>15.997800989554701</v>
      </c>
      <c r="K33" s="136"/>
      <c r="L33" s="138"/>
      <c r="M33" s="138"/>
      <c r="N33" s="123"/>
      <c r="O33" s="123"/>
      <c r="P33" s="23">
        <f t="shared" si="1"/>
        <v>181.9</v>
      </c>
      <c r="Q33" s="117"/>
    </row>
    <row r="34" spans="1:17" ht="15.75" customHeight="1" x14ac:dyDescent="0.3">
      <c r="A34" s="118">
        <v>3249</v>
      </c>
      <c r="B34" s="118">
        <v>5</v>
      </c>
      <c r="C34" s="126" t="s">
        <v>381</v>
      </c>
      <c r="D34" s="126">
        <v>13</v>
      </c>
      <c r="E34" s="127">
        <v>43587</v>
      </c>
      <c r="F34" s="126">
        <v>5236</v>
      </c>
      <c r="G34" s="126">
        <v>7239</v>
      </c>
      <c r="H34" s="126">
        <v>6821</v>
      </c>
      <c r="I34" s="126">
        <v>1</v>
      </c>
      <c r="J34" s="128">
        <f t="shared" si="0"/>
        <v>26.372239747634069</v>
      </c>
      <c r="K34" s="129" t="s">
        <v>13</v>
      </c>
      <c r="L34" s="130">
        <f>AVERAGE(J34:J35)</f>
        <v>26.349184706822928</v>
      </c>
      <c r="M34" s="130">
        <f>_xlfn.STDEV.S(J34,J35)</f>
        <v>3.2604751396180118E-2</v>
      </c>
      <c r="N34" s="131">
        <v>1</v>
      </c>
      <c r="O34" s="123"/>
      <c r="P34" s="23">
        <f t="shared" si="1"/>
        <v>158.5</v>
      </c>
      <c r="Q34" s="117">
        <f>AVERAGE(P34:P35)</f>
        <v>155.6</v>
      </c>
    </row>
    <row r="35" spans="1:17" ht="15.75" customHeight="1" x14ac:dyDescent="0.3">
      <c r="A35" s="118">
        <v>3250</v>
      </c>
      <c r="B35" s="118">
        <v>6</v>
      </c>
      <c r="C35" s="126" t="s">
        <v>381</v>
      </c>
      <c r="D35" s="126">
        <v>13</v>
      </c>
      <c r="E35" s="127">
        <v>43587</v>
      </c>
      <c r="F35" s="126">
        <v>5259</v>
      </c>
      <c r="G35" s="126">
        <v>7188</v>
      </c>
      <c r="H35" s="126">
        <v>6786</v>
      </c>
      <c r="I35" s="126"/>
      <c r="J35" s="128">
        <f t="shared" si="0"/>
        <v>26.326129666011788</v>
      </c>
      <c r="K35" s="129"/>
      <c r="L35" s="132"/>
      <c r="M35" s="132"/>
      <c r="N35" s="131"/>
      <c r="O35" s="123"/>
      <c r="P35" s="23">
        <f t="shared" si="1"/>
        <v>152.69999999999999</v>
      </c>
      <c r="Q35" s="117"/>
    </row>
    <row r="36" spans="1:17" ht="15.75" customHeight="1" x14ac:dyDescent="0.3">
      <c r="A36" s="118">
        <v>3975</v>
      </c>
      <c r="B36" s="118">
        <v>5</v>
      </c>
      <c r="C36" s="126" t="s">
        <v>381</v>
      </c>
      <c r="D36" s="126">
        <v>15</v>
      </c>
      <c r="E36" s="127">
        <v>43599</v>
      </c>
      <c r="F36" s="126">
        <v>5236</v>
      </c>
      <c r="G36" s="126">
        <v>7120</v>
      </c>
      <c r="H36" s="126">
        <v>6744</v>
      </c>
      <c r="I36" s="126"/>
      <c r="J36" s="128">
        <f t="shared" si="0"/>
        <v>24.933687002652519</v>
      </c>
      <c r="K36" s="133"/>
      <c r="L36" s="130">
        <f>AVERAGE(J36:J37)</f>
        <v>24.443283291902176</v>
      </c>
      <c r="M36" s="130">
        <f>_xlfn.STDEV.S(J36,J37)</f>
        <v>0.69353557878122962</v>
      </c>
      <c r="N36" s="131"/>
      <c r="O36" s="123"/>
      <c r="P36" s="23">
        <f t="shared" si="1"/>
        <v>150.80000000000001</v>
      </c>
      <c r="Q36" s="117">
        <f>AVERAGE(P36:P37)</f>
        <v>151.80000000000001</v>
      </c>
    </row>
    <row r="37" spans="1:17" ht="15.75" customHeight="1" x14ac:dyDescent="0.3">
      <c r="A37" s="118">
        <v>3976</v>
      </c>
      <c r="B37" s="118">
        <v>6</v>
      </c>
      <c r="C37" s="126" t="s">
        <v>381</v>
      </c>
      <c r="D37" s="126">
        <v>15</v>
      </c>
      <c r="E37" s="127">
        <v>43599</v>
      </c>
      <c r="F37" s="126">
        <v>5259</v>
      </c>
      <c r="G37" s="126">
        <v>7153</v>
      </c>
      <c r="H37" s="126">
        <v>6787</v>
      </c>
      <c r="I37" s="126"/>
      <c r="J37" s="128">
        <f t="shared" si="0"/>
        <v>23.95287958115183</v>
      </c>
      <c r="K37" s="133"/>
      <c r="L37" s="132"/>
      <c r="M37" s="132"/>
      <c r="N37" s="131"/>
      <c r="O37" s="123"/>
      <c r="P37" s="23">
        <f t="shared" si="1"/>
        <v>152.80000000000001</v>
      </c>
      <c r="Q37" s="117"/>
    </row>
    <row r="38" spans="1:17" ht="15.75" customHeight="1" x14ac:dyDescent="0.3">
      <c r="A38" s="118">
        <v>4621</v>
      </c>
      <c r="B38" s="118">
        <v>5</v>
      </c>
      <c r="C38" s="126" t="s">
        <v>381</v>
      </c>
      <c r="D38" s="126">
        <v>17</v>
      </c>
      <c r="E38" s="127">
        <v>43619</v>
      </c>
      <c r="F38" s="126">
        <v>5236</v>
      </c>
      <c r="G38" s="126">
        <v>7185</v>
      </c>
      <c r="H38" s="126">
        <v>6842</v>
      </c>
      <c r="I38" s="126"/>
      <c r="J38" s="128">
        <f t="shared" si="0"/>
        <v>21.357409713574096</v>
      </c>
      <c r="K38" s="129"/>
      <c r="L38" s="130">
        <f>AVERAGE(J38:J39)</f>
        <v>21.332910464263684</v>
      </c>
      <c r="M38" s="130">
        <f>_xlfn.STDEV.S(J38,J39)</f>
        <v>3.4647170642745487E-2</v>
      </c>
      <c r="N38" s="131"/>
      <c r="O38" s="123"/>
      <c r="P38" s="23">
        <f t="shared" si="1"/>
        <v>160.6</v>
      </c>
      <c r="Q38" s="117">
        <f>AVERAGE(P38:P39)</f>
        <v>160.55000000000001</v>
      </c>
    </row>
    <row r="39" spans="1:17" ht="15.75" customHeight="1" x14ac:dyDescent="0.3">
      <c r="A39" s="118">
        <v>4622</v>
      </c>
      <c r="B39" s="118">
        <v>6</v>
      </c>
      <c r="C39" s="126" t="s">
        <v>381</v>
      </c>
      <c r="D39" s="126">
        <v>17</v>
      </c>
      <c r="E39" s="127">
        <v>43619</v>
      </c>
      <c r="F39" s="126">
        <v>5259</v>
      </c>
      <c r="G39" s="126">
        <v>7206</v>
      </c>
      <c r="H39" s="126">
        <v>6864</v>
      </c>
      <c r="I39" s="126"/>
      <c r="J39" s="128">
        <f t="shared" si="0"/>
        <v>21.308411214953271</v>
      </c>
      <c r="K39" s="129"/>
      <c r="L39" s="132"/>
      <c r="M39" s="132"/>
      <c r="N39" s="131"/>
      <c r="O39" s="123"/>
      <c r="P39" s="23">
        <f t="shared" si="1"/>
        <v>160.5</v>
      </c>
      <c r="Q39" s="117"/>
    </row>
    <row r="40" spans="1:17" ht="15.75" customHeight="1" x14ac:dyDescent="0.3">
      <c r="A40" s="118">
        <v>5267</v>
      </c>
      <c r="B40" s="118">
        <v>5</v>
      </c>
      <c r="C40" s="126" t="s">
        <v>381</v>
      </c>
      <c r="D40" s="126">
        <v>19</v>
      </c>
      <c r="E40" s="127">
        <v>43637</v>
      </c>
      <c r="F40" s="126">
        <v>5236</v>
      </c>
      <c r="G40" s="126">
        <v>7128</v>
      </c>
      <c r="H40" s="126">
        <v>6764</v>
      </c>
      <c r="I40" s="126" t="s">
        <v>382</v>
      </c>
      <c r="J40" s="128">
        <f t="shared" si="0"/>
        <v>23.821989528795811</v>
      </c>
      <c r="K40" s="129"/>
      <c r="L40" s="130">
        <f>AVERAGE(J40:J41)</f>
        <v>23.69060211081969</v>
      </c>
      <c r="M40" s="130">
        <f>_xlfn.STDEV.S(J40,J41)</f>
        <v>0.18580986842701097</v>
      </c>
      <c r="N40" s="131"/>
      <c r="O40" s="123"/>
      <c r="P40" s="23">
        <f t="shared" si="1"/>
        <v>152.80000000000001</v>
      </c>
      <c r="Q40" s="117">
        <f>AVERAGE(P40:P41)</f>
        <v>155.35000000000002</v>
      </c>
    </row>
    <row r="41" spans="1:17" ht="15.75" customHeight="1" x14ac:dyDescent="0.3">
      <c r="A41" s="118">
        <v>5268</v>
      </c>
      <c r="B41" s="118">
        <v>6</v>
      </c>
      <c r="C41" s="126" t="s">
        <v>381</v>
      </c>
      <c r="D41" s="126">
        <v>19</v>
      </c>
      <c r="E41" s="127">
        <v>43637</v>
      </c>
      <c r="F41" s="126">
        <v>5259</v>
      </c>
      <c r="G41" s="126">
        <v>7210</v>
      </c>
      <c r="H41" s="126">
        <v>6838</v>
      </c>
      <c r="I41" s="126"/>
      <c r="J41" s="128">
        <f t="shared" si="0"/>
        <v>23.559214692843572</v>
      </c>
      <c r="K41" s="129"/>
      <c r="L41" s="132"/>
      <c r="M41" s="132"/>
      <c r="N41" s="131"/>
      <c r="O41" s="123"/>
      <c r="P41" s="23">
        <f t="shared" si="1"/>
        <v>157.9</v>
      </c>
      <c r="Q41" s="117"/>
    </row>
    <row r="42" spans="1:17" ht="15.75" customHeight="1" x14ac:dyDescent="0.3">
      <c r="A42" s="118">
        <v>5761</v>
      </c>
      <c r="B42" s="118">
        <v>4</v>
      </c>
      <c r="C42" s="126" t="s">
        <v>381</v>
      </c>
      <c r="D42" s="126">
        <v>22</v>
      </c>
      <c r="E42" s="127">
        <v>43685</v>
      </c>
      <c r="F42" s="126">
        <v>5259</v>
      </c>
      <c r="G42" s="126">
        <v>7232</v>
      </c>
      <c r="H42" s="126">
        <v>6967</v>
      </c>
      <c r="I42" s="126">
        <v>10</v>
      </c>
      <c r="J42" s="128">
        <f t="shared" si="0"/>
        <v>15.515222482435597</v>
      </c>
      <c r="K42" s="129"/>
      <c r="L42" s="130">
        <f>AVERAGE(J42:J43)</f>
        <v>15.83634214603566</v>
      </c>
      <c r="M42" s="130">
        <f>_xlfn.STDEV.S(J42,J43)</f>
        <v>0.4541317834078954</v>
      </c>
      <c r="N42" s="131">
        <f>(L40-L42)/48</f>
        <v>0.16363041593300062</v>
      </c>
      <c r="O42" s="123">
        <f>(L34-L42)/98</f>
        <v>0.10727390368150273</v>
      </c>
      <c r="P42" s="23">
        <f t="shared" si="1"/>
        <v>170.8</v>
      </c>
      <c r="Q42" s="117">
        <f>AVERAGE(P42:P43)</f>
        <v>170.5</v>
      </c>
    </row>
    <row r="43" spans="1:17" ht="15.75" customHeight="1" x14ac:dyDescent="0.3">
      <c r="A43" s="118">
        <v>5762</v>
      </c>
      <c r="B43" s="118">
        <v>4</v>
      </c>
      <c r="C43" s="126" t="s">
        <v>381</v>
      </c>
      <c r="D43" s="126">
        <v>22</v>
      </c>
      <c r="E43" s="127">
        <v>43685</v>
      </c>
      <c r="F43" s="126">
        <v>5259</v>
      </c>
      <c r="G43" s="126">
        <v>7236</v>
      </c>
      <c r="H43" s="126">
        <v>6961</v>
      </c>
      <c r="I43" s="126"/>
      <c r="J43" s="128">
        <f t="shared" si="0"/>
        <v>16.157461809635723</v>
      </c>
      <c r="K43" s="129"/>
      <c r="L43" s="132"/>
      <c r="M43" s="132"/>
      <c r="N43" s="131"/>
      <c r="O43" s="123"/>
      <c r="P43" s="23">
        <f t="shared" si="1"/>
        <v>170.2</v>
      </c>
      <c r="Q43" s="117"/>
    </row>
    <row r="44" spans="1:17" ht="15.75" customHeight="1" x14ac:dyDescent="0.3">
      <c r="A44" s="118">
        <v>3251</v>
      </c>
      <c r="B44" s="118">
        <v>7</v>
      </c>
      <c r="C44" s="81" t="s">
        <v>383</v>
      </c>
      <c r="D44" s="81">
        <v>13</v>
      </c>
      <c r="E44" s="82">
        <v>43587</v>
      </c>
      <c r="F44" s="81">
        <v>5232</v>
      </c>
      <c r="G44" s="81">
        <v>8204</v>
      </c>
      <c r="H44" s="81">
        <v>7323</v>
      </c>
      <c r="I44" s="81">
        <v>1</v>
      </c>
      <c r="J44" s="135">
        <f t="shared" si="0"/>
        <v>42.132950741272118</v>
      </c>
      <c r="K44" s="136" t="s">
        <v>377</v>
      </c>
      <c r="L44" s="137">
        <f>AVERAGE(J44:J45)</f>
        <v>42.319430453378374</v>
      </c>
      <c r="M44" s="137">
        <f>_xlfn.STDEV.S(J44,J45)</f>
        <v>0.26372213796810129</v>
      </c>
      <c r="N44" s="139">
        <v>2</v>
      </c>
      <c r="O44" s="123"/>
      <c r="P44" s="23">
        <f t="shared" si="1"/>
        <v>209.1</v>
      </c>
      <c r="Q44" s="117">
        <f>AVERAGE(P44:P45)</f>
        <v>210.3</v>
      </c>
    </row>
    <row r="45" spans="1:17" ht="15.75" customHeight="1" x14ac:dyDescent="0.3">
      <c r="A45" s="118">
        <v>3252</v>
      </c>
      <c r="B45" s="118">
        <v>8</v>
      </c>
      <c r="C45" s="81" t="s">
        <v>383</v>
      </c>
      <c r="D45" s="81">
        <v>13</v>
      </c>
      <c r="E45" s="82">
        <v>43587</v>
      </c>
      <c r="F45" s="81">
        <v>5221</v>
      </c>
      <c r="G45" s="81">
        <v>8235</v>
      </c>
      <c r="H45" s="81">
        <v>7336</v>
      </c>
      <c r="I45" s="81"/>
      <c r="J45" s="135">
        <f t="shared" si="0"/>
        <v>42.505910165484636</v>
      </c>
      <c r="K45" s="136"/>
      <c r="L45" s="138"/>
      <c r="M45" s="138"/>
      <c r="N45" s="139"/>
      <c r="O45" s="123"/>
      <c r="P45" s="23">
        <f t="shared" si="1"/>
        <v>211.5</v>
      </c>
      <c r="Q45" s="117"/>
    </row>
    <row r="46" spans="1:17" ht="15.75" customHeight="1" x14ac:dyDescent="0.3">
      <c r="A46" s="118">
        <v>3977</v>
      </c>
      <c r="B46" s="118">
        <v>7</v>
      </c>
      <c r="C46" s="81" t="s">
        <v>383</v>
      </c>
      <c r="D46" s="81">
        <v>15</v>
      </c>
      <c r="E46" s="82">
        <v>43599</v>
      </c>
      <c r="F46" s="81">
        <v>5232</v>
      </c>
      <c r="G46" s="81">
        <v>8303</v>
      </c>
      <c r="H46" s="81">
        <v>7363</v>
      </c>
      <c r="I46" s="81"/>
      <c r="J46" s="135">
        <f t="shared" si="0"/>
        <v>44.110746128578135</v>
      </c>
      <c r="K46" s="140" t="s">
        <v>384</v>
      </c>
      <c r="L46" s="137">
        <f>AVERAGE(J46:J47)</f>
        <v>43.68698193296445</v>
      </c>
      <c r="M46" s="137">
        <f>_xlfn.STDEV.S(J46,J47)</f>
        <v>0.59929307268499932</v>
      </c>
      <c r="N46" s="139"/>
      <c r="O46" s="123"/>
      <c r="P46" s="23">
        <f t="shared" si="1"/>
        <v>213.1</v>
      </c>
      <c r="Q46" s="117">
        <f>AVERAGE(P46:P47)</f>
        <v>194.5</v>
      </c>
    </row>
    <row r="47" spans="1:17" ht="15.75" customHeight="1" x14ac:dyDescent="0.3">
      <c r="A47" s="118">
        <v>3978</v>
      </c>
      <c r="B47" s="118">
        <v>8</v>
      </c>
      <c r="C47" s="81" t="s">
        <v>383</v>
      </c>
      <c r="D47" s="81">
        <v>15</v>
      </c>
      <c r="E47" s="82">
        <v>43599</v>
      </c>
      <c r="F47" s="81">
        <v>5221</v>
      </c>
      <c r="G47" s="81">
        <v>7741</v>
      </c>
      <c r="H47" s="81">
        <v>6980</v>
      </c>
      <c r="I47" s="81"/>
      <c r="J47" s="135">
        <f t="shared" si="0"/>
        <v>43.263217737350764</v>
      </c>
      <c r="K47" s="140"/>
      <c r="L47" s="138"/>
      <c r="M47" s="138"/>
      <c r="N47" s="139"/>
      <c r="O47" s="123"/>
      <c r="P47" s="23">
        <f t="shared" si="1"/>
        <v>175.9</v>
      </c>
      <c r="Q47" s="117"/>
    </row>
    <row r="48" spans="1:17" ht="15.75" customHeight="1" x14ac:dyDescent="0.3">
      <c r="A48" s="118">
        <v>4623</v>
      </c>
      <c r="B48" s="118">
        <v>7</v>
      </c>
      <c r="C48" s="81" t="s">
        <v>383</v>
      </c>
      <c r="D48" s="81">
        <v>17</v>
      </c>
      <c r="E48" s="82">
        <v>43619</v>
      </c>
      <c r="F48" s="81">
        <v>5232</v>
      </c>
      <c r="G48" s="81">
        <v>8786</v>
      </c>
      <c r="H48" s="81">
        <v>7894</v>
      </c>
      <c r="I48" s="81"/>
      <c r="J48" s="135">
        <f t="shared" si="0"/>
        <v>33.508640120210373</v>
      </c>
      <c r="K48" s="136"/>
      <c r="L48" s="137">
        <f>AVERAGE(J48:J49)</f>
        <v>33.206394452093747</v>
      </c>
      <c r="M48" s="137">
        <f>_xlfn.STDEV.S(J48,J49)</f>
        <v>0.42743992301905503</v>
      </c>
      <c r="N48" s="139"/>
      <c r="O48" s="123"/>
      <c r="P48" s="23">
        <f t="shared" si="1"/>
        <v>266.2</v>
      </c>
      <c r="Q48" s="117">
        <f>AVERAGE(P48:P49)</f>
        <v>272.89999999999998</v>
      </c>
    </row>
    <row r="49" spans="1:17" ht="15.75" customHeight="1" x14ac:dyDescent="0.3">
      <c r="A49" s="118">
        <v>4624</v>
      </c>
      <c r="B49" s="118">
        <v>8</v>
      </c>
      <c r="C49" s="81" t="s">
        <v>383</v>
      </c>
      <c r="D49" s="81">
        <v>17</v>
      </c>
      <c r="E49" s="82">
        <v>43619</v>
      </c>
      <c r="F49" s="81">
        <v>5221</v>
      </c>
      <c r="G49" s="81">
        <v>8937</v>
      </c>
      <c r="H49" s="81">
        <v>8017</v>
      </c>
      <c r="I49" s="81"/>
      <c r="J49" s="135">
        <f t="shared" si="0"/>
        <v>32.904148783977114</v>
      </c>
      <c r="K49" s="136"/>
      <c r="L49" s="138"/>
      <c r="M49" s="138"/>
      <c r="N49" s="139"/>
      <c r="O49" s="123"/>
      <c r="P49" s="23">
        <f t="shared" si="1"/>
        <v>279.60000000000002</v>
      </c>
      <c r="Q49" s="117"/>
    </row>
    <row r="50" spans="1:17" ht="15.75" customHeight="1" x14ac:dyDescent="0.3">
      <c r="A50" s="118">
        <v>5763</v>
      </c>
      <c r="B50" s="118">
        <v>5</v>
      </c>
      <c r="C50" s="81" t="s">
        <v>383</v>
      </c>
      <c r="D50" s="81">
        <v>22</v>
      </c>
      <c r="E50" s="82">
        <v>43685</v>
      </c>
      <c r="F50" s="81">
        <v>5236</v>
      </c>
      <c r="G50" s="81">
        <v>7972</v>
      </c>
      <c r="H50" s="81">
        <v>7593</v>
      </c>
      <c r="I50" s="81">
        <v>9</v>
      </c>
      <c r="J50" s="135">
        <f t="shared" si="0"/>
        <v>16.079762409843021</v>
      </c>
      <c r="K50" s="136"/>
      <c r="L50" s="137">
        <f>AVERAGE(J50:J51)</f>
        <v>16.357170384744386</v>
      </c>
      <c r="M50" s="137">
        <f>_xlfn.STDEV.S(J50,J51)</f>
        <v>0.39231412041596325</v>
      </c>
      <c r="N50" s="139">
        <f>(L48-L50)/66</f>
        <v>0.2552912737477176</v>
      </c>
      <c r="O50" s="123">
        <f>(L44-L50)/98</f>
        <v>0.26492102110851007</v>
      </c>
      <c r="P50" s="23">
        <f t="shared" si="1"/>
        <v>235.7</v>
      </c>
      <c r="Q50" s="117">
        <f>AVERAGE(P50:P51)</f>
        <v>247.7</v>
      </c>
    </row>
    <row r="51" spans="1:17" ht="15.75" customHeight="1" x14ac:dyDescent="0.3">
      <c r="A51" s="118">
        <v>5764</v>
      </c>
      <c r="B51" s="118">
        <v>5</v>
      </c>
      <c r="C51" s="81" t="s">
        <v>383</v>
      </c>
      <c r="D51" s="81">
        <v>22</v>
      </c>
      <c r="E51" s="82">
        <v>43685</v>
      </c>
      <c r="F51" s="81">
        <v>5236</v>
      </c>
      <c r="G51" s="81">
        <v>8265</v>
      </c>
      <c r="H51" s="81">
        <v>7833</v>
      </c>
      <c r="I51" s="81"/>
      <c r="J51" s="135">
        <f t="shared" si="0"/>
        <v>16.634578359645747</v>
      </c>
      <c r="K51" s="136"/>
      <c r="L51" s="138"/>
      <c r="M51" s="138"/>
      <c r="N51" s="139"/>
      <c r="O51" s="123"/>
      <c r="P51" s="23">
        <f t="shared" si="1"/>
        <v>259.7</v>
      </c>
      <c r="Q51" s="117"/>
    </row>
    <row r="52" spans="1:17" ht="15.75" customHeight="1" x14ac:dyDescent="0.3">
      <c r="A52" s="118">
        <v>3253</v>
      </c>
      <c r="B52" s="118">
        <v>9</v>
      </c>
      <c r="C52" s="126" t="s">
        <v>385</v>
      </c>
      <c r="D52" s="126">
        <v>13</v>
      </c>
      <c r="E52" s="127">
        <v>43587</v>
      </c>
      <c r="F52" s="126">
        <v>5188</v>
      </c>
      <c r="G52" s="126">
        <v>7735</v>
      </c>
      <c r="H52" s="126">
        <v>7195</v>
      </c>
      <c r="I52" s="126">
        <v>1</v>
      </c>
      <c r="J52" s="128">
        <f t="shared" si="0"/>
        <v>26.905829596412556</v>
      </c>
      <c r="K52" s="129" t="s">
        <v>13</v>
      </c>
      <c r="L52" s="130">
        <f>AVERAGE(J52:J53)</f>
        <v>26.94343497321843</v>
      </c>
      <c r="M52" s="130">
        <f>_xlfn.STDEV.S(J52,J53)</f>
        <v>5.3182033897018498E-2</v>
      </c>
      <c r="N52" s="131">
        <v>1</v>
      </c>
      <c r="O52" s="123"/>
      <c r="P52" s="23">
        <f t="shared" si="1"/>
        <v>200.70000000000002</v>
      </c>
      <c r="Q52" s="117">
        <f>AVERAGE(P52:P53)</f>
        <v>203.2</v>
      </c>
    </row>
    <row r="53" spans="1:17" ht="15.75" customHeight="1" x14ac:dyDescent="0.3">
      <c r="A53" s="118">
        <v>3254</v>
      </c>
      <c r="B53" s="118">
        <v>10</v>
      </c>
      <c r="C53" s="126" t="s">
        <v>385</v>
      </c>
      <c r="D53" s="126">
        <v>13</v>
      </c>
      <c r="E53" s="127">
        <v>43587</v>
      </c>
      <c r="F53" s="126">
        <v>5232</v>
      </c>
      <c r="G53" s="126">
        <v>7844</v>
      </c>
      <c r="H53" s="126">
        <v>7289</v>
      </c>
      <c r="I53" s="126"/>
      <c r="J53" s="128">
        <f t="shared" si="0"/>
        <v>26.981040350024305</v>
      </c>
      <c r="K53" s="129"/>
      <c r="L53" s="132"/>
      <c r="M53" s="132"/>
      <c r="N53" s="131"/>
      <c r="O53" s="123"/>
      <c r="P53" s="23">
        <f t="shared" si="1"/>
        <v>205.7</v>
      </c>
      <c r="Q53" s="117"/>
    </row>
    <row r="54" spans="1:17" ht="15.75" customHeight="1" x14ac:dyDescent="0.3">
      <c r="A54" s="118">
        <v>3979</v>
      </c>
      <c r="B54" s="118">
        <v>9</v>
      </c>
      <c r="C54" s="126" t="s">
        <v>385</v>
      </c>
      <c r="D54" s="126">
        <v>15</v>
      </c>
      <c r="E54" s="127">
        <v>43599</v>
      </c>
      <c r="F54" s="126">
        <v>5188</v>
      </c>
      <c r="G54" s="126">
        <v>8367</v>
      </c>
      <c r="H54" s="126">
        <v>7635</v>
      </c>
      <c r="I54" s="126"/>
      <c r="J54" s="128">
        <f t="shared" si="0"/>
        <v>29.914180629342052</v>
      </c>
      <c r="K54" s="133"/>
      <c r="L54" s="130">
        <f>AVERAGE(J54:J55)</f>
        <v>29.539566661853257</v>
      </c>
      <c r="M54" s="130">
        <f>_xlfn.STDEV.S(J54,J55)</f>
        <v>0.52978415347704999</v>
      </c>
      <c r="N54" s="131"/>
      <c r="O54" s="123">
        <f>(L54-L56)/19</f>
        <v>0.5243565390601358</v>
      </c>
      <c r="P54" s="23">
        <f t="shared" si="1"/>
        <v>244.7</v>
      </c>
      <c r="Q54" s="117">
        <f>AVERAGE(P54:P55)</f>
        <v>243.89999999999998</v>
      </c>
    </row>
    <row r="55" spans="1:17" ht="15.75" customHeight="1" x14ac:dyDescent="0.3">
      <c r="A55" s="118">
        <v>3980</v>
      </c>
      <c r="B55" s="118">
        <v>10</v>
      </c>
      <c r="C55" s="126" t="s">
        <v>385</v>
      </c>
      <c r="D55" s="126">
        <v>15</v>
      </c>
      <c r="E55" s="127">
        <v>43599</v>
      </c>
      <c r="F55" s="126">
        <v>5232</v>
      </c>
      <c r="G55" s="126">
        <v>8372</v>
      </c>
      <c r="H55" s="126">
        <v>7663</v>
      </c>
      <c r="I55" s="126"/>
      <c r="J55" s="128">
        <f t="shared" si="0"/>
        <v>29.164952694364459</v>
      </c>
      <c r="K55" s="133"/>
      <c r="L55" s="132"/>
      <c r="M55" s="132"/>
      <c r="N55" s="131"/>
      <c r="O55" s="123"/>
      <c r="P55" s="23">
        <f t="shared" si="1"/>
        <v>243.1</v>
      </c>
      <c r="Q55" s="117"/>
    </row>
    <row r="56" spans="1:17" ht="15.75" customHeight="1" x14ac:dyDescent="0.3">
      <c r="A56" s="118">
        <v>4625</v>
      </c>
      <c r="B56" s="118">
        <v>9</v>
      </c>
      <c r="C56" s="126" t="s">
        <v>385</v>
      </c>
      <c r="D56" s="126">
        <v>17</v>
      </c>
      <c r="E56" s="127">
        <v>43619</v>
      </c>
      <c r="F56" s="126">
        <v>5188</v>
      </c>
      <c r="G56" s="126">
        <v>7778</v>
      </c>
      <c r="H56" s="126">
        <v>7353</v>
      </c>
      <c r="I56" s="126"/>
      <c r="J56" s="128">
        <f t="shared" si="0"/>
        <v>19.630484988452658</v>
      </c>
      <c r="K56" s="129"/>
      <c r="L56" s="130">
        <f>AVERAGE(J56:J57)</f>
        <v>19.576792419710678</v>
      </c>
      <c r="M56" s="130">
        <f>_xlfn.STDEV.S(J56,J57)</f>
        <v>7.5932758913554721E-2</v>
      </c>
      <c r="N56" s="131"/>
      <c r="O56" s="123"/>
      <c r="P56" s="23">
        <f t="shared" si="1"/>
        <v>216.5</v>
      </c>
      <c r="Q56" s="117">
        <f>AVERAGE(P56:P57)</f>
        <v>208.9</v>
      </c>
    </row>
    <row r="57" spans="1:17" ht="15.75" customHeight="1" x14ac:dyDescent="0.3">
      <c r="A57" s="118">
        <v>4626</v>
      </c>
      <c r="B57" s="118">
        <v>10</v>
      </c>
      <c r="C57" s="126" t="s">
        <v>385</v>
      </c>
      <c r="D57" s="126">
        <v>17</v>
      </c>
      <c r="E57" s="127">
        <v>43619</v>
      </c>
      <c r="F57" s="126">
        <v>5232</v>
      </c>
      <c r="G57" s="126">
        <v>7638</v>
      </c>
      <c r="H57" s="126">
        <v>7245</v>
      </c>
      <c r="I57" s="126"/>
      <c r="J57" s="128">
        <f t="shared" si="0"/>
        <v>19.523099850968702</v>
      </c>
      <c r="K57" s="129"/>
      <c r="L57" s="132"/>
      <c r="M57" s="132"/>
      <c r="N57" s="131"/>
      <c r="O57" s="123"/>
      <c r="P57" s="23">
        <f t="shared" si="1"/>
        <v>201.3</v>
      </c>
      <c r="Q57" s="117"/>
    </row>
    <row r="58" spans="1:17" ht="15.75" customHeight="1" x14ac:dyDescent="0.3">
      <c r="A58" s="118">
        <v>5269</v>
      </c>
      <c r="B58" s="118">
        <v>7</v>
      </c>
      <c r="C58" s="126" t="s">
        <v>385</v>
      </c>
      <c r="D58" s="126">
        <v>19</v>
      </c>
      <c r="E58" s="127">
        <v>43637</v>
      </c>
      <c r="F58" s="126">
        <v>5232</v>
      </c>
      <c r="G58" s="126">
        <v>7941</v>
      </c>
      <c r="H58" s="126">
        <v>7423</v>
      </c>
      <c r="I58" s="126" t="s">
        <v>379</v>
      </c>
      <c r="J58" s="128">
        <f t="shared" si="0"/>
        <v>23.642172523961662</v>
      </c>
      <c r="K58" s="129"/>
      <c r="L58" s="130">
        <f>AVERAGE(J58:J59)</f>
        <v>25.019632377382919</v>
      </c>
      <c r="M58" s="130">
        <f>_xlfn.STDEV.S(J58,J59)</f>
        <v>1.9480224063328</v>
      </c>
      <c r="N58" s="131"/>
      <c r="O58" s="123"/>
      <c r="P58" s="23">
        <f t="shared" si="1"/>
        <v>219.1</v>
      </c>
      <c r="Q58" s="117">
        <f>AVERAGE(P58:P59)</f>
        <v>219.6</v>
      </c>
    </row>
    <row r="59" spans="1:17" ht="15.75" customHeight="1" x14ac:dyDescent="0.3">
      <c r="A59" s="118">
        <v>5270</v>
      </c>
      <c r="B59" s="118">
        <v>8</v>
      </c>
      <c r="C59" s="126" t="s">
        <v>385</v>
      </c>
      <c r="D59" s="126">
        <v>19</v>
      </c>
      <c r="E59" s="127">
        <v>43637</v>
      </c>
      <c r="F59" s="126">
        <v>5221</v>
      </c>
      <c r="G59" s="126">
        <v>8003</v>
      </c>
      <c r="H59" s="126">
        <v>7422</v>
      </c>
      <c r="I59" s="126"/>
      <c r="J59" s="128">
        <f t="shared" si="0"/>
        <v>26.39709223080418</v>
      </c>
      <c r="K59" s="129"/>
      <c r="L59" s="132"/>
      <c r="M59" s="132"/>
      <c r="N59" s="131"/>
      <c r="O59" s="123"/>
      <c r="P59" s="23">
        <f t="shared" si="1"/>
        <v>220.1</v>
      </c>
      <c r="Q59" s="117"/>
    </row>
    <row r="60" spans="1:17" ht="15.75" customHeight="1" x14ac:dyDescent="0.3">
      <c r="A60" s="118">
        <v>5511</v>
      </c>
      <c r="B60" s="118">
        <v>3</v>
      </c>
      <c r="C60" s="126" t="s">
        <v>385</v>
      </c>
      <c r="D60" s="126">
        <v>20</v>
      </c>
      <c r="E60" s="127">
        <v>43649</v>
      </c>
      <c r="F60" s="126">
        <v>5258</v>
      </c>
      <c r="G60" s="126">
        <v>7030</v>
      </c>
      <c r="H60" s="126">
        <v>6705</v>
      </c>
      <c r="I60" s="126">
        <v>10</v>
      </c>
      <c r="J60" s="128">
        <f t="shared" si="0"/>
        <v>22.460262612301314</v>
      </c>
      <c r="K60" s="129"/>
      <c r="L60" s="130">
        <f>AVERAGE(J60:J61)</f>
        <v>22.626142702162053</v>
      </c>
      <c r="M60" s="130">
        <f>_xlfn.STDEV.S(J60,J61)</f>
        <v>0.23458987280872465</v>
      </c>
      <c r="N60" s="131"/>
      <c r="O60" s="123"/>
      <c r="P60" s="23">
        <f t="shared" si="1"/>
        <v>144.69999999999999</v>
      </c>
      <c r="Q60" s="117">
        <f>AVERAGE(P60:P61)</f>
        <v>142.55000000000001</v>
      </c>
    </row>
    <row r="61" spans="1:17" ht="15.75" customHeight="1" x14ac:dyDescent="0.3">
      <c r="A61" s="118">
        <v>5512</v>
      </c>
      <c r="B61" s="118">
        <v>4</v>
      </c>
      <c r="C61" s="126" t="s">
        <v>385</v>
      </c>
      <c r="D61" s="126">
        <v>20</v>
      </c>
      <c r="E61" s="127">
        <v>43649</v>
      </c>
      <c r="F61" s="126">
        <v>5259</v>
      </c>
      <c r="G61" s="126">
        <v>6983</v>
      </c>
      <c r="H61" s="126">
        <v>6663</v>
      </c>
      <c r="I61" s="126"/>
      <c r="J61" s="128">
        <f t="shared" si="0"/>
        <v>22.792022792022792</v>
      </c>
      <c r="K61" s="129"/>
      <c r="L61" s="132"/>
      <c r="M61" s="132"/>
      <c r="N61" s="131"/>
      <c r="O61" s="123"/>
      <c r="P61" s="23">
        <f t="shared" si="1"/>
        <v>140.4</v>
      </c>
      <c r="Q61" s="117"/>
    </row>
    <row r="62" spans="1:17" ht="15.75" customHeight="1" x14ac:dyDescent="0.3">
      <c r="A62" s="118">
        <v>5765</v>
      </c>
      <c r="B62" s="118">
        <v>6</v>
      </c>
      <c r="C62" s="126" t="s">
        <v>385</v>
      </c>
      <c r="D62" s="126">
        <v>22</v>
      </c>
      <c r="E62" s="127">
        <v>43685</v>
      </c>
      <c r="F62" s="126">
        <v>5259</v>
      </c>
      <c r="G62" s="126">
        <v>7506</v>
      </c>
      <c r="H62" s="126">
        <v>7206</v>
      </c>
      <c r="I62" s="126">
        <v>6</v>
      </c>
      <c r="J62" s="128">
        <f t="shared" si="0"/>
        <v>15.408320493066254</v>
      </c>
      <c r="K62" s="129"/>
      <c r="L62" s="130">
        <f>AVERAGE(J62:J63)</f>
        <v>15.748912510784592</v>
      </c>
      <c r="M62" s="130">
        <f>_xlfn.STDEV.S(J62,J63)</f>
        <v>0.48166985069328971</v>
      </c>
      <c r="N62" s="131">
        <f>(L60-L62)/36</f>
        <v>0.19103417198270722</v>
      </c>
      <c r="O62" s="123">
        <f>(L54-L62)/86</f>
        <v>0.16035644361707749</v>
      </c>
      <c r="P62" s="23">
        <f t="shared" si="1"/>
        <v>194.7</v>
      </c>
      <c r="Q62" s="117">
        <f>AVERAGE(P62:P63)</f>
        <v>191.2</v>
      </c>
    </row>
    <row r="63" spans="1:17" ht="15.75" customHeight="1" x14ac:dyDescent="0.3">
      <c r="A63" s="118">
        <v>5766</v>
      </c>
      <c r="B63" s="118">
        <v>6</v>
      </c>
      <c r="C63" s="126" t="s">
        <v>385</v>
      </c>
      <c r="D63" s="126">
        <v>22</v>
      </c>
      <c r="E63" s="127">
        <v>43685</v>
      </c>
      <c r="F63" s="126">
        <v>5259</v>
      </c>
      <c r="G63" s="126">
        <v>7438</v>
      </c>
      <c r="H63" s="126">
        <v>7136</v>
      </c>
      <c r="I63" s="126"/>
      <c r="J63" s="128">
        <f t="shared" si="0"/>
        <v>16.089504528502928</v>
      </c>
      <c r="K63" s="129"/>
      <c r="L63" s="132"/>
      <c r="M63" s="132"/>
      <c r="N63" s="131"/>
      <c r="O63" s="123"/>
      <c r="P63" s="23">
        <f t="shared" si="1"/>
        <v>187.7</v>
      </c>
      <c r="Q63" s="117"/>
    </row>
    <row r="64" spans="1:17" ht="15.75" customHeight="1" x14ac:dyDescent="0.3">
      <c r="A64" s="118">
        <v>3629</v>
      </c>
      <c r="B64" s="118">
        <v>51</v>
      </c>
      <c r="C64" s="81" t="s">
        <v>386</v>
      </c>
      <c r="D64" s="81">
        <v>14</v>
      </c>
      <c r="E64" s="82">
        <v>43591</v>
      </c>
      <c r="F64" s="81">
        <v>5234</v>
      </c>
      <c r="G64" s="134">
        <v>8441</v>
      </c>
      <c r="H64" s="81">
        <v>7183</v>
      </c>
      <c r="I64" s="81">
        <v>2</v>
      </c>
      <c r="J64" s="135">
        <f t="shared" si="0"/>
        <v>64.545920985120574</v>
      </c>
      <c r="K64" s="136" t="s">
        <v>373</v>
      </c>
      <c r="L64" s="137">
        <f>AVERAGE(J64:J65)</f>
        <v>64.200043825893616</v>
      </c>
      <c r="M64" s="137">
        <f>_xlfn.STDEV.S(J64,J65)</f>
        <v>0.48914416949383815</v>
      </c>
      <c r="N64" s="123">
        <v>3</v>
      </c>
      <c r="O64" s="123"/>
      <c r="P64" s="23">
        <f t="shared" si="1"/>
        <v>194.9</v>
      </c>
      <c r="Q64" s="117">
        <f>AVERAGE(P64:P65)</f>
        <v>193.45</v>
      </c>
    </row>
    <row r="65" spans="1:17" ht="15.75" customHeight="1" x14ac:dyDescent="0.3">
      <c r="A65" s="118">
        <v>3630</v>
      </c>
      <c r="B65" s="118">
        <v>52</v>
      </c>
      <c r="C65" s="81" t="s">
        <v>386</v>
      </c>
      <c r="D65" s="81">
        <v>14</v>
      </c>
      <c r="E65" s="82">
        <v>43591</v>
      </c>
      <c r="F65" s="81">
        <v>5234</v>
      </c>
      <c r="G65" s="134">
        <v>8380</v>
      </c>
      <c r="H65" s="81">
        <v>7154</v>
      </c>
      <c r="I65" s="81"/>
      <c r="J65" s="135">
        <f t="shared" si="0"/>
        <v>63.854166666666664</v>
      </c>
      <c r="K65" s="136"/>
      <c r="L65" s="138"/>
      <c r="M65" s="138"/>
      <c r="N65" s="123"/>
      <c r="O65" s="123"/>
      <c r="P65" s="23">
        <f t="shared" si="1"/>
        <v>192</v>
      </c>
      <c r="Q65" s="117"/>
    </row>
    <row r="66" spans="1:17" ht="15.75" customHeight="1" x14ac:dyDescent="0.3">
      <c r="A66" s="118">
        <v>4297</v>
      </c>
      <c r="B66" s="118">
        <v>3</v>
      </c>
      <c r="C66" s="81" t="s">
        <v>386</v>
      </c>
      <c r="D66" s="81">
        <v>16</v>
      </c>
      <c r="E66" s="82">
        <v>43607</v>
      </c>
      <c r="F66" s="81">
        <v>5258</v>
      </c>
      <c r="G66" s="81">
        <v>7982</v>
      </c>
      <c r="H66" s="81">
        <v>7272</v>
      </c>
      <c r="I66" s="81">
        <v>2</v>
      </c>
      <c r="J66" s="135">
        <f t="shared" si="0"/>
        <v>35.253227408142997</v>
      </c>
      <c r="K66" s="136" t="s">
        <v>13</v>
      </c>
      <c r="L66" s="137">
        <f>AVERAGE(J66:J67)</f>
        <v>34.309168518180172</v>
      </c>
      <c r="M66" s="137">
        <f>_xlfn.STDEV.S(J66,J67)</f>
        <v>1.335100885864317</v>
      </c>
      <c r="N66" s="123"/>
      <c r="O66" s="123"/>
      <c r="P66" s="23">
        <f t="shared" si="1"/>
        <v>201.39999999999998</v>
      </c>
      <c r="Q66" s="117">
        <f>AVERAGE(P66:P67)</f>
        <v>205.6</v>
      </c>
    </row>
    <row r="67" spans="1:17" ht="15.75" customHeight="1" x14ac:dyDescent="0.3">
      <c r="A67" s="118">
        <v>4298</v>
      </c>
      <c r="B67" s="118">
        <v>4</v>
      </c>
      <c r="C67" s="81" t="s">
        <v>386</v>
      </c>
      <c r="D67" s="81">
        <v>16</v>
      </c>
      <c r="E67" s="82">
        <v>43607</v>
      </c>
      <c r="F67" s="81">
        <v>5259</v>
      </c>
      <c r="G67" s="81">
        <v>8057</v>
      </c>
      <c r="H67" s="81">
        <v>7357</v>
      </c>
      <c r="I67" s="81"/>
      <c r="J67" s="135">
        <f t="shared" si="0"/>
        <v>33.365109628217347</v>
      </c>
      <c r="K67" s="136"/>
      <c r="L67" s="138"/>
      <c r="M67" s="138"/>
      <c r="N67" s="123"/>
      <c r="O67" s="123"/>
      <c r="P67" s="23">
        <f t="shared" si="1"/>
        <v>209.8</v>
      </c>
      <c r="Q67" s="117"/>
    </row>
    <row r="68" spans="1:17" ht="15.75" customHeight="1" x14ac:dyDescent="0.3">
      <c r="A68" s="118">
        <v>4943</v>
      </c>
      <c r="B68" s="118">
        <v>3</v>
      </c>
      <c r="C68" s="81" t="s">
        <v>386</v>
      </c>
      <c r="D68" s="81">
        <v>18</v>
      </c>
      <c r="E68" s="82">
        <v>43626</v>
      </c>
      <c r="F68" s="81">
        <v>5258</v>
      </c>
      <c r="G68" s="81">
        <v>8008</v>
      </c>
      <c r="H68" s="81">
        <v>7379</v>
      </c>
      <c r="I68" s="81">
        <v>10</v>
      </c>
      <c r="J68" s="135">
        <f t="shared" si="0"/>
        <v>29.655822725129653</v>
      </c>
      <c r="K68" s="136"/>
      <c r="L68" s="137">
        <f>AVERAGE(J68:J69)</f>
        <v>30.327484377082335</v>
      </c>
      <c r="M68" s="137">
        <f>_xlfn.STDEV.S(J68,J69)</f>
        <v>0.94987301751739828</v>
      </c>
      <c r="N68" s="123"/>
      <c r="O68" s="123"/>
      <c r="P68" s="23">
        <f t="shared" si="1"/>
        <v>212.1</v>
      </c>
      <c r="Q68" s="117">
        <f>AVERAGE(P68:P69)</f>
        <v>223.14999999999998</v>
      </c>
    </row>
    <row r="69" spans="1:17" ht="15.75" customHeight="1" x14ac:dyDescent="0.3">
      <c r="A69" s="118">
        <v>4944</v>
      </c>
      <c r="B69" s="118">
        <v>4</v>
      </c>
      <c r="C69" s="81" t="s">
        <v>386</v>
      </c>
      <c r="D69" s="81">
        <v>18</v>
      </c>
      <c r="E69" s="82">
        <v>43626</v>
      </c>
      <c r="F69" s="81">
        <v>5259</v>
      </c>
      <c r="G69" s="81">
        <v>8327</v>
      </c>
      <c r="H69" s="81">
        <v>7601</v>
      </c>
      <c r="I69" s="81"/>
      <c r="J69" s="135">
        <f t="shared" si="0"/>
        <v>30.999146029035014</v>
      </c>
      <c r="K69" s="136"/>
      <c r="L69" s="138"/>
      <c r="M69" s="138"/>
      <c r="N69" s="123"/>
      <c r="O69" s="123"/>
      <c r="P69" s="23">
        <f t="shared" si="1"/>
        <v>234.2</v>
      </c>
      <c r="Q69" s="117"/>
    </row>
    <row r="70" spans="1:17" ht="15.75" customHeight="1" x14ac:dyDescent="0.3">
      <c r="A70" s="118">
        <v>5767</v>
      </c>
      <c r="B70" s="118">
        <v>7</v>
      </c>
      <c r="C70" s="81" t="s">
        <v>386</v>
      </c>
      <c r="D70" s="81">
        <v>22</v>
      </c>
      <c r="E70" s="82">
        <v>43685</v>
      </c>
      <c r="F70" s="81">
        <v>5232</v>
      </c>
      <c r="G70" s="81">
        <v>7382</v>
      </c>
      <c r="H70" s="81">
        <v>7075</v>
      </c>
      <c r="I70" s="81">
        <v>6</v>
      </c>
      <c r="J70" s="135">
        <f t="shared" si="0"/>
        <v>16.657623440043405</v>
      </c>
      <c r="K70" s="136"/>
      <c r="L70" s="137">
        <f>AVERAGE(J70:J71)</f>
        <v>16.538908609363872</v>
      </c>
      <c r="M70" s="137">
        <f>_xlfn.STDEV.S(J70,J71)</f>
        <v>0.16788812360181854</v>
      </c>
      <c r="N70" s="123"/>
      <c r="O70" s="123"/>
      <c r="P70" s="23">
        <f t="shared" si="1"/>
        <v>184.3</v>
      </c>
      <c r="Q70" s="117">
        <f>AVERAGE(P70:P71)</f>
        <v>190.2</v>
      </c>
    </row>
    <row r="71" spans="1:17" ht="15.75" customHeight="1" x14ac:dyDescent="0.3">
      <c r="A71" s="118">
        <v>5768</v>
      </c>
      <c r="B71" s="118">
        <v>7</v>
      </c>
      <c r="C71" s="81" t="s">
        <v>386</v>
      </c>
      <c r="D71" s="81">
        <v>22</v>
      </c>
      <c r="E71" s="82">
        <v>43685</v>
      </c>
      <c r="F71" s="81">
        <v>5232</v>
      </c>
      <c r="G71" s="81">
        <v>7515</v>
      </c>
      <c r="H71" s="81">
        <v>7193</v>
      </c>
      <c r="I71" s="81"/>
      <c r="J71" s="135">
        <f t="shared" si="0"/>
        <v>16.420193778684343</v>
      </c>
      <c r="K71" s="136"/>
      <c r="L71" s="138"/>
      <c r="M71" s="138"/>
      <c r="N71" s="123"/>
      <c r="O71" s="123"/>
      <c r="P71" s="23">
        <f t="shared" si="1"/>
        <v>196.1</v>
      </c>
      <c r="Q71" s="117"/>
    </row>
    <row r="72" spans="1:17" ht="15.75" customHeight="1" x14ac:dyDescent="0.3">
      <c r="A72" s="118">
        <v>3255</v>
      </c>
      <c r="B72" s="118">
        <v>11</v>
      </c>
      <c r="C72" s="126" t="s">
        <v>387</v>
      </c>
      <c r="D72" s="126">
        <v>13</v>
      </c>
      <c r="E72" s="127">
        <v>43587</v>
      </c>
      <c r="F72" s="126">
        <v>5213</v>
      </c>
      <c r="G72" s="126">
        <v>9335</v>
      </c>
      <c r="H72" s="126">
        <v>8213</v>
      </c>
      <c r="I72" s="126">
        <v>1</v>
      </c>
      <c r="J72" s="128">
        <f t="shared" si="0"/>
        <v>37.4</v>
      </c>
      <c r="K72" s="129" t="s">
        <v>377</v>
      </c>
      <c r="L72" s="130">
        <f>AVERAGE(J72:J73)</f>
        <v>39.040501792114696</v>
      </c>
      <c r="M72" s="130">
        <f>_xlfn.STDEV.S(J72,J73)</f>
        <v>2.3200198835059735</v>
      </c>
      <c r="N72" s="131">
        <v>1</v>
      </c>
      <c r="O72" s="123"/>
      <c r="P72" s="23">
        <f t="shared" si="1"/>
        <v>300</v>
      </c>
      <c r="Q72" s="117">
        <f>AVERAGE(P72:P73)</f>
        <v>261.60000000000002</v>
      </c>
    </row>
    <row r="73" spans="1:17" ht="15.75" customHeight="1" x14ac:dyDescent="0.3">
      <c r="A73" s="118">
        <v>3256</v>
      </c>
      <c r="B73" s="118">
        <v>12</v>
      </c>
      <c r="C73" s="126" t="s">
        <v>387</v>
      </c>
      <c r="D73" s="126">
        <v>13</v>
      </c>
      <c r="E73" s="127">
        <v>43587</v>
      </c>
      <c r="F73" s="126">
        <v>5232</v>
      </c>
      <c r="G73" s="126">
        <v>8372</v>
      </c>
      <c r="H73" s="126">
        <v>7464</v>
      </c>
      <c r="I73" s="126"/>
      <c r="J73" s="128">
        <f t="shared" si="0"/>
        <v>40.681003584229394</v>
      </c>
      <c r="K73" s="129"/>
      <c r="L73" s="132"/>
      <c r="M73" s="132"/>
      <c r="N73" s="131"/>
      <c r="O73" s="123"/>
      <c r="P73" s="23">
        <f t="shared" si="1"/>
        <v>223.2</v>
      </c>
      <c r="Q73" s="117"/>
    </row>
    <row r="74" spans="1:17" ht="15.75" customHeight="1" x14ac:dyDescent="0.3">
      <c r="A74" s="118">
        <v>3981</v>
      </c>
      <c r="B74" s="118">
        <v>11</v>
      </c>
      <c r="C74" s="126" t="s">
        <v>387</v>
      </c>
      <c r="D74" s="126">
        <v>15</v>
      </c>
      <c r="E74" s="127">
        <v>43599</v>
      </c>
      <c r="F74" s="126">
        <v>5213</v>
      </c>
      <c r="G74" s="126">
        <v>8163</v>
      </c>
      <c r="H74" s="126">
        <v>7487</v>
      </c>
      <c r="I74" s="126"/>
      <c r="J74" s="128">
        <f t="shared" si="0"/>
        <v>29.727352682497798</v>
      </c>
      <c r="K74" s="133" t="s">
        <v>13</v>
      </c>
      <c r="L74" s="130">
        <f>AVERAGE(J74:J75)</f>
        <v>30.491459066093064</v>
      </c>
      <c r="M74" s="130">
        <f>_xlfn.STDEV.S(J74,J75)</f>
        <v>1.0806096107762859</v>
      </c>
      <c r="N74" s="131"/>
      <c r="O74" s="123">
        <f>(L74-L76)/19</f>
        <v>0.45694510355776857</v>
      </c>
      <c r="P74" s="23">
        <f t="shared" si="1"/>
        <v>227.4</v>
      </c>
      <c r="Q74" s="117">
        <f>AVERAGE(P74:P75)</f>
        <v>226</v>
      </c>
    </row>
    <row r="75" spans="1:17" ht="15.75" customHeight="1" x14ac:dyDescent="0.3">
      <c r="A75" s="118">
        <v>3982</v>
      </c>
      <c r="B75" s="118">
        <v>12</v>
      </c>
      <c r="C75" s="126" t="s">
        <v>387</v>
      </c>
      <c r="D75" s="126">
        <v>15</v>
      </c>
      <c r="E75" s="127">
        <v>43599</v>
      </c>
      <c r="F75" s="126">
        <v>5232</v>
      </c>
      <c r="G75" s="126">
        <v>8180</v>
      </c>
      <c r="H75" s="126">
        <v>7478</v>
      </c>
      <c r="I75" s="126"/>
      <c r="J75" s="128">
        <f t="shared" si="0"/>
        <v>31.255565449688334</v>
      </c>
      <c r="K75" s="133"/>
      <c r="L75" s="132"/>
      <c r="M75" s="132"/>
      <c r="N75" s="131"/>
      <c r="O75" s="123"/>
      <c r="P75" s="23">
        <f t="shared" si="1"/>
        <v>224.6</v>
      </c>
      <c r="Q75" s="117"/>
    </row>
    <row r="76" spans="1:17" ht="15.75" customHeight="1" x14ac:dyDescent="0.3">
      <c r="A76" s="118">
        <v>4627</v>
      </c>
      <c r="B76" s="118">
        <v>11</v>
      </c>
      <c r="C76" s="126" t="s">
        <v>387</v>
      </c>
      <c r="D76" s="126">
        <v>17</v>
      </c>
      <c r="E76" s="127">
        <v>43619</v>
      </c>
      <c r="F76" s="126">
        <v>5213</v>
      </c>
      <c r="G76" s="126">
        <v>8092</v>
      </c>
      <c r="H76" s="126">
        <v>7581</v>
      </c>
      <c r="I76" s="126"/>
      <c r="J76" s="128">
        <f t="shared" si="0"/>
        <v>21.579391891891891</v>
      </c>
      <c r="K76" s="129"/>
      <c r="L76" s="130">
        <f>AVERAGE(J76:J77)</f>
        <v>21.809502098495461</v>
      </c>
      <c r="M76" s="130">
        <f>_xlfn.STDEV.S(J76,J77)</f>
        <v>0.32542497501924311</v>
      </c>
      <c r="N76" s="131"/>
      <c r="O76" s="123"/>
      <c r="P76" s="23">
        <f t="shared" si="1"/>
        <v>236.8</v>
      </c>
      <c r="Q76" s="117">
        <f>AVERAGE(P76:P77)</f>
        <v>237.05</v>
      </c>
    </row>
    <row r="77" spans="1:17" ht="15.75" customHeight="1" x14ac:dyDescent="0.3">
      <c r="A77" s="118">
        <v>4628</v>
      </c>
      <c r="B77" s="118">
        <v>12</v>
      </c>
      <c r="C77" s="126" t="s">
        <v>387</v>
      </c>
      <c r="D77" s="126">
        <v>17</v>
      </c>
      <c r="E77" s="127">
        <v>43619</v>
      </c>
      <c r="F77" s="126">
        <v>5232</v>
      </c>
      <c r="G77" s="126">
        <v>8128</v>
      </c>
      <c r="H77" s="126">
        <v>7605</v>
      </c>
      <c r="I77" s="126"/>
      <c r="J77" s="128">
        <f t="shared" si="0"/>
        <v>22.03961230509903</v>
      </c>
      <c r="K77" s="129"/>
      <c r="L77" s="132"/>
      <c r="M77" s="132"/>
      <c r="N77" s="131"/>
      <c r="O77" s="123"/>
      <c r="P77" s="23">
        <f t="shared" si="1"/>
        <v>237.3</v>
      </c>
      <c r="Q77" s="117"/>
    </row>
    <row r="78" spans="1:17" ht="15.75" customHeight="1" x14ac:dyDescent="0.3">
      <c r="A78" s="118">
        <v>5271</v>
      </c>
      <c r="B78" s="118">
        <v>9</v>
      </c>
      <c r="C78" s="126" t="s">
        <v>387</v>
      </c>
      <c r="D78" s="126">
        <v>19</v>
      </c>
      <c r="E78" s="127">
        <v>43637</v>
      </c>
      <c r="F78" s="126">
        <v>5188</v>
      </c>
      <c r="G78" s="126">
        <v>8018</v>
      </c>
      <c r="H78" s="126">
        <v>7490</v>
      </c>
      <c r="I78" s="126" t="s">
        <v>388</v>
      </c>
      <c r="J78" s="128">
        <f t="shared" si="0"/>
        <v>22.936576889661165</v>
      </c>
      <c r="K78" s="129"/>
      <c r="L78" s="130">
        <f>AVERAGE(J78:J79)</f>
        <v>23.052266596856072</v>
      </c>
      <c r="M78" s="130">
        <f>_xlfn.STDEV.S(J78,J79)</f>
        <v>0.16360995294200942</v>
      </c>
      <c r="N78" s="131"/>
      <c r="O78" s="123"/>
      <c r="P78" s="23">
        <f t="shared" si="1"/>
        <v>230.2</v>
      </c>
      <c r="Q78" s="117">
        <f>AVERAGE(P78:P79)</f>
        <v>224.95</v>
      </c>
    </row>
    <row r="79" spans="1:17" ht="15.75" customHeight="1" x14ac:dyDescent="0.3">
      <c r="A79" s="118">
        <v>5272</v>
      </c>
      <c r="B79" s="118">
        <v>10</v>
      </c>
      <c r="C79" s="126" t="s">
        <v>387</v>
      </c>
      <c r="D79" s="126">
        <v>19</v>
      </c>
      <c r="E79" s="127">
        <v>43637</v>
      </c>
      <c r="F79" s="126">
        <v>5232</v>
      </c>
      <c r="G79" s="126">
        <v>7938</v>
      </c>
      <c r="H79" s="126">
        <v>7429</v>
      </c>
      <c r="I79" s="126"/>
      <c r="J79" s="128">
        <f t="shared" si="0"/>
        <v>23.167956304050978</v>
      </c>
      <c r="K79" s="129"/>
      <c r="L79" s="132"/>
      <c r="M79" s="132"/>
      <c r="N79" s="131"/>
      <c r="O79" s="123"/>
      <c r="P79" s="23">
        <f t="shared" si="1"/>
        <v>219.7</v>
      </c>
      <c r="Q79" s="117"/>
    </row>
    <row r="80" spans="1:17" ht="15.75" customHeight="1" x14ac:dyDescent="0.3">
      <c r="A80" s="118">
        <v>5555</v>
      </c>
      <c r="B80" s="118">
        <v>47</v>
      </c>
      <c r="C80" s="126" t="s">
        <v>387</v>
      </c>
      <c r="D80" s="126">
        <v>20</v>
      </c>
      <c r="E80" s="127">
        <v>43649</v>
      </c>
      <c r="F80" s="126">
        <v>5258</v>
      </c>
      <c r="G80" s="126">
        <v>8511</v>
      </c>
      <c r="H80" s="126">
        <v>7893</v>
      </c>
      <c r="I80" s="126">
        <v>8</v>
      </c>
      <c r="J80" s="128">
        <f t="shared" si="0"/>
        <v>23.453510436432637</v>
      </c>
      <c r="K80" s="129"/>
      <c r="L80" s="130">
        <f>AVERAGE(J80:J81)</f>
        <v>23.083809417637088</v>
      </c>
      <c r="M80" s="130">
        <f>_xlfn.STDEV.S(J80,J81)</f>
        <v>0.52283619480381616</v>
      </c>
      <c r="N80" s="131"/>
      <c r="O80" s="123"/>
      <c r="P80" s="23">
        <f t="shared" si="1"/>
        <v>263.5</v>
      </c>
      <c r="Q80" s="117">
        <f>AVERAGE(P80:P81)</f>
        <v>252.6</v>
      </c>
    </row>
    <row r="81" spans="1:17" ht="15.75" customHeight="1" x14ac:dyDescent="0.3">
      <c r="A81" s="118">
        <v>5556</v>
      </c>
      <c r="B81" s="118">
        <v>48</v>
      </c>
      <c r="C81" s="126" t="s">
        <v>387</v>
      </c>
      <c r="D81" s="126">
        <v>20</v>
      </c>
      <c r="E81" s="127">
        <v>43649</v>
      </c>
      <c r="F81" s="126">
        <v>5245</v>
      </c>
      <c r="G81" s="126">
        <v>8211</v>
      </c>
      <c r="H81" s="126">
        <v>7662</v>
      </c>
      <c r="I81" s="126"/>
      <c r="J81" s="128">
        <f t="shared" si="0"/>
        <v>22.714108398841539</v>
      </c>
      <c r="K81" s="129"/>
      <c r="L81" s="132"/>
      <c r="M81" s="132"/>
      <c r="N81" s="131"/>
      <c r="O81" s="123"/>
      <c r="P81" s="23">
        <f t="shared" si="1"/>
        <v>241.7</v>
      </c>
      <c r="Q81" s="117"/>
    </row>
    <row r="82" spans="1:17" ht="15.75" customHeight="1" x14ac:dyDescent="0.3">
      <c r="A82" s="118">
        <v>5769</v>
      </c>
      <c r="B82" s="118">
        <v>8</v>
      </c>
      <c r="C82" s="126" t="s">
        <v>387</v>
      </c>
      <c r="D82" s="126">
        <v>22</v>
      </c>
      <c r="E82" s="127">
        <v>43685</v>
      </c>
      <c r="F82" s="126">
        <v>5221</v>
      </c>
      <c r="G82" s="126">
        <v>7729</v>
      </c>
      <c r="H82" s="126">
        <v>7390</v>
      </c>
      <c r="I82" s="126">
        <v>8</v>
      </c>
      <c r="J82" s="128">
        <f t="shared" si="0"/>
        <v>15.629322268326417</v>
      </c>
      <c r="K82" s="129"/>
      <c r="L82" s="130">
        <f>AVERAGE(J82:J83)</f>
        <v>15.453550023052099</v>
      </c>
      <c r="M82" s="130">
        <f>_xlfn.STDEV.S(J82,J83)</f>
        <v>0.24857949315571257</v>
      </c>
      <c r="N82" s="131">
        <f>(L80-L82)/36</f>
        <v>0.21195164984958303</v>
      </c>
      <c r="O82" s="123">
        <f>(L74-L82)/86</f>
        <v>0.17485940747722054</v>
      </c>
      <c r="P82" s="23">
        <f t="shared" si="1"/>
        <v>216.9</v>
      </c>
      <c r="Q82" s="117">
        <f>AVERAGE(P82:P83)</f>
        <v>227.25</v>
      </c>
    </row>
    <row r="83" spans="1:17" ht="15.75" customHeight="1" x14ac:dyDescent="0.3">
      <c r="A83" s="118">
        <v>5770</v>
      </c>
      <c r="B83" s="118">
        <v>8</v>
      </c>
      <c r="C83" s="126" t="s">
        <v>387</v>
      </c>
      <c r="D83" s="126">
        <v>22</v>
      </c>
      <c r="E83" s="127">
        <v>43685</v>
      </c>
      <c r="F83" s="126">
        <v>5221</v>
      </c>
      <c r="G83" s="126">
        <v>7960</v>
      </c>
      <c r="H83" s="126">
        <v>7597</v>
      </c>
      <c r="I83" s="126"/>
      <c r="J83" s="128">
        <f t="shared" si="0"/>
        <v>15.277777777777779</v>
      </c>
      <c r="K83" s="129"/>
      <c r="L83" s="132"/>
      <c r="M83" s="132"/>
      <c r="N83" s="131"/>
      <c r="O83" s="123"/>
      <c r="P83" s="23">
        <f t="shared" si="1"/>
        <v>237.6</v>
      </c>
      <c r="Q83" s="117"/>
    </row>
    <row r="84" spans="1:17" ht="15.75" customHeight="1" x14ac:dyDescent="0.3">
      <c r="A84" s="118">
        <v>3631</v>
      </c>
      <c r="B84" s="118">
        <v>53</v>
      </c>
      <c r="C84" s="81" t="s">
        <v>389</v>
      </c>
      <c r="D84" s="81">
        <v>14</v>
      </c>
      <c r="E84" s="82">
        <v>43591</v>
      </c>
      <c r="F84" s="81">
        <v>5232</v>
      </c>
      <c r="G84" s="134">
        <v>8019</v>
      </c>
      <c r="H84" s="81">
        <v>7151</v>
      </c>
      <c r="I84" s="81">
        <v>2</v>
      </c>
      <c r="J84" s="135">
        <f t="shared" si="0"/>
        <v>45.231891610213651</v>
      </c>
      <c r="K84" s="136" t="s">
        <v>13</v>
      </c>
      <c r="L84" s="137">
        <f>AVERAGE(J84:J85)</f>
        <v>46.314702138593702</v>
      </c>
      <c r="M84" s="137">
        <f>_xlfn.STDEV.S(J84,J85)</f>
        <v>1.5313253347154403</v>
      </c>
      <c r="N84" s="123">
        <v>3</v>
      </c>
      <c r="O84" s="123"/>
      <c r="P84" s="23">
        <f t="shared" si="1"/>
        <v>191.9</v>
      </c>
      <c r="Q84" s="117">
        <f>AVERAGE(P84:P85)</f>
        <v>204.5</v>
      </c>
    </row>
    <row r="85" spans="1:17" ht="15.75" customHeight="1" x14ac:dyDescent="0.3">
      <c r="A85" s="118">
        <v>3632</v>
      </c>
      <c r="B85" s="118">
        <v>54</v>
      </c>
      <c r="C85" s="81" t="s">
        <v>389</v>
      </c>
      <c r="D85" s="81">
        <v>14</v>
      </c>
      <c r="E85" s="82">
        <v>43591</v>
      </c>
      <c r="F85" s="81">
        <v>5271</v>
      </c>
      <c r="G85" s="134">
        <v>8471</v>
      </c>
      <c r="H85" s="81">
        <v>7442</v>
      </c>
      <c r="I85" s="81"/>
      <c r="J85" s="135">
        <f t="shared" si="0"/>
        <v>47.397512666973746</v>
      </c>
      <c r="K85" s="136"/>
      <c r="L85" s="138"/>
      <c r="M85" s="138"/>
      <c r="N85" s="123"/>
      <c r="O85" s="123"/>
      <c r="P85" s="23">
        <f t="shared" si="1"/>
        <v>217.1</v>
      </c>
      <c r="Q85" s="117"/>
    </row>
    <row r="86" spans="1:17" ht="15.75" customHeight="1" x14ac:dyDescent="0.3">
      <c r="A86" s="118">
        <v>4299</v>
      </c>
      <c r="B86" s="118">
        <v>5</v>
      </c>
      <c r="C86" s="81" t="s">
        <v>389</v>
      </c>
      <c r="D86" s="81">
        <v>16</v>
      </c>
      <c r="E86" s="82">
        <v>43607</v>
      </c>
      <c r="F86" s="81">
        <v>5236</v>
      </c>
      <c r="G86" s="81">
        <v>8174</v>
      </c>
      <c r="H86" s="81">
        <v>7414</v>
      </c>
      <c r="I86" s="81">
        <v>2</v>
      </c>
      <c r="J86" s="135">
        <f t="shared" si="0"/>
        <v>34.894398530762167</v>
      </c>
      <c r="K86" s="136"/>
      <c r="L86" s="137">
        <f>AVERAGE(J86:J87)</f>
        <v>35.032926790867648</v>
      </c>
      <c r="M86" s="137">
        <f>_xlfn.STDEV.S(J86,J87)</f>
        <v>0.19590854421311416</v>
      </c>
      <c r="N86" s="123"/>
      <c r="O86" s="123"/>
      <c r="P86" s="23">
        <f t="shared" si="1"/>
        <v>217.8</v>
      </c>
      <c r="Q86" s="117">
        <f>AVERAGE(P86:P87)</f>
        <v>216.8</v>
      </c>
    </row>
    <row r="87" spans="1:17" ht="15.75" customHeight="1" x14ac:dyDescent="0.3">
      <c r="A87" s="118">
        <v>4300</v>
      </c>
      <c r="B87" s="118">
        <v>6</v>
      </c>
      <c r="C87" s="81" t="s">
        <v>389</v>
      </c>
      <c r="D87" s="81">
        <v>16</v>
      </c>
      <c r="E87" s="82">
        <v>43607</v>
      </c>
      <c r="F87" s="81">
        <v>5259</v>
      </c>
      <c r="G87" s="81">
        <v>8176</v>
      </c>
      <c r="H87" s="81">
        <v>7417</v>
      </c>
      <c r="I87" s="81"/>
      <c r="J87" s="135">
        <f t="shared" si="0"/>
        <v>35.171455050973123</v>
      </c>
      <c r="K87" s="136"/>
      <c r="L87" s="138"/>
      <c r="M87" s="138"/>
      <c r="N87" s="123"/>
      <c r="O87" s="123"/>
      <c r="P87" s="23">
        <f t="shared" si="1"/>
        <v>215.8</v>
      </c>
      <c r="Q87" s="117"/>
    </row>
    <row r="88" spans="1:17" ht="15.75" customHeight="1" x14ac:dyDescent="0.3">
      <c r="A88" s="118">
        <v>4945</v>
      </c>
      <c r="B88" s="118">
        <v>5</v>
      </c>
      <c r="C88" s="81" t="s">
        <v>389</v>
      </c>
      <c r="D88" s="81">
        <v>18</v>
      </c>
      <c r="E88" s="82">
        <v>43626</v>
      </c>
      <c r="F88" s="81">
        <v>5236</v>
      </c>
      <c r="G88" s="81">
        <v>7916</v>
      </c>
      <c r="H88" s="81">
        <v>7345</v>
      </c>
      <c r="I88" s="81">
        <v>9</v>
      </c>
      <c r="J88" s="135">
        <f t="shared" si="0"/>
        <v>27.074442863916548</v>
      </c>
      <c r="K88" s="136"/>
      <c r="L88" s="137">
        <f>AVERAGE(J88:J89)</f>
        <v>26.922522100109724</v>
      </c>
      <c r="M88" s="137">
        <f>_xlfn.STDEV.S(J88,J89)</f>
        <v>0.21484840458169335</v>
      </c>
      <c r="N88" s="123"/>
      <c r="O88" s="123"/>
      <c r="P88" s="23">
        <f t="shared" si="1"/>
        <v>210.9</v>
      </c>
      <c r="Q88" s="117">
        <f>AVERAGE(P88:P89)</f>
        <v>217.7</v>
      </c>
    </row>
    <row r="89" spans="1:17" ht="15.75" customHeight="1" x14ac:dyDescent="0.3">
      <c r="A89" s="118">
        <v>4946</v>
      </c>
      <c r="B89" s="118">
        <v>6</v>
      </c>
      <c r="C89" s="81" t="s">
        <v>389</v>
      </c>
      <c r="D89" s="81">
        <v>18</v>
      </c>
      <c r="E89" s="82">
        <v>43626</v>
      </c>
      <c r="F89" s="81">
        <v>5259</v>
      </c>
      <c r="G89" s="81">
        <v>8105</v>
      </c>
      <c r="H89" s="81">
        <v>7504</v>
      </c>
      <c r="I89" s="81"/>
      <c r="J89" s="135">
        <f t="shared" si="0"/>
        <v>26.770601336302896</v>
      </c>
      <c r="K89" s="136"/>
      <c r="L89" s="138"/>
      <c r="M89" s="138"/>
      <c r="N89" s="123"/>
      <c r="O89" s="123"/>
      <c r="P89" s="23">
        <f t="shared" si="1"/>
        <v>224.5</v>
      </c>
      <c r="Q89" s="117"/>
    </row>
    <row r="90" spans="1:17" ht="15.75" customHeight="1" x14ac:dyDescent="0.3">
      <c r="A90" s="118">
        <v>5559</v>
      </c>
      <c r="B90" s="118">
        <v>3</v>
      </c>
      <c r="C90" s="81" t="s">
        <v>389</v>
      </c>
      <c r="D90" s="81">
        <v>21</v>
      </c>
      <c r="E90" s="82">
        <v>43657</v>
      </c>
      <c r="F90" s="81">
        <v>5258</v>
      </c>
      <c r="G90" s="81">
        <v>7938</v>
      </c>
      <c r="H90" s="81">
        <v>7455</v>
      </c>
      <c r="I90" s="81">
        <v>9</v>
      </c>
      <c r="J90" s="135">
        <f t="shared" si="0"/>
        <v>21.984524351388256</v>
      </c>
      <c r="K90" s="136"/>
      <c r="L90" s="137">
        <f>AVERAGE(J90:J91)</f>
        <v>22.100612076290549</v>
      </c>
      <c r="M90" s="137">
        <f>_xlfn.STDEV.S(J90,J91)</f>
        <v>0.16417283498185983</v>
      </c>
      <c r="N90" s="123"/>
      <c r="O90" s="123"/>
      <c r="P90" s="23">
        <f t="shared" si="1"/>
        <v>219.7</v>
      </c>
      <c r="Q90" s="117">
        <f>AVERAGE(P90:P91)</f>
        <v>210.45</v>
      </c>
    </row>
    <row r="91" spans="1:17" ht="15.75" customHeight="1" x14ac:dyDescent="0.3">
      <c r="A91" s="118">
        <v>5560</v>
      </c>
      <c r="B91" s="118">
        <v>4</v>
      </c>
      <c r="C91" s="81" t="s">
        <v>389</v>
      </c>
      <c r="D91" s="81">
        <v>21</v>
      </c>
      <c r="E91" s="82">
        <v>43657</v>
      </c>
      <c r="F91" s="81">
        <v>5259</v>
      </c>
      <c r="G91" s="81">
        <v>7718</v>
      </c>
      <c r="H91" s="81">
        <v>7271</v>
      </c>
      <c r="I91" s="81"/>
      <c r="J91" s="135">
        <f t="shared" si="0"/>
        <v>22.216699801192842</v>
      </c>
      <c r="K91" s="136"/>
      <c r="L91" s="138"/>
      <c r="M91" s="138"/>
      <c r="N91" s="123"/>
      <c r="O91" s="123"/>
      <c r="P91" s="23">
        <f t="shared" si="1"/>
        <v>201.2</v>
      </c>
      <c r="Q91" s="117"/>
    </row>
    <row r="92" spans="1:17" ht="15.75" customHeight="1" x14ac:dyDescent="0.3">
      <c r="A92" s="118">
        <v>5771</v>
      </c>
      <c r="B92" s="118">
        <v>9</v>
      </c>
      <c r="C92" s="81" t="s">
        <v>389</v>
      </c>
      <c r="D92" s="81">
        <v>22</v>
      </c>
      <c r="E92" s="82">
        <v>43685</v>
      </c>
      <c r="F92" s="81">
        <v>5188</v>
      </c>
      <c r="G92" s="81">
        <v>7540</v>
      </c>
      <c r="H92" s="81">
        <v>7209</v>
      </c>
      <c r="I92" s="81">
        <v>8</v>
      </c>
      <c r="J92" s="135">
        <f t="shared" si="0"/>
        <v>16.378030677882236</v>
      </c>
      <c r="K92" s="136"/>
      <c r="L92" s="137">
        <f>AVERAGE(J92:J93)</f>
        <v>16.377535612769449</v>
      </c>
      <c r="M92" s="137">
        <f>_xlfn.STDEV.S(J92,J93)</f>
        <v>7.0012779676124632E-4</v>
      </c>
      <c r="N92" s="123"/>
      <c r="O92" s="123"/>
      <c r="P92" s="23">
        <f t="shared" si="1"/>
        <v>202.1</v>
      </c>
      <c r="Q92" s="117">
        <f>AVERAGE(P92:P93)</f>
        <v>196</v>
      </c>
    </row>
    <row r="93" spans="1:17" ht="15.75" customHeight="1" x14ac:dyDescent="0.3">
      <c r="A93" s="118">
        <v>5772</v>
      </c>
      <c r="B93" s="118">
        <v>9</v>
      </c>
      <c r="C93" s="81" t="s">
        <v>389</v>
      </c>
      <c r="D93" s="81">
        <v>22</v>
      </c>
      <c r="E93" s="82">
        <v>43685</v>
      </c>
      <c r="F93" s="81">
        <v>5188</v>
      </c>
      <c r="G93" s="81">
        <v>7398</v>
      </c>
      <c r="H93" s="81">
        <v>7087</v>
      </c>
      <c r="I93" s="81"/>
      <c r="J93" s="135">
        <f t="shared" si="0"/>
        <v>16.377040547656662</v>
      </c>
      <c r="K93" s="136"/>
      <c r="L93" s="138"/>
      <c r="M93" s="138"/>
      <c r="N93" s="123"/>
      <c r="O93" s="123"/>
      <c r="P93" s="23">
        <f t="shared" si="1"/>
        <v>189.9</v>
      </c>
      <c r="Q93" s="117"/>
    </row>
    <row r="94" spans="1:17" ht="15.75" customHeight="1" x14ac:dyDescent="0.3">
      <c r="A94" s="118">
        <v>3633</v>
      </c>
      <c r="B94" s="118">
        <v>55</v>
      </c>
      <c r="C94" s="126" t="s">
        <v>390</v>
      </c>
      <c r="D94" s="126">
        <v>14</v>
      </c>
      <c r="E94" s="127">
        <v>43591</v>
      </c>
      <c r="F94" s="126">
        <v>5269</v>
      </c>
      <c r="G94" s="141">
        <v>8092</v>
      </c>
      <c r="H94" s="126">
        <v>7415</v>
      </c>
      <c r="I94" s="126">
        <v>2</v>
      </c>
      <c r="J94" s="128">
        <f t="shared" si="0"/>
        <v>31.547064305684998</v>
      </c>
      <c r="K94" s="129" t="s">
        <v>13</v>
      </c>
      <c r="L94" s="130">
        <f>AVERAGE(J94:J95)</f>
        <v>31.434579180349154</v>
      </c>
      <c r="M94" s="130">
        <f>_xlfn.STDEV.S(J94,J95)</f>
        <v>0.15907798981518848</v>
      </c>
      <c r="N94" s="123">
        <v>2</v>
      </c>
      <c r="O94" s="123"/>
      <c r="P94" s="23">
        <f t="shared" si="1"/>
        <v>214.6</v>
      </c>
      <c r="Q94" s="117">
        <f>AVERAGE(P94:P95)</f>
        <v>220</v>
      </c>
    </row>
    <row r="95" spans="1:17" ht="15.75" customHeight="1" x14ac:dyDescent="0.3">
      <c r="A95" s="118">
        <v>3634</v>
      </c>
      <c r="B95" s="118">
        <v>56</v>
      </c>
      <c r="C95" s="126" t="s">
        <v>390</v>
      </c>
      <c r="D95" s="126">
        <v>14</v>
      </c>
      <c r="E95" s="127">
        <v>43591</v>
      </c>
      <c r="F95" s="126">
        <v>5254</v>
      </c>
      <c r="G95" s="141">
        <v>8214</v>
      </c>
      <c r="H95" s="126">
        <v>7508</v>
      </c>
      <c r="I95" s="126"/>
      <c r="J95" s="128">
        <f t="shared" si="0"/>
        <v>31.322094055013309</v>
      </c>
      <c r="K95" s="129"/>
      <c r="L95" s="132"/>
      <c r="M95" s="132"/>
      <c r="N95" s="123"/>
      <c r="O95" s="123"/>
      <c r="P95" s="23">
        <f t="shared" si="1"/>
        <v>225.4</v>
      </c>
      <c r="Q95" s="117"/>
    </row>
    <row r="96" spans="1:17" ht="15.75" customHeight="1" x14ac:dyDescent="0.3">
      <c r="A96" s="118">
        <v>4301</v>
      </c>
      <c r="B96" s="118">
        <v>7</v>
      </c>
      <c r="C96" s="126" t="s">
        <v>390</v>
      </c>
      <c r="D96" s="126">
        <v>16</v>
      </c>
      <c r="E96" s="127">
        <v>43607</v>
      </c>
      <c r="F96" s="126">
        <v>5232</v>
      </c>
      <c r="G96" s="126">
        <v>7659</v>
      </c>
      <c r="H96" s="126">
        <v>7204</v>
      </c>
      <c r="I96" s="126">
        <v>2</v>
      </c>
      <c r="J96" s="128">
        <f t="shared" si="0"/>
        <v>23.073022312373226</v>
      </c>
      <c r="K96" s="129"/>
      <c r="L96" s="130">
        <f>AVERAGE(J96:J97)</f>
        <v>23.333979510616992</v>
      </c>
      <c r="M96" s="130">
        <f>_xlfn.STDEV.S(J96,J97)</f>
        <v>0.36904920895521792</v>
      </c>
      <c r="N96" s="123"/>
      <c r="O96" s="123"/>
      <c r="P96" s="23">
        <f t="shared" si="1"/>
        <v>197.2</v>
      </c>
      <c r="Q96" s="117">
        <f>AVERAGE(P96:P97)</f>
        <v>197.35</v>
      </c>
    </row>
    <row r="97" spans="1:17" ht="15.75" customHeight="1" x14ac:dyDescent="0.3">
      <c r="A97" s="118">
        <v>4302</v>
      </c>
      <c r="B97" s="118">
        <v>8</v>
      </c>
      <c r="C97" s="126" t="s">
        <v>390</v>
      </c>
      <c r="D97" s="126">
        <v>16</v>
      </c>
      <c r="E97" s="127">
        <v>43607</v>
      </c>
      <c r="F97" s="126">
        <v>5221</v>
      </c>
      <c r="G97" s="126">
        <v>7662</v>
      </c>
      <c r="H97" s="126">
        <v>7196</v>
      </c>
      <c r="I97" s="126"/>
      <c r="J97" s="128">
        <f t="shared" si="0"/>
        <v>23.594936708860757</v>
      </c>
      <c r="K97" s="129"/>
      <c r="L97" s="132"/>
      <c r="M97" s="132"/>
      <c r="N97" s="123"/>
      <c r="O97" s="123"/>
      <c r="P97" s="23">
        <f t="shared" si="1"/>
        <v>197.5</v>
      </c>
      <c r="Q97" s="117"/>
    </row>
    <row r="98" spans="1:17" ht="15.75" customHeight="1" x14ac:dyDescent="0.3">
      <c r="A98" s="118">
        <v>4947</v>
      </c>
      <c r="B98" s="118">
        <v>7</v>
      </c>
      <c r="C98" s="126" t="s">
        <v>390</v>
      </c>
      <c r="D98" s="126">
        <v>18</v>
      </c>
      <c r="E98" s="127">
        <v>43626</v>
      </c>
      <c r="F98" s="126">
        <v>5232</v>
      </c>
      <c r="G98" s="126">
        <v>8216</v>
      </c>
      <c r="H98" s="126">
        <v>7726</v>
      </c>
      <c r="I98" s="126">
        <v>7</v>
      </c>
      <c r="J98" s="128">
        <f t="shared" si="0"/>
        <v>19.647153167602248</v>
      </c>
      <c r="K98" s="129"/>
      <c r="L98" s="130">
        <f>AVERAGE(J98:J99)</f>
        <v>19.730194529395927</v>
      </c>
      <c r="M98" s="130">
        <f>_xlfn.STDEV.S(J98,J99)</f>
        <v>0.11743822008655204</v>
      </c>
      <c r="N98" s="123"/>
      <c r="O98" s="123"/>
      <c r="P98" s="23">
        <f t="shared" si="1"/>
        <v>249.4</v>
      </c>
      <c r="Q98" s="117">
        <f>AVERAGE(P98:P99)</f>
        <v>247.85000000000002</v>
      </c>
    </row>
    <row r="99" spans="1:17" ht="15.75" customHeight="1" x14ac:dyDescent="0.3">
      <c r="A99" s="118">
        <v>4948</v>
      </c>
      <c r="B99" s="118">
        <v>8</v>
      </c>
      <c r="C99" s="126" t="s">
        <v>390</v>
      </c>
      <c r="D99" s="126">
        <v>18</v>
      </c>
      <c r="E99" s="127">
        <v>43626</v>
      </c>
      <c r="F99" s="126">
        <v>5221</v>
      </c>
      <c r="G99" s="126">
        <v>8172</v>
      </c>
      <c r="H99" s="126">
        <v>7684</v>
      </c>
      <c r="I99" s="126"/>
      <c r="J99" s="128">
        <f t="shared" si="0"/>
        <v>19.813235891189606</v>
      </c>
      <c r="K99" s="129"/>
      <c r="L99" s="132"/>
      <c r="M99" s="132"/>
      <c r="N99" s="123"/>
      <c r="O99" s="123"/>
      <c r="P99" s="23">
        <f t="shared" si="1"/>
        <v>246.3</v>
      </c>
      <c r="Q99" s="117"/>
    </row>
    <row r="100" spans="1:17" ht="15.75" customHeight="1" x14ac:dyDescent="0.3">
      <c r="A100" s="118">
        <v>5513</v>
      </c>
      <c r="B100" s="118">
        <v>5</v>
      </c>
      <c r="C100" s="126" t="s">
        <v>390</v>
      </c>
      <c r="D100" s="126">
        <v>20</v>
      </c>
      <c r="E100" s="127">
        <v>43649</v>
      </c>
      <c r="F100" s="126">
        <v>5236</v>
      </c>
      <c r="G100" s="126">
        <v>7395</v>
      </c>
      <c r="H100" s="126">
        <v>7015</v>
      </c>
      <c r="I100" s="126">
        <v>8</v>
      </c>
      <c r="J100" s="128">
        <f t="shared" si="0"/>
        <v>21.360314783586283</v>
      </c>
      <c r="K100" s="129"/>
      <c r="L100" s="130">
        <f>AVERAGE(J100:J101)</f>
        <v>21.090962118861235</v>
      </c>
      <c r="M100" s="130">
        <f>_xlfn.STDEV.S(J100,J101)</f>
        <v>0.38092219151549844</v>
      </c>
      <c r="N100" s="123"/>
      <c r="O100" s="123"/>
      <c r="P100" s="23">
        <f t="shared" si="1"/>
        <v>177.9</v>
      </c>
      <c r="Q100" s="117">
        <f>AVERAGE(P100:P101)</f>
        <v>177.8</v>
      </c>
    </row>
    <row r="101" spans="1:17" ht="15.75" customHeight="1" x14ac:dyDescent="0.3">
      <c r="A101" s="118">
        <v>5514</v>
      </c>
      <c r="B101" s="118">
        <v>6</v>
      </c>
      <c r="C101" s="126" t="s">
        <v>390</v>
      </c>
      <c r="D101" s="126">
        <v>20</v>
      </c>
      <c r="E101" s="127">
        <v>43649</v>
      </c>
      <c r="F101" s="126">
        <v>5259</v>
      </c>
      <c r="G101" s="126">
        <v>7406</v>
      </c>
      <c r="H101" s="126">
        <v>7036</v>
      </c>
      <c r="I101" s="126"/>
      <c r="J101" s="128">
        <f t="shared" si="0"/>
        <v>20.821609454136183</v>
      </c>
      <c r="K101" s="129"/>
      <c r="L101" s="132"/>
      <c r="M101" s="132"/>
      <c r="N101" s="123"/>
      <c r="O101" s="123"/>
      <c r="P101" s="23">
        <f t="shared" si="1"/>
        <v>177.7</v>
      </c>
      <c r="Q101" s="117"/>
    </row>
    <row r="102" spans="1:17" ht="15.75" customHeight="1" x14ac:dyDescent="0.3">
      <c r="A102" s="118">
        <v>5773</v>
      </c>
      <c r="B102" s="118">
        <v>10</v>
      </c>
      <c r="C102" s="126" t="s">
        <v>390</v>
      </c>
      <c r="D102" s="126">
        <v>22</v>
      </c>
      <c r="E102" s="127">
        <v>43685</v>
      </c>
      <c r="F102" s="126">
        <v>5232</v>
      </c>
      <c r="G102" s="126">
        <v>8142</v>
      </c>
      <c r="H102" s="126">
        <v>7755</v>
      </c>
      <c r="I102" s="126">
        <v>8</v>
      </c>
      <c r="J102" s="128">
        <f t="shared" si="0"/>
        <v>15.338882282996433</v>
      </c>
      <c r="K102" s="129"/>
      <c r="L102" s="130">
        <f>AVERAGE(J102:J103)</f>
        <v>15.494811816951264</v>
      </c>
      <c r="M102" s="130">
        <f>_xlfn.STDEV.S(J102,J103)</f>
        <v>0.22051766169343803</v>
      </c>
      <c r="N102" s="123"/>
      <c r="O102" s="123"/>
      <c r="P102" s="23">
        <f t="shared" si="1"/>
        <v>252.3</v>
      </c>
      <c r="Q102" s="117">
        <f>AVERAGE(P102:P103)</f>
        <v>247.55</v>
      </c>
    </row>
    <row r="103" spans="1:17" ht="15.75" customHeight="1" x14ac:dyDescent="0.3">
      <c r="A103" s="118">
        <v>5774</v>
      </c>
      <c r="B103" s="118">
        <v>10</v>
      </c>
      <c r="C103" s="126" t="s">
        <v>390</v>
      </c>
      <c r="D103" s="126">
        <v>22</v>
      </c>
      <c r="E103" s="127">
        <v>43685</v>
      </c>
      <c r="F103" s="126">
        <v>5232</v>
      </c>
      <c r="G103" s="126">
        <v>8040</v>
      </c>
      <c r="H103" s="126">
        <v>7660</v>
      </c>
      <c r="I103" s="126"/>
      <c r="J103" s="128">
        <f t="shared" si="0"/>
        <v>15.650741350906095</v>
      </c>
      <c r="K103" s="129"/>
      <c r="L103" s="132"/>
      <c r="M103" s="132"/>
      <c r="N103" s="123"/>
      <c r="O103" s="123"/>
      <c r="P103" s="23">
        <f t="shared" si="1"/>
        <v>242.8</v>
      </c>
      <c r="Q103" s="117"/>
    </row>
    <row r="104" spans="1:17" ht="15.75" customHeight="1" x14ac:dyDescent="0.3">
      <c r="A104" s="118">
        <v>2917</v>
      </c>
      <c r="B104" s="118">
        <v>1</v>
      </c>
      <c r="C104" s="126" t="s">
        <v>391</v>
      </c>
      <c r="D104" s="126">
        <v>11</v>
      </c>
      <c r="E104" s="127">
        <v>43571</v>
      </c>
      <c r="F104" s="141">
        <v>5301</v>
      </c>
      <c r="G104" s="126">
        <v>7746</v>
      </c>
      <c r="H104" s="126">
        <v>6822</v>
      </c>
      <c r="I104" s="126">
        <v>2</v>
      </c>
      <c r="J104" s="128">
        <f t="shared" si="0"/>
        <v>60.749506903353058</v>
      </c>
      <c r="K104" s="129">
        <v>0.5</v>
      </c>
      <c r="L104" s="130">
        <f>AVERAGE(J104:J105)</f>
        <v>61.09686821634449</v>
      </c>
      <c r="M104" s="130">
        <f>_xlfn.STDEV.S(J104,J105)</f>
        <v>0.49124307987620264</v>
      </c>
      <c r="N104" s="123">
        <v>2</v>
      </c>
      <c r="O104" s="123"/>
      <c r="P104" s="23">
        <f t="shared" si="1"/>
        <v>152.1</v>
      </c>
      <c r="Q104" s="117">
        <f>AVERAGE(P104:P105)</f>
        <v>153.6</v>
      </c>
    </row>
    <row r="105" spans="1:17" ht="15.75" customHeight="1" x14ac:dyDescent="0.3">
      <c r="A105" s="118">
        <v>2918</v>
      </c>
      <c r="B105" s="118">
        <v>2</v>
      </c>
      <c r="C105" s="126" t="s">
        <v>391</v>
      </c>
      <c r="D105" s="126">
        <v>11</v>
      </c>
      <c r="E105" s="127">
        <v>43571</v>
      </c>
      <c r="F105" s="141">
        <v>5190</v>
      </c>
      <c r="G105" s="126">
        <v>7694</v>
      </c>
      <c r="H105" s="126">
        <v>6741</v>
      </c>
      <c r="I105" s="126"/>
      <c r="J105" s="128">
        <f t="shared" si="0"/>
        <v>61.444229529335914</v>
      </c>
      <c r="K105" s="129"/>
      <c r="L105" s="132"/>
      <c r="M105" s="132"/>
      <c r="N105" s="123"/>
      <c r="O105" s="123"/>
      <c r="P105" s="23">
        <f t="shared" si="1"/>
        <v>155.1</v>
      </c>
      <c r="Q105" s="117"/>
    </row>
    <row r="106" spans="1:17" ht="15.75" customHeight="1" x14ac:dyDescent="0.3">
      <c r="A106" s="118">
        <v>3635</v>
      </c>
      <c r="B106" s="118">
        <v>57</v>
      </c>
      <c r="C106" s="126" t="s">
        <v>391</v>
      </c>
      <c r="D106" s="126">
        <v>14</v>
      </c>
      <c r="E106" s="127">
        <v>43591</v>
      </c>
      <c r="F106" s="126">
        <v>5257</v>
      </c>
      <c r="G106" s="141">
        <v>7457</v>
      </c>
      <c r="H106" s="126">
        <v>6968</v>
      </c>
      <c r="I106" s="126"/>
      <c r="J106" s="128">
        <f t="shared" si="0"/>
        <v>28.579777907656339</v>
      </c>
      <c r="K106" s="129" t="s">
        <v>13</v>
      </c>
      <c r="L106" s="130">
        <f>AVERAGE(J106:J107)</f>
        <v>28.517531230250931</v>
      </c>
      <c r="M106" s="130">
        <f>_xlfn.STDEV.S(J106,J107)</f>
        <v>8.8030095399388719E-2</v>
      </c>
      <c r="N106" s="123"/>
      <c r="O106" s="123"/>
      <c r="P106" s="23">
        <f t="shared" si="1"/>
        <v>171.1</v>
      </c>
      <c r="Q106" s="117">
        <f>AVERAGE(P106:P107)</f>
        <v>171.64999999999998</v>
      </c>
    </row>
    <row r="107" spans="1:17" ht="15.75" customHeight="1" x14ac:dyDescent="0.3">
      <c r="A107" s="118">
        <v>3636</v>
      </c>
      <c r="B107" s="118">
        <v>58</v>
      </c>
      <c r="C107" s="126" t="s">
        <v>391</v>
      </c>
      <c r="D107" s="126">
        <v>14</v>
      </c>
      <c r="E107" s="127">
        <v>43591</v>
      </c>
      <c r="F107" s="126">
        <v>5320</v>
      </c>
      <c r="G107" s="141">
        <v>7532</v>
      </c>
      <c r="H107" s="126">
        <v>7042</v>
      </c>
      <c r="I107" s="126"/>
      <c r="J107" s="128">
        <f t="shared" si="0"/>
        <v>28.455284552845526</v>
      </c>
      <c r="K107" s="129"/>
      <c r="L107" s="132"/>
      <c r="M107" s="132"/>
      <c r="N107" s="123"/>
      <c r="O107" s="123"/>
      <c r="P107" s="23">
        <f t="shared" si="1"/>
        <v>172.2</v>
      </c>
      <c r="Q107" s="117"/>
    </row>
    <row r="108" spans="1:17" ht="15.75" customHeight="1" x14ac:dyDescent="0.3">
      <c r="A108" s="118">
        <v>4303</v>
      </c>
      <c r="B108" s="118">
        <v>9</v>
      </c>
      <c r="C108" s="126" t="s">
        <v>391</v>
      </c>
      <c r="D108" s="126">
        <v>16</v>
      </c>
      <c r="E108" s="127">
        <v>43607</v>
      </c>
      <c r="F108" s="126">
        <v>5188</v>
      </c>
      <c r="G108" s="126">
        <v>7454</v>
      </c>
      <c r="H108" s="126">
        <v>7019</v>
      </c>
      <c r="I108" s="126">
        <v>2</v>
      </c>
      <c r="J108" s="128">
        <f t="shared" si="0"/>
        <v>23.757509557618789</v>
      </c>
      <c r="K108" s="129" t="s">
        <v>13</v>
      </c>
      <c r="L108" s="130">
        <f>AVERAGE(J108:J109)</f>
        <v>23.832268890596886</v>
      </c>
      <c r="M108" s="130">
        <f>_xlfn.STDEV.S(J108,J109)</f>
        <v>0.10572566261159333</v>
      </c>
      <c r="N108" s="123"/>
      <c r="O108" s="123"/>
      <c r="P108" s="23">
        <f t="shared" si="1"/>
        <v>183.1</v>
      </c>
      <c r="Q108" s="117">
        <f>AVERAGE(P108:P109)</f>
        <v>181.89999999999998</v>
      </c>
    </row>
    <row r="109" spans="1:17" ht="15.75" customHeight="1" x14ac:dyDescent="0.3">
      <c r="A109" s="118">
        <v>4304</v>
      </c>
      <c r="B109" s="118">
        <v>10</v>
      </c>
      <c r="C109" s="126" t="s">
        <v>391</v>
      </c>
      <c r="D109" s="126">
        <v>16</v>
      </c>
      <c r="E109" s="127">
        <v>43607</v>
      </c>
      <c r="F109" s="126">
        <v>5232</v>
      </c>
      <c r="G109" s="126">
        <v>7471</v>
      </c>
      <c r="H109" s="126">
        <v>7039</v>
      </c>
      <c r="I109" s="126"/>
      <c r="J109" s="128">
        <f t="shared" si="0"/>
        <v>23.907028223574986</v>
      </c>
      <c r="K109" s="129"/>
      <c r="L109" s="132"/>
      <c r="M109" s="132"/>
      <c r="N109" s="123"/>
      <c r="O109" s="123"/>
      <c r="P109" s="23">
        <f t="shared" si="1"/>
        <v>180.7</v>
      </c>
      <c r="Q109" s="117"/>
    </row>
    <row r="110" spans="1:17" ht="15.75" customHeight="1" x14ac:dyDescent="0.3">
      <c r="A110" s="118">
        <v>4949</v>
      </c>
      <c r="B110" s="118">
        <v>9</v>
      </c>
      <c r="C110" s="126" t="s">
        <v>391</v>
      </c>
      <c r="D110" s="126">
        <v>18</v>
      </c>
      <c r="E110" s="127">
        <v>43626</v>
      </c>
      <c r="F110" s="126">
        <v>5188</v>
      </c>
      <c r="G110" s="126">
        <v>7220</v>
      </c>
      <c r="H110" s="126">
        <v>6889</v>
      </c>
      <c r="I110" s="126">
        <v>6</v>
      </c>
      <c r="J110" s="128">
        <f t="shared" si="0"/>
        <v>19.459141681363903</v>
      </c>
      <c r="K110" s="129"/>
      <c r="L110" s="130">
        <f>AVERAGE(J110:J111)</f>
        <v>19.658014490055834</v>
      </c>
      <c r="M110" s="130">
        <f>_xlfn.STDEV.S(J110,J111)</f>
        <v>0.28124862323935862</v>
      </c>
      <c r="N110" s="123"/>
      <c r="O110" s="123"/>
      <c r="P110" s="23">
        <f t="shared" si="1"/>
        <v>170.1</v>
      </c>
      <c r="Q110" s="117">
        <f>AVERAGE(P110:P111)</f>
        <v>168.89999999999998</v>
      </c>
    </row>
    <row r="111" spans="1:17" ht="15.75" customHeight="1" x14ac:dyDescent="0.3">
      <c r="A111" s="118">
        <v>4950</v>
      </c>
      <c r="B111" s="118">
        <v>10</v>
      </c>
      <c r="C111" s="126" t="s">
        <v>391</v>
      </c>
      <c r="D111" s="126">
        <v>18</v>
      </c>
      <c r="E111" s="127">
        <v>43626</v>
      </c>
      <c r="F111" s="126">
        <v>5232</v>
      </c>
      <c r="G111" s="126">
        <v>7242</v>
      </c>
      <c r="H111" s="126">
        <v>6909</v>
      </c>
      <c r="I111" s="126"/>
      <c r="J111" s="128">
        <f t="shared" si="0"/>
        <v>19.856887298747765</v>
      </c>
      <c r="K111" s="129"/>
      <c r="L111" s="132"/>
      <c r="M111" s="132"/>
      <c r="N111" s="123"/>
      <c r="O111" s="123"/>
      <c r="P111" s="23">
        <f t="shared" si="1"/>
        <v>167.7</v>
      </c>
      <c r="Q111" s="117"/>
    </row>
    <row r="112" spans="1:17" ht="15.75" customHeight="1" x14ac:dyDescent="0.3">
      <c r="A112" s="118">
        <v>5515</v>
      </c>
      <c r="B112" s="118">
        <v>7</v>
      </c>
      <c r="C112" s="126" t="s">
        <v>391</v>
      </c>
      <c r="D112" s="126">
        <v>20</v>
      </c>
      <c r="E112" s="127">
        <v>43649</v>
      </c>
      <c r="F112" s="126">
        <v>5232</v>
      </c>
      <c r="G112" s="126">
        <v>7031</v>
      </c>
      <c r="H112" s="126">
        <v>6729</v>
      </c>
      <c r="I112" s="126">
        <v>7</v>
      </c>
      <c r="J112" s="128">
        <f t="shared" si="0"/>
        <v>20.17368069472278</v>
      </c>
      <c r="K112" s="129"/>
      <c r="L112" s="130">
        <f>AVERAGE(J112:J113)</f>
        <v>20.700651089049369</v>
      </c>
      <c r="M112" s="130">
        <f>_xlfn.STDEV.S(J112,J113)</f>
        <v>0.74524867862576083</v>
      </c>
      <c r="N112" s="123"/>
      <c r="O112" s="123"/>
      <c r="P112" s="23">
        <f t="shared" si="1"/>
        <v>149.69999999999999</v>
      </c>
      <c r="Q112" s="117">
        <f>AVERAGE(P112:P113)</f>
        <v>153.05000000000001</v>
      </c>
    </row>
    <row r="113" spans="1:17" ht="15.75" customHeight="1" x14ac:dyDescent="0.3">
      <c r="A113" s="118">
        <v>5516</v>
      </c>
      <c r="B113" s="118">
        <v>8</v>
      </c>
      <c r="C113" s="126" t="s">
        <v>391</v>
      </c>
      <c r="D113" s="126">
        <v>20</v>
      </c>
      <c r="E113" s="127">
        <v>43649</v>
      </c>
      <c r="F113" s="126">
        <v>5221</v>
      </c>
      <c r="G113" s="126">
        <v>7117</v>
      </c>
      <c r="H113" s="126">
        <v>6785</v>
      </c>
      <c r="I113" s="126"/>
      <c r="J113" s="128">
        <f t="shared" si="0"/>
        <v>21.227621483375959</v>
      </c>
      <c r="K113" s="129"/>
      <c r="L113" s="132"/>
      <c r="M113" s="132"/>
      <c r="N113" s="123"/>
      <c r="O113" s="123"/>
      <c r="P113" s="23">
        <f t="shared" si="1"/>
        <v>156.4</v>
      </c>
      <c r="Q113" s="117"/>
    </row>
    <row r="114" spans="1:17" ht="15.75" customHeight="1" x14ac:dyDescent="0.3">
      <c r="A114" s="118">
        <v>5775</v>
      </c>
      <c r="B114" s="118">
        <v>11</v>
      </c>
      <c r="C114" s="126" t="s">
        <v>391</v>
      </c>
      <c r="D114" s="126">
        <v>22</v>
      </c>
      <c r="E114" s="127">
        <v>43685</v>
      </c>
      <c r="F114" s="126">
        <v>5213</v>
      </c>
      <c r="G114" s="126">
        <v>7468</v>
      </c>
      <c r="H114" s="126">
        <v>7164</v>
      </c>
      <c r="I114" s="126">
        <v>5</v>
      </c>
      <c r="J114" s="128">
        <f t="shared" si="0"/>
        <v>15.581752947206562</v>
      </c>
      <c r="K114" s="129"/>
      <c r="L114" s="130">
        <f>AVERAGE(J114:J115)</f>
        <v>15.819669386117123</v>
      </c>
      <c r="M114" s="130">
        <f>_xlfn.STDEV.S(J114,J115)</f>
        <v>0.33646465461882469</v>
      </c>
      <c r="N114" s="123"/>
      <c r="O114" s="123"/>
      <c r="P114" s="23">
        <f t="shared" si="1"/>
        <v>195.1</v>
      </c>
      <c r="Q114" s="117">
        <f>AVERAGE(P114:P115)</f>
        <v>187.85</v>
      </c>
    </row>
    <row r="115" spans="1:17" ht="15.75" customHeight="1" x14ac:dyDescent="0.3">
      <c r="A115" s="118">
        <v>5776</v>
      </c>
      <c r="B115" s="118">
        <v>11</v>
      </c>
      <c r="C115" s="126" t="s">
        <v>391</v>
      </c>
      <c r="D115" s="126">
        <v>22</v>
      </c>
      <c r="E115" s="127">
        <v>43685</v>
      </c>
      <c r="F115" s="126">
        <v>5213</v>
      </c>
      <c r="G115" s="126">
        <v>7309</v>
      </c>
      <c r="H115" s="126">
        <v>7019</v>
      </c>
      <c r="I115" s="126"/>
      <c r="J115" s="128">
        <f t="shared" si="0"/>
        <v>16.057585825027683</v>
      </c>
      <c r="K115" s="129"/>
      <c r="L115" s="132"/>
      <c r="M115" s="132"/>
      <c r="N115" s="123"/>
      <c r="O115" s="123"/>
      <c r="P115" s="23">
        <f t="shared" si="1"/>
        <v>180.6</v>
      </c>
      <c r="Q115" s="117"/>
    </row>
    <row r="116" spans="1:17" ht="15.75" customHeight="1" x14ac:dyDescent="0.3">
      <c r="A116" s="118">
        <v>3257</v>
      </c>
      <c r="B116" s="118">
        <v>13</v>
      </c>
      <c r="C116" s="28" t="s">
        <v>392</v>
      </c>
      <c r="D116" s="28">
        <v>13</v>
      </c>
      <c r="E116" s="29">
        <v>43587</v>
      </c>
      <c r="F116" s="28">
        <v>5314</v>
      </c>
      <c r="G116" s="28">
        <v>9150</v>
      </c>
      <c r="H116" s="28">
        <v>8003</v>
      </c>
      <c r="I116" s="28">
        <v>1</v>
      </c>
      <c r="J116" s="119">
        <f t="shared" si="0"/>
        <v>42.655262179248794</v>
      </c>
      <c r="K116" s="120" t="s">
        <v>13</v>
      </c>
      <c r="L116" s="121">
        <f>AVERAGE(J116:J117)</f>
        <v>41.426837438830745</v>
      </c>
      <c r="M116" s="121">
        <f>_xlfn.STDEV.S(J116,J117)</f>
        <v>1.7372549282538488</v>
      </c>
      <c r="N116" s="122">
        <v>3</v>
      </c>
      <c r="O116" s="123"/>
      <c r="P116" s="23">
        <f t="shared" si="1"/>
        <v>268.89999999999998</v>
      </c>
      <c r="Q116" s="117">
        <f>AVERAGE(P116:P117)</f>
        <v>260.45</v>
      </c>
    </row>
    <row r="117" spans="1:17" ht="15.75" customHeight="1" x14ac:dyDescent="0.3">
      <c r="A117" s="118">
        <v>3258</v>
      </c>
      <c r="B117" s="118">
        <v>14</v>
      </c>
      <c r="C117" s="28" t="s">
        <v>392</v>
      </c>
      <c r="D117" s="28">
        <v>13</v>
      </c>
      <c r="E117" s="29">
        <v>43587</v>
      </c>
      <c r="F117" s="28">
        <v>5249</v>
      </c>
      <c r="G117" s="28">
        <v>8782</v>
      </c>
      <c r="H117" s="28">
        <v>7769</v>
      </c>
      <c r="I117" s="28"/>
      <c r="J117" s="119">
        <f t="shared" si="0"/>
        <v>40.198412698412703</v>
      </c>
      <c r="K117" s="120"/>
      <c r="L117" s="124"/>
      <c r="M117" s="124"/>
      <c r="N117" s="122"/>
      <c r="O117" s="123"/>
      <c r="P117" s="23">
        <f t="shared" si="1"/>
        <v>252</v>
      </c>
      <c r="Q117" s="117"/>
    </row>
    <row r="118" spans="1:17" ht="15.75" customHeight="1" x14ac:dyDescent="0.3">
      <c r="A118" s="118">
        <v>3983</v>
      </c>
      <c r="B118" s="118">
        <v>13</v>
      </c>
      <c r="C118" s="28" t="s">
        <v>392</v>
      </c>
      <c r="D118" s="28">
        <v>15</v>
      </c>
      <c r="E118" s="29">
        <v>43599</v>
      </c>
      <c r="F118" s="28">
        <v>5314</v>
      </c>
      <c r="G118" s="28">
        <v>7633</v>
      </c>
      <c r="H118" s="28">
        <v>6996</v>
      </c>
      <c r="I118" s="28"/>
      <c r="J118" s="119">
        <f t="shared" si="0"/>
        <v>37.871581450653984</v>
      </c>
      <c r="K118" s="125"/>
      <c r="L118" s="121">
        <f>AVERAGE(J118:J119)</f>
        <v>35.765199111312057</v>
      </c>
      <c r="M118" s="121">
        <f>_xlfn.STDEV.S(J118,J119)</f>
        <v>2.9788744718405149</v>
      </c>
      <c r="N118" s="122"/>
      <c r="O118" s="123"/>
      <c r="P118" s="23">
        <f t="shared" si="1"/>
        <v>168.2</v>
      </c>
      <c r="Q118" s="117">
        <f>AVERAGE(P118:P119)</f>
        <v>171.14999999999998</v>
      </c>
    </row>
    <row r="119" spans="1:17" ht="15.75" customHeight="1" x14ac:dyDescent="0.3">
      <c r="A119" s="118">
        <v>3984</v>
      </c>
      <c r="B119" s="118">
        <v>14</v>
      </c>
      <c r="C119" s="28" t="s">
        <v>392</v>
      </c>
      <c r="D119" s="28">
        <v>15</v>
      </c>
      <c r="E119" s="29">
        <v>43599</v>
      </c>
      <c r="F119" s="28">
        <v>5249</v>
      </c>
      <c r="G119" s="28">
        <v>7576</v>
      </c>
      <c r="H119" s="28">
        <v>6990</v>
      </c>
      <c r="I119" s="28"/>
      <c r="J119" s="119">
        <f t="shared" si="0"/>
        <v>33.658816771970137</v>
      </c>
      <c r="K119" s="125"/>
      <c r="L119" s="124"/>
      <c r="M119" s="124"/>
      <c r="N119" s="122"/>
      <c r="O119" s="123"/>
      <c r="P119" s="23">
        <f t="shared" si="1"/>
        <v>174.1</v>
      </c>
      <c r="Q119" s="117"/>
    </row>
    <row r="120" spans="1:17" ht="15.75" customHeight="1" x14ac:dyDescent="0.3">
      <c r="A120" s="118">
        <v>4629</v>
      </c>
      <c r="B120" s="118">
        <v>13</v>
      </c>
      <c r="C120" s="28" t="s">
        <v>392</v>
      </c>
      <c r="D120" s="28">
        <v>17</v>
      </c>
      <c r="E120" s="29">
        <v>43619</v>
      </c>
      <c r="F120" s="28">
        <v>5314</v>
      </c>
      <c r="G120" s="28">
        <v>8346</v>
      </c>
      <c r="H120" s="28">
        <v>7631</v>
      </c>
      <c r="I120" s="28"/>
      <c r="J120" s="119">
        <f t="shared" si="0"/>
        <v>30.858869227449286</v>
      </c>
      <c r="K120" s="120"/>
      <c r="L120" s="121">
        <f>AVERAGE(J120:J121)</f>
        <v>30.954644697758255</v>
      </c>
      <c r="M120" s="121">
        <f>_xlfn.STDEV.S(J120,J121)</f>
        <v>0.13544696905360729</v>
      </c>
      <c r="N120" s="122"/>
      <c r="O120" s="123"/>
      <c r="P120" s="23">
        <f t="shared" si="1"/>
        <v>231.7</v>
      </c>
      <c r="Q120" s="117">
        <f>AVERAGE(P120:P121)</f>
        <v>234.85</v>
      </c>
    </row>
    <row r="121" spans="1:17" ht="15.75" customHeight="1" x14ac:dyDescent="0.3">
      <c r="A121" s="118">
        <v>4630</v>
      </c>
      <c r="B121" s="118">
        <v>14</v>
      </c>
      <c r="C121" s="28" t="s">
        <v>392</v>
      </c>
      <c r="D121" s="28">
        <v>17</v>
      </c>
      <c r="E121" s="29">
        <v>43619</v>
      </c>
      <c r="F121" s="28">
        <v>5249</v>
      </c>
      <c r="G121" s="28">
        <v>8368</v>
      </c>
      <c r="H121" s="28">
        <v>7629</v>
      </c>
      <c r="I121" s="28"/>
      <c r="J121" s="119">
        <f t="shared" si="0"/>
        <v>31.050420168067227</v>
      </c>
      <c r="K121" s="120"/>
      <c r="L121" s="124"/>
      <c r="M121" s="124"/>
      <c r="N121" s="122"/>
      <c r="O121" s="123"/>
      <c r="P121" s="23">
        <f t="shared" si="1"/>
        <v>238</v>
      </c>
      <c r="Q121" s="117"/>
    </row>
    <row r="122" spans="1:17" ht="15.75" customHeight="1" x14ac:dyDescent="0.3">
      <c r="A122" s="118">
        <v>5777</v>
      </c>
      <c r="B122" s="118">
        <v>12</v>
      </c>
      <c r="C122" s="28" t="s">
        <v>392</v>
      </c>
      <c r="D122" s="28">
        <v>22</v>
      </c>
      <c r="E122" s="29">
        <v>43685</v>
      </c>
      <c r="F122" s="28">
        <v>5232</v>
      </c>
      <c r="G122" s="28">
        <v>7541</v>
      </c>
      <c r="H122" s="28">
        <v>7226</v>
      </c>
      <c r="I122" s="28">
        <v>7</v>
      </c>
      <c r="J122" s="119">
        <f t="shared" si="0"/>
        <v>15.797392176529589</v>
      </c>
      <c r="K122" s="120"/>
      <c r="L122" s="121">
        <f>AVERAGE(J122:J123)</f>
        <v>16.118870676043649</v>
      </c>
      <c r="M122" s="121">
        <f>_xlfn.STDEV.S(J122,J123)</f>
        <v>0.45463925402413646</v>
      </c>
      <c r="N122" s="122">
        <f>(L120-L122)/67</f>
        <v>0.22142946301066577</v>
      </c>
      <c r="O122" s="123">
        <f>(L118-L122)/86</f>
        <v>0.22844567947986522</v>
      </c>
      <c r="P122" s="23">
        <f t="shared" si="1"/>
        <v>199.4</v>
      </c>
      <c r="Q122" s="117">
        <f>AVERAGE(P122:P123)</f>
        <v>202.8</v>
      </c>
    </row>
    <row r="123" spans="1:17" ht="15.75" customHeight="1" x14ac:dyDescent="0.3">
      <c r="A123" s="118">
        <v>5778</v>
      </c>
      <c r="B123" s="118">
        <v>12</v>
      </c>
      <c r="C123" s="28" t="s">
        <v>392</v>
      </c>
      <c r="D123" s="28">
        <v>22</v>
      </c>
      <c r="E123" s="29">
        <v>43685</v>
      </c>
      <c r="F123" s="28">
        <v>5232</v>
      </c>
      <c r="G123" s="28">
        <v>7633</v>
      </c>
      <c r="H123" s="28">
        <v>7294</v>
      </c>
      <c r="I123" s="28"/>
      <c r="J123" s="119">
        <f t="shared" si="0"/>
        <v>16.44034917555771</v>
      </c>
      <c r="K123" s="120"/>
      <c r="L123" s="124"/>
      <c r="M123" s="124"/>
      <c r="N123" s="122"/>
      <c r="O123" s="123"/>
      <c r="P123" s="23">
        <f t="shared" si="1"/>
        <v>206.2</v>
      </c>
      <c r="Q123" s="117"/>
    </row>
    <row r="124" spans="1:17" ht="15.75" customHeight="1" x14ac:dyDescent="0.3">
      <c r="A124" s="118">
        <v>3259</v>
      </c>
      <c r="B124" s="118">
        <v>15</v>
      </c>
      <c r="C124" s="81" t="s">
        <v>393</v>
      </c>
      <c r="D124" s="81">
        <v>13</v>
      </c>
      <c r="E124" s="82">
        <v>43587</v>
      </c>
      <c r="F124" s="81">
        <v>5231</v>
      </c>
      <c r="G124" s="81">
        <v>7966</v>
      </c>
      <c r="H124" s="81">
        <v>7132</v>
      </c>
      <c r="I124" s="81">
        <v>1</v>
      </c>
      <c r="J124" s="135">
        <f t="shared" si="0"/>
        <v>43.871646501841141</v>
      </c>
      <c r="K124" s="136" t="s">
        <v>377</v>
      </c>
      <c r="L124" s="137">
        <f>AVERAGE(J124:J125)</f>
        <v>43.35798565558634</v>
      </c>
      <c r="M124" s="137">
        <f>_xlfn.STDEV.S(J124,J125)</f>
        <v>0.72642613523358102</v>
      </c>
      <c r="N124" s="123">
        <v>1</v>
      </c>
      <c r="O124" s="123"/>
      <c r="P124" s="23">
        <f t="shared" si="1"/>
        <v>190.1</v>
      </c>
      <c r="Q124" s="117">
        <f>AVERAGE(P124:P125)</f>
        <v>206.5</v>
      </c>
    </row>
    <row r="125" spans="1:17" ht="15.75" customHeight="1" x14ac:dyDescent="0.3">
      <c r="A125" s="118">
        <v>3260</v>
      </c>
      <c r="B125" s="118">
        <v>16</v>
      </c>
      <c r="C125" s="81" t="s">
        <v>393</v>
      </c>
      <c r="D125" s="81">
        <v>13</v>
      </c>
      <c r="E125" s="82">
        <v>43587</v>
      </c>
      <c r="F125" s="81">
        <v>5280</v>
      </c>
      <c r="G125" s="81">
        <v>8464</v>
      </c>
      <c r="H125" s="81">
        <v>7509</v>
      </c>
      <c r="I125" s="81"/>
      <c r="J125" s="135">
        <f t="shared" si="0"/>
        <v>42.844324809331539</v>
      </c>
      <c r="K125" s="136"/>
      <c r="L125" s="138"/>
      <c r="M125" s="138"/>
      <c r="N125" s="123"/>
      <c r="O125" s="123"/>
      <c r="P125" s="23">
        <f t="shared" si="1"/>
        <v>222.9</v>
      </c>
      <c r="Q125" s="117"/>
    </row>
    <row r="126" spans="1:17" ht="15.75" customHeight="1" x14ac:dyDescent="0.3">
      <c r="A126" s="118">
        <v>3985</v>
      </c>
      <c r="B126" s="118">
        <v>15</v>
      </c>
      <c r="C126" s="81" t="s">
        <v>393</v>
      </c>
      <c r="D126" s="81">
        <v>15</v>
      </c>
      <c r="E126" s="82">
        <v>43599</v>
      </c>
      <c r="F126" s="81">
        <v>5231</v>
      </c>
      <c r="G126" s="81">
        <v>8166</v>
      </c>
      <c r="H126" s="81">
        <v>7312</v>
      </c>
      <c r="I126" s="81"/>
      <c r="J126" s="135">
        <f t="shared" si="0"/>
        <v>41.03796251802018</v>
      </c>
      <c r="K126" s="140" t="s">
        <v>374</v>
      </c>
      <c r="L126" s="137">
        <f>AVERAGE(J126:J127)</f>
        <v>41.653264066741528</v>
      </c>
      <c r="M126" s="137">
        <f>_xlfn.STDEV.S(J126,J127)</f>
        <v>0.87016779515089504</v>
      </c>
      <c r="N126" s="123"/>
      <c r="O126" s="123"/>
      <c r="P126" s="23">
        <f t="shared" si="1"/>
        <v>208.1</v>
      </c>
      <c r="Q126" s="117">
        <f>AVERAGE(P126:P127)</f>
        <v>202.35</v>
      </c>
    </row>
    <row r="127" spans="1:17" ht="15.75" customHeight="1" x14ac:dyDescent="0.3">
      <c r="A127" s="118">
        <v>3986</v>
      </c>
      <c r="B127" s="118">
        <v>16</v>
      </c>
      <c r="C127" s="81" t="s">
        <v>393</v>
      </c>
      <c r="D127" s="81">
        <v>15</v>
      </c>
      <c r="E127" s="82">
        <v>43599</v>
      </c>
      <c r="F127" s="81">
        <v>5280</v>
      </c>
      <c r="G127" s="81">
        <v>8077</v>
      </c>
      <c r="H127" s="81">
        <v>7246</v>
      </c>
      <c r="I127" s="81"/>
      <c r="J127" s="135">
        <f t="shared" si="0"/>
        <v>42.268565615462869</v>
      </c>
      <c r="K127" s="140"/>
      <c r="L127" s="138"/>
      <c r="M127" s="138"/>
      <c r="N127" s="123"/>
      <c r="O127" s="123"/>
      <c r="P127" s="23">
        <f t="shared" si="1"/>
        <v>196.6</v>
      </c>
      <c r="Q127" s="117"/>
    </row>
    <row r="128" spans="1:17" ht="15.75" customHeight="1" x14ac:dyDescent="0.3">
      <c r="A128" s="118">
        <v>4631</v>
      </c>
      <c r="B128" s="118">
        <v>15</v>
      </c>
      <c r="C128" s="81" t="s">
        <v>393</v>
      </c>
      <c r="D128" s="81">
        <v>17</v>
      </c>
      <c r="E128" s="82">
        <v>43619</v>
      </c>
      <c r="F128" s="81">
        <v>5231</v>
      </c>
      <c r="G128" s="81">
        <v>7639</v>
      </c>
      <c r="H128" s="81">
        <v>7166</v>
      </c>
      <c r="I128" s="81"/>
      <c r="J128" s="135">
        <f t="shared" si="0"/>
        <v>24.444444444444443</v>
      </c>
      <c r="K128" s="136"/>
      <c r="L128" s="137">
        <f>AVERAGE(J128:J129)</f>
        <v>24.254870984728804</v>
      </c>
      <c r="M128" s="137">
        <f>_xlfn.STDEV.S(J128,J129)</f>
        <v>0.26809735779584642</v>
      </c>
      <c r="N128" s="123"/>
      <c r="O128" s="123"/>
      <c r="P128" s="23">
        <f t="shared" si="1"/>
        <v>193.5</v>
      </c>
      <c r="Q128" s="117">
        <f>AVERAGE(P128:P129)</f>
        <v>191.7</v>
      </c>
    </row>
    <row r="129" spans="1:17" ht="15.75" customHeight="1" x14ac:dyDescent="0.3">
      <c r="A129" s="118">
        <v>4632</v>
      </c>
      <c r="B129" s="118">
        <v>16</v>
      </c>
      <c r="C129" s="81" t="s">
        <v>393</v>
      </c>
      <c r="D129" s="81">
        <v>17</v>
      </c>
      <c r="E129" s="82">
        <v>43619</v>
      </c>
      <c r="F129" s="81">
        <v>5280</v>
      </c>
      <c r="G129" s="81">
        <v>7636</v>
      </c>
      <c r="H129" s="81">
        <v>7179</v>
      </c>
      <c r="I129" s="81"/>
      <c r="J129" s="135">
        <f t="shared" si="0"/>
        <v>24.065297525013165</v>
      </c>
      <c r="K129" s="136"/>
      <c r="L129" s="138"/>
      <c r="M129" s="138"/>
      <c r="N129" s="123"/>
      <c r="O129" s="123"/>
      <c r="P129" s="23">
        <f t="shared" si="1"/>
        <v>189.9</v>
      </c>
      <c r="Q129" s="117"/>
    </row>
    <row r="130" spans="1:17" ht="15.75" customHeight="1" x14ac:dyDescent="0.3">
      <c r="A130" s="118">
        <v>5273</v>
      </c>
      <c r="B130" s="118">
        <v>11</v>
      </c>
      <c r="C130" s="81" t="s">
        <v>393</v>
      </c>
      <c r="D130" s="81">
        <v>19</v>
      </c>
      <c r="E130" s="82">
        <v>43637</v>
      </c>
      <c r="F130" s="81">
        <v>5213</v>
      </c>
      <c r="G130" s="81">
        <v>6664</v>
      </c>
      <c r="H130" s="81">
        <v>6396</v>
      </c>
      <c r="I130" s="81" t="s">
        <v>394</v>
      </c>
      <c r="J130" s="135">
        <f t="shared" si="0"/>
        <v>22.65426880811496</v>
      </c>
      <c r="K130" s="136"/>
      <c r="L130" s="137">
        <f>AVERAGE(J130:J131)</f>
        <v>22.723878191546767</v>
      </c>
      <c r="M130" s="137">
        <f>_xlfn.STDEV.S(J130,J131)</f>
        <v>9.8442534117692992E-2</v>
      </c>
      <c r="N130" s="123"/>
      <c r="O130" s="123"/>
      <c r="P130" s="23">
        <f t="shared" si="1"/>
        <v>118.3</v>
      </c>
      <c r="Q130" s="117">
        <f>AVERAGE(P130:P131)</f>
        <v>117.5</v>
      </c>
    </row>
    <row r="131" spans="1:17" ht="15.75" customHeight="1" x14ac:dyDescent="0.3">
      <c r="A131" s="118">
        <v>5274</v>
      </c>
      <c r="B131" s="118">
        <v>12</v>
      </c>
      <c r="C131" s="81" t="s">
        <v>393</v>
      </c>
      <c r="D131" s="81">
        <v>19</v>
      </c>
      <c r="E131" s="82">
        <v>43637</v>
      </c>
      <c r="F131" s="81">
        <v>5232</v>
      </c>
      <c r="G131" s="81">
        <v>6665</v>
      </c>
      <c r="H131" s="81">
        <v>6399</v>
      </c>
      <c r="I131" s="81"/>
      <c r="J131" s="135">
        <f t="shared" si="0"/>
        <v>22.793487574978577</v>
      </c>
      <c r="K131" s="136"/>
      <c r="L131" s="138"/>
      <c r="M131" s="138"/>
      <c r="N131" s="123"/>
      <c r="O131" s="123"/>
      <c r="P131" s="23">
        <f t="shared" si="1"/>
        <v>116.7</v>
      </c>
      <c r="Q131" s="117"/>
    </row>
    <row r="132" spans="1:17" ht="15.75" customHeight="1" x14ac:dyDescent="0.3">
      <c r="A132" s="118">
        <v>5779</v>
      </c>
      <c r="B132" s="118">
        <v>13</v>
      </c>
      <c r="C132" s="81" t="s">
        <v>393</v>
      </c>
      <c r="D132" s="81">
        <v>22</v>
      </c>
      <c r="E132" s="82">
        <v>43685</v>
      </c>
      <c r="F132" s="81">
        <v>5314</v>
      </c>
      <c r="G132" s="81">
        <v>8156</v>
      </c>
      <c r="H132" s="81">
        <v>7765</v>
      </c>
      <c r="I132" s="81">
        <v>7</v>
      </c>
      <c r="J132" s="135">
        <f t="shared" si="0"/>
        <v>15.952672378620973</v>
      </c>
      <c r="K132" s="142"/>
      <c r="L132" s="137">
        <f>AVERAGE(J132:J133)</f>
        <v>15.665671583437224</v>
      </c>
      <c r="M132" s="137">
        <f>_xlfn.STDEV.S(J132,J133)</f>
        <v>0.40588041696071941</v>
      </c>
      <c r="N132" s="123"/>
      <c r="O132" s="123"/>
      <c r="P132" s="23">
        <f t="shared" si="1"/>
        <v>245.1</v>
      </c>
      <c r="Q132" s="117">
        <f>AVERAGE(P132:P133)</f>
        <v>251.95</v>
      </c>
    </row>
    <row r="133" spans="1:17" ht="15.75" customHeight="1" x14ac:dyDescent="0.3">
      <c r="A133" s="118">
        <v>5780</v>
      </c>
      <c r="B133" s="118">
        <v>13</v>
      </c>
      <c r="C133" s="81" t="s">
        <v>393</v>
      </c>
      <c r="D133" s="81">
        <v>22</v>
      </c>
      <c r="E133" s="82">
        <v>43685</v>
      </c>
      <c r="F133" s="81">
        <v>5314</v>
      </c>
      <c r="G133" s="81">
        <v>8300</v>
      </c>
      <c r="H133" s="81">
        <v>7902</v>
      </c>
      <c r="I133" s="81"/>
      <c r="J133" s="135">
        <f t="shared" si="0"/>
        <v>15.378670788253476</v>
      </c>
      <c r="K133" s="142"/>
      <c r="L133" s="138"/>
      <c r="M133" s="138"/>
      <c r="N133" s="123"/>
      <c r="O133" s="123"/>
      <c r="P133" s="23">
        <f t="shared" si="1"/>
        <v>258.8</v>
      </c>
      <c r="Q133" s="117"/>
    </row>
    <row r="134" spans="1:17" ht="15.75" customHeight="1" x14ac:dyDescent="0.3">
      <c r="A134" s="118">
        <v>3261</v>
      </c>
      <c r="B134" s="118">
        <v>17</v>
      </c>
      <c r="C134" s="126" t="s">
        <v>395</v>
      </c>
      <c r="D134" s="126">
        <v>13</v>
      </c>
      <c r="E134" s="127">
        <v>43587</v>
      </c>
      <c r="F134" s="126">
        <v>5275</v>
      </c>
      <c r="G134" s="126">
        <v>7320</v>
      </c>
      <c r="H134" s="126">
        <v>6909</v>
      </c>
      <c r="I134" s="126">
        <v>1</v>
      </c>
      <c r="J134" s="128">
        <f t="shared" si="0"/>
        <v>25.152998776009795</v>
      </c>
      <c r="K134" s="143" t="s">
        <v>13</v>
      </c>
      <c r="L134" s="130">
        <f>AVERAGE(J134:J135)</f>
        <v>24.808816065487051</v>
      </c>
      <c r="M134" s="130">
        <f>_xlfn.STDEV.S(J134,J135)</f>
        <v>0.48674785715559593</v>
      </c>
      <c r="N134" s="123">
        <v>1</v>
      </c>
      <c r="O134" s="123"/>
      <c r="P134" s="23">
        <f t="shared" si="1"/>
        <v>163.4</v>
      </c>
      <c r="Q134" s="117">
        <f>AVERAGE(P134:P135)</f>
        <v>158.75</v>
      </c>
    </row>
    <row r="135" spans="1:17" ht="15.75" customHeight="1" x14ac:dyDescent="0.3">
      <c r="A135" s="118">
        <v>3262</v>
      </c>
      <c r="B135" s="118">
        <v>18</v>
      </c>
      <c r="C135" s="126" t="s">
        <v>395</v>
      </c>
      <c r="D135" s="126">
        <v>13</v>
      </c>
      <c r="E135" s="127">
        <v>43587</v>
      </c>
      <c r="F135" s="126">
        <v>5205</v>
      </c>
      <c r="G135" s="126">
        <v>7123</v>
      </c>
      <c r="H135" s="126">
        <v>6746</v>
      </c>
      <c r="I135" s="126"/>
      <c r="J135" s="128">
        <f t="shared" si="0"/>
        <v>24.46463335496431</v>
      </c>
      <c r="K135" s="143"/>
      <c r="L135" s="132"/>
      <c r="M135" s="132"/>
      <c r="N135" s="123"/>
      <c r="O135" s="123"/>
      <c r="P135" s="23">
        <f t="shared" si="1"/>
        <v>154.1</v>
      </c>
      <c r="Q135" s="117"/>
    </row>
    <row r="136" spans="1:17" ht="15.75" customHeight="1" x14ac:dyDescent="0.3">
      <c r="A136" s="118">
        <v>3987</v>
      </c>
      <c r="B136" s="118">
        <v>17</v>
      </c>
      <c r="C136" s="126" t="s">
        <v>395</v>
      </c>
      <c r="D136" s="126">
        <v>15</v>
      </c>
      <c r="E136" s="127">
        <v>43599</v>
      </c>
      <c r="F136" s="126">
        <v>5275</v>
      </c>
      <c r="G136" s="126">
        <v>6883</v>
      </c>
      <c r="H136" s="126">
        <v>6526</v>
      </c>
      <c r="I136" s="126"/>
      <c r="J136" s="128">
        <f t="shared" si="0"/>
        <v>28.537170263788969</v>
      </c>
      <c r="K136" s="128"/>
      <c r="L136" s="130">
        <f>AVERAGE(J136:J137)</f>
        <v>28.445901425824196</v>
      </c>
      <c r="M136" s="130">
        <f>_xlfn.STDEV.S(J136,J137)</f>
        <v>0.12907362847181383</v>
      </c>
      <c r="N136" s="123"/>
      <c r="O136" s="123"/>
      <c r="P136" s="23">
        <f t="shared" si="1"/>
        <v>125.1</v>
      </c>
      <c r="Q136" s="117">
        <f>AVERAGE(P136:P137)</f>
        <v>125.15</v>
      </c>
    </row>
    <row r="137" spans="1:17" ht="15.75" customHeight="1" x14ac:dyDescent="0.3">
      <c r="A137" s="118">
        <v>3988</v>
      </c>
      <c r="B137" s="118">
        <v>18</v>
      </c>
      <c r="C137" s="126" t="s">
        <v>395</v>
      </c>
      <c r="D137" s="126">
        <v>15</v>
      </c>
      <c r="E137" s="127">
        <v>43599</v>
      </c>
      <c r="F137" s="126">
        <v>5205</v>
      </c>
      <c r="G137" s="126">
        <v>6812</v>
      </c>
      <c r="H137" s="126">
        <v>6457</v>
      </c>
      <c r="I137" s="126"/>
      <c r="J137" s="128">
        <f t="shared" si="0"/>
        <v>28.354632587859424</v>
      </c>
      <c r="K137" s="128"/>
      <c r="L137" s="132"/>
      <c r="M137" s="132"/>
      <c r="N137" s="123"/>
      <c r="O137" s="123"/>
      <c r="P137" s="23">
        <f t="shared" si="1"/>
        <v>125.2</v>
      </c>
      <c r="Q137" s="117"/>
    </row>
    <row r="138" spans="1:17" ht="15.75" customHeight="1" x14ac:dyDescent="0.3">
      <c r="A138" s="118">
        <v>4633</v>
      </c>
      <c r="B138" s="118">
        <v>17</v>
      </c>
      <c r="C138" s="126" t="s">
        <v>395</v>
      </c>
      <c r="D138" s="126">
        <v>17</v>
      </c>
      <c r="E138" s="127">
        <v>43619</v>
      </c>
      <c r="F138" s="126">
        <v>5275</v>
      </c>
      <c r="G138" s="126">
        <v>7090</v>
      </c>
      <c r="H138" s="126">
        <v>6746</v>
      </c>
      <c r="I138" s="126"/>
      <c r="J138" s="128">
        <f t="shared" si="0"/>
        <v>23.385452073419444</v>
      </c>
      <c r="K138" s="143"/>
      <c r="L138" s="130">
        <f>AVERAGE(J138:J139)</f>
        <v>23.431856471492331</v>
      </c>
      <c r="M138" s="130">
        <f>_xlfn.STDEV.S(J138,J139)</f>
        <v>6.5625729108437322E-2</v>
      </c>
      <c r="N138" s="123"/>
      <c r="O138" s="123"/>
      <c r="P138" s="23">
        <f t="shared" si="1"/>
        <v>147.1</v>
      </c>
      <c r="Q138" s="117">
        <f>AVERAGE(P138:P139)</f>
        <v>148.30000000000001</v>
      </c>
    </row>
    <row r="139" spans="1:17" ht="15.75" customHeight="1" x14ac:dyDescent="0.3">
      <c r="A139" s="118">
        <v>4634</v>
      </c>
      <c r="B139" s="118">
        <v>18</v>
      </c>
      <c r="C139" s="126" t="s">
        <v>395</v>
      </c>
      <c r="D139" s="126">
        <v>17</v>
      </c>
      <c r="E139" s="127">
        <v>43619</v>
      </c>
      <c r="F139" s="126">
        <v>5205</v>
      </c>
      <c r="G139" s="126">
        <v>7051</v>
      </c>
      <c r="H139" s="126">
        <v>6700</v>
      </c>
      <c r="I139" s="126"/>
      <c r="J139" s="128">
        <f t="shared" si="0"/>
        <v>23.478260869565219</v>
      </c>
      <c r="K139" s="143"/>
      <c r="L139" s="132"/>
      <c r="M139" s="132"/>
      <c r="N139" s="123"/>
      <c r="O139" s="123"/>
      <c r="P139" s="23">
        <f t="shared" si="1"/>
        <v>149.5</v>
      </c>
      <c r="Q139" s="117"/>
    </row>
    <row r="140" spans="1:17" ht="15.75" customHeight="1" x14ac:dyDescent="0.3">
      <c r="A140" s="118">
        <v>5275</v>
      </c>
      <c r="B140" s="118">
        <v>13</v>
      </c>
      <c r="C140" s="126" t="s">
        <v>395</v>
      </c>
      <c r="D140" s="126">
        <v>19</v>
      </c>
      <c r="E140" s="127">
        <v>43637</v>
      </c>
      <c r="F140" s="126">
        <v>5314</v>
      </c>
      <c r="G140" s="126">
        <v>7350</v>
      </c>
      <c r="H140" s="126">
        <v>6956</v>
      </c>
      <c r="I140" s="126" t="s">
        <v>396</v>
      </c>
      <c r="J140" s="128">
        <f t="shared" si="0"/>
        <v>23.995127892813642</v>
      </c>
      <c r="K140" s="143"/>
      <c r="L140" s="130">
        <f>AVERAGE(J140:J141)</f>
        <v>23.812745464558638</v>
      </c>
      <c r="M140" s="130">
        <f>_xlfn.STDEV.S(J140,J141)</f>
        <v>0.25792770357676648</v>
      </c>
      <c r="N140" s="123"/>
      <c r="O140" s="123"/>
      <c r="P140" s="23">
        <f t="shared" si="1"/>
        <v>164.2</v>
      </c>
      <c r="Q140" s="117">
        <f>AVERAGE(P140:P141)</f>
        <v>157.85</v>
      </c>
    </row>
    <row r="141" spans="1:17" ht="15.75" customHeight="1" x14ac:dyDescent="0.3">
      <c r="A141" s="118">
        <v>5276</v>
      </c>
      <c r="B141" s="118">
        <v>14</v>
      </c>
      <c r="C141" s="126" t="s">
        <v>395</v>
      </c>
      <c r="D141" s="126">
        <v>19</v>
      </c>
      <c r="E141" s="127">
        <v>43637</v>
      </c>
      <c r="F141" s="126">
        <v>5249</v>
      </c>
      <c r="G141" s="126">
        <v>7122</v>
      </c>
      <c r="H141" s="126">
        <v>6764</v>
      </c>
      <c r="I141" s="126"/>
      <c r="J141" s="128">
        <f t="shared" si="0"/>
        <v>23.630363036303631</v>
      </c>
      <c r="K141" s="143"/>
      <c r="L141" s="132"/>
      <c r="M141" s="132"/>
      <c r="N141" s="123"/>
      <c r="O141" s="123"/>
      <c r="P141" s="23">
        <f t="shared" si="1"/>
        <v>151.5</v>
      </c>
      <c r="Q141" s="117"/>
    </row>
    <row r="142" spans="1:17" ht="15.75" customHeight="1" x14ac:dyDescent="0.3">
      <c r="A142" s="118">
        <v>5781</v>
      </c>
      <c r="B142" s="118">
        <v>14</v>
      </c>
      <c r="C142" s="126" t="s">
        <v>395</v>
      </c>
      <c r="D142" s="126">
        <v>22</v>
      </c>
      <c r="E142" s="127">
        <v>43685</v>
      </c>
      <c r="F142" s="126">
        <v>5249</v>
      </c>
      <c r="G142" s="126">
        <v>6794</v>
      </c>
      <c r="H142" s="126">
        <v>6572</v>
      </c>
      <c r="I142" s="126">
        <v>9</v>
      </c>
      <c r="J142" s="128">
        <f t="shared" si="0"/>
        <v>16.780045351473923</v>
      </c>
      <c r="K142" s="143"/>
      <c r="L142" s="130">
        <f>AVERAGE(J142:J143)</f>
        <v>16.77393769849872</v>
      </c>
      <c r="M142" s="130">
        <f>_xlfn.STDEV.S(J142,J143)</f>
        <v>8.6375256717977876E-3</v>
      </c>
      <c r="N142" s="123"/>
      <c r="O142" s="123"/>
      <c r="P142" s="23">
        <f t="shared" si="1"/>
        <v>132.30000000000001</v>
      </c>
      <c r="Q142" s="117">
        <f>AVERAGE(P142:P143)</f>
        <v>132.05000000000001</v>
      </c>
    </row>
    <row r="143" spans="1:17" ht="15.75" customHeight="1" x14ac:dyDescent="0.3">
      <c r="A143" s="118">
        <v>5782</v>
      </c>
      <c r="B143" s="118">
        <v>14</v>
      </c>
      <c r="C143" s="126" t="s">
        <v>395</v>
      </c>
      <c r="D143" s="126">
        <v>22</v>
      </c>
      <c r="E143" s="127">
        <v>43685</v>
      </c>
      <c r="F143" s="126">
        <v>5249</v>
      </c>
      <c r="G143" s="126">
        <v>6788</v>
      </c>
      <c r="H143" s="126">
        <v>6567</v>
      </c>
      <c r="I143" s="126"/>
      <c r="J143" s="128">
        <f t="shared" si="0"/>
        <v>16.767830045523521</v>
      </c>
      <c r="K143" s="143"/>
      <c r="L143" s="132"/>
      <c r="M143" s="132"/>
      <c r="N143" s="123"/>
      <c r="O143" s="123"/>
      <c r="P143" s="23">
        <f t="shared" si="1"/>
        <v>131.80000000000001</v>
      </c>
      <c r="Q143" s="117"/>
    </row>
    <row r="144" spans="1:17" ht="15.75" customHeight="1" x14ac:dyDescent="0.3">
      <c r="A144" s="118">
        <v>3637</v>
      </c>
      <c r="B144" s="118">
        <v>59</v>
      </c>
      <c r="C144" s="81" t="s">
        <v>397</v>
      </c>
      <c r="D144" s="81">
        <v>14</v>
      </c>
      <c r="E144" s="82">
        <v>43591</v>
      </c>
      <c r="F144" s="81">
        <v>5278</v>
      </c>
      <c r="G144" s="134">
        <v>8789</v>
      </c>
      <c r="H144" s="81">
        <v>7821</v>
      </c>
      <c r="I144" s="81">
        <v>2</v>
      </c>
      <c r="J144" s="135">
        <f t="shared" si="0"/>
        <v>38.0652772316162</v>
      </c>
      <c r="K144" s="142" t="s">
        <v>13</v>
      </c>
      <c r="L144" s="137">
        <f>AVERAGE(J144:J145)</f>
        <v>38.015756008819487</v>
      </c>
      <c r="M144" s="137">
        <f>_xlfn.STDEV.S(J144,J145)</f>
        <v>7.0033584904411222E-2</v>
      </c>
      <c r="N144" s="123">
        <v>2</v>
      </c>
      <c r="O144" s="123"/>
      <c r="P144" s="23">
        <f t="shared" si="1"/>
        <v>254.3</v>
      </c>
      <c r="Q144" s="117">
        <f>AVERAGE(P144:P145)</f>
        <v>254.5</v>
      </c>
    </row>
    <row r="145" spans="1:17" ht="15.75" customHeight="1" x14ac:dyDescent="0.3">
      <c r="A145" s="118">
        <v>3638</v>
      </c>
      <c r="B145" s="118">
        <v>60</v>
      </c>
      <c r="C145" s="81" t="s">
        <v>397</v>
      </c>
      <c r="D145" s="81">
        <v>14</v>
      </c>
      <c r="E145" s="82">
        <v>43591</v>
      </c>
      <c r="F145" s="81">
        <v>5220</v>
      </c>
      <c r="G145" s="134">
        <v>8734</v>
      </c>
      <c r="H145" s="81">
        <v>7767</v>
      </c>
      <c r="I145" s="81"/>
      <c r="J145" s="135">
        <f t="shared" si="0"/>
        <v>37.966234786022774</v>
      </c>
      <c r="K145" s="142"/>
      <c r="L145" s="138"/>
      <c r="M145" s="138"/>
      <c r="N145" s="123"/>
      <c r="O145" s="123"/>
      <c r="P145" s="23">
        <f t="shared" si="1"/>
        <v>254.7</v>
      </c>
      <c r="Q145" s="117"/>
    </row>
    <row r="146" spans="1:17" ht="15.75" customHeight="1" x14ac:dyDescent="0.3">
      <c r="A146" s="118">
        <v>4305</v>
      </c>
      <c r="B146" s="118">
        <v>11</v>
      </c>
      <c r="C146" s="81" t="s">
        <v>397</v>
      </c>
      <c r="D146" s="81">
        <v>16</v>
      </c>
      <c r="E146" s="82">
        <v>43607</v>
      </c>
      <c r="F146" s="81">
        <v>5213</v>
      </c>
      <c r="G146" s="81">
        <v>7622</v>
      </c>
      <c r="H146" s="81">
        <v>7120</v>
      </c>
      <c r="I146" s="81">
        <v>2</v>
      </c>
      <c r="J146" s="135">
        <f t="shared" si="0"/>
        <v>26.324069218668068</v>
      </c>
      <c r="K146" s="142"/>
      <c r="L146" s="137">
        <f>AVERAGE(J146:J147)</f>
        <v>26.965384150122794</v>
      </c>
      <c r="M146" s="137">
        <f>_xlfn.STDEV.S(J146,J147)</f>
        <v>0.90695627381564803</v>
      </c>
      <c r="N146" s="123"/>
      <c r="O146" s="123"/>
      <c r="P146" s="23">
        <f t="shared" si="1"/>
        <v>190.7</v>
      </c>
      <c r="Q146" s="117">
        <f>AVERAGE(P146:P147)</f>
        <v>187.89999999999998</v>
      </c>
    </row>
    <row r="147" spans="1:17" ht="15.75" customHeight="1" x14ac:dyDescent="0.3">
      <c r="A147" s="118">
        <v>4306</v>
      </c>
      <c r="B147" s="118">
        <v>12</v>
      </c>
      <c r="C147" s="81" t="s">
        <v>397</v>
      </c>
      <c r="D147" s="81">
        <v>16</v>
      </c>
      <c r="E147" s="82">
        <v>43607</v>
      </c>
      <c r="F147" s="81">
        <v>5232</v>
      </c>
      <c r="G147" s="81">
        <v>7594</v>
      </c>
      <c r="H147" s="81">
        <v>7083</v>
      </c>
      <c r="I147" s="81"/>
      <c r="J147" s="135">
        <f t="shared" si="0"/>
        <v>27.606699081577524</v>
      </c>
      <c r="K147" s="142"/>
      <c r="L147" s="138"/>
      <c r="M147" s="138"/>
      <c r="N147" s="123"/>
      <c r="O147" s="123"/>
      <c r="P147" s="23">
        <f t="shared" si="1"/>
        <v>185.1</v>
      </c>
      <c r="Q147" s="117"/>
    </row>
    <row r="148" spans="1:17" ht="15.75" customHeight="1" x14ac:dyDescent="0.3">
      <c r="A148" s="118">
        <v>4951</v>
      </c>
      <c r="B148" s="118">
        <v>11</v>
      </c>
      <c r="C148" s="81" t="s">
        <v>397</v>
      </c>
      <c r="D148" s="81">
        <v>18</v>
      </c>
      <c r="E148" s="82">
        <v>43626</v>
      </c>
      <c r="F148" s="81">
        <v>5213</v>
      </c>
      <c r="G148" s="81">
        <v>8278</v>
      </c>
      <c r="H148" s="81">
        <v>7687</v>
      </c>
      <c r="I148" s="81">
        <v>7</v>
      </c>
      <c r="J148" s="135">
        <f t="shared" si="0"/>
        <v>23.888439773645917</v>
      </c>
      <c r="K148" s="142"/>
      <c r="L148" s="137">
        <f>AVERAGE(J148:J149)</f>
        <v>23.776993309741957</v>
      </c>
      <c r="M148" s="137">
        <f>_xlfn.STDEV.S(J148,J149)</f>
        <v>0.15760910073150328</v>
      </c>
      <c r="N148" s="123"/>
      <c r="O148" s="123"/>
      <c r="P148" s="23">
        <f t="shared" si="1"/>
        <v>247.4</v>
      </c>
      <c r="Q148" s="117">
        <f>AVERAGE(P148:P149)</f>
        <v>257.64999999999998</v>
      </c>
    </row>
    <row r="149" spans="1:17" ht="15.75" customHeight="1" x14ac:dyDescent="0.3">
      <c r="A149" s="118">
        <v>4952</v>
      </c>
      <c r="B149" s="118">
        <v>12</v>
      </c>
      <c r="C149" s="81" t="s">
        <v>397</v>
      </c>
      <c r="D149" s="81">
        <v>18</v>
      </c>
      <c r="E149" s="82">
        <v>43626</v>
      </c>
      <c r="F149" s="81">
        <v>5232</v>
      </c>
      <c r="G149" s="81">
        <v>8545</v>
      </c>
      <c r="H149" s="81">
        <v>7911</v>
      </c>
      <c r="I149" s="81"/>
      <c r="J149" s="135">
        <f t="shared" si="0"/>
        <v>23.665546845837998</v>
      </c>
      <c r="K149" s="142"/>
      <c r="L149" s="138"/>
      <c r="M149" s="138"/>
      <c r="N149" s="123"/>
      <c r="O149" s="123"/>
      <c r="P149" s="23">
        <f t="shared" si="1"/>
        <v>267.89999999999998</v>
      </c>
      <c r="Q149" s="117"/>
    </row>
    <row r="150" spans="1:17" ht="15.75" customHeight="1" x14ac:dyDescent="0.3">
      <c r="A150" s="118">
        <v>5561</v>
      </c>
      <c r="B150" s="118">
        <v>5</v>
      </c>
      <c r="C150" s="81" t="s">
        <v>397</v>
      </c>
      <c r="D150" s="81">
        <v>21</v>
      </c>
      <c r="E150" s="82">
        <v>43657</v>
      </c>
      <c r="F150" s="81">
        <v>5236</v>
      </c>
      <c r="G150" s="81">
        <v>7913</v>
      </c>
      <c r="H150" s="81">
        <v>7470</v>
      </c>
      <c r="I150" s="81">
        <v>7</v>
      </c>
      <c r="J150" s="135">
        <f t="shared" si="0"/>
        <v>19.829901521933753</v>
      </c>
      <c r="K150" s="142"/>
      <c r="L150" s="137">
        <f>AVERAGE(J150:J151)</f>
        <v>19.722466801296846</v>
      </c>
      <c r="M150" s="137">
        <f>_xlfn.STDEV.S(J150,J151)</f>
        <v>0.15193563899447485</v>
      </c>
      <c r="N150" s="123"/>
      <c r="O150" s="123"/>
      <c r="P150" s="23">
        <f t="shared" si="1"/>
        <v>223.4</v>
      </c>
      <c r="Q150" s="117">
        <f>AVERAGE(P150:P151)</f>
        <v>220.8</v>
      </c>
    </row>
    <row r="151" spans="1:17" ht="15.75" customHeight="1" x14ac:dyDescent="0.3">
      <c r="A151" s="118">
        <v>5562</v>
      </c>
      <c r="B151" s="118">
        <v>6</v>
      </c>
      <c r="C151" s="81" t="s">
        <v>397</v>
      </c>
      <c r="D151" s="81">
        <v>21</v>
      </c>
      <c r="E151" s="82">
        <v>43657</v>
      </c>
      <c r="F151" s="81">
        <v>5259</v>
      </c>
      <c r="G151" s="81">
        <v>7869</v>
      </c>
      <c r="H151" s="81">
        <v>7441</v>
      </c>
      <c r="I151" s="81"/>
      <c r="J151" s="135">
        <f t="shared" si="0"/>
        <v>19.615032080659944</v>
      </c>
      <c r="K151" s="142"/>
      <c r="L151" s="138"/>
      <c r="M151" s="138"/>
      <c r="N151" s="123"/>
      <c r="O151" s="123"/>
      <c r="P151" s="23">
        <f t="shared" si="1"/>
        <v>218.2</v>
      </c>
      <c r="Q151" s="117"/>
    </row>
    <row r="152" spans="1:17" ht="15.75" customHeight="1" x14ac:dyDescent="0.3">
      <c r="A152" s="118">
        <v>5783</v>
      </c>
      <c r="B152" s="118">
        <v>15</v>
      </c>
      <c r="C152" s="81" t="s">
        <v>397</v>
      </c>
      <c r="D152" s="81">
        <v>22</v>
      </c>
      <c r="E152" s="82">
        <v>43685</v>
      </c>
      <c r="F152" s="81">
        <v>5231</v>
      </c>
      <c r="G152" s="81">
        <v>7527</v>
      </c>
      <c r="H152" s="81">
        <v>7208</v>
      </c>
      <c r="I152" s="81">
        <v>7</v>
      </c>
      <c r="J152" s="135">
        <f t="shared" si="0"/>
        <v>16.135558927668185</v>
      </c>
      <c r="K152" s="142"/>
      <c r="L152" s="137">
        <f>AVERAGE(J152:J153)</f>
        <v>16.204880458077945</v>
      </c>
      <c r="M152" s="137">
        <f>_xlfn.STDEV.S(J152,J153)</f>
        <v>9.8035448469940376E-2</v>
      </c>
      <c r="N152" s="123"/>
      <c r="O152" s="123"/>
      <c r="P152" s="23">
        <f t="shared" si="1"/>
        <v>197.7</v>
      </c>
      <c r="Q152" s="117">
        <f>AVERAGE(P152:P153)</f>
        <v>194.39999999999998</v>
      </c>
    </row>
    <row r="153" spans="1:17" ht="15.75" customHeight="1" x14ac:dyDescent="0.3">
      <c r="A153" s="118">
        <v>5784</v>
      </c>
      <c r="B153" s="118">
        <v>15</v>
      </c>
      <c r="C153" s="81" t="s">
        <v>397</v>
      </c>
      <c r="D153" s="81">
        <v>22</v>
      </c>
      <c r="E153" s="82">
        <v>43685</v>
      </c>
      <c r="F153" s="81">
        <v>5231</v>
      </c>
      <c r="G153" s="81">
        <v>7453</v>
      </c>
      <c r="H153" s="81">
        <v>7142</v>
      </c>
      <c r="I153" s="81"/>
      <c r="J153" s="135">
        <f t="shared" si="0"/>
        <v>16.274201988487704</v>
      </c>
      <c r="K153" s="142"/>
      <c r="L153" s="138"/>
      <c r="M153" s="138"/>
      <c r="N153" s="123"/>
      <c r="O153" s="123"/>
      <c r="P153" s="23">
        <f t="shared" si="1"/>
        <v>191.1</v>
      </c>
      <c r="Q153" s="117"/>
    </row>
    <row r="154" spans="1:17" ht="15.75" customHeight="1" x14ac:dyDescent="0.3">
      <c r="A154" s="118">
        <v>3639</v>
      </c>
      <c r="B154" s="118">
        <v>61</v>
      </c>
      <c r="C154" s="81" t="s">
        <v>398</v>
      </c>
      <c r="D154" s="81">
        <v>14</v>
      </c>
      <c r="E154" s="82">
        <v>43591</v>
      </c>
      <c r="F154" s="81">
        <v>5212</v>
      </c>
      <c r="G154" s="134">
        <v>8979</v>
      </c>
      <c r="H154" s="81">
        <v>7615</v>
      </c>
      <c r="I154" s="81">
        <v>2</v>
      </c>
      <c r="J154" s="135">
        <f t="shared" si="0"/>
        <v>56.762380357885981</v>
      </c>
      <c r="K154" s="142" t="s">
        <v>377</v>
      </c>
      <c r="L154" s="137">
        <f>AVERAGE(J154:J155)</f>
        <v>57.660096105175896</v>
      </c>
      <c r="M154" s="137">
        <f>_xlfn.STDEV.S(J154,J155)</f>
        <v>1.2695617849732961</v>
      </c>
      <c r="N154" s="123">
        <v>3</v>
      </c>
      <c r="O154" s="123"/>
      <c r="P154" s="23">
        <f t="shared" si="1"/>
        <v>240.3</v>
      </c>
      <c r="Q154" s="117">
        <f>AVERAGE(P154:P155)</f>
        <v>240.8</v>
      </c>
    </row>
    <row r="155" spans="1:17" ht="15.75" customHeight="1" x14ac:dyDescent="0.3">
      <c r="A155" s="118">
        <v>3640</v>
      </c>
      <c r="B155" s="118">
        <v>62</v>
      </c>
      <c r="C155" s="81" t="s">
        <v>398</v>
      </c>
      <c r="D155" s="81">
        <v>14</v>
      </c>
      <c r="E155" s="82">
        <v>43591</v>
      </c>
      <c r="F155" s="81">
        <v>5209</v>
      </c>
      <c r="G155" s="134">
        <v>9035</v>
      </c>
      <c r="H155" s="81">
        <v>7622</v>
      </c>
      <c r="I155" s="81"/>
      <c r="J155" s="135">
        <f t="shared" si="0"/>
        <v>58.557811852465811</v>
      </c>
      <c r="K155" s="142"/>
      <c r="L155" s="138"/>
      <c r="M155" s="138"/>
      <c r="N155" s="123"/>
      <c r="O155" s="123"/>
      <c r="P155" s="23">
        <f t="shared" si="1"/>
        <v>241.3</v>
      </c>
      <c r="Q155" s="117"/>
    </row>
    <row r="156" spans="1:17" ht="15.75" customHeight="1" x14ac:dyDescent="0.3">
      <c r="A156" s="118">
        <v>4307</v>
      </c>
      <c r="B156" s="118">
        <v>13</v>
      </c>
      <c r="C156" s="81" t="s">
        <v>398</v>
      </c>
      <c r="D156" s="81">
        <v>16</v>
      </c>
      <c r="E156" s="82">
        <v>43607</v>
      </c>
      <c r="F156" s="81">
        <v>5314</v>
      </c>
      <c r="G156" s="81">
        <v>9367</v>
      </c>
      <c r="H156" s="81">
        <v>8005</v>
      </c>
      <c r="I156" s="81">
        <v>2</v>
      </c>
      <c r="J156" s="135">
        <f t="shared" si="0"/>
        <v>50.613154960981042</v>
      </c>
      <c r="K156" s="142" t="s">
        <v>378</v>
      </c>
      <c r="L156" s="137">
        <f>AVERAGE(J156:J157)</f>
        <v>50.490079752423412</v>
      </c>
      <c r="M156" s="137">
        <f>_xlfn.STDEV.S(J156,J157)</f>
        <v>0.17405462913410241</v>
      </c>
      <c r="N156" s="123"/>
      <c r="O156" s="123"/>
      <c r="P156" s="23">
        <f t="shared" si="1"/>
        <v>269.10000000000002</v>
      </c>
      <c r="Q156" s="117">
        <f>AVERAGE(P156:P157)</f>
        <v>277.60000000000002</v>
      </c>
    </row>
    <row r="157" spans="1:17" ht="15.75" customHeight="1" x14ac:dyDescent="0.3">
      <c r="A157" s="118">
        <v>4308</v>
      </c>
      <c r="B157" s="118">
        <v>14</v>
      </c>
      <c r="C157" s="81" t="s">
        <v>398</v>
      </c>
      <c r="D157" s="81">
        <v>16</v>
      </c>
      <c r="E157" s="82">
        <v>43607</v>
      </c>
      <c r="F157" s="81">
        <v>5249</v>
      </c>
      <c r="G157" s="81">
        <v>9551</v>
      </c>
      <c r="H157" s="81">
        <v>8110</v>
      </c>
      <c r="I157" s="81"/>
      <c r="J157" s="135">
        <f t="shared" si="0"/>
        <v>50.367004543865775</v>
      </c>
      <c r="K157" s="142"/>
      <c r="L157" s="138"/>
      <c r="M157" s="138"/>
      <c r="N157" s="123"/>
      <c r="O157" s="123"/>
      <c r="P157" s="23">
        <f t="shared" si="1"/>
        <v>286.10000000000002</v>
      </c>
      <c r="Q157" s="117"/>
    </row>
    <row r="158" spans="1:17" ht="15.75" customHeight="1" x14ac:dyDescent="0.3">
      <c r="A158" s="118">
        <v>4953</v>
      </c>
      <c r="B158" s="118">
        <v>13</v>
      </c>
      <c r="C158" s="81" t="s">
        <v>398</v>
      </c>
      <c r="D158" s="81">
        <v>18</v>
      </c>
      <c r="E158" s="82">
        <v>43626</v>
      </c>
      <c r="F158" s="81">
        <v>5314</v>
      </c>
      <c r="G158" s="81">
        <v>8875</v>
      </c>
      <c r="H158" s="81">
        <v>7943</v>
      </c>
      <c r="I158" s="81">
        <v>12</v>
      </c>
      <c r="J158" s="135">
        <f t="shared" si="0"/>
        <v>35.450741726892353</v>
      </c>
      <c r="K158" s="142"/>
      <c r="L158" s="137">
        <f>AVERAGE(J158:J159)</f>
        <v>35.355539316738671</v>
      </c>
      <c r="M158" s="137">
        <f>_xlfn.STDEV.S(J158,J159)</f>
        <v>0.13463653960993832</v>
      </c>
      <c r="N158" s="123"/>
      <c r="O158" s="123"/>
      <c r="P158" s="23">
        <f t="shared" si="1"/>
        <v>262.89999999999998</v>
      </c>
      <c r="Q158" s="117">
        <f>AVERAGE(P158:P159)</f>
        <v>262.04999999999995</v>
      </c>
    </row>
    <row r="159" spans="1:17" ht="15.75" customHeight="1" x14ac:dyDescent="0.3">
      <c r="A159" s="118">
        <v>4954</v>
      </c>
      <c r="B159" s="118">
        <v>14</v>
      </c>
      <c r="C159" s="81" t="s">
        <v>398</v>
      </c>
      <c r="D159" s="81">
        <v>18</v>
      </c>
      <c r="E159" s="82">
        <v>43626</v>
      </c>
      <c r="F159" s="81">
        <v>5249</v>
      </c>
      <c r="G159" s="81">
        <v>8782</v>
      </c>
      <c r="H159" s="81">
        <v>7861</v>
      </c>
      <c r="I159" s="81"/>
      <c r="J159" s="135">
        <f t="shared" si="0"/>
        <v>35.260336906584996</v>
      </c>
      <c r="K159" s="142"/>
      <c r="L159" s="138"/>
      <c r="M159" s="138"/>
      <c r="N159" s="123"/>
      <c r="O159" s="123"/>
      <c r="P159" s="23">
        <f t="shared" si="1"/>
        <v>261.2</v>
      </c>
      <c r="Q159" s="117"/>
    </row>
    <row r="160" spans="1:17" ht="15.75" customHeight="1" x14ac:dyDescent="0.3">
      <c r="A160" s="118">
        <v>5785</v>
      </c>
      <c r="B160" s="118">
        <v>16</v>
      </c>
      <c r="C160" s="81" t="s">
        <v>398</v>
      </c>
      <c r="D160" s="81">
        <v>22</v>
      </c>
      <c r="E160" s="82">
        <v>43685</v>
      </c>
      <c r="F160" s="81">
        <v>5280</v>
      </c>
      <c r="G160" s="81">
        <v>8318</v>
      </c>
      <c r="H160" s="81">
        <v>7893</v>
      </c>
      <c r="I160" s="81">
        <v>10</v>
      </c>
      <c r="J160" s="135">
        <f t="shared" si="0"/>
        <v>16.264829697665519</v>
      </c>
      <c r="K160" s="142"/>
      <c r="L160" s="137">
        <f>AVERAGE(J160:J161)</f>
        <v>16.335091713077503</v>
      </c>
      <c r="M160" s="137">
        <f>_xlfn.STDEV.S(J160,J161)</f>
        <v>9.936549511529294E-2</v>
      </c>
      <c r="N160" s="123"/>
      <c r="O160" s="123"/>
      <c r="P160" s="23">
        <f t="shared" si="1"/>
        <v>261.3</v>
      </c>
      <c r="Q160" s="117">
        <f>AVERAGE(P160:P161)</f>
        <v>261.39999999999998</v>
      </c>
    </row>
    <row r="161" spans="1:17" ht="15.75" customHeight="1" x14ac:dyDescent="0.3">
      <c r="A161" s="118">
        <v>5786</v>
      </c>
      <c r="B161" s="118">
        <v>16</v>
      </c>
      <c r="C161" s="81" t="s">
        <v>398</v>
      </c>
      <c r="D161" s="81">
        <v>22</v>
      </c>
      <c r="E161" s="82">
        <v>43685</v>
      </c>
      <c r="F161" s="81">
        <v>5280</v>
      </c>
      <c r="G161" s="81">
        <v>8324</v>
      </c>
      <c r="H161" s="81">
        <v>7895</v>
      </c>
      <c r="I161" s="81"/>
      <c r="J161" s="135">
        <f t="shared" si="0"/>
        <v>16.405353728489484</v>
      </c>
      <c r="K161" s="142"/>
      <c r="L161" s="138"/>
      <c r="M161" s="138"/>
      <c r="N161" s="123"/>
      <c r="O161" s="123"/>
      <c r="P161" s="23">
        <f t="shared" si="1"/>
        <v>261.5</v>
      </c>
      <c r="Q161" s="117"/>
    </row>
    <row r="162" spans="1:17" ht="15.75" customHeight="1" x14ac:dyDescent="0.3">
      <c r="A162" s="118">
        <v>3641</v>
      </c>
      <c r="B162" s="118">
        <v>63</v>
      </c>
      <c r="C162" s="81" t="s">
        <v>399</v>
      </c>
      <c r="D162" s="81">
        <v>14</v>
      </c>
      <c r="E162" s="82">
        <v>43591</v>
      </c>
      <c r="F162" s="81">
        <v>5214</v>
      </c>
      <c r="G162" s="134">
        <v>9484</v>
      </c>
      <c r="H162" s="81">
        <v>8071</v>
      </c>
      <c r="I162" s="81">
        <v>2</v>
      </c>
      <c r="J162" s="135">
        <f t="shared" si="0"/>
        <v>49.457472873643681</v>
      </c>
      <c r="K162" s="142" t="s">
        <v>400</v>
      </c>
      <c r="L162" s="137">
        <f>AVERAGE(J162:J163)</f>
        <v>49.016961392885108</v>
      </c>
      <c r="M162" s="137">
        <f>_xlfn.STDEV.S(J162,J163)</f>
        <v>0.62297731046982396</v>
      </c>
      <c r="N162" s="123">
        <v>3</v>
      </c>
      <c r="O162" s="123"/>
      <c r="P162" s="23">
        <f t="shared" si="1"/>
        <v>285.7</v>
      </c>
      <c r="Q162" s="117">
        <f>AVERAGE(P162:P163)</f>
        <v>285.10000000000002</v>
      </c>
    </row>
    <row r="163" spans="1:17" ht="15.75" customHeight="1" x14ac:dyDescent="0.3">
      <c r="A163" s="118">
        <v>3642</v>
      </c>
      <c r="B163" s="118">
        <v>64</v>
      </c>
      <c r="C163" s="81" t="s">
        <v>399</v>
      </c>
      <c r="D163" s="81">
        <v>14</v>
      </c>
      <c r="E163" s="82">
        <v>43591</v>
      </c>
      <c r="F163" s="81">
        <v>5232</v>
      </c>
      <c r="G163" s="134">
        <v>9459</v>
      </c>
      <c r="H163" s="81">
        <v>8077</v>
      </c>
      <c r="I163" s="81"/>
      <c r="J163" s="135">
        <f t="shared" si="0"/>
        <v>48.576449912126542</v>
      </c>
      <c r="K163" s="142"/>
      <c r="L163" s="138"/>
      <c r="M163" s="138"/>
      <c r="N163" s="123"/>
      <c r="O163" s="123"/>
      <c r="P163" s="23">
        <f t="shared" si="1"/>
        <v>284.5</v>
      </c>
      <c r="Q163" s="117"/>
    </row>
    <row r="164" spans="1:17" ht="15.75" customHeight="1" x14ac:dyDescent="0.3">
      <c r="A164" s="118">
        <v>4309</v>
      </c>
      <c r="B164" s="118">
        <v>15</v>
      </c>
      <c r="C164" s="81" t="s">
        <v>399</v>
      </c>
      <c r="D164" s="81">
        <v>16</v>
      </c>
      <c r="E164" s="82">
        <v>43607</v>
      </c>
      <c r="F164" s="81">
        <v>5231</v>
      </c>
      <c r="G164" s="81">
        <v>8527</v>
      </c>
      <c r="H164" s="81">
        <v>7735</v>
      </c>
      <c r="I164" s="81">
        <v>2</v>
      </c>
      <c r="J164" s="135">
        <f t="shared" si="0"/>
        <v>31.629392971246006</v>
      </c>
      <c r="K164" s="142"/>
      <c r="L164" s="137">
        <f>AVERAGE(J164:J165)</f>
        <v>32.748079440591368</v>
      </c>
      <c r="M164" s="137">
        <f>_xlfn.STDEV.S(J164,J165)</f>
        <v>1.5820615769914859</v>
      </c>
      <c r="N164" s="123"/>
      <c r="O164" s="123"/>
      <c r="P164" s="23">
        <f t="shared" si="1"/>
        <v>250.4</v>
      </c>
      <c r="Q164" s="117">
        <f>AVERAGE(P164:P165)</f>
        <v>259.55</v>
      </c>
    </row>
    <row r="165" spans="1:17" ht="15.75" customHeight="1" x14ac:dyDescent="0.3">
      <c r="A165" s="118">
        <v>4310</v>
      </c>
      <c r="B165" s="118">
        <v>16</v>
      </c>
      <c r="C165" s="81" t="s">
        <v>399</v>
      </c>
      <c r="D165" s="81">
        <v>16</v>
      </c>
      <c r="E165" s="82">
        <v>43607</v>
      </c>
      <c r="F165" s="81">
        <v>5280</v>
      </c>
      <c r="G165" s="81">
        <v>8877</v>
      </c>
      <c r="H165" s="81">
        <v>7967</v>
      </c>
      <c r="I165" s="81"/>
      <c r="J165" s="135">
        <f t="shared" si="0"/>
        <v>33.866765909936731</v>
      </c>
      <c r="K165" s="142"/>
      <c r="L165" s="138"/>
      <c r="M165" s="138"/>
      <c r="N165" s="123"/>
      <c r="O165" s="123"/>
      <c r="P165" s="23">
        <f t="shared" si="1"/>
        <v>268.7</v>
      </c>
      <c r="Q165" s="117"/>
    </row>
    <row r="166" spans="1:17" ht="15.75" customHeight="1" x14ac:dyDescent="0.3">
      <c r="A166" s="118">
        <v>4955</v>
      </c>
      <c r="B166" s="118">
        <v>15</v>
      </c>
      <c r="C166" s="81" t="s">
        <v>399</v>
      </c>
      <c r="D166" s="81">
        <v>18</v>
      </c>
      <c r="E166" s="82">
        <v>43626</v>
      </c>
      <c r="F166" s="81">
        <v>5231</v>
      </c>
      <c r="G166" s="81">
        <v>9263</v>
      </c>
      <c r="H166" s="81">
        <v>8377</v>
      </c>
      <c r="I166" s="81">
        <v>5</v>
      </c>
      <c r="J166" s="135">
        <f t="shared" si="0"/>
        <v>28.162746344564525</v>
      </c>
      <c r="K166" s="142"/>
      <c r="L166" s="137">
        <f>AVERAGE(J166:J167)</f>
        <v>28.014300001550556</v>
      </c>
      <c r="M166" s="137">
        <f>_xlfn.STDEV.S(J166,J167)</f>
        <v>0.20993483157504364</v>
      </c>
      <c r="N166" s="123"/>
      <c r="O166" s="123"/>
      <c r="P166" s="23">
        <f t="shared" si="1"/>
        <v>314.60000000000002</v>
      </c>
      <c r="Q166" s="117">
        <f>AVERAGE(P166:P167)</f>
        <v>321.3</v>
      </c>
    </row>
    <row r="167" spans="1:17" ht="15.75" customHeight="1" x14ac:dyDescent="0.3">
      <c r="A167" s="118">
        <v>4956</v>
      </c>
      <c r="B167" s="118">
        <v>16</v>
      </c>
      <c r="C167" s="81" t="s">
        <v>399</v>
      </c>
      <c r="D167" s="81">
        <v>18</v>
      </c>
      <c r="E167" s="82">
        <v>43626</v>
      </c>
      <c r="F167" s="81">
        <v>5280</v>
      </c>
      <c r="G167" s="81">
        <v>9474</v>
      </c>
      <c r="H167" s="81">
        <v>8560</v>
      </c>
      <c r="I167" s="81"/>
      <c r="J167" s="135">
        <f t="shared" si="0"/>
        <v>27.865853658536587</v>
      </c>
      <c r="K167" s="142"/>
      <c r="L167" s="138"/>
      <c r="M167" s="138"/>
      <c r="N167" s="123"/>
      <c r="O167" s="123"/>
      <c r="P167" s="23">
        <f t="shared" si="1"/>
        <v>328</v>
      </c>
      <c r="Q167" s="117"/>
    </row>
    <row r="168" spans="1:17" ht="15.75" customHeight="1" x14ac:dyDescent="0.3">
      <c r="A168" s="118">
        <v>5563</v>
      </c>
      <c r="B168" s="118">
        <v>7</v>
      </c>
      <c r="C168" s="81" t="s">
        <v>399</v>
      </c>
      <c r="D168" s="81">
        <v>21</v>
      </c>
      <c r="E168" s="82">
        <v>43657</v>
      </c>
      <c r="F168" s="81">
        <v>5232</v>
      </c>
      <c r="G168" s="81">
        <v>8801</v>
      </c>
      <c r="H168" s="81">
        <v>8210</v>
      </c>
      <c r="I168" s="81">
        <v>5</v>
      </c>
      <c r="J168" s="135">
        <f t="shared" si="0"/>
        <v>19.845533915379448</v>
      </c>
      <c r="K168" s="142"/>
      <c r="L168" s="137">
        <f>AVERAGE(J168:J169)</f>
        <v>19.589089627108368</v>
      </c>
      <c r="M168" s="137">
        <f>_xlfn.STDEV.S(J168,J169)</f>
        <v>0.36266699046607698</v>
      </c>
      <c r="N168" s="123"/>
      <c r="O168" s="123"/>
      <c r="P168" s="23">
        <f t="shared" si="1"/>
        <v>297.8</v>
      </c>
      <c r="Q168" s="117">
        <f>AVERAGE(P168:P169)</f>
        <v>294.25</v>
      </c>
    </row>
    <row r="169" spans="1:17" ht="15.75" customHeight="1" x14ac:dyDescent="0.3">
      <c r="A169" s="118">
        <v>5564</v>
      </c>
      <c r="B169" s="118">
        <v>8</v>
      </c>
      <c r="C169" s="81" t="s">
        <v>399</v>
      </c>
      <c r="D169" s="81">
        <v>21</v>
      </c>
      <c r="E169" s="82">
        <v>43657</v>
      </c>
      <c r="F169" s="81">
        <v>5221</v>
      </c>
      <c r="G169" s="81">
        <v>8690</v>
      </c>
      <c r="H169" s="81">
        <v>8128</v>
      </c>
      <c r="I169" s="81"/>
      <c r="J169" s="135">
        <f t="shared" si="0"/>
        <v>19.332645338837288</v>
      </c>
      <c r="K169" s="142"/>
      <c r="L169" s="138"/>
      <c r="M169" s="138"/>
      <c r="N169" s="123"/>
      <c r="O169" s="123"/>
      <c r="P169" s="23">
        <f t="shared" si="1"/>
        <v>290.7</v>
      </c>
      <c r="Q169" s="117"/>
    </row>
    <row r="170" spans="1:17" ht="15.75" customHeight="1" x14ac:dyDescent="0.3">
      <c r="A170" s="118">
        <v>5787</v>
      </c>
      <c r="B170" s="118">
        <v>17</v>
      </c>
      <c r="C170" s="81" t="s">
        <v>399</v>
      </c>
      <c r="D170" s="81">
        <v>22</v>
      </c>
      <c r="E170" s="82">
        <v>43685</v>
      </c>
      <c r="F170" s="81">
        <v>5275</v>
      </c>
      <c r="G170" s="81">
        <v>8819</v>
      </c>
      <c r="H170" s="81">
        <v>8316</v>
      </c>
      <c r="I170" s="81">
        <v>7</v>
      </c>
      <c r="J170" s="135">
        <f t="shared" si="0"/>
        <v>16.540611640907596</v>
      </c>
      <c r="K170" s="142"/>
      <c r="L170" s="137">
        <f>AVERAGE(J170:J171)</f>
        <v>16.709903135890038</v>
      </c>
      <c r="M170" s="137">
        <f>_xlfn.STDEV.S(J170,J171)</f>
        <v>0.23941432819858877</v>
      </c>
      <c r="N170" s="123"/>
      <c r="O170" s="123"/>
      <c r="P170" s="23">
        <f t="shared" si="1"/>
        <v>304.10000000000002</v>
      </c>
      <c r="Q170" s="117">
        <f>AVERAGE(P170:P171)</f>
        <v>301.05</v>
      </c>
    </row>
    <row r="171" spans="1:17" ht="15.75" customHeight="1" x14ac:dyDescent="0.3">
      <c r="A171" s="118">
        <v>5788</v>
      </c>
      <c r="B171" s="118">
        <v>17</v>
      </c>
      <c r="C171" s="81" t="s">
        <v>399</v>
      </c>
      <c r="D171" s="81">
        <v>22</v>
      </c>
      <c r="E171" s="82">
        <v>43685</v>
      </c>
      <c r="F171" s="81">
        <v>5275</v>
      </c>
      <c r="G171" s="81">
        <v>8758</v>
      </c>
      <c r="H171" s="81">
        <v>8255</v>
      </c>
      <c r="I171" s="81"/>
      <c r="J171" s="135">
        <f t="shared" si="0"/>
        <v>16.879194630872483</v>
      </c>
      <c r="K171" s="142"/>
      <c r="L171" s="138"/>
      <c r="M171" s="138"/>
      <c r="N171" s="123"/>
      <c r="O171" s="123"/>
      <c r="P171" s="23">
        <f t="shared" si="1"/>
        <v>298</v>
      </c>
      <c r="Q171" s="117"/>
    </row>
    <row r="172" spans="1:17" ht="15.75" customHeight="1" x14ac:dyDescent="0.3">
      <c r="A172" s="118">
        <v>3643</v>
      </c>
      <c r="B172" s="118">
        <v>65</v>
      </c>
      <c r="C172" s="81" t="s">
        <v>401</v>
      </c>
      <c r="D172" s="81">
        <v>14</v>
      </c>
      <c r="E172" s="82">
        <v>43591</v>
      </c>
      <c r="F172" s="81">
        <v>5215</v>
      </c>
      <c r="G172" s="134">
        <v>9461</v>
      </c>
      <c r="H172" s="81">
        <v>7849</v>
      </c>
      <c r="I172" s="81">
        <v>2</v>
      </c>
      <c r="J172" s="135">
        <f t="shared" si="0"/>
        <v>61.19969627942293</v>
      </c>
      <c r="K172" s="142" t="s">
        <v>374</v>
      </c>
      <c r="L172" s="137">
        <f>AVERAGE(J172:J173)</f>
        <v>60.00184149519319</v>
      </c>
      <c r="M172" s="137">
        <f>_xlfn.STDEV.S(J172,J173)</f>
        <v>1.694022481611196</v>
      </c>
      <c r="N172" s="123">
        <v>3</v>
      </c>
      <c r="O172" s="123"/>
      <c r="P172" s="23">
        <f t="shared" si="1"/>
        <v>263.39999999999998</v>
      </c>
      <c r="Q172" s="117">
        <f>AVERAGE(P172:P173)</f>
        <v>267.14999999999998</v>
      </c>
    </row>
    <row r="173" spans="1:17" ht="15.75" customHeight="1" x14ac:dyDescent="0.3">
      <c r="A173" s="118">
        <v>3644</v>
      </c>
      <c r="B173" s="118">
        <v>66</v>
      </c>
      <c r="C173" s="81" t="s">
        <v>401</v>
      </c>
      <c r="D173" s="81">
        <v>14</v>
      </c>
      <c r="E173" s="82">
        <v>43591</v>
      </c>
      <c r="F173" s="81">
        <v>5279</v>
      </c>
      <c r="G173" s="134">
        <v>9581</v>
      </c>
      <c r="H173" s="81">
        <v>7988</v>
      </c>
      <c r="I173" s="81"/>
      <c r="J173" s="135">
        <f t="shared" si="0"/>
        <v>58.80398671096345</v>
      </c>
      <c r="K173" s="142"/>
      <c r="L173" s="138"/>
      <c r="M173" s="138"/>
      <c r="N173" s="123"/>
      <c r="O173" s="123"/>
      <c r="P173" s="23">
        <f t="shared" si="1"/>
        <v>270.89999999999998</v>
      </c>
      <c r="Q173" s="117"/>
    </row>
    <row r="174" spans="1:17" ht="15.75" customHeight="1" x14ac:dyDescent="0.3">
      <c r="A174" s="118">
        <v>4311</v>
      </c>
      <c r="B174" s="118">
        <v>17</v>
      </c>
      <c r="C174" s="81" t="s">
        <v>401</v>
      </c>
      <c r="D174" s="81">
        <v>16</v>
      </c>
      <c r="E174" s="82">
        <v>43607</v>
      </c>
      <c r="F174" s="81">
        <v>5275</v>
      </c>
      <c r="G174" s="81">
        <v>8225</v>
      </c>
      <c r="H174" s="81">
        <v>7474</v>
      </c>
      <c r="I174" s="81">
        <v>2</v>
      </c>
      <c r="J174" s="135">
        <f t="shared" si="0"/>
        <v>34.1518872214643</v>
      </c>
      <c r="K174" s="142"/>
      <c r="L174" s="137">
        <f>AVERAGE(J174:J175)</f>
        <v>33.814243515221165</v>
      </c>
      <c r="M174" s="137">
        <f>_xlfn.STDEV.S(J174,J175)</f>
        <v>0.47750030861895876</v>
      </c>
      <c r="N174" s="123"/>
      <c r="O174" s="123"/>
      <c r="P174" s="23">
        <f t="shared" si="1"/>
        <v>219.9</v>
      </c>
      <c r="Q174" s="117">
        <f>AVERAGE(P174:P175)</f>
        <v>214.65</v>
      </c>
    </row>
    <row r="175" spans="1:17" ht="15.75" customHeight="1" x14ac:dyDescent="0.3">
      <c r="A175" s="118">
        <v>4312</v>
      </c>
      <c r="B175" s="118">
        <v>18</v>
      </c>
      <c r="C175" s="81" t="s">
        <v>401</v>
      </c>
      <c r="D175" s="81">
        <v>16</v>
      </c>
      <c r="E175" s="82">
        <v>43607</v>
      </c>
      <c r="F175" s="81">
        <v>5205</v>
      </c>
      <c r="G175" s="81">
        <v>8000</v>
      </c>
      <c r="H175" s="81">
        <v>7299</v>
      </c>
      <c r="I175" s="81"/>
      <c r="J175" s="135">
        <f t="shared" si="0"/>
        <v>33.47659980897803</v>
      </c>
      <c r="K175" s="142"/>
      <c r="L175" s="138"/>
      <c r="M175" s="138"/>
      <c r="N175" s="123"/>
      <c r="O175" s="123"/>
      <c r="P175" s="23">
        <f t="shared" si="1"/>
        <v>209.4</v>
      </c>
      <c r="Q175" s="117"/>
    </row>
    <row r="176" spans="1:17" ht="15.75" customHeight="1" x14ac:dyDescent="0.3">
      <c r="A176" s="118">
        <v>4957</v>
      </c>
      <c r="B176" s="118">
        <v>17</v>
      </c>
      <c r="C176" s="81" t="s">
        <v>401</v>
      </c>
      <c r="D176" s="81">
        <v>18</v>
      </c>
      <c r="E176" s="82">
        <v>43626</v>
      </c>
      <c r="F176" s="81">
        <v>5275</v>
      </c>
      <c r="G176" s="81">
        <v>9667</v>
      </c>
      <c r="H176" s="81">
        <v>8576</v>
      </c>
      <c r="I176" s="81">
        <v>7</v>
      </c>
      <c r="J176" s="135">
        <f t="shared" si="0"/>
        <v>33.050590730081794</v>
      </c>
      <c r="K176" s="142"/>
      <c r="L176" s="137">
        <f>AVERAGE(J176:J177)</f>
        <v>33.191962031707561</v>
      </c>
      <c r="M176" s="137">
        <f>_xlfn.STDEV.S(J176,J177)</f>
        <v>0.19992921208949782</v>
      </c>
      <c r="N176" s="123"/>
      <c r="O176" s="123"/>
      <c r="P176" s="23">
        <f t="shared" si="1"/>
        <v>330.1</v>
      </c>
      <c r="Q176" s="117">
        <f>AVERAGE(P176:P177)</f>
        <v>315.64999999999998</v>
      </c>
    </row>
    <row r="177" spans="1:17" ht="15.75" customHeight="1" x14ac:dyDescent="0.3">
      <c r="A177" s="118">
        <v>4958</v>
      </c>
      <c r="B177" s="118">
        <v>18</v>
      </c>
      <c r="C177" s="81" t="s">
        <v>401</v>
      </c>
      <c r="D177" s="81">
        <v>18</v>
      </c>
      <c r="E177" s="82">
        <v>43626</v>
      </c>
      <c r="F177" s="81">
        <v>5205</v>
      </c>
      <c r="G177" s="81">
        <v>9221</v>
      </c>
      <c r="H177" s="81">
        <v>8217</v>
      </c>
      <c r="I177" s="81"/>
      <c r="J177" s="135">
        <f t="shared" si="0"/>
        <v>33.333333333333329</v>
      </c>
      <c r="K177" s="142"/>
      <c r="L177" s="138"/>
      <c r="M177" s="138"/>
      <c r="N177" s="123"/>
      <c r="O177" s="123"/>
      <c r="P177" s="23">
        <f t="shared" si="1"/>
        <v>301.2</v>
      </c>
      <c r="Q177" s="117"/>
    </row>
    <row r="178" spans="1:17" ht="15.75" customHeight="1" x14ac:dyDescent="0.3">
      <c r="A178" s="118">
        <v>5789</v>
      </c>
      <c r="B178" s="118">
        <v>18</v>
      </c>
      <c r="C178" s="81" t="s">
        <v>401</v>
      </c>
      <c r="D178" s="81">
        <v>22</v>
      </c>
      <c r="E178" s="82">
        <v>43685</v>
      </c>
      <c r="F178" s="81">
        <v>5205</v>
      </c>
      <c r="G178" s="81">
        <v>8907</v>
      </c>
      <c r="H178" s="81">
        <v>8388</v>
      </c>
      <c r="I178" s="81">
        <v>7</v>
      </c>
      <c r="J178" s="135">
        <f t="shared" si="0"/>
        <v>16.305372290292176</v>
      </c>
      <c r="K178" s="142"/>
      <c r="L178" s="137">
        <f>AVERAGE(J178:J179)</f>
        <v>16.676327187281821</v>
      </c>
      <c r="M178" s="137">
        <f>_xlfn.STDEV.S(J178,J179)</f>
        <v>0.52460944635147222</v>
      </c>
      <c r="N178" s="123"/>
      <c r="O178" s="123"/>
      <c r="P178" s="23">
        <f t="shared" si="1"/>
        <v>318.3</v>
      </c>
      <c r="Q178" s="117">
        <f>AVERAGE(P178:P179)</f>
        <v>314.60000000000002</v>
      </c>
    </row>
    <row r="179" spans="1:17" ht="15.75" customHeight="1" x14ac:dyDescent="0.3">
      <c r="A179" s="118">
        <v>5790</v>
      </c>
      <c r="B179" s="118">
        <v>18</v>
      </c>
      <c r="C179" s="81" t="s">
        <v>401</v>
      </c>
      <c r="D179" s="81">
        <v>22</v>
      </c>
      <c r="E179" s="82">
        <v>43685</v>
      </c>
      <c r="F179" s="81">
        <v>5205</v>
      </c>
      <c r="G179" s="81">
        <v>8844</v>
      </c>
      <c r="H179" s="81">
        <v>8314</v>
      </c>
      <c r="I179" s="81"/>
      <c r="J179" s="135">
        <f t="shared" si="0"/>
        <v>17.047282084271469</v>
      </c>
      <c r="K179" s="142"/>
      <c r="L179" s="138"/>
      <c r="M179" s="138"/>
      <c r="N179" s="123"/>
      <c r="O179" s="123"/>
      <c r="P179" s="23">
        <f t="shared" si="1"/>
        <v>310.89999999999998</v>
      </c>
      <c r="Q179" s="117"/>
    </row>
    <row r="180" spans="1:17" ht="15.75" customHeight="1" x14ac:dyDescent="0.3">
      <c r="A180" s="118">
        <v>3645</v>
      </c>
      <c r="B180" s="118">
        <v>67</v>
      </c>
      <c r="C180" s="81" t="s">
        <v>402</v>
      </c>
      <c r="D180" s="81">
        <v>14</v>
      </c>
      <c r="E180" s="82">
        <v>43591</v>
      </c>
      <c r="F180" s="81">
        <v>5217</v>
      </c>
      <c r="G180" s="134">
        <v>8047</v>
      </c>
      <c r="H180" s="81">
        <v>7041</v>
      </c>
      <c r="I180" s="81">
        <v>2</v>
      </c>
      <c r="J180" s="135">
        <f t="shared" si="0"/>
        <v>55.153508771929829</v>
      </c>
      <c r="K180" s="142" t="s">
        <v>377</v>
      </c>
      <c r="L180" s="137">
        <f>AVERAGE(J180:J181)</f>
        <v>56.638913600795881</v>
      </c>
      <c r="M180" s="137">
        <f>_xlfn.STDEV.S(J180,J181)</f>
        <v>2.1006796545968571</v>
      </c>
      <c r="N180" s="123">
        <v>3</v>
      </c>
      <c r="O180" s="123"/>
      <c r="P180" s="23">
        <f t="shared" si="1"/>
        <v>182.4</v>
      </c>
      <c r="Q180" s="117">
        <f>AVERAGE(P180:P181)</f>
        <v>182.9</v>
      </c>
    </row>
    <row r="181" spans="1:17" ht="15.75" customHeight="1" x14ac:dyDescent="0.3">
      <c r="A181" s="118">
        <v>3646</v>
      </c>
      <c r="B181" s="118">
        <v>68</v>
      </c>
      <c r="C181" s="81" t="s">
        <v>402</v>
      </c>
      <c r="D181" s="81">
        <v>14</v>
      </c>
      <c r="E181" s="82">
        <v>43591</v>
      </c>
      <c r="F181" s="81">
        <v>5288</v>
      </c>
      <c r="G181" s="134">
        <v>8188</v>
      </c>
      <c r="H181" s="81">
        <v>7122</v>
      </c>
      <c r="I181" s="81"/>
      <c r="J181" s="135">
        <f t="shared" si="0"/>
        <v>58.124318429661933</v>
      </c>
      <c r="K181" s="142"/>
      <c r="L181" s="138"/>
      <c r="M181" s="138"/>
      <c r="N181" s="123"/>
      <c r="O181" s="123"/>
      <c r="P181" s="23">
        <f t="shared" si="1"/>
        <v>183.4</v>
      </c>
      <c r="Q181" s="117"/>
    </row>
    <row r="182" spans="1:17" ht="15.75" customHeight="1" x14ac:dyDescent="0.3">
      <c r="A182" s="118">
        <v>4313</v>
      </c>
      <c r="B182" s="118">
        <v>19</v>
      </c>
      <c r="C182" s="81" t="s">
        <v>402</v>
      </c>
      <c r="D182" s="81">
        <v>16</v>
      </c>
      <c r="E182" s="82">
        <v>43607</v>
      </c>
      <c r="F182" s="81">
        <v>5229</v>
      </c>
      <c r="G182" s="81">
        <v>7992</v>
      </c>
      <c r="H182" s="81">
        <v>7261</v>
      </c>
      <c r="I182" s="81">
        <v>2</v>
      </c>
      <c r="J182" s="135">
        <f t="shared" si="0"/>
        <v>35.974409448818903</v>
      </c>
      <c r="K182" s="142" t="s">
        <v>13</v>
      </c>
      <c r="L182" s="137">
        <f>AVERAGE(J182:J183)</f>
        <v>35.693114449863153</v>
      </c>
      <c r="M182" s="137">
        <f>_xlfn.STDEV.S(J182,J183)</f>
        <v>0.39781120255094859</v>
      </c>
      <c r="N182" s="123"/>
      <c r="O182" s="123"/>
      <c r="P182" s="23">
        <f t="shared" si="1"/>
        <v>203.2</v>
      </c>
      <c r="Q182" s="117">
        <f>AVERAGE(P182:P183)</f>
        <v>209.05</v>
      </c>
    </row>
    <row r="183" spans="1:17" ht="15.75" customHeight="1" x14ac:dyDescent="0.3">
      <c r="A183" s="118">
        <v>4314</v>
      </c>
      <c r="B183" s="118">
        <v>20</v>
      </c>
      <c r="C183" s="81" t="s">
        <v>402</v>
      </c>
      <c r="D183" s="81">
        <v>16</v>
      </c>
      <c r="E183" s="82">
        <v>43607</v>
      </c>
      <c r="F183" s="81">
        <v>5190</v>
      </c>
      <c r="G183" s="81">
        <v>8100</v>
      </c>
      <c r="H183" s="81">
        <v>7339</v>
      </c>
      <c r="I183" s="81"/>
      <c r="J183" s="135">
        <f t="shared" si="0"/>
        <v>35.411819450907402</v>
      </c>
      <c r="K183" s="142"/>
      <c r="L183" s="138"/>
      <c r="M183" s="138"/>
      <c r="N183" s="123"/>
      <c r="O183" s="123"/>
      <c r="P183" s="23">
        <f t="shared" si="1"/>
        <v>214.9</v>
      </c>
      <c r="Q183" s="117"/>
    </row>
    <row r="184" spans="1:17" ht="15.75" customHeight="1" x14ac:dyDescent="0.3">
      <c r="A184" s="118">
        <v>4959</v>
      </c>
      <c r="B184" s="118">
        <v>19</v>
      </c>
      <c r="C184" s="81" t="s">
        <v>402</v>
      </c>
      <c r="D184" s="81">
        <v>18</v>
      </c>
      <c r="E184" s="82">
        <v>43626</v>
      </c>
      <c r="F184" s="81">
        <v>5229</v>
      </c>
      <c r="G184" s="81">
        <v>8105</v>
      </c>
      <c r="H184" s="81">
        <v>7390</v>
      </c>
      <c r="I184" s="81">
        <v>9</v>
      </c>
      <c r="J184" s="135">
        <f t="shared" si="0"/>
        <v>33.086534012031464</v>
      </c>
      <c r="K184" s="142"/>
      <c r="L184" s="137">
        <f>AVERAGE(J184:J185)</f>
        <v>33.544222115853358</v>
      </c>
      <c r="M184" s="137">
        <f>_xlfn.STDEV.S(J184,J185)</f>
        <v>0.64726872376175315</v>
      </c>
      <c r="N184" s="123"/>
      <c r="O184" s="123"/>
      <c r="P184" s="23">
        <f t="shared" si="1"/>
        <v>216.1</v>
      </c>
      <c r="Q184" s="117">
        <f>AVERAGE(P184:P185)</f>
        <v>212.75</v>
      </c>
    </row>
    <row r="185" spans="1:17" ht="15.75" customHeight="1" x14ac:dyDescent="0.3">
      <c r="A185" s="118">
        <v>4960</v>
      </c>
      <c r="B185" s="118">
        <v>20</v>
      </c>
      <c r="C185" s="81" t="s">
        <v>402</v>
      </c>
      <c r="D185" s="81">
        <v>18</v>
      </c>
      <c r="E185" s="82">
        <v>43626</v>
      </c>
      <c r="F185" s="81">
        <v>5190</v>
      </c>
      <c r="G185" s="81">
        <v>7996</v>
      </c>
      <c r="H185" s="81">
        <v>7284</v>
      </c>
      <c r="I185" s="81"/>
      <c r="J185" s="135">
        <f t="shared" si="0"/>
        <v>34.00191021967526</v>
      </c>
      <c r="K185" s="142"/>
      <c r="L185" s="138"/>
      <c r="M185" s="138"/>
      <c r="N185" s="123"/>
      <c r="O185" s="123"/>
      <c r="P185" s="23">
        <f t="shared" si="1"/>
        <v>209.4</v>
      </c>
      <c r="Q185" s="117"/>
    </row>
    <row r="186" spans="1:17" ht="15.75" customHeight="1" x14ac:dyDescent="0.3">
      <c r="A186" s="118">
        <v>5791</v>
      </c>
      <c r="B186" s="118">
        <v>19</v>
      </c>
      <c r="C186" s="81" t="s">
        <v>402</v>
      </c>
      <c r="D186" s="81">
        <v>22</v>
      </c>
      <c r="E186" s="82">
        <v>43685</v>
      </c>
      <c r="F186" s="81">
        <v>5229</v>
      </c>
      <c r="G186" s="81">
        <v>7325</v>
      </c>
      <c r="H186" s="81">
        <v>7032</v>
      </c>
      <c r="I186" s="81">
        <v>11</v>
      </c>
      <c r="J186" s="135">
        <f t="shared" si="0"/>
        <v>16.250693288962839</v>
      </c>
      <c r="K186" s="142"/>
      <c r="L186" s="137">
        <f>AVERAGE(J186:J187)</f>
        <v>16.084636832372858</v>
      </c>
      <c r="M186" s="137">
        <f>_xlfn.STDEV.S(J186,J187)</f>
        <v>0.23483929302916792</v>
      </c>
      <c r="N186" s="123"/>
      <c r="O186" s="123"/>
      <c r="P186" s="23">
        <f t="shared" si="1"/>
        <v>180.3</v>
      </c>
      <c r="Q186" s="117">
        <f>AVERAGE(P186:P187)</f>
        <v>185.95</v>
      </c>
    </row>
    <row r="187" spans="1:17" ht="15.75" customHeight="1" x14ac:dyDescent="0.3">
      <c r="A187" s="118">
        <v>5792</v>
      </c>
      <c r="B187" s="118">
        <v>19</v>
      </c>
      <c r="C187" s="81" t="s">
        <v>402</v>
      </c>
      <c r="D187" s="81">
        <v>22</v>
      </c>
      <c r="E187" s="82">
        <v>43685</v>
      </c>
      <c r="F187" s="81">
        <v>5229</v>
      </c>
      <c r="G187" s="81">
        <v>7450</v>
      </c>
      <c r="H187" s="81">
        <v>7145</v>
      </c>
      <c r="I187" s="81"/>
      <c r="J187" s="135">
        <f t="shared" si="0"/>
        <v>15.918580375782881</v>
      </c>
      <c r="K187" s="142"/>
      <c r="L187" s="138"/>
      <c r="M187" s="138"/>
      <c r="N187" s="123"/>
      <c r="O187" s="123"/>
      <c r="P187" s="23">
        <f t="shared" si="1"/>
        <v>191.6</v>
      </c>
      <c r="Q187" s="117"/>
    </row>
    <row r="188" spans="1:17" ht="15.75" customHeight="1" x14ac:dyDescent="0.3">
      <c r="A188" s="118">
        <v>3263</v>
      </c>
      <c r="B188" s="118">
        <v>19</v>
      </c>
      <c r="C188" s="81" t="s">
        <v>403</v>
      </c>
      <c r="D188" s="81">
        <v>13</v>
      </c>
      <c r="E188" s="82">
        <v>43587</v>
      </c>
      <c r="F188" s="81">
        <v>5229</v>
      </c>
      <c r="G188" s="81">
        <v>7929</v>
      </c>
      <c r="H188" s="81">
        <v>7235</v>
      </c>
      <c r="I188" s="81">
        <v>1</v>
      </c>
      <c r="J188" s="135">
        <f t="shared" si="0"/>
        <v>34.596211365902292</v>
      </c>
      <c r="K188" s="142" t="s">
        <v>13</v>
      </c>
      <c r="L188" s="137">
        <f>AVERAGE(J188:J189)</f>
        <v>35.728396555569006</v>
      </c>
      <c r="M188" s="137">
        <f>_xlfn.STDEV.S(J188,J189)</f>
        <v>1.601151650344617</v>
      </c>
      <c r="N188" s="123">
        <v>2</v>
      </c>
      <c r="O188" s="123"/>
      <c r="P188" s="23">
        <f t="shared" si="1"/>
        <v>200.59999999999997</v>
      </c>
      <c r="Q188" s="117">
        <f>AVERAGE(P188:P189)</f>
        <v>200</v>
      </c>
    </row>
    <row r="189" spans="1:17" ht="15.75" customHeight="1" x14ac:dyDescent="0.3">
      <c r="A189" s="118">
        <v>3264</v>
      </c>
      <c r="B189" s="118">
        <v>20</v>
      </c>
      <c r="C189" s="81" t="s">
        <v>403</v>
      </c>
      <c r="D189" s="81">
        <v>13</v>
      </c>
      <c r="E189" s="82">
        <v>43587</v>
      </c>
      <c r="F189" s="81">
        <v>5190</v>
      </c>
      <c r="G189" s="81">
        <v>7919</v>
      </c>
      <c r="H189" s="81">
        <v>7184</v>
      </c>
      <c r="I189" s="81"/>
      <c r="J189" s="135">
        <f t="shared" si="0"/>
        <v>36.860581745235713</v>
      </c>
      <c r="K189" s="142"/>
      <c r="L189" s="138"/>
      <c r="M189" s="138"/>
      <c r="N189" s="123"/>
      <c r="O189" s="123"/>
      <c r="P189" s="23">
        <f t="shared" si="1"/>
        <v>199.4</v>
      </c>
      <c r="Q189" s="117"/>
    </row>
    <row r="190" spans="1:17" ht="15.75" customHeight="1" x14ac:dyDescent="0.3">
      <c r="A190" s="118">
        <v>3989</v>
      </c>
      <c r="B190" s="118">
        <v>19</v>
      </c>
      <c r="C190" s="81" t="s">
        <v>403</v>
      </c>
      <c r="D190" s="81">
        <v>15</v>
      </c>
      <c r="E190" s="82">
        <v>43599</v>
      </c>
      <c r="F190" s="81">
        <v>5229</v>
      </c>
      <c r="G190" s="81">
        <v>7681</v>
      </c>
      <c r="H190" s="81">
        <v>6994</v>
      </c>
      <c r="I190" s="81"/>
      <c r="J190" s="135">
        <f t="shared" si="0"/>
        <v>38.923512747875357</v>
      </c>
      <c r="K190" s="135"/>
      <c r="L190" s="137">
        <f>AVERAGE(J190:J191)</f>
        <v>38.824777794456281</v>
      </c>
      <c r="M190" s="137">
        <f>_xlfn.STDEV.S(J190,J191)</f>
        <v>0.13963231020553246</v>
      </c>
      <c r="N190" s="123"/>
      <c r="O190" s="123"/>
      <c r="P190" s="23">
        <f t="shared" si="1"/>
        <v>176.5</v>
      </c>
      <c r="Q190" s="117">
        <f>AVERAGE(P190:P191)</f>
        <v>176.95</v>
      </c>
    </row>
    <row r="191" spans="1:17" ht="15.75" customHeight="1" x14ac:dyDescent="0.3">
      <c r="A191" s="118">
        <v>3990</v>
      </c>
      <c r="B191" s="118">
        <v>20</v>
      </c>
      <c r="C191" s="81" t="s">
        <v>403</v>
      </c>
      <c r="D191" s="81">
        <v>15</v>
      </c>
      <c r="E191" s="82">
        <v>43599</v>
      </c>
      <c r="F191" s="81">
        <v>5190</v>
      </c>
      <c r="G191" s="81">
        <v>7651</v>
      </c>
      <c r="H191" s="81">
        <v>6964</v>
      </c>
      <c r="I191" s="81"/>
      <c r="J191" s="135">
        <f t="shared" si="0"/>
        <v>38.726042841037206</v>
      </c>
      <c r="K191" s="135"/>
      <c r="L191" s="138"/>
      <c r="M191" s="138"/>
      <c r="N191" s="123"/>
      <c r="O191" s="123"/>
      <c r="P191" s="23">
        <f t="shared" si="1"/>
        <v>177.4</v>
      </c>
      <c r="Q191" s="117"/>
    </row>
    <row r="192" spans="1:17" ht="15.75" customHeight="1" x14ac:dyDescent="0.3">
      <c r="A192" s="118">
        <v>4635</v>
      </c>
      <c r="B192" s="118">
        <v>19</v>
      </c>
      <c r="C192" s="81" t="s">
        <v>403</v>
      </c>
      <c r="D192" s="81">
        <v>17</v>
      </c>
      <c r="E192" s="82">
        <v>43619</v>
      </c>
      <c r="F192" s="81">
        <v>5229</v>
      </c>
      <c r="G192" s="81">
        <v>8201</v>
      </c>
      <c r="H192" s="81">
        <v>7460</v>
      </c>
      <c r="I192" s="81"/>
      <c r="J192" s="135">
        <f t="shared" si="0"/>
        <v>33.213805468399819</v>
      </c>
      <c r="K192" s="142"/>
      <c r="L192" s="137">
        <f>AVERAGE(J192:J193)</f>
        <v>33.488901011547028</v>
      </c>
      <c r="M192" s="137">
        <f>_xlfn.STDEV.S(J192,J193)</f>
        <v>0.38904384806717129</v>
      </c>
      <c r="N192" s="123"/>
      <c r="O192" s="123"/>
      <c r="P192" s="23">
        <f t="shared" si="1"/>
        <v>223.1</v>
      </c>
      <c r="Q192" s="117">
        <f>AVERAGE(P192:P193)</f>
        <v>227.64999999999998</v>
      </c>
    </row>
    <row r="193" spans="1:17" ht="15.75" customHeight="1" x14ac:dyDescent="0.3">
      <c r="A193" s="118">
        <v>4636</v>
      </c>
      <c r="B193" s="118">
        <v>20</v>
      </c>
      <c r="C193" s="81" t="s">
        <v>403</v>
      </c>
      <c r="D193" s="81">
        <v>17</v>
      </c>
      <c r="E193" s="82">
        <v>43619</v>
      </c>
      <c r="F193" s="81">
        <v>5190</v>
      </c>
      <c r="G193" s="81">
        <v>8296</v>
      </c>
      <c r="H193" s="81">
        <v>7512</v>
      </c>
      <c r="I193" s="81"/>
      <c r="J193" s="135">
        <f t="shared" si="0"/>
        <v>33.763996554694231</v>
      </c>
      <c r="K193" s="142"/>
      <c r="L193" s="138"/>
      <c r="M193" s="138"/>
      <c r="N193" s="123"/>
      <c r="O193" s="123"/>
      <c r="P193" s="23">
        <f t="shared" si="1"/>
        <v>232.2</v>
      </c>
      <c r="Q193" s="117"/>
    </row>
    <row r="194" spans="1:17" ht="15.75" customHeight="1" x14ac:dyDescent="0.3">
      <c r="A194" s="118">
        <v>5793</v>
      </c>
      <c r="B194" s="118">
        <v>20</v>
      </c>
      <c r="C194" s="81" t="s">
        <v>403</v>
      </c>
      <c r="D194" s="81">
        <v>22</v>
      </c>
      <c r="E194" s="82">
        <v>43685</v>
      </c>
      <c r="F194" s="81">
        <v>5190</v>
      </c>
      <c r="G194" s="81">
        <v>7442</v>
      </c>
      <c r="H194" s="81">
        <v>7120</v>
      </c>
      <c r="I194" s="81">
        <v>5</v>
      </c>
      <c r="J194" s="135">
        <f t="shared" si="0"/>
        <v>16.683937823834196</v>
      </c>
      <c r="K194" s="142"/>
      <c r="L194" s="137">
        <f>AVERAGE(J194:J195)</f>
        <v>16.697406577699589</v>
      </c>
      <c r="M194" s="137">
        <f>_xlfn.STDEV.S(J194,J195)</f>
        <v>1.9047694384706076E-2</v>
      </c>
      <c r="N194" s="123"/>
      <c r="O194" s="123"/>
      <c r="P194" s="23">
        <f t="shared" si="1"/>
        <v>193</v>
      </c>
      <c r="Q194" s="117">
        <f>AVERAGE(P194:P195)</f>
        <v>190.75</v>
      </c>
    </row>
    <row r="195" spans="1:17" ht="15.75" customHeight="1" x14ac:dyDescent="0.3">
      <c r="A195" s="118">
        <v>5794</v>
      </c>
      <c r="B195" s="118">
        <v>20</v>
      </c>
      <c r="C195" s="81" t="s">
        <v>403</v>
      </c>
      <c r="D195" s="81">
        <v>22</v>
      </c>
      <c r="E195" s="82">
        <v>43685</v>
      </c>
      <c r="F195" s="81">
        <v>5190</v>
      </c>
      <c r="G195" s="81">
        <v>7390</v>
      </c>
      <c r="H195" s="81">
        <v>7075</v>
      </c>
      <c r="I195" s="81"/>
      <c r="J195" s="135">
        <f t="shared" si="0"/>
        <v>16.710875331564985</v>
      </c>
      <c r="K195" s="142"/>
      <c r="L195" s="138"/>
      <c r="M195" s="138"/>
      <c r="N195" s="123"/>
      <c r="O195" s="123"/>
      <c r="P195" s="23">
        <f t="shared" si="1"/>
        <v>188.5</v>
      </c>
      <c r="Q195" s="117"/>
    </row>
    <row r="196" spans="1:17" ht="15.75" customHeight="1" x14ac:dyDescent="0.3">
      <c r="A196" s="118">
        <v>3647</v>
      </c>
      <c r="B196" s="118">
        <v>69</v>
      </c>
      <c r="C196" s="81" t="s">
        <v>404</v>
      </c>
      <c r="D196" s="81">
        <v>14</v>
      </c>
      <c r="E196" s="82">
        <v>43591</v>
      </c>
      <c r="F196" s="81">
        <v>5248</v>
      </c>
      <c r="G196" s="134">
        <v>8441</v>
      </c>
      <c r="H196" s="81">
        <v>7475</v>
      </c>
      <c r="I196" s="81">
        <v>2</v>
      </c>
      <c r="J196" s="135">
        <f t="shared" si="0"/>
        <v>43.37674000898069</v>
      </c>
      <c r="K196" s="142" t="s">
        <v>405</v>
      </c>
      <c r="L196" s="137">
        <f>AVERAGE(J196:J197)</f>
        <v>43.574901369803996</v>
      </c>
      <c r="M196" s="137">
        <f>_xlfn.STDEV.S(J196,J197)</f>
        <v>0.28024248401462809</v>
      </c>
      <c r="N196" s="123">
        <v>3</v>
      </c>
      <c r="O196" s="123"/>
      <c r="P196" s="23">
        <f t="shared" si="1"/>
        <v>222.7</v>
      </c>
      <c r="Q196" s="117">
        <f>AVERAGE(P196:P197)</f>
        <v>219.75</v>
      </c>
    </row>
    <row r="197" spans="1:17" ht="15.75" customHeight="1" x14ac:dyDescent="0.3">
      <c r="A197" s="118">
        <v>3648</v>
      </c>
      <c r="B197" s="118">
        <v>70</v>
      </c>
      <c r="C197" s="81" t="s">
        <v>404</v>
      </c>
      <c r="D197" s="81">
        <v>14</v>
      </c>
      <c r="E197" s="82">
        <v>43591</v>
      </c>
      <c r="F197" s="81">
        <v>5266</v>
      </c>
      <c r="G197" s="134">
        <v>8383</v>
      </c>
      <c r="H197" s="81">
        <v>7434</v>
      </c>
      <c r="I197" s="81"/>
      <c r="J197" s="135">
        <f t="shared" si="0"/>
        <v>43.773062730627302</v>
      </c>
      <c r="K197" s="142"/>
      <c r="L197" s="138"/>
      <c r="M197" s="138"/>
      <c r="N197" s="123"/>
      <c r="O197" s="123"/>
      <c r="P197" s="23">
        <f t="shared" si="1"/>
        <v>216.8</v>
      </c>
      <c r="Q197" s="117"/>
    </row>
    <row r="198" spans="1:17" ht="15.75" customHeight="1" x14ac:dyDescent="0.3">
      <c r="A198" s="118">
        <v>4315</v>
      </c>
      <c r="B198" s="118">
        <v>21</v>
      </c>
      <c r="C198" s="81" t="s">
        <v>404</v>
      </c>
      <c r="D198" s="81">
        <v>16</v>
      </c>
      <c r="E198" s="82">
        <v>43607</v>
      </c>
      <c r="F198" s="81">
        <v>5224</v>
      </c>
      <c r="G198" s="81">
        <v>8351</v>
      </c>
      <c r="H198" s="81">
        <v>7622</v>
      </c>
      <c r="I198" s="81">
        <v>2</v>
      </c>
      <c r="J198" s="135">
        <f t="shared" si="0"/>
        <v>30.400333611342784</v>
      </c>
      <c r="K198" s="142"/>
      <c r="L198" s="137">
        <f>AVERAGE(J198:J199)</f>
        <v>29.63720093670317</v>
      </c>
      <c r="M198" s="137">
        <f>_xlfn.STDEV.S(J198,J199)</f>
        <v>1.0792325783653967</v>
      </c>
      <c r="N198" s="123"/>
      <c r="O198" s="123"/>
      <c r="P198" s="23">
        <f t="shared" si="1"/>
        <v>239.8</v>
      </c>
      <c r="Q198" s="117">
        <f>AVERAGE(P198:P199)</f>
        <v>247.35000000000002</v>
      </c>
    </row>
    <row r="199" spans="1:17" ht="15.75" customHeight="1" x14ac:dyDescent="0.3">
      <c r="A199" s="118">
        <v>4316</v>
      </c>
      <c r="B199" s="118">
        <v>22</v>
      </c>
      <c r="C199" s="81" t="s">
        <v>404</v>
      </c>
      <c r="D199" s="81">
        <v>16</v>
      </c>
      <c r="E199" s="82">
        <v>43607</v>
      </c>
      <c r="F199" s="81">
        <v>5276</v>
      </c>
      <c r="G199" s="81">
        <v>8561</v>
      </c>
      <c r="H199" s="81">
        <v>7825</v>
      </c>
      <c r="I199" s="81"/>
      <c r="J199" s="135">
        <f t="shared" si="0"/>
        <v>28.874068262063556</v>
      </c>
      <c r="K199" s="142"/>
      <c r="L199" s="138"/>
      <c r="M199" s="138"/>
      <c r="N199" s="123"/>
      <c r="O199" s="123"/>
      <c r="P199" s="23">
        <f t="shared" si="1"/>
        <v>254.9</v>
      </c>
      <c r="Q199" s="117"/>
    </row>
    <row r="200" spans="1:17" ht="15.75" customHeight="1" x14ac:dyDescent="0.3">
      <c r="A200" s="118">
        <v>4961</v>
      </c>
      <c r="B200" s="118">
        <v>21</v>
      </c>
      <c r="C200" s="81" t="s">
        <v>404</v>
      </c>
      <c r="D200" s="81">
        <v>18</v>
      </c>
      <c r="E200" s="82">
        <v>43626</v>
      </c>
      <c r="F200" s="81">
        <v>5224</v>
      </c>
      <c r="G200" s="81">
        <v>7539</v>
      </c>
      <c r="H200" s="81">
        <v>7012</v>
      </c>
      <c r="I200" s="81">
        <v>7</v>
      </c>
      <c r="J200" s="135">
        <f t="shared" si="0"/>
        <v>29.47427293064877</v>
      </c>
      <c r="K200" s="142"/>
      <c r="L200" s="137">
        <f>AVERAGE(J200:J201)</f>
        <v>29.404883629019686</v>
      </c>
      <c r="M200" s="137">
        <f>_xlfn.STDEV.S(J200,J201)</f>
        <v>9.8131291447450086E-2</v>
      </c>
      <c r="N200" s="123"/>
      <c r="O200" s="123"/>
      <c r="P200" s="23">
        <f t="shared" si="1"/>
        <v>178.8</v>
      </c>
      <c r="Q200" s="117">
        <f>AVERAGE(P200:P201)</f>
        <v>181.95</v>
      </c>
    </row>
    <row r="201" spans="1:17" ht="15.75" customHeight="1" x14ac:dyDescent="0.3">
      <c r="A201" s="118">
        <v>4962</v>
      </c>
      <c r="B201" s="118">
        <v>22</v>
      </c>
      <c r="C201" s="81" t="s">
        <v>404</v>
      </c>
      <c r="D201" s="81">
        <v>18</v>
      </c>
      <c r="E201" s="82">
        <v>43626</v>
      </c>
      <c r="F201" s="81">
        <v>5276</v>
      </c>
      <c r="G201" s="81">
        <v>7670</v>
      </c>
      <c r="H201" s="81">
        <v>7127</v>
      </c>
      <c r="I201" s="81"/>
      <c r="J201" s="135">
        <f t="shared" si="0"/>
        <v>29.335494327390599</v>
      </c>
      <c r="K201" s="142"/>
      <c r="L201" s="138"/>
      <c r="M201" s="138"/>
      <c r="N201" s="123"/>
      <c r="O201" s="123"/>
      <c r="P201" s="23">
        <f t="shared" si="1"/>
        <v>185.1</v>
      </c>
      <c r="Q201" s="117"/>
    </row>
    <row r="202" spans="1:17" ht="15.75" customHeight="1" x14ac:dyDescent="0.3">
      <c r="A202" s="118">
        <v>5795</v>
      </c>
      <c r="B202" s="118">
        <v>21</v>
      </c>
      <c r="C202" s="81" t="s">
        <v>404</v>
      </c>
      <c r="D202" s="81">
        <v>22</v>
      </c>
      <c r="E202" s="82">
        <v>43685</v>
      </c>
      <c r="F202" s="81">
        <v>5224</v>
      </c>
      <c r="G202" s="81">
        <v>8164</v>
      </c>
      <c r="H202" s="81">
        <v>7753</v>
      </c>
      <c r="I202" s="81">
        <v>7</v>
      </c>
      <c r="J202" s="135">
        <f t="shared" si="0"/>
        <v>16.251482799525505</v>
      </c>
      <c r="K202" s="142"/>
      <c r="L202" s="137">
        <f>AVERAGE(J202:J203)</f>
        <v>16.27812987193014</v>
      </c>
      <c r="M202" s="137">
        <f>_xlfn.STDEV.S(J202,J203)</f>
        <v>3.768465119217617E-2</v>
      </c>
      <c r="N202" s="123"/>
      <c r="O202" s="123"/>
      <c r="P202" s="23">
        <f t="shared" si="1"/>
        <v>252.9</v>
      </c>
      <c r="Q202" s="117">
        <f>AVERAGE(P202:P203)</f>
        <v>253.10000000000002</v>
      </c>
    </row>
    <row r="203" spans="1:17" ht="15.75" customHeight="1" x14ac:dyDescent="0.3">
      <c r="A203" s="118">
        <v>5796</v>
      </c>
      <c r="B203" s="118">
        <v>21</v>
      </c>
      <c r="C203" s="81" t="s">
        <v>404</v>
      </c>
      <c r="D203" s="81">
        <v>22</v>
      </c>
      <c r="E203" s="82">
        <v>43685</v>
      </c>
      <c r="F203" s="81">
        <v>5224</v>
      </c>
      <c r="G203" s="81">
        <v>8170</v>
      </c>
      <c r="H203" s="81">
        <v>7757</v>
      </c>
      <c r="I203" s="81"/>
      <c r="J203" s="135">
        <f t="shared" si="0"/>
        <v>16.30477694433478</v>
      </c>
      <c r="K203" s="142"/>
      <c r="L203" s="138"/>
      <c r="M203" s="138"/>
      <c r="N203" s="123"/>
      <c r="O203" s="123"/>
      <c r="P203" s="23">
        <f t="shared" si="1"/>
        <v>253.3</v>
      </c>
      <c r="Q203" s="117"/>
    </row>
    <row r="204" spans="1:17" ht="15.75" customHeight="1" x14ac:dyDescent="0.3">
      <c r="A204" s="118">
        <v>2919</v>
      </c>
      <c r="B204" s="118">
        <v>3</v>
      </c>
      <c r="C204" s="81" t="s">
        <v>406</v>
      </c>
      <c r="D204" s="81">
        <v>11</v>
      </c>
      <c r="E204" s="82">
        <v>43571</v>
      </c>
      <c r="F204" s="134">
        <v>5258</v>
      </c>
      <c r="G204" s="81">
        <v>9247</v>
      </c>
      <c r="H204" s="81">
        <v>7889</v>
      </c>
      <c r="I204" s="81">
        <v>2</v>
      </c>
      <c r="J204" s="135">
        <f t="shared" si="0"/>
        <v>51.615355378183203</v>
      </c>
      <c r="K204" s="142" t="s">
        <v>13</v>
      </c>
      <c r="L204" s="137">
        <f>AVERAGE(J204:J205)</f>
        <v>51.774639816408282</v>
      </c>
      <c r="M204" s="137">
        <f>_xlfn.STDEV.S(J204,J205)</f>
        <v>0.22526221281288097</v>
      </c>
      <c r="N204" s="123">
        <v>3</v>
      </c>
      <c r="O204" s="123"/>
      <c r="P204" s="23">
        <f t="shared" si="1"/>
        <v>263.10000000000002</v>
      </c>
      <c r="Q204" s="117">
        <f>AVERAGE(P204:P205)</f>
        <v>255.65</v>
      </c>
    </row>
    <row r="205" spans="1:17" ht="15.75" customHeight="1" x14ac:dyDescent="0.3">
      <c r="A205" s="118">
        <v>2920</v>
      </c>
      <c r="B205" s="118">
        <v>4</v>
      </c>
      <c r="C205" s="81" t="s">
        <v>406</v>
      </c>
      <c r="D205" s="81">
        <v>11</v>
      </c>
      <c r="E205" s="82">
        <v>43571</v>
      </c>
      <c r="F205" s="134">
        <v>5259</v>
      </c>
      <c r="G205" s="81">
        <v>9030</v>
      </c>
      <c r="H205" s="81">
        <v>7741</v>
      </c>
      <c r="I205" s="81"/>
      <c r="J205" s="135">
        <f t="shared" si="0"/>
        <v>51.933924254633354</v>
      </c>
      <c r="K205" s="142"/>
      <c r="L205" s="138"/>
      <c r="M205" s="138"/>
      <c r="N205" s="123"/>
      <c r="O205" s="123"/>
      <c r="P205" s="23">
        <f t="shared" si="1"/>
        <v>248.2</v>
      </c>
      <c r="Q205" s="117"/>
    </row>
    <row r="206" spans="1:17" ht="15.75" customHeight="1" x14ac:dyDescent="0.3">
      <c r="A206" s="118">
        <v>3649</v>
      </c>
      <c r="B206" s="118">
        <v>71</v>
      </c>
      <c r="C206" s="81" t="s">
        <v>406</v>
      </c>
      <c r="D206" s="81">
        <v>14</v>
      </c>
      <c r="E206" s="82">
        <v>43591</v>
      </c>
      <c r="F206" s="81">
        <v>5256</v>
      </c>
      <c r="G206" s="134">
        <v>10029</v>
      </c>
      <c r="H206" s="81">
        <v>8556</v>
      </c>
      <c r="I206" s="81"/>
      <c r="J206" s="135">
        <f t="shared" si="0"/>
        <v>44.636363636363633</v>
      </c>
      <c r="K206" s="142" t="s">
        <v>407</v>
      </c>
      <c r="L206" s="137">
        <f>AVERAGE(J206:J207)</f>
        <v>47.047032143561424</v>
      </c>
      <c r="M206" s="137">
        <f>_xlfn.STDEV.S(J206,J207)</f>
        <v>3.4092000972648187</v>
      </c>
      <c r="N206" s="123"/>
      <c r="O206" s="123"/>
      <c r="P206" s="23">
        <f t="shared" si="1"/>
        <v>330</v>
      </c>
      <c r="Q206" s="117">
        <f>AVERAGE(P206:P207)</f>
        <v>326.35000000000002</v>
      </c>
    </row>
    <row r="207" spans="1:17" ht="15.75" customHeight="1" x14ac:dyDescent="0.3">
      <c r="A207" s="118">
        <v>3650</v>
      </c>
      <c r="B207" s="118">
        <v>72</v>
      </c>
      <c r="C207" s="81" t="s">
        <v>406</v>
      </c>
      <c r="D207" s="81">
        <v>14</v>
      </c>
      <c r="E207" s="82">
        <v>43591</v>
      </c>
      <c r="F207" s="81">
        <v>5223</v>
      </c>
      <c r="G207" s="134">
        <v>10046</v>
      </c>
      <c r="H207" s="81">
        <v>8450</v>
      </c>
      <c r="I207" s="81"/>
      <c r="J207" s="135">
        <f t="shared" si="0"/>
        <v>49.457700650759215</v>
      </c>
      <c r="K207" s="142"/>
      <c r="L207" s="138"/>
      <c r="M207" s="138"/>
      <c r="N207" s="123"/>
      <c r="O207" s="123"/>
      <c r="P207" s="23">
        <f t="shared" si="1"/>
        <v>322.7</v>
      </c>
      <c r="Q207" s="117"/>
    </row>
    <row r="208" spans="1:17" ht="15.75" customHeight="1" x14ac:dyDescent="0.3">
      <c r="A208" s="118">
        <v>4317</v>
      </c>
      <c r="B208" s="118">
        <v>23</v>
      </c>
      <c r="C208" s="81" t="s">
        <v>406</v>
      </c>
      <c r="D208" s="81">
        <v>16</v>
      </c>
      <c r="E208" s="82">
        <v>43607</v>
      </c>
      <c r="F208" s="81">
        <v>5261</v>
      </c>
      <c r="G208" s="81">
        <v>8447</v>
      </c>
      <c r="H208" s="81">
        <v>7808</v>
      </c>
      <c r="I208" s="81">
        <v>2</v>
      </c>
      <c r="J208" s="135">
        <f t="shared" si="0"/>
        <v>25.088339222614842</v>
      </c>
      <c r="K208" s="142"/>
      <c r="L208" s="137">
        <f>AVERAGE(J208:J209)</f>
        <v>25.292850082277781</v>
      </c>
      <c r="M208" s="137">
        <f>_xlfn.STDEV.S(J208,J209)</f>
        <v>0.28922203138791164</v>
      </c>
      <c r="N208" s="123"/>
      <c r="O208" s="123"/>
      <c r="P208" s="23">
        <f t="shared" si="1"/>
        <v>254.7</v>
      </c>
      <c r="Q208" s="117">
        <f>AVERAGE(P208:P209)</f>
        <v>250.5</v>
      </c>
    </row>
    <row r="209" spans="1:17" ht="15.75" customHeight="1" x14ac:dyDescent="0.3">
      <c r="A209" s="118">
        <v>4318</v>
      </c>
      <c r="B209" s="118">
        <v>24</v>
      </c>
      <c r="C209" s="81" t="s">
        <v>406</v>
      </c>
      <c r="D209" s="81">
        <v>16</v>
      </c>
      <c r="E209" s="82">
        <v>43607</v>
      </c>
      <c r="F209" s="81">
        <v>5196</v>
      </c>
      <c r="G209" s="81">
        <v>8287</v>
      </c>
      <c r="H209" s="81">
        <v>7659</v>
      </c>
      <c r="I209" s="81"/>
      <c r="J209" s="135">
        <f t="shared" si="0"/>
        <v>25.497360941940723</v>
      </c>
      <c r="K209" s="142"/>
      <c r="L209" s="138"/>
      <c r="M209" s="138"/>
      <c r="N209" s="123"/>
      <c r="O209" s="123"/>
      <c r="P209" s="23">
        <f t="shared" si="1"/>
        <v>246.3</v>
      </c>
      <c r="Q209" s="117"/>
    </row>
    <row r="210" spans="1:17" ht="15.75" customHeight="1" x14ac:dyDescent="0.3">
      <c r="A210" s="118">
        <v>4963</v>
      </c>
      <c r="B210" s="118">
        <v>23</v>
      </c>
      <c r="C210" s="81" t="s">
        <v>406</v>
      </c>
      <c r="D210" s="81">
        <v>18</v>
      </c>
      <c r="E210" s="82">
        <v>43626</v>
      </c>
      <c r="F210" s="81">
        <v>5261</v>
      </c>
      <c r="G210" s="81">
        <v>8529</v>
      </c>
      <c r="H210" s="81">
        <v>7727</v>
      </c>
      <c r="I210" s="81">
        <v>7</v>
      </c>
      <c r="J210" s="135">
        <f t="shared" si="0"/>
        <v>32.522303325223035</v>
      </c>
      <c r="K210" s="142"/>
      <c r="L210" s="137">
        <f>AVERAGE(J210:J211)</f>
        <v>32.553753491372944</v>
      </c>
      <c r="M210" s="137">
        <f>_xlfn.STDEV.S(J210,J211)</f>
        <v>4.4477251508094069E-2</v>
      </c>
      <c r="N210" s="123"/>
      <c r="O210" s="123"/>
      <c r="P210" s="23">
        <f t="shared" si="1"/>
        <v>246.6</v>
      </c>
      <c r="Q210" s="117">
        <f>AVERAGE(P210:P211)</f>
        <v>243.6</v>
      </c>
    </row>
    <row r="211" spans="1:17" ht="15.75" customHeight="1" x14ac:dyDescent="0.3">
      <c r="A211" s="118">
        <v>4964</v>
      </c>
      <c r="B211" s="118">
        <v>24</v>
      </c>
      <c r="C211" s="81" t="s">
        <v>406</v>
      </c>
      <c r="D211" s="81">
        <v>18</v>
      </c>
      <c r="E211" s="82">
        <v>43626</v>
      </c>
      <c r="F211" s="81">
        <v>5196</v>
      </c>
      <c r="G211" s="81">
        <v>8386</v>
      </c>
      <c r="H211" s="81">
        <v>7602</v>
      </c>
      <c r="I211" s="81"/>
      <c r="J211" s="135">
        <f t="shared" si="0"/>
        <v>32.585203657522861</v>
      </c>
      <c r="K211" s="142"/>
      <c r="L211" s="138"/>
      <c r="M211" s="138"/>
      <c r="N211" s="123"/>
      <c r="O211" s="123"/>
      <c r="P211" s="23">
        <f t="shared" si="1"/>
        <v>240.6</v>
      </c>
      <c r="Q211" s="117"/>
    </row>
    <row r="212" spans="1:17" ht="15.75" customHeight="1" x14ac:dyDescent="0.3">
      <c r="A212" s="118">
        <v>5797</v>
      </c>
      <c r="B212" s="118">
        <v>22</v>
      </c>
      <c r="C212" s="81" t="s">
        <v>406</v>
      </c>
      <c r="D212" s="81">
        <v>22</v>
      </c>
      <c r="E212" s="82">
        <v>43685</v>
      </c>
      <c r="F212" s="81">
        <v>5276</v>
      </c>
      <c r="G212" s="81">
        <v>8843</v>
      </c>
      <c r="H212" s="81">
        <v>8347</v>
      </c>
      <c r="I212" s="81">
        <v>5</v>
      </c>
      <c r="J212" s="135">
        <f t="shared" si="0"/>
        <v>16.151090849886028</v>
      </c>
      <c r="K212" s="142"/>
      <c r="L212" s="137">
        <f>AVERAGE(J212:J213)</f>
        <v>16.257363606761196</v>
      </c>
      <c r="M212" s="137">
        <f>_xlfn.STDEV.S(J212,J213)</f>
        <v>0.15029237408364057</v>
      </c>
      <c r="N212" s="123"/>
      <c r="O212" s="123"/>
      <c r="P212" s="23">
        <f t="shared" si="1"/>
        <v>307.10000000000002</v>
      </c>
      <c r="Q212" s="117">
        <f>AVERAGE(P212:P213)</f>
        <v>291.05</v>
      </c>
    </row>
    <row r="213" spans="1:17" ht="15.75" customHeight="1" x14ac:dyDescent="0.3">
      <c r="A213" s="118">
        <v>5798</v>
      </c>
      <c r="B213" s="118">
        <v>22</v>
      </c>
      <c r="C213" s="81" t="s">
        <v>406</v>
      </c>
      <c r="D213" s="81">
        <v>22</v>
      </c>
      <c r="E213" s="82">
        <v>43685</v>
      </c>
      <c r="F213" s="81">
        <v>5276</v>
      </c>
      <c r="G213" s="81">
        <v>8476</v>
      </c>
      <c r="H213" s="81">
        <v>8026</v>
      </c>
      <c r="I213" s="81"/>
      <c r="J213" s="135">
        <f t="shared" si="0"/>
        <v>16.363636363636363</v>
      </c>
      <c r="K213" s="142"/>
      <c r="L213" s="138"/>
      <c r="M213" s="138"/>
      <c r="N213" s="123"/>
      <c r="O213" s="123"/>
      <c r="P213" s="23">
        <f t="shared" si="1"/>
        <v>275</v>
      </c>
      <c r="Q213" s="117"/>
    </row>
    <row r="214" spans="1:17" ht="15.75" customHeight="1" x14ac:dyDescent="0.3">
      <c r="A214" s="118">
        <v>3265</v>
      </c>
      <c r="B214" s="118">
        <v>21</v>
      </c>
      <c r="C214" s="81" t="s">
        <v>408</v>
      </c>
      <c r="D214" s="81">
        <v>13</v>
      </c>
      <c r="E214" s="82">
        <v>43587</v>
      </c>
      <c r="F214" s="81">
        <v>5224</v>
      </c>
      <c r="G214" s="81">
        <v>9155</v>
      </c>
      <c r="H214" s="81">
        <v>7924</v>
      </c>
      <c r="I214" s="81">
        <v>2</v>
      </c>
      <c r="J214" s="135">
        <f t="shared" si="0"/>
        <v>45.592592592592588</v>
      </c>
      <c r="K214" s="142" t="s">
        <v>377</v>
      </c>
      <c r="L214" s="137">
        <f>AVERAGE(J214:J215)</f>
        <v>46.813923912895632</v>
      </c>
      <c r="M214" s="137">
        <f>_xlfn.STDEV.S(J214,J215)</f>
        <v>1.7272233173236031</v>
      </c>
      <c r="N214" s="123">
        <v>3</v>
      </c>
      <c r="O214" s="123"/>
      <c r="P214" s="23">
        <f t="shared" si="1"/>
        <v>270</v>
      </c>
      <c r="Q214" s="117">
        <f>AVERAGE(P214:P215)</f>
        <v>271.14999999999998</v>
      </c>
    </row>
    <row r="215" spans="1:17" ht="15.75" customHeight="1" x14ac:dyDescent="0.3">
      <c r="A215" s="118">
        <v>3266</v>
      </c>
      <c r="B215" s="118">
        <v>22</v>
      </c>
      <c r="C215" s="81" t="s">
        <v>408</v>
      </c>
      <c r="D215" s="81">
        <v>13</v>
      </c>
      <c r="E215" s="82">
        <v>43587</v>
      </c>
      <c r="F215" s="81">
        <v>5276</v>
      </c>
      <c r="G215" s="81">
        <v>9307</v>
      </c>
      <c r="H215" s="81">
        <v>7999</v>
      </c>
      <c r="I215" s="81"/>
      <c r="J215" s="135">
        <f t="shared" si="0"/>
        <v>48.035255233198676</v>
      </c>
      <c r="K215" s="142"/>
      <c r="L215" s="138"/>
      <c r="M215" s="138"/>
      <c r="N215" s="123"/>
      <c r="O215" s="123"/>
      <c r="P215" s="23">
        <f t="shared" si="1"/>
        <v>272.3</v>
      </c>
      <c r="Q215" s="117"/>
    </row>
    <row r="216" spans="1:17" ht="15.75" customHeight="1" x14ac:dyDescent="0.3">
      <c r="A216" s="118">
        <v>4319</v>
      </c>
      <c r="B216" s="118">
        <v>25</v>
      </c>
      <c r="C216" s="81" t="s">
        <v>408</v>
      </c>
      <c r="D216" s="81">
        <v>16</v>
      </c>
      <c r="E216" s="82">
        <v>43607</v>
      </c>
      <c r="F216" s="81">
        <v>5238</v>
      </c>
      <c r="G216" s="81">
        <v>8252</v>
      </c>
      <c r="H216" s="81">
        <v>7528</v>
      </c>
      <c r="I216" s="81">
        <v>2</v>
      </c>
      <c r="J216" s="135">
        <f t="shared" si="0"/>
        <v>31.615720524017465</v>
      </c>
      <c r="K216" s="142"/>
      <c r="L216" s="137">
        <f>AVERAGE(J216:J217)</f>
        <v>31.522768718852674</v>
      </c>
      <c r="M216" s="137">
        <f>_xlfn.STDEV.S(J216,J217)</f>
        <v>0.13145370351111155</v>
      </c>
      <c r="N216" s="123"/>
      <c r="O216" s="123"/>
      <c r="P216" s="23">
        <f t="shared" si="1"/>
        <v>229</v>
      </c>
      <c r="Q216" s="117">
        <f>AVERAGE(P216:P217)</f>
        <v>229.2</v>
      </c>
    </row>
    <row r="217" spans="1:17" ht="15.75" customHeight="1" x14ac:dyDescent="0.3">
      <c r="A217" s="118">
        <v>4320</v>
      </c>
      <c r="B217" s="118">
        <v>26</v>
      </c>
      <c r="C217" s="81" t="s">
        <v>408</v>
      </c>
      <c r="D217" s="81">
        <v>16</v>
      </c>
      <c r="E217" s="82">
        <v>43607</v>
      </c>
      <c r="F217" s="81">
        <v>5207</v>
      </c>
      <c r="G217" s="81">
        <v>8222</v>
      </c>
      <c r="H217" s="81">
        <v>7501</v>
      </c>
      <c r="I217" s="81"/>
      <c r="J217" s="135">
        <f t="shared" si="0"/>
        <v>31.42981691368788</v>
      </c>
      <c r="K217" s="142"/>
      <c r="L217" s="138"/>
      <c r="M217" s="138"/>
      <c r="N217" s="123"/>
      <c r="O217" s="123"/>
      <c r="P217" s="23">
        <f t="shared" si="1"/>
        <v>229.4</v>
      </c>
      <c r="Q217" s="117"/>
    </row>
    <row r="218" spans="1:17" ht="15.75" customHeight="1" x14ac:dyDescent="0.3">
      <c r="A218" s="118">
        <v>4965</v>
      </c>
      <c r="B218" s="118">
        <v>25</v>
      </c>
      <c r="C218" s="81" t="s">
        <v>408</v>
      </c>
      <c r="D218" s="81">
        <v>18</v>
      </c>
      <c r="E218" s="82">
        <v>43626</v>
      </c>
      <c r="F218" s="81">
        <v>5238</v>
      </c>
      <c r="G218" s="81">
        <v>8167</v>
      </c>
      <c r="H218" s="81">
        <v>7499</v>
      </c>
      <c r="I218" s="81">
        <v>8</v>
      </c>
      <c r="J218" s="135">
        <f t="shared" si="0"/>
        <v>29.544449358690844</v>
      </c>
      <c r="K218" s="142"/>
      <c r="L218" s="137">
        <f>AVERAGE(J218:J219)</f>
        <v>29.875199507720708</v>
      </c>
      <c r="M218" s="137">
        <f>_xlfn.STDEV.S(J218,J219)</f>
        <v>0.46775134651495875</v>
      </c>
      <c r="N218" s="123"/>
      <c r="O218" s="123"/>
      <c r="P218" s="23">
        <f t="shared" si="1"/>
        <v>226.1</v>
      </c>
      <c r="Q218" s="117">
        <f>AVERAGE(P218:P219)</f>
        <v>222.3</v>
      </c>
    </row>
    <row r="219" spans="1:17" ht="15.75" customHeight="1" x14ac:dyDescent="0.3">
      <c r="A219" s="118">
        <v>4966</v>
      </c>
      <c r="B219" s="118">
        <v>26</v>
      </c>
      <c r="C219" s="81" t="s">
        <v>408</v>
      </c>
      <c r="D219" s="81">
        <v>18</v>
      </c>
      <c r="E219" s="82">
        <v>43626</v>
      </c>
      <c r="F219" s="81">
        <v>5207</v>
      </c>
      <c r="G219" s="81">
        <v>8052</v>
      </c>
      <c r="H219" s="81">
        <v>7392</v>
      </c>
      <c r="I219" s="81"/>
      <c r="J219" s="135">
        <f t="shared" si="0"/>
        <v>30.205949656750576</v>
      </c>
      <c r="K219" s="142"/>
      <c r="L219" s="138"/>
      <c r="M219" s="138"/>
      <c r="N219" s="123"/>
      <c r="O219" s="123"/>
      <c r="P219" s="23">
        <f t="shared" si="1"/>
        <v>218.5</v>
      </c>
      <c r="Q219" s="117"/>
    </row>
    <row r="220" spans="1:17" ht="15.75" customHeight="1" x14ac:dyDescent="0.3">
      <c r="A220" s="118">
        <v>5799</v>
      </c>
      <c r="B220" s="118">
        <v>23</v>
      </c>
      <c r="C220" s="81" t="s">
        <v>408</v>
      </c>
      <c r="D220" s="81">
        <v>22</v>
      </c>
      <c r="E220" s="82">
        <v>43685</v>
      </c>
      <c r="F220" s="81">
        <v>5261</v>
      </c>
      <c r="G220" s="81">
        <v>7791</v>
      </c>
      <c r="H220" s="81">
        <v>7433</v>
      </c>
      <c r="I220" s="81">
        <v>4</v>
      </c>
      <c r="J220" s="135">
        <f t="shared" si="0"/>
        <v>16.482504604051567</v>
      </c>
      <c r="K220" s="142"/>
      <c r="L220" s="137">
        <f>AVERAGE(J220:J221)</f>
        <v>16.663033566446643</v>
      </c>
      <c r="M220" s="137">
        <f>_xlfn.STDEV.S(J220,J221)</f>
        <v>0.25530650702025687</v>
      </c>
      <c r="N220" s="123"/>
      <c r="O220" s="123"/>
      <c r="P220" s="23">
        <f t="shared" si="1"/>
        <v>217.2</v>
      </c>
      <c r="Q220" s="117">
        <f>AVERAGE(P220:P221)</f>
        <v>216.95</v>
      </c>
    </row>
    <row r="221" spans="1:17" ht="15.75" customHeight="1" x14ac:dyDescent="0.3">
      <c r="A221" s="118">
        <v>5800</v>
      </c>
      <c r="B221" s="118">
        <v>23</v>
      </c>
      <c r="C221" s="81" t="s">
        <v>408</v>
      </c>
      <c r="D221" s="81">
        <v>22</v>
      </c>
      <c r="E221" s="82">
        <v>43685</v>
      </c>
      <c r="F221" s="81">
        <v>5261</v>
      </c>
      <c r="G221" s="81">
        <v>7793</v>
      </c>
      <c r="H221" s="81">
        <v>7428</v>
      </c>
      <c r="I221" s="81"/>
      <c r="J221" s="135">
        <f t="shared" si="0"/>
        <v>16.843562528841716</v>
      </c>
      <c r="K221" s="142"/>
      <c r="L221" s="138"/>
      <c r="M221" s="138"/>
      <c r="N221" s="123"/>
      <c r="O221" s="123"/>
      <c r="P221" s="23">
        <f t="shared" si="1"/>
        <v>216.7</v>
      </c>
      <c r="Q221" s="117"/>
    </row>
    <row r="222" spans="1:17" ht="15.75" customHeight="1" x14ac:dyDescent="0.3">
      <c r="A222" s="118">
        <v>3651</v>
      </c>
      <c r="B222" s="118">
        <v>73</v>
      </c>
      <c r="C222" s="81" t="s">
        <v>409</v>
      </c>
      <c r="D222" s="81">
        <v>14</v>
      </c>
      <c r="E222" s="82">
        <v>43591</v>
      </c>
      <c r="F222" s="81">
        <v>5203</v>
      </c>
      <c r="G222" s="134">
        <v>8255</v>
      </c>
      <c r="H222" s="81">
        <v>7141</v>
      </c>
      <c r="I222" s="81">
        <v>2</v>
      </c>
      <c r="J222" s="135">
        <f t="shared" si="0"/>
        <v>57.481940144478848</v>
      </c>
      <c r="K222" s="142" t="s">
        <v>377</v>
      </c>
      <c r="L222" s="137">
        <f>AVERAGE(J222:J223)</f>
        <v>57.829511738906092</v>
      </c>
      <c r="M222" s="137">
        <f>_xlfn.STDEV.S(J222,J223)</f>
        <v>0.49154046273464891</v>
      </c>
      <c r="N222" s="123">
        <v>3</v>
      </c>
      <c r="O222" s="123"/>
      <c r="P222" s="23">
        <f t="shared" si="1"/>
        <v>193.8</v>
      </c>
      <c r="Q222" s="117">
        <f>AVERAGE(P222:P223)</f>
        <v>192.9</v>
      </c>
    </row>
    <row r="223" spans="1:17" ht="15.75" customHeight="1" x14ac:dyDescent="0.3">
      <c r="A223" s="118">
        <v>3652</v>
      </c>
      <c r="B223" s="118">
        <v>74</v>
      </c>
      <c r="C223" s="81" t="s">
        <v>409</v>
      </c>
      <c r="D223" s="81">
        <v>14</v>
      </c>
      <c r="E223" s="82">
        <v>43591</v>
      </c>
      <c r="F223" s="81">
        <v>5309</v>
      </c>
      <c r="G223" s="134">
        <v>8346</v>
      </c>
      <c r="H223" s="81">
        <v>7229</v>
      </c>
      <c r="I223" s="81"/>
      <c r="J223" s="135">
        <f t="shared" si="0"/>
        <v>58.177083333333336</v>
      </c>
      <c r="K223" s="142"/>
      <c r="L223" s="138"/>
      <c r="M223" s="138"/>
      <c r="N223" s="123"/>
      <c r="O223" s="123"/>
      <c r="P223" s="23">
        <f t="shared" si="1"/>
        <v>192</v>
      </c>
      <c r="Q223" s="117"/>
    </row>
    <row r="224" spans="1:17" ht="15.75" customHeight="1" x14ac:dyDescent="0.3">
      <c r="A224" s="118">
        <v>4321</v>
      </c>
      <c r="B224" s="118">
        <v>27</v>
      </c>
      <c r="C224" s="81" t="s">
        <v>409</v>
      </c>
      <c r="D224" s="81">
        <v>16</v>
      </c>
      <c r="E224" s="82">
        <v>43607</v>
      </c>
      <c r="F224" s="81">
        <v>5236</v>
      </c>
      <c r="G224" s="81">
        <v>8545</v>
      </c>
      <c r="H224" s="81">
        <v>7660</v>
      </c>
      <c r="I224" s="81">
        <v>2</v>
      </c>
      <c r="J224" s="135">
        <f t="shared" si="0"/>
        <v>36.509900990099013</v>
      </c>
      <c r="K224" s="142" t="s">
        <v>13</v>
      </c>
      <c r="L224" s="137">
        <f>AVERAGE(J224:J225)</f>
        <v>36.723230962495251</v>
      </c>
      <c r="M224" s="137">
        <f>_xlfn.STDEV.S(J224,J225)</f>
        <v>0.30169414022343788</v>
      </c>
      <c r="N224" s="123"/>
      <c r="O224" s="123"/>
      <c r="P224" s="23">
        <f t="shared" si="1"/>
        <v>242.4</v>
      </c>
      <c r="Q224" s="117">
        <f>AVERAGE(P224:P225)</f>
        <v>241</v>
      </c>
    </row>
    <row r="225" spans="1:17" ht="15.75" customHeight="1" x14ac:dyDescent="0.3">
      <c r="A225" s="118">
        <v>4322</v>
      </c>
      <c r="B225" s="118">
        <v>28</v>
      </c>
      <c r="C225" s="81" t="s">
        <v>409</v>
      </c>
      <c r="D225" s="81">
        <v>16</v>
      </c>
      <c r="E225" s="82">
        <v>43607</v>
      </c>
      <c r="F225" s="81">
        <v>5216</v>
      </c>
      <c r="G225" s="81">
        <v>8497</v>
      </c>
      <c r="H225" s="81">
        <v>7612</v>
      </c>
      <c r="I225" s="81"/>
      <c r="J225" s="135">
        <f t="shared" si="0"/>
        <v>36.936560934891489</v>
      </c>
      <c r="K225" s="142"/>
      <c r="L225" s="138"/>
      <c r="M225" s="138"/>
      <c r="N225" s="123"/>
      <c r="O225" s="123"/>
      <c r="P225" s="23">
        <f t="shared" si="1"/>
        <v>239.6</v>
      </c>
      <c r="Q225" s="117"/>
    </row>
    <row r="226" spans="1:17" ht="15.75" customHeight="1" x14ac:dyDescent="0.3">
      <c r="A226" s="118">
        <v>4967</v>
      </c>
      <c r="B226" s="118">
        <v>27</v>
      </c>
      <c r="C226" s="81" t="s">
        <v>409</v>
      </c>
      <c r="D226" s="81">
        <v>18</v>
      </c>
      <c r="E226" s="82">
        <v>43626</v>
      </c>
      <c r="F226" s="81">
        <v>5236</v>
      </c>
      <c r="G226" s="81">
        <v>7961</v>
      </c>
      <c r="H226" s="81">
        <v>7274</v>
      </c>
      <c r="I226" s="81">
        <v>12</v>
      </c>
      <c r="J226" s="135">
        <f t="shared" si="0"/>
        <v>33.709519136408247</v>
      </c>
      <c r="K226" s="142"/>
      <c r="L226" s="137">
        <f>AVERAGE(J226:J227)</f>
        <v>33.749844634366696</v>
      </c>
      <c r="M226" s="137">
        <f>_xlfn.STDEV.S(J226,J227)</f>
        <v>5.7028866122286942E-2</v>
      </c>
      <c r="N226" s="123"/>
      <c r="O226" s="123"/>
      <c r="P226" s="23">
        <f t="shared" si="1"/>
        <v>203.79999999999998</v>
      </c>
      <c r="Q226" s="117">
        <f>AVERAGE(P226:P227)</f>
        <v>207.7</v>
      </c>
    </row>
    <row r="227" spans="1:17" ht="15.75" customHeight="1" x14ac:dyDescent="0.3">
      <c r="A227" s="118">
        <v>4968</v>
      </c>
      <c r="B227" s="118">
        <v>28</v>
      </c>
      <c r="C227" s="81" t="s">
        <v>409</v>
      </c>
      <c r="D227" s="81">
        <v>18</v>
      </c>
      <c r="E227" s="82">
        <v>43626</v>
      </c>
      <c r="F227" s="81">
        <v>5216</v>
      </c>
      <c r="G227" s="81">
        <v>8047</v>
      </c>
      <c r="H227" s="81">
        <v>7332</v>
      </c>
      <c r="I227" s="81"/>
      <c r="J227" s="135">
        <f t="shared" si="0"/>
        <v>33.790170132325144</v>
      </c>
      <c r="K227" s="142"/>
      <c r="L227" s="138"/>
      <c r="M227" s="138"/>
      <c r="N227" s="123"/>
      <c r="O227" s="123"/>
      <c r="P227" s="23">
        <f t="shared" si="1"/>
        <v>211.6</v>
      </c>
      <c r="Q227" s="117"/>
    </row>
    <row r="228" spans="1:17" ht="15.75" customHeight="1" x14ac:dyDescent="0.3">
      <c r="A228" s="118">
        <v>5801</v>
      </c>
      <c r="B228" s="118">
        <v>24</v>
      </c>
      <c r="C228" s="81" t="s">
        <v>409</v>
      </c>
      <c r="D228" s="81">
        <v>22</v>
      </c>
      <c r="E228" s="82">
        <v>43685</v>
      </c>
      <c r="F228" s="81">
        <v>5196</v>
      </c>
      <c r="G228" s="81">
        <v>7497</v>
      </c>
      <c r="H228" s="81">
        <v>7192</v>
      </c>
      <c r="I228" s="81">
        <v>10</v>
      </c>
      <c r="J228" s="135">
        <f t="shared" si="0"/>
        <v>15.280561122244487</v>
      </c>
      <c r="K228" s="142"/>
      <c r="L228" s="137">
        <f>AVERAGE(J228:J229)</f>
        <v>15.510410431252113</v>
      </c>
      <c r="M228" s="137">
        <f>_xlfn.STDEV.S(J228,J229)</f>
        <v>0.32505601010066959</v>
      </c>
      <c r="N228" s="123"/>
      <c r="O228" s="123"/>
      <c r="P228" s="23">
        <f t="shared" si="1"/>
        <v>199.6</v>
      </c>
      <c r="Q228" s="117">
        <f>AVERAGE(P228:P229)</f>
        <v>196.05</v>
      </c>
    </row>
    <row r="229" spans="1:17" ht="15.75" customHeight="1" x14ac:dyDescent="0.3">
      <c r="A229" s="118">
        <v>5802</v>
      </c>
      <c r="B229" s="118">
        <v>24</v>
      </c>
      <c r="C229" s="81" t="s">
        <v>409</v>
      </c>
      <c r="D229" s="81">
        <v>22</v>
      </c>
      <c r="E229" s="82">
        <v>43685</v>
      </c>
      <c r="F229" s="81">
        <v>5196</v>
      </c>
      <c r="G229" s="81">
        <v>7424</v>
      </c>
      <c r="H229" s="81">
        <v>7121</v>
      </c>
      <c r="I229" s="81"/>
      <c r="J229" s="135">
        <f t="shared" si="0"/>
        <v>15.74025974025974</v>
      </c>
      <c r="K229" s="142"/>
      <c r="L229" s="138"/>
      <c r="M229" s="138"/>
      <c r="N229" s="123"/>
      <c r="O229" s="123"/>
      <c r="P229" s="23">
        <f t="shared" si="1"/>
        <v>192.5</v>
      </c>
      <c r="Q229" s="117"/>
    </row>
    <row r="230" spans="1:17" ht="15.75" customHeight="1" x14ac:dyDescent="0.3">
      <c r="A230" s="118">
        <v>3267</v>
      </c>
      <c r="B230" s="118">
        <v>23</v>
      </c>
      <c r="C230" s="81" t="s">
        <v>410</v>
      </c>
      <c r="D230" s="81">
        <v>13</v>
      </c>
      <c r="E230" s="82">
        <v>43587</v>
      </c>
      <c r="F230" s="81">
        <v>5261</v>
      </c>
      <c r="G230" s="81">
        <v>8268</v>
      </c>
      <c r="H230" s="81">
        <v>7321</v>
      </c>
      <c r="I230" s="81">
        <v>1</v>
      </c>
      <c r="J230" s="135">
        <f t="shared" si="0"/>
        <v>45.970873786407765</v>
      </c>
      <c r="K230" s="142" t="s">
        <v>13</v>
      </c>
      <c r="L230" s="137">
        <f>AVERAGE(J230:J231)</f>
        <v>45.990024049167189</v>
      </c>
      <c r="M230" s="137">
        <f>_xlfn.STDEV.S(J230,J231)</f>
        <v>2.7082561317381747E-2</v>
      </c>
      <c r="N230" s="123">
        <v>2</v>
      </c>
      <c r="O230" s="123"/>
      <c r="P230" s="23">
        <f t="shared" si="1"/>
        <v>206</v>
      </c>
      <c r="Q230" s="117">
        <f>AVERAGE(P230:P231)</f>
        <v>212</v>
      </c>
    </row>
    <row r="231" spans="1:17" ht="15.75" customHeight="1" x14ac:dyDescent="0.3">
      <c r="A231" s="118">
        <v>3268</v>
      </c>
      <c r="B231" s="118">
        <v>24</v>
      </c>
      <c r="C231" s="81" t="s">
        <v>410</v>
      </c>
      <c r="D231" s="81">
        <v>13</v>
      </c>
      <c r="E231" s="82">
        <v>43587</v>
      </c>
      <c r="F231" s="81">
        <v>5196</v>
      </c>
      <c r="G231" s="81">
        <v>8379</v>
      </c>
      <c r="H231" s="81">
        <v>7376</v>
      </c>
      <c r="I231" s="81"/>
      <c r="J231" s="135">
        <f t="shared" si="0"/>
        <v>46.009174311926607</v>
      </c>
      <c r="K231" s="142"/>
      <c r="L231" s="138"/>
      <c r="M231" s="138"/>
      <c r="N231" s="123"/>
      <c r="O231" s="123"/>
      <c r="P231" s="23">
        <f t="shared" si="1"/>
        <v>218</v>
      </c>
      <c r="Q231" s="117"/>
    </row>
    <row r="232" spans="1:17" ht="15.75" customHeight="1" x14ac:dyDescent="0.3">
      <c r="A232" s="118">
        <v>3991</v>
      </c>
      <c r="B232" s="118">
        <v>21</v>
      </c>
      <c r="C232" s="81" t="s">
        <v>410</v>
      </c>
      <c r="D232" s="81">
        <v>15</v>
      </c>
      <c r="E232" s="82">
        <v>43599</v>
      </c>
      <c r="F232" s="81">
        <v>5224</v>
      </c>
      <c r="G232" s="81">
        <v>8953</v>
      </c>
      <c r="H232" s="81">
        <v>7790</v>
      </c>
      <c r="I232" s="81"/>
      <c r="J232" s="135">
        <f t="shared" si="0"/>
        <v>45.323460639127042</v>
      </c>
      <c r="K232" s="135"/>
      <c r="L232" s="137">
        <f>AVERAGE(J232:J233)</f>
        <v>46.675651433252618</v>
      </c>
      <c r="M232" s="137">
        <f>_xlfn.STDEV.S(J232,J233)</f>
        <v>1.9122865599684356</v>
      </c>
      <c r="N232" s="123"/>
      <c r="O232" s="123"/>
      <c r="P232" s="23">
        <f t="shared" si="1"/>
        <v>256.60000000000002</v>
      </c>
      <c r="Q232" s="117">
        <f>AVERAGE(P232:P233)</f>
        <v>257.60000000000002</v>
      </c>
    </row>
    <row r="233" spans="1:17" ht="15.75" customHeight="1" x14ac:dyDescent="0.3">
      <c r="A233" s="118">
        <v>3992</v>
      </c>
      <c r="B233" s="118">
        <v>22</v>
      </c>
      <c r="C233" s="81" t="s">
        <v>410</v>
      </c>
      <c r="D233" s="81">
        <v>15</v>
      </c>
      <c r="E233" s="82">
        <v>43599</v>
      </c>
      <c r="F233" s="81">
        <v>5276</v>
      </c>
      <c r="G233" s="81">
        <v>9104</v>
      </c>
      <c r="H233" s="81">
        <v>7862</v>
      </c>
      <c r="I233" s="81"/>
      <c r="J233" s="135">
        <f t="shared" si="0"/>
        <v>48.027842227378194</v>
      </c>
      <c r="K233" s="135"/>
      <c r="L233" s="138"/>
      <c r="M233" s="138"/>
      <c r="N233" s="123"/>
      <c r="O233" s="123"/>
      <c r="P233" s="23">
        <f t="shared" si="1"/>
        <v>258.60000000000002</v>
      </c>
      <c r="Q233" s="117"/>
    </row>
    <row r="234" spans="1:17" ht="15.75" customHeight="1" x14ac:dyDescent="0.3">
      <c r="A234" s="118">
        <v>4637</v>
      </c>
      <c r="B234" s="118">
        <v>21</v>
      </c>
      <c r="C234" s="81" t="s">
        <v>410</v>
      </c>
      <c r="D234" s="81">
        <v>17</v>
      </c>
      <c r="E234" s="82">
        <v>43619</v>
      </c>
      <c r="F234" s="81">
        <v>5224</v>
      </c>
      <c r="G234" s="81">
        <v>8050</v>
      </c>
      <c r="H234" s="81">
        <v>7385</v>
      </c>
      <c r="I234" s="81"/>
      <c r="J234" s="135">
        <f t="shared" si="0"/>
        <v>30.772790374826471</v>
      </c>
      <c r="K234" s="142"/>
      <c r="L234" s="137">
        <f>AVERAGE(J234:J235)</f>
        <v>30.580411082691406</v>
      </c>
      <c r="M234" s="137">
        <f>_xlfn.STDEV.S(J234,J235)</f>
        <v>0.27206540405714763</v>
      </c>
      <c r="N234" s="123"/>
      <c r="O234" s="123"/>
      <c r="P234" s="23">
        <f t="shared" si="1"/>
        <v>216.1</v>
      </c>
      <c r="Q234" s="117">
        <f>AVERAGE(P234:P235)</f>
        <v>215</v>
      </c>
    </row>
    <row r="235" spans="1:17" ht="15.75" customHeight="1" x14ac:dyDescent="0.3">
      <c r="A235" s="118">
        <v>4638</v>
      </c>
      <c r="B235" s="118">
        <v>22</v>
      </c>
      <c r="C235" s="81" t="s">
        <v>410</v>
      </c>
      <c r="D235" s="81">
        <v>17</v>
      </c>
      <c r="E235" s="82">
        <v>43619</v>
      </c>
      <c r="F235" s="81">
        <v>5276</v>
      </c>
      <c r="G235" s="81">
        <v>8065</v>
      </c>
      <c r="H235" s="81">
        <v>7415</v>
      </c>
      <c r="I235" s="81"/>
      <c r="J235" s="135">
        <f t="shared" si="0"/>
        <v>30.388031790556337</v>
      </c>
      <c r="K235" s="142"/>
      <c r="L235" s="138"/>
      <c r="M235" s="138"/>
      <c r="N235" s="123"/>
      <c r="O235" s="123"/>
      <c r="P235" s="23">
        <f t="shared" si="1"/>
        <v>213.9</v>
      </c>
      <c r="Q235" s="117"/>
    </row>
    <row r="236" spans="1:17" ht="15.75" customHeight="1" x14ac:dyDescent="0.3">
      <c r="A236" s="118">
        <v>5803</v>
      </c>
      <c r="B236" s="118">
        <v>25</v>
      </c>
      <c r="C236" s="81" t="s">
        <v>410</v>
      </c>
      <c r="D236" s="81">
        <v>22</v>
      </c>
      <c r="E236" s="82">
        <v>43685</v>
      </c>
      <c r="F236" s="81">
        <v>5238</v>
      </c>
      <c r="G236" s="81">
        <v>7524</v>
      </c>
      <c r="H236" s="81">
        <v>7209</v>
      </c>
      <c r="I236" s="81">
        <v>6</v>
      </c>
      <c r="J236" s="135">
        <f t="shared" si="0"/>
        <v>15.981735159817351</v>
      </c>
      <c r="K236" s="142"/>
      <c r="L236" s="137">
        <f>AVERAGE(J236:J237)</f>
        <v>16.048163909362572</v>
      </c>
      <c r="M236" s="137">
        <f>_xlfn.STDEV.S(J236,J237)</f>
        <v>9.3944438538334188E-2</v>
      </c>
      <c r="N236" s="123"/>
      <c r="O236" s="123"/>
      <c r="P236" s="23">
        <f t="shared" si="1"/>
        <v>197.1</v>
      </c>
      <c r="Q236" s="117">
        <f>AVERAGE(P236:P237)</f>
        <v>210.25</v>
      </c>
    </row>
    <row r="237" spans="1:17" ht="15.75" customHeight="1" x14ac:dyDescent="0.3">
      <c r="A237" s="118">
        <v>5804</v>
      </c>
      <c r="B237" s="118">
        <v>25</v>
      </c>
      <c r="C237" s="81" t="s">
        <v>410</v>
      </c>
      <c r="D237" s="81">
        <v>22</v>
      </c>
      <c r="E237" s="82">
        <v>43685</v>
      </c>
      <c r="F237" s="81">
        <v>5238</v>
      </c>
      <c r="G237" s="81">
        <v>7832</v>
      </c>
      <c r="H237" s="81">
        <v>7472</v>
      </c>
      <c r="I237" s="81"/>
      <c r="J237" s="135">
        <f t="shared" si="0"/>
        <v>16.114592658907789</v>
      </c>
      <c r="K237" s="142"/>
      <c r="L237" s="138"/>
      <c r="M237" s="138"/>
      <c r="N237" s="123"/>
      <c r="O237" s="123"/>
      <c r="P237" s="23">
        <f t="shared" si="1"/>
        <v>223.4</v>
      </c>
      <c r="Q237" s="117"/>
    </row>
    <row r="238" spans="1:17" ht="15.75" customHeight="1" x14ac:dyDescent="0.3">
      <c r="A238" s="118">
        <v>3269</v>
      </c>
      <c r="B238" s="118">
        <v>25</v>
      </c>
      <c r="C238" s="126" t="s">
        <v>411</v>
      </c>
      <c r="D238" s="126">
        <v>13</v>
      </c>
      <c r="E238" s="127">
        <v>43587</v>
      </c>
      <c r="F238" s="126">
        <v>5238</v>
      </c>
      <c r="G238" s="126">
        <v>7478</v>
      </c>
      <c r="H238" s="126">
        <v>6885</v>
      </c>
      <c r="I238" s="126">
        <v>1</v>
      </c>
      <c r="J238" s="128">
        <f t="shared" si="0"/>
        <v>36.004857316332725</v>
      </c>
      <c r="K238" s="143" t="s">
        <v>13</v>
      </c>
      <c r="L238" s="130">
        <f>AVERAGE(J238:J239)</f>
        <v>37.171568124041734</v>
      </c>
      <c r="M238" s="130">
        <f>_xlfn.STDEV.S(J238,J239)</f>
        <v>1.649978247629349</v>
      </c>
      <c r="N238" s="123">
        <v>1</v>
      </c>
      <c r="O238" s="123"/>
      <c r="P238" s="23">
        <f t="shared" si="1"/>
        <v>164.7</v>
      </c>
      <c r="Q238" s="117">
        <f>AVERAGE(P238:P239)</f>
        <v>166.6</v>
      </c>
    </row>
    <row r="239" spans="1:17" ht="15.75" customHeight="1" x14ac:dyDescent="0.3">
      <c r="A239" s="118">
        <v>3270</v>
      </c>
      <c r="B239" s="118">
        <v>26</v>
      </c>
      <c r="C239" s="126" t="s">
        <v>411</v>
      </c>
      <c r="D239" s="126">
        <v>13</v>
      </c>
      <c r="E239" s="127">
        <v>43587</v>
      </c>
      <c r="F239" s="126">
        <v>5207</v>
      </c>
      <c r="G239" s="126">
        <v>7538</v>
      </c>
      <c r="H239" s="126">
        <v>6892</v>
      </c>
      <c r="I239" s="126"/>
      <c r="J239" s="128">
        <f t="shared" si="0"/>
        <v>38.338278931750743</v>
      </c>
      <c r="K239" s="143"/>
      <c r="L239" s="132"/>
      <c r="M239" s="132"/>
      <c r="N239" s="123"/>
      <c r="O239" s="123"/>
      <c r="P239" s="23">
        <f t="shared" si="1"/>
        <v>168.5</v>
      </c>
      <c r="Q239" s="117"/>
    </row>
    <row r="240" spans="1:17" ht="15.75" customHeight="1" x14ac:dyDescent="0.3">
      <c r="A240" s="118">
        <v>3993</v>
      </c>
      <c r="B240" s="118">
        <v>23</v>
      </c>
      <c r="C240" s="126" t="s">
        <v>411</v>
      </c>
      <c r="D240" s="126">
        <v>15</v>
      </c>
      <c r="E240" s="127">
        <v>43599</v>
      </c>
      <c r="F240" s="126">
        <v>5261</v>
      </c>
      <c r="G240" s="126">
        <v>6577</v>
      </c>
      <c r="H240" s="126">
        <v>6362</v>
      </c>
      <c r="I240" s="126"/>
      <c r="J240" s="128">
        <f t="shared" si="0"/>
        <v>19.527702089009992</v>
      </c>
      <c r="K240" s="128"/>
      <c r="L240" s="130">
        <f>AVERAGE(J240:J241)</f>
        <v>19.317723098377051</v>
      </c>
      <c r="M240" s="130">
        <f>_xlfn.STDEV.S(J240,J241)</f>
        <v>0.2969551363665201</v>
      </c>
      <c r="N240" s="123"/>
      <c r="O240" s="123"/>
      <c r="P240" s="23">
        <f t="shared" si="1"/>
        <v>110.1</v>
      </c>
      <c r="Q240" s="117">
        <f>AVERAGE(P240:P241)</f>
        <v>114.44999999999999</v>
      </c>
    </row>
    <row r="241" spans="1:17" ht="15.75" customHeight="1" x14ac:dyDescent="0.3">
      <c r="A241" s="118">
        <v>3994</v>
      </c>
      <c r="B241" s="118">
        <v>24</v>
      </c>
      <c r="C241" s="126" t="s">
        <v>411</v>
      </c>
      <c r="D241" s="126">
        <v>15</v>
      </c>
      <c r="E241" s="127">
        <v>43599</v>
      </c>
      <c r="F241" s="126">
        <v>5196</v>
      </c>
      <c r="G241" s="126">
        <v>6611</v>
      </c>
      <c r="H241" s="126">
        <v>6384</v>
      </c>
      <c r="I241" s="126"/>
      <c r="J241" s="128">
        <f t="shared" si="0"/>
        <v>19.107744107744107</v>
      </c>
      <c r="K241" s="128"/>
      <c r="L241" s="132"/>
      <c r="M241" s="132"/>
      <c r="N241" s="123"/>
      <c r="O241" s="123"/>
      <c r="P241" s="23">
        <f t="shared" si="1"/>
        <v>118.8</v>
      </c>
      <c r="Q241" s="117"/>
    </row>
    <row r="242" spans="1:17" ht="15.75" customHeight="1" x14ac:dyDescent="0.3">
      <c r="A242" s="118">
        <v>4639</v>
      </c>
      <c r="B242" s="118">
        <v>23</v>
      </c>
      <c r="C242" s="126" t="s">
        <v>411</v>
      </c>
      <c r="D242" s="126">
        <v>17</v>
      </c>
      <c r="E242" s="127">
        <v>43619</v>
      </c>
      <c r="F242" s="126">
        <v>5261</v>
      </c>
      <c r="G242" s="126">
        <v>7216</v>
      </c>
      <c r="H242" s="126">
        <v>6820</v>
      </c>
      <c r="I242" s="126"/>
      <c r="J242" s="128">
        <f t="shared" si="0"/>
        <v>25.400898011545863</v>
      </c>
      <c r="K242" s="143"/>
      <c r="L242" s="130">
        <f>AVERAGE(J242:J243)</f>
        <v>25.308279131851233</v>
      </c>
      <c r="M242" s="130">
        <f>_xlfn.STDEV.S(J242,J243)</f>
        <v>0.13098287579594767</v>
      </c>
      <c r="N242" s="123"/>
      <c r="O242" s="123"/>
      <c r="P242" s="23">
        <f t="shared" si="1"/>
        <v>155.9</v>
      </c>
      <c r="Q242" s="117">
        <f>AVERAGE(P242:P243)</f>
        <v>153.30000000000001</v>
      </c>
    </row>
    <row r="243" spans="1:17" ht="15.75" customHeight="1" x14ac:dyDescent="0.3">
      <c r="A243" s="118">
        <v>4640</v>
      </c>
      <c r="B243" s="118">
        <v>24</v>
      </c>
      <c r="C243" s="126" t="s">
        <v>411</v>
      </c>
      <c r="D243" s="126">
        <v>17</v>
      </c>
      <c r="E243" s="127">
        <v>43619</v>
      </c>
      <c r="F243" s="126">
        <v>5196</v>
      </c>
      <c r="G243" s="126">
        <v>7083</v>
      </c>
      <c r="H243" s="126">
        <v>6703</v>
      </c>
      <c r="I243" s="126"/>
      <c r="J243" s="128">
        <f t="shared" si="0"/>
        <v>25.215660252156603</v>
      </c>
      <c r="K243" s="143"/>
      <c r="L243" s="132"/>
      <c r="M243" s="132"/>
      <c r="N243" s="123"/>
      <c r="O243" s="123"/>
      <c r="P243" s="23">
        <f t="shared" si="1"/>
        <v>150.69999999999999</v>
      </c>
      <c r="Q243" s="117"/>
    </row>
    <row r="244" spans="1:17" ht="15.75" customHeight="1" x14ac:dyDescent="0.3">
      <c r="A244" s="118">
        <v>5277</v>
      </c>
      <c r="B244" s="118">
        <v>15</v>
      </c>
      <c r="C244" s="126" t="s">
        <v>411</v>
      </c>
      <c r="D244" s="126">
        <v>19</v>
      </c>
      <c r="E244" s="127">
        <v>43637</v>
      </c>
      <c r="F244" s="126">
        <v>5231</v>
      </c>
      <c r="G244" s="126">
        <v>6595</v>
      </c>
      <c r="H244" s="126">
        <v>6334</v>
      </c>
      <c r="I244" s="126" t="s">
        <v>379</v>
      </c>
      <c r="J244" s="128">
        <f t="shared" si="0"/>
        <v>23.662737987307345</v>
      </c>
      <c r="K244" s="143"/>
      <c r="L244" s="130">
        <f>AVERAGE(J244:J245)</f>
        <v>23.61676916955517</v>
      </c>
      <c r="M244" s="130">
        <f>_xlfn.STDEV.S(J244,J245)</f>
        <v>6.5009725511386257E-2</v>
      </c>
      <c r="N244" s="123"/>
      <c r="O244" s="123"/>
      <c r="P244" s="23">
        <f t="shared" si="1"/>
        <v>110.3</v>
      </c>
      <c r="Q244" s="117">
        <f>AVERAGE(P244:P245)</f>
        <v>112</v>
      </c>
    </row>
    <row r="245" spans="1:17" ht="15.75" customHeight="1" x14ac:dyDescent="0.3">
      <c r="A245" s="118">
        <v>5278</v>
      </c>
      <c r="B245" s="118">
        <v>16</v>
      </c>
      <c r="C245" s="126" t="s">
        <v>411</v>
      </c>
      <c r="D245" s="126">
        <v>19</v>
      </c>
      <c r="E245" s="127">
        <v>43637</v>
      </c>
      <c r="F245" s="126">
        <v>5280</v>
      </c>
      <c r="G245" s="126">
        <v>6685</v>
      </c>
      <c r="H245" s="126">
        <v>6417</v>
      </c>
      <c r="I245" s="126"/>
      <c r="J245" s="128">
        <f t="shared" si="0"/>
        <v>23.57080035180299</v>
      </c>
      <c r="K245" s="143"/>
      <c r="L245" s="132"/>
      <c r="M245" s="132"/>
      <c r="N245" s="123"/>
      <c r="O245" s="123"/>
      <c r="P245" s="23">
        <f t="shared" si="1"/>
        <v>113.7</v>
      </c>
      <c r="Q245" s="117"/>
    </row>
    <row r="246" spans="1:17" ht="15.75" customHeight="1" x14ac:dyDescent="0.3">
      <c r="A246" s="118">
        <v>5805</v>
      </c>
      <c r="B246" s="118">
        <v>26</v>
      </c>
      <c r="C246" s="126" t="s">
        <v>411</v>
      </c>
      <c r="D246" s="126">
        <v>22</v>
      </c>
      <c r="E246" s="127">
        <v>43685</v>
      </c>
      <c r="F246" s="126">
        <v>5207</v>
      </c>
      <c r="G246" s="126">
        <v>6742</v>
      </c>
      <c r="H246" s="126">
        <v>6520</v>
      </c>
      <c r="I246" s="126">
        <v>7</v>
      </c>
      <c r="J246" s="128">
        <f t="shared" si="0"/>
        <v>16.907844630616907</v>
      </c>
      <c r="K246" s="143"/>
      <c r="L246" s="130">
        <f>AVERAGE(J246:J247)</f>
        <v>16.910347721512295</v>
      </c>
      <c r="M246" s="130">
        <f>_xlfn.STDEV.S(J246,J247)</f>
        <v>3.5399050921103622E-3</v>
      </c>
      <c r="N246" s="123"/>
      <c r="O246" s="123"/>
      <c r="P246" s="23">
        <f t="shared" si="1"/>
        <v>131.30000000000001</v>
      </c>
      <c r="Q246" s="117">
        <f>AVERAGE(P246:P247)</f>
        <v>133.35000000000002</v>
      </c>
    </row>
    <row r="247" spans="1:17" ht="15.75" customHeight="1" x14ac:dyDescent="0.3">
      <c r="A247" s="118">
        <v>5806</v>
      </c>
      <c r="B247" s="118">
        <v>26</v>
      </c>
      <c r="C247" s="126" t="s">
        <v>411</v>
      </c>
      <c r="D247" s="126">
        <v>22</v>
      </c>
      <c r="E247" s="127">
        <v>43685</v>
      </c>
      <c r="F247" s="126">
        <v>5207</v>
      </c>
      <c r="G247" s="126">
        <v>6790</v>
      </c>
      <c r="H247" s="126">
        <v>6561</v>
      </c>
      <c r="I247" s="126"/>
      <c r="J247" s="128">
        <f t="shared" si="0"/>
        <v>16.912850812407683</v>
      </c>
      <c r="K247" s="143"/>
      <c r="L247" s="132"/>
      <c r="M247" s="132"/>
      <c r="N247" s="123"/>
      <c r="O247" s="123"/>
      <c r="P247" s="23">
        <f t="shared" si="1"/>
        <v>135.4</v>
      </c>
      <c r="Q247" s="117"/>
    </row>
    <row r="248" spans="1:17" ht="15.75" customHeight="1" x14ac:dyDescent="0.3">
      <c r="A248" s="118">
        <v>3653</v>
      </c>
      <c r="B248" s="118">
        <v>75</v>
      </c>
      <c r="C248" s="81" t="s">
        <v>412</v>
      </c>
      <c r="D248" s="81">
        <v>14</v>
      </c>
      <c r="E248" s="82">
        <v>43591</v>
      </c>
      <c r="F248" s="81">
        <v>5226</v>
      </c>
      <c r="G248" s="134">
        <v>8537</v>
      </c>
      <c r="H248" s="81">
        <v>7411</v>
      </c>
      <c r="I248" s="81">
        <v>2</v>
      </c>
      <c r="J248" s="135">
        <f t="shared" si="0"/>
        <v>51.53318077803204</v>
      </c>
      <c r="K248" s="142" t="s">
        <v>377</v>
      </c>
      <c r="L248" s="137">
        <f>AVERAGE(J248:J249)</f>
        <v>51.467313716321627</v>
      </c>
      <c r="M248" s="137">
        <f>_xlfn.STDEV.S(J248,J249)</f>
        <v>9.315009198453246E-2</v>
      </c>
      <c r="N248" s="123">
        <v>3</v>
      </c>
      <c r="O248" s="123"/>
      <c r="P248" s="23">
        <f t="shared" si="1"/>
        <v>218.5</v>
      </c>
      <c r="Q248" s="117">
        <f>AVERAGE(P248:P249)</f>
        <v>219.85</v>
      </c>
    </row>
    <row r="249" spans="1:17" ht="15.75" customHeight="1" x14ac:dyDescent="0.3">
      <c r="A249" s="118">
        <v>3654</v>
      </c>
      <c r="B249" s="118">
        <v>76</v>
      </c>
      <c r="C249" s="81" t="s">
        <v>412</v>
      </c>
      <c r="D249" s="81">
        <v>14</v>
      </c>
      <c r="E249" s="82">
        <v>43591</v>
      </c>
      <c r="F249" s="81">
        <v>5239</v>
      </c>
      <c r="G249" s="134">
        <v>8588</v>
      </c>
      <c r="H249" s="81">
        <v>7451</v>
      </c>
      <c r="I249" s="81"/>
      <c r="J249" s="135">
        <f t="shared" si="0"/>
        <v>51.401446654611213</v>
      </c>
      <c r="K249" s="142"/>
      <c r="L249" s="138"/>
      <c r="M249" s="138"/>
      <c r="N249" s="123"/>
      <c r="O249" s="123"/>
      <c r="P249" s="23">
        <f t="shared" si="1"/>
        <v>221.2</v>
      </c>
      <c r="Q249" s="117"/>
    </row>
    <row r="250" spans="1:17" ht="15.75" customHeight="1" x14ac:dyDescent="0.3">
      <c r="A250" s="118">
        <v>4323</v>
      </c>
      <c r="B250" s="118">
        <v>29</v>
      </c>
      <c r="C250" s="81" t="s">
        <v>412</v>
      </c>
      <c r="D250" s="81">
        <v>16</v>
      </c>
      <c r="E250" s="82">
        <v>43607</v>
      </c>
      <c r="F250" s="81">
        <v>5292</v>
      </c>
      <c r="G250" s="81">
        <v>7890</v>
      </c>
      <c r="H250" s="81">
        <v>7175</v>
      </c>
      <c r="I250" s="81">
        <v>2</v>
      </c>
      <c r="J250" s="135">
        <f t="shared" si="0"/>
        <v>37.971322357939457</v>
      </c>
      <c r="K250" s="142" t="s">
        <v>13</v>
      </c>
      <c r="L250" s="137">
        <f>AVERAGE(J250:J251)</f>
        <v>38.16484572832595</v>
      </c>
      <c r="M250" s="137">
        <f>_xlfn.STDEV.S(J250,J251)</f>
        <v>0.27368337503673135</v>
      </c>
      <c r="N250" s="123"/>
      <c r="O250" s="123"/>
      <c r="P250" s="23">
        <f t="shared" si="1"/>
        <v>188.3</v>
      </c>
      <c r="Q250" s="117">
        <f>AVERAGE(P250:P251)</f>
        <v>187.35000000000002</v>
      </c>
    </row>
    <row r="251" spans="1:17" ht="15.75" customHeight="1" x14ac:dyDescent="0.3">
      <c r="A251" s="118">
        <v>4324</v>
      </c>
      <c r="B251" s="118">
        <v>30</v>
      </c>
      <c r="C251" s="81" t="s">
        <v>412</v>
      </c>
      <c r="D251" s="81">
        <v>16</v>
      </c>
      <c r="E251" s="82">
        <v>43607</v>
      </c>
      <c r="F251" s="81">
        <v>5244</v>
      </c>
      <c r="G251" s="81">
        <v>7823</v>
      </c>
      <c r="H251" s="81">
        <v>7108</v>
      </c>
      <c r="I251" s="81"/>
      <c r="J251" s="135">
        <f t="shared" si="0"/>
        <v>38.358369098712444</v>
      </c>
      <c r="K251" s="142"/>
      <c r="L251" s="138"/>
      <c r="M251" s="138"/>
      <c r="N251" s="123"/>
      <c r="O251" s="123"/>
      <c r="P251" s="23">
        <f t="shared" si="1"/>
        <v>186.4</v>
      </c>
      <c r="Q251" s="117"/>
    </row>
    <row r="252" spans="1:17" ht="15.75" customHeight="1" x14ac:dyDescent="0.3">
      <c r="A252" s="118">
        <v>4969</v>
      </c>
      <c r="B252" s="118">
        <v>29</v>
      </c>
      <c r="C252" s="81" t="s">
        <v>412</v>
      </c>
      <c r="D252" s="81">
        <v>18</v>
      </c>
      <c r="E252" s="82">
        <v>43626</v>
      </c>
      <c r="F252" s="81">
        <v>5292</v>
      </c>
      <c r="G252" s="81">
        <v>7615</v>
      </c>
      <c r="H252" s="81">
        <v>7064</v>
      </c>
      <c r="I252" s="81">
        <v>10</v>
      </c>
      <c r="J252" s="135">
        <f t="shared" si="0"/>
        <v>31.094808126410832</v>
      </c>
      <c r="K252" s="142"/>
      <c r="L252" s="137">
        <f>AVERAGE(J252:J253)</f>
        <v>30.451513652246511</v>
      </c>
      <c r="M252" s="137">
        <f>_xlfn.STDEV.S(J252,J253)</f>
        <v>0.90975576996285157</v>
      </c>
      <c r="N252" s="123"/>
      <c r="O252" s="123"/>
      <c r="P252" s="23">
        <f t="shared" si="1"/>
        <v>177.2</v>
      </c>
      <c r="Q252" s="117">
        <f>AVERAGE(P252:P253)</f>
        <v>179.85</v>
      </c>
    </row>
    <row r="253" spans="1:17" ht="15.75" customHeight="1" x14ac:dyDescent="0.3">
      <c r="A253" s="118">
        <v>4970</v>
      </c>
      <c r="B253" s="118">
        <v>30</v>
      </c>
      <c r="C253" s="81" t="s">
        <v>412</v>
      </c>
      <c r="D253" s="81">
        <v>18</v>
      </c>
      <c r="E253" s="82">
        <v>43626</v>
      </c>
      <c r="F253" s="81">
        <v>5244</v>
      </c>
      <c r="G253" s="81">
        <v>7613</v>
      </c>
      <c r="H253" s="81">
        <v>7069</v>
      </c>
      <c r="I253" s="81"/>
      <c r="J253" s="135">
        <f t="shared" si="0"/>
        <v>29.80821917808219</v>
      </c>
      <c r="K253" s="142"/>
      <c r="L253" s="138"/>
      <c r="M253" s="138"/>
      <c r="N253" s="123"/>
      <c r="O253" s="123"/>
      <c r="P253" s="23">
        <f t="shared" si="1"/>
        <v>182.5</v>
      </c>
      <c r="Q253" s="117"/>
    </row>
    <row r="254" spans="1:17" ht="15.75" customHeight="1" x14ac:dyDescent="0.3">
      <c r="A254" s="118">
        <v>5807</v>
      </c>
      <c r="B254" s="118">
        <v>27</v>
      </c>
      <c r="C254" s="81" t="s">
        <v>412</v>
      </c>
      <c r="D254" s="81">
        <v>22</v>
      </c>
      <c r="E254" s="82">
        <v>43685</v>
      </c>
      <c r="F254" s="81">
        <v>5236</v>
      </c>
      <c r="G254" s="81">
        <v>7230</v>
      </c>
      <c r="H254" s="81">
        <v>6950</v>
      </c>
      <c r="I254" s="81">
        <v>7</v>
      </c>
      <c r="J254" s="135">
        <f t="shared" si="0"/>
        <v>16.336056009334889</v>
      </c>
      <c r="K254" s="142"/>
      <c r="L254" s="137">
        <f>AVERAGE(J254:J255)</f>
        <v>16.452399332517032</v>
      </c>
      <c r="M254" s="137">
        <f>_xlfn.STDEV.S(J254,J255)</f>
        <v>0.16453430553574513</v>
      </c>
      <c r="N254" s="123"/>
      <c r="O254" s="123"/>
      <c r="P254" s="23">
        <f t="shared" si="1"/>
        <v>171.4</v>
      </c>
      <c r="Q254" s="117">
        <f>AVERAGE(P254:P255)</f>
        <v>170.8</v>
      </c>
    </row>
    <row r="255" spans="1:17" ht="15.75" customHeight="1" x14ac:dyDescent="0.3">
      <c r="A255" s="118">
        <v>5808</v>
      </c>
      <c r="B255" s="118">
        <v>27</v>
      </c>
      <c r="C255" s="81" t="s">
        <v>412</v>
      </c>
      <c r="D255" s="81">
        <v>22</v>
      </c>
      <c r="E255" s="82">
        <v>43685</v>
      </c>
      <c r="F255" s="81">
        <v>5236</v>
      </c>
      <c r="G255" s="81">
        <v>7220</v>
      </c>
      <c r="H255" s="81">
        <v>6938</v>
      </c>
      <c r="I255" s="81"/>
      <c r="J255" s="135">
        <f t="shared" si="0"/>
        <v>16.568742655699179</v>
      </c>
      <c r="K255" s="142"/>
      <c r="L255" s="138"/>
      <c r="M255" s="138"/>
      <c r="N255" s="123"/>
      <c r="O255" s="123"/>
      <c r="P255" s="23">
        <f t="shared" si="1"/>
        <v>170.2</v>
      </c>
      <c r="Q255" s="117"/>
    </row>
    <row r="256" spans="1:17" ht="15.75" customHeight="1" x14ac:dyDescent="0.3">
      <c r="A256" s="118">
        <v>2921</v>
      </c>
      <c r="B256" s="118">
        <v>5</v>
      </c>
      <c r="C256" s="126" t="s">
        <v>413</v>
      </c>
      <c r="D256" s="126">
        <v>11</v>
      </c>
      <c r="E256" s="127">
        <v>43571</v>
      </c>
      <c r="F256" s="141">
        <v>5236</v>
      </c>
      <c r="G256" s="126">
        <v>9105</v>
      </c>
      <c r="H256" s="126">
        <v>7429</v>
      </c>
      <c r="I256" s="126">
        <v>2</v>
      </c>
      <c r="J256" s="128">
        <f t="shared" si="0"/>
        <v>76.424988600091197</v>
      </c>
      <c r="K256" s="143" t="s">
        <v>414</v>
      </c>
      <c r="L256" s="130">
        <f>AVERAGE(J256:J257)</f>
        <v>72.594833426395994</v>
      </c>
      <c r="M256" s="130">
        <f>_xlfn.STDEV.S(J256,J257)</f>
        <v>5.4166573926332342</v>
      </c>
      <c r="N256" s="123">
        <v>2</v>
      </c>
      <c r="O256" s="123"/>
      <c r="P256" s="23">
        <f t="shared" si="1"/>
        <v>219.3</v>
      </c>
      <c r="Q256" s="117">
        <f>AVERAGE(P256:P257)</f>
        <v>216.10000000000002</v>
      </c>
    </row>
    <row r="257" spans="1:17" ht="15.75" customHeight="1" x14ac:dyDescent="0.3">
      <c r="A257" s="118">
        <v>2922</v>
      </c>
      <c r="B257" s="118">
        <v>6</v>
      </c>
      <c r="C257" s="126" t="s">
        <v>413</v>
      </c>
      <c r="D257" s="126">
        <v>11</v>
      </c>
      <c r="E257" s="127">
        <v>43571</v>
      </c>
      <c r="F257" s="141">
        <v>5259</v>
      </c>
      <c r="G257" s="126">
        <v>8852</v>
      </c>
      <c r="H257" s="126">
        <v>7388</v>
      </c>
      <c r="I257" s="126"/>
      <c r="J257" s="128">
        <f t="shared" si="0"/>
        <v>68.76467825270079</v>
      </c>
      <c r="K257" s="143"/>
      <c r="L257" s="132"/>
      <c r="M257" s="132"/>
      <c r="N257" s="123"/>
      <c r="O257" s="123"/>
      <c r="P257" s="23">
        <f t="shared" si="1"/>
        <v>212.9</v>
      </c>
      <c r="Q257" s="117"/>
    </row>
    <row r="258" spans="1:17" ht="15.75" customHeight="1" x14ac:dyDescent="0.3">
      <c r="A258" s="118">
        <v>3655</v>
      </c>
      <c r="B258" s="118">
        <v>77</v>
      </c>
      <c r="C258" s="126" t="s">
        <v>413</v>
      </c>
      <c r="D258" s="126">
        <v>14</v>
      </c>
      <c r="E258" s="127">
        <v>43591</v>
      </c>
      <c r="F258" s="126">
        <v>5212</v>
      </c>
      <c r="G258" s="141">
        <v>8130</v>
      </c>
      <c r="H258" s="126">
        <v>7171</v>
      </c>
      <c r="I258" s="126"/>
      <c r="J258" s="128">
        <f t="shared" si="0"/>
        <v>48.953547728432873</v>
      </c>
      <c r="K258" s="143" t="s">
        <v>415</v>
      </c>
      <c r="L258" s="130">
        <f>AVERAGE(J258:J259)</f>
        <v>50.553200129017299</v>
      </c>
      <c r="M258" s="130">
        <f>_xlfn.STDEV.S(J258,J259)</f>
        <v>2.2622501199891731</v>
      </c>
      <c r="N258" s="123"/>
      <c r="O258" s="123"/>
      <c r="P258" s="23">
        <f t="shared" si="1"/>
        <v>195.9</v>
      </c>
      <c r="Q258" s="117">
        <f>AVERAGE(P258:P259)</f>
        <v>190.85000000000002</v>
      </c>
    </row>
    <row r="259" spans="1:17" ht="15.75" customHeight="1" x14ac:dyDescent="0.3">
      <c r="A259" s="118">
        <v>3656</v>
      </c>
      <c r="B259" s="118">
        <v>78</v>
      </c>
      <c r="C259" s="126" t="s">
        <v>413</v>
      </c>
      <c r="D259" s="126">
        <v>14</v>
      </c>
      <c r="E259" s="127">
        <v>43591</v>
      </c>
      <c r="F259" s="126">
        <v>5245</v>
      </c>
      <c r="G259" s="141">
        <v>8072</v>
      </c>
      <c r="H259" s="126">
        <v>7103</v>
      </c>
      <c r="I259" s="126"/>
      <c r="J259" s="128">
        <f t="shared" si="0"/>
        <v>52.152852529601724</v>
      </c>
      <c r="K259" s="143"/>
      <c r="L259" s="132"/>
      <c r="M259" s="132"/>
      <c r="N259" s="123"/>
      <c r="O259" s="123"/>
      <c r="P259" s="23">
        <f t="shared" si="1"/>
        <v>185.8</v>
      </c>
      <c r="Q259" s="117"/>
    </row>
    <row r="260" spans="1:17" ht="15.75" customHeight="1" x14ac:dyDescent="0.3">
      <c r="A260" s="118">
        <v>4325</v>
      </c>
      <c r="B260" s="118">
        <v>31</v>
      </c>
      <c r="C260" s="126" t="s">
        <v>413</v>
      </c>
      <c r="D260" s="126">
        <v>16</v>
      </c>
      <c r="E260" s="127">
        <v>43607</v>
      </c>
      <c r="F260" s="126">
        <v>5227</v>
      </c>
      <c r="G260" s="126">
        <v>8147</v>
      </c>
      <c r="H260" s="126">
        <v>7420</v>
      </c>
      <c r="I260" s="126">
        <v>2</v>
      </c>
      <c r="J260" s="128">
        <f t="shared" si="0"/>
        <v>33.15093479252166</v>
      </c>
      <c r="K260" s="143"/>
      <c r="L260" s="130">
        <f>AVERAGE(J260:J261)</f>
        <v>32.93599708442828</v>
      </c>
      <c r="M260" s="130">
        <f>_xlfn.STDEV.S(J260,J261)</f>
        <v>0.30396782185104776</v>
      </c>
      <c r="N260" s="123"/>
      <c r="O260" s="123"/>
      <c r="P260" s="23">
        <f t="shared" si="1"/>
        <v>219.3</v>
      </c>
      <c r="Q260" s="117">
        <f>AVERAGE(P260:P261)</f>
        <v>226.7</v>
      </c>
    </row>
    <row r="261" spans="1:17" ht="15.75" customHeight="1" x14ac:dyDescent="0.3">
      <c r="A261" s="118">
        <v>4326</v>
      </c>
      <c r="B261" s="118">
        <v>32</v>
      </c>
      <c r="C261" s="126" t="s">
        <v>413</v>
      </c>
      <c r="D261" s="126">
        <v>16</v>
      </c>
      <c r="E261" s="127">
        <v>43607</v>
      </c>
      <c r="F261" s="126">
        <v>5214</v>
      </c>
      <c r="G261" s="126">
        <v>8321</v>
      </c>
      <c r="H261" s="126">
        <v>7555</v>
      </c>
      <c r="I261" s="126"/>
      <c r="J261" s="128">
        <f t="shared" si="0"/>
        <v>32.7210593763349</v>
      </c>
      <c r="K261" s="143"/>
      <c r="L261" s="132"/>
      <c r="M261" s="132"/>
      <c r="N261" s="123"/>
      <c r="O261" s="123"/>
      <c r="P261" s="23">
        <f t="shared" si="1"/>
        <v>234.1</v>
      </c>
      <c r="Q261" s="117"/>
    </row>
    <row r="262" spans="1:17" ht="15.75" customHeight="1" x14ac:dyDescent="0.3">
      <c r="A262" s="118">
        <v>4971</v>
      </c>
      <c r="B262" s="118">
        <v>31</v>
      </c>
      <c r="C262" s="126" t="s">
        <v>413</v>
      </c>
      <c r="D262" s="126">
        <v>18</v>
      </c>
      <c r="E262" s="127">
        <v>43626</v>
      </c>
      <c r="F262" s="126">
        <v>5227</v>
      </c>
      <c r="G262" s="126">
        <v>7499</v>
      </c>
      <c r="H262" s="126">
        <v>7132</v>
      </c>
      <c r="I262" s="126">
        <v>12</v>
      </c>
      <c r="J262" s="128">
        <f t="shared" si="0"/>
        <v>19.26509186351706</v>
      </c>
      <c r="K262" s="143"/>
      <c r="L262" s="130">
        <f>AVERAGE(J262:J263)</f>
        <v>19.117195054565549</v>
      </c>
      <c r="M262" s="130">
        <f>_xlfn.STDEV.S(J262,J263)</f>
        <v>0.20915767305093244</v>
      </c>
      <c r="N262" s="123"/>
      <c r="O262" s="123"/>
      <c r="P262" s="23">
        <f t="shared" si="1"/>
        <v>190.5</v>
      </c>
      <c r="Q262" s="117">
        <f>AVERAGE(P262:P263)</f>
        <v>186.45</v>
      </c>
    </row>
    <row r="263" spans="1:17" ht="15.75" customHeight="1" x14ac:dyDescent="0.3">
      <c r="A263" s="118">
        <v>4972</v>
      </c>
      <c r="B263" s="118">
        <v>32</v>
      </c>
      <c r="C263" s="126" t="s">
        <v>413</v>
      </c>
      <c r="D263" s="126">
        <v>18</v>
      </c>
      <c r="E263" s="127">
        <v>43626</v>
      </c>
      <c r="F263" s="126">
        <v>5214</v>
      </c>
      <c r="G263" s="126">
        <v>7384</v>
      </c>
      <c r="H263" s="126">
        <v>7038</v>
      </c>
      <c r="I263" s="126"/>
      <c r="J263" s="128">
        <f t="shared" si="0"/>
        <v>18.969298245614034</v>
      </c>
      <c r="K263" s="143"/>
      <c r="L263" s="132"/>
      <c r="M263" s="132"/>
      <c r="N263" s="123"/>
      <c r="O263" s="123"/>
      <c r="P263" s="23">
        <f t="shared" si="1"/>
        <v>182.4</v>
      </c>
      <c r="Q263" s="117"/>
    </row>
    <row r="264" spans="1:17" ht="15.75" customHeight="1" x14ac:dyDescent="0.3">
      <c r="A264" s="118">
        <v>5517</v>
      </c>
      <c r="B264" s="118">
        <v>9</v>
      </c>
      <c r="C264" s="126" t="s">
        <v>413</v>
      </c>
      <c r="D264" s="126">
        <v>20</v>
      </c>
      <c r="E264" s="127">
        <v>43649</v>
      </c>
      <c r="F264" s="126">
        <v>5188</v>
      </c>
      <c r="G264" s="126">
        <v>7558</v>
      </c>
      <c r="H264" s="126">
        <v>7139</v>
      </c>
      <c r="I264" s="126">
        <v>10</v>
      </c>
      <c r="J264" s="128">
        <f t="shared" si="0"/>
        <v>21.476166068682726</v>
      </c>
      <c r="K264" s="143"/>
      <c r="L264" s="130">
        <f>AVERAGE(J264:J265)</f>
        <v>21.349329978106645</v>
      </c>
      <c r="M264" s="130">
        <f>_xlfn.STDEV.S(J264,J265)</f>
        <v>0.17937331949107579</v>
      </c>
      <c r="N264" s="123"/>
      <c r="O264" s="123"/>
      <c r="P264" s="23">
        <f t="shared" si="1"/>
        <v>195.1</v>
      </c>
      <c r="Q264" s="117">
        <f>AVERAGE(P264:P265)</f>
        <v>199.8</v>
      </c>
    </row>
    <row r="265" spans="1:17" ht="15.75" customHeight="1" x14ac:dyDescent="0.3">
      <c r="A265" s="118">
        <v>5518</v>
      </c>
      <c r="B265" s="118">
        <v>10</v>
      </c>
      <c r="C265" s="126" t="s">
        <v>413</v>
      </c>
      <c r="D265" s="126">
        <v>20</v>
      </c>
      <c r="E265" s="127">
        <v>43649</v>
      </c>
      <c r="F265" s="126">
        <v>5232</v>
      </c>
      <c r="G265" s="126">
        <v>7711</v>
      </c>
      <c r="H265" s="126">
        <v>7277</v>
      </c>
      <c r="I265" s="126"/>
      <c r="J265" s="128">
        <f t="shared" si="0"/>
        <v>21.222493887530565</v>
      </c>
      <c r="K265" s="143"/>
      <c r="L265" s="132"/>
      <c r="M265" s="132"/>
      <c r="N265" s="123"/>
      <c r="O265" s="123"/>
      <c r="P265" s="23">
        <f t="shared" si="1"/>
        <v>204.5</v>
      </c>
      <c r="Q265" s="117"/>
    </row>
    <row r="266" spans="1:17" ht="15.75" customHeight="1" x14ac:dyDescent="0.3">
      <c r="A266" s="118">
        <v>5809</v>
      </c>
      <c r="B266" s="118">
        <v>28</v>
      </c>
      <c r="C266" s="126" t="s">
        <v>413</v>
      </c>
      <c r="D266" s="126">
        <v>22</v>
      </c>
      <c r="E266" s="127">
        <v>43685</v>
      </c>
      <c r="F266" s="126">
        <v>5216</v>
      </c>
      <c r="G266" s="126">
        <v>7739</v>
      </c>
      <c r="H266" s="126">
        <v>7384</v>
      </c>
      <c r="I266" s="126">
        <v>6</v>
      </c>
      <c r="J266" s="128">
        <f t="shared" si="0"/>
        <v>16.374538745387454</v>
      </c>
      <c r="K266" s="143"/>
      <c r="L266" s="130">
        <f>AVERAGE(J266:J267)</f>
        <v>16.49154138664316</v>
      </c>
      <c r="M266" s="130">
        <f>_xlfn.STDEV.S(J266,J267)</f>
        <v>0.16546672209729282</v>
      </c>
      <c r="N266" s="123"/>
      <c r="O266" s="123"/>
      <c r="P266" s="23">
        <f t="shared" si="1"/>
        <v>216.8</v>
      </c>
      <c r="Q266" s="117">
        <f>AVERAGE(P266:P267)</f>
        <v>223.10000000000002</v>
      </c>
    </row>
    <row r="267" spans="1:17" ht="15.75" customHeight="1" x14ac:dyDescent="0.3">
      <c r="A267" s="118">
        <v>5810</v>
      </c>
      <c r="B267" s="118">
        <v>28</v>
      </c>
      <c r="C267" s="126" t="s">
        <v>413</v>
      </c>
      <c r="D267" s="126">
        <v>22</v>
      </c>
      <c r="E267" s="127">
        <v>43685</v>
      </c>
      <c r="F267" s="126">
        <v>5216</v>
      </c>
      <c r="G267" s="126">
        <v>7891</v>
      </c>
      <c r="H267" s="126">
        <v>7510</v>
      </c>
      <c r="I267" s="126"/>
      <c r="J267" s="128">
        <f t="shared" si="0"/>
        <v>16.608544027898866</v>
      </c>
      <c r="K267" s="143"/>
      <c r="L267" s="132"/>
      <c r="M267" s="132"/>
      <c r="N267" s="123"/>
      <c r="O267" s="123"/>
      <c r="P267" s="23">
        <f t="shared" si="1"/>
        <v>229.4</v>
      </c>
      <c r="Q267" s="117"/>
    </row>
    <row r="268" spans="1:17" ht="15.75" customHeight="1" x14ac:dyDescent="0.3">
      <c r="A268" s="118">
        <v>3271</v>
      </c>
      <c r="B268" s="118">
        <v>27</v>
      </c>
      <c r="C268" s="126" t="s">
        <v>416</v>
      </c>
      <c r="D268" s="126">
        <v>13</v>
      </c>
      <c r="E268" s="127">
        <v>43587</v>
      </c>
      <c r="F268" s="126">
        <v>5236</v>
      </c>
      <c r="G268" s="126">
        <v>10453</v>
      </c>
      <c r="H268" s="126">
        <v>8967</v>
      </c>
      <c r="I268" s="126">
        <v>1</v>
      </c>
      <c r="J268" s="128">
        <f t="shared" si="0"/>
        <v>39.82846421870812</v>
      </c>
      <c r="K268" s="143" t="s">
        <v>13</v>
      </c>
      <c r="L268" s="130">
        <f>AVERAGE(J268:J269)</f>
        <v>39.102324125592219</v>
      </c>
      <c r="M268" s="130">
        <f>_xlfn.STDEV.S(J268,J269)</f>
        <v>1.0269171678673703</v>
      </c>
      <c r="N268" s="123">
        <v>1</v>
      </c>
      <c r="O268" s="123"/>
      <c r="P268" s="23">
        <f t="shared" si="1"/>
        <v>373.1</v>
      </c>
      <c r="Q268" s="117">
        <f>AVERAGE(P268:P269)</f>
        <v>371.3</v>
      </c>
    </row>
    <row r="269" spans="1:17" ht="15.75" customHeight="1" x14ac:dyDescent="0.3">
      <c r="A269" s="118">
        <v>3272</v>
      </c>
      <c r="B269" s="118">
        <v>28</v>
      </c>
      <c r="C269" s="126" t="s">
        <v>416</v>
      </c>
      <c r="D269" s="126">
        <v>13</v>
      </c>
      <c r="E269" s="127">
        <v>43587</v>
      </c>
      <c r="F269" s="126">
        <v>5216</v>
      </c>
      <c r="G269" s="126">
        <v>10329</v>
      </c>
      <c r="H269" s="126">
        <v>8911</v>
      </c>
      <c r="I269" s="126"/>
      <c r="J269" s="128">
        <f t="shared" si="0"/>
        <v>38.376184032476317</v>
      </c>
      <c r="K269" s="143"/>
      <c r="L269" s="132"/>
      <c r="M269" s="132"/>
      <c r="N269" s="123"/>
      <c r="O269" s="123"/>
      <c r="P269" s="23">
        <f t="shared" si="1"/>
        <v>369.5</v>
      </c>
      <c r="Q269" s="117"/>
    </row>
    <row r="270" spans="1:17" ht="15.75" customHeight="1" x14ac:dyDescent="0.3">
      <c r="A270" s="118">
        <v>3995</v>
      </c>
      <c r="B270" s="118">
        <v>25</v>
      </c>
      <c r="C270" s="126" t="s">
        <v>416</v>
      </c>
      <c r="D270" s="126">
        <v>15</v>
      </c>
      <c r="E270" s="127">
        <v>43599</v>
      </c>
      <c r="F270" s="126">
        <v>5238</v>
      </c>
      <c r="G270" s="126">
        <v>8692</v>
      </c>
      <c r="H270" s="126">
        <v>8021</v>
      </c>
      <c r="I270" s="126"/>
      <c r="J270" s="128">
        <f t="shared" si="0"/>
        <v>24.110671936758894</v>
      </c>
      <c r="K270" s="128" t="s">
        <v>13</v>
      </c>
      <c r="L270" s="130">
        <f>AVERAGE(J270:J271)</f>
        <v>24.410771589042518</v>
      </c>
      <c r="M270" s="130">
        <f>_xlfn.STDEV.S(J270,J271)</f>
        <v>0.42440499832294837</v>
      </c>
      <c r="N270" s="123"/>
      <c r="O270" s="123"/>
      <c r="P270" s="23">
        <f t="shared" si="1"/>
        <v>278.3</v>
      </c>
      <c r="Q270" s="117">
        <f>AVERAGE(P270:P271)</f>
        <v>268.85000000000002</v>
      </c>
    </row>
    <row r="271" spans="1:17" ht="15.75" customHeight="1" x14ac:dyDescent="0.3">
      <c r="A271" s="118">
        <v>3996</v>
      </c>
      <c r="B271" s="118">
        <v>26</v>
      </c>
      <c r="C271" s="126" t="s">
        <v>416</v>
      </c>
      <c r="D271" s="126">
        <v>15</v>
      </c>
      <c r="E271" s="127">
        <v>43599</v>
      </c>
      <c r="F271" s="126">
        <v>5207</v>
      </c>
      <c r="G271" s="126">
        <v>8442</v>
      </c>
      <c r="H271" s="126">
        <v>7801</v>
      </c>
      <c r="I271" s="126"/>
      <c r="J271" s="128">
        <f t="shared" si="0"/>
        <v>24.710871241326139</v>
      </c>
      <c r="K271" s="128"/>
      <c r="L271" s="132"/>
      <c r="M271" s="132"/>
      <c r="N271" s="123"/>
      <c r="O271" s="123"/>
      <c r="P271" s="23">
        <f t="shared" si="1"/>
        <v>259.39999999999998</v>
      </c>
      <c r="Q271" s="117"/>
    </row>
    <row r="272" spans="1:17" ht="15.75" customHeight="1" x14ac:dyDescent="0.3">
      <c r="A272" s="118">
        <v>4641</v>
      </c>
      <c r="B272" s="118">
        <v>25</v>
      </c>
      <c r="C272" s="126" t="s">
        <v>416</v>
      </c>
      <c r="D272" s="126">
        <v>17</v>
      </c>
      <c r="E272" s="127">
        <v>43619</v>
      </c>
      <c r="F272" s="126">
        <v>5238</v>
      </c>
      <c r="G272" s="126">
        <v>6476</v>
      </c>
      <c r="H272" s="126">
        <v>6262</v>
      </c>
      <c r="I272" s="126"/>
      <c r="J272" s="128">
        <f t="shared" si="0"/>
        <v>20.8984375</v>
      </c>
      <c r="K272" s="143"/>
      <c r="L272" s="130">
        <f>AVERAGE(J272:J273)</f>
        <v>20.854375287753221</v>
      </c>
      <c r="M272" s="130">
        <f>_xlfn.STDEV.S(J272,J273)</f>
        <v>6.2313378147553729E-2</v>
      </c>
      <c r="N272" s="123"/>
      <c r="O272" s="123"/>
      <c r="P272" s="23">
        <f t="shared" si="1"/>
        <v>102.4</v>
      </c>
      <c r="Q272" s="117">
        <f>AVERAGE(P272:P273)</f>
        <v>105.5</v>
      </c>
    </row>
    <row r="273" spans="1:17" ht="15.75" customHeight="1" x14ac:dyDescent="0.3">
      <c r="A273" s="118">
        <v>4642</v>
      </c>
      <c r="B273" s="118">
        <v>26</v>
      </c>
      <c r="C273" s="126" t="s">
        <v>416</v>
      </c>
      <c r="D273" s="126">
        <v>17</v>
      </c>
      <c r="E273" s="127">
        <v>43619</v>
      </c>
      <c r="F273" s="126">
        <v>5207</v>
      </c>
      <c r="G273" s="126">
        <v>6519</v>
      </c>
      <c r="H273" s="126">
        <v>6293</v>
      </c>
      <c r="I273" s="126"/>
      <c r="J273" s="128">
        <f t="shared" si="0"/>
        <v>20.810313075506446</v>
      </c>
      <c r="K273" s="143"/>
      <c r="L273" s="132"/>
      <c r="M273" s="132"/>
      <c r="N273" s="123"/>
      <c r="O273" s="123"/>
      <c r="P273" s="23">
        <f t="shared" si="1"/>
        <v>108.6</v>
      </c>
      <c r="Q273" s="117"/>
    </row>
    <row r="274" spans="1:17" ht="15.75" customHeight="1" x14ac:dyDescent="0.3">
      <c r="A274" s="118">
        <v>5279</v>
      </c>
      <c r="B274" s="118">
        <v>17</v>
      </c>
      <c r="C274" s="126" t="s">
        <v>416</v>
      </c>
      <c r="D274" s="126">
        <v>19</v>
      </c>
      <c r="E274" s="127">
        <v>43637</v>
      </c>
      <c r="F274" s="126">
        <v>5275</v>
      </c>
      <c r="G274" s="126">
        <v>8877</v>
      </c>
      <c r="H274" s="126">
        <v>8199</v>
      </c>
      <c r="I274" s="126" t="s">
        <v>379</v>
      </c>
      <c r="J274" s="128">
        <f t="shared" si="0"/>
        <v>23.187414500683996</v>
      </c>
      <c r="K274" s="143"/>
      <c r="L274" s="130">
        <f>AVERAGE(J274:J275)</f>
        <v>23.003755872708286</v>
      </c>
      <c r="M274" s="130">
        <f>_xlfn.STDEV.S(J274,J275)</f>
        <v>0.25973252253008378</v>
      </c>
      <c r="N274" s="123"/>
      <c r="O274" s="123"/>
      <c r="P274" s="23">
        <f t="shared" si="1"/>
        <v>292.39999999999998</v>
      </c>
      <c r="Q274" s="117">
        <f>AVERAGE(P274:P275)</f>
        <v>300.45</v>
      </c>
    </row>
    <row r="275" spans="1:17" ht="15.75" customHeight="1" x14ac:dyDescent="0.3">
      <c r="A275" s="118">
        <v>5280</v>
      </c>
      <c r="B275" s="118">
        <v>18</v>
      </c>
      <c r="C275" s="126" t="s">
        <v>416</v>
      </c>
      <c r="D275" s="126">
        <v>19</v>
      </c>
      <c r="E275" s="127">
        <v>43637</v>
      </c>
      <c r="F275" s="126">
        <v>5205</v>
      </c>
      <c r="G275" s="126">
        <v>8994</v>
      </c>
      <c r="H275" s="126">
        <v>8290</v>
      </c>
      <c r="I275" s="126"/>
      <c r="J275" s="128">
        <f t="shared" si="0"/>
        <v>22.820097244732576</v>
      </c>
      <c r="K275" s="143"/>
      <c r="L275" s="132"/>
      <c r="M275" s="132"/>
      <c r="N275" s="123"/>
      <c r="O275" s="123"/>
      <c r="P275" s="23">
        <f t="shared" si="1"/>
        <v>308.5</v>
      </c>
      <c r="Q275" s="117"/>
    </row>
    <row r="276" spans="1:17" ht="15.75" customHeight="1" x14ac:dyDescent="0.3">
      <c r="A276" s="118">
        <v>5811</v>
      </c>
      <c r="B276" s="118">
        <v>29</v>
      </c>
      <c r="C276" s="126" t="s">
        <v>416</v>
      </c>
      <c r="D276" s="126">
        <v>22</v>
      </c>
      <c r="E276" s="127">
        <v>43685</v>
      </c>
      <c r="F276" s="126">
        <v>5292</v>
      </c>
      <c r="G276" s="126">
        <v>8865</v>
      </c>
      <c r="H276" s="126">
        <v>8364</v>
      </c>
      <c r="I276" s="126">
        <v>6</v>
      </c>
      <c r="J276" s="128">
        <f t="shared" si="0"/>
        <v>16.30859375</v>
      </c>
      <c r="K276" s="143"/>
      <c r="L276" s="130">
        <f>AVERAGE(J276:J277)</f>
        <v>16.479670959686405</v>
      </c>
      <c r="M276" s="130">
        <f>_xlfn.STDEV.S(J276,J277)</f>
        <v>0.24193971015146049</v>
      </c>
      <c r="N276" s="123"/>
      <c r="O276" s="123"/>
      <c r="P276" s="23">
        <f t="shared" si="1"/>
        <v>307.2</v>
      </c>
      <c r="Q276" s="117">
        <f>AVERAGE(P276:P277)</f>
        <v>310.64999999999998</v>
      </c>
    </row>
    <row r="277" spans="1:17" ht="15.75" customHeight="1" x14ac:dyDescent="0.3">
      <c r="A277" s="118">
        <v>5812</v>
      </c>
      <c r="B277" s="118">
        <v>29</v>
      </c>
      <c r="C277" s="126" t="s">
        <v>416</v>
      </c>
      <c r="D277" s="126">
        <v>22</v>
      </c>
      <c r="E277" s="127">
        <v>43685</v>
      </c>
      <c r="F277" s="126">
        <v>5292</v>
      </c>
      <c r="G277" s="126">
        <v>8956</v>
      </c>
      <c r="H277" s="126">
        <v>8433</v>
      </c>
      <c r="I277" s="126"/>
      <c r="J277" s="128">
        <f t="shared" si="0"/>
        <v>16.650748169372811</v>
      </c>
      <c r="K277" s="143"/>
      <c r="L277" s="132"/>
      <c r="M277" s="132"/>
      <c r="N277" s="123"/>
      <c r="O277" s="123"/>
      <c r="P277" s="23">
        <f t="shared" si="1"/>
        <v>314.10000000000002</v>
      </c>
      <c r="Q277" s="117"/>
    </row>
    <row r="278" spans="1:17" ht="15.75" customHeight="1" x14ac:dyDescent="0.3">
      <c r="A278" s="118">
        <v>3273</v>
      </c>
      <c r="B278" s="118">
        <v>29</v>
      </c>
      <c r="C278" s="144" t="s">
        <v>417</v>
      </c>
      <c r="D278" s="144">
        <v>13</v>
      </c>
      <c r="E278" s="145">
        <v>43587</v>
      </c>
      <c r="F278" s="144">
        <v>5292</v>
      </c>
      <c r="G278" s="144"/>
      <c r="H278" s="144"/>
      <c r="I278" s="144"/>
      <c r="J278" s="146">
        <f t="shared" si="0"/>
        <v>0</v>
      </c>
      <c r="K278" s="147" t="s">
        <v>13</v>
      </c>
      <c r="L278" s="148">
        <f>AVERAGE(J278:J279)</f>
        <v>0</v>
      </c>
      <c r="M278" s="148">
        <f>_xlfn.STDEV.S(J278,J279)</f>
        <v>0</v>
      </c>
      <c r="N278" s="123"/>
      <c r="O278" s="123"/>
      <c r="P278" s="23">
        <f t="shared" si="1"/>
        <v>-529.20000000000005</v>
      </c>
      <c r="Q278" s="117">
        <f>AVERAGE(P278:P279)</f>
        <v>-526.79999999999995</v>
      </c>
    </row>
    <row r="279" spans="1:17" ht="15.75" customHeight="1" x14ac:dyDescent="0.3">
      <c r="A279" s="118">
        <v>3274</v>
      </c>
      <c r="B279" s="118">
        <v>30</v>
      </c>
      <c r="C279" s="144" t="s">
        <v>417</v>
      </c>
      <c r="D279" s="144">
        <v>13</v>
      </c>
      <c r="E279" s="145">
        <v>43587</v>
      </c>
      <c r="F279" s="144">
        <v>5244</v>
      </c>
      <c r="G279" s="144"/>
      <c r="H279" s="144"/>
      <c r="I279" s="144"/>
      <c r="J279" s="146">
        <f t="shared" si="0"/>
        <v>0</v>
      </c>
      <c r="K279" s="147"/>
      <c r="L279" s="149"/>
      <c r="M279" s="149"/>
      <c r="N279" s="123"/>
      <c r="O279" s="123"/>
      <c r="P279" s="23">
        <f t="shared" si="1"/>
        <v>-524.4</v>
      </c>
      <c r="Q279" s="117"/>
    </row>
    <row r="280" spans="1:17" ht="15.75" customHeight="1" x14ac:dyDescent="0.3">
      <c r="A280" s="118">
        <v>3657</v>
      </c>
      <c r="B280" s="118">
        <v>79</v>
      </c>
      <c r="C280" s="144" t="s">
        <v>417</v>
      </c>
      <c r="D280" s="144">
        <v>14</v>
      </c>
      <c r="E280" s="145">
        <v>43591</v>
      </c>
      <c r="F280" s="144">
        <v>5242</v>
      </c>
      <c r="G280" s="150"/>
      <c r="H280" s="144"/>
      <c r="I280" s="144"/>
      <c r="J280" s="146">
        <f t="shared" si="0"/>
        <v>0</v>
      </c>
      <c r="K280" s="147" t="s">
        <v>418</v>
      </c>
      <c r="L280" s="148">
        <f>AVERAGE(J280:J281)</f>
        <v>0</v>
      </c>
      <c r="M280" s="148">
        <f>_xlfn.STDEV.S(J280,J281)</f>
        <v>0</v>
      </c>
      <c r="N280" s="123"/>
      <c r="O280" s="123"/>
      <c r="P280" s="23">
        <f t="shared" si="1"/>
        <v>-524.20000000000005</v>
      </c>
      <c r="Q280" s="117">
        <f>AVERAGE(P280:P281)</f>
        <v>-524.35</v>
      </c>
    </row>
    <row r="281" spans="1:17" ht="15.75" customHeight="1" x14ac:dyDescent="0.3">
      <c r="A281" s="118">
        <v>3658</v>
      </c>
      <c r="B281" s="118">
        <v>80</v>
      </c>
      <c r="C281" s="144" t="s">
        <v>417</v>
      </c>
      <c r="D281" s="144">
        <v>14</v>
      </c>
      <c r="E281" s="145">
        <v>43591</v>
      </c>
      <c r="F281" s="144">
        <v>5245</v>
      </c>
      <c r="G281" s="150"/>
      <c r="H281" s="144"/>
      <c r="I281" s="144"/>
      <c r="J281" s="146">
        <f t="shared" si="0"/>
        <v>0</v>
      </c>
      <c r="K281" s="147" t="s">
        <v>418</v>
      </c>
      <c r="L281" s="149"/>
      <c r="M281" s="149"/>
      <c r="N281" s="123"/>
      <c r="O281" s="123"/>
      <c r="P281" s="23">
        <f t="shared" si="1"/>
        <v>-524.5</v>
      </c>
      <c r="Q281" s="117"/>
    </row>
    <row r="282" spans="1:17" ht="15.75" customHeight="1" x14ac:dyDescent="0.3">
      <c r="A282" s="118">
        <v>5813</v>
      </c>
      <c r="B282" s="118">
        <v>30</v>
      </c>
      <c r="C282" s="144" t="s">
        <v>417</v>
      </c>
      <c r="D282" s="144">
        <v>22</v>
      </c>
      <c r="E282" s="145">
        <v>43685</v>
      </c>
      <c r="F282" s="144">
        <v>5244</v>
      </c>
      <c r="G282" s="144">
        <v>7811</v>
      </c>
      <c r="H282" s="144">
        <v>7458</v>
      </c>
      <c r="I282" s="144">
        <v>5</v>
      </c>
      <c r="J282" s="146">
        <f t="shared" si="0"/>
        <v>15.943992773261066</v>
      </c>
      <c r="K282" s="147"/>
      <c r="L282" s="148">
        <f>AVERAGE(J282:J283)</f>
        <v>16.089322443929305</v>
      </c>
      <c r="M282" s="148">
        <f>_xlfn.STDEV.S(J282,J283)</f>
        <v>0.20552719127423957</v>
      </c>
      <c r="N282" s="123"/>
      <c r="O282" s="123"/>
      <c r="P282" s="23">
        <f t="shared" si="1"/>
        <v>221.4</v>
      </c>
      <c r="Q282" s="117">
        <f>AVERAGE(P282:P283)</f>
        <v>220.65</v>
      </c>
    </row>
    <row r="283" spans="1:17" ht="15.75" customHeight="1" x14ac:dyDescent="0.3">
      <c r="A283" s="118">
        <v>5814</v>
      </c>
      <c r="B283" s="118">
        <v>30</v>
      </c>
      <c r="C283" s="144" t="s">
        <v>417</v>
      </c>
      <c r="D283" s="144">
        <v>22</v>
      </c>
      <c r="E283" s="145">
        <v>43685</v>
      </c>
      <c r="F283" s="144">
        <v>5244</v>
      </c>
      <c r="G283" s="144">
        <v>7800</v>
      </c>
      <c r="H283" s="144">
        <v>7443</v>
      </c>
      <c r="I283" s="144"/>
      <c r="J283" s="146">
        <f t="shared" si="0"/>
        <v>16.234652114597544</v>
      </c>
      <c r="K283" s="147"/>
      <c r="L283" s="149"/>
      <c r="M283" s="149"/>
      <c r="N283" s="123"/>
      <c r="O283" s="123"/>
      <c r="P283" s="23">
        <f t="shared" si="1"/>
        <v>219.9</v>
      </c>
      <c r="Q283" s="117"/>
    </row>
    <row r="284" spans="1:17" ht="15.75" customHeight="1" x14ac:dyDescent="0.3">
      <c r="A284" s="118">
        <v>2923</v>
      </c>
      <c r="B284" s="118">
        <v>7</v>
      </c>
      <c r="C284" s="81" t="s">
        <v>419</v>
      </c>
      <c r="D284" s="81">
        <v>11</v>
      </c>
      <c r="E284" s="82">
        <v>43571</v>
      </c>
      <c r="F284" s="134">
        <v>5232</v>
      </c>
      <c r="G284" s="81">
        <v>8902</v>
      </c>
      <c r="H284" s="81">
        <v>7549</v>
      </c>
      <c r="I284" s="81">
        <v>2</v>
      </c>
      <c r="J284" s="135">
        <f t="shared" si="0"/>
        <v>58.394475615019424</v>
      </c>
      <c r="K284" s="142" t="s">
        <v>414</v>
      </c>
      <c r="L284" s="137">
        <f>AVERAGE(J284:J285)</f>
        <v>58.620618534207978</v>
      </c>
      <c r="M284" s="137">
        <f>_xlfn.STDEV.S(J284,J285)</f>
        <v>0.31981438335109091</v>
      </c>
      <c r="N284" s="123">
        <v>2</v>
      </c>
      <c r="O284" s="123"/>
      <c r="P284" s="23">
        <f t="shared" si="1"/>
        <v>231.7</v>
      </c>
      <c r="Q284" s="117">
        <f>AVERAGE(P284:P285)</f>
        <v>242.45</v>
      </c>
    </row>
    <row r="285" spans="1:17" ht="15.75" customHeight="1" x14ac:dyDescent="0.3">
      <c r="A285" s="118">
        <v>2924</v>
      </c>
      <c r="B285" s="118">
        <v>8</v>
      </c>
      <c r="C285" s="81" t="s">
        <v>419</v>
      </c>
      <c r="D285" s="81">
        <v>11</v>
      </c>
      <c r="E285" s="82">
        <v>43571</v>
      </c>
      <c r="F285" s="134">
        <v>5221</v>
      </c>
      <c r="G285" s="81">
        <v>9243</v>
      </c>
      <c r="H285" s="81">
        <v>7753</v>
      </c>
      <c r="I285" s="81"/>
      <c r="J285" s="135">
        <f t="shared" si="0"/>
        <v>58.846761453396525</v>
      </c>
      <c r="K285" s="142"/>
      <c r="L285" s="138"/>
      <c r="M285" s="138"/>
      <c r="N285" s="123"/>
      <c r="O285" s="123"/>
      <c r="P285" s="23">
        <f t="shared" si="1"/>
        <v>253.2</v>
      </c>
      <c r="Q285" s="117"/>
    </row>
    <row r="286" spans="1:17" ht="15.75" customHeight="1" x14ac:dyDescent="0.3">
      <c r="A286" s="118">
        <v>3659</v>
      </c>
      <c r="B286" s="118">
        <v>81</v>
      </c>
      <c r="C286" s="81" t="s">
        <v>419</v>
      </c>
      <c r="D286" s="81">
        <v>14</v>
      </c>
      <c r="E286" s="82">
        <v>43591</v>
      </c>
      <c r="F286" s="81">
        <v>5180</v>
      </c>
      <c r="G286" s="134">
        <v>9882</v>
      </c>
      <c r="H286" s="81">
        <v>8742</v>
      </c>
      <c r="I286" s="81"/>
      <c r="J286" s="135">
        <f t="shared" si="0"/>
        <v>32.004491858506455</v>
      </c>
      <c r="K286" s="142" t="s">
        <v>13</v>
      </c>
      <c r="L286" s="137">
        <f>AVERAGE(J286:J287)</f>
        <v>32.115696511368661</v>
      </c>
      <c r="M286" s="137">
        <f>_xlfn.STDEV.S(J286,J287)</f>
        <v>0.15726712827672365</v>
      </c>
      <c r="N286" s="123"/>
      <c r="O286" s="123"/>
      <c r="P286" s="23">
        <f t="shared" si="1"/>
        <v>356.2</v>
      </c>
      <c r="Q286" s="117">
        <f>AVERAGE(P286:P287)</f>
        <v>379.95</v>
      </c>
    </row>
    <row r="287" spans="1:17" ht="15.75" customHeight="1" x14ac:dyDescent="0.3">
      <c r="A287" s="118">
        <v>3660</v>
      </c>
      <c r="B287" s="118">
        <v>82</v>
      </c>
      <c r="C287" s="81" t="s">
        <v>419</v>
      </c>
      <c r="D287" s="81">
        <v>14</v>
      </c>
      <c r="E287" s="82">
        <v>43591</v>
      </c>
      <c r="F287" s="81">
        <v>5194</v>
      </c>
      <c r="G287" s="134">
        <v>10532</v>
      </c>
      <c r="H287" s="81">
        <v>9231</v>
      </c>
      <c r="I287" s="81"/>
      <c r="J287" s="135">
        <f t="shared" si="0"/>
        <v>32.226901164230867</v>
      </c>
      <c r="K287" s="142"/>
      <c r="L287" s="138"/>
      <c r="M287" s="138"/>
      <c r="N287" s="123"/>
      <c r="O287" s="123"/>
      <c r="P287" s="23">
        <f t="shared" si="1"/>
        <v>403.7</v>
      </c>
      <c r="Q287" s="117"/>
    </row>
    <row r="288" spans="1:17" ht="15.75" customHeight="1" x14ac:dyDescent="0.3">
      <c r="A288" s="118">
        <v>4327</v>
      </c>
      <c r="B288" s="118">
        <v>33</v>
      </c>
      <c r="C288" s="81" t="s">
        <v>419</v>
      </c>
      <c r="D288" s="81">
        <v>16</v>
      </c>
      <c r="E288" s="82">
        <v>43607</v>
      </c>
      <c r="F288" s="81">
        <v>5203</v>
      </c>
      <c r="G288" s="81">
        <v>8452</v>
      </c>
      <c r="H288" s="81">
        <v>7806</v>
      </c>
      <c r="I288" s="81">
        <v>2</v>
      </c>
      <c r="J288" s="135">
        <f t="shared" si="0"/>
        <v>24.817518248175183</v>
      </c>
      <c r="K288" s="142"/>
      <c r="L288" s="137">
        <f>AVERAGE(J288:J289)</f>
        <v>24.721475220898963</v>
      </c>
      <c r="M288" s="137">
        <f>_xlfn.STDEV.S(J288,J289)</f>
        <v>0.13582535174539981</v>
      </c>
      <c r="N288" s="123"/>
      <c r="O288" s="123"/>
      <c r="P288" s="23">
        <f t="shared" si="1"/>
        <v>260.3</v>
      </c>
      <c r="Q288" s="117">
        <f>AVERAGE(P288:P289)</f>
        <v>260.3</v>
      </c>
    </row>
    <row r="289" spans="1:17" ht="15.75" customHeight="1" x14ac:dyDescent="0.3">
      <c r="A289" s="118">
        <v>4328</v>
      </c>
      <c r="B289" s="118">
        <v>34</v>
      </c>
      <c r="C289" s="81" t="s">
        <v>419</v>
      </c>
      <c r="D289" s="81">
        <v>16</v>
      </c>
      <c r="E289" s="82">
        <v>43607</v>
      </c>
      <c r="F289" s="81">
        <v>5191</v>
      </c>
      <c r="G289" s="81">
        <v>8435</v>
      </c>
      <c r="H289" s="81">
        <v>7794</v>
      </c>
      <c r="I289" s="81"/>
      <c r="J289" s="135">
        <f t="shared" si="0"/>
        <v>24.625432193622743</v>
      </c>
      <c r="K289" s="142"/>
      <c r="L289" s="138"/>
      <c r="M289" s="138"/>
      <c r="N289" s="123"/>
      <c r="O289" s="123"/>
      <c r="P289" s="23">
        <f t="shared" si="1"/>
        <v>260.3</v>
      </c>
      <c r="Q289" s="117"/>
    </row>
    <row r="290" spans="1:17" ht="15.75" customHeight="1" x14ac:dyDescent="0.3">
      <c r="A290" s="118">
        <v>4973</v>
      </c>
      <c r="B290" s="118">
        <v>33</v>
      </c>
      <c r="C290" s="81" t="s">
        <v>419</v>
      </c>
      <c r="D290" s="81">
        <v>18</v>
      </c>
      <c r="E290" s="82">
        <v>43626</v>
      </c>
      <c r="F290" s="81">
        <v>5203</v>
      </c>
      <c r="G290" s="81">
        <v>9521</v>
      </c>
      <c r="H290" s="81">
        <v>8771</v>
      </c>
      <c r="I290" s="81">
        <v>9</v>
      </c>
      <c r="J290" s="135">
        <f t="shared" si="0"/>
        <v>21.020179372197308</v>
      </c>
      <c r="K290" s="142"/>
      <c r="L290" s="137">
        <f>AVERAGE(J290:J291)</f>
        <v>21.331596236316997</v>
      </c>
      <c r="M290" s="137">
        <f>_xlfn.STDEV.S(J290,J291)</f>
        <v>0.44040995278976103</v>
      </c>
      <c r="N290" s="123"/>
      <c r="O290" s="123"/>
      <c r="P290" s="23">
        <f t="shared" si="1"/>
        <v>356.8</v>
      </c>
      <c r="Q290" s="117">
        <f>AVERAGE(P290:P291)</f>
        <v>361.6</v>
      </c>
    </row>
    <row r="291" spans="1:17" ht="15.75" customHeight="1" x14ac:dyDescent="0.3">
      <c r="A291" s="118">
        <v>4974</v>
      </c>
      <c r="B291" s="118">
        <v>34</v>
      </c>
      <c r="C291" s="81" t="s">
        <v>419</v>
      </c>
      <c r="D291" s="81">
        <v>18</v>
      </c>
      <c r="E291" s="82">
        <v>43626</v>
      </c>
      <c r="F291" s="81">
        <v>5191</v>
      </c>
      <c r="G291" s="81">
        <v>9648</v>
      </c>
      <c r="H291" s="81">
        <v>8855</v>
      </c>
      <c r="I291" s="81"/>
      <c r="J291" s="135">
        <f t="shared" si="0"/>
        <v>21.643013100436683</v>
      </c>
      <c r="K291" s="142"/>
      <c r="L291" s="138"/>
      <c r="M291" s="138"/>
      <c r="N291" s="123"/>
      <c r="O291" s="123"/>
      <c r="P291" s="23">
        <f t="shared" si="1"/>
        <v>366.4</v>
      </c>
      <c r="Q291" s="117"/>
    </row>
    <row r="292" spans="1:17" ht="15.75" customHeight="1" x14ac:dyDescent="0.3">
      <c r="A292" s="118">
        <v>5815</v>
      </c>
      <c r="B292" s="118">
        <v>31</v>
      </c>
      <c r="C292" s="81" t="s">
        <v>419</v>
      </c>
      <c r="D292" s="81">
        <v>22</v>
      </c>
      <c r="E292" s="82">
        <v>43685</v>
      </c>
      <c r="F292" s="81">
        <v>5227</v>
      </c>
      <c r="G292" s="81">
        <v>8901</v>
      </c>
      <c r="H292" s="81">
        <v>8394</v>
      </c>
      <c r="I292" s="81">
        <v>9</v>
      </c>
      <c r="J292" s="135">
        <f t="shared" si="0"/>
        <v>16.008841174613199</v>
      </c>
      <c r="K292" s="142"/>
      <c r="L292" s="137">
        <f>AVERAGE(J292:J293)</f>
        <v>15.975435080060223</v>
      </c>
      <c r="M292" s="137">
        <f>_xlfn.STDEV.S(J292,J293)</f>
        <v>4.7243351982738435E-2</v>
      </c>
      <c r="N292" s="123"/>
      <c r="O292" s="123"/>
      <c r="P292" s="23">
        <f t="shared" si="1"/>
        <v>316.7</v>
      </c>
      <c r="Q292" s="117">
        <f>AVERAGE(P292:P293)</f>
        <v>306.7</v>
      </c>
    </row>
    <row r="293" spans="1:17" ht="15.75" customHeight="1" x14ac:dyDescent="0.3">
      <c r="A293" s="118">
        <v>5816</v>
      </c>
      <c r="B293" s="118">
        <v>31</v>
      </c>
      <c r="C293" s="81" t="s">
        <v>419</v>
      </c>
      <c r="D293" s="81">
        <v>22</v>
      </c>
      <c r="E293" s="82">
        <v>43685</v>
      </c>
      <c r="F293" s="81">
        <v>5227</v>
      </c>
      <c r="G293" s="81">
        <v>8667</v>
      </c>
      <c r="H293" s="81">
        <v>8194</v>
      </c>
      <c r="I293" s="81"/>
      <c r="J293" s="135">
        <f t="shared" si="0"/>
        <v>15.942028985507244</v>
      </c>
      <c r="K293" s="142"/>
      <c r="L293" s="138"/>
      <c r="M293" s="138"/>
      <c r="N293" s="123"/>
      <c r="O293" s="123"/>
      <c r="P293" s="23">
        <f t="shared" si="1"/>
        <v>296.7</v>
      </c>
      <c r="Q293" s="117"/>
    </row>
    <row r="294" spans="1:17" ht="15.75" customHeight="1" x14ac:dyDescent="0.3">
      <c r="A294" s="118">
        <v>2925</v>
      </c>
      <c r="B294" s="118">
        <v>9</v>
      </c>
      <c r="C294" s="126" t="s">
        <v>420</v>
      </c>
      <c r="D294" s="126">
        <v>11</v>
      </c>
      <c r="E294" s="127">
        <v>43571</v>
      </c>
      <c r="F294" s="141">
        <v>5188</v>
      </c>
      <c r="G294" s="126">
        <v>7619</v>
      </c>
      <c r="H294" s="126">
        <v>6783</v>
      </c>
      <c r="I294" s="126">
        <v>2</v>
      </c>
      <c r="J294" s="128">
        <f t="shared" si="0"/>
        <v>52.413793103448278</v>
      </c>
      <c r="K294" s="143" t="s">
        <v>414</v>
      </c>
      <c r="L294" s="130">
        <f>AVERAGE(J294:J295)</f>
        <v>52.977348322175914</v>
      </c>
      <c r="M294" s="130">
        <f>_xlfn.STDEV.S(J294,J295)</f>
        <v>0.79698743347075396</v>
      </c>
      <c r="N294" s="123">
        <v>2</v>
      </c>
      <c r="O294" s="123"/>
      <c r="P294" s="23">
        <f t="shared" si="1"/>
        <v>159.5</v>
      </c>
      <c r="Q294" s="117">
        <f>AVERAGE(P294:P295)</f>
        <v>161.65</v>
      </c>
    </row>
    <row r="295" spans="1:17" ht="15.75" customHeight="1" x14ac:dyDescent="0.3">
      <c r="A295" s="118">
        <v>2926</v>
      </c>
      <c r="B295" s="118">
        <v>10</v>
      </c>
      <c r="C295" s="126" t="s">
        <v>420</v>
      </c>
      <c r="D295" s="126">
        <v>11</v>
      </c>
      <c r="E295" s="127">
        <v>43571</v>
      </c>
      <c r="F295" s="141">
        <v>5232</v>
      </c>
      <c r="G295" s="126">
        <v>7747</v>
      </c>
      <c r="H295" s="126">
        <v>6870</v>
      </c>
      <c r="I295" s="126"/>
      <c r="J295" s="128">
        <f t="shared" si="0"/>
        <v>53.540903540903543</v>
      </c>
      <c r="K295" s="143"/>
      <c r="L295" s="132"/>
      <c r="M295" s="132"/>
      <c r="N295" s="123"/>
      <c r="O295" s="123"/>
      <c r="P295" s="23">
        <f t="shared" si="1"/>
        <v>163.80000000000001</v>
      </c>
      <c r="Q295" s="117"/>
    </row>
    <row r="296" spans="1:17" ht="15.75" customHeight="1" x14ac:dyDescent="0.3">
      <c r="A296" s="118">
        <v>3661</v>
      </c>
      <c r="B296" s="118">
        <v>83</v>
      </c>
      <c r="C296" s="126" t="s">
        <v>420</v>
      </c>
      <c r="D296" s="126">
        <v>14</v>
      </c>
      <c r="E296" s="127">
        <v>43591</v>
      </c>
      <c r="F296" s="126">
        <v>5294</v>
      </c>
      <c r="G296" s="141">
        <v>7768</v>
      </c>
      <c r="H296" s="126">
        <v>7148</v>
      </c>
      <c r="I296" s="126"/>
      <c r="J296" s="128">
        <f t="shared" si="0"/>
        <v>33.441208198489754</v>
      </c>
      <c r="K296" s="143" t="s">
        <v>13</v>
      </c>
      <c r="L296" s="130">
        <f>AVERAGE(J296:J297)</f>
        <v>33.956014583913522</v>
      </c>
      <c r="M296" s="130">
        <f>_xlfn.STDEV.S(J296,J297)</f>
        <v>0.72804617226256307</v>
      </c>
      <c r="N296" s="123"/>
      <c r="O296" s="123"/>
      <c r="P296" s="23">
        <f t="shared" si="1"/>
        <v>185.4</v>
      </c>
      <c r="Q296" s="117">
        <f>AVERAGE(P296:P297)</f>
        <v>193.8</v>
      </c>
    </row>
    <row r="297" spans="1:17" ht="15.75" customHeight="1" x14ac:dyDescent="0.3">
      <c r="A297" s="118">
        <v>3662</v>
      </c>
      <c r="B297" s="118">
        <v>84</v>
      </c>
      <c r="C297" s="126" t="s">
        <v>420</v>
      </c>
      <c r="D297" s="126">
        <v>14</v>
      </c>
      <c r="E297" s="127">
        <v>43591</v>
      </c>
      <c r="F297" s="126">
        <v>5375</v>
      </c>
      <c r="G297" s="141">
        <v>8094</v>
      </c>
      <c r="H297" s="126">
        <v>7397</v>
      </c>
      <c r="I297" s="126"/>
      <c r="J297" s="128">
        <f t="shared" si="0"/>
        <v>34.470820969337289</v>
      </c>
      <c r="K297" s="143"/>
      <c r="L297" s="132"/>
      <c r="M297" s="132"/>
      <c r="N297" s="123"/>
      <c r="O297" s="123"/>
      <c r="P297" s="23">
        <f t="shared" si="1"/>
        <v>202.2</v>
      </c>
      <c r="Q297" s="117"/>
    </row>
    <row r="298" spans="1:17" ht="15.75" customHeight="1" x14ac:dyDescent="0.3">
      <c r="A298" s="118">
        <v>4329</v>
      </c>
      <c r="B298" s="118">
        <v>35</v>
      </c>
      <c r="C298" s="126" t="s">
        <v>420</v>
      </c>
      <c r="D298" s="126">
        <v>16</v>
      </c>
      <c r="E298" s="127">
        <v>43607</v>
      </c>
      <c r="F298" s="126">
        <v>5280</v>
      </c>
      <c r="G298" s="126">
        <v>7507</v>
      </c>
      <c r="H298" s="126">
        <v>7102</v>
      </c>
      <c r="I298" s="126">
        <v>2</v>
      </c>
      <c r="J298" s="128">
        <f t="shared" si="0"/>
        <v>22.228320526893526</v>
      </c>
      <c r="K298" s="143"/>
      <c r="L298" s="130">
        <f>AVERAGE(J298:J299)</f>
        <v>22.27976903436425</v>
      </c>
      <c r="M298" s="130">
        <f>_xlfn.STDEV.S(J298,J299)</f>
        <v>7.2759177028948629E-2</v>
      </c>
      <c r="N298" s="123"/>
      <c r="O298" s="123"/>
      <c r="P298" s="23">
        <f t="shared" si="1"/>
        <v>182.2</v>
      </c>
      <c r="Q298" s="117">
        <f>AVERAGE(P298:P299)</f>
        <v>177.75</v>
      </c>
    </row>
    <row r="299" spans="1:17" ht="15.75" customHeight="1" x14ac:dyDescent="0.3">
      <c r="A299" s="118">
        <v>4330</v>
      </c>
      <c r="B299" s="118">
        <v>36</v>
      </c>
      <c r="C299" s="126" t="s">
        <v>420</v>
      </c>
      <c r="D299" s="126">
        <v>16</v>
      </c>
      <c r="E299" s="127">
        <v>43607</v>
      </c>
      <c r="F299" s="126">
        <v>5219</v>
      </c>
      <c r="G299" s="126">
        <v>7339</v>
      </c>
      <c r="H299" s="126">
        <v>6952</v>
      </c>
      <c r="I299" s="126"/>
      <c r="J299" s="128">
        <f t="shared" si="0"/>
        <v>22.33121754183497</v>
      </c>
      <c r="K299" s="143"/>
      <c r="L299" s="132"/>
      <c r="M299" s="132"/>
      <c r="N299" s="123"/>
      <c r="O299" s="123"/>
      <c r="P299" s="23">
        <f t="shared" si="1"/>
        <v>173.3</v>
      </c>
      <c r="Q299" s="117"/>
    </row>
    <row r="300" spans="1:17" ht="15.75" customHeight="1" x14ac:dyDescent="0.3">
      <c r="A300" s="118">
        <v>4975</v>
      </c>
      <c r="B300" s="118">
        <v>35</v>
      </c>
      <c r="C300" s="126" t="s">
        <v>420</v>
      </c>
      <c r="D300" s="126">
        <v>18</v>
      </c>
      <c r="E300" s="127">
        <v>43626</v>
      </c>
      <c r="F300" s="126">
        <v>5280</v>
      </c>
      <c r="G300" s="126">
        <v>7372</v>
      </c>
      <c r="H300" s="126">
        <v>7031</v>
      </c>
      <c r="I300" s="126">
        <v>7</v>
      </c>
      <c r="J300" s="128">
        <f t="shared" si="0"/>
        <v>19.47458595088521</v>
      </c>
      <c r="K300" s="143"/>
      <c r="L300" s="130">
        <f>AVERAGE(J300:J301)</f>
        <v>19.47458595088521</v>
      </c>
      <c r="M300" s="130">
        <f>_xlfn.STDEV.S(J300,J301)</f>
        <v>0</v>
      </c>
      <c r="N300" s="123"/>
      <c r="O300" s="123"/>
      <c r="P300" s="23">
        <f t="shared" si="1"/>
        <v>175.1</v>
      </c>
      <c r="Q300" s="117">
        <f>AVERAGE(P300:P301)</f>
        <v>175.1</v>
      </c>
    </row>
    <row r="301" spans="1:17" ht="15.75" customHeight="1" x14ac:dyDescent="0.3">
      <c r="A301" s="118">
        <v>4976</v>
      </c>
      <c r="B301" s="118">
        <v>36</v>
      </c>
      <c r="C301" s="126" t="s">
        <v>420</v>
      </c>
      <c r="D301" s="126">
        <v>18</v>
      </c>
      <c r="E301" s="127">
        <v>43626</v>
      </c>
      <c r="F301" s="126">
        <v>5219</v>
      </c>
      <c r="G301" s="126">
        <v>7311</v>
      </c>
      <c r="H301" s="126">
        <v>6970</v>
      </c>
      <c r="I301" s="126"/>
      <c r="J301" s="128">
        <f t="shared" si="0"/>
        <v>19.47458595088521</v>
      </c>
      <c r="K301" s="143"/>
      <c r="L301" s="132"/>
      <c r="M301" s="132"/>
      <c r="N301" s="123"/>
      <c r="O301" s="123"/>
      <c r="P301" s="23">
        <f t="shared" si="1"/>
        <v>175.1</v>
      </c>
      <c r="Q301" s="117"/>
    </row>
    <row r="302" spans="1:17" ht="15.75" customHeight="1" x14ac:dyDescent="0.3">
      <c r="A302" s="118">
        <v>5519</v>
      </c>
      <c r="B302" s="118">
        <v>11</v>
      </c>
      <c r="C302" s="126" t="s">
        <v>420</v>
      </c>
      <c r="D302" s="126">
        <v>20</v>
      </c>
      <c r="E302" s="127">
        <v>43649</v>
      </c>
      <c r="F302" s="126">
        <v>5213</v>
      </c>
      <c r="G302" s="126">
        <v>8002</v>
      </c>
      <c r="H302" s="126">
        <v>7466</v>
      </c>
      <c r="I302" s="126">
        <v>6</v>
      </c>
      <c r="J302" s="128">
        <f t="shared" si="0"/>
        <v>23.790501553484244</v>
      </c>
      <c r="K302" s="143"/>
      <c r="L302" s="130">
        <f>AVERAGE(J302:J303)</f>
        <v>23.694215401418568</v>
      </c>
      <c r="M302" s="130">
        <f>_xlfn.STDEV.S(J302,J303)</f>
        <v>0.13616918212000054</v>
      </c>
      <c r="N302" s="123"/>
      <c r="O302" s="123"/>
      <c r="P302" s="23">
        <f t="shared" si="1"/>
        <v>225.3</v>
      </c>
      <c r="Q302" s="117">
        <f>AVERAGE(P302:P303)</f>
        <v>228.55</v>
      </c>
    </row>
    <row r="303" spans="1:17" ht="15.75" customHeight="1" x14ac:dyDescent="0.3">
      <c r="A303" s="118">
        <v>5520</v>
      </c>
      <c r="B303" s="118">
        <v>12</v>
      </c>
      <c r="C303" s="126" t="s">
        <v>420</v>
      </c>
      <c r="D303" s="126">
        <v>20</v>
      </c>
      <c r="E303" s="127">
        <v>43649</v>
      </c>
      <c r="F303" s="126">
        <v>5232</v>
      </c>
      <c r="G303" s="126">
        <v>8097</v>
      </c>
      <c r="H303" s="126">
        <v>7550</v>
      </c>
      <c r="I303" s="126"/>
      <c r="J303" s="128">
        <f t="shared" si="0"/>
        <v>23.597929249352887</v>
      </c>
      <c r="K303" s="143"/>
      <c r="L303" s="132"/>
      <c r="M303" s="132"/>
      <c r="N303" s="123"/>
      <c r="O303" s="123"/>
      <c r="P303" s="23">
        <f t="shared" si="1"/>
        <v>231.8</v>
      </c>
      <c r="Q303" s="117"/>
    </row>
    <row r="304" spans="1:17" ht="15.75" customHeight="1" x14ac:dyDescent="0.3">
      <c r="A304" s="118">
        <v>5817</v>
      </c>
      <c r="B304" s="118">
        <v>32</v>
      </c>
      <c r="C304" s="126" t="s">
        <v>420</v>
      </c>
      <c r="D304" s="126">
        <v>22</v>
      </c>
      <c r="E304" s="127">
        <v>43685</v>
      </c>
      <c r="F304" s="126">
        <v>5214</v>
      </c>
      <c r="G304" s="126">
        <v>7679</v>
      </c>
      <c r="H304" s="126">
        <v>7344</v>
      </c>
      <c r="I304" s="126">
        <v>6</v>
      </c>
      <c r="J304" s="128">
        <f t="shared" si="0"/>
        <v>15.727699530516432</v>
      </c>
      <c r="K304" s="143"/>
      <c r="L304" s="130">
        <f>AVERAGE(J304:J305)</f>
        <v>15.815270480198638</v>
      </c>
      <c r="M304" s="130">
        <f>_xlfn.STDEV.S(J304,J305)</f>
        <v>0.12384402471046654</v>
      </c>
      <c r="N304" s="123"/>
      <c r="O304" s="123"/>
      <c r="P304" s="23">
        <f t="shared" si="1"/>
        <v>213</v>
      </c>
      <c r="Q304" s="117">
        <f>AVERAGE(P304:P305)</f>
        <v>215.6</v>
      </c>
    </row>
    <row r="305" spans="1:17" ht="15.75" customHeight="1" x14ac:dyDescent="0.3">
      <c r="A305" s="118">
        <v>5818</v>
      </c>
      <c r="B305" s="118">
        <v>32</v>
      </c>
      <c r="C305" s="126" t="s">
        <v>420</v>
      </c>
      <c r="D305" s="126">
        <v>22</v>
      </c>
      <c r="E305" s="127">
        <v>43685</v>
      </c>
      <c r="F305" s="126">
        <v>5214</v>
      </c>
      <c r="G305" s="126">
        <v>7743</v>
      </c>
      <c r="H305" s="126">
        <v>7396</v>
      </c>
      <c r="I305" s="126"/>
      <c r="J305" s="128">
        <f t="shared" si="0"/>
        <v>15.902841429880842</v>
      </c>
      <c r="K305" s="143"/>
      <c r="L305" s="132"/>
      <c r="M305" s="132"/>
      <c r="N305" s="123"/>
      <c r="O305" s="123"/>
      <c r="P305" s="23">
        <f t="shared" si="1"/>
        <v>218.2</v>
      </c>
      <c r="Q305" s="117"/>
    </row>
    <row r="306" spans="1:17" ht="15.75" customHeight="1" x14ac:dyDescent="0.3">
      <c r="A306" s="118">
        <v>3275</v>
      </c>
      <c r="B306" s="118">
        <v>31</v>
      </c>
      <c r="C306" s="126" t="s">
        <v>421</v>
      </c>
      <c r="D306" s="126">
        <v>13</v>
      </c>
      <c r="E306" s="127">
        <v>43587</v>
      </c>
      <c r="F306" s="126">
        <v>5227</v>
      </c>
      <c r="G306" s="126">
        <v>7630</v>
      </c>
      <c r="H306" s="126">
        <v>7031</v>
      </c>
      <c r="I306" s="126">
        <v>1</v>
      </c>
      <c r="J306" s="128">
        <f t="shared" si="0"/>
        <v>33.203991130820398</v>
      </c>
      <c r="K306" s="143" t="s">
        <v>13</v>
      </c>
      <c r="L306" s="130">
        <f>AVERAGE(J306:J307)</f>
        <v>33.231829819553845</v>
      </c>
      <c r="M306" s="130">
        <f>_xlfn.STDEV.S(J306,J307)</f>
        <v>3.9369851165522843E-2</v>
      </c>
      <c r="N306" s="123">
        <v>1</v>
      </c>
      <c r="O306" s="123"/>
      <c r="P306" s="23">
        <f t="shared" si="1"/>
        <v>180.4</v>
      </c>
      <c r="Q306" s="117">
        <f>AVERAGE(P306:P307)</f>
        <v>180.7</v>
      </c>
    </row>
    <row r="307" spans="1:17" ht="15.75" customHeight="1" x14ac:dyDescent="0.3">
      <c r="A307" s="118">
        <v>3276</v>
      </c>
      <c r="B307" s="118">
        <v>32</v>
      </c>
      <c r="C307" s="126" t="s">
        <v>421</v>
      </c>
      <c r="D307" s="126">
        <v>13</v>
      </c>
      <c r="E307" s="127">
        <v>43587</v>
      </c>
      <c r="F307" s="126">
        <v>5214</v>
      </c>
      <c r="G307" s="126">
        <v>7626</v>
      </c>
      <c r="H307" s="126">
        <v>7024</v>
      </c>
      <c r="I307" s="126"/>
      <c r="J307" s="128">
        <f t="shared" si="0"/>
        <v>33.259668508287291</v>
      </c>
      <c r="K307" s="143"/>
      <c r="L307" s="132"/>
      <c r="M307" s="132"/>
      <c r="N307" s="123"/>
      <c r="O307" s="123"/>
      <c r="P307" s="23">
        <f t="shared" si="1"/>
        <v>181</v>
      </c>
      <c r="Q307" s="117"/>
    </row>
    <row r="308" spans="1:17" ht="15.75" customHeight="1" x14ac:dyDescent="0.3">
      <c r="A308" s="118">
        <v>3997</v>
      </c>
      <c r="B308" s="118">
        <v>27</v>
      </c>
      <c r="C308" s="126" t="s">
        <v>421</v>
      </c>
      <c r="D308" s="126">
        <v>15</v>
      </c>
      <c r="E308" s="127">
        <v>43599</v>
      </c>
      <c r="F308" s="126">
        <v>5236</v>
      </c>
      <c r="G308" s="126">
        <v>6829</v>
      </c>
      <c r="H308" s="126">
        <v>6560</v>
      </c>
      <c r="I308" s="126"/>
      <c r="J308" s="128">
        <f t="shared" si="0"/>
        <v>20.317220543806648</v>
      </c>
      <c r="K308" s="128"/>
      <c r="L308" s="130">
        <f>AVERAGE(J308:J309)</f>
        <v>20.504735177847643</v>
      </c>
      <c r="M308" s="130">
        <f>_xlfn.STDEV.S(J308,J309)</f>
        <v>0.26518573860420153</v>
      </c>
      <c r="N308" s="123"/>
      <c r="O308" s="123"/>
      <c r="P308" s="23">
        <f t="shared" si="1"/>
        <v>132.4</v>
      </c>
      <c r="Q308" s="117">
        <f>AVERAGE(P308:P309)</f>
        <v>132.65</v>
      </c>
    </row>
    <row r="309" spans="1:17" ht="15.75" customHeight="1" x14ac:dyDescent="0.3">
      <c r="A309" s="118">
        <v>3998</v>
      </c>
      <c r="B309" s="118">
        <v>28</v>
      </c>
      <c r="C309" s="126" t="s">
        <v>421</v>
      </c>
      <c r="D309" s="126">
        <v>15</v>
      </c>
      <c r="E309" s="127">
        <v>43599</v>
      </c>
      <c r="F309" s="126">
        <v>5216</v>
      </c>
      <c r="G309" s="126">
        <v>6820</v>
      </c>
      <c r="H309" s="126">
        <v>6545</v>
      </c>
      <c r="I309" s="126"/>
      <c r="J309" s="128">
        <f t="shared" si="0"/>
        <v>20.692249811888637</v>
      </c>
      <c r="K309" s="128"/>
      <c r="L309" s="132"/>
      <c r="M309" s="132"/>
      <c r="N309" s="123"/>
      <c r="O309" s="123"/>
      <c r="P309" s="23">
        <f t="shared" si="1"/>
        <v>132.9</v>
      </c>
      <c r="Q309" s="117"/>
    </row>
    <row r="310" spans="1:17" ht="15.75" customHeight="1" x14ac:dyDescent="0.3">
      <c r="A310" s="118">
        <v>4643</v>
      </c>
      <c r="B310" s="118">
        <v>27</v>
      </c>
      <c r="C310" s="126" t="s">
        <v>421</v>
      </c>
      <c r="D310" s="126">
        <v>17</v>
      </c>
      <c r="E310" s="127">
        <v>43619</v>
      </c>
      <c r="F310" s="126">
        <v>5236</v>
      </c>
      <c r="G310" s="126">
        <v>7284</v>
      </c>
      <c r="H310" s="126">
        <v>6932</v>
      </c>
      <c r="I310" s="126"/>
      <c r="J310" s="128">
        <f t="shared" si="0"/>
        <v>20.754716981132077</v>
      </c>
      <c r="K310" s="143"/>
      <c r="L310" s="130">
        <f>AVERAGE(J310:J311)</f>
        <v>20.941621813450052</v>
      </c>
      <c r="M310" s="130">
        <f>_xlfn.STDEV.S(J310,J311)</f>
        <v>0.26432334873714902</v>
      </c>
      <c r="N310" s="123"/>
      <c r="O310" s="123"/>
      <c r="P310" s="23">
        <f t="shared" si="1"/>
        <v>169.6</v>
      </c>
      <c r="Q310" s="117">
        <f>AVERAGE(P310:P311)</f>
        <v>164.55</v>
      </c>
    </row>
    <row r="311" spans="1:17" ht="15.75" customHeight="1" x14ac:dyDescent="0.3">
      <c r="A311" s="118">
        <v>4644</v>
      </c>
      <c r="B311" s="118">
        <v>28</v>
      </c>
      <c r="C311" s="126" t="s">
        <v>421</v>
      </c>
      <c r="D311" s="126">
        <v>17</v>
      </c>
      <c r="E311" s="127">
        <v>43619</v>
      </c>
      <c r="F311" s="126">
        <v>5216</v>
      </c>
      <c r="G311" s="126">
        <v>7148</v>
      </c>
      <c r="H311" s="126">
        <v>6811</v>
      </c>
      <c r="I311" s="126"/>
      <c r="J311" s="128">
        <f t="shared" si="0"/>
        <v>21.128526645768027</v>
      </c>
      <c r="K311" s="143"/>
      <c r="L311" s="132"/>
      <c r="M311" s="132"/>
      <c r="N311" s="123"/>
      <c r="O311" s="123"/>
      <c r="P311" s="23">
        <f t="shared" si="1"/>
        <v>159.5</v>
      </c>
      <c r="Q311" s="117"/>
    </row>
    <row r="312" spans="1:17" ht="15.75" customHeight="1" x14ac:dyDescent="0.3">
      <c r="A312" s="118">
        <v>5281</v>
      </c>
      <c r="B312" s="118">
        <v>19</v>
      </c>
      <c r="C312" s="126" t="s">
        <v>421</v>
      </c>
      <c r="D312" s="126">
        <v>19</v>
      </c>
      <c r="E312" s="127">
        <v>43637</v>
      </c>
      <c r="F312" s="126">
        <v>5229</v>
      </c>
      <c r="G312" s="126">
        <v>7193</v>
      </c>
      <c r="H312" s="126">
        <v>6842</v>
      </c>
      <c r="I312" s="126" t="s">
        <v>388</v>
      </c>
      <c r="J312" s="128">
        <f t="shared" si="0"/>
        <v>21.760694358338501</v>
      </c>
      <c r="K312" s="143"/>
      <c r="L312" s="130">
        <f>AVERAGE(J312:J313)</f>
        <v>21.760694358338501</v>
      </c>
      <c r="M312" s="130"/>
      <c r="N312" s="123"/>
      <c r="O312" s="123"/>
      <c r="P312" s="23">
        <f t="shared" si="1"/>
        <v>161.30000000000001</v>
      </c>
      <c r="Q312" s="117">
        <f>AVERAGE(P312:P313)</f>
        <v>-178.85</v>
      </c>
    </row>
    <row r="313" spans="1:17" ht="15.75" customHeight="1" x14ac:dyDescent="0.3">
      <c r="A313" s="118">
        <v>5282</v>
      </c>
      <c r="B313" s="118">
        <v>20</v>
      </c>
      <c r="C313" s="126" t="s">
        <v>421</v>
      </c>
      <c r="D313" s="126">
        <v>19</v>
      </c>
      <c r="E313" s="127">
        <v>43637</v>
      </c>
      <c r="F313" s="126">
        <v>5190</v>
      </c>
      <c r="G313" s="126">
        <v>7122</v>
      </c>
      <c r="H313" s="126"/>
      <c r="I313" s="126"/>
      <c r="J313" s="128"/>
      <c r="K313" s="143"/>
      <c r="L313" s="132"/>
      <c r="M313" s="132"/>
      <c r="N313" s="123"/>
      <c r="O313" s="123"/>
      <c r="P313" s="23">
        <f t="shared" si="1"/>
        <v>-519</v>
      </c>
      <c r="Q313" s="117"/>
    </row>
    <row r="314" spans="1:17" ht="15.75" customHeight="1" x14ac:dyDescent="0.3">
      <c r="A314" s="118">
        <v>5819</v>
      </c>
      <c r="B314" s="118">
        <v>33</v>
      </c>
      <c r="C314" s="126" t="s">
        <v>421</v>
      </c>
      <c r="D314" s="126">
        <v>22</v>
      </c>
      <c r="E314" s="127">
        <v>43685</v>
      </c>
      <c r="F314" s="126">
        <v>5203</v>
      </c>
      <c r="G314" s="126">
        <v>7282</v>
      </c>
      <c r="H314" s="126">
        <v>7007</v>
      </c>
      <c r="I314" s="126">
        <v>7</v>
      </c>
      <c r="J314" s="128">
        <f t="shared" ref="J314:J517" si="2">+(((G314-F314)-(H314-F314))/(H314-F314))*100</f>
        <v>15.24390243902439</v>
      </c>
      <c r="K314" s="143"/>
      <c r="L314" s="130">
        <f>AVERAGE(J314:J315)</f>
        <v>15.24390243902439</v>
      </c>
      <c r="M314" s="130">
        <f>_xlfn.STDEV.S(J314,J315)</f>
        <v>0</v>
      </c>
      <c r="N314" s="123"/>
      <c r="O314" s="123"/>
      <c r="P314" s="23">
        <f t="shared" si="1"/>
        <v>180.4</v>
      </c>
      <c r="Q314" s="117">
        <f>AVERAGE(P314:P315)</f>
        <v>180.4</v>
      </c>
    </row>
    <row r="315" spans="1:17" ht="15.75" customHeight="1" x14ac:dyDescent="0.3">
      <c r="A315" s="118">
        <v>5820</v>
      </c>
      <c r="B315" s="118">
        <v>33</v>
      </c>
      <c r="C315" s="126" t="s">
        <v>421</v>
      </c>
      <c r="D315" s="126">
        <v>22</v>
      </c>
      <c r="E315" s="127">
        <v>43685</v>
      </c>
      <c r="F315" s="126">
        <v>5203</v>
      </c>
      <c r="G315" s="126">
        <v>7282</v>
      </c>
      <c r="H315" s="126">
        <v>7007</v>
      </c>
      <c r="I315" s="126"/>
      <c r="J315" s="128">
        <f t="shared" si="2"/>
        <v>15.24390243902439</v>
      </c>
      <c r="K315" s="143"/>
      <c r="L315" s="132"/>
      <c r="M315" s="132"/>
      <c r="N315" s="123"/>
      <c r="O315" s="123"/>
      <c r="P315" s="23">
        <f t="shared" si="1"/>
        <v>180.4</v>
      </c>
      <c r="Q315" s="117"/>
    </row>
    <row r="316" spans="1:17" ht="15.75" customHeight="1" x14ac:dyDescent="0.3">
      <c r="A316" s="118">
        <v>3277</v>
      </c>
      <c r="B316" s="118">
        <v>33</v>
      </c>
      <c r="C316" s="81" t="s">
        <v>422</v>
      </c>
      <c r="D316" s="81">
        <v>13</v>
      </c>
      <c r="E316" s="82">
        <v>43587</v>
      </c>
      <c r="F316" s="81">
        <v>5203</v>
      </c>
      <c r="G316" s="81">
        <v>7740</v>
      </c>
      <c r="H316" s="81">
        <v>6942</v>
      </c>
      <c r="I316" s="81">
        <v>1</v>
      </c>
      <c r="J316" s="135">
        <f t="shared" si="2"/>
        <v>45.888441633122483</v>
      </c>
      <c r="K316" s="142" t="s">
        <v>13</v>
      </c>
      <c r="L316" s="137">
        <f>AVERAGE(J316:J317)</f>
        <v>47.263640054310784</v>
      </c>
      <c r="M316" s="137">
        <f>_xlfn.STDEV.S(J316,J317)</f>
        <v>1.9448242581985686</v>
      </c>
      <c r="N316" s="123">
        <v>2</v>
      </c>
      <c r="O316" s="123"/>
      <c r="P316" s="23">
        <f t="shared" si="1"/>
        <v>173.9</v>
      </c>
      <c r="Q316" s="117">
        <f>AVERAGE(P316:P317)</f>
        <v>169.60000000000002</v>
      </c>
    </row>
    <row r="317" spans="1:17" ht="15.75" customHeight="1" x14ac:dyDescent="0.3">
      <c r="A317" s="118">
        <v>3278</v>
      </c>
      <c r="B317" s="118">
        <v>34</v>
      </c>
      <c r="C317" s="81" t="s">
        <v>422</v>
      </c>
      <c r="D317" s="81">
        <v>13</v>
      </c>
      <c r="E317" s="82">
        <v>43587</v>
      </c>
      <c r="F317" s="81">
        <v>5191</v>
      </c>
      <c r="G317" s="81">
        <v>7648</v>
      </c>
      <c r="H317" s="81">
        <v>6844</v>
      </c>
      <c r="I317" s="81"/>
      <c r="J317" s="135">
        <f t="shared" si="2"/>
        <v>48.638838475499092</v>
      </c>
      <c r="K317" s="142"/>
      <c r="L317" s="138"/>
      <c r="M317" s="138"/>
      <c r="N317" s="123"/>
      <c r="O317" s="123"/>
      <c r="P317" s="23">
        <f t="shared" si="1"/>
        <v>165.3</v>
      </c>
      <c r="Q317" s="117"/>
    </row>
    <row r="318" spans="1:17" ht="15.75" customHeight="1" x14ac:dyDescent="0.3">
      <c r="A318" s="118">
        <v>3999</v>
      </c>
      <c r="B318" s="118">
        <v>29</v>
      </c>
      <c r="C318" s="81" t="s">
        <v>422</v>
      </c>
      <c r="D318" s="81">
        <v>15</v>
      </c>
      <c r="E318" s="82">
        <v>43599</v>
      </c>
      <c r="F318" s="81">
        <v>5292</v>
      </c>
      <c r="G318" s="81">
        <v>7620</v>
      </c>
      <c r="H318" s="81">
        <v>6983</v>
      </c>
      <c r="I318" s="81"/>
      <c r="J318" s="135">
        <f t="shared" si="2"/>
        <v>37.670017740981663</v>
      </c>
      <c r="K318" s="135"/>
      <c r="L318" s="137">
        <f>AVERAGE(J318:J319)</f>
        <v>36.122680103367543</v>
      </c>
      <c r="M318" s="137">
        <f>_xlfn.STDEV.S(J318,J319)</f>
        <v>2.1882658726842341</v>
      </c>
      <c r="N318" s="123"/>
      <c r="O318" s="123"/>
      <c r="P318" s="23">
        <f t="shared" si="1"/>
        <v>169.1</v>
      </c>
      <c r="Q318" s="117">
        <f>AVERAGE(P318:P319)</f>
        <v>175.8</v>
      </c>
    </row>
    <row r="319" spans="1:17" ht="15.75" customHeight="1" x14ac:dyDescent="0.3">
      <c r="A319" s="118">
        <v>4000</v>
      </c>
      <c r="B319" s="118">
        <v>30</v>
      </c>
      <c r="C319" s="81" t="s">
        <v>422</v>
      </c>
      <c r="D319" s="81">
        <v>15</v>
      </c>
      <c r="E319" s="82">
        <v>43599</v>
      </c>
      <c r="F319" s="81">
        <v>5244</v>
      </c>
      <c r="G319" s="81">
        <v>7700</v>
      </c>
      <c r="H319" s="81">
        <v>7069</v>
      </c>
      <c r="I319" s="81"/>
      <c r="J319" s="135">
        <f t="shared" si="2"/>
        <v>34.575342465753423</v>
      </c>
      <c r="K319" s="135"/>
      <c r="L319" s="138"/>
      <c r="M319" s="138"/>
      <c r="N319" s="123"/>
      <c r="O319" s="123"/>
      <c r="P319" s="23">
        <f t="shared" si="1"/>
        <v>182.5</v>
      </c>
      <c r="Q319" s="117"/>
    </row>
    <row r="320" spans="1:17" ht="15.75" customHeight="1" x14ac:dyDescent="0.3">
      <c r="A320" s="118">
        <v>4645</v>
      </c>
      <c r="B320" s="118">
        <v>29</v>
      </c>
      <c r="C320" s="81" t="s">
        <v>422</v>
      </c>
      <c r="D320" s="81">
        <v>17</v>
      </c>
      <c r="E320" s="82">
        <v>43619</v>
      </c>
      <c r="F320" s="81">
        <v>5292</v>
      </c>
      <c r="G320" s="81">
        <v>7107</v>
      </c>
      <c r="H320" s="81">
        <v>6687</v>
      </c>
      <c r="I320" s="81"/>
      <c r="J320" s="135">
        <f t="shared" si="2"/>
        <v>30.107526881720432</v>
      </c>
      <c r="K320" s="142"/>
      <c r="L320" s="137">
        <f>AVERAGE(J320:J321)</f>
        <v>30.793808519748268</v>
      </c>
      <c r="M320" s="137">
        <f>_xlfn.STDEV.S(J320,J321)</f>
        <v>0.97054880010659139</v>
      </c>
      <c r="N320" s="123"/>
      <c r="O320" s="123"/>
      <c r="P320" s="23">
        <f t="shared" si="1"/>
        <v>139.5</v>
      </c>
      <c r="Q320" s="117">
        <f>AVERAGE(P320:P321)</f>
        <v>136.30000000000001</v>
      </c>
    </row>
    <row r="321" spans="1:17" ht="15.75" customHeight="1" x14ac:dyDescent="0.3">
      <c r="A321" s="118">
        <v>4646</v>
      </c>
      <c r="B321" s="118">
        <v>30</v>
      </c>
      <c r="C321" s="81" t="s">
        <v>422</v>
      </c>
      <c r="D321" s="81">
        <v>17</v>
      </c>
      <c r="E321" s="82">
        <v>43619</v>
      </c>
      <c r="F321" s="81">
        <v>5244</v>
      </c>
      <c r="G321" s="81">
        <v>6994</v>
      </c>
      <c r="H321" s="81">
        <v>6575</v>
      </c>
      <c r="I321" s="81"/>
      <c r="J321" s="135">
        <f t="shared" si="2"/>
        <v>31.480090157776107</v>
      </c>
      <c r="K321" s="142"/>
      <c r="L321" s="138"/>
      <c r="M321" s="138"/>
      <c r="N321" s="123"/>
      <c r="O321" s="123"/>
      <c r="P321" s="23">
        <f t="shared" si="1"/>
        <v>133.1</v>
      </c>
      <c r="Q321" s="117"/>
    </row>
    <row r="322" spans="1:17" ht="15.75" customHeight="1" x14ac:dyDescent="0.3">
      <c r="A322" s="118">
        <v>5821</v>
      </c>
      <c r="B322" s="118">
        <v>34</v>
      </c>
      <c r="C322" s="81" t="s">
        <v>422</v>
      </c>
      <c r="D322" s="81">
        <v>22</v>
      </c>
      <c r="E322" s="82">
        <v>43685</v>
      </c>
      <c r="F322" s="81">
        <v>5191</v>
      </c>
      <c r="G322" s="81">
        <v>6968</v>
      </c>
      <c r="H322" s="81">
        <v>6717</v>
      </c>
      <c r="I322" s="81">
        <v>7</v>
      </c>
      <c r="J322" s="135">
        <f t="shared" si="2"/>
        <v>16.448230668414155</v>
      </c>
      <c r="K322" s="142"/>
      <c r="L322" s="137">
        <f>AVERAGE(J322:J323)</f>
        <v>16.534742037204353</v>
      </c>
      <c r="M322" s="137">
        <f>_xlfn.STDEV.S(J322,J323)</f>
        <v>0.12234555104255873</v>
      </c>
      <c r="N322" s="123"/>
      <c r="O322" s="123"/>
      <c r="P322" s="23">
        <f t="shared" si="1"/>
        <v>152.6</v>
      </c>
      <c r="Q322" s="117">
        <f>AVERAGE(P322:P323)</f>
        <v>149.69999999999999</v>
      </c>
    </row>
    <row r="323" spans="1:17" ht="15.75" customHeight="1" x14ac:dyDescent="0.3">
      <c r="A323" s="118">
        <v>5822</v>
      </c>
      <c r="B323" s="118">
        <v>34</v>
      </c>
      <c r="C323" s="81" t="s">
        <v>422</v>
      </c>
      <c r="D323" s="81">
        <v>22</v>
      </c>
      <c r="E323" s="82">
        <v>43685</v>
      </c>
      <c r="F323" s="81">
        <v>5191</v>
      </c>
      <c r="G323" s="81">
        <v>6903</v>
      </c>
      <c r="H323" s="81">
        <v>6659</v>
      </c>
      <c r="I323" s="81"/>
      <c r="J323" s="135">
        <f t="shared" si="2"/>
        <v>16.621253405994551</v>
      </c>
      <c r="K323" s="142"/>
      <c r="L323" s="138"/>
      <c r="M323" s="138"/>
      <c r="N323" s="123"/>
      <c r="O323" s="123"/>
      <c r="P323" s="23">
        <f t="shared" si="1"/>
        <v>146.80000000000001</v>
      </c>
      <c r="Q323" s="117"/>
    </row>
    <row r="324" spans="1:17" ht="15.75" customHeight="1" x14ac:dyDescent="0.3">
      <c r="A324" s="118">
        <v>2927</v>
      </c>
      <c r="B324" s="118">
        <v>11</v>
      </c>
      <c r="C324" s="126" t="s">
        <v>423</v>
      </c>
      <c r="D324" s="126">
        <v>11</v>
      </c>
      <c r="E324" s="127">
        <v>43571</v>
      </c>
      <c r="F324" s="141">
        <v>5213</v>
      </c>
      <c r="G324" s="126">
        <v>7867</v>
      </c>
      <c r="H324" s="126">
        <v>6751</v>
      </c>
      <c r="I324" s="126">
        <v>2</v>
      </c>
      <c r="J324" s="128">
        <f t="shared" si="2"/>
        <v>72.561768530559164</v>
      </c>
      <c r="K324" s="143">
        <v>0.5</v>
      </c>
      <c r="L324" s="130">
        <f>AVERAGE(J324:J325)</f>
        <v>70.780534370248091</v>
      </c>
      <c r="M324" s="130">
        <f>_xlfn.STDEV.S(J324,J325)</f>
        <v>2.5190455072741704</v>
      </c>
      <c r="N324" s="123">
        <v>2</v>
      </c>
      <c r="O324" s="123"/>
      <c r="P324" s="23">
        <f t="shared" si="1"/>
        <v>153.80000000000001</v>
      </c>
      <c r="Q324" s="117">
        <f>AVERAGE(P324:P325)</f>
        <v>148.35000000000002</v>
      </c>
    </row>
    <row r="325" spans="1:17" ht="15.75" customHeight="1" x14ac:dyDescent="0.3">
      <c r="A325" s="118">
        <v>2928</v>
      </c>
      <c r="B325" s="118">
        <v>12</v>
      </c>
      <c r="C325" s="126" t="s">
        <v>423</v>
      </c>
      <c r="D325" s="126">
        <v>11</v>
      </c>
      <c r="E325" s="127">
        <v>43571</v>
      </c>
      <c r="F325" s="141">
        <v>5232</v>
      </c>
      <c r="G325" s="126">
        <v>7647</v>
      </c>
      <c r="H325" s="126">
        <v>6661</v>
      </c>
      <c r="I325" s="126"/>
      <c r="J325" s="128">
        <f t="shared" si="2"/>
        <v>68.999300209937019</v>
      </c>
      <c r="K325" s="143"/>
      <c r="L325" s="132"/>
      <c r="M325" s="132"/>
      <c r="N325" s="123"/>
      <c r="O325" s="123"/>
      <c r="P325" s="23">
        <f t="shared" si="1"/>
        <v>142.9</v>
      </c>
      <c r="Q325" s="117"/>
    </row>
    <row r="326" spans="1:17" ht="15.75" customHeight="1" x14ac:dyDescent="0.3">
      <c r="A326" s="118">
        <v>3663</v>
      </c>
      <c r="B326" s="118">
        <v>85</v>
      </c>
      <c r="C326" s="126" t="s">
        <v>423</v>
      </c>
      <c r="D326" s="126">
        <v>14</v>
      </c>
      <c r="E326" s="127">
        <v>43591</v>
      </c>
      <c r="F326" s="126">
        <v>5253</v>
      </c>
      <c r="G326" s="141">
        <v>9305</v>
      </c>
      <c r="H326" s="126">
        <v>7953</v>
      </c>
      <c r="I326" s="126"/>
      <c r="J326" s="128">
        <f t="shared" si="2"/>
        <v>50.074074074074069</v>
      </c>
      <c r="K326" s="143" t="s">
        <v>13</v>
      </c>
      <c r="L326" s="130">
        <f>AVERAGE(J326:J327)</f>
        <v>50.828241311595193</v>
      </c>
      <c r="M326" s="130">
        <f>_xlfn.STDEV.S(J326,J327)</f>
        <v>1.0665535355998292</v>
      </c>
      <c r="N326" s="123"/>
      <c r="O326" s="123"/>
      <c r="P326" s="23">
        <f t="shared" si="1"/>
        <v>270</v>
      </c>
      <c r="Q326" s="117">
        <f>AVERAGE(P326:P327)</f>
        <v>256.64999999999998</v>
      </c>
    </row>
    <row r="327" spans="1:17" ht="15.75" customHeight="1" x14ac:dyDescent="0.3">
      <c r="A327" s="118">
        <v>3664</v>
      </c>
      <c r="B327" s="118">
        <v>86</v>
      </c>
      <c r="C327" s="126" t="s">
        <v>423</v>
      </c>
      <c r="D327" s="126">
        <v>14</v>
      </c>
      <c r="E327" s="127">
        <v>43591</v>
      </c>
      <c r="F327" s="126">
        <v>5281</v>
      </c>
      <c r="G327" s="141">
        <v>8969</v>
      </c>
      <c r="H327" s="126">
        <v>7714</v>
      </c>
      <c r="I327" s="126"/>
      <c r="J327" s="128">
        <f t="shared" si="2"/>
        <v>51.582408549116323</v>
      </c>
      <c r="K327" s="143"/>
      <c r="L327" s="132"/>
      <c r="M327" s="132"/>
      <c r="N327" s="123"/>
      <c r="O327" s="123"/>
      <c r="P327" s="23">
        <f t="shared" si="1"/>
        <v>243.3</v>
      </c>
      <c r="Q327" s="117"/>
    </row>
    <row r="328" spans="1:17" ht="15.75" customHeight="1" x14ac:dyDescent="0.3">
      <c r="A328" s="118">
        <v>4331</v>
      </c>
      <c r="B328" s="118">
        <v>37</v>
      </c>
      <c r="C328" s="126" t="s">
        <v>423</v>
      </c>
      <c r="D328" s="126">
        <v>16</v>
      </c>
      <c r="E328" s="127">
        <v>43607</v>
      </c>
      <c r="F328" s="126">
        <v>5225</v>
      </c>
      <c r="G328" s="126">
        <v>7157</v>
      </c>
      <c r="H328" s="126">
        <v>6829</v>
      </c>
      <c r="I328" s="126">
        <v>2</v>
      </c>
      <c r="J328" s="128">
        <f t="shared" si="2"/>
        <v>20.448877805486283</v>
      </c>
      <c r="K328" s="143" t="s">
        <v>13</v>
      </c>
      <c r="L328" s="130">
        <f>AVERAGE(J328:J329)</f>
        <v>20.594809273113512</v>
      </c>
      <c r="M328" s="130">
        <f>_xlfn.STDEV.S(J328,J329)</f>
        <v>0.20637826069543685</v>
      </c>
      <c r="N328" s="123"/>
      <c r="O328" s="123"/>
      <c r="P328" s="23">
        <f t="shared" si="1"/>
        <v>160.4</v>
      </c>
      <c r="Q328" s="117">
        <f>AVERAGE(P328:P329)</f>
        <v>161.19999999999999</v>
      </c>
    </row>
    <row r="329" spans="1:17" ht="15.75" customHeight="1" x14ac:dyDescent="0.3">
      <c r="A329" s="118">
        <v>4332</v>
      </c>
      <c r="B329" s="118">
        <v>38</v>
      </c>
      <c r="C329" s="126" t="s">
        <v>423</v>
      </c>
      <c r="D329" s="126">
        <v>16</v>
      </c>
      <c r="E329" s="127">
        <v>43607</v>
      </c>
      <c r="F329" s="126">
        <v>5241</v>
      </c>
      <c r="G329" s="126">
        <v>7197</v>
      </c>
      <c r="H329" s="126">
        <v>6861</v>
      </c>
      <c r="I329" s="126"/>
      <c r="J329" s="128">
        <f t="shared" si="2"/>
        <v>20.74074074074074</v>
      </c>
      <c r="K329" s="143"/>
      <c r="L329" s="132"/>
      <c r="M329" s="132"/>
      <c r="N329" s="123"/>
      <c r="O329" s="123"/>
      <c r="P329" s="23">
        <f t="shared" si="1"/>
        <v>162</v>
      </c>
      <c r="Q329" s="117"/>
    </row>
    <row r="330" spans="1:17" ht="15.75" customHeight="1" x14ac:dyDescent="0.3">
      <c r="A330" s="118">
        <v>4977</v>
      </c>
      <c r="B330" s="118">
        <v>37</v>
      </c>
      <c r="C330" s="126" t="s">
        <v>423</v>
      </c>
      <c r="D330" s="126">
        <v>18</v>
      </c>
      <c r="E330" s="127">
        <v>43626</v>
      </c>
      <c r="F330" s="126">
        <v>5225</v>
      </c>
      <c r="G330" s="126">
        <v>7443</v>
      </c>
      <c r="H330" s="126">
        <v>7046</v>
      </c>
      <c r="I330" s="126">
        <v>5</v>
      </c>
      <c r="J330" s="128">
        <f t="shared" si="2"/>
        <v>21.801208127402528</v>
      </c>
      <c r="K330" s="143"/>
      <c r="L330" s="130">
        <f>AVERAGE(J330:J331)</f>
        <v>21.633318201988157</v>
      </c>
      <c r="M330" s="130">
        <f>_xlfn.STDEV.S(J330,J331)</f>
        <v>0.2374322095068116</v>
      </c>
      <c r="N330" s="123"/>
      <c r="O330" s="123"/>
      <c r="P330" s="23">
        <f t="shared" si="1"/>
        <v>182.1</v>
      </c>
      <c r="Q330" s="117">
        <f>AVERAGE(P330:P331)</f>
        <v>187.95</v>
      </c>
    </row>
    <row r="331" spans="1:17" ht="15.75" customHeight="1" x14ac:dyDescent="0.3">
      <c r="A331" s="118">
        <v>4978</v>
      </c>
      <c r="B331" s="118">
        <v>38</v>
      </c>
      <c r="C331" s="126" t="s">
        <v>423</v>
      </c>
      <c r="D331" s="126">
        <v>18</v>
      </c>
      <c r="E331" s="127">
        <v>43626</v>
      </c>
      <c r="F331" s="126">
        <v>5241</v>
      </c>
      <c r="G331" s="126">
        <v>7595</v>
      </c>
      <c r="H331" s="126">
        <v>7179</v>
      </c>
      <c r="I331" s="126"/>
      <c r="J331" s="128">
        <f t="shared" si="2"/>
        <v>21.465428276573785</v>
      </c>
      <c r="K331" s="143"/>
      <c r="L331" s="132"/>
      <c r="M331" s="132"/>
      <c r="N331" s="123"/>
      <c r="O331" s="123"/>
      <c r="P331" s="23">
        <f t="shared" si="1"/>
        <v>193.8</v>
      </c>
      <c r="Q331" s="117"/>
    </row>
    <row r="332" spans="1:17" ht="15.75" customHeight="1" x14ac:dyDescent="0.3">
      <c r="A332" s="118">
        <v>5565</v>
      </c>
      <c r="B332" s="118">
        <v>9</v>
      </c>
      <c r="C332" s="126" t="s">
        <v>423</v>
      </c>
      <c r="D332" s="126">
        <v>21</v>
      </c>
      <c r="E332" s="127">
        <v>43657</v>
      </c>
      <c r="F332" s="126">
        <v>5188</v>
      </c>
      <c r="G332" s="126">
        <v>7414</v>
      </c>
      <c r="H332" s="126">
        <v>7054</v>
      </c>
      <c r="I332" s="126">
        <v>5</v>
      </c>
      <c r="J332" s="128">
        <f t="shared" si="2"/>
        <v>19.292604501607716</v>
      </c>
      <c r="K332" s="143"/>
      <c r="L332" s="130">
        <f>AVERAGE(J332:J333)</f>
        <v>19.282156592540552</v>
      </c>
      <c r="M332" s="130">
        <f>_xlfn.STDEV.S(J332,J333)</f>
        <v>1.4775574701221454E-2</v>
      </c>
      <c r="N332" s="123"/>
      <c r="O332" s="123"/>
      <c r="P332" s="23">
        <f t="shared" si="1"/>
        <v>186.6</v>
      </c>
      <c r="Q332" s="117">
        <f>AVERAGE(P332:P333)</f>
        <v>182.55</v>
      </c>
    </row>
    <row r="333" spans="1:17" ht="15.75" customHeight="1" x14ac:dyDescent="0.3">
      <c r="A333" s="118">
        <v>5566</v>
      </c>
      <c r="B333" s="118">
        <v>10</v>
      </c>
      <c r="C333" s="126" t="s">
        <v>423</v>
      </c>
      <c r="D333" s="126">
        <v>21</v>
      </c>
      <c r="E333" s="127">
        <v>43657</v>
      </c>
      <c r="F333" s="126">
        <v>5232</v>
      </c>
      <c r="G333" s="126">
        <v>7361</v>
      </c>
      <c r="H333" s="126">
        <v>7017</v>
      </c>
      <c r="I333" s="126"/>
      <c r="J333" s="128">
        <f t="shared" si="2"/>
        <v>19.271708683473392</v>
      </c>
      <c r="K333" s="143"/>
      <c r="L333" s="132"/>
      <c r="M333" s="132"/>
      <c r="N333" s="123"/>
      <c r="O333" s="123"/>
      <c r="P333" s="23">
        <f t="shared" si="1"/>
        <v>178.5</v>
      </c>
      <c r="Q333" s="117"/>
    </row>
    <row r="334" spans="1:17" ht="15.75" customHeight="1" x14ac:dyDescent="0.3">
      <c r="A334" s="118">
        <v>5823</v>
      </c>
      <c r="B334" s="118">
        <v>35</v>
      </c>
      <c r="C334" s="126" t="s">
        <v>423</v>
      </c>
      <c r="D334" s="126">
        <v>22</v>
      </c>
      <c r="E334" s="127">
        <v>43685</v>
      </c>
      <c r="F334" s="126">
        <v>5280</v>
      </c>
      <c r="G334" s="126">
        <v>7737</v>
      </c>
      <c r="H334" s="126">
        <v>7404</v>
      </c>
      <c r="I334" s="126">
        <v>6</v>
      </c>
      <c r="J334" s="128">
        <f t="shared" si="2"/>
        <v>15.677966101694915</v>
      </c>
      <c r="K334" s="143"/>
      <c r="L334" s="130">
        <f>AVERAGE(J334:J335)</f>
        <v>15.886292883871576</v>
      </c>
      <c r="M334" s="130">
        <f>_xlfn.STDEV.S(J334,J335)</f>
        <v>0.29461856075978049</v>
      </c>
      <c r="N334" s="123"/>
      <c r="O334" s="123"/>
      <c r="P334" s="23">
        <f t="shared" si="1"/>
        <v>212.4</v>
      </c>
      <c r="Q334" s="117">
        <f>AVERAGE(P334:P335)</f>
        <v>214</v>
      </c>
    </row>
    <row r="335" spans="1:17" ht="15.75" customHeight="1" x14ac:dyDescent="0.3">
      <c r="A335" s="118">
        <v>5824</v>
      </c>
      <c r="B335" s="118">
        <v>35</v>
      </c>
      <c r="C335" s="126" t="s">
        <v>423</v>
      </c>
      <c r="D335" s="126">
        <v>22</v>
      </c>
      <c r="E335" s="127">
        <v>43685</v>
      </c>
      <c r="F335" s="126">
        <v>5280</v>
      </c>
      <c r="G335" s="126">
        <v>7783</v>
      </c>
      <c r="H335" s="126">
        <v>7436</v>
      </c>
      <c r="I335" s="126"/>
      <c r="J335" s="128">
        <f t="shared" si="2"/>
        <v>16.094619666048239</v>
      </c>
      <c r="K335" s="143"/>
      <c r="L335" s="132"/>
      <c r="M335" s="132"/>
      <c r="N335" s="123"/>
      <c r="O335" s="123"/>
      <c r="P335" s="23">
        <f t="shared" si="1"/>
        <v>215.6</v>
      </c>
      <c r="Q335" s="117"/>
    </row>
    <row r="336" spans="1:17" ht="15.75" customHeight="1" x14ac:dyDescent="0.3">
      <c r="A336" s="118">
        <v>3279</v>
      </c>
      <c r="B336" s="118">
        <v>35</v>
      </c>
      <c r="C336" s="81" t="s">
        <v>424</v>
      </c>
      <c r="D336" s="81">
        <v>13</v>
      </c>
      <c r="E336" s="82">
        <v>43587</v>
      </c>
      <c r="F336" s="81">
        <v>5280</v>
      </c>
      <c r="G336" s="81">
        <v>7447</v>
      </c>
      <c r="H336" s="81">
        <v>6863</v>
      </c>
      <c r="I336" s="81">
        <v>1</v>
      </c>
      <c r="J336" s="135">
        <f t="shared" si="2"/>
        <v>36.891977258370183</v>
      </c>
      <c r="K336" s="142" t="s">
        <v>377</v>
      </c>
      <c r="L336" s="137">
        <f>AVERAGE(J336:J337)</f>
        <v>38.290225389309704</v>
      </c>
      <c r="M336" s="137">
        <f>_xlfn.STDEV.S(J336,J337)</f>
        <v>1.9774214703375022</v>
      </c>
      <c r="N336" s="123">
        <v>2</v>
      </c>
      <c r="O336" s="123"/>
      <c r="P336" s="23">
        <f t="shared" si="1"/>
        <v>158.30000000000001</v>
      </c>
      <c r="Q336" s="117">
        <f>AVERAGE(P336:P337)</f>
        <v>159.4</v>
      </c>
    </row>
    <row r="337" spans="1:17" ht="15.75" customHeight="1" x14ac:dyDescent="0.3">
      <c r="A337" s="118">
        <v>3280</v>
      </c>
      <c r="B337" s="118">
        <v>36</v>
      </c>
      <c r="C337" s="81" t="s">
        <v>424</v>
      </c>
      <c r="D337" s="81">
        <v>13</v>
      </c>
      <c r="E337" s="82">
        <v>43587</v>
      </c>
      <c r="F337" s="81">
        <v>5219</v>
      </c>
      <c r="G337" s="81">
        <v>7461</v>
      </c>
      <c r="H337" s="81">
        <v>6824</v>
      </c>
      <c r="I337" s="81"/>
      <c r="J337" s="135">
        <f t="shared" si="2"/>
        <v>39.688473520249225</v>
      </c>
      <c r="K337" s="142"/>
      <c r="L337" s="138"/>
      <c r="M337" s="138"/>
      <c r="N337" s="123"/>
      <c r="O337" s="123"/>
      <c r="P337" s="23">
        <f t="shared" si="1"/>
        <v>160.5</v>
      </c>
      <c r="Q337" s="117"/>
    </row>
    <row r="338" spans="1:17" ht="15.75" customHeight="1" x14ac:dyDescent="0.3">
      <c r="A338" s="118">
        <v>4001</v>
      </c>
      <c r="B338" s="118">
        <v>31</v>
      </c>
      <c r="C338" s="81" t="s">
        <v>424</v>
      </c>
      <c r="D338" s="81">
        <v>15</v>
      </c>
      <c r="E338" s="82">
        <v>43599</v>
      </c>
      <c r="F338" s="81">
        <v>5227</v>
      </c>
      <c r="G338" s="81">
        <v>7821</v>
      </c>
      <c r="H338" s="81">
        <v>6996</v>
      </c>
      <c r="I338" s="81"/>
      <c r="J338" s="135">
        <f t="shared" si="2"/>
        <v>46.636517806670433</v>
      </c>
      <c r="K338" s="135" t="s">
        <v>377</v>
      </c>
      <c r="L338" s="137">
        <f>AVERAGE(J338:J339)</f>
        <v>46.39750875209505</v>
      </c>
      <c r="M338" s="137">
        <f>_xlfn.STDEV.S(J338,J339)</f>
        <v>0.33800984651048371</v>
      </c>
      <c r="N338" s="123"/>
      <c r="O338" s="123"/>
      <c r="P338" s="23">
        <f t="shared" si="1"/>
        <v>176.9</v>
      </c>
      <c r="Q338" s="117">
        <f>AVERAGE(P338:P339)</f>
        <v>171.10000000000002</v>
      </c>
    </row>
    <row r="339" spans="1:17" ht="15.75" customHeight="1" x14ac:dyDescent="0.3">
      <c r="A339" s="118">
        <v>4002</v>
      </c>
      <c r="B339" s="118">
        <v>32</v>
      </c>
      <c r="C339" s="81" t="s">
        <v>424</v>
      </c>
      <c r="D339" s="81">
        <v>15</v>
      </c>
      <c r="E339" s="82">
        <v>43599</v>
      </c>
      <c r="F339" s="81">
        <v>5214</v>
      </c>
      <c r="G339" s="81">
        <v>7630</v>
      </c>
      <c r="H339" s="81">
        <v>6867</v>
      </c>
      <c r="I339" s="81"/>
      <c r="J339" s="135">
        <f t="shared" si="2"/>
        <v>46.158499697519659</v>
      </c>
      <c r="K339" s="135"/>
      <c r="L339" s="138"/>
      <c r="M339" s="138"/>
      <c r="N339" s="123"/>
      <c r="O339" s="123"/>
      <c r="P339" s="23">
        <f t="shared" si="1"/>
        <v>165.3</v>
      </c>
      <c r="Q339" s="117"/>
    </row>
    <row r="340" spans="1:17" ht="15.75" customHeight="1" x14ac:dyDescent="0.3">
      <c r="A340" s="118">
        <v>4647</v>
      </c>
      <c r="B340" s="118">
        <v>31</v>
      </c>
      <c r="C340" s="81" t="s">
        <v>424</v>
      </c>
      <c r="D340" s="81">
        <v>17</v>
      </c>
      <c r="E340" s="82">
        <v>43619</v>
      </c>
      <c r="F340" s="81">
        <v>5227</v>
      </c>
      <c r="G340" s="81">
        <v>7642</v>
      </c>
      <c r="H340" s="81">
        <v>6964</v>
      </c>
      <c r="I340" s="81"/>
      <c r="J340" s="135">
        <f t="shared" si="2"/>
        <v>39.032815198618309</v>
      </c>
      <c r="K340" s="142"/>
      <c r="L340" s="137">
        <f>AVERAGE(J340:J341)</f>
        <v>38.653368199684394</v>
      </c>
      <c r="M340" s="137">
        <f>_xlfn.STDEV.S(J340,J341)</f>
        <v>0.53661909209411685</v>
      </c>
      <c r="N340" s="123"/>
      <c r="O340" s="123"/>
      <c r="P340" s="23">
        <f t="shared" si="1"/>
        <v>173.7</v>
      </c>
      <c r="Q340" s="117">
        <f>AVERAGE(P340:P341)</f>
        <v>166.8</v>
      </c>
    </row>
    <row r="341" spans="1:17" ht="15.75" customHeight="1" x14ac:dyDescent="0.3">
      <c r="A341" s="118">
        <v>4648</v>
      </c>
      <c r="B341" s="118">
        <v>32</v>
      </c>
      <c r="C341" s="81" t="s">
        <v>424</v>
      </c>
      <c r="D341" s="81">
        <v>17</v>
      </c>
      <c r="E341" s="82">
        <v>43619</v>
      </c>
      <c r="F341" s="81">
        <v>5214</v>
      </c>
      <c r="G341" s="81">
        <v>7425</v>
      </c>
      <c r="H341" s="81">
        <v>6813</v>
      </c>
      <c r="I341" s="81"/>
      <c r="J341" s="135">
        <f t="shared" si="2"/>
        <v>38.273921200750472</v>
      </c>
      <c r="K341" s="142"/>
      <c r="L341" s="138"/>
      <c r="M341" s="138"/>
      <c r="N341" s="123"/>
      <c r="O341" s="123"/>
      <c r="P341" s="23">
        <f t="shared" si="1"/>
        <v>159.9</v>
      </c>
      <c r="Q341" s="117"/>
    </row>
    <row r="342" spans="1:17" ht="15.75" customHeight="1" x14ac:dyDescent="0.3">
      <c r="A342" s="118">
        <v>5825</v>
      </c>
      <c r="B342" s="118">
        <v>36</v>
      </c>
      <c r="C342" s="81" t="s">
        <v>424</v>
      </c>
      <c r="D342" s="81">
        <v>22</v>
      </c>
      <c r="E342" s="82">
        <v>43685</v>
      </c>
      <c r="F342" s="81">
        <v>5219</v>
      </c>
      <c r="G342" s="81">
        <v>6951</v>
      </c>
      <c r="H342" s="81">
        <v>6719</v>
      </c>
      <c r="I342" s="81">
        <v>6</v>
      </c>
      <c r="J342" s="135">
        <f t="shared" si="2"/>
        <v>15.466666666666667</v>
      </c>
      <c r="K342" s="142"/>
      <c r="L342" s="137">
        <f>AVERAGE(J342:J343)</f>
        <v>15.654125412541255</v>
      </c>
      <c r="M342" s="137">
        <f>_xlfn.STDEV.S(J342,J343)</f>
        <v>0.26510670080129289</v>
      </c>
      <c r="N342" s="123"/>
      <c r="O342" s="123"/>
      <c r="P342" s="23">
        <f t="shared" si="1"/>
        <v>150</v>
      </c>
      <c r="Q342" s="117">
        <f>AVERAGE(P342:P343)</f>
        <v>150.75</v>
      </c>
    </row>
    <row r="343" spans="1:17" ht="15.75" customHeight="1" x14ac:dyDescent="0.3">
      <c r="A343" s="118">
        <v>5826</v>
      </c>
      <c r="B343" s="118">
        <v>36</v>
      </c>
      <c r="C343" s="81" t="s">
        <v>424</v>
      </c>
      <c r="D343" s="81">
        <v>22</v>
      </c>
      <c r="E343" s="82">
        <v>43685</v>
      </c>
      <c r="F343" s="81">
        <v>5219</v>
      </c>
      <c r="G343" s="81">
        <v>6974</v>
      </c>
      <c r="H343" s="81">
        <v>6734</v>
      </c>
      <c r="I343" s="81"/>
      <c r="J343" s="135">
        <f t="shared" si="2"/>
        <v>15.841584158415841</v>
      </c>
      <c r="K343" s="142"/>
      <c r="L343" s="138"/>
      <c r="M343" s="138"/>
      <c r="N343" s="123"/>
      <c r="O343" s="123"/>
      <c r="P343" s="23">
        <f t="shared" si="1"/>
        <v>151.5</v>
      </c>
      <c r="Q343" s="117"/>
    </row>
    <row r="344" spans="1:17" ht="15.75" customHeight="1" x14ac:dyDescent="0.3">
      <c r="A344" s="118">
        <v>3665</v>
      </c>
      <c r="B344" s="118">
        <v>87</v>
      </c>
      <c r="C344" s="81" t="s">
        <v>425</v>
      </c>
      <c r="D344" s="81">
        <v>14</v>
      </c>
      <c r="E344" s="82">
        <v>43591</v>
      </c>
      <c r="F344" s="81">
        <v>5250</v>
      </c>
      <c r="G344" s="134">
        <v>9465</v>
      </c>
      <c r="H344" s="81">
        <v>7960</v>
      </c>
      <c r="I344" s="81">
        <v>2</v>
      </c>
      <c r="J344" s="135">
        <f t="shared" si="2"/>
        <v>55.535055350553506</v>
      </c>
      <c r="K344" s="142" t="s">
        <v>426</v>
      </c>
      <c r="L344" s="137">
        <f>AVERAGE(J344:J345)</f>
        <v>55.647359286451646</v>
      </c>
      <c r="M344" s="137">
        <f>_xlfn.STDEV.S(J344,J345)</f>
        <v>0.15882174925502848</v>
      </c>
      <c r="N344" s="123">
        <v>2</v>
      </c>
      <c r="O344" s="123"/>
      <c r="P344" s="23">
        <f t="shared" si="1"/>
        <v>271</v>
      </c>
      <c r="Q344" s="117">
        <f>AVERAGE(P344:P345)</f>
        <v>266.14999999999998</v>
      </c>
    </row>
    <row r="345" spans="1:17" ht="15.75" customHeight="1" x14ac:dyDescent="0.3">
      <c r="A345" s="118">
        <v>3666</v>
      </c>
      <c r="B345" s="118">
        <v>88</v>
      </c>
      <c r="C345" s="81" t="s">
        <v>425</v>
      </c>
      <c r="D345" s="81">
        <v>14</v>
      </c>
      <c r="E345" s="82">
        <v>43591</v>
      </c>
      <c r="F345" s="81">
        <v>5241</v>
      </c>
      <c r="G345" s="134">
        <v>9311</v>
      </c>
      <c r="H345" s="81">
        <v>7854</v>
      </c>
      <c r="I345" s="81"/>
      <c r="J345" s="135">
        <f t="shared" si="2"/>
        <v>55.759663222349786</v>
      </c>
      <c r="K345" s="142"/>
      <c r="L345" s="138"/>
      <c r="M345" s="138"/>
      <c r="N345" s="123"/>
      <c r="O345" s="123"/>
      <c r="P345" s="23">
        <f t="shared" si="1"/>
        <v>261.3</v>
      </c>
      <c r="Q345" s="117"/>
    </row>
    <row r="346" spans="1:17" ht="15.75" customHeight="1" x14ac:dyDescent="0.3">
      <c r="A346" s="118">
        <v>4333</v>
      </c>
      <c r="B346" s="118">
        <v>39</v>
      </c>
      <c r="C346" s="81" t="s">
        <v>425</v>
      </c>
      <c r="D346" s="81">
        <v>16</v>
      </c>
      <c r="E346" s="82">
        <v>43607</v>
      </c>
      <c r="F346" s="81">
        <v>5245</v>
      </c>
      <c r="G346" s="81">
        <v>11056</v>
      </c>
      <c r="H346" s="81">
        <v>9512</v>
      </c>
      <c r="I346" s="81">
        <v>2</v>
      </c>
      <c r="J346" s="135">
        <f t="shared" si="2"/>
        <v>36.184673072416217</v>
      </c>
      <c r="K346" s="142"/>
      <c r="L346" s="137">
        <f>AVERAGE(J346:J347)</f>
        <v>36.116032023982243</v>
      </c>
      <c r="M346" s="137">
        <f>_xlfn.STDEV.S(J346,J347)</f>
        <v>9.7073101630835323E-2</v>
      </c>
      <c r="N346" s="123"/>
      <c r="O346" s="123"/>
      <c r="P346" s="23">
        <f t="shared" si="1"/>
        <v>426.7</v>
      </c>
      <c r="Q346" s="117">
        <f>AVERAGE(P346:P347)</f>
        <v>411.7</v>
      </c>
    </row>
    <row r="347" spans="1:17" ht="15.75" customHeight="1" x14ac:dyDescent="0.3">
      <c r="A347" s="118">
        <v>4334</v>
      </c>
      <c r="B347" s="118">
        <v>40</v>
      </c>
      <c r="C347" s="81" t="s">
        <v>425</v>
      </c>
      <c r="D347" s="81">
        <v>16</v>
      </c>
      <c r="E347" s="82">
        <v>43607</v>
      </c>
      <c r="F347" s="81">
        <v>5216</v>
      </c>
      <c r="G347" s="81">
        <v>10613</v>
      </c>
      <c r="H347" s="81">
        <v>9183</v>
      </c>
      <c r="I347" s="81"/>
      <c r="J347" s="135">
        <f t="shared" si="2"/>
        <v>36.047390975548268</v>
      </c>
      <c r="K347" s="142"/>
      <c r="L347" s="138"/>
      <c r="M347" s="138"/>
      <c r="N347" s="123"/>
      <c r="O347" s="123"/>
      <c r="P347" s="23">
        <f t="shared" si="1"/>
        <v>396.7</v>
      </c>
      <c r="Q347" s="117"/>
    </row>
    <row r="348" spans="1:17" ht="15.75" customHeight="1" x14ac:dyDescent="0.3">
      <c r="A348" s="118">
        <v>4979</v>
      </c>
      <c r="B348" s="118">
        <v>39</v>
      </c>
      <c r="C348" s="81" t="s">
        <v>425</v>
      </c>
      <c r="D348" s="81">
        <v>18</v>
      </c>
      <c r="E348" s="82">
        <v>43626</v>
      </c>
      <c r="F348" s="81">
        <v>5245</v>
      </c>
      <c r="G348" s="81">
        <v>8582</v>
      </c>
      <c r="H348" s="81">
        <v>7989</v>
      </c>
      <c r="I348" s="81">
        <v>6</v>
      </c>
      <c r="J348" s="135">
        <f t="shared" si="2"/>
        <v>21.610787172011662</v>
      </c>
      <c r="K348" s="142"/>
      <c r="L348" s="137">
        <f>AVERAGE(J348:J349)</f>
        <v>21.57907399092268</v>
      </c>
      <c r="M348" s="137">
        <f>_xlfn.STDEV.S(J348,J349)</f>
        <v>4.4849210802034689E-2</v>
      </c>
      <c r="N348" s="123"/>
      <c r="O348" s="123"/>
      <c r="P348" s="23">
        <f t="shared" si="1"/>
        <v>274.39999999999998</v>
      </c>
      <c r="Q348" s="117">
        <f>AVERAGE(P348:P349)</f>
        <v>275.5</v>
      </c>
    </row>
    <row r="349" spans="1:17" ht="15.75" customHeight="1" x14ac:dyDescent="0.3">
      <c r="A349" s="118">
        <v>4980</v>
      </c>
      <c r="B349" s="118">
        <v>40</v>
      </c>
      <c r="C349" s="81" t="s">
        <v>425</v>
      </c>
      <c r="D349" s="81">
        <v>18</v>
      </c>
      <c r="E349" s="82">
        <v>43626</v>
      </c>
      <c r="F349" s="81">
        <v>5216</v>
      </c>
      <c r="G349" s="81">
        <v>8578</v>
      </c>
      <c r="H349" s="81">
        <v>7982</v>
      </c>
      <c r="I349" s="81"/>
      <c r="J349" s="135">
        <f t="shared" si="2"/>
        <v>21.547360809833695</v>
      </c>
      <c r="K349" s="142"/>
      <c r="L349" s="138"/>
      <c r="M349" s="138"/>
      <c r="N349" s="123"/>
      <c r="O349" s="123"/>
      <c r="P349" s="23">
        <f t="shared" si="1"/>
        <v>276.60000000000002</v>
      </c>
      <c r="Q349" s="117"/>
    </row>
    <row r="350" spans="1:17" ht="15.75" customHeight="1" x14ac:dyDescent="0.3">
      <c r="A350" s="118">
        <v>5567</v>
      </c>
      <c r="B350" s="118">
        <v>11</v>
      </c>
      <c r="C350" s="81" t="s">
        <v>425</v>
      </c>
      <c r="D350" s="81">
        <v>21</v>
      </c>
      <c r="E350" s="82">
        <v>43657</v>
      </c>
      <c r="F350" s="81">
        <v>5213</v>
      </c>
      <c r="G350" s="81">
        <v>8425</v>
      </c>
      <c r="H350" s="81">
        <v>7879</v>
      </c>
      <c r="I350" s="81">
        <v>6</v>
      </c>
      <c r="J350" s="135">
        <f t="shared" si="2"/>
        <v>20.480120030007502</v>
      </c>
      <c r="K350" s="142"/>
      <c r="L350" s="137">
        <f>AVERAGE(J350:J351)</f>
        <v>20.263460951041189</v>
      </c>
      <c r="M350" s="137">
        <f>_xlfn.STDEV.S(J350,J351)</f>
        <v>0.30640220788542005</v>
      </c>
      <c r="N350" s="123"/>
      <c r="O350" s="123"/>
      <c r="P350" s="23">
        <f t="shared" si="1"/>
        <v>266.60000000000002</v>
      </c>
      <c r="Q350" s="117">
        <f>AVERAGE(P350:P351)</f>
        <v>261.5</v>
      </c>
    </row>
    <row r="351" spans="1:17" ht="15.75" customHeight="1" x14ac:dyDescent="0.3">
      <c r="A351" s="118">
        <v>5568</v>
      </c>
      <c r="B351" s="118">
        <v>12</v>
      </c>
      <c r="C351" s="81" t="s">
        <v>425</v>
      </c>
      <c r="D351" s="81">
        <v>21</v>
      </c>
      <c r="E351" s="82">
        <v>43657</v>
      </c>
      <c r="F351" s="81">
        <v>5232</v>
      </c>
      <c r="G351" s="81">
        <v>8310</v>
      </c>
      <c r="H351" s="81">
        <v>7796</v>
      </c>
      <c r="I351" s="81"/>
      <c r="J351" s="135">
        <f t="shared" si="2"/>
        <v>20.04680187207488</v>
      </c>
      <c r="K351" s="142"/>
      <c r="L351" s="138"/>
      <c r="M351" s="138"/>
      <c r="N351" s="123"/>
      <c r="O351" s="123"/>
      <c r="P351" s="23">
        <f t="shared" si="1"/>
        <v>256.39999999999998</v>
      </c>
      <c r="Q351" s="117"/>
    </row>
    <row r="352" spans="1:17" ht="15.75" customHeight="1" x14ac:dyDescent="0.3">
      <c r="A352" s="118">
        <v>5827</v>
      </c>
      <c r="B352" s="118">
        <v>37</v>
      </c>
      <c r="C352" s="81" t="s">
        <v>425</v>
      </c>
      <c r="D352" s="81">
        <v>22</v>
      </c>
      <c r="E352" s="82">
        <v>43685</v>
      </c>
      <c r="F352" s="81">
        <v>5225</v>
      </c>
      <c r="G352" s="81">
        <v>9274</v>
      </c>
      <c r="H352" s="81">
        <v>8730</v>
      </c>
      <c r="I352" s="81">
        <v>7</v>
      </c>
      <c r="J352" s="135">
        <f t="shared" si="2"/>
        <v>15.520684736091297</v>
      </c>
      <c r="K352" s="142"/>
      <c r="L352" s="137">
        <f>AVERAGE(J352:J353)</f>
        <v>15.53243671303002</v>
      </c>
      <c r="M352" s="137">
        <f>_xlfn.STDEV.S(J352,J353)</f>
        <v>1.6619805171436797E-2</v>
      </c>
      <c r="N352" s="123"/>
      <c r="O352" s="123"/>
      <c r="P352" s="23">
        <f t="shared" si="1"/>
        <v>350.5</v>
      </c>
      <c r="Q352" s="117">
        <f>AVERAGE(P352:P353)</f>
        <v>351.2</v>
      </c>
    </row>
    <row r="353" spans="1:17" ht="15.75" customHeight="1" x14ac:dyDescent="0.3">
      <c r="A353" s="118">
        <v>5828</v>
      </c>
      <c r="B353" s="118">
        <v>37</v>
      </c>
      <c r="C353" s="81" t="s">
        <v>425</v>
      </c>
      <c r="D353" s="81">
        <v>22</v>
      </c>
      <c r="E353" s="82">
        <v>43685</v>
      </c>
      <c r="F353" s="81">
        <v>5225</v>
      </c>
      <c r="G353" s="81">
        <v>9291</v>
      </c>
      <c r="H353" s="81">
        <v>8744</v>
      </c>
      <c r="I353" s="81"/>
      <c r="J353" s="135">
        <f t="shared" si="2"/>
        <v>15.544188689968742</v>
      </c>
      <c r="K353" s="142"/>
      <c r="L353" s="138"/>
      <c r="M353" s="138"/>
      <c r="N353" s="123"/>
      <c r="O353" s="123"/>
      <c r="P353" s="23">
        <f t="shared" si="1"/>
        <v>351.9</v>
      </c>
      <c r="Q353" s="117"/>
    </row>
    <row r="354" spans="1:17" ht="15.75" customHeight="1" x14ac:dyDescent="0.3">
      <c r="A354" s="118">
        <v>2929</v>
      </c>
      <c r="B354" s="118">
        <v>13</v>
      </c>
      <c r="C354" s="126" t="s">
        <v>427</v>
      </c>
      <c r="D354" s="126">
        <v>11</v>
      </c>
      <c r="E354" s="127">
        <v>43571</v>
      </c>
      <c r="F354" s="141">
        <v>5314</v>
      </c>
      <c r="G354" s="126">
        <v>6694</v>
      </c>
      <c r="H354" s="126">
        <v>6466</v>
      </c>
      <c r="I354" s="126">
        <v>1</v>
      </c>
      <c r="J354" s="128">
        <f t="shared" si="2"/>
        <v>19.791666666666664</v>
      </c>
      <c r="K354" s="143" t="s">
        <v>13</v>
      </c>
      <c r="L354" s="130">
        <f>AVERAGE(J354:J355)</f>
        <v>19.974111219830398</v>
      </c>
      <c r="M354" s="130">
        <f>_xlfn.STDEV.S(J354,J355)</f>
        <v>0.2580155614652489</v>
      </c>
      <c r="N354" s="123">
        <v>1</v>
      </c>
      <c r="O354" s="123"/>
      <c r="P354" s="23">
        <f t="shared" si="1"/>
        <v>115.2</v>
      </c>
      <c r="Q354" s="117">
        <f>AVERAGE(P354:P355)</f>
        <v>108.7</v>
      </c>
    </row>
    <row r="355" spans="1:17" ht="15.75" customHeight="1" x14ac:dyDescent="0.3">
      <c r="A355" s="118">
        <v>2930</v>
      </c>
      <c r="B355" s="118">
        <v>14</v>
      </c>
      <c r="C355" s="126" t="s">
        <v>427</v>
      </c>
      <c r="D355" s="126">
        <v>11</v>
      </c>
      <c r="E355" s="127">
        <v>43571</v>
      </c>
      <c r="F355" s="141">
        <v>5249</v>
      </c>
      <c r="G355" s="126">
        <v>6477</v>
      </c>
      <c r="H355" s="126">
        <v>6271</v>
      </c>
      <c r="I355" s="126"/>
      <c r="J355" s="128">
        <f t="shared" si="2"/>
        <v>20.156555772994128</v>
      </c>
      <c r="K355" s="143"/>
      <c r="L355" s="132"/>
      <c r="M355" s="132"/>
      <c r="N355" s="123"/>
      <c r="O355" s="123"/>
      <c r="P355" s="23">
        <f t="shared" si="1"/>
        <v>102.2</v>
      </c>
      <c r="Q355" s="117"/>
    </row>
    <row r="356" spans="1:17" ht="15.75" customHeight="1" x14ac:dyDescent="0.3">
      <c r="A356" s="118">
        <v>3667</v>
      </c>
      <c r="B356" s="118">
        <v>89</v>
      </c>
      <c r="C356" s="126" t="s">
        <v>427</v>
      </c>
      <c r="D356" s="126">
        <v>14</v>
      </c>
      <c r="E356" s="127">
        <v>43591</v>
      </c>
      <c r="F356" s="126">
        <v>5188</v>
      </c>
      <c r="G356" s="141">
        <v>8337</v>
      </c>
      <c r="H356" s="126">
        <v>7429</v>
      </c>
      <c r="I356" s="126"/>
      <c r="J356" s="128">
        <f t="shared" si="2"/>
        <v>40.517626059794736</v>
      </c>
      <c r="K356" s="143" t="s">
        <v>13</v>
      </c>
      <c r="L356" s="130">
        <f>AVERAGE(J356:J357)</f>
        <v>40.688449154404168</v>
      </c>
      <c r="M356" s="130">
        <f>_xlfn.STDEV.S(J356,J357)</f>
        <v>0.24158033716319577</v>
      </c>
      <c r="N356" s="123"/>
      <c r="O356" s="123"/>
      <c r="P356" s="23">
        <f t="shared" si="1"/>
        <v>224.1</v>
      </c>
      <c r="Q356" s="117">
        <f>AVERAGE(P356:P357)</f>
        <v>226.1</v>
      </c>
    </row>
    <row r="357" spans="1:17" ht="15.75" customHeight="1" x14ac:dyDescent="0.3">
      <c r="A357" s="118">
        <v>3668</v>
      </c>
      <c r="B357" s="118">
        <v>90</v>
      </c>
      <c r="C357" s="126" t="s">
        <v>427</v>
      </c>
      <c r="D357" s="126">
        <v>14</v>
      </c>
      <c r="E357" s="127">
        <v>43591</v>
      </c>
      <c r="F357" s="126">
        <v>5202</v>
      </c>
      <c r="G357" s="141">
        <v>8415</v>
      </c>
      <c r="H357" s="126">
        <v>7483</v>
      </c>
      <c r="I357" s="126"/>
      <c r="J357" s="128">
        <f t="shared" si="2"/>
        <v>40.859272249013593</v>
      </c>
      <c r="K357" s="143"/>
      <c r="L357" s="132"/>
      <c r="M357" s="132"/>
      <c r="N357" s="123"/>
      <c r="O357" s="123"/>
      <c r="P357" s="23">
        <f t="shared" si="1"/>
        <v>228.1</v>
      </c>
      <c r="Q357" s="117"/>
    </row>
    <row r="358" spans="1:17" ht="15.75" customHeight="1" x14ac:dyDescent="0.3">
      <c r="A358" s="118">
        <v>4003</v>
      </c>
      <c r="B358" s="118">
        <v>33</v>
      </c>
      <c r="C358" s="126" t="s">
        <v>427</v>
      </c>
      <c r="D358" s="126">
        <v>15</v>
      </c>
      <c r="E358" s="127">
        <v>43599</v>
      </c>
      <c r="F358" s="126">
        <v>5203</v>
      </c>
      <c r="G358" s="126">
        <v>7985</v>
      </c>
      <c r="H358" s="126">
        <v>7359</v>
      </c>
      <c r="I358" s="126"/>
      <c r="J358" s="128">
        <f t="shared" si="2"/>
        <v>29.035250463821892</v>
      </c>
      <c r="K358" s="128"/>
      <c r="L358" s="130">
        <f>AVERAGE(J358:J359)</f>
        <v>28.544564386578852</v>
      </c>
      <c r="M358" s="130">
        <f>_xlfn.STDEV.S(J358,J359)</f>
        <v>0.6939349053047601</v>
      </c>
      <c r="N358" s="123"/>
      <c r="O358" s="123"/>
      <c r="P358" s="23">
        <f t="shared" si="1"/>
        <v>215.6</v>
      </c>
      <c r="Q358" s="117">
        <f>AVERAGE(P358:P359)</f>
        <v>215.45</v>
      </c>
    </row>
    <row r="359" spans="1:17" ht="15.75" customHeight="1" x14ac:dyDescent="0.3">
      <c r="A359" s="118">
        <v>4004</v>
      </c>
      <c r="B359" s="118">
        <v>34</v>
      </c>
      <c r="C359" s="126" t="s">
        <v>427</v>
      </c>
      <c r="D359" s="126">
        <v>15</v>
      </c>
      <c r="E359" s="127">
        <v>43599</v>
      </c>
      <c r="F359" s="126">
        <v>5191</v>
      </c>
      <c r="G359" s="126">
        <v>7948</v>
      </c>
      <c r="H359" s="126">
        <v>7344</v>
      </c>
      <c r="I359" s="126"/>
      <c r="J359" s="128">
        <f t="shared" si="2"/>
        <v>28.053878309335811</v>
      </c>
      <c r="K359" s="128"/>
      <c r="L359" s="132"/>
      <c r="M359" s="132"/>
      <c r="N359" s="123"/>
      <c r="O359" s="123"/>
      <c r="P359" s="23">
        <f t="shared" si="1"/>
        <v>215.3</v>
      </c>
      <c r="Q359" s="117"/>
    </row>
    <row r="360" spans="1:17" ht="15.75" customHeight="1" x14ac:dyDescent="0.3">
      <c r="A360" s="118">
        <v>4649</v>
      </c>
      <c r="B360" s="118">
        <v>33</v>
      </c>
      <c r="C360" s="126" t="s">
        <v>427</v>
      </c>
      <c r="D360" s="126">
        <v>17</v>
      </c>
      <c r="E360" s="127">
        <v>43619</v>
      </c>
      <c r="F360" s="126">
        <v>5203</v>
      </c>
      <c r="G360" s="126">
        <v>7602</v>
      </c>
      <c r="H360" s="126">
        <v>7203</v>
      </c>
      <c r="I360" s="126"/>
      <c r="J360" s="128">
        <f t="shared" si="2"/>
        <v>19.950000000000003</v>
      </c>
      <c r="K360" s="143"/>
      <c r="L360" s="130">
        <f>AVERAGE(J360:J361)</f>
        <v>19.960458070770724</v>
      </c>
      <c r="M360" s="130">
        <f>_xlfn.STDEV.S(J360,J361)</f>
        <v>1.4789945520210854E-2</v>
      </c>
      <c r="N360" s="123"/>
      <c r="O360" s="123"/>
      <c r="P360" s="23">
        <f t="shared" si="1"/>
        <v>200</v>
      </c>
      <c r="Q360" s="117">
        <f>AVERAGE(P360:P361)</f>
        <v>203.15</v>
      </c>
    </row>
    <row r="361" spans="1:17" ht="15.75" customHeight="1" x14ac:dyDescent="0.3">
      <c r="A361" s="118">
        <v>4650</v>
      </c>
      <c r="B361" s="118">
        <v>34</v>
      </c>
      <c r="C361" s="126" t="s">
        <v>427</v>
      </c>
      <c r="D361" s="126">
        <v>17</v>
      </c>
      <c r="E361" s="127">
        <v>43619</v>
      </c>
      <c r="F361" s="126">
        <v>5191</v>
      </c>
      <c r="G361" s="126">
        <v>7666</v>
      </c>
      <c r="H361" s="126">
        <v>7254</v>
      </c>
      <c r="I361" s="126"/>
      <c r="J361" s="128">
        <f t="shared" si="2"/>
        <v>19.970916141541444</v>
      </c>
      <c r="K361" s="143"/>
      <c r="L361" s="132"/>
      <c r="M361" s="132"/>
      <c r="N361" s="123"/>
      <c r="O361" s="123"/>
      <c r="P361" s="23">
        <f t="shared" si="1"/>
        <v>206.3</v>
      </c>
      <c r="Q361" s="117"/>
    </row>
    <row r="362" spans="1:17" ht="15.75" customHeight="1" x14ac:dyDescent="0.3">
      <c r="A362" s="118">
        <v>5283</v>
      </c>
      <c r="B362" s="118">
        <v>21</v>
      </c>
      <c r="C362" s="126" t="s">
        <v>427</v>
      </c>
      <c r="D362" s="126">
        <v>19</v>
      </c>
      <c r="E362" s="127">
        <v>43637</v>
      </c>
      <c r="F362" s="126">
        <v>5224</v>
      </c>
      <c r="G362" s="126">
        <v>7975</v>
      </c>
      <c r="H362" s="126">
        <v>7486</v>
      </c>
      <c r="I362" s="126" t="s">
        <v>428</v>
      </c>
      <c r="J362" s="128">
        <f t="shared" si="2"/>
        <v>21.618037135278513</v>
      </c>
      <c r="K362" s="143"/>
      <c r="L362" s="130">
        <f>AVERAGE(J362:J363)</f>
        <v>21.681594744924574</v>
      </c>
      <c r="M362" s="130">
        <f>_xlfn.STDEV.S(J362,J363)</f>
        <v>8.9884033553477113E-2</v>
      </c>
      <c r="N362" s="123"/>
      <c r="O362" s="123"/>
      <c r="P362" s="23">
        <f t="shared" si="1"/>
        <v>226.2</v>
      </c>
      <c r="Q362" s="117">
        <f>AVERAGE(P362:P363)</f>
        <v>221.39999999999998</v>
      </c>
    </row>
    <row r="363" spans="1:17" ht="15.75" customHeight="1" x14ac:dyDescent="0.3">
      <c r="A363" s="118">
        <v>5284</v>
      </c>
      <c r="B363" s="118">
        <v>22</v>
      </c>
      <c r="C363" s="126" t="s">
        <v>427</v>
      </c>
      <c r="D363" s="126">
        <v>19</v>
      </c>
      <c r="E363" s="127">
        <v>43637</v>
      </c>
      <c r="F363" s="126">
        <v>5276</v>
      </c>
      <c r="G363" s="126">
        <v>7913</v>
      </c>
      <c r="H363" s="126">
        <v>7442</v>
      </c>
      <c r="I363" s="126"/>
      <c r="J363" s="128">
        <f t="shared" si="2"/>
        <v>21.745152354570639</v>
      </c>
      <c r="K363" s="143"/>
      <c r="L363" s="132"/>
      <c r="M363" s="132"/>
      <c r="N363" s="123"/>
      <c r="O363" s="123"/>
      <c r="P363" s="23">
        <f t="shared" si="1"/>
        <v>216.6</v>
      </c>
      <c r="Q363" s="117"/>
    </row>
    <row r="364" spans="1:17" ht="15.75" customHeight="1" x14ac:dyDescent="0.3">
      <c r="A364" s="118">
        <v>5521</v>
      </c>
      <c r="B364" s="118">
        <v>13</v>
      </c>
      <c r="C364" s="126" t="s">
        <v>427</v>
      </c>
      <c r="D364" s="126">
        <v>20</v>
      </c>
      <c r="E364" s="127">
        <v>43649</v>
      </c>
      <c r="F364" s="126">
        <v>5314</v>
      </c>
      <c r="G364" s="126">
        <v>7932</v>
      </c>
      <c r="H364" s="126">
        <v>7494</v>
      </c>
      <c r="I364" s="126">
        <v>5</v>
      </c>
      <c r="J364" s="128">
        <f t="shared" si="2"/>
        <v>20.091743119266056</v>
      </c>
      <c r="K364" s="143"/>
      <c r="L364" s="130">
        <f>AVERAGE(J364:J365)</f>
        <v>20.459696025299237</v>
      </c>
      <c r="M364" s="130">
        <f>_xlfn.STDEV.S(J364,J365)</f>
        <v>0.52036399002672107</v>
      </c>
      <c r="N364" s="123"/>
      <c r="O364" s="123"/>
      <c r="P364" s="23">
        <f t="shared" si="1"/>
        <v>218</v>
      </c>
      <c r="Q364" s="117">
        <f>AVERAGE(P364:P365)</f>
        <v>218.95</v>
      </c>
    </row>
    <row r="365" spans="1:17" ht="15.75" customHeight="1" x14ac:dyDescent="0.3">
      <c r="A365" s="118">
        <v>5522</v>
      </c>
      <c r="B365" s="118">
        <v>14</v>
      </c>
      <c r="C365" s="126" t="s">
        <v>427</v>
      </c>
      <c r="D365" s="126">
        <v>20</v>
      </c>
      <c r="E365" s="127">
        <v>43649</v>
      </c>
      <c r="F365" s="126">
        <v>5249</v>
      </c>
      <c r="G365" s="126">
        <v>7906</v>
      </c>
      <c r="H365" s="126">
        <v>7448</v>
      </c>
      <c r="I365" s="126"/>
      <c r="J365" s="128">
        <f t="shared" si="2"/>
        <v>20.827648931332423</v>
      </c>
      <c r="K365" s="143"/>
      <c r="L365" s="132"/>
      <c r="M365" s="132"/>
      <c r="N365" s="123"/>
      <c r="O365" s="123"/>
      <c r="P365" s="23">
        <f t="shared" si="1"/>
        <v>219.9</v>
      </c>
      <c r="Q365" s="117"/>
    </row>
    <row r="366" spans="1:17" ht="15.75" customHeight="1" x14ac:dyDescent="0.3">
      <c r="A366" s="118">
        <v>5829</v>
      </c>
      <c r="B366" s="118">
        <v>38</v>
      </c>
      <c r="C366" s="126" t="s">
        <v>427</v>
      </c>
      <c r="D366" s="126">
        <v>22</v>
      </c>
      <c r="E366" s="127">
        <v>43685</v>
      </c>
      <c r="F366" s="126">
        <v>5241</v>
      </c>
      <c r="G366" s="126">
        <v>7797</v>
      </c>
      <c r="H366" s="126">
        <v>7447</v>
      </c>
      <c r="I366" s="126">
        <v>5</v>
      </c>
      <c r="J366" s="128">
        <f t="shared" si="2"/>
        <v>15.86582048957389</v>
      </c>
      <c r="K366" s="143"/>
      <c r="L366" s="130">
        <f>AVERAGE(J366:J367)</f>
        <v>15.875559311696367</v>
      </c>
      <c r="M366" s="130">
        <f>_xlfn.STDEV.S(J366,J367)</f>
        <v>1.3772774327145175E-2</v>
      </c>
      <c r="N366" s="123"/>
      <c r="O366" s="123"/>
      <c r="P366" s="23">
        <f t="shared" si="1"/>
        <v>220.6</v>
      </c>
      <c r="Q366" s="117">
        <f>AVERAGE(P366:P367)</f>
        <v>220.14999999999998</v>
      </c>
    </row>
    <row r="367" spans="1:17" ht="15.75" customHeight="1" x14ac:dyDescent="0.3">
      <c r="A367" s="118">
        <v>5830</v>
      </c>
      <c r="B367" s="118">
        <v>38</v>
      </c>
      <c r="C367" s="126" t="s">
        <v>427</v>
      </c>
      <c r="D367" s="126">
        <v>22</v>
      </c>
      <c r="E367" s="127">
        <v>43685</v>
      </c>
      <c r="F367" s="126">
        <v>5241</v>
      </c>
      <c r="G367" s="126">
        <v>7787</v>
      </c>
      <c r="H367" s="126">
        <v>7438</v>
      </c>
      <c r="I367" s="126"/>
      <c r="J367" s="128">
        <f t="shared" si="2"/>
        <v>15.885298133818843</v>
      </c>
      <c r="K367" s="143"/>
      <c r="L367" s="132"/>
      <c r="M367" s="132"/>
      <c r="N367" s="123"/>
      <c r="O367" s="123"/>
      <c r="P367" s="23">
        <f t="shared" si="1"/>
        <v>219.7</v>
      </c>
      <c r="Q367" s="117"/>
    </row>
    <row r="368" spans="1:17" ht="15.75" customHeight="1" x14ac:dyDescent="0.3">
      <c r="A368" s="118">
        <v>3281</v>
      </c>
      <c r="B368" s="118">
        <v>37</v>
      </c>
      <c r="C368" s="81" t="s">
        <v>429</v>
      </c>
      <c r="D368" s="81">
        <v>13</v>
      </c>
      <c r="E368" s="82">
        <v>43587</v>
      </c>
      <c r="F368" s="81">
        <v>5225</v>
      </c>
      <c r="G368" s="81">
        <v>8570</v>
      </c>
      <c r="H368" s="81">
        <v>7618</v>
      </c>
      <c r="I368" s="81">
        <v>1</v>
      </c>
      <c r="J368" s="135">
        <f t="shared" si="2"/>
        <v>39.78269954032595</v>
      </c>
      <c r="K368" s="142" t="s">
        <v>13</v>
      </c>
      <c r="L368" s="137">
        <f>AVERAGE(J368:J369)</f>
        <v>40.525321062029008</v>
      </c>
      <c r="M368" s="137">
        <f>_xlfn.STDEV.S(J368,J369)</f>
        <v>1.0502254277026046</v>
      </c>
      <c r="N368" s="123">
        <v>2</v>
      </c>
      <c r="O368" s="123"/>
      <c r="P368" s="23">
        <f t="shared" si="1"/>
        <v>239.3</v>
      </c>
      <c r="Q368" s="117">
        <f>AVERAGE(P368:P369)</f>
        <v>245.05</v>
      </c>
    </row>
    <row r="369" spans="1:17" ht="15.75" customHeight="1" x14ac:dyDescent="0.3">
      <c r="A369" s="118">
        <v>3282</v>
      </c>
      <c r="B369" s="118">
        <v>38</v>
      </c>
      <c r="C369" s="81" t="s">
        <v>429</v>
      </c>
      <c r="D369" s="81">
        <v>13</v>
      </c>
      <c r="E369" s="82">
        <v>43587</v>
      </c>
      <c r="F369" s="81">
        <v>5241</v>
      </c>
      <c r="G369" s="81">
        <v>8784</v>
      </c>
      <c r="H369" s="81">
        <v>7749</v>
      </c>
      <c r="I369" s="81"/>
      <c r="J369" s="135">
        <f t="shared" si="2"/>
        <v>41.267942583732058</v>
      </c>
      <c r="K369" s="142"/>
      <c r="L369" s="138"/>
      <c r="M369" s="138"/>
      <c r="N369" s="123"/>
      <c r="O369" s="123"/>
      <c r="P369" s="23">
        <f t="shared" si="1"/>
        <v>250.8</v>
      </c>
      <c r="Q369" s="117"/>
    </row>
    <row r="370" spans="1:17" ht="15.75" customHeight="1" x14ac:dyDescent="0.3">
      <c r="A370" s="118">
        <v>4005</v>
      </c>
      <c r="B370" s="118">
        <v>35</v>
      </c>
      <c r="C370" s="81" t="s">
        <v>429</v>
      </c>
      <c r="D370" s="81">
        <v>15</v>
      </c>
      <c r="E370" s="82">
        <v>43599</v>
      </c>
      <c r="F370" s="81">
        <v>5280</v>
      </c>
      <c r="G370" s="81">
        <v>9367</v>
      </c>
      <c r="H370" s="81">
        <v>8097</v>
      </c>
      <c r="I370" s="81"/>
      <c r="J370" s="135">
        <f t="shared" si="2"/>
        <v>45.083422080227194</v>
      </c>
      <c r="K370" s="135"/>
      <c r="L370" s="137">
        <f>AVERAGE(J370:J371)</f>
        <v>44.658355863180439</v>
      </c>
      <c r="M370" s="137">
        <f>_xlfn.STDEV.S(J370,J371)</f>
        <v>0.6011344090541465</v>
      </c>
      <c r="N370" s="123"/>
      <c r="O370" s="123"/>
      <c r="P370" s="23">
        <f t="shared" si="1"/>
        <v>281.7</v>
      </c>
      <c r="Q370" s="117">
        <f>AVERAGE(P370:P371)</f>
        <v>293.45</v>
      </c>
    </row>
    <row r="371" spans="1:17" ht="15.75" customHeight="1" x14ac:dyDescent="0.3">
      <c r="A371" s="118">
        <v>4006</v>
      </c>
      <c r="B371" s="118">
        <v>36</v>
      </c>
      <c r="C371" s="81" t="s">
        <v>429</v>
      </c>
      <c r="D371" s="81">
        <v>15</v>
      </c>
      <c r="E371" s="82">
        <v>43599</v>
      </c>
      <c r="F371" s="81">
        <v>5219</v>
      </c>
      <c r="G371" s="81">
        <v>9621</v>
      </c>
      <c r="H371" s="81">
        <v>8271</v>
      </c>
      <c r="I371" s="81"/>
      <c r="J371" s="135">
        <f t="shared" si="2"/>
        <v>44.233289646133684</v>
      </c>
      <c r="K371" s="135"/>
      <c r="L371" s="138"/>
      <c r="M371" s="138"/>
      <c r="N371" s="123"/>
      <c r="O371" s="123"/>
      <c r="P371" s="23">
        <f t="shared" si="1"/>
        <v>305.2</v>
      </c>
      <c r="Q371" s="117"/>
    </row>
    <row r="372" spans="1:17" ht="15.75" customHeight="1" x14ac:dyDescent="0.3">
      <c r="A372" s="118">
        <v>4651</v>
      </c>
      <c r="B372" s="118">
        <v>35</v>
      </c>
      <c r="C372" s="81" t="s">
        <v>429</v>
      </c>
      <c r="D372" s="81">
        <v>17</v>
      </c>
      <c r="E372" s="82">
        <v>43619</v>
      </c>
      <c r="F372" s="81">
        <v>5280</v>
      </c>
      <c r="G372" s="81">
        <v>8739</v>
      </c>
      <c r="H372" s="81">
        <v>7863</v>
      </c>
      <c r="I372" s="81"/>
      <c r="J372" s="135">
        <f t="shared" si="2"/>
        <v>33.91405342624855</v>
      </c>
      <c r="K372" s="142"/>
      <c r="L372" s="137">
        <f>AVERAGE(J372:J373)</f>
        <v>34.184231496382871</v>
      </c>
      <c r="M372" s="137">
        <f>_xlfn.STDEV.S(J372,J373)</f>
        <v>0.38208949103974604</v>
      </c>
      <c r="N372" s="123"/>
      <c r="O372" s="123"/>
      <c r="P372" s="23">
        <f t="shared" si="1"/>
        <v>258.3</v>
      </c>
      <c r="Q372" s="117">
        <f>AVERAGE(P372:P373)</f>
        <v>262.95000000000005</v>
      </c>
    </row>
    <row r="373" spans="1:17" ht="15.75" customHeight="1" x14ac:dyDescent="0.3">
      <c r="A373" s="118">
        <v>4652</v>
      </c>
      <c r="B373" s="118">
        <v>36</v>
      </c>
      <c r="C373" s="81" t="s">
        <v>429</v>
      </c>
      <c r="D373" s="81">
        <v>17</v>
      </c>
      <c r="E373" s="82">
        <v>43619</v>
      </c>
      <c r="F373" s="81">
        <v>5219</v>
      </c>
      <c r="G373" s="81">
        <v>8817</v>
      </c>
      <c r="H373" s="81">
        <v>7895</v>
      </c>
      <c r="I373" s="81"/>
      <c r="J373" s="135">
        <f t="shared" si="2"/>
        <v>34.454409566517192</v>
      </c>
      <c r="K373" s="142"/>
      <c r="L373" s="138"/>
      <c r="M373" s="138"/>
      <c r="N373" s="123"/>
      <c r="O373" s="123"/>
      <c r="P373" s="23">
        <f t="shared" si="1"/>
        <v>267.60000000000002</v>
      </c>
      <c r="Q373" s="117"/>
    </row>
    <row r="374" spans="1:17" ht="15.75" customHeight="1" x14ac:dyDescent="0.3">
      <c r="A374" s="118">
        <v>5831</v>
      </c>
      <c r="B374" s="118">
        <v>39</v>
      </c>
      <c r="C374" s="81" t="s">
        <v>429</v>
      </c>
      <c r="D374" s="81">
        <v>22</v>
      </c>
      <c r="E374" s="82">
        <v>43685</v>
      </c>
      <c r="F374" s="81">
        <v>5245</v>
      </c>
      <c r="G374" s="81">
        <v>8333</v>
      </c>
      <c r="H374" s="81">
        <v>7897</v>
      </c>
      <c r="I374" s="81">
        <v>9</v>
      </c>
      <c r="J374" s="135">
        <f t="shared" si="2"/>
        <v>16.440422322775262</v>
      </c>
      <c r="K374" s="142"/>
      <c r="L374" s="137">
        <f>AVERAGE(J374:J375)</f>
        <v>16.566335489860386</v>
      </c>
      <c r="M374" s="137">
        <f>_xlfn.STDEV.S(J374,J375)</f>
        <v>0.17806810857313088</v>
      </c>
      <c r="N374" s="123"/>
      <c r="O374" s="123"/>
      <c r="P374" s="23">
        <f t="shared" si="1"/>
        <v>265.2</v>
      </c>
      <c r="Q374" s="117">
        <f>AVERAGE(P374:P375)</f>
        <v>262.89999999999998</v>
      </c>
    </row>
    <row r="375" spans="1:17" ht="15.75" customHeight="1" x14ac:dyDescent="0.3">
      <c r="A375" s="118">
        <v>5832</v>
      </c>
      <c r="B375" s="118">
        <v>39</v>
      </c>
      <c r="C375" s="81" t="s">
        <v>429</v>
      </c>
      <c r="D375" s="81">
        <v>22</v>
      </c>
      <c r="E375" s="82">
        <v>43685</v>
      </c>
      <c r="F375" s="81">
        <v>5245</v>
      </c>
      <c r="G375" s="81">
        <v>8286</v>
      </c>
      <c r="H375" s="81">
        <v>7851</v>
      </c>
      <c r="I375" s="81"/>
      <c r="J375" s="135">
        <f t="shared" si="2"/>
        <v>16.692248656945509</v>
      </c>
      <c r="K375" s="142"/>
      <c r="L375" s="138"/>
      <c r="M375" s="138"/>
      <c r="N375" s="123"/>
      <c r="O375" s="123"/>
      <c r="P375" s="23">
        <f t="shared" si="1"/>
        <v>260.60000000000002</v>
      </c>
      <c r="Q375" s="117"/>
    </row>
    <row r="376" spans="1:17" ht="15.75" customHeight="1" x14ac:dyDescent="0.3">
      <c r="A376" s="118">
        <v>3669</v>
      </c>
      <c r="B376" s="118">
        <v>91</v>
      </c>
      <c r="C376" s="81" t="s">
        <v>430</v>
      </c>
      <c r="D376" s="81">
        <v>14</v>
      </c>
      <c r="E376" s="82">
        <v>43591</v>
      </c>
      <c r="F376" s="81">
        <v>5252</v>
      </c>
      <c r="G376" s="134">
        <v>9598</v>
      </c>
      <c r="H376" s="81">
        <v>7630</v>
      </c>
      <c r="I376" s="81">
        <v>2</v>
      </c>
      <c r="J376" s="135">
        <f t="shared" si="2"/>
        <v>82.758620689655174</v>
      </c>
      <c r="K376" s="142" t="s">
        <v>405</v>
      </c>
      <c r="L376" s="137">
        <f>AVERAGE(J376:J377)</f>
        <v>62.885662431941924</v>
      </c>
      <c r="M376" s="137">
        <f>_xlfn.STDEV.S(J376,J377)</f>
        <v>28.104607092532486</v>
      </c>
      <c r="N376" s="123">
        <v>2</v>
      </c>
      <c r="O376" s="123"/>
      <c r="P376" s="23">
        <f t="shared" si="1"/>
        <v>237.8</v>
      </c>
      <c r="Q376" s="117">
        <f>AVERAGE(P376:P377)</f>
        <v>229.10000000000002</v>
      </c>
    </row>
    <row r="377" spans="1:17" ht="15.75" customHeight="1" x14ac:dyDescent="0.3">
      <c r="A377" s="118">
        <v>3670</v>
      </c>
      <c r="B377" s="118">
        <v>92</v>
      </c>
      <c r="C377" s="81" t="s">
        <v>430</v>
      </c>
      <c r="D377" s="81">
        <v>14</v>
      </c>
      <c r="E377" s="82">
        <v>43591</v>
      </c>
      <c r="F377" s="81">
        <v>5241</v>
      </c>
      <c r="G377" s="134">
        <v>8393</v>
      </c>
      <c r="H377" s="81">
        <v>7445</v>
      </c>
      <c r="I377" s="81"/>
      <c r="J377" s="135">
        <f t="shared" si="2"/>
        <v>43.012704174228681</v>
      </c>
      <c r="K377" s="142"/>
      <c r="L377" s="138"/>
      <c r="M377" s="138"/>
      <c r="N377" s="123"/>
      <c r="O377" s="123"/>
      <c r="P377" s="23">
        <f t="shared" si="1"/>
        <v>220.4</v>
      </c>
      <c r="Q377" s="117"/>
    </row>
    <row r="378" spans="1:17" ht="15.75" customHeight="1" x14ac:dyDescent="0.3">
      <c r="A378" s="118">
        <v>4335</v>
      </c>
      <c r="B378" s="118">
        <v>41</v>
      </c>
      <c r="C378" s="81" t="s">
        <v>430</v>
      </c>
      <c r="D378" s="81">
        <v>16</v>
      </c>
      <c r="E378" s="82">
        <v>43607</v>
      </c>
      <c r="F378" s="81">
        <v>5264</v>
      </c>
      <c r="G378" s="81">
        <v>8559</v>
      </c>
      <c r="H378" s="81">
        <v>7859</v>
      </c>
      <c r="I378" s="81">
        <v>2</v>
      </c>
      <c r="J378" s="135">
        <f t="shared" si="2"/>
        <v>26.97495183044316</v>
      </c>
      <c r="K378" s="142"/>
      <c r="L378" s="137">
        <f>AVERAGE(J378:J379)</f>
        <v>26.662598664812414</v>
      </c>
      <c r="M378" s="137">
        <f>_xlfn.STDEV.S(J378,J379)</f>
        <v>0.44173408308517115</v>
      </c>
      <c r="N378" s="123"/>
      <c r="O378" s="123"/>
      <c r="P378" s="23">
        <f t="shared" si="1"/>
        <v>259.5</v>
      </c>
      <c r="Q378" s="117">
        <f>AVERAGE(P378:P379)</f>
        <v>251.95</v>
      </c>
    </row>
    <row r="379" spans="1:17" ht="15.75" customHeight="1" x14ac:dyDescent="0.3">
      <c r="A379" s="118">
        <v>4336</v>
      </c>
      <c r="B379" s="118">
        <v>42</v>
      </c>
      <c r="C379" s="81" t="s">
        <v>430</v>
      </c>
      <c r="D379" s="81">
        <v>16</v>
      </c>
      <c r="E379" s="82">
        <v>43607</v>
      </c>
      <c r="F379" s="81">
        <v>5270</v>
      </c>
      <c r="G379" s="81">
        <v>8358</v>
      </c>
      <c r="H379" s="81">
        <v>7714</v>
      </c>
      <c r="I379" s="81"/>
      <c r="J379" s="135">
        <f t="shared" si="2"/>
        <v>26.350245499181668</v>
      </c>
      <c r="K379" s="142"/>
      <c r="L379" s="138"/>
      <c r="M379" s="138"/>
      <c r="N379" s="123"/>
      <c r="O379" s="123"/>
      <c r="P379" s="23">
        <f t="shared" si="1"/>
        <v>244.4</v>
      </c>
      <c r="Q379" s="117"/>
    </row>
    <row r="380" spans="1:17" ht="15.75" customHeight="1" x14ac:dyDescent="0.3">
      <c r="A380" s="118">
        <v>4981</v>
      </c>
      <c r="B380" s="118">
        <v>41</v>
      </c>
      <c r="C380" s="81" t="s">
        <v>430</v>
      </c>
      <c r="D380" s="81">
        <v>18</v>
      </c>
      <c r="E380" s="82">
        <v>43626</v>
      </c>
      <c r="F380" s="81">
        <v>5264</v>
      </c>
      <c r="G380" s="81">
        <v>8460</v>
      </c>
      <c r="H380" s="81">
        <v>7881</v>
      </c>
      <c r="I380" s="81">
        <v>6</v>
      </c>
      <c r="J380" s="135">
        <f t="shared" si="2"/>
        <v>22.124570118456248</v>
      </c>
      <c r="K380" s="142"/>
      <c r="L380" s="137">
        <f>AVERAGE(J380:J381)</f>
        <v>22.163335403306355</v>
      </c>
      <c r="M380" s="137">
        <f>_xlfn.STDEV.S(J380,J381)</f>
        <v>5.4822391584278526E-2</v>
      </c>
      <c r="N380" s="123"/>
      <c r="O380" s="123"/>
      <c r="P380" s="23">
        <f t="shared" si="1"/>
        <v>261.7</v>
      </c>
      <c r="Q380" s="117">
        <f>AVERAGE(P380:P381)</f>
        <v>268.89999999999998</v>
      </c>
    </row>
    <row r="381" spans="1:17" ht="15.75" customHeight="1" x14ac:dyDescent="0.3">
      <c r="A381" s="118">
        <v>4982</v>
      </c>
      <c r="B381" s="118">
        <v>42</v>
      </c>
      <c r="C381" s="81" t="s">
        <v>430</v>
      </c>
      <c r="D381" s="81">
        <v>18</v>
      </c>
      <c r="E381" s="82">
        <v>43626</v>
      </c>
      <c r="F381" s="81">
        <v>5270</v>
      </c>
      <c r="G381" s="81">
        <v>8644</v>
      </c>
      <c r="H381" s="81">
        <v>8031</v>
      </c>
      <c r="I381" s="81"/>
      <c r="J381" s="135">
        <f t="shared" si="2"/>
        <v>22.202100688156463</v>
      </c>
      <c r="K381" s="142"/>
      <c r="L381" s="138"/>
      <c r="M381" s="138"/>
      <c r="N381" s="123"/>
      <c r="O381" s="123"/>
      <c r="P381" s="23">
        <f t="shared" si="1"/>
        <v>276.10000000000002</v>
      </c>
      <c r="Q381" s="117"/>
    </row>
    <row r="382" spans="1:17" ht="15.75" customHeight="1" x14ac:dyDescent="0.3">
      <c r="A382" s="118">
        <v>5569</v>
      </c>
      <c r="B382" s="118">
        <v>13</v>
      </c>
      <c r="C382" s="81" t="s">
        <v>430</v>
      </c>
      <c r="D382" s="81">
        <v>21</v>
      </c>
      <c r="E382" s="82">
        <v>43657</v>
      </c>
      <c r="F382" s="81">
        <v>5314</v>
      </c>
      <c r="G382" s="81">
        <v>8295</v>
      </c>
      <c r="H382" s="81">
        <v>7819</v>
      </c>
      <c r="I382" s="81">
        <v>6</v>
      </c>
      <c r="J382" s="135">
        <f t="shared" si="2"/>
        <v>19.001996007984033</v>
      </c>
      <c r="K382" s="142"/>
      <c r="L382" s="137">
        <f>AVERAGE(J382:J383)</f>
        <v>18.775022343060417</v>
      </c>
      <c r="M382" s="137">
        <f>_xlfn.STDEV.S(J382,J383)</f>
        <v>0.32098923523650391</v>
      </c>
      <c r="N382" s="123"/>
      <c r="O382" s="123"/>
      <c r="P382" s="23">
        <f t="shared" si="1"/>
        <v>250.5</v>
      </c>
      <c r="Q382" s="117">
        <f>AVERAGE(P382:P383)</f>
        <v>244.4</v>
      </c>
    </row>
    <row r="383" spans="1:17" ht="15.75" customHeight="1" x14ac:dyDescent="0.3">
      <c r="A383" s="118">
        <v>5570</v>
      </c>
      <c r="B383" s="118">
        <v>14</v>
      </c>
      <c r="C383" s="81" t="s">
        <v>430</v>
      </c>
      <c r="D383" s="81">
        <v>21</v>
      </c>
      <c r="E383" s="82">
        <v>43657</v>
      </c>
      <c r="F383" s="81">
        <v>5249</v>
      </c>
      <c r="G383" s="81">
        <v>8074</v>
      </c>
      <c r="H383" s="81">
        <v>7632</v>
      </c>
      <c r="I383" s="81"/>
      <c r="J383" s="135">
        <f t="shared" si="2"/>
        <v>18.548048678136801</v>
      </c>
      <c r="K383" s="142"/>
      <c r="L383" s="138"/>
      <c r="M383" s="138"/>
      <c r="N383" s="123"/>
      <c r="O383" s="123"/>
      <c r="P383" s="23">
        <f t="shared" si="1"/>
        <v>238.3</v>
      </c>
      <c r="Q383" s="117"/>
    </row>
    <row r="384" spans="1:17" ht="15.75" customHeight="1" x14ac:dyDescent="0.3">
      <c r="A384" s="118">
        <v>5833</v>
      </c>
      <c r="B384" s="118">
        <v>40</v>
      </c>
      <c r="C384" s="81" t="s">
        <v>430</v>
      </c>
      <c r="D384" s="81">
        <v>22</v>
      </c>
      <c r="E384" s="82">
        <v>43685</v>
      </c>
      <c r="F384" s="81">
        <v>5216</v>
      </c>
      <c r="G384" s="81">
        <v>8372</v>
      </c>
      <c r="H384" s="81">
        <v>7956</v>
      </c>
      <c r="I384" s="81">
        <v>7</v>
      </c>
      <c r="J384" s="135">
        <f t="shared" si="2"/>
        <v>15.182481751824817</v>
      </c>
      <c r="K384" s="142"/>
      <c r="L384" s="137">
        <f>AVERAGE(J384:J385)</f>
        <v>15.44187839868108</v>
      </c>
      <c r="M384" s="137">
        <f>_xlfn.STDEV.S(J384,J385)</f>
        <v>0.36684225601823067</v>
      </c>
      <c r="N384" s="123"/>
      <c r="O384" s="123"/>
      <c r="P384" s="23">
        <f t="shared" si="1"/>
        <v>274</v>
      </c>
      <c r="Q384" s="117">
        <f>AVERAGE(P384:P385)</f>
        <v>274.25</v>
      </c>
    </row>
    <row r="385" spans="1:17" ht="15.75" customHeight="1" x14ac:dyDescent="0.3">
      <c r="A385" s="118">
        <v>5834</v>
      </c>
      <c r="B385" s="118">
        <v>40</v>
      </c>
      <c r="C385" s="81" t="s">
        <v>430</v>
      </c>
      <c r="D385" s="81">
        <v>22</v>
      </c>
      <c r="E385" s="82">
        <v>43685</v>
      </c>
      <c r="F385" s="81">
        <v>5216</v>
      </c>
      <c r="G385" s="81">
        <v>8392</v>
      </c>
      <c r="H385" s="81">
        <v>7961</v>
      </c>
      <c r="I385" s="81"/>
      <c r="J385" s="135">
        <f t="shared" si="2"/>
        <v>15.701275045537342</v>
      </c>
      <c r="K385" s="142"/>
      <c r="L385" s="138"/>
      <c r="M385" s="138"/>
      <c r="N385" s="123"/>
      <c r="O385" s="123"/>
      <c r="P385" s="23">
        <f t="shared" si="1"/>
        <v>274.5</v>
      </c>
      <c r="Q385" s="117"/>
    </row>
    <row r="386" spans="1:17" ht="15.75" customHeight="1" x14ac:dyDescent="0.3">
      <c r="A386" s="118">
        <v>3283</v>
      </c>
      <c r="B386" s="118">
        <v>39</v>
      </c>
      <c r="C386" s="81" t="s">
        <v>431</v>
      </c>
      <c r="D386" s="81">
        <v>13</v>
      </c>
      <c r="E386" s="82">
        <v>43587</v>
      </c>
      <c r="F386" s="81">
        <v>5245</v>
      </c>
      <c r="G386" s="81">
        <v>7505</v>
      </c>
      <c r="H386" s="81">
        <v>6960</v>
      </c>
      <c r="I386" s="81">
        <v>1</v>
      </c>
      <c r="J386" s="135">
        <f t="shared" si="2"/>
        <v>31.778425655976676</v>
      </c>
      <c r="K386" s="142" t="s">
        <v>13</v>
      </c>
      <c r="L386" s="137">
        <f>AVERAGE(J386:J387)</f>
        <v>32.669839608615121</v>
      </c>
      <c r="M386" s="137">
        <f>_xlfn.STDEV.S(J386,J387)</f>
        <v>1.2606497015098961</v>
      </c>
      <c r="N386" s="123">
        <v>2</v>
      </c>
      <c r="O386" s="123"/>
      <c r="P386" s="23">
        <f t="shared" si="1"/>
        <v>171.5</v>
      </c>
      <c r="Q386" s="117">
        <f>AVERAGE(P386:P387)</f>
        <v>173.5</v>
      </c>
    </row>
    <row r="387" spans="1:17" ht="15.75" customHeight="1" x14ac:dyDescent="0.3">
      <c r="A387" s="118">
        <v>3284</v>
      </c>
      <c r="B387" s="118">
        <v>40</v>
      </c>
      <c r="C387" s="81" t="s">
        <v>431</v>
      </c>
      <c r="D387" s="81">
        <v>13</v>
      </c>
      <c r="E387" s="82">
        <v>43587</v>
      </c>
      <c r="F387" s="81">
        <v>5216</v>
      </c>
      <c r="G387" s="81">
        <v>7560</v>
      </c>
      <c r="H387" s="81">
        <v>6971</v>
      </c>
      <c r="I387" s="81"/>
      <c r="J387" s="135">
        <f t="shared" si="2"/>
        <v>33.561253561253565</v>
      </c>
      <c r="K387" s="142"/>
      <c r="L387" s="138"/>
      <c r="M387" s="138"/>
      <c r="N387" s="123"/>
      <c r="O387" s="123"/>
      <c r="P387" s="23">
        <f t="shared" si="1"/>
        <v>175.5</v>
      </c>
      <c r="Q387" s="117"/>
    </row>
    <row r="388" spans="1:17" ht="15.75" customHeight="1" x14ac:dyDescent="0.3">
      <c r="A388" s="118">
        <v>4007</v>
      </c>
      <c r="B388" s="118">
        <v>37</v>
      </c>
      <c r="C388" s="81" t="s">
        <v>431</v>
      </c>
      <c r="D388" s="81">
        <v>15</v>
      </c>
      <c r="E388" s="82">
        <v>43599</v>
      </c>
      <c r="F388" s="81">
        <v>5225</v>
      </c>
      <c r="G388" s="81">
        <v>7811</v>
      </c>
      <c r="H388" s="81">
        <v>7073</v>
      </c>
      <c r="I388" s="81"/>
      <c r="J388" s="135">
        <f t="shared" si="2"/>
        <v>39.935064935064936</v>
      </c>
      <c r="K388" s="135"/>
      <c r="L388" s="137">
        <f>AVERAGE(J388:J389)</f>
        <v>39.883675025184459</v>
      </c>
      <c r="M388" s="137">
        <f>_xlfn.STDEV.S(J388,J389)</f>
        <v>7.267630752210183E-2</v>
      </c>
      <c r="N388" s="123"/>
      <c r="O388" s="123"/>
      <c r="P388" s="23">
        <f t="shared" si="1"/>
        <v>184.8</v>
      </c>
      <c r="Q388" s="117">
        <f>AVERAGE(P388:P389)</f>
        <v>187.8</v>
      </c>
    </row>
    <row r="389" spans="1:17" ht="15.75" customHeight="1" x14ac:dyDescent="0.3">
      <c r="A389" s="118">
        <v>4008</v>
      </c>
      <c r="B389" s="118">
        <v>38</v>
      </c>
      <c r="C389" s="81" t="s">
        <v>431</v>
      </c>
      <c r="D389" s="81">
        <v>15</v>
      </c>
      <c r="E389" s="82">
        <v>43599</v>
      </c>
      <c r="F389" s="81">
        <v>5241</v>
      </c>
      <c r="G389" s="81">
        <v>7909</v>
      </c>
      <c r="H389" s="81">
        <v>7149</v>
      </c>
      <c r="I389" s="81"/>
      <c r="J389" s="135">
        <f t="shared" si="2"/>
        <v>39.832285115303982</v>
      </c>
      <c r="K389" s="135"/>
      <c r="L389" s="138"/>
      <c r="M389" s="138"/>
      <c r="N389" s="123"/>
      <c r="O389" s="123"/>
      <c r="P389" s="23">
        <f t="shared" si="1"/>
        <v>190.8</v>
      </c>
      <c r="Q389" s="117"/>
    </row>
    <row r="390" spans="1:17" ht="15.75" customHeight="1" x14ac:dyDescent="0.3">
      <c r="A390" s="118">
        <v>4653</v>
      </c>
      <c r="B390" s="118">
        <v>37</v>
      </c>
      <c r="C390" s="81" t="s">
        <v>431</v>
      </c>
      <c r="D390" s="81">
        <v>17</v>
      </c>
      <c r="E390" s="82">
        <v>43619</v>
      </c>
      <c r="F390" s="81">
        <v>5225</v>
      </c>
      <c r="G390" s="81">
        <v>7487</v>
      </c>
      <c r="H390" s="81">
        <v>6920</v>
      </c>
      <c r="I390" s="81"/>
      <c r="J390" s="135">
        <f t="shared" si="2"/>
        <v>33.451327433628322</v>
      </c>
      <c r="K390" s="142"/>
      <c r="L390" s="137">
        <f>AVERAGE(J390:J391)</f>
        <v>32.916730714332772</v>
      </c>
      <c r="M390" s="137">
        <f>_xlfn.STDEV.S(J390,J391)</f>
        <v>0.75603393082792913</v>
      </c>
      <c r="N390" s="123"/>
      <c r="O390" s="123"/>
      <c r="P390" s="23">
        <f t="shared" si="1"/>
        <v>169.5</v>
      </c>
      <c r="Q390" s="117">
        <f>AVERAGE(P390:P391)</f>
        <v>165.35</v>
      </c>
    </row>
    <row r="391" spans="1:17" ht="15.75" customHeight="1" x14ac:dyDescent="0.3">
      <c r="A391" s="118">
        <v>4654</v>
      </c>
      <c r="B391" s="118">
        <v>38</v>
      </c>
      <c r="C391" s="81" t="s">
        <v>431</v>
      </c>
      <c r="D391" s="81">
        <v>17</v>
      </c>
      <c r="E391" s="82">
        <v>43619</v>
      </c>
      <c r="F391" s="81">
        <v>5241</v>
      </c>
      <c r="G391" s="81">
        <v>7375</v>
      </c>
      <c r="H391" s="81">
        <v>6853</v>
      </c>
      <c r="I391" s="81"/>
      <c r="J391" s="135">
        <f t="shared" si="2"/>
        <v>32.382133995037222</v>
      </c>
      <c r="K391" s="142"/>
      <c r="L391" s="138"/>
      <c r="M391" s="138"/>
      <c r="N391" s="123"/>
      <c r="O391" s="123"/>
      <c r="P391" s="23">
        <f t="shared" si="1"/>
        <v>161.19999999999999</v>
      </c>
      <c r="Q391" s="117"/>
    </row>
    <row r="392" spans="1:17" ht="15.75" customHeight="1" x14ac:dyDescent="0.3">
      <c r="A392" s="118">
        <v>5835</v>
      </c>
      <c r="B392" s="118">
        <v>41</v>
      </c>
      <c r="C392" s="81" t="s">
        <v>431</v>
      </c>
      <c r="D392" s="81">
        <v>22</v>
      </c>
      <c r="E392" s="82">
        <v>43685</v>
      </c>
      <c r="F392" s="81">
        <v>5264</v>
      </c>
      <c r="G392" s="81">
        <v>7742</v>
      </c>
      <c r="H392" s="81">
        <v>7407</v>
      </c>
      <c r="I392" s="81">
        <v>7</v>
      </c>
      <c r="J392" s="135">
        <f t="shared" si="2"/>
        <v>15.632291180587963</v>
      </c>
      <c r="K392" s="142"/>
      <c r="L392" s="137">
        <f>AVERAGE(J392:J393)</f>
        <v>15.933505003496915</v>
      </c>
      <c r="M392" s="137">
        <f>_xlfn.STDEV.S(J392,J393)</f>
        <v>0.42598067353208796</v>
      </c>
      <c r="N392" s="123"/>
      <c r="O392" s="123"/>
      <c r="P392" s="23">
        <f t="shared" si="1"/>
        <v>214.3</v>
      </c>
      <c r="Q392" s="117">
        <f>AVERAGE(P392:P393)</f>
        <v>209.4</v>
      </c>
    </row>
    <row r="393" spans="1:17" ht="15.75" customHeight="1" x14ac:dyDescent="0.3">
      <c r="A393" s="118">
        <v>5836</v>
      </c>
      <c r="B393" s="118">
        <v>41</v>
      </c>
      <c r="C393" s="81" t="s">
        <v>431</v>
      </c>
      <c r="D393" s="81">
        <v>22</v>
      </c>
      <c r="E393" s="82">
        <v>43685</v>
      </c>
      <c r="F393" s="81">
        <v>5264</v>
      </c>
      <c r="G393" s="81">
        <v>7641</v>
      </c>
      <c r="H393" s="81">
        <v>7309</v>
      </c>
      <c r="I393" s="81"/>
      <c r="J393" s="135">
        <f t="shared" si="2"/>
        <v>16.234718826405867</v>
      </c>
      <c r="K393" s="142"/>
      <c r="L393" s="138"/>
      <c r="M393" s="138"/>
      <c r="N393" s="123"/>
      <c r="O393" s="123"/>
      <c r="P393" s="23">
        <f t="shared" si="1"/>
        <v>204.5</v>
      </c>
      <c r="Q393" s="117"/>
    </row>
    <row r="394" spans="1:17" ht="15.75" customHeight="1" x14ac:dyDescent="0.3">
      <c r="A394" s="118">
        <v>3285</v>
      </c>
      <c r="B394" s="118">
        <v>41</v>
      </c>
      <c r="C394" s="81" t="s">
        <v>432</v>
      </c>
      <c r="D394" s="81">
        <v>13</v>
      </c>
      <c r="E394" s="82">
        <v>43587</v>
      </c>
      <c r="F394" s="81">
        <v>5264</v>
      </c>
      <c r="G394" s="81">
        <v>8066</v>
      </c>
      <c r="H394" s="81">
        <v>7229</v>
      </c>
      <c r="I394" s="81">
        <v>1</v>
      </c>
      <c r="J394" s="135">
        <f t="shared" si="2"/>
        <v>42.595419847328245</v>
      </c>
      <c r="K394" s="142" t="s">
        <v>13</v>
      </c>
      <c r="L394" s="137">
        <f>AVERAGE(J394:J395)</f>
        <v>43.314605383009422</v>
      </c>
      <c r="M394" s="137">
        <f>_xlfn.STDEV.S(J394,J395)</f>
        <v>1.0170819384228802</v>
      </c>
      <c r="N394" s="123">
        <v>2</v>
      </c>
      <c r="O394" s="123"/>
      <c r="P394" s="23">
        <f t="shared" si="1"/>
        <v>196.5</v>
      </c>
      <c r="Q394" s="117">
        <f>AVERAGE(P394:P395)</f>
        <v>192.95</v>
      </c>
    </row>
    <row r="395" spans="1:17" ht="15.75" customHeight="1" x14ac:dyDescent="0.3">
      <c r="A395" s="118">
        <v>3286</v>
      </c>
      <c r="B395" s="118">
        <v>42</v>
      </c>
      <c r="C395" s="81" t="s">
        <v>432</v>
      </c>
      <c r="D395" s="81">
        <v>13</v>
      </c>
      <c r="E395" s="82">
        <v>43587</v>
      </c>
      <c r="F395" s="81">
        <v>5270</v>
      </c>
      <c r="G395" s="81">
        <v>7998</v>
      </c>
      <c r="H395" s="81">
        <v>7164</v>
      </c>
      <c r="I395" s="81"/>
      <c r="J395" s="135">
        <f t="shared" si="2"/>
        <v>44.033790918690599</v>
      </c>
      <c r="K395" s="142"/>
      <c r="L395" s="138"/>
      <c r="M395" s="138"/>
      <c r="N395" s="123"/>
      <c r="O395" s="123"/>
      <c r="P395" s="23">
        <f t="shared" si="1"/>
        <v>189.4</v>
      </c>
      <c r="Q395" s="117"/>
    </row>
    <row r="396" spans="1:17" ht="15.75" customHeight="1" x14ac:dyDescent="0.3">
      <c r="A396" s="118">
        <v>4009</v>
      </c>
      <c r="B396" s="118">
        <v>39</v>
      </c>
      <c r="C396" s="81" t="s">
        <v>432</v>
      </c>
      <c r="D396" s="81">
        <v>15</v>
      </c>
      <c r="E396" s="82">
        <v>43599</v>
      </c>
      <c r="F396" s="81">
        <v>5245</v>
      </c>
      <c r="G396" s="81">
        <v>7715</v>
      </c>
      <c r="H396" s="81">
        <v>7112</v>
      </c>
      <c r="I396" s="81"/>
      <c r="J396" s="135">
        <f t="shared" si="2"/>
        <v>32.297803963577934</v>
      </c>
      <c r="K396" s="135"/>
      <c r="L396" s="137">
        <f>AVERAGE(J396:J397)</f>
        <v>31.738255593956268</v>
      </c>
      <c r="M396" s="137">
        <f>_xlfn.STDEV.S(J396,J397)</f>
        <v>0.7913208931227137</v>
      </c>
      <c r="N396" s="123"/>
      <c r="O396" s="123"/>
      <c r="P396" s="23">
        <f t="shared" si="1"/>
        <v>186.7</v>
      </c>
      <c r="Q396" s="117">
        <f>AVERAGE(P396:P397)</f>
        <v>185.39999999999998</v>
      </c>
    </row>
    <row r="397" spans="1:17" ht="15.75" customHeight="1" x14ac:dyDescent="0.3">
      <c r="A397" s="118">
        <v>4010</v>
      </c>
      <c r="B397" s="118">
        <v>40</v>
      </c>
      <c r="C397" s="81" t="s">
        <v>432</v>
      </c>
      <c r="D397" s="81">
        <v>15</v>
      </c>
      <c r="E397" s="82">
        <v>43599</v>
      </c>
      <c r="F397" s="81">
        <v>5216</v>
      </c>
      <c r="G397" s="81">
        <v>7631</v>
      </c>
      <c r="H397" s="81">
        <v>7057</v>
      </c>
      <c r="I397" s="81"/>
      <c r="J397" s="135">
        <f t="shared" si="2"/>
        <v>31.178707224334602</v>
      </c>
      <c r="K397" s="135"/>
      <c r="L397" s="138"/>
      <c r="M397" s="138"/>
      <c r="N397" s="123"/>
      <c r="O397" s="123"/>
      <c r="P397" s="23">
        <f t="shared" si="1"/>
        <v>184.1</v>
      </c>
      <c r="Q397" s="117"/>
    </row>
    <row r="398" spans="1:17" ht="15.75" customHeight="1" x14ac:dyDescent="0.3">
      <c r="A398" s="118">
        <v>4655</v>
      </c>
      <c r="B398" s="118">
        <v>39</v>
      </c>
      <c r="C398" s="81" t="s">
        <v>432</v>
      </c>
      <c r="D398" s="81">
        <v>17</v>
      </c>
      <c r="E398" s="82">
        <v>43619</v>
      </c>
      <c r="F398" s="81">
        <v>5245</v>
      </c>
      <c r="G398" s="81">
        <v>8132</v>
      </c>
      <c r="H398" s="81">
        <v>7444</v>
      </c>
      <c r="I398" s="81"/>
      <c r="J398" s="135">
        <f t="shared" si="2"/>
        <v>31.286948613005912</v>
      </c>
      <c r="K398" s="142"/>
      <c r="L398" s="137">
        <f>AVERAGE(J398:J399)</f>
        <v>31.560072159516995</v>
      </c>
      <c r="M398" s="137">
        <f>_xlfn.STDEV.S(J398,J399)</f>
        <v>0.38625502367941311</v>
      </c>
      <c r="N398" s="123"/>
      <c r="O398" s="123"/>
      <c r="P398" s="23">
        <f t="shared" si="1"/>
        <v>219.9</v>
      </c>
      <c r="Q398" s="117">
        <f>AVERAGE(P398:P399)</f>
        <v>231.05</v>
      </c>
    </row>
    <row r="399" spans="1:17" ht="15.75" customHeight="1" x14ac:dyDescent="0.3">
      <c r="A399" s="118">
        <v>4656</v>
      </c>
      <c r="B399" s="118">
        <v>40</v>
      </c>
      <c r="C399" s="81" t="s">
        <v>432</v>
      </c>
      <c r="D399" s="81">
        <v>17</v>
      </c>
      <c r="E399" s="82">
        <v>43619</v>
      </c>
      <c r="F399" s="81">
        <v>5216</v>
      </c>
      <c r="G399" s="81">
        <v>8409</v>
      </c>
      <c r="H399" s="81">
        <v>7638</v>
      </c>
      <c r="I399" s="81"/>
      <c r="J399" s="135">
        <f t="shared" si="2"/>
        <v>31.833195706028079</v>
      </c>
      <c r="K399" s="142"/>
      <c r="L399" s="138"/>
      <c r="M399" s="138"/>
      <c r="N399" s="123"/>
      <c r="O399" s="123"/>
      <c r="P399" s="23">
        <f t="shared" si="1"/>
        <v>242.2</v>
      </c>
      <c r="Q399" s="117"/>
    </row>
    <row r="400" spans="1:17" ht="15.75" customHeight="1" x14ac:dyDescent="0.3">
      <c r="A400" s="118">
        <v>5837</v>
      </c>
      <c r="B400" s="118">
        <v>42</v>
      </c>
      <c r="C400" s="81" t="s">
        <v>432</v>
      </c>
      <c r="D400" s="81">
        <v>22</v>
      </c>
      <c r="E400" s="82">
        <v>43685</v>
      </c>
      <c r="F400" s="81">
        <v>5270</v>
      </c>
      <c r="G400" s="81">
        <v>8250</v>
      </c>
      <c r="H400" s="81">
        <v>7845</v>
      </c>
      <c r="I400" s="81">
        <v>11</v>
      </c>
      <c r="J400" s="135">
        <f t="shared" si="2"/>
        <v>15.728155339805824</v>
      </c>
      <c r="K400" s="142"/>
      <c r="L400" s="137">
        <f>AVERAGE(J400:J401)</f>
        <v>15.925126681080901</v>
      </c>
      <c r="M400" s="137">
        <f>_xlfn.STDEV.S(J400,J401)</f>
        <v>0.27855954223003343</v>
      </c>
      <c r="N400" s="123"/>
      <c r="O400" s="123"/>
      <c r="P400" s="23">
        <f t="shared" si="1"/>
        <v>257.5</v>
      </c>
      <c r="Q400" s="117">
        <f>AVERAGE(P400:P401)</f>
        <v>245.05</v>
      </c>
    </row>
    <row r="401" spans="1:17" ht="15.75" customHeight="1" x14ac:dyDescent="0.3">
      <c r="A401" s="118">
        <v>5838</v>
      </c>
      <c r="B401" s="118">
        <v>42</v>
      </c>
      <c r="C401" s="81" t="s">
        <v>432</v>
      </c>
      <c r="D401" s="81">
        <v>22</v>
      </c>
      <c r="E401" s="82">
        <v>43685</v>
      </c>
      <c r="F401" s="81">
        <v>5270</v>
      </c>
      <c r="G401" s="81">
        <v>7971</v>
      </c>
      <c r="H401" s="81">
        <v>7596</v>
      </c>
      <c r="I401" s="81"/>
      <c r="J401" s="135">
        <f t="shared" si="2"/>
        <v>16.122098022355978</v>
      </c>
      <c r="K401" s="142"/>
      <c r="L401" s="138"/>
      <c r="M401" s="138"/>
      <c r="N401" s="123"/>
      <c r="O401" s="123"/>
      <c r="P401" s="23">
        <f t="shared" si="1"/>
        <v>232.6</v>
      </c>
      <c r="Q401" s="117"/>
    </row>
    <row r="402" spans="1:17" ht="15.75" customHeight="1" x14ac:dyDescent="0.3">
      <c r="A402" s="118">
        <v>3287</v>
      </c>
      <c r="B402" s="118">
        <v>43</v>
      </c>
      <c r="C402" s="126" t="s">
        <v>433</v>
      </c>
      <c r="D402" s="126">
        <v>13</v>
      </c>
      <c r="E402" s="127">
        <v>43587</v>
      </c>
      <c r="F402" s="126">
        <v>5211</v>
      </c>
      <c r="G402" s="126">
        <v>8879</v>
      </c>
      <c r="H402" s="126">
        <v>7764</v>
      </c>
      <c r="I402" s="126">
        <v>1</v>
      </c>
      <c r="J402" s="128">
        <f t="shared" si="2"/>
        <v>43.674108891500197</v>
      </c>
      <c r="K402" s="143" t="s">
        <v>373</v>
      </c>
      <c r="L402" s="130">
        <f>AVERAGE(J402:J403)</f>
        <v>43.912444393757028</v>
      </c>
      <c r="M402" s="130">
        <f>_xlfn.STDEV.S(J402,J403)</f>
        <v>0.33705729968661879</v>
      </c>
      <c r="N402" s="123">
        <v>1</v>
      </c>
      <c r="O402" s="123"/>
      <c r="P402" s="23">
        <f t="shared" si="1"/>
        <v>255.3</v>
      </c>
      <c r="Q402" s="117">
        <f>AVERAGE(P402:P403)</f>
        <v>243.05</v>
      </c>
    </row>
    <row r="403" spans="1:17" ht="15.75" customHeight="1" x14ac:dyDescent="0.3">
      <c r="A403" s="118">
        <v>3288</v>
      </c>
      <c r="B403" s="118">
        <v>44</v>
      </c>
      <c r="C403" s="126" t="s">
        <v>433</v>
      </c>
      <c r="D403" s="126">
        <v>13</v>
      </c>
      <c r="E403" s="127">
        <v>43587</v>
      </c>
      <c r="F403" s="126">
        <v>5218</v>
      </c>
      <c r="G403" s="126">
        <v>8545</v>
      </c>
      <c r="H403" s="126">
        <v>7526</v>
      </c>
      <c r="I403" s="126"/>
      <c r="J403" s="128">
        <f t="shared" si="2"/>
        <v>44.150779896013866</v>
      </c>
      <c r="K403" s="143"/>
      <c r="L403" s="132"/>
      <c r="M403" s="132"/>
      <c r="N403" s="123"/>
      <c r="O403" s="123"/>
      <c r="P403" s="23">
        <f t="shared" si="1"/>
        <v>230.8</v>
      </c>
      <c r="Q403" s="117"/>
    </row>
    <row r="404" spans="1:17" ht="15.75" customHeight="1" x14ac:dyDescent="0.3">
      <c r="A404" s="118">
        <v>4011</v>
      </c>
      <c r="B404" s="118">
        <v>41</v>
      </c>
      <c r="C404" s="126" t="s">
        <v>433</v>
      </c>
      <c r="D404" s="126">
        <v>15</v>
      </c>
      <c r="E404" s="127">
        <v>43599</v>
      </c>
      <c r="F404" s="126">
        <v>5264</v>
      </c>
      <c r="G404" s="126">
        <v>8179</v>
      </c>
      <c r="H404" s="126">
        <v>7501</v>
      </c>
      <c r="I404" s="126"/>
      <c r="J404" s="128">
        <f t="shared" si="2"/>
        <v>30.308448815377737</v>
      </c>
      <c r="K404" s="128" t="s">
        <v>378</v>
      </c>
      <c r="L404" s="130">
        <f>AVERAGE(J404:J405)</f>
        <v>30.561201151874915</v>
      </c>
      <c r="M404" s="130">
        <f>_xlfn.STDEV.S(J404,J405)</f>
        <v>0.35744578219579703</v>
      </c>
      <c r="N404" s="123"/>
      <c r="O404" s="123"/>
      <c r="P404" s="23">
        <f t="shared" si="1"/>
        <v>223.7</v>
      </c>
      <c r="Q404" s="117">
        <f>AVERAGE(P404:P405)</f>
        <v>223.64999999999998</v>
      </c>
    </row>
    <row r="405" spans="1:17" ht="15.75" customHeight="1" x14ac:dyDescent="0.3">
      <c r="A405" s="118">
        <v>4012</v>
      </c>
      <c r="B405" s="118">
        <v>42</v>
      </c>
      <c r="C405" s="126" t="s">
        <v>433</v>
      </c>
      <c r="D405" s="126">
        <v>15</v>
      </c>
      <c r="E405" s="127">
        <v>43599</v>
      </c>
      <c r="F405" s="126">
        <v>5270</v>
      </c>
      <c r="G405" s="126">
        <v>8195</v>
      </c>
      <c r="H405" s="126">
        <v>7506</v>
      </c>
      <c r="I405" s="126"/>
      <c r="J405" s="128">
        <f t="shared" si="2"/>
        <v>30.813953488372093</v>
      </c>
      <c r="K405" s="128"/>
      <c r="L405" s="132"/>
      <c r="M405" s="132"/>
      <c r="N405" s="123"/>
      <c r="O405" s="123"/>
      <c r="P405" s="23">
        <f t="shared" si="1"/>
        <v>223.6</v>
      </c>
      <c r="Q405" s="117"/>
    </row>
    <row r="406" spans="1:17" ht="15.75" customHeight="1" x14ac:dyDescent="0.3">
      <c r="A406" s="118">
        <v>4657</v>
      </c>
      <c r="B406" s="118">
        <v>41</v>
      </c>
      <c r="C406" s="126" t="s">
        <v>433</v>
      </c>
      <c r="D406" s="126">
        <v>17</v>
      </c>
      <c r="E406" s="127">
        <v>43619</v>
      </c>
      <c r="F406" s="126">
        <v>5264</v>
      </c>
      <c r="G406" s="126">
        <v>7710</v>
      </c>
      <c r="H406" s="126">
        <v>7244</v>
      </c>
      <c r="I406" s="126"/>
      <c r="J406" s="128">
        <f t="shared" si="2"/>
        <v>23.535353535353533</v>
      </c>
      <c r="K406" s="143"/>
      <c r="L406" s="130">
        <f>AVERAGE(J406:J407)</f>
        <v>23.903367164236727</v>
      </c>
      <c r="M406" s="130">
        <f>_xlfn.STDEV.S(J406,J407)</f>
        <v>0.52044986510475433</v>
      </c>
      <c r="N406" s="123"/>
      <c r="O406" s="123"/>
      <c r="P406" s="23">
        <f t="shared" si="1"/>
        <v>198</v>
      </c>
      <c r="Q406" s="117">
        <f>AVERAGE(P406:P407)</f>
        <v>203.65</v>
      </c>
    </row>
    <row r="407" spans="1:17" ht="15.75" customHeight="1" x14ac:dyDescent="0.3">
      <c r="A407" s="118">
        <v>4658</v>
      </c>
      <c r="B407" s="118">
        <v>42</v>
      </c>
      <c r="C407" s="126" t="s">
        <v>433</v>
      </c>
      <c r="D407" s="126">
        <v>17</v>
      </c>
      <c r="E407" s="127">
        <v>43619</v>
      </c>
      <c r="F407" s="126">
        <v>5270</v>
      </c>
      <c r="G407" s="126">
        <v>7871</v>
      </c>
      <c r="H407" s="126">
        <v>7363</v>
      </c>
      <c r="I407" s="126"/>
      <c r="J407" s="128">
        <f t="shared" si="2"/>
        <v>24.271380793119924</v>
      </c>
      <c r="K407" s="143"/>
      <c r="L407" s="132"/>
      <c r="M407" s="132"/>
      <c r="N407" s="123"/>
      <c r="O407" s="123"/>
      <c r="P407" s="23">
        <f t="shared" si="1"/>
        <v>209.3</v>
      </c>
      <c r="Q407" s="117"/>
    </row>
    <row r="408" spans="1:17" ht="15.75" customHeight="1" x14ac:dyDescent="0.3">
      <c r="A408" s="118">
        <v>5285</v>
      </c>
      <c r="B408" s="118">
        <v>23</v>
      </c>
      <c r="C408" s="126" t="s">
        <v>433</v>
      </c>
      <c r="D408" s="126">
        <v>19</v>
      </c>
      <c r="E408" s="127">
        <v>43637</v>
      </c>
      <c r="F408" s="126">
        <v>5261</v>
      </c>
      <c r="G408" s="126">
        <v>7886</v>
      </c>
      <c r="H408" s="126">
        <v>7366</v>
      </c>
      <c r="I408" s="126" t="s">
        <v>388</v>
      </c>
      <c r="J408" s="128">
        <f t="shared" si="2"/>
        <v>24.703087885985749</v>
      </c>
      <c r="K408" s="143"/>
      <c r="L408" s="130">
        <f>AVERAGE(J408:J409)</f>
        <v>24.183605011695164</v>
      </c>
      <c r="M408" s="130">
        <f>_xlfn.STDEV.S(J408,J409)</f>
        <v>0.73465972624230269</v>
      </c>
      <c r="N408" s="123"/>
      <c r="O408" s="123"/>
      <c r="P408" s="23">
        <f t="shared" si="1"/>
        <v>210.5</v>
      </c>
      <c r="Q408" s="117">
        <f>AVERAGE(P408:P409)</f>
        <v>210.05</v>
      </c>
    </row>
    <row r="409" spans="1:17" ht="15.75" customHeight="1" x14ac:dyDescent="0.3">
      <c r="A409" s="118">
        <v>5286</v>
      </c>
      <c r="B409" s="118">
        <v>24</v>
      </c>
      <c r="C409" s="126" t="s">
        <v>433</v>
      </c>
      <c r="D409" s="126">
        <v>19</v>
      </c>
      <c r="E409" s="127">
        <v>43637</v>
      </c>
      <c r="F409" s="126">
        <v>5196</v>
      </c>
      <c r="G409" s="126">
        <v>7788</v>
      </c>
      <c r="H409" s="126">
        <v>7292</v>
      </c>
      <c r="I409" s="126"/>
      <c r="J409" s="128">
        <f t="shared" si="2"/>
        <v>23.664122137404579</v>
      </c>
      <c r="K409" s="143"/>
      <c r="L409" s="132"/>
      <c r="M409" s="132"/>
      <c r="N409" s="123"/>
      <c r="O409" s="123"/>
      <c r="P409" s="23">
        <f t="shared" si="1"/>
        <v>209.6</v>
      </c>
      <c r="Q409" s="117"/>
    </row>
    <row r="410" spans="1:17" ht="15.75" customHeight="1" x14ac:dyDescent="0.3">
      <c r="A410" s="118">
        <v>5839</v>
      </c>
      <c r="B410" s="118">
        <v>43</v>
      </c>
      <c r="C410" s="126" t="s">
        <v>433</v>
      </c>
      <c r="D410" s="126">
        <v>22</v>
      </c>
      <c r="E410" s="127">
        <v>43685</v>
      </c>
      <c r="F410" s="126">
        <v>5211</v>
      </c>
      <c r="G410" s="126">
        <v>7685</v>
      </c>
      <c r="H410" s="126">
        <v>7352</v>
      </c>
      <c r="I410" s="126">
        <v>7</v>
      </c>
      <c r="J410" s="128">
        <f t="shared" si="2"/>
        <v>15.553479682391405</v>
      </c>
      <c r="K410" s="143"/>
      <c r="L410" s="130">
        <f>AVERAGE(J410:J411)</f>
        <v>15.574447863118973</v>
      </c>
      <c r="M410" s="130">
        <f>_xlfn.STDEV.S(J410,J411)</f>
        <v>2.9653485563215416E-2</v>
      </c>
      <c r="N410" s="123"/>
      <c r="O410" s="123"/>
      <c r="P410" s="23">
        <f t="shared" si="1"/>
        <v>214.1</v>
      </c>
      <c r="Q410" s="117">
        <f>AVERAGE(P410:P411)</f>
        <v>207.4</v>
      </c>
    </row>
    <row r="411" spans="1:17" ht="15.75" customHeight="1" x14ac:dyDescent="0.3">
      <c r="A411" s="118">
        <v>5840</v>
      </c>
      <c r="B411" s="118">
        <v>43</v>
      </c>
      <c r="C411" s="126" t="s">
        <v>433</v>
      </c>
      <c r="D411" s="126">
        <v>22</v>
      </c>
      <c r="E411" s="127">
        <v>43685</v>
      </c>
      <c r="F411" s="126">
        <v>5211</v>
      </c>
      <c r="G411" s="126">
        <v>7531</v>
      </c>
      <c r="H411" s="126">
        <v>7218</v>
      </c>
      <c r="I411" s="126"/>
      <c r="J411" s="128">
        <f t="shared" si="2"/>
        <v>15.595416043846539</v>
      </c>
      <c r="K411" s="143"/>
      <c r="L411" s="132"/>
      <c r="M411" s="132"/>
      <c r="N411" s="123"/>
      <c r="O411" s="123"/>
      <c r="P411" s="23">
        <f t="shared" si="1"/>
        <v>200.70000000000002</v>
      </c>
      <c r="Q411" s="117"/>
    </row>
    <row r="412" spans="1:17" ht="15.75" customHeight="1" x14ac:dyDescent="0.3">
      <c r="A412" s="118">
        <v>3289</v>
      </c>
      <c r="B412" s="118">
        <v>45</v>
      </c>
      <c r="C412" s="126" t="s">
        <v>434</v>
      </c>
      <c r="D412" s="126">
        <v>13</v>
      </c>
      <c r="E412" s="127">
        <v>43587</v>
      </c>
      <c r="F412" s="126">
        <v>5211</v>
      </c>
      <c r="G412" s="126">
        <v>7721</v>
      </c>
      <c r="H412" s="126">
        <v>7016</v>
      </c>
      <c r="I412" s="126">
        <v>1</v>
      </c>
      <c r="J412" s="128">
        <f t="shared" si="2"/>
        <v>39.05817174515235</v>
      </c>
      <c r="K412" s="143" t="s">
        <v>13</v>
      </c>
      <c r="L412" s="130">
        <f>AVERAGE(J412:J413)</f>
        <v>38.038843412493385</v>
      </c>
      <c r="M412" s="130">
        <f>_xlfn.STDEV.S(J412,J413)</f>
        <v>1.4415479525574624</v>
      </c>
      <c r="N412" s="123">
        <v>1</v>
      </c>
      <c r="O412" s="123"/>
      <c r="P412" s="23">
        <f t="shared" si="1"/>
        <v>180.5</v>
      </c>
      <c r="Q412" s="117">
        <f>AVERAGE(P412:P413)</f>
        <v>174.8</v>
      </c>
    </row>
    <row r="413" spans="1:17" ht="15.75" customHeight="1" x14ac:dyDescent="0.3">
      <c r="A413" s="118">
        <v>3290</v>
      </c>
      <c r="B413" s="118">
        <v>46</v>
      </c>
      <c r="C413" s="126" t="s">
        <v>434</v>
      </c>
      <c r="D413" s="126">
        <v>13</v>
      </c>
      <c r="E413" s="127">
        <v>43587</v>
      </c>
      <c r="F413" s="126">
        <v>5260</v>
      </c>
      <c r="G413" s="126">
        <v>7577</v>
      </c>
      <c r="H413" s="126">
        <v>6951</v>
      </c>
      <c r="I413" s="126"/>
      <c r="J413" s="128">
        <f t="shared" si="2"/>
        <v>37.01951507983442</v>
      </c>
      <c r="K413" s="143"/>
      <c r="L413" s="132"/>
      <c r="M413" s="132"/>
      <c r="N413" s="123"/>
      <c r="O413" s="123"/>
      <c r="P413" s="23">
        <f t="shared" si="1"/>
        <v>169.1</v>
      </c>
      <c r="Q413" s="117"/>
    </row>
    <row r="414" spans="1:17" ht="15.75" customHeight="1" x14ac:dyDescent="0.3">
      <c r="A414" s="118">
        <v>4013</v>
      </c>
      <c r="B414" s="118">
        <v>43</v>
      </c>
      <c r="C414" s="126" t="s">
        <v>434</v>
      </c>
      <c r="D414" s="126">
        <v>15</v>
      </c>
      <c r="E414" s="127">
        <v>43599</v>
      </c>
      <c r="F414" s="126">
        <v>5211</v>
      </c>
      <c r="G414" s="126">
        <v>7128</v>
      </c>
      <c r="H414" s="126">
        <v>6686</v>
      </c>
      <c r="I414" s="126"/>
      <c r="J414" s="128">
        <f t="shared" si="2"/>
        <v>29.966101694915253</v>
      </c>
      <c r="K414" s="128"/>
      <c r="L414" s="130">
        <f>AVERAGE(J414:J415)</f>
        <v>30.159899722055698</v>
      </c>
      <c r="M414" s="130">
        <f>_xlfn.STDEV.S(J414,J415)</f>
        <v>0.27407179834316481</v>
      </c>
      <c r="N414" s="123"/>
      <c r="O414" s="123"/>
      <c r="P414" s="23">
        <f t="shared" si="1"/>
        <v>147.5</v>
      </c>
      <c r="Q414" s="117">
        <f>AVERAGE(P414:P415)</f>
        <v>151.5</v>
      </c>
    </row>
    <row r="415" spans="1:17" ht="15.75" customHeight="1" x14ac:dyDescent="0.3">
      <c r="A415" s="118">
        <v>4014</v>
      </c>
      <c r="B415" s="118">
        <v>44</v>
      </c>
      <c r="C415" s="126" t="s">
        <v>434</v>
      </c>
      <c r="D415" s="126">
        <v>15</v>
      </c>
      <c r="E415" s="127">
        <v>43599</v>
      </c>
      <c r="F415" s="126">
        <v>5218</v>
      </c>
      <c r="G415" s="126">
        <v>7245</v>
      </c>
      <c r="H415" s="126">
        <v>6773</v>
      </c>
      <c r="I415" s="126"/>
      <c r="J415" s="128">
        <f t="shared" si="2"/>
        <v>30.35369774919614</v>
      </c>
      <c r="K415" s="128"/>
      <c r="L415" s="132"/>
      <c r="M415" s="132"/>
      <c r="N415" s="123"/>
      <c r="O415" s="123"/>
      <c r="P415" s="23">
        <f t="shared" si="1"/>
        <v>155.5</v>
      </c>
      <c r="Q415" s="117"/>
    </row>
    <row r="416" spans="1:17" ht="15.75" customHeight="1" x14ac:dyDescent="0.3">
      <c r="A416" s="118">
        <v>4659</v>
      </c>
      <c r="B416" s="118">
        <v>43</v>
      </c>
      <c r="C416" s="126" t="s">
        <v>434</v>
      </c>
      <c r="D416" s="126">
        <v>17</v>
      </c>
      <c r="E416" s="127">
        <v>43619</v>
      </c>
      <c r="F416" s="126">
        <v>5211</v>
      </c>
      <c r="G416" s="126">
        <v>7244</v>
      </c>
      <c r="H416" s="126">
        <v>6886</v>
      </c>
      <c r="I416" s="126"/>
      <c r="J416" s="128">
        <f t="shared" si="2"/>
        <v>21.373134328358208</v>
      </c>
      <c r="K416" s="143"/>
      <c r="L416" s="130">
        <f>AVERAGE(J416:J417)</f>
        <v>21.002981139129666</v>
      </c>
      <c r="M416" s="130">
        <f>_xlfn.STDEV.S(J416,J417)</f>
        <v>0.5234756603626618</v>
      </c>
      <c r="N416" s="123"/>
      <c r="O416" s="123"/>
      <c r="P416" s="23">
        <f t="shared" si="1"/>
        <v>167.5</v>
      </c>
      <c r="Q416" s="117">
        <f>AVERAGE(P416:P417)</f>
        <v>159.6</v>
      </c>
    </row>
    <row r="417" spans="1:17" ht="15.75" customHeight="1" x14ac:dyDescent="0.3">
      <c r="A417" s="118">
        <v>4660</v>
      </c>
      <c r="B417" s="118">
        <v>44</v>
      </c>
      <c r="C417" s="126" t="s">
        <v>434</v>
      </c>
      <c r="D417" s="126">
        <v>17</v>
      </c>
      <c r="E417" s="127">
        <v>43619</v>
      </c>
      <c r="F417" s="126">
        <v>5218</v>
      </c>
      <c r="G417" s="126">
        <v>7048</v>
      </c>
      <c r="H417" s="126">
        <v>6735</v>
      </c>
      <c r="I417" s="126"/>
      <c r="J417" s="128">
        <f t="shared" si="2"/>
        <v>20.63282794990112</v>
      </c>
      <c r="K417" s="143"/>
      <c r="L417" s="132"/>
      <c r="M417" s="132"/>
      <c r="N417" s="123"/>
      <c r="O417" s="123"/>
      <c r="P417" s="23">
        <f t="shared" si="1"/>
        <v>151.69999999999999</v>
      </c>
      <c r="Q417" s="117"/>
    </row>
    <row r="418" spans="1:17" ht="15.75" customHeight="1" x14ac:dyDescent="0.3">
      <c r="A418" s="118">
        <v>5287</v>
      </c>
      <c r="B418" s="118">
        <v>25</v>
      </c>
      <c r="C418" s="126" t="s">
        <v>434</v>
      </c>
      <c r="D418" s="126">
        <v>19</v>
      </c>
      <c r="E418" s="127">
        <v>43637</v>
      </c>
      <c r="F418" s="126">
        <v>5238</v>
      </c>
      <c r="G418" s="126">
        <v>7850</v>
      </c>
      <c r="H418" s="126">
        <v>7363</v>
      </c>
      <c r="I418" s="126" t="s">
        <v>428</v>
      </c>
      <c r="J418" s="128">
        <f t="shared" si="2"/>
        <v>22.91764705882353</v>
      </c>
      <c r="K418" s="143"/>
      <c r="L418" s="130">
        <f>AVERAGE(J418:J419)</f>
        <v>22.548960386419786</v>
      </c>
      <c r="M418" s="130">
        <f>_xlfn.STDEV.S(J418,J419)</f>
        <v>0.52140169237957812</v>
      </c>
      <c r="N418" s="123"/>
      <c r="O418" s="123"/>
      <c r="P418" s="23">
        <f t="shared" si="1"/>
        <v>212.5</v>
      </c>
      <c r="Q418" s="117">
        <f>AVERAGE(P418:P419)</f>
        <v>212.2</v>
      </c>
    </row>
    <row r="419" spans="1:17" ht="15.75" customHeight="1" x14ac:dyDescent="0.3">
      <c r="A419" s="118">
        <v>5288</v>
      </c>
      <c r="B419" s="118">
        <v>26</v>
      </c>
      <c r="C419" s="126" t="s">
        <v>434</v>
      </c>
      <c r="D419" s="126">
        <v>19</v>
      </c>
      <c r="E419" s="127">
        <v>43637</v>
      </c>
      <c r="F419" s="126">
        <v>5207</v>
      </c>
      <c r="G419" s="126">
        <v>7796</v>
      </c>
      <c r="H419" s="126">
        <v>7326</v>
      </c>
      <c r="I419" s="126"/>
      <c r="J419" s="128">
        <f t="shared" si="2"/>
        <v>22.180273714016046</v>
      </c>
      <c r="K419" s="143"/>
      <c r="L419" s="132"/>
      <c r="M419" s="132"/>
      <c r="N419" s="123"/>
      <c r="O419" s="123"/>
      <c r="P419" s="23">
        <f t="shared" si="1"/>
        <v>211.9</v>
      </c>
      <c r="Q419" s="117"/>
    </row>
    <row r="420" spans="1:17" ht="15.75" customHeight="1" x14ac:dyDescent="0.3">
      <c r="A420" s="118">
        <v>5841</v>
      </c>
      <c r="B420" s="118">
        <v>44</v>
      </c>
      <c r="C420" s="126" t="s">
        <v>434</v>
      </c>
      <c r="D420" s="126">
        <v>22</v>
      </c>
      <c r="E420" s="127">
        <v>43685</v>
      </c>
      <c r="F420" s="126">
        <v>5218</v>
      </c>
      <c r="G420" s="126">
        <v>7196</v>
      </c>
      <c r="H420" s="126">
        <v>6927</v>
      </c>
      <c r="I420" s="126">
        <v>8</v>
      </c>
      <c r="J420" s="128">
        <f t="shared" si="2"/>
        <v>15.740198946752487</v>
      </c>
      <c r="K420" s="143"/>
      <c r="L420" s="130">
        <f>AVERAGE(J420:J421)</f>
        <v>15.788362564053127</v>
      </c>
      <c r="M420" s="130">
        <f>_xlfn.STDEV.S(J420,J421)</f>
        <v>6.811364079951332E-2</v>
      </c>
      <c r="N420" s="123"/>
      <c r="O420" s="123"/>
      <c r="P420" s="23">
        <f t="shared" si="1"/>
        <v>170.9</v>
      </c>
      <c r="Q420" s="117">
        <f>AVERAGE(P420:P421)</f>
        <v>163.75</v>
      </c>
    </row>
    <row r="421" spans="1:17" ht="15.75" customHeight="1" x14ac:dyDescent="0.3">
      <c r="A421" s="118">
        <v>5842</v>
      </c>
      <c r="B421" s="118">
        <v>44</v>
      </c>
      <c r="C421" s="126" t="s">
        <v>434</v>
      </c>
      <c r="D421" s="126">
        <v>22</v>
      </c>
      <c r="E421" s="127">
        <v>43685</v>
      </c>
      <c r="F421" s="126">
        <v>5218</v>
      </c>
      <c r="G421" s="126">
        <v>7032</v>
      </c>
      <c r="H421" s="126">
        <v>6784</v>
      </c>
      <c r="I421" s="126"/>
      <c r="J421" s="128">
        <f t="shared" si="2"/>
        <v>15.836526181353769</v>
      </c>
      <c r="K421" s="143"/>
      <c r="L421" s="132"/>
      <c r="M421" s="132"/>
      <c r="N421" s="123"/>
      <c r="O421" s="123"/>
      <c r="P421" s="23">
        <f t="shared" si="1"/>
        <v>156.6</v>
      </c>
      <c r="Q421" s="117"/>
    </row>
    <row r="422" spans="1:17" ht="15.75" customHeight="1" x14ac:dyDescent="0.3">
      <c r="A422" s="118">
        <v>3291</v>
      </c>
      <c r="B422" s="118">
        <v>47</v>
      </c>
      <c r="C422" s="81" t="s">
        <v>435</v>
      </c>
      <c r="D422" s="81">
        <v>13</v>
      </c>
      <c r="E422" s="82">
        <v>43587</v>
      </c>
      <c r="F422" s="81">
        <v>5258</v>
      </c>
      <c r="G422" s="81">
        <v>7997</v>
      </c>
      <c r="H422" s="81">
        <v>7335</v>
      </c>
      <c r="I422" s="81">
        <v>1</v>
      </c>
      <c r="J422" s="135">
        <f t="shared" si="2"/>
        <v>31.872893596533462</v>
      </c>
      <c r="K422" s="142" t="s">
        <v>13</v>
      </c>
      <c r="L422" s="137">
        <f>AVERAGE(J422:J423)</f>
        <v>31.565900479976946</v>
      </c>
      <c r="M422" s="137">
        <f>_xlfn.STDEV.S(J422,J423)</f>
        <v>0.43415382898940907</v>
      </c>
      <c r="N422" s="123">
        <v>2</v>
      </c>
      <c r="O422" s="123"/>
      <c r="P422" s="23">
        <f t="shared" si="1"/>
        <v>207.7</v>
      </c>
      <c r="Q422" s="117">
        <f>AVERAGE(P422:P423)</f>
        <v>209.1</v>
      </c>
    </row>
    <row r="423" spans="1:17" ht="15.75" customHeight="1" x14ac:dyDescent="0.3">
      <c r="A423" s="118">
        <v>3292</v>
      </c>
      <c r="B423" s="118">
        <v>48</v>
      </c>
      <c r="C423" s="81" t="s">
        <v>435</v>
      </c>
      <c r="D423" s="81">
        <v>13</v>
      </c>
      <c r="E423" s="82">
        <v>43587</v>
      </c>
      <c r="F423" s="81">
        <v>5245</v>
      </c>
      <c r="G423" s="81">
        <v>8008</v>
      </c>
      <c r="H423" s="81">
        <v>7350</v>
      </c>
      <c r="I423" s="81"/>
      <c r="J423" s="135">
        <f t="shared" si="2"/>
        <v>31.25890736342043</v>
      </c>
      <c r="K423" s="142"/>
      <c r="L423" s="138"/>
      <c r="M423" s="138"/>
      <c r="N423" s="123"/>
      <c r="O423" s="123"/>
      <c r="P423" s="23">
        <f t="shared" si="1"/>
        <v>210.5</v>
      </c>
      <c r="Q423" s="117"/>
    </row>
    <row r="424" spans="1:17" ht="15.75" customHeight="1" x14ac:dyDescent="0.3">
      <c r="A424" s="118">
        <v>4015</v>
      </c>
      <c r="B424" s="118">
        <v>45</v>
      </c>
      <c r="C424" s="81" t="s">
        <v>435</v>
      </c>
      <c r="D424" s="81">
        <v>15</v>
      </c>
      <c r="E424" s="82">
        <v>43599</v>
      </c>
      <c r="F424" s="81">
        <v>5211</v>
      </c>
      <c r="G424" s="81">
        <v>8471</v>
      </c>
      <c r="H424" s="81">
        <v>7663</v>
      </c>
      <c r="I424" s="81"/>
      <c r="J424" s="135">
        <f t="shared" si="2"/>
        <v>32.952691680261012</v>
      </c>
      <c r="K424" s="135"/>
      <c r="L424" s="137">
        <f>AVERAGE(J424:J425)</f>
        <v>33.389285137255108</v>
      </c>
      <c r="M424" s="137">
        <f>_xlfn.STDEV.S(J424,J425)</f>
        <v>0.61743638812440538</v>
      </c>
      <c r="N424" s="123"/>
      <c r="O424" s="123"/>
      <c r="P424" s="23">
        <f t="shared" si="1"/>
        <v>245.2</v>
      </c>
      <c r="Q424" s="117">
        <f>AVERAGE(P424:P425)</f>
        <v>247.8</v>
      </c>
    </row>
    <row r="425" spans="1:17" ht="15.75" customHeight="1" x14ac:dyDescent="0.3">
      <c r="A425" s="118">
        <v>4016</v>
      </c>
      <c r="B425" s="118">
        <v>46</v>
      </c>
      <c r="C425" s="81" t="s">
        <v>435</v>
      </c>
      <c r="D425" s="81">
        <v>15</v>
      </c>
      <c r="E425" s="82">
        <v>43599</v>
      </c>
      <c r="F425" s="81">
        <v>5260</v>
      </c>
      <c r="G425" s="81">
        <v>8611</v>
      </c>
      <c r="H425" s="81">
        <v>7764</v>
      </c>
      <c r="I425" s="81"/>
      <c r="J425" s="135">
        <f t="shared" si="2"/>
        <v>33.825878594249204</v>
      </c>
      <c r="K425" s="135"/>
      <c r="L425" s="138"/>
      <c r="M425" s="138"/>
      <c r="N425" s="123"/>
      <c r="O425" s="123"/>
      <c r="P425" s="23">
        <f t="shared" si="1"/>
        <v>250.4</v>
      </c>
      <c r="Q425" s="117"/>
    </row>
    <row r="426" spans="1:17" ht="15.75" customHeight="1" x14ac:dyDescent="0.3">
      <c r="A426" s="118">
        <v>4661</v>
      </c>
      <c r="B426" s="118">
        <v>45</v>
      </c>
      <c r="C426" s="81" t="s">
        <v>435</v>
      </c>
      <c r="D426" s="81">
        <v>17</v>
      </c>
      <c r="E426" s="82">
        <v>43619</v>
      </c>
      <c r="F426" s="81">
        <v>5211</v>
      </c>
      <c r="G426" s="81">
        <v>8363</v>
      </c>
      <c r="H426" s="81">
        <v>7517</v>
      </c>
      <c r="I426" s="81"/>
      <c r="J426" s="135">
        <f t="shared" si="2"/>
        <v>36.686903729401557</v>
      </c>
      <c r="K426" s="142"/>
      <c r="L426" s="137">
        <f>AVERAGE(J426:J427)</f>
        <v>37.19045851658548</v>
      </c>
      <c r="M426" s="137">
        <f>_xlfn.STDEV.S(J426,J427)</f>
        <v>0.71213400943340111</v>
      </c>
      <c r="N426" s="123"/>
      <c r="O426" s="123"/>
      <c r="P426" s="23">
        <f t="shared" si="1"/>
        <v>230.6</v>
      </c>
      <c r="Q426" s="117">
        <f>AVERAGE(P426:P427)</f>
        <v>228.05</v>
      </c>
    </row>
    <row r="427" spans="1:17" ht="15.75" customHeight="1" x14ac:dyDescent="0.3">
      <c r="A427" s="118">
        <v>4662</v>
      </c>
      <c r="B427" s="118">
        <v>46</v>
      </c>
      <c r="C427" s="81" t="s">
        <v>435</v>
      </c>
      <c r="D427" s="81">
        <v>17</v>
      </c>
      <c r="E427" s="82">
        <v>43619</v>
      </c>
      <c r="F427" s="81">
        <v>5260</v>
      </c>
      <c r="G427" s="81">
        <v>8365</v>
      </c>
      <c r="H427" s="81">
        <v>7515</v>
      </c>
      <c r="I427" s="81"/>
      <c r="J427" s="135">
        <f t="shared" si="2"/>
        <v>37.694013303769403</v>
      </c>
      <c r="K427" s="142"/>
      <c r="L427" s="138"/>
      <c r="M427" s="138"/>
      <c r="N427" s="123"/>
      <c r="O427" s="123"/>
      <c r="P427" s="23">
        <f t="shared" si="1"/>
        <v>225.5</v>
      </c>
      <c r="Q427" s="117"/>
    </row>
    <row r="428" spans="1:17" ht="15.75" customHeight="1" x14ac:dyDescent="0.3">
      <c r="A428" s="118">
        <v>5843</v>
      </c>
      <c r="B428" s="118">
        <v>45</v>
      </c>
      <c r="C428" s="81" t="s">
        <v>435</v>
      </c>
      <c r="D428" s="81">
        <v>22</v>
      </c>
      <c r="E428" s="82">
        <v>43685</v>
      </c>
      <c r="F428" s="81">
        <v>5211</v>
      </c>
      <c r="G428" s="81">
        <v>7526</v>
      </c>
      <c r="H428" s="81">
        <v>7207</v>
      </c>
      <c r="I428" s="81">
        <v>5</v>
      </c>
      <c r="J428" s="135">
        <f t="shared" si="2"/>
        <v>15.981963927855711</v>
      </c>
      <c r="K428" s="142"/>
      <c r="L428" s="137">
        <f>AVERAGE(J428:J429)</f>
        <v>16.168439997500997</v>
      </c>
      <c r="M428" s="137">
        <f>_xlfn.STDEV.S(J428,J429)</f>
        <v>0.26371698675039434</v>
      </c>
      <c r="N428" s="123"/>
      <c r="O428" s="123"/>
      <c r="P428" s="23">
        <f t="shared" si="1"/>
        <v>199.6</v>
      </c>
      <c r="Q428" s="117">
        <f>AVERAGE(P428:P429)</f>
        <v>204.05</v>
      </c>
    </row>
    <row r="429" spans="1:17" ht="15.75" customHeight="1" x14ac:dyDescent="0.3">
      <c r="A429" s="118">
        <v>5844</v>
      </c>
      <c r="B429" s="118">
        <v>45</v>
      </c>
      <c r="C429" s="81" t="s">
        <v>435</v>
      </c>
      <c r="D429" s="81">
        <v>22</v>
      </c>
      <c r="E429" s="82">
        <v>43685</v>
      </c>
      <c r="F429" s="81">
        <v>5211</v>
      </c>
      <c r="G429" s="81">
        <v>7637</v>
      </c>
      <c r="H429" s="81">
        <v>7296</v>
      </c>
      <c r="I429" s="81"/>
      <c r="J429" s="135">
        <f t="shared" si="2"/>
        <v>16.354916067146284</v>
      </c>
      <c r="K429" s="142"/>
      <c r="L429" s="138"/>
      <c r="M429" s="138"/>
      <c r="N429" s="123"/>
      <c r="O429" s="123"/>
      <c r="P429" s="23">
        <f t="shared" si="1"/>
        <v>208.5</v>
      </c>
      <c r="Q429" s="117"/>
    </row>
    <row r="430" spans="1:17" ht="15.75" customHeight="1" x14ac:dyDescent="0.3">
      <c r="A430" s="118">
        <v>2931</v>
      </c>
      <c r="B430" s="118">
        <v>15</v>
      </c>
      <c r="C430" s="126" t="s">
        <v>436</v>
      </c>
      <c r="D430" s="126">
        <v>11</v>
      </c>
      <c r="E430" s="127">
        <v>43571</v>
      </c>
      <c r="F430" s="141">
        <v>5231</v>
      </c>
      <c r="G430" s="126">
        <v>8726</v>
      </c>
      <c r="H430" s="126">
        <v>7242</v>
      </c>
      <c r="I430" s="126">
        <v>2</v>
      </c>
      <c r="J430" s="128">
        <f t="shared" si="2"/>
        <v>73.794132272501244</v>
      </c>
      <c r="K430" s="143">
        <v>0.5</v>
      </c>
      <c r="L430" s="130">
        <f>AVERAGE(J430:J431)</f>
        <v>74.801132872434152</v>
      </c>
      <c r="M430" s="130">
        <f>_xlfn.STDEV.S(J430,J431)</f>
        <v>1.4241139057429522</v>
      </c>
      <c r="N430" s="123">
        <v>2</v>
      </c>
      <c r="O430" s="123"/>
      <c r="P430" s="23">
        <f t="shared" si="1"/>
        <v>201.10000000000002</v>
      </c>
      <c r="Q430" s="117">
        <f>AVERAGE(P430:P431)</f>
        <v>196.45000000000002</v>
      </c>
    </row>
    <row r="431" spans="1:17" ht="15.75" customHeight="1" x14ac:dyDescent="0.3">
      <c r="A431" s="118">
        <v>2932</v>
      </c>
      <c r="B431" s="118">
        <v>16</v>
      </c>
      <c r="C431" s="126" t="s">
        <v>436</v>
      </c>
      <c r="D431" s="126">
        <v>11</v>
      </c>
      <c r="E431" s="127">
        <v>43571</v>
      </c>
      <c r="F431" s="141">
        <v>5280</v>
      </c>
      <c r="G431" s="126">
        <v>8652</v>
      </c>
      <c r="H431" s="126">
        <v>7198</v>
      </c>
      <c r="I431" s="126"/>
      <c r="J431" s="128">
        <f t="shared" si="2"/>
        <v>75.808133472367047</v>
      </c>
      <c r="K431" s="143"/>
      <c r="L431" s="132"/>
      <c r="M431" s="132"/>
      <c r="N431" s="123"/>
      <c r="O431" s="123"/>
      <c r="P431" s="23">
        <f t="shared" si="1"/>
        <v>191.8</v>
      </c>
      <c r="Q431" s="117"/>
    </row>
    <row r="432" spans="1:17" ht="15.75" customHeight="1" x14ac:dyDescent="0.3">
      <c r="A432" s="118">
        <v>3671</v>
      </c>
      <c r="B432" s="118">
        <v>93</v>
      </c>
      <c r="C432" s="126" t="s">
        <v>436</v>
      </c>
      <c r="D432" s="126">
        <v>14</v>
      </c>
      <c r="E432" s="127">
        <v>43591</v>
      </c>
      <c r="F432" s="126">
        <v>5234</v>
      </c>
      <c r="G432" s="141">
        <v>7564</v>
      </c>
      <c r="H432" s="126">
        <v>7103</v>
      </c>
      <c r="I432" s="126"/>
      <c r="J432" s="128">
        <f t="shared" si="2"/>
        <v>24.665596575708935</v>
      </c>
      <c r="K432" s="143" t="s">
        <v>13</v>
      </c>
      <c r="L432" s="130">
        <f>AVERAGE(J432:J433)</f>
        <v>25.13417601460533</v>
      </c>
      <c r="M432" s="130">
        <f>_xlfn.STDEV.S(J432,J433)</f>
        <v>0.66267139753645665</v>
      </c>
      <c r="N432" s="123"/>
      <c r="O432" s="123"/>
      <c r="P432" s="23">
        <f t="shared" si="1"/>
        <v>186.9</v>
      </c>
      <c r="Q432" s="117">
        <f>AVERAGE(P432:P433)</f>
        <v>180.55</v>
      </c>
    </row>
    <row r="433" spans="1:17" ht="15.75" customHeight="1" x14ac:dyDescent="0.3">
      <c r="A433" s="118">
        <v>3672</v>
      </c>
      <c r="B433" s="118">
        <v>94</v>
      </c>
      <c r="C433" s="126" t="s">
        <v>436</v>
      </c>
      <c r="D433" s="126">
        <v>14</v>
      </c>
      <c r="E433" s="127">
        <v>43591</v>
      </c>
      <c r="F433" s="126">
        <v>5218</v>
      </c>
      <c r="G433" s="141">
        <v>7406</v>
      </c>
      <c r="H433" s="126">
        <v>6960</v>
      </c>
      <c r="I433" s="126"/>
      <c r="J433" s="128">
        <f t="shared" si="2"/>
        <v>25.602755453501725</v>
      </c>
      <c r="K433" s="143"/>
      <c r="L433" s="132"/>
      <c r="M433" s="132"/>
      <c r="N433" s="123"/>
      <c r="O433" s="123"/>
      <c r="P433" s="23">
        <f t="shared" si="1"/>
        <v>174.2</v>
      </c>
      <c r="Q433" s="117"/>
    </row>
    <row r="434" spans="1:17" ht="15.75" customHeight="1" x14ac:dyDescent="0.3">
      <c r="A434" s="118">
        <v>4337</v>
      </c>
      <c r="B434" s="118">
        <v>43</v>
      </c>
      <c r="C434" s="126" t="s">
        <v>436</v>
      </c>
      <c r="D434" s="126">
        <v>16</v>
      </c>
      <c r="E434" s="127">
        <v>43607</v>
      </c>
      <c r="F434" s="126">
        <v>5211</v>
      </c>
      <c r="G434" s="126">
        <v>7660</v>
      </c>
      <c r="H434" s="126">
        <v>7182</v>
      </c>
      <c r="I434" s="126">
        <v>2</v>
      </c>
      <c r="J434" s="128">
        <f t="shared" si="2"/>
        <v>24.251648909183153</v>
      </c>
      <c r="K434" s="143"/>
      <c r="L434" s="130">
        <f>AVERAGE(J434:J435)</f>
        <v>24.15611048936443</v>
      </c>
      <c r="M434" s="130">
        <f>_xlfn.STDEV.S(J434,J435)</f>
        <v>0.13511172903533039</v>
      </c>
      <c r="N434" s="123"/>
      <c r="O434" s="123"/>
      <c r="P434" s="23">
        <f t="shared" si="1"/>
        <v>197.1</v>
      </c>
      <c r="Q434" s="117">
        <f>AVERAGE(P434:P435)</f>
        <v>187.7</v>
      </c>
    </row>
    <row r="435" spans="1:17" ht="15.75" customHeight="1" x14ac:dyDescent="0.3">
      <c r="A435" s="118">
        <v>4338</v>
      </c>
      <c r="B435" s="118">
        <v>44</v>
      </c>
      <c r="C435" s="126" t="s">
        <v>436</v>
      </c>
      <c r="D435" s="126">
        <v>16</v>
      </c>
      <c r="E435" s="127">
        <v>43607</v>
      </c>
      <c r="F435" s="126">
        <v>5218</v>
      </c>
      <c r="G435" s="126">
        <v>7430</v>
      </c>
      <c r="H435" s="126">
        <v>7001</v>
      </c>
      <c r="I435" s="126"/>
      <c r="J435" s="128">
        <f t="shared" si="2"/>
        <v>24.06057206954571</v>
      </c>
      <c r="K435" s="143"/>
      <c r="L435" s="132"/>
      <c r="M435" s="132"/>
      <c r="N435" s="123"/>
      <c r="O435" s="123"/>
      <c r="P435" s="23">
        <f t="shared" si="1"/>
        <v>178.3</v>
      </c>
      <c r="Q435" s="117"/>
    </row>
    <row r="436" spans="1:17" ht="15.75" customHeight="1" x14ac:dyDescent="0.3">
      <c r="A436" s="118">
        <v>4983</v>
      </c>
      <c r="B436" s="118">
        <v>43</v>
      </c>
      <c r="C436" s="126" t="s">
        <v>436</v>
      </c>
      <c r="D436" s="126">
        <v>18</v>
      </c>
      <c r="E436" s="127">
        <v>43626</v>
      </c>
      <c r="F436" s="126">
        <v>5211</v>
      </c>
      <c r="G436" s="126">
        <v>7787</v>
      </c>
      <c r="H436" s="126">
        <v>7351</v>
      </c>
      <c r="I436" s="126">
        <v>7</v>
      </c>
      <c r="J436" s="128">
        <f t="shared" si="2"/>
        <v>20.373831775700936</v>
      </c>
      <c r="K436" s="143"/>
      <c r="L436" s="130">
        <f>AVERAGE(J436:J437)</f>
        <v>20.141870842805425</v>
      </c>
      <c r="M436" s="130">
        <f>_xlfn.STDEV.S(J436,J437)</f>
        <v>0.3280422972415496</v>
      </c>
      <c r="N436" s="123"/>
      <c r="O436" s="123"/>
      <c r="P436" s="23">
        <f t="shared" si="1"/>
        <v>214</v>
      </c>
      <c r="Q436" s="117">
        <f>AVERAGE(P436:P437)</f>
        <v>218</v>
      </c>
    </row>
    <row r="437" spans="1:17" ht="15.75" customHeight="1" x14ac:dyDescent="0.3">
      <c r="A437" s="118">
        <v>4984</v>
      </c>
      <c r="B437" s="118">
        <v>44</v>
      </c>
      <c r="C437" s="126" t="s">
        <v>436</v>
      </c>
      <c r="D437" s="126">
        <v>18</v>
      </c>
      <c r="E437" s="127">
        <v>43626</v>
      </c>
      <c r="F437" s="126">
        <v>5218</v>
      </c>
      <c r="G437" s="126">
        <v>7880</v>
      </c>
      <c r="H437" s="126">
        <v>7438</v>
      </c>
      <c r="I437" s="126"/>
      <c r="J437" s="128">
        <f t="shared" si="2"/>
        <v>19.90990990990991</v>
      </c>
      <c r="K437" s="143"/>
      <c r="L437" s="132"/>
      <c r="M437" s="132"/>
      <c r="N437" s="123"/>
      <c r="O437" s="123"/>
      <c r="P437" s="23">
        <f t="shared" si="1"/>
        <v>222</v>
      </c>
      <c r="Q437" s="117"/>
    </row>
    <row r="438" spans="1:17" ht="15.75" customHeight="1" x14ac:dyDescent="0.3">
      <c r="A438" s="118">
        <v>5571</v>
      </c>
      <c r="B438" s="118">
        <v>15</v>
      </c>
      <c r="C438" s="126" t="s">
        <v>436</v>
      </c>
      <c r="D438" s="126">
        <v>21</v>
      </c>
      <c r="E438" s="127">
        <v>43657</v>
      </c>
      <c r="F438" s="126">
        <v>5231</v>
      </c>
      <c r="G438" s="126">
        <v>9088</v>
      </c>
      <c r="H438" s="126">
        <v>8385</v>
      </c>
      <c r="I438" s="126">
        <v>7</v>
      </c>
      <c r="J438" s="128">
        <f t="shared" si="2"/>
        <v>22.289156626506024</v>
      </c>
      <c r="K438" s="143"/>
      <c r="L438" s="130">
        <f>AVERAGE(J438:J439)</f>
        <v>22.939079036842013</v>
      </c>
      <c r="M438" s="130">
        <f>_xlfn.STDEV.S(J438,J439)</f>
        <v>0.91912908718736785</v>
      </c>
      <c r="N438" s="123"/>
      <c r="O438" s="123"/>
      <c r="P438" s="23">
        <f t="shared" si="1"/>
        <v>315.39999999999998</v>
      </c>
      <c r="Q438" s="117">
        <f>AVERAGE(P438:P439)</f>
        <v>330.45</v>
      </c>
    </row>
    <row r="439" spans="1:17" ht="15.75" customHeight="1" x14ac:dyDescent="0.3">
      <c r="A439" s="118">
        <v>5572</v>
      </c>
      <c r="B439" s="118">
        <v>16</v>
      </c>
      <c r="C439" s="126" t="s">
        <v>436</v>
      </c>
      <c r="D439" s="126">
        <v>21</v>
      </c>
      <c r="E439" s="127">
        <v>43657</v>
      </c>
      <c r="F439" s="126">
        <v>5280</v>
      </c>
      <c r="G439" s="126">
        <v>9550</v>
      </c>
      <c r="H439" s="126">
        <v>8735</v>
      </c>
      <c r="I439" s="126"/>
      <c r="J439" s="128">
        <f t="shared" si="2"/>
        <v>23.589001447178003</v>
      </c>
      <c r="K439" s="143"/>
      <c r="L439" s="132"/>
      <c r="M439" s="132"/>
      <c r="N439" s="123"/>
      <c r="O439" s="123"/>
      <c r="P439" s="23">
        <f t="shared" si="1"/>
        <v>345.5</v>
      </c>
      <c r="Q439" s="117"/>
    </row>
    <row r="440" spans="1:17" ht="15.75" customHeight="1" x14ac:dyDescent="0.3">
      <c r="A440" s="118">
        <v>5845</v>
      </c>
      <c r="B440" s="118">
        <v>46</v>
      </c>
      <c r="C440" s="126" t="s">
        <v>436</v>
      </c>
      <c r="D440" s="126">
        <v>22</v>
      </c>
      <c r="E440" s="127">
        <v>43685</v>
      </c>
      <c r="F440" s="126">
        <v>5260</v>
      </c>
      <c r="G440" s="126">
        <v>8417</v>
      </c>
      <c r="H440" s="126">
        <v>7975</v>
      </c>
      <c r="I440" s="126">
        <v>7</v>
      </c>
      <c r="J440" s="128">
        <f t="shared" si="2"/>
        <v>16.279926335174956</v>
      </c>
      <c r="K440" s="143"/>
      <c r="L440" s="130">
        <f>AVERAGE(J440:J441)</f>
        <v>16.316906867319382</v>
      </c>
      <c r="M440" s="130">
        <f>_xlfn.STDEV.S(J440,J441)</f>
        <v>5.2298370102421575E-2</v>
      </c>
      <c r="N440" s="123"/>
      <c r="O440" s="123"/>
      <c r="P440" s="23">
        <f t="shared" si="1"/>
        <v>271.5</v>
      </c>
      <c r="Q440" s="117">
        <f>AVERAGE(P440:P441)</f>
        <v>266.3</v>
      </c>
    </row>
    <row r="441" spans="1:17" ht="15.75" customHeight="1" x14ac:dyDescent="0.3">
      <c r="A441" s="118">
        <v>5846</v>
      </c>
      <c r="B441" s="118">
        <v>46</v>
      </c>
      <c r="C441" s="126" t="s">
        <v>436</v>
      </c>
      <c r="D441" s="126">
        <v>22</v>
      </c>
      <c r="E441" s="127">
        <v>43685</v>
      </c>
      <c r="F441" s="126">
        <v>5260</v>
      </c>
      <c r="G441" s="126">
        <v>8298</v>
      </c>
      <c r="H441" s="126">
        <v>7871</v>
      </c>
      <c r="I441" s="126"/>
      <c r="J441" s="128">
        <f t="shared" si="2"/>
        <v>16.353887399463808</v>
      </c>
      <c r="K441" s="143"/>
      <c r="L441" s="132"/>
      <c r="M441" s="132"/>
      <c r="N441" s="123"/>
      <c r="O441" s="123"/>
      <c r="P441" s="23">
        <f t="shared" si="1"/>
        <v>261.10000000000002</v>
      </c>
      <c r="Q441" s="117"/>
    </row>
    <row r="442" spans="1:17" ht="15.75" customHeight="1" x14ac:dyDescent="0.3">
      <c r="A442" s="118">
        <v>3293</v>
      </c>
      <c r="B442" s="118">
        <v>49</v>
      </c>
      <c r="C442" s="81" t="s">
        <v>437</v>
      </c>
      <c r="D442" s="81">
        <v>13</v>
      </c>
      <c r="E442" s="82">
        <v>43587</v>
      </c>
      <c r="F442" s="81">
        <v>5203</v>
      </c>
      <c r="G442" s="81">
        <v>7895</v>
      </c>
      <c r="H442" s="81">
        <v>7172</v>
      </c>
      <c r="I442" s="81">
        <v>1</v>
      </c>
      <c r="J442" s="135">
        <f t="shared" si="2"/>
        <v>36.719146775012696</v>
      </c>
      <c r="K442" s="142" t="s">
        <v>377</v>
      </c>
      <c r="L442" s="137">
        <f>AVERAGE(J442:J443)</f>
        <v>36.203537541433604</v>
      </c>
      <c r="M442" s="137">
        <f>_xlfn.STDEV.S(J442,J443)</f>
        <v>0.72918157101235348</v>
      </c>
      <c r="N442" s="123">
        <v>2</v>
      </c>
      <c r="O442" s="123"/>
      <c r="P442" s="23">
        <f t="shared" si="1"/>
        <v>196.9</v>
      </c>
      <c r="Q442" s="117">
        <f>AVERAGE(P442:P443)</f>
        <v>193.3</v>
      </c>
    </row>
    <row r="443" spans="1:17" ht="15.75" customHeight="1" x14ac:dyDescent="0.3">
      <c r="A443" s="118">
        <v>3294</v>
      </c>
      <c r="B443" s="118">
        <v>50</v>
      </c>
      <c r="C443" s="81" t="s">
        <v>437</v>
      </c>
      <c r="D443" s="81">
        <v>13</v>
      </c>
      <c r="E443" s="82">
        <v>43587</v>
      </c>
      <c r="F443" s="81">
        <v>5251</v>
      </c>
      <c r="G443" s="81">
        <v>7825</v>
      </c>
      <c r="H443" s="81">
        <v>7148</v>
      </c>
      <c r="I443" s="81"/>
      <c r="J443" s="135">
        <f t="shared" si="2"/>
        <v>35.687928307854506</v>
      </c>
      <c r="K443" s="142"/>
      <c r="L443" s="138"/>
      <c r="M443" s="138"/>
      <c r="N443" s="123"/>
      <c r="O443" s="123"/>
      <c r="P443" s="23">
        <f t="shared" si="1"/>
        <v>189.7</v>
      </c>
      <c r="Q443" s="117"/>
    </row>
    <row r="444" spans="1:17" ht="15.75" customHeight="1" x14ac:dyDescent="0.3">
      <c r="A444" s="118">
        <v>4017</v>
      </c>
      <c r="B444" s="118">
        <v>47</v>
      </c>
      <c r="C444" s="81" t="s">
        <v>437</v>
      </c>
      <c r="D444" s="81">
        <v>15</v>
      </c>
      <c r="E444" s="82">
        <v>43599</v>
      </c>
      <c r="F444" s="81">
        <v>5258</v>
      </c>
      <c r="G444" s="81">
        <v>8308</v>
      </c>
      <c r="H444" s="81">
        <v>7584</v>
      </c>
      <c r="I444" s="81"/>
      <c r="J444" s="135">
        <f t="shared" si="2"/>
        <v>31.12639724849527</v>
      </c>
      <c r="K444" s="135" t="s">
        <v>13</v>
      </c>
      <c r="L444" s="137">
        <f>AVERAGE(J444:J445)</f>
        <v>31.658006750658465</v>
      </c>
      <c r="M444" s="137">
        <f>_xlfn.STDEV.S(J444,J445)</f>
        <v>0.75180936784560337</v>
      </c>
      <c r="N444" s="123"/>
      <c r="O444" s="123"/>
      <c r="P444" s="23">
        <f t="shared" si="1"/>
        <v>232.6</v>
      </c>
      <c r="Q444" s="117">
        <f>AVERAGE(P444:P445)</f>
        <v>227.05</v>
      </c>
    </row>
    <row r="445" spans="1:17" ht="15.75" customHeight="1" x14ac:dyDescent="0.3">
      <c r="A445" s="118">
        <v>4018</v>
      </c>
      <c r="B445" s="118">
        <v>48</v>
      </c>
      <c r="C445" s="81" t="s">
        <v>437</v>
      </c>
      <c r="D445" s="81">
        <v>15</v>
      </c>
      <c r="E445" s="82">
        <v>43599</v>
      </c>
      <c r="F445" s="81">
        <v>5245</v>
      </c>
      <c r="G445" s="81">
        <v>8173</v>
      </c>
      <c r="H445" s="81">
        <v>7460</v>
      </c>
      <c r="I445" s="81"/>
      <c r="J445" s="135">
        <f t="shared" si="2"/>
        <v>32.189616252821665</v>
      </c>
      <c r="K445" s="135"/>
      <c r="L445" s="138"/>
      <c r="M445" s="138"/>
      <c r="N445" s="123"/>
      <c r="O445" s="123"/>
      <c r="P445" s="23">
        <f t="shared" si="1"/>
        <v>221.5</v>
      </c>
      <c r="Q445" s="117"/>
    </row>
    <row r="446" spans="1:17" ht="15.75" customHeight="1" x14ac:dyDescent="0.3">
      <c r="A446" s="118">
        <v>4663</v>
      </c>
      <c r="B446" s="118">
        <v>47</v>
      </c>
      <c r="C446" s="81" t="s">
        <v>437</v>
      </c>
      <c r="D446" s="81">
        <v>17</v>
      </c>
      <c r="E446" s="82">
        <v>43619</v>
      </c>
      <c r="F446" s="81">
        <v>5258</v>
      </c>
      <c r="G446" s="81">
        <v>8154</v>
      </c>
      <c r="H446" s="81">
        <v>7510</v>
      </c>
      <c r="I446" s="81"/>
      <c r="J446" s="135">
        <f t="shared" si="2"/>
        <v>28.596802841918294</v>
      </c>
      <c r="K446" s="142"/>
      <c r="L446" s="137">
        <f>AVERAGE(J446:J447)</f>
        <v>29.057311274208622</v>
      </c>
      <c r="M446" s="137">
        <f>_xlfn.STDEV.S(J446,J447)</f>
        <v>0.65125727053215765</v>
      </c>
      <c r="N446" s="123"/>
      <c r="O446" s="123"/>
      <c r="P446" s="23">
        <f t="shared" si="1"/>
        <v>225.2</v>
      </c>
      <c r="Q446" s="117">
        <f>AVERAGE(P446:P447)</f>
        <v>231.85</v>
      </c>
    </row>
    <row r="447" spans="1:17" ht="15.75" customHeight="1" x14ac:dyDescent="0.3">
      <c r="A447" s="118">
        <v>4664</v>
      </c>
      <c r="B447" s="118">
        <v>48</v>
      </c>
      <c r="C447" s="81" t="s">
        <v>437</v>
      </c>
      <c r="D447" s="81">
        <v>17</v>
      </c>
      <c r="E447" s="82">
        <v>43619</v>
      </c>
      <c r="F447" s="81">
        <v>5245</v>
      </c>
      <c r="G447" s="81">
        <v>8334</v>
      </c>
      <c r="H447" s="81">
        <v>7630</v>
      </c>
      <c r="I447" s="81"/>
      <c r="J447" s="135">
        <f t="shared" si="2"/>
        <v>29.517819706498955</v>
      </c>
      <c r="K447" s="142"/>
      <c r="L447" s="138"/>
      <c r="M447" s="138"/>
      <c r="N447" s="123"/>
      <c r="O447" s="123"/>
      <c r="P447" s="23">
        <f t="shared" si="1"/>
        <v>238.5</v>
      </c>
      <c r="Q447" s="117"/>
    </row>
    <row r="448" spans="1:17" ht="15.75" customHeight="1" x14ac:dyDescent="0.3">
      <c r="A448" s="118">
        <v>5847</v>
      </c>
      <c r="B448" s="118">
        <v>47</v>
      </c>
      <c r="C448" s="81" t="s">
        <v>437</v>
      </c>
      <c r="D448" s="81">
        <v>22</v>
      </c>
      <c r="E448" s="82">
        <v>43685</v>
      </c>
      <c r="F448" s="81">
        <v>5258</v>
      </c>
      <c r="G448" s="81">
        <v>7420</v>
      </c>
      <c r="H448" s="81">
        <v>7125</v>
      </c>
      <c r="I448" s="81">
        <v>8</v>
      </c>
      <c r="J448" s="135">
        <f t="shared" si="2"/>
        <v>15.800749866095339</v>
      </c>
      <c r="K448" s="142"/>
      <c r="L448" s="137">
        <f>AVERAGE(J448:J449)</f>
        <v>15.957823813281362</v>
      </c>
      <c r="M448" s="137">
        <f>_xlfn.STDEV.S(J448,J449)</f>
        <v>0.22213610640594705</v>
      </c>
      <c r="N448" s="123"/>
      <c r="O448" s="123"/>
      <c r="P448" s="23">
        <f t="shared" si="1"/>
        <v>186.7</v>
      </c>
      <c r="Q448" s="117">
        <f>AVERAGE(P448:P449)</f>
        <v>196.05</v>
      </c>
    </row>
    <row r="449" spans="1:17" ht="15.75" customHeight="1" x14ac:dyDescent="0.3">
      <c r="A449" s="118">
        <v>5848</v>
      </c>
      <c r="B449" s="118">
        <v>47</v>
      </c>
      <c r="C449" s="81" t="s">
        <v>437</v>
      </c>
      <c r="D449" s="81">
        <v>22</v>
      </c>
      <c r="E449" s="82">
        <v>43685</v>
      </c>
      <c r="F449" s="81">
        <v>5258</v>
      </c>
      <c r="G449" s="81">
        <v>7643</v>
      </c>
      <c r="H449" s="81">
        <v>7312</v>
      </c>
      <c r="I449" s="81"/>
      <c r="J449" s="135">
        <f t="shared" si="2"/>
        <v>16.114897760467382</v>
      </c>
      <c r="K449" s="142"/>
      <c r="L449" s="138"/>
      <c r="M449" s="138"/>
      <c r="N449" s="123"/>
      <c r="O449" s="123"/>
      <c r="P449" s="23">
        <f t="shared" si="1"/>
        <v>205.4</v>
      </c>
      <c r="Q449" s="117"/>
    </row>
    <row r="450" spans="1:17" ht="15.75" customHeight="1" x14ac:dyDescent="0.3">
      <c r="A450" s="118">
        <v>3295</v>
      </c>
      <c r="B450" s="118">
        <v>51</v>
      </c>
      <c r="C450" s="126" t="s">
        <v>438</v>
      </c>
      <c r="D450" s="126">
        <v>13</v>
      </c>
      <c r="E450" s="127">
        <v>43587</v>
      </c>
      <c r="F450" s="126">
        <v>5234</v>
      </c>
      <c r="G450" s="126">
        <v>7706</v>
      </c>
      <c r="H450" s="126">
        <v>7029</v>
      </c>
      <c r="I450" s="126">
        <v>1</v>
      </c>
      <c r="J450" s="128">
        <f t="shared" si="2"/>
        <v>37.715877437325908</v>
      </c>
      <c r="K450" s="143" t="s">
        <v>377</v>
      </c>
      <c r="L450" s="130">
        <f>AVERAGE(J450:J451)</f>
        <v>36.837988593974671</v>
      </c>
      <c r="M450" s="130">
        <f>_xlfn.STDEV.S(J450,J451)</f>
        <v>1.2415223085233431</v>
      </c>
      <c r="N450" s="123">
        <v>2</v>
      </c>
      <c r="O450" s="123"/>
      <c r="P450" s="23">
        <f t="shared" si="1"/>
        <v>179.5</v>
      </c>
      <c r="Q450" s="117">
        <f>AVERAGE(P450:P451)</f>
        <v>190</v>
      </c>
    </row>
    <row r="451" spans="1:17" ht="15.75" customHeight="1" x14ac:dyDescent="0.3">
      <c r="A451" s="118">
        <v>3296</v>
      </c>
      <c r="B451" s="118">
        <v>52</v>
      </c>
      <c r="C451" s="126" t="s">
        <v>438</v>
      </c>
      <c r="D451" s="126">
        <v>13</v>
      </c>
      <c r="E451" s="127">
        <v>43587</v>
      </c>
      <c r="F451" s="126">
        <v>5234</v>
      </c>
      <c r="G451" s="126">
        <v>7960</v>
      </c>
      <c r="H451" s="126">
        <v>7239</v>
      </c>
      <c r="I451" s="126"/>
      <c r="J451" s="128">
        <f t="shared" si="2"/>
        <v>35.960099750623442</v>
      </c>
      <c r="K451" s="143"/>
      <c r="L451" s="132"/>
      <c r="M451" s="132"/>
      <c r="N451" s="123"/>
      <c r="O451" s="123"/>
      <c r="P451" s="23">
        <f t="shared" si="1"/>
        <v>200.5</v>
      </c>
      <c r="Q451" s="117"/>
    </row>
    <row r="452" spans="1:17" ht="15.75" customHeight="1" x14ac:dyDescent="0.3">
      <c r="A452" s="118">
        <v>4019</v>
      </c>
      <c r="B452" s="118">
        <v>49</v>
      </c>
      <c r="C452" s="126" t="s">
        <v>438</v>
      </c>
      <c r="D452" s="126">
        <v>15</v>
      </c>
      <c r="E452" s="127">
        <v>43599</v>
      </c>
      <c r="F452" s="126">
        <v>5203</v>
      </c>
      <c r="G452" s="126">
        <v>8099</v>
      </c>
      <c r="H452" s="126">
        <v>7407</v>
      </c>
      <c r="I452" s="126"/>
      <c r="J452" s="128">
        <f t="shared" si="2"/>
        <v>31.397459165154263</v>
      </c>
      <c r="K452" s="128" t="s">
        <v>13</v>
      </c>
      <c r="L452" s="130">
        <f>AVERAGE(J452:J453)</f>
        <v>30.987597595728847</v>
      </c>
      <c r="M452" s="130">
        <f>_xlfn.STDEV.S(J452,J453)</f>
        <v>0.57963179017694577</v>
      </c>
      <c r="N452" s="123"/>
      <c r="O452" s="123"/>
      <c r="P452" s="23">
        <f t="shared" si="1"/>
        <v>220.4</v>
      </c>
      <c r="Q452" s="117">
        <f>AVERAGE(P452:P453)</f>
        <v>216.65</v>
      </c>
    </row>
    <row r="453" spans="1:17" ht="15.75" customHeight="1" x14ac:dyDescent="0.3">
      <c r="A453" s="118">
        <v>4020</v>
      </c>
      <c r="B453" s="118">
        <v>50</v>
      </c>
      <c r="C453" s="126" t="s">
        <v>438</v>
      </c>
      <c r="D453" s="126">
        <v>15</v>
      </c>
      <c r="E453" s="127">
        <v>43599</v>
      </c>
      <c r="F453" s="126">
        <v>5251</v>
      </c>
      <c r="G453" s="126">
        <v>8031</v>
      </c>
      <c r="H453" s="126">
        <v>7380</v>
      </c>
      <c r="I453" s="126"/>
      <c r="J453" s="128">
        <f t="shared" si="2"/>
        <v>30.57773602630343</v>
      </c>
      <c r="K453" s="128"/>
      <c r="L453" s="132"/>
      <c r="M453" s="132"/>
      <c r="N453" s="123"/>
      <c r="O453" s="123"/>
      <c r="P453" s="23">
        <f t="shared" si="1"/>
        <v>212.9</v>
      </c>
      <c r="Q453" s="117"/>
    </row>
    <row r="454" spans="1:17" ht="15.75" customHeight="1" x14ac:dyDescent="0.3">
      <c r="A454" s="118">
        <v>4665</v>
      </c>
      <c r="B454" s="118">
        <v>49</v>
      </c>
      <c r="C454" s="126" t="s">
        <v>438</v>
      </c>
      <c r="D454" s="126">
        <v>17</v>
      </c>
      <c r="E454" s="127">
        <v>43619</v>
      </c>
      <c r="F454" s="126">
        <v>5203</v>
      </c>
      <c r="G454" s="126">
        <v>8019</v>
      </c>
      <c r="H454" s="126">
        <v>7361</v>
      </c>
      <c r="I454" s="126"/>
      <c r="J454" s="128">
        <f t="shared" si="2"/>
        <v>30.491195551436519</v>
      </c>
      <c r="K454" s="143"/>
      <c r="L454" s="130">
        <f>AVERAGE(J454:J455)</f>
        <v>30.431498306862636</v>
      </c>
      <c r="M454" s="130">
        <f>_xlfn.STDEV.S(J454,J455)</f>
        <v>8.4424652912691245E-2</v>
      </c>
      <c r="N454" s="123"/>
      <c r="O454" s="123"/>
      <c r="P454" s="23">
        <f t="shared" si="1"/>
        <v>215.8</v>
      </c>
      <c r="Q454" s="117">
        <f>AVERAGE(P454:P455)</f>
        <v>211.45</v>
      </c>
    </row>
    <row r="455" spans="1:17" ht="15.75" customHeight="1" x14ac:dyDescent="0.3">
      <c r="A455" s="118">
        <v>4666</v>
      </c>
      <c r="B455" s="118">
        <v>50</v>
      </c>
      <c r="C455" s="126" t="s">
        <v>438</v>
      </c>
      <c r="D455" s="126">
        <v>17</v>
      </c>
      <c r="E455" s="127">
        <v>43619</v>
      </c>
      <c r="F455" s="126">
        <v>5251</v>
      </c>
      <c r="G455" s="126">
        <v>7951</v>
      </c>
      <c r="H455" s="126">
        <v>7322</v>
      </c>
      <c r="I455" s="126"/>
      <c r="J455" s="128">
        <f t="shared" si="2"/>
        <v>30.37180106228875</v>
      </c>
      <c r="K455" s="143"/>
      <c r="L455" s="132"/>
      <c r="M455" s="132"/>
      <c r="N455" s="123"/>
      <c r="O455" s="123"/>
      <c r="P455" s="23">
        <f t="shared" si="1"/>
        <v>207.1</v>
      </c>
      <c r="Q455" s="117"/>
    </row>
    <row r="456" spans="1:17" ht="15.75" customHeight="1" x14ac:dyDescent="0.3">
      <c r="A456" s="118">
        <v>5849</v>
      </c>
      <c r="B456" s="118">
        <v>48</v>
      </c>
      <c r="C456" s="126" t="s">
        <v>438</v>
      </c>
      <c r="D456" s="126">
        <v>22</v>
      </c>
      <c r="E456" s="127">
        <v>43685</v>
      </c>
      <c r="F456" s="126">
        <v>5245</v>
      </c>
      <c r="G456" s="126">
        <v>7429</v>
      </c>
      <c r="H456" s="126">
        <v>7134</v>
      </c>
      <c r="I456" s="126">
        <v>9</v>
      </c>
      <c r="J456" s="128">
        <f t="shared" si="2"/>
        <v>15.616728427739545</v>
      </c>
      <c r="K456" s="143"/>
      <c r="L456" s="130">
        <f>AVERAGE(J456:J457)</f>
        <v>15.917923827188785</v>
      </c>
      <c r="M456" s="130">
        <f>_xlfn.STDEV.S(J456,J457)</f>
        <v>0.42595461882549673</v>
      </c>
      <c r="N456" s="123"/>
      <c r="O456" s="123"/>
      <c r="P456" s="23">
        <f t="shared" si="1"/>
        <v>188.9</v>
      </c>
      <c r="Q456" s="117">
        <f>AVERAGE(P456:P457)</f>
        <v>187.55</v>
      </c>
    </row>
    <row r="457" spans="1:17" ht="15.75" customHeight="1" x14ac:dyDescent="0.3">
      <c r="A457" s="118">
        <v>5850</v>
      </c>
      <c r="B457" s="118">
        <v>48</v>
      </c>
      <c r="C457" s="126" t="s">
        <v>438</v>
      </c>
      <c r="D457" s="126">
        <v>22</v>
      </c>
      <c r="E457" s="127">
        <v>43685</v>
      </c>
      <c r="F457" s="126">
        <v>5245</v>
      </c>
      <c r="G457" s="126">
        <v>7409</v>
      </c>
      <c r="H457" s="126">
        <v>7107</v>
      </c>
      <c r="I457" s="126"/>
      <c r="J457" s="128">
        <f t="shared" si="2"/>
        <v>16.219119226638025</v>
      </c>
      <c r="K457" s="143"/>
      <c r="L457" s="132"/>
      <c r="M457" s="132"/>
      <c r="N457" s="123"/>
      <c r="O457" s="123"/>
      <c r="P457" s="23">
        <f t="shared" si="1"/>
        <v>186.2</v>
      </c>
      <c r="Q457" s="117"/>
    </row>
    <row r="458" spans="1:17" ht="15.75" customHeight="1" x14ac:dyDescent="0.3">
      <c r="A458" s="118">
        <v>2933</v>
      </c>
      <c r="B458" s="118">
        <v>17</v>
      </c>
      <c r="C458" s="126" t="s">
        <v>439</v>
      </c>
      <c r="D458" s="126">
        <v>11</v>
      </c>
      <c r="E458" s="127">
        <v>43571</v>
      </c>
      <c r="F458" s="141">
        <v>5275</v>
      </c>
      <c r="G458" s="126">
        <v>7429</v>
      </c>
      <c r="H458" s="126">
        <v>6792</v>
      </c>
      <c r="I458" s="126">
        <v>2</v>
      </c>
      <c r="J458" s="128">
        <f t="shared" si="2"/>
        <v>41.990771259063941</v>
      </c>
      <c r="K458" s="143" t="s">
        <v>13</v>
      </c>
      <c r="L458" s="130">
        <f>AVERAGE(J458:J459)</f>
        <v>42.007179546353825</v>
      </c>
      <c r="M458" s="130">
        <f>_xlfn.STDEV.S(J458,J459)</f>
        <v>2.320482242066375E-2</v>
      </c>
      <c r="N458" s="123">
        <v>2</v>
      </c>
      <c r="O458" s="123"/>
      <c r="P458" s="23">
        <f t="shared" si="1"/>
        <v>151.69999999999999</v>
      </c>
      <c r="Q458" s="117">
        <f>AVERAGE(P458:P459)</f>
        <v>156.39999999999998</v>
      </c>
    </row>
    <row r="459" spans="1:17" ht="15.75" customHeight="1" x14ac:dyDescent="0.3">
      <c r="A459" s="118">
        <v>2934</v>
      </c>
      <c r="B459" s="118">
        <v>18</v>
      </c>
      <c r="C459" s="126" t="s">
        <v>439</v>
      </c>
      <c r="D459" s="126">
        <v>11</v>
      </c>
      <c r="E459" s="127">
        <v>43571</v>
      </c>
      <c r="F459" s="141">
        <v>5205</v>
      </c>
      <c r="G459" s="126">
        <v>7493</v>
      </c>
      <c r="H459" s="126">
        <v>6816</v>
      </c>
      <c r="I459" s="126"/>
      <c r="J459" s="128">
        <f t="shared" si="2"/>
        <v>42.023587833643703</v>
      </c>
      <c r="K459" s="143"/>
      <c r="L459" s="132"/>
      <c r="M459" s="132"/>
      <c r="N459" s="123"/>
      <c r="O459" s="123"/>
      <c r="P459" s="23">
        <f t="shared" si="1"/>
        <v>161.1</v>
      </c>
      <c r="Q459" s="117"/>
    </row>
    <row r="460" spans="1:17" ht="15.75" customHeight="1" x14ac:dyDescent="0.3">
      <c r="A460" s="118">
        <v>3673</v>
      </c>
      <c r="B460" s="118">
        <v>95</v>
      </c>
      <c r="C460" s="126" t="s">
        <v>439</v>
      </c>
      <c r="D460" s="126">
        <v>14</v>
      </c>
      <c r="E460" s="127">
        <v>43591</v>
      </c>
      <c r="F460" s="126">
        <v>5232</v>
      </c>
      <c r="G460" s="141">
        <v>7858</v>
      </c>
      <c r="H460" s="126">
        <v>7337</v>
      </c>
      <c r="I460" s="126"/>
      <c r="J460" s="128">
        <f t="shared" si="2"/>
        <v>24.75059382422803</v>
      </c>
      <c r="K460" s="143" t="s">
        <v>13</v>
      </c>
      <c r="L460" s="130">
        <f>AVERAGE(J460:J461)</f>
        <v>24.656746805504206</v>
      </c>
      <c r="M460" s="130">
        <f>_xlfn.STDEV.S(J460,J461)</f>
        <v>0.13271972666751189</v>
      </c>
      <c r="N460" s="123"/>
      <c r="O460" s="123"/>
      <c r="P460" s="23">
        <f t="shared" si="1"/>
        <v>210.5</v>
      </c>
      <c r="Q460" s="117">
        <f>AVERAGE(P460:P461)</f>
        <v>222.5</v>
      </c>
    </row>
    <row r="461" spans="1:17" ht="15.75" customHeight="1" x14ac:dyDescent="0.3">
      <c r="A461" s="118">
        <v>3674</v>
      </c>
      <c r="B461" s="118">
        <v>96</v>
      </c>
      <c r="C461" s="126" t="s">
        <v>439</v>
      </c>
      <c r="D461" s="126">
        <v>14</v>
      </c>
      <c r="E461" s="127">
        <v>43591</v>
      </c>
      <c r="F461" s="126">
        <v>5242</v>
      </c>
      <c r="G461" s="141">
        <v>8163</v>
      </c>
      <c r="H461" s="126">
        <v>7587</v>
      </c>
      <c r="I461" s="126"/>
      <c r="J461" s="128">
        <f t="shared" si="2"/>
        <v>24.562899786780385</v>
      </c>
      <c r="K461" s="143"/>
      <c r="L461" s="132"/>
      <c r="M461" s="132"/>
      <c r="N461" s="123"/>
      <c r="O461" s="123"/>
      <c r="P461" s="23">
        <f t="shared" si="1"/>
        <v>234.5</v>
      </c>
      <c r="Q461" s="117"/>
    </row>
    <row r="462" spans="1:17" ht="15.75" customHeight="1" x14ac:dyDescent="0.3">
      <c r="A462" s="118">
        <v>4339</v>
      </c>
      <c r="B462" s="118">
        <v>45</v>
      </c>
      <c r="C462" s="126" t="s">
        <v>439</v>
      </c>
      <c r="D462" s="126">
        <v>16</v>
      </c>
      <c r="E462" s="127">
        <v>43607</v>
      </c>
      <c r="F462" s="126">
        <v>5211</v>
      </c>
      <c r="G462" s="126">
        <v>8056</v>
      </c>
      <c r="H462" s="126">
        <v>7393</v>
      </c>
      <c r="I462" s="126">
        <v>2</v>
      </c>
      <c r="J462" s="128">
        <f t="shared" si="2"/>
        <v>30.384967919340056</v>
      </c>
      <c r="K462" s="143"/>
      <c r="L462" s="130">
        <f>AVERAGE(J462:J463)</f>
        <v>31.33763824041753</v>
      </c>
      <c r="M462" s="130">
        <f>_xlfn.STDEV.S(J462,J463)</f>
        <v>1.347279288538094</v>
      </c>
      <c r="N462" s="123"/>
      <c r="O462" s="123"/>
      <c r="P462" s="23">
        <f t="shared" si="1"/>
        <v>218.2</v>
      </c>
      <c r="Q462" s="117">
        <f>AVERAGE(P462:P463)</f>
        <v>224.14999999999998</v>
      </c>
    </row>
    <row r="463" spans="1:17" ht="15.75" customHeight="1" x14ac:dyDescent="0.3">
      <c r="A463" s="118">
        <v>4340</v>
      </c>
      <c r="B463" s="118">
        <v>46</v>
      </c>
      <c r="C463" s="126" t="s">
        <v>439</v>
      </c>
      <c r="D463" s="126">
        <v>16</v>
      </c>
      <c r="E463" s="127">
        <v>43607</v>
      </c>
      <c r="F463" s="126">
        <v>5260</v>
      </c>
      <c r="G463" s="126">
        <v>8304</v>
      </c>
      <c r="H463" s="126">
        <v>7561</v>
      </c>
      <c r="I463" s="126"/>
      <c r="J463" s="128">
        <f t="shared" si="2"/>
        <v>32.290308561495003</v>
      </c>
      <c r="K463" s="143"/>
      <c r="L463" s="132"/>
      <c r="M463" s="132"/>
      <c r="N463" s="123"/>
      <c r="O463" s="123"/>
      <c r="P463" s="23">
        <f t="shared" si="1"/>
        <v>230.1</v>
      </c>
      <c r="Q463" s="117"/>
    </row>
    <row r="464" spans="1:17" ht="15.75" customHeight="1" x14ac:dyDescent="0.3">
      <c r="A464" s="118">
        <v>4985</v>
      </c>
      <c r="B464" s="118">
        <v>45</v>
      </c>
      <c r="C464" s="126" t="s">
        <v>439</v>
      </c>
      <c r="D464" s="126">
        <v>18</v>
      </c>
      <c r="E464" s="127">
        <v>43626</v>
      </c>
      <c r="F464" s="126">
        <v>5211</v>
      </c>
      <c r="G464" s="126">
        <v>8176</v>
      </c>
      <c r="H464" s="126">
        <v>7644</v>
      </c>
      <c r="I464" s="126">
        <v>7</v>
      </c>
      <c r="J464" s="128">
        <f t="shared" si="2"/>
        <v>21.866009042334568</v>
      </c>
      <c r="K464" s="143"/>
      <c r="L464" s="130">
        <f>AVERAGE(J464:J465)</f>
        <v>21.675934027288008</v>
      </c>
      <c r="M464" s="130">
        <f>_xlfn.STDEV.S(J464,J465)</f>
        <v>0.26880666414711246</v>
      </c>
      <c r="N464" s="123"/>
      <c r="O464" s="123"/>
      <c r="P464" s="23">
        <f t="shared" si="1"/>
        <v>243.3</v>
      </c>
      <c r="Q464" s="117">
        <f>AVERAGE(P464:P465)</f>
        <v>240.10000000000002</v>
      </c>
    </row>
    <row r="465" spans="1:17" ht="15.75" customHeight="1" x14ac:dyDescent="0.3">
      <c r="A465" s="118">
        <v>4986</v>
      </c>
      <c r="B465" s="118">
        <v>46</v>
      </c>
      <c r="C465" s="126" t="s">
        <v>439</v>
      </c>
      <c r="D465" s="126">
        <v>18</v>
      </c>
      <c r="E465" s="127">
        <v>43626</v>
      </c>
      <c r="F465" s="126">
        <v>5260</v>
      </c>
      <c r="G465" s="126">
        <v>8138</v>
      </c>
      <c r="H465" s="126">
        <v>7629</v>
      </c>
      <c r="I465" s="126"/>
      <c r="J465" s="128">
        <f t="shared" si="2"/>
        <v>21.485859012241452</v>
      </c>
      <c r="K465" s="143"/>
      <c r="L465" s="132"/>
      <c r="M465" s="132"/>
      <c r="N465" s="123"/>
      <c r="O465" s="123"/>
      <c r="P465" s="23">
        <f t="shared" si="1"/>
        <v>236.9</v>
      </c>
      <c r="Q465" s="117"/>
    </row>
    <row r="466" spans="1:17" ht="15.75" customHeight="1" x14ac:dyDescent="0.3">
      <c r="A466" s="118">
        <v>5573</v>
      </c>
      <c r="B466" s="118">
        <v>17</v>
      </c>
      <c r="C466" s="126" t="s">
        <v>439</v>
      </c>
      <c r="D466" s="126">
        <v>21</v>
      </c>
      <c r="E466" s="127">
        <v>43657</v>
      </c>
      <c r="F466" s="126">
        <v>5275</v>
      </c>
      <c r="G466" s="126">
        <v>8265</v>
      </c>
      <c r="H466" s="126">
        <v>7757</v>
      </c>
      <c r="I466" s="126">
        <v>7</v>
      </c>
      <c r="J466" s="128">
        <f t="shared" si="2"/>
        <v>20.467365028203062</v>
      </c>
      <c r="K466" s="143"/>
      <c r="L466" s="130">
        <f>AVERAGE(J466:J467)</f>
        <v>20.379724020634967</v>
      </c>
      <c r="M466" s="130">
        <f>_xlfn.STDEV.S(J466,J467)</f>
        <v>0.12394310152284319</v>
      </c>
      <c r="N466" s="123"/>
      <c r="O466" s="123"/>
      <c r="P466" s="23">
        <f t="shared" si="1"/>
        <v>248.2</v>
      </c>
      <c r="Q466" s="117">
        <f>AVERAGE(P466:P467)</f>
        <v>254.2</v>
      </c>
    </row>
    <row r="467" spans="1:17" ht="15.75" customHeight="1" x14ac:dyDescent="0.3">
      <c r="A467" s="118">
        <v>5574</v>
      </c>
      <c r="B467" s="118">
        <v>18</v>
      </c>
      <c r="C467" s="126" t="s">
        <v>439</v>
      </c>
      <c r="D467" s="126">
        <v>21</v>
      </c>
      <c r="E467" s="127">
        <v>43657</v>
      </c>
      <c r="F467" s="126">
        <v>5205</v>
      </c>
      <c r="G467" s="126">
        <v>8335</v>
      </c>
      <c r="H467" s="126">
        <v>7807</v>
      </c>
      <c r="I467" s="126"/>
      <c r="J467" s="128">
        <f t="shared" si="2"/>
        <v>20.292083013066872</v>
      </c>
      <c r="K467" s="143"/>
      <c r="L467" s="132"/>
      <c r="M467" s="132"/>
      <c r="N467" s="123"/>
      <c r="O467" s="123"/>
      <c r="P467" s="23">
        <f t="shared" si="1"/>
        <v>260.2</v>
      </c>
      <c r="Q467" s="117"/>
    </row>
    <row r="468" spans="1:17" ht="15.75" customHeight="1" x14ac:dyDescent="0.3">
      <c r="A468" s="118">
        <v>5851</v>
      </c>
      <c r="B468" s="118">
        <v>49</v>
      </c>
      <c r="C468" s="126" t="s">
        <v>439</v>
      </c>
      <c r="D468" s="126">
        <v>22</v>
      </c>
      <c r="E468" s="127">
        <v>43685</v>
      </c>
      <c r="F468" s="126">
        <v>5203</v>
      </c>
      <c r="G468" s="126">
        <v>7644</v>
      </c>
      <c r="H468" s="126">
        <v>7311</v>
      </c>
      <c r="I468" s="126">
        <v>6</v>
      </c>
      <c r="J468" s="128">
        <f t="shared" si="2"/>
        <v>15.79696394686907</v>
      </c>
      <c r="K468" s="143"/>
      <c r="L468" s="130">
        <f>AVERAGE(J468:J469)</f>
        <v>15.718597170598912</v>
      </c>
      <c r="M468" s="130">
        <f>_xlfn.STDEV.S(J468,J469)</f>
        <v>0.11082735784071467</v>
      </c>
      <c r="N468" s="123"/>
      <c r="O468" s="123"/>
      <c r="P468" s="23">
        <f t="shared" si="1"/>
        <v>210.8</v>
      </c>
      <c r="Q468" s="117">
        <f>AVERAGE(P468:P469)</f>
        <v>218.25</v>
      </c>
    </row>
    <row r="469" spans="1:17" ht="15.75" customHeight="1" x14ac:dyDescent="0.3">
      <c r="A469" s="118">
        <v>5852</v>
      </c>
      <c r="B469" s="118">
        <v>49</v>
      </c>
      <c r="C469" s="126" t="s">
        <v>439</v>
      </c>
      <c r="D469" s="126">
        <v>22</v>
      </c>
      <c r="E469" s="127">
        <v>43685</v>
      </c>
      <c r="F469" s="126">
        <v>5203</v>
      </c>
      <c r="G469" s="126">
        <v>7813</v>
      </c>
      <c r="H469" s="126">
        <v>7460</v>
      </c>
      <c r="I469" s="126"/>
      <c r="J469" s="128">
        <f t="shared" si="2"/>
        <v>15.640230394328755</v>
      </c>
      <c r="K469" s="143"/>
      <c r="L469" s="132"/>
      <c r="M469" s="132"/>
      <c r="N469" s="123"/>
      <c r="O469" s="123"/>
      <c r="P469" s="23">
        <f t="shared" si="1"/>
        <v>225.7</v>
      </c>
      <c r="Q469" s="117"/>
    </row>
    <row r="470" spans="1:17" ht="15.75" customHeight="1" x14ac:dyDescent="0.3">
      <c r="A470" s="118">
        <v>3675</v>
      </c>
      <c r="B470" s="118">
        <v>97</v>
      </c>
      <c r="C470" s="81" t="s">
        <v>440</v>
      </c>
      <c r="D470" s="81">
        <v>14</v>
      </c>
      <c r="E470" s="82">
        <v>43591</v>
      </c>
      <c r="F470" s="81">
        <v>5287</v>
      </c>
      <c r="G470" s="134">
        <v>9002</v>
      </c>
      <c r="H470" s="81">
        <v>7578</v>
      </c>
      <c r="I470" s="81">
        <v>2</v>
      </c>
      <c r="J470" s="135">
        <f t="shared" si="2"/>
        <v>62.15626364033173</v>
      </c>
      <c r="K470" s="142" t="s">
        <v>373</v>
      </c>
      <c r="L470" s="137">
        <f>AVERAGE(J470:J471)</f>
        <v>62.485288493279981</v>
      </c>
      <c r="M470" s="137">
        <f>_xlfn.STDEV.S(J470,J471)</f>
        <v>0.46531140939722998</v>
      </c>
      <c r="N470" s="123">
        <v>2</v>
      </c>
      <c r="O470" s="123"/>
      <c r="P470" s="23">
        <f t="shared" si="1"/>
        <v>229.1</v>
      </c>
      <c r="Q470" s="117">
        <f>AVERAGE(P470:P471)</f>
        <v>217.95</v>
      </c>
    </row>
    <row r="471" spans="1:17" ht="15.75" customHeight="1" x14ac:dyDescent="0.3">
      <c r="A471" s="118">
        <v>3676</v>
      </c>
      <c r="B471" s="118">
        <v>98</v>
      </c>
      <c r="C471" s="81" t="s">
        <v>440</v>
      </c>
      <c r="D471" s="81">
        <v>14</v>
      </c>
      <c r="E471" s="82">
        <v>43591</v>
      </c>
      <c r="F471" s="81">
        <v>5252</v>
      </c>
      <c r="G471" s="134">
        <v>8619</v>
      </c>
      <c r="H471" s="81">
        <v>7320</v>
      </c>
      <c r="I471" s="81"/>
      <c r="J471" s="135">
        <f t="shared" si="2"/>
        <v>62.814313346228232</v>
      </c>
      <c r="K471" s="142"/>
      <c r="L471" s="138"/>
      <c r="M471" s="138"/>
      <c r="N471" s="123"/>
      <c r="O471" s="123"/>
      <c r="P471" s="23">
        <f t="shared" si="1"/>
        <v>206.8</v>
      </c>
      <c r="Q471" s="117"/>
    </row>
    <row r="472" spans="1:17" ht="15.75" customHeight="1" x14ac:dyDescent="0.3">
      <c r="A472" s="118">
        <v>4341</v>
      </c>
      <c r="B472" s="118">
        <v>47</v>
      </c>
      <c r="C472" s="81" t="s">
        <v>440</v>
      </c>
      <c r="D472" s="81">
        <v>16</v>
      </c>
      <c r="E472" s="82">
        <v>43607</v>
      </c>
      <c r="F472" s="81">
        <v>5258</v>
      </c>
      <c r="G472" s="81">
        <v>7683</v>
      </c>
      <c r="H472" s="81">
        <v>7037</v>
      </c>
      <c r="I472" s="81">
        <v>2</v>
      </c>
      <c r="J472" s="135">
        <f t="shared" si="2"/>
        <v>36.312535132096684</v>
      </c>
      <c r="K472" s="142" t="s">
        <v>13</v>
      </c>
      <c r="L472" s="137">
        <f>AVERAGE(J472:J473)</f>
        <v>35.978558269694979</v>
      </c>
      <c r="M472" s="137">
        <f>_xlfn.STDEV.S(J472,J473)</f>
        <v>0.47231460832730482</v>
      </c>
      <c r="N472" s="123"/>
      <c r="O472" s="123"/>
      <c r="P472" s="23">
        <f t="shared" si="1"/>
        <v>177.9</v>
      </c>
      <c r="Q472" s="117">
        <f>AVERAGE(P472:P473)</f>
        <v>186.3</v>
      </c>
    </row>
    <row r="473" spans="1:17" ht="15.75" customHeight="1" x14ac:dyDescent="0.3">
      <c r="A473" s="118">
        <v>4342</v>
      </c>
      <c r="B473" s="118">
        <v>48</v>
      </c>
      <c r="C473" s="81" t="s">
        <v>440</v>
      </c>
      <c r="D473" s="81">
        <v>16</v>
      </c>
      <c r="E473" s="82">
        <v>43607</v>
      </c>
      <c r="F473" s="81">
        <v>5245</v>
      </c>
      <c r="G473" s="81">
        <v>7886</v>
      </c>
      <c r="H473" s="81">
        <v>7192</v>
      </c>
      <c r="I473" s="81"/>
      <c r="J473" s="135">
        <f t="shared" si="2"/>
        <v>35.644581407293273</v>
      </c>
      <c r="K473" s="142"/>
      <c r="L473" s="138"/>
      <c r="M473" s="138"/>
      <c r="N473" s="123"/>
      <c r="O473" s="123"/>
      <c r="P473" s="23">
        <f t="shared" si="1"/>
        <v>194.7</v>
      </c>
      <c r="Q473" s="117"/>
    </row>
    <row r="474" spans="1:17" ht="15.75" customHeight="1" x14ac:dyDescent="0.3">
      <c r="A474" s="118">
        <v>4987</v>
      </c>
      <c r="B474" s="118">
        <v>47</v>
      </c>
      <c r="C474" s="81" t="s">
        <v>440</v>
      </c>
      <c r="D474" s="81">
        <v>18</v>
      </c>
      <c r="E474" s="82">
        <v>43626</v>
      </c>
      <c r="F474" s="81">
        <v>5258</v>
      </c>
      <c r="G474" s="81">
        <v>7410</v>
      </c>
      <c r="H474" s="81">
        <v>6967</v>
      </c>
      <c r="I474" s="81">
        <v>7</v>
      </c>
      <c r="J474" s="135">
        <f t="shared" si="2"/>
        <v>25.921591574019892</v>
      </c>
      <c r="K474" s="142"/>
      <c r="L474" s="137">
        <f>AVERAGE(J474:J475)</f>
        <v>26.388140974011787</v>
      </c>
      <c r="M474" s="137">
        <f>_xlfn.STDEV.S(J474,J475)</f>
        <v>0.65980048898556698</v>
      </c>
      <c r="N474" s="123"/>
      <c r="O474" s="123"/>
      <c r="P474" s="23">
        <f t="shared" si="1"/>
        <v>170.9</v>
      </c>
      <c r="Q474" s="117">
        <f>AVERAGE(P474:P475)</f>
        <v>167</v>
      </c>
    </row>
    <row r="475" spans="1:17" ht="15.75" customHeight="1" x14ac:dyDescent="0.3">
      <c r="A475" s="118">
        <v>4988</v>
      </c>
      <c r="B475" s="118">
        <v>48</v>
      </c>
      <c r="C475" s="81" t="s">
        <v>440</v>
      </c>
      <c r="D475" s="81">
        <v>18</v>
      </c>
      <c r="E475" s="82">
        <v>43626</v>
      </c>
      <c r="F475" s="81">
        <v>5245</v>
      </c>
      <c r="G475" s="81">
        <v>7314</v>
      </c>
      <c r="H475" s="81">
        <v>6876</v>
      </c>
      <c r="I475" s="81"/>
      <c r="J475" s="135">
        <f t="shared" si="2"/>
        <v>26.854690374003681</v>
      </c>
      <c r="K475" s="142"/>
      <c r="L475" s="138"/>
      <c r="M475" s="138"/>
      <c r="N475" s="123"/>
      <c r="O475" s="123"/>
      <c r="P475" s="23">
        <f t="shared" si="1"/>
        <v>163.1</v>
      </c>
      <c r="Q475" s="117"/>
    </row>
    <row r="476" spans="1:17" ht="15.75" customHeight="1" x14ac:dyDescent="0.3">
      <c r="A476" s="118">
        <v>5575</v>
      </c>
      <c r="B476" s="118">
        <v>19</v>
      </c>
      <c r="C476" s="81" t="s">
        <v>440</v>
      </c>
      <c r="D476" s="81">
        <v>21</v>
      </c>
      <c r="E476" s="82">
        <v>43657</v>
      </c>
      <c r="F476" s="81">
        <v>5229</v>
      </c>
      <c r="G476" s="81">
        <v>7429</v>
      </c>
      <c r="H476" s="81">
        <v>7050</v>
      </c>
      <c r="I476" s="81">
        <v>7</v>
      </c>
      <c r="J476" s="135">
        <f t="shared" si="2"/>
        <v>20.812740252608457</v>
      </c>
      <c r="K476" s="142"/>
      <c r="L476" s="137">
        <f>AVERAGE(J476:J477)</f>
        <v>21.304479370001708</v>
      </c>
      <c r="M476" s="137">
        <f>_xlfn.STDEV.S(J476,J477)</f>
        <v>0.69542412896691175</v>
      </c>
      <c r="N476" s="123"/>
      <c r="O476" s="123"/>
      <c r="P476" s="23">
        <f t="shared" si="1"/>
        <v>182.1</v>
      </c>
      <c r="Q476" s="117">
        <f>AVERAGE(P476:P477)</f>
        <v>186.25</v>
      </c>
    </row>
    <row r="477" spans="1:17" ht="15.75" customHeight="1" x14ac:dyDescent="0.3">
      <c r="A477" s="118">
        <v>5576</v>
      </c>
      <c r="B477" s="118">
        <v>20</v>
      </c>
      <c r="C477" s="81" t="s">
        <v>440</v>
      </c>
      <c r="D477" s="81">
        <v>21</v>
      </c>
      <c r="E477" s="82">
        <v>43657</v>
      </c>
      <c r="F477" s="81">
        <v>5190</v>
      </c>
      <c r="G477" s="81">
        <v>7509</v>
      </c>
      <c r="H477" s="81">
        <v>7094</v>
      </c>
      <c r="I477" s="81"/>
      <c r="J477" s="135">
        <f t="shared" si="2"/>
        <v>21.79621848739496</v>
      </c>
      <c r="K477" s="142"/>
      <c r="L477" s="138"/>
      <c r="M477" s="138"/>
      <c r="N477" s="123"/>
      <c r="O477" s="123"/>
      <c r="P477" s="23">
        <f t="shared" si="1"/>
        <v>190.4</v>
      </c>
      <c r="Q477" s="117"/>
    </row>
    <row r="478" spans="1:17" ht="15.75" customHeight="1" x14ac:dyDescent="0.3">
      <c r="A478" s="118">
        <v>5853</v>
      </c>
      <c r="B478" s="118">
        <v>50</v>
      </c>
      <c r="C478" s="81" t="s">
        <v>440</v>
      </c>
      <c r="D478" s="81">
        <v>22</v>
      </c>
      <c r="E478" s="82">
        <v>43685</v>
      </c>
      <c r="F478" s="81">
        <v>5251</v>
      </c>
      <c r="G478" s="81">
        <v>7891</v>
      </c>
      <c r="H478" s="81">
        <v>7534</v>
      </c>
      <c r="I478" s="81">
        <v>7</v>
      </c>
      <c r="J478" s="135">
        <f t="shared" si="2"/>
        <v>15.637319316688567</v>
      </c>
      <c r="K478" s="142"/>
      <c r="L478" s="137">
        <f>AVERAGE(J478:J479)</f>
        <v>15.681948377273537</v>
      </c>
      <c r="M478" s="137">
        <f>_xlfn.STDEV.S(J478,J479)</f>
        <v>6.3115022755235686E-2</v>
      </c>
      <c r="N478" s="123"/>
      <c r="O478" s="123"/>
      <c r="P478" s="23">
        <f t="shared" si="1"/>
        <v>228.3</v>
      </c>
      <c r="Q478" s="117">
        <f>AVERAGE(P478:P479)</f>
        <v>218.75</v>
      </c>
    </row>
    <row r="479" spans="1:17" ht="15.75" customHeight="1" x14ac:dyDescent="0.3">
      <c r="A479" s="118">
        <v>5854</v>
      </c>
      <c r="B479" s="118">
        <v>50</v>
      </c>
      <c r="C479" s="81" t="s">
        <v>440</v>
      </c>
      <c r="D479" s="81">
        <v>22</v>
      </c>
      <c r="E479" s="82">
        <v>43685</v>
      </c>
      <c r="F479" s="81">
        <v>5251</v>
      </c>
      <c r="G479" s="81">
        <v>7672</v>
      </c>
      <c r="H479" s="81">
        <v>7343</v>
      </c>
      <c r="I479" s="81"/>
      <c r="J479" s="135">
        <f t="shared" si="2"/>
        <v>15.726577437858507</v>
      </c>
      <c r="K479" s="142"/>
      <c r="L479" s="138"/>
      <c r="M479" s="138"/>
      <c r="N479" s="123"/>
      <c r="O479" s="123"/>
      <c r="P479" s="23">
        <f t="shared" si="1"/>
        <v>209.2</v>
      </c>
      <c r="Q479" s="117"/>
    </row>
    <row r="480" spans="1:17" ht="15.75" customHeight="1" x14ac:dyDescent="0.3">
      <c r="A480" s="118">
        <v>3297</v>
      </c>
      <c r="B480" s="118">
        <v>53</v>
      </c>
      <c r="C480" s="126" t="s">
        <v>441</v>
      </c>
      <c r="D480" s="126">
        <v>13</v>
      </c>
      <c r="E480" s="127">
        <v>43587</v>
      </c>
      <c r="F480" s="126">
        <v>5232</v>
      </c>
      <c r="G480" s="126">
        <v>9739</v>
      </c>
      <c r="H480" s="126">
        <v>8448</v>
      </c>
      <c r="I480" s="126">
        <v>1</v>
      </c>
      <c r="J480" s="128">
        <f t="shared" si="2"/>
        <v>40.14303482587065</v>
      </c>
      <c r="K480" s="143" t="s">
        <v>13</v>
      </c>
      <c r="L480" s="130">
        <f>AVERAGE(J480:J481)</f>
        <v>38.147773912068772</v>
      </c>
      <c r="M480" s="130">
        <f>_xlfn.STDEV.S(J480,J481)</f>
        <v>2.8217250447715467</v>
      </c>
      <c r="N480" s="123">
        <v>1</v>
      </c>
      <c r="O480" s="123"/>
      <c r="P480" s="23">
        <f t="shared" si="1"/>
        <v>321.60000000000002</v>
      </c>
      <c r="Q480" s="117">
        <f>AVERAGE(P480:P481)</f>
        <v>305.05</v>
      </c>
    </row>
    <row r="481" spans="1:17" ht="15.75" customHeight="1" x14ac:dyDescent="0.3">
      <c r="A481" s="118">
        <v>3298</v>
      </c>
      <c r="B481" s="118">
        <v>54</v>
      </c>
      <c r="C481" s="126" t="s">
        <v>441</v>
      </c>
      <c r="D481" s="126">
        <v>13</v>
      </c>
      <c r="E481" s="127">
        <v>43587</v>
      </c>
      <c r="F481" s="126">
        <v>5271</v>
      </c>
      <c r="G481" s="126">
        <v>9199</v>
      </c>
      <c r="H481" s="126">
        <v>8156</v>
      </c>
      <c r="I481" s="126"/>
      <c r="J481" s="128">
        <f t="shared" si="2"/>
        <v>36.1525129982669</v>
      </c>
      <c r="K481" s="143"/>
      <c r="L481" s="132"/>
      <c r="M481" s="132"/>
      <c r="N481" s="123"/>
      <c r="O481" s="123"/>
      <c r="P481" s="23">
        <f t="shared" si="1"/>
        <v>288.5</v>
      </c>
      <c r="Q481" s="117"/>
    </row>
    <row r="482" spans="1:17" ht="15.75" customHeight="1" x14ac:dyDescent="0.3">
      <c r="A482" s="118">
        <v>4021</v>
      </c>
      <c r="B482" s="118">
        <v>51</v>
      </c>
      <c r="C482" s="126" t="s">
        <v>441</v>
      </c>
      <c r="D482" s="126">
        <v>15</v>
      </c>
      <c r="E482" s="127">
        <v>43599</v>
      </c>
      <c r="F482" s="126">
        <v>5234</v>
      </c>
      <c r="G482" s="126">
        <v>8081</v>
      </c>
      <c r="H482" s="126">
        <v>7455</v>
      </c>
      <c r="I482" s="126"/>
      <c r="J482" s="128">
        <f t="shared" si="2"/>
        <v>28.185502026114364</v>
      </c>
      <c r="K482" s="128"/>
      <c r="L482" s="130">
        <f>AVERAGE(J482:J483)</f>
        <v>27.729114649420815</v>
      </c>
      <c r="M482" s="130">
        <f>_xlfn.STDEV.S(J482,J483)</f>
        <v>0.64542921781589258</v>
      </c>
      <c r="N482" s="123"/>
      <c r="O482" s="123"/>
      <c r="P482" s="23">
        <f t="shared" si="1"/>
        <v>222.1</v>
      </c>
      <c r="Q482" s="117">
        <f>AVERAGE(P482:P483)</f>
        <v>227.1</v>
      </c>
    </row>
    <row r="483" spans="1:17" ht="15.75" customHeight="1" x14ac:dyDescent="0.3">
      <c r="A483" s="118">
        <v>4022</v>
      </c>
      <c r="B483" s="118">
        <v>52</v>
      </c>
      <c r="C483" s="126" t="s">
        <v>441</v>
      </c>
      <c r="D483" s="126">
        <v>15</v>
      </c>
      <c r="E483" s="127">
        <v>43599</v>
      </c>
      <c r="F483" s="126">
        <v>5234</v>
      </c>
      <c r="G483" s="126">
        <v>8188</v>
      </c>
      <c r="H483" s="126">
        <v>7555</v>
      </c>
      <c r="I483" s="126"/>
      <c r="J483" s="128">
        <f t="shared" si="2"/>
        <v>27.27272727272727</v>
      </c>
      <c r="K483" s="128"/>
      <c r="L483" s="132"/>
      <c r="M483" s="132"/>
      <c r="N483" s="123"/>
      <c r="O483" s="123"/>
      <c r="P483" s="23">
        <f t="shared" si="1"/>
        <v>232.1</v>
      </c>
      <c r="Q483" s="117"/>
    </row>
    <row r="484" spans="1:17" ht="15.75" customHeight="1" x14ac:dyDescent="0.3">
      <c r="A484" s="118">
        <v>4667</v>
      </c>
      <c r="B484" s="118">
        <v>51</v>
      </c>
      <c r="C484" s="126" t="s">
        <v>441</v>
      </c>
      <c r="D484" s="126">
        <v>17</v>
      </c>
      <c r="E484" s="127">
        <v>43619</v>
      </c>
      <c r="F484" s="126">
        <v>5234</v>
      </c>
      <c r="G484" s="126">
        <v>8285</v>
      </c>
      <c r="H484" s="126">
        <v>7777</v>
      </c>
      <c r="I484" s="126"/>
      <c r="J484" s="128">
        <f t="shared" si="2"/>
        <v>19.976405819897757</v>
      </c>
      <c r="K484" s="143"/>
      <c r="L484" s="130">
        <f>AVERAGE(J484:J485)</f>
        <v>19.91329654290768</v>
      </c>
      <c r="M484" s="130">
        <f>_xlfn.STDEV.S(J484,J485)</f>
        <v>8.9249995430925877E-2</v>
      </c>
      <c r="N484" s="123"/>
      <c r="O484" s="123"/>
      <c r="P484" s="23">
        <f t="shared" si="1"/>
        <v>254.3</v>
      </c>
      <c r="Q484" s="117">
        <f>AVERAGE(P484:P485)</f>
        <v>247.3</v>
      </c>
    </row>
    <row r="485" spans="1:17" ht="15.75" customHeight="1" x14ac:dyDescent="0.3">
      <c r="A485" s="118">
        <v>4668</v>
      </c>
      <c r="B485" s="118">
        <v>52</v>
      </c>
      <c r="C485" s="126" t="s">
        <v>441</v>
      </c>
      <c r="D485" s="126">
        <v>17</v>
      </c>
      <c r="E485" s="127">
        <v>43619</v>
      </c>
      <c r="F485" s="126">
        <v>5234</v>
      </c>
      <c r="G485" s="126">
        <v>8114</v>
      </c>
      <c r="H485" s="126">
        <v>7637</v>
      </c>
      <c r="I485" s="126"/>
      <c r="J485" s="128">
        <f t="shared" si="2"/>
        <v>19.850187265917604</v>
      </c>
      <c r="K485" s="143"/>
      <c r="L485" s="132"/>
      <c r="M485" s="132"/>
      <c r="N485" s="123"/>
      <c r="O485" s="123"/>
      <c r="P485" s="23">
        <f t="shared" si="1"/>
        <v>240.3</v>
      </c>
      <c r="Q485" s="117"/>
    </row>
    <row r="486" spans="1:17" ht="15.75" customHeight="1" x14ac:dyDescent="0.3">
      <c r="A486" s="118">
        <v>5289</v>
      </c>
      <c r="B486" s="118">
        <v>27</v>
      </c>
      <c r="C486" s="126" t="s">
        <v>441</v>
      </c>
      <c r="D486" s="126">
        <v>19</v>
      </c>
      <c r="E486" s="127">
        <v>43637</v>
      </c>
      <c r="F486" s="126">
        <v>5236</v>
      </c>
      <c r="G486" s="126">
        <v>8821</v>
      </c>
      <c r="H486" s="126">
        <v>8121</v>
      </c>
      <c r="I486" s="126" t="s">
        <v>396</v>
      </c>
      <c r="J486" s="128">
        <f t="shared" si="2"/>
        <v>24.263431542461007</v>
      </c>
      <c r="K486" s="143"/>
      <c r="L486" s="130">
        <f>AVERAGE(J486:J487)</f>
        <v>24.247336927442063</v>
      </c>
      <c r="M486" s="130">
        <f>_xlfn.STDEV.S(J486,J487)</f>
        <v>2.2761222840960611E-2</v>
      </c>
      <c r="N486" s="123"/>
      <c r="O486" s="123"/>
      <c r="P486" s="23">
        <f t="shared" si="1"/>
        <v>288.5</v>
      </c>
      <c r="Q486" s="117">
        <f>AVERAGE(P486:P487)</f>
        <v>306.85000000000002</v>
      </c>
    </row>
    <row r="487" spans="1:17" ht="15.75" customHeight="1" x14ac:dyDescent="0.3">
      <c r="A487" s="118">
        <v>5290</v>
      </c>
      <c r="B487" s="118">
        <v>28</v>
      </c>
      <c r="C487" s="126" t="s">
        <v>441</v>
      </c>
      <c r="D487" s="126">
        <v>19</v>
      </c>
      <c r="E487" s="127">
        <v>43637</v>
      </c>
      <c r="F487" s="126">
        <v>5216</v>
      </c>
      <c r="G487" s="126">
        <v>9256</v>
      </c>
      <c r="H487" s="126">
        <v>8468</v>
      </c>
      <c r="I487" s="126"/>
      <c r="J487" s="128">
        <f t="shared" si="2"/>
        <v>24.231242312423124</v>
      </c>
      <c r="K487" s="143"/>
      <c r="L487" s="132"/>
      <c r="M487" s="132"/>
      <c r="N487" s="123"/>
      <c r="O487" s="123"/>
      <c r="P487" s="23">
        <f t="shared" si="1"/>
        <v>325.2</v>
      </c>
      <c r="Q487" s="117"/>
    </row>
    <row r="488" spans="1:17" ht="15.75" customHeight="1" x14ac:dyDescent="0.3">
      <c r="A488" s="118">
        <v>5523</v>
      </c>
      <c r="B488" s="118">
        <v>15</v>
      </c>
      <c r="C488" s="126" t="s">
        <v>441</v>
      </c>
      <c r="D488" s="126">
        <v>20</v>
      </c>
      <c r="E488" s="127">
        <v>43649</v>
      </c>
      <c r="F488" s="126">
        <v>5231</v>
      </c>
      <c r="G488" s="126">
        <v>8173</v>
      </c>
      <c r="H488" s="126">
        <v>7677</v>
      </c>
      <c r="I488" s="126">
        <v>7</v>
      </c>
      <c r="J488" s="128">
        <f t="shared" si="2"/>
        <v>20.278004905968931</v>
      </c>
      <c r="K488" s="143"/>
      <c r="L488" s="130">
        <f>AVERAGE(J488:J489)</f>
        <v>20.089251209203372</v>
      </c>
      <c r="M488" s="130">
        <f>_xlfn.STDEV.S(J488,J489)</f>
        <v>0.26693803791391241</v>
      </c>
      <c r="N488" s="123"/>
      <c r="O488" s="123"/>
      <c r="P488" s="23">
        <f t="shared" si="1"/>
        <v>244.6</v>
      </c>
      <c r="Q488" s="117">
        <f>AVERAGE(P488:P489)</f>
        <v>242.89999999999998</v>
      </c>
    </row>
    <row r="489" spans="1:17" ht="15.75" customHeight="1" x14ac:dyDescent="0.3">
      <c r="A489" s="118">
        <v>5524</v>
      </c>
      <c r="B489" s="118">
        <v>16</v>
      </c>
      <c r="C489" s="126" t="s">
        <v>441</v>
      </c>
      <c r="D489" s="126">
        <v>20</v>
      </c>
      <c r="E489" s="127">
        <v>43649</v>
      </c>
      <c r="F489" s="126">
        <v>5280</v>
      </c>
      <c r="G489" s="126">
        <v>8172</v>
      </c>
      <c r="H489" s="126">
        <v>7692</v>
      </c>
      <c r="I489" s="126"/>
      <c r="J489" s="128">
        <f t="shared" si="2"/>
        <v>19.900497512437813</v>
      </c>
      <c r="K489" s="143"/>
      <c r="L489" s="132"/>
      <c r="M489" s="132"/>
      <c r="N489" s="123"/>
      <c r="O489" s="123"/>
      <c r="P489" s="23">
        <f t="shared" si="1"/>
        <v>241.2</v>
      </c>
      <c r="Q489" s="117"/>
    </row>
    <row r="490" spans="1:17" ht="15.75" customHeight="1" x14ac:dyDescent="0.3">
      <c r="A490" s="118">
        <v>5855</v>
      </c>
      <c r="B490" s="118">
        <v>51</v>
      </c>
      <c r="C490" s="126" t="s">
        <v>441</v>
      </c>
      <c r="D490" s="126">
        <v>22</v>
      </c>
      <c r="E490" s="127">
        <v>43685</v>
      </c>
      <c r="F490" s="126">
        <v>5234</v>
      </c>
      <c r="G490" s="126">
        <v>8042</v>
      </c>
      <c r="H490" s="126">
        <v>7654</v>
      </c>
      <c r="I490" s="126">
        <v>7</v>
      </c>
      <c r="J490" s="128">
        <f t="shared" si="2"/>
        <v>16.033057851239668</v>
      </c>
      <c r="K490" s="143"/>
      <c r="L490" s="130">
        <f>AVERAGE(J490:J491)</f>
        <v>16.056729930644959</v>
      </c>
      <c r="M490" s="130">
        <f>_xlfn.STDEV.S(J490,J491)</f>
        <v>3.3477375744534944E-2</v>
      </c>
      <c r="N490" s="123"/>
      <c r="O490" s="123"/>
      <c r="P490" s="23">
        <f t="shared" si="1"/>
        <v>242</v>
      </c>
      <c r="Q490" s="117">
        <f>AVERAGE(P490:P491)</f>
        <v>230.45</v>
      </c>
    </row>
    <row r="491" spans="1:17" ht="15.75" customHeight="1" x14ac:dyDescent="0.3">
      <c r="A491" s="118">
        <v>5856</v>
      </c>
      <c r="B491" s="118">
        <v>51</v>
      </c>
      <c r="C491" s="126" t="s">
        <v>441</v>
      </c>
      <c r="D491" s="126">
        <v>22</v>
      </c>
      <c r="E491" s="127">
        <v>43685</v>
      </c>
      <c r="F491" s="126">
        <v>5234</v>
      </c>
      <c r="G491" s="126">
        <v>7775</v>
      </c>
      <c r="H491" s="126">
        <v>7423</v>
      </c>
      <c r="I491" s="126"/>
      <c r="J491" s="128">
        <f t="shared" si="2"/>
        <v>16.08040201005025</v>
      </c>
      <c r="K491" s="143"/>
      <c r="L491" s="132"/>
      <c r="M491" s="132"/>
      <c r="N491" s="123"/>
      <c r="O491" s="123"/>
      <c r="P491" s="23">
        <f t="shared" si="1"/>
        <v>218.9</v>
      </c>
      <c r="Q491" s="117"/>
    </row>
    <row r="492" spans="1:17" ht="15.75" customHeight="1" x14ac:dyDescent="0.3">
      <c r="A492" s="118">
        <v>3299</v>
      </c>
      <c r="B492" s="118">
        <v>55</v>
      </c>
      <c r="C492" s="126" t="s">
        <v>442</v>
      </c>
      <c r="D492" s="126">
        <v>13</v>
      </c>
      <c r="E492" s="127">
        <v>43587</v>
      </c>
      <c r="F492" s="126">
        <v>5269</v>
      </c>
      <c r="G492" s="126">
        <v>8081</v>
      </c>
      <c r="H492" s="126">
        <v>7284</v>
      </c>
      <c r="I492" s="126">
        <v>1</v>
      </c>
      <c r="J492" s="128">
        <f t="shared" si="2"/>
        <v>39.553349875930522</v>
      </c>
      <c r="K492" s="143" t="s">
        <v>13</v>
      </c>
      <c r="L492" s="130">
        <f>AVERAGE(J492:J493)</f>
        <v>40.481185835076261</v>
      </c>
      <c r="M492" s="130">
        <f>_xlfn.STDEV.S(J492,J493)</f>
        <v>1.3121581970813476</v>
      </c>
      <c r="N492" s="123">
        <v>1</v>
      </c>
      <c r="O492" s="123"/>
      <c r="P492" s="23">
        <f t="shared" si="1"/>
        <v>201.50000000000003</v>
      </c>
      <c r="Q492" s="117">
        <f>AVERAGE(P492:P493)</f>
        <v>199.40000000000003</v>
      </c>
    </row>
    <row r="493" spans="1:17" ht="15.75" customHeight="1" x14ac:dyDescent="0.3">
      <c r="A493" s="118">
        <v>3300</v>
      </c>
      <c r="B493" s="118">
        <v>56</v>
      </c>
      <c r="C493" s="126" t="s">
        <v>442</v>
      </c>
      <c r="D493" s="126">
        <v>13</v>
      </c>
      <c r="E493" s="127">
        <v>43587</v>
      </c>
      <c r="F493" s="126">
        <v>5254</v>
      </c>
      <c r="G493" s="126">
        <v>8044</v>
      </c>
      <c r="H493" s="126">
        <v>7227</v>
      </c>
      <c r="I493" s="126"/>
      <c r="J493" s="128">
        <f t="shared" si="2"/>
        <v>41.409021794221992</v>
      </c>
      <c r="K493" s="143"/>
      <c r="L493" s="132"/>
      <c r="M493" s="132"/>
      <c r="N493" s="123"/>
      <c r="O493" s="123"/>
      <c r="P493" s="23">
        <f t="shared" si="1"/>
        <v>197.3</v>
      </c>
      <c r="Q493" s="117"/>
    </row>
    <row r="494" spans="1:17" ht="15.75" customHeight="1" x14ac:dyDescent="0.3">
      <c r="A494" s="118">
        <v>4023</v>
      </c>
      <c r="B494" s="118">
        <v>53</v>
      </c>
      <c r="C494" s="126" t="s">
        <v>442</v>
      </c>
      <c r="D494" s="126">
        <v>15</v>
      </c>
      <c r="E494" s="127">
        <v>43599</v>
      </c>
      <c r="F494" s="126">
        <v>5232</v>
      </c>
      <c r="G494" s="126">
        <v>7303</v>
      </c>
      <c r="H494" s="126">
        <v>6879</v>
      </c>
      <c r="I494" s="126"/>
      <c r="J494" s="128">
        <f t="shared" si="2"/>
        <v>25.743776563448694</v>
      </c>
      <c r="K494" s="128"/>
      <c r="L494" s="130">
        <f>AVERAGE(J494:J495)</f>
        <v>25.561908109880328</v>
      </c>
      <c r="M494" s="130">
        <f>_xlfn.STDEV.S(J494,J495)</f>
        <v>0.25720083360420298</v>
      </c>
      <c r="N494" s="123"/>
      <c r="O494" s="123"/>
      <c r="P494" s="23">
        <f t="shared" si="1"/>
        <v>164.7</v>
      </c>
      <c r="Q494" s="117">
        <f>AVERAGE(P494:P495)</f>
        <v>158</v>
      </c>
    </row>
    <row r="495" spans="1:17" ht="15.75" customHeight="1" x14ac:dyDescent="0.3">
      <c r="A495" s="118">
        <v>4024</v>
      </c>
      <c r="B495" s="118">
        <v>54</v>
      </c>
      <c r="C495" s="126" t="s">
        <v>442</v>
      </c>
      <c r="D495" s="126">
        <v>15</v>
      </c>
      <c r="E495" s="127">
        <v>43599</v>
      </c>
      <c r="F495" s="126">
        <v>5271</v>
      </c>
      <c r="G495" s="126">
        <v>7168</v>
      </c>
      <c r="H495" s="126">
        <v>6784</v>
      </c>
      <c r="I495" s="126"/>
      <c r="J495" s="128">
        <f t="shared" si="2"/>
        <v>25.380039656311965</v>
      </c>
      <c r="K495" s="128"/>
      <c r="L495" s="132"/>
      <c r="M495" s="132"/>
      <c r="N495" s="123"/>
      <c r="O495" s="123"/>
      <c r="P495" s="23">
        <f t="shared" si="1"/>
        <v>151.30000000000001</v>
      </c>
      <c r="Q495" s="117"/>
    </row>
    <row r="496" spans="1:17" ht="15.75" customHeight="1" x14ac:dyDescent="0.3">
      <c r="A496" s="118">
        <v>4669</v>
      </c>
      <c r="B496" s="118">
        <v>53</v>
      </c>
      <c r="C496" s="126" t="s">
        <v>442</v>
      </c>
      <c r="D496" s="126">
        <v>17</v>
      </c>
      <c r="E496" s="127">
        <v>43619</v>
      </c>
      <c r="F496" s="126">
        <v>5232</v>
      </c>
      <c r="G496" s="126">
        <v>6986</v>
      </c>
      <c r="H496" s="126">
        <v>6673</v>
      </c>
      <c r="I496" s="126"/>
      <c r="J496" s="128">
        <f t="shared" si="2"/>
        <v>21.721027064538514</v>
      </c>
      <c r="K496" s="143"/>
      <c r="L496" s="130">
        <f>AVERAGE(J496:J497)</f>
        <v>22.42593409301692</v>
      </c>
      <c r="M496" s="130">
        <f>_xlfn.STDEV.S(J496,J497)</f>
        <v>0.99688907988627906</v>
      </c>
      <c r="N496" s="123"/>
      <c r="O496" s="123"/>
      <c r="P496" s="23">
        <f t="shared" si="1"/>
        <v>144.1</v>
      </c>
      <c r="Q496" s="117">
        <f>AVERAGE(P496:P497)</f>
        <v>136.25</v>
      </c>
    </row>
    <row r="497" spans="1:17" ht="15.75" customHeight="1" x14ac:dyDescent="0.3">
      <c r="A497" s="118">
        <v>4670</v>
      </c>
      <c r="B497" s="118">
        <v>54</v>
      </c>
      <c r="C497" s="126" t="s">
        <v>442</v>
      </c>
      <c r="D497" s="126">
        <v>17</v>
      </c>
      <c r="E497" s="127">
        <v>43619</v>
      </c>
      <c r="F497" s="126">
        <v>5271</v>
      </c>
      <c r="G497" s="126">
        <v>6852</v>
      </c>
      <c r="H497" s="126">
        <v>6555</v>
      </c>
      <c r="I497" s="126"/>
      <c r="J497" s="128">
        <f t="shared" si="2"/>
        <v>23.130841121495326</v>
      </c>
      <c r="K497" s="143"/>
      <c r="L497" s="132"/>
      <c r="M497" s="132"/>
      <c r="N497" s="123"/>
      <c r="O497" s="123"/>
      <c r="P497" s="23">
        <f t="shared" si="1"/>
        <v>128.4</v>
      </c>
      <c r="Q497" s="117"/>
    </row>
    <row r="498" spans="1:17" ht="15.75" customHeight="1" x14ac:dyDescent="0.3">
      <c r="A498" s="118">
        <v>5291</v>
      </c>
      <c r="B498" s="118">
        <v>29</v>
      </c>
      <c r="C498" s="126" t="s">
        <v>442</v>
      </c>
      <c r="D498" s="126">
        <v>19</v>
      </c>
      <c r="E498" s="127">
        <v>43637</v>
      </c>
      <c r="F498" s="126">
        <v>5292</v>
      </c>
      <c r="G498" s="126">
        <v>7170</v>
      </c>
      <c r="H498" s="126">
        <v>6799</v>
      </c>
      <c r="I498" s="126" t="s">
        <v>428</v>
      </c>
      <c r="J498" s="128">
        <f t="shared" si="2"/>
        <v>24.618447246184473</v>
      </c>
      <c r="K498" s="143"/>
      <c r="L498" s="130">
        <f>AVERAGE(J498:J499)</f>
        <v>24.462876016039338</v>
      </c>
      <c r="M498" s="130">
        <f>_xlfn.STDEV.S(J498,J499)</f>
        <v>0.2200109435863136</v>
      </c>
      <c r="N498" s="123"/>
      <c r="O498" s="123"/>
      <c r="P498" s="23">
        <f t="shared" si="1"/>
        <v>150.69999999999999</v>
      </c>
      <c r="Q498" s="117">
        <f>AVERAGE(P498:P499)</f>
        <v>154.75</v>
      </c>
    </row>
    <row r="499" spans="1:17" ht="15.75" customHeight="1" x14ac:dyDescent="0.3">
      <c r="A499" s="118">
        <v>5292</v>
      </c>
      <c r="B499" s="118">
        <v>30</v>
      </c>
      <c r="C499" s="126" t="s">
        <v>442</v>
      </c>
      <c r="D499" s="126">
        <v>19</v>
      </c>
      <c r="E499" s="127">
        <v>43637</v>
      </c>
      <c r="F499" s="126">
        <v>5244</v>
      </c>
      <c r="G499" s="126">
        <v>7218</v>
      </c>
      <c r="H499" s="126">
        <v>6832</v>
      </c>
      <c r="I499" s="126"/>
      <c r="J499" s="128">
        <f t="shared" si="2"/>
        <v>24.307304785894207</v>
      </c>
      <c r="K499" s="143"/>
      <c r="L499" s="132"/>
      <c r="M499" s="132"/>
      <c r="N499" s="123"/>
      <c r="O499" s="123"/>
      <c r="P499" s="23">
        <f t="shared" si="1"/>
        <v>158.80000000000001</v>
      </c>
      <c r="Q499" s="117"/>
    </row>
    <row r="500" spans="1:17" ht="15.75" customHeight="1" x14ac:dyDescent="0.3">
      <c r="A500" s="118">
        <v>5857</v>
      </c>
      <c r="B500" s="118">
        <v>52</v>
      </c>
      <c r="C500" s="126" t="s">
        <v>442</v>
      </c>
      <c r="D500" s="126">
        <v>22</v>
      </c>
      <c r="E500" s="127">
        <v>43685</v>
      </c>
      <c r="F500" s="126">
        <v>5234</v>
      </c>
      <c r="G500" s="126">
        <v>6705</v>
      </c>
      <c r="H500" s="126">
        <v>6495</v>
      </c>
      <c r="I500" s="126">
        <v>8</v>
      </c>
      <c r="J500" s="128">
        <f t="shared" si="2"/>
        <v>16.653449643140362</v>
      </c>
      <c r="K500" s="143"/>
      <c r="L500" s="130">
        <f>AVERAGE(J500:J501)</f>
        <v>16.767841227288358</v>
      </c>
      <c r="M500" s="130">
        <f>_xlfn.STDEV.S(J500,J501)</f>
        <v>0.16177412972343799</v>
      </c>
      <c r="N500" s="123"/>
      <c r="O500" s="123"/>
      <c r="P500" s="23">
        <f t="shared" si="1"/>
        <v>126.1</v>
      </c>
      <c r="Q500" s="117">
        <f>AVERAGE(P500:P501)</f>
        <v>136.5</v>
      </c>
    </row>
    <row r="501" spans="1:17" ht="15.75" customHeight="1" x14ac:dyDescent="0.3">
      <c r="A501" s="118">
        <v>5858</v>
      </c>
      <c r="B501" s="118">
        <v>52</v>
      </c>
      <c r="C501" s="126" t="s">
        <v>442</v>
      </c>
      <c r="D501" s="126">
        <v>22</v>
      </c>
      <c r="E501" s="127">
        <v>43685</v>
      </c>
      <c r="F501" s="126">
        <v>5234</v>
      </c>
      <c r="G501" s="126">
        <v>6951</v>
      </c>
      <c r="H501" s="126">
        <v>6703</v>
      </c>
      <c r="I501" s="126"/>
      <c r="J501" s="128">
        <f t="shared" si="2"/>
        <v>16.882232811436353</v>
      </c>
      <c r="K501" s="143"/>
      <c r="L501" s="132"/>
      <c r="M501" s="132"/>
      <c r="N501" s="123"/>
      <c r="O501" s="123"/>
      <c r="P501" s="23">
        <f t="shared" si="1"/>
        <v>146.9</v>
      </c>
      <c r="Q501" s="117"/>
    </row>
    <row r="502" spans="1:17" ht="15.75" customHeight="1" x14ac:dyDescent="0.3">
      <c r="A502" s="118">
        <v>3677</v>
      </c>
      <c r="B502" s="118">
        <v>99</v>
      </c>
      <c r="C502" s="81" t="s">
        <v>443</v>
      </c>
      <c r="D502" s="81">
        <v>14</v>
      </c>
      <c r="E502" s="82">
        <v>43591</v>
      </c>
      <c r="F502" s="81">
        <v>5182</v>
      </c>
      <c r="G502" s="134">
        <v>9178</v>
      </c>
      <c r="H502" s="81">
        <v>7471</v>
      </c>
      <c r="I502" s="81">
        <v>2</v>
      </c>
      <c r="J502" s="135">
        <f t="shared" si="2"/>
        <v>74.574049803407604</v>
      </c>
      <c r="K502" s="142" t="s">
        <v>373</v>
      </c>
      <c r="L502" s="137">
        <f>AVERAGE(J502:J503)</f>
        <v>75.395676813172614</v>
      </c>
      <c r="M502" s="137">
        <f>_xlfn.STDEV.S(J502,J503)</f>
        <v>1.1619560604217281</v>
      </c>
      <c r="N502" s="123">
        <v>3</v>
      </c>
      <c r="O502" s="123"/>
      <c r="P502" s="23">
        <f t="shared" si="1"/>
        <v>228.9</v>
      </c>
      <c r="Q502" s="117">
        <f>AVERAGE(P502:P503)</f>
        <v>238.7</v>
      </c>
    </row>
    <row r="503" spans="1:17" ht="15.75" customHeight="1" x14ac:dyDescent="0.3">
      <c r="A503" s="118">
        <v>3678</v>
      </c>
      <c r="B503" s="118">
        <v>100</v>
      </c>
      <c r="C503" s="81" t="s">
        <v>443</v>
      </c>
      <c r="D503" s="81">
        <v>14</v>
      </c>
      <c r="E503" s="82">
        <v>43591</v>
      </c>
      <c r="F503" s="81">
        <v>5209</v>
      </c>
      <c r="G503" s="134">
        <v>9588</v>
      </c>
      <c r="H503" s="81">
        <v>7694</v>
      </c>
      <c r="I503" s="81"/>
      <c r="J503" s="135">
        <f t="shared" si="2"/>
        <v>76.217303822937623</v>
      </c>
      <c r="K503" s="142"/>
      <c r="L503" s="138"/>
      <c r="M503" s="138"/>
      <c r="N503" s="123"/>
      <c r="O503" s="123"/>
      <c r="P503" s="23">
        <f t="shared" si="1"/>
        <v>248.5</v>
      </c>
      <c r="Q503" s="117"/>
    </row>
    <row r="504" spans="1:17" ht="15.75" customHeight="1" x14ac:dyDescent="0.3">
      <c r="A504" s="118">
        <v>4343</v>
      </c>
      <c r="B504" s="118">
        <v>49</v>
      </c>
      <c r="C504" s="81" t="s">
        <v>443</v>
      </c>
      <c r="D504" s="81">
        <v>16</v>
      </c>
      <c r="E504" s="82">
        <v>43607</v>
      </c>
      <c r="F504" s="81">
        <v>5203</v>
      </c>
      <c r="G504" s="81">
        <v>9238</v>
      </c>
      <c r="H504" s="81">
        <v>7987</v>
      </c>
      <c r="I504" s="81">
        <v>2</v>
      </c>
      <c r="J504" s="135">
        <f t="shared" si="2"/>
        <v>44.935344827586206</v>
      </c>
      <c r="K504" s="142" t="s">
        <v>378</v>
      </c>
      <c r="L504" s="137">
        <f>AVERAGE(J504:J505)</f>
        <v>45.589155366457781</v>
      </c>
      <c r="M504" s="137">
        <f>_xlfn.STDEV.S(J504,J505)</f>
        <v>0.92462773129464293</v>
      </c>
      <c r="N504" s="123"/>
      <c r="O504" s="123"/>
      <c r="P504" s="23">
        <f t="shared" si="1"/>
        <v>278.39999999999998</v>
      </c>
      <c r="Q504" s="117">
        <f>AVERAGE(P504:P505)</f>
        <v>290.25</v>
      </c>
    </row>
    <row r="505" spans="1:17" ht="15.75" customHeight="1" x14ac:dyDescent="0.3">
      <c r="A505" s="118">
        <v>4344</v>
      </c>
      <c r="B505" s="118">
        <v>50</v>
      </c>
      <c r="C505" s="81" t="s">
        <v>443</v>
      </c>
      <c r="D505" s="81">
        <v>16</v>
      </c>
      <c r="E505" s="82">
        <v>43607</v>
      </c>
      <c r="F505" s="81">
        <v>5251</v>
      </c>
      <c r="G505" s="81">
        <v>9669</v>
      </c>
      <c r="H505" s="81">
        <v>8272</v>
      </c>
      <c r="I505" s="81"/>
      <c r="J505" s="135">
        <f t="shared" si="2"/>
        <v>46.242965905329356</v>
      </c>
      <c r="K505" s="142"/>
      <c r="L505" s="138"/>
      <c r="M505" s="138"/>
      <c r="N505" s="123"/>
      <c r="O505" s="123"/>
      <c r="P505" s="23">
        <f t="shared" si="1"/>
        <v>302.10000000000002</v>
      </c>
      <c r="Q505" s="117"/>
    </row>
    <row r="506" spans="1:17" ht="15.75" customHeight="1" x14ac:dyDescent="0.3">
      <c r="A506" s="118">
        <v>4989</v>
      </c>
      <c r="B506" s="118">
        <v>49</v>
      </c>
      <c r="C506" s="81" t="s">
        <v>443</v>
      </c>
      <c r="D506" s="81">
        <v>18</v>
      </c>
      <c r="E506" s="82">
        <v>43626</v>
      </c>
      <c r="F506" s="81">
        <v>5203</v>
      </c>
      <c r="G506" s="81">
        <v>8758</v>
      </c>
      <c r="H506" s="81">
        <v>7959</v>
      </c>
      <c r="I506" s="81">
        <v>12</v>
      </c>
      <c r="J506" s="135">
        <f t="shared" si="2"/>
        <v>28.991291727140784</v>
      </c>
      <c r="K506" s="142"/>
      <c r="L506" s="137">
        <f>AVERAGE(J506:J507)</f>
        <v>28.92378732331456</v>
      </c>
      <c r="M506" s="137">
        <f>_xlfn.STDEV.S(J506,J507)</f>
        <v>9.5465643410955633E-2</v>
      </c>
      <c r="N506" s="123"/>
      <c r="O506" s="123"/>
      <c r="P506" s="23">
        <f t="shared" si="1"/>
        <v>275.60000000000002</v>
      </c>
      <c r="Q506" s="117">
        <f>AVERAGE(P506:P507)</f>
        <v>270.70000000000005</v>
      </c>
    </row>
    <row r="507" spans="1:17" ht="15.75" customHeight="1" x14ac:dyDescent="0.3">
      <c r="A507" s="118">
        <v>4990</v>
      </c>
      <c r="B507" s="118">
        <v>50</v>
      </c>
      <c r="C507" s="81" t="s">
        <v>443</v>
      </c>
      <c r="D507" s="81">
        <v>18</v>
      </c>
      <c r="E507" s="82">
        <v>43626</v>
      </c>
      <c r="F507" s="81">
        <v>5251</v>
      </c>
      <c r="G507" s="81">
        <v>8676</v>
      </c>
      <c r="H507" s="81">
        <v>7909</v>
      </c>
      <c r="I507" s="81"/>
      <c r="J507" s="135">
        <f t="shared" si="2"/>
        <v>28.856282919488336</v>
      </c>
      <c r="K507" s="142"/>
      <c r="L507" s="138"/>
      <c r="M507" s="138"/>
      <c r="N507" s="123"/>
      <c r="O507" s="123"/>
      <c r="P507" s="23">
        <f t="shared" si="1"/>
        <v>265.8</v>
      </c>
      <c r="Q507" s="117"/>
    </row>
    <row r="508" spans="1:17" ht="15.75" customHeight="1" x14ac:dyDescent="0.3">
      <c r="A508" s="118">
        <v>5577</v>
      </c>
      <c r="B508" s="118">
        <v>21</v>
      </c>
      <c r="C508" s="81" t="s">
        <v>443</v>
      </c>
      <c r="D508" s="81">
        <v>21</v>
      </c>
      <c r="E508" s="82">
        <v>43657</v>
      </c>
      <c r="F508" s="81">
        <v>5224</v>
      </c>
      <c r="G508" s="81">
        <v>8532</v>
      </c>
      <c r="H508" s="81">
        <v>7911</v>
      </c>
      <c r="I508" s="81">
        <v>12</v>
      </c>
      <c r="J508" s="135">
        <f t="shared" si="2"/>
        <v>23.111276516561222</v>
      </c>
      <c r="K508" s="142"/>
      <c r="L508" s="137">
        <f>AVERAGE(J508:J509)</f>
        <v>23.025878699746912</v>
      </c>
      <c r="M508" s="137">
        <f>_xlfn.STDEV.S(J508,J509)</f>
        <v>0.12077075073585399</v>
      </c>
      <c r="N508" s="123"/>
      <c r="O508" s="123"/>
      <c r="P508" s="23">
        <f t="shared" si="1"/>
        <v>268.7</v>
      </c>
      <c r="Q508" s="117">
        <f>AVERAGE(P508:P509)</f>
        <v>261.2</v>
      </c>
    </row>
    <row r="509" spans="1:17" ht="15.75" customHeight="1" x14ac:dyDescent="0.3">
      <c r="A509" s="118">
        <v>5578</v>
      </c>
      <c r="B509" s="118">
        <v>22</v>
      </c>
      <c r="C509" s="81" t="s">
        <v>443</v>
      </c>
      <c r="D509" s="81">
        <v>21</v>
      </c>
      <c r="E509" s="82">
        <v>43657</v>
      </c>
      <c r="F509" s="81">
        <v>5276</v>
      </c>
      <c r="G509" s="81">
        <v>8395</v>
      </c>
      <c r="H509" s="81">
        <v>7813</v>
      </c>
      <c r="I509" s="81"/>
      <c r="J509" s="135">
        <f t="shared" si="2"/>
        <v>22.940480882932597</v>
      </c>
      <c r="K509" s="142"/>
      <c r="L509" s="138"/>
      <c r="M509" s="138"/>
      <c r="N509" s="123"/>
      <c r="O509" s="123"/>
      <c r="P509" s="23">
        <f t="shared" si="1"/>
        <v>253.7</v>
      </c>
      <c r="Q509" s="117"/>
    </row>
    <row r="510" spans="1:17" ht="15.75" customHeight="1" x14ac:dyDescent="0.3">
      <c r="A510" s="118">
        <v>5859</v>
      </c>
      <c r="B510" s="118">
        <v>53</v>
      </c>
      <c r="C510" s="81" t="s">
        <v>443</v>
      </c>
      <c r="D510" s="81">
        <v>22</v>
      </c>
      <c r="E510" s="82">
        <v>43685</v>
      </c>
      <c r="F510" s="81">
        <v>5232</v>
      </c>
      <c r="G510" s="81">
        <v>8500</v>
      </c>
      <c r="H510" s="81">
        <v>8050</v>
      </c>
      <c r="I510" s="81">
        <v>12</v>
      </c>
      <c r="J510" s="135">
        <f t="shared" si="2"/>
        <v>15.96877217885025</v>
      </c>
      <c r="K510" s="142"/>
      <c r="L510" s="137">
        <f>AVERAGE(J510:J511)</f>
        <v>16.206608311647347</v>
      </c>
      <c r="M510" s="137">
        <f>_xlfn.STDEV.S(J510,J511)</f>
        <v>0.33635108462402497</v>
      </c>
      <c r="N510" s="123"/>
      <c r="O510" s="123"/>
      <c r="P510" s="23">
        <f t="shared" si="1"/>
        <v>281.8</v>
      </c>
      <c r="Q510" s="117">
        <f>AVERAGE(P510:P511)</f>
        <v>275.89999999999998</v>
      </c>
    </row>
    <row r="511" spans="1:17" ht="15.75" customHeight="1" x14ac:dyDescent="0.3">
      <c r="A511" s="118">
        <v>5860</v>
      </c>
      <c r="B511" s="118">
        <v>53</v>
      </c>
      <c r="C511" s="81" t="s">
        <v>443</v>
      </c>
      <c r="D511" s="81">
        <v>22</v>
      </c>
      <c r="E511" s="82">
        <v>43685</v>
      </c>
      <c r="F511" s="81">
        <v>5232</v>
      </c>
      <c r="G511" s="81">
        <v>8376</v>
      </c>
      <c r="H511" s="81">
        <v>7932</v>
      </c>
      <c r="I511" s="81"/>
      <c r="J511" s="135">
        <f t="shared" si="2"/>
        <v>16.444444444444446</v>
      </c>
      <c r="K511" s="142"/>
      <c r="L511" s="138"/>
      <c r="M511" s="138"/>
      <c r="N511" s="123"/>
      <c r="O511" s="123"/>
      <c r="P511" s="23">
        <f t="shared" si="1"/>
        <v>270</v>
      </c>
      <c r="Q511" s="117"/>
    </row>
    <row r="512" spans="1:17" ht="15.75" customHeight="1" x14ac:dyDescent="0.3">
      <c r="A512" s="118">
        <v>3301</v>
      </c>
      <c r="B512" s="118">
        <v>57</v>
      </c>
      <c r="C512" s="81" t="s">
        <v>444</v>
      </c>
      <c r="D512" s="81">
        <v>13</v>
      </c>
      <c r="E512" s="82">
        <v>43587</v>
      </c>
      <c r="F512" s="81">
        <v>5257</v>
      </c>
      <c r="G512" s="81">
        <v>7586</v>
      </c>
      <c r="H512" s="81">
        <v>7102</v>
      </c>
      <c r="I512" s="81">
        <v>1</v>
      </c>
      <c r="J512" s="135">
        <f t="shared" si="2"/>
        <v>26.233062330623309</v>
      </c>
      <c r="K512" s="142" t="s">
        <v>13</v>
      </c>
      <c r="L512" s="137">
        <f>AVERAGE(J512:J513)</f>
        <v>25.75729693107742</v>
      </c>
      <c r="M512" s="137">
        <f>_xlfn.STDEV.S(J512,J513)</f>
        <v>0.6728338805456503</v>
      </c>
      <c r="N512" s="123">
        <v>1</v>
      </c>
      <c r="O512" s="123"/>
      <c r="P512" s="23">
        <f t="shared" si="1"/>
        <v>184.5</v>
      </c>
      <c r="Q512" s="117">
        <f>AVERAGE(P512:P513)</f>
        <v>181.05</v>
      </c>
    </row>
    <row r="513" spans="1:17" ht="15.75" customHeight="1" x14ac:dyDescent="0.3">
      <c r="A513" s="118">
        <v>3302</v>
      </c>
      <c r="B513" s="118">
        <v>58</v>
      </c>
      <c r="C513" s="81" t="s">
        <v>444</v>
      </c>
      <c r="D513" s="81">
        <v>13</v>
      </c>
      <c r="E513" s="82">
        <v>43587</v>
      </c>
      <c r="F513" s="81">
        <v>5320</v>
      </c>
      <c r="G513" s="81">
        <v>7545</v>
      </c>
      <c r="H513" s="81">
        <v>7096</v>
      </c>
      <c r="I513" s="81"/>
      <c r="J513" s="135">
        <f t="shared" si="2"/>
        <v>25.281531531531531</v>
      </c>
      <c r="K513" s="142"/>
      <c r="L513" s="138"/>
      <c r="M513" s="138"/>
      <c r="N513" s="123"/>
      <c r="O513" s="123"/>
      <c r="P513" s="23">
        <f t="shared" si="1"/>
        <v>177.6</v>
      </c>
      <c r="Q513" s="117"/>
    </row>
    <row r="514" spans="1:17" ht="15.75" customHeight="1" x14ac:dyDescent="0.3">
      <c r="A514" s="118">
        <v>4025</v>
      </c>
      <c r="B514" s="118">
        <v>55</v>
      </c>
      <c r="C514" s="81" t="s">
        <v>444</v>
      </c>
      <c r="D514" s="81">
        <v>15</v>
      </c>
      <c r="E514" s="82">
        <v>43599</v>
      </c>
      <c r="F514" s="81">
        <v>5269</v>
      </c>
      <c r="G514" s="81">
        <v>7930</v>
      </c>
      <c r="H514" s="81">
        <v>7288</v>
      </c>
      <c r="I514" s="81"/>
      <c r="J514" s="135">
        <f t="shared" si="2"/>
        <v>31.797919762258541</v>
      </c>
      <c r="K514" s="135"/>
      <c r="L514" s="137">
        <f>AVERAGE(J514:J515)</f>
        <v>31.933166187917081</v>
      </c>
      <c r="M514" s="137">
        <f>_xlfn.STDEV.S(J514,J515)</f>
        <v>0.19126732942879424</v>
      </c>
      <c r="N514" s="123"/>
      <c r="O514" s="123"/>
      <c r="P514" s="23">
        <f t="shared" si="1"/>
        <v>201.90000000000003</v>
      </c>
      <c r="Q514" s="117">
        <f>AVERAGE(P514:P515)</f>
        <v>194.5</v>
      </c>
    </row>
    <row r="515" spans="1:17" ht="15.75" customHeight="1" x14ac:dyDescent="0.3">
      <c r="A515" s="118">
        <v>4026</v>
      </c>
      <c r="B515" s="118">
        <v>56</v>
      </c>
      <c r="C515" s="81" t="s">
        <v>444</v>
      </c>
      <c r="D515" s="81">
        <v>15</v>
      </c>
      <c r="E515" s="82">
        <v>43599</v>
      </c>
      <c r="F515" s="81">
        <v>5254</v>
      </c>
      <c r="G515" s="81">
        <v>7725</v>
      </c>
      <c r="H515" s="81">
        <v>7125</v>
      </c>
      <c r="I515" s="81"/>
      <c r="J515" s="135">
        <f t="shared" si="2"/>
        <v>32.068412613575624</v>
      </c>
      <c r="K515" s="135"/>
      <c r="L515" s="138"/>
      <c r="M515" s="138"/>
      <c r="N515" s="123"/>
      <c r="O515" s="123"/>
      <c r="P515" s="23">
        <f t="shared" si="1"/>
        <v>187.1</v>
      </c>
      <c r="Q515" s="117"/>
    </row>
    <row r="516" spans="1:17" ht="15.75" customHeight="1" x14ac:dyDescent="0.3">
      <c r="A516" s="118">
        <v>4671</v>
      </c>
      <c r="B516" s="118">
        <v>55</v>
      </c>
      <c r="C516" s="81" t="s">
        <v>444</v>
      </c>
      <c r="D516" s="81">
        <v>17</v>
      </c>
      <c r="E516" s="82">
        <v>43619</v>
      </c>
      <c r="F516" s="81">
        <v>5269</v>
      </c>
      <c r="G516" s="81">
        <v>7896</v>
      </c>
      <c r="H516" s="81">
        <v>7397</v>
      </c>
      <c r="I516" s="81"/>
      <c r="J516" s="135">
        <f t="shared" si="2"/>
        <v>23.449248120300751</v>
      </c>
      <c r="K516" s="142"/>
      <c r="L516" s="137">
        <f>AVERAGE(J516:J517)</f>
        <v>23.459552730191792</v>
      </c>
      <c r="M516" s="137">
        <f>_xlfn.STDEV.S(J516,J517)</f>
        <v>1.4572919062873314E-2</v>
      </c>
      <c r="N516" s="123"/>
      <c r="O516" s="123"/>
      <c r="P516" s="23">
        <f t="shared" si="1"/>
        <v>212.8</v>
      </c>
      <c r="Q516" s="117">
        <f>AVERAGE(P516:P517)</f>
        <v>215.05</v>
      </c>
    </row>
    <row r="517" spans="1:17" ht="15.75" customHeight="1" x14ac:dyDescent="0.3">
      <c r="A517" s="118">
        <v>4672</v>
      </c>
      <c r="B517" s="118">
        <v>56</v>
      </c>
      <c r="C517" s="81" t="s">
        <v>444</v>
      </c>
      <c r="D517" s="81">
        <v>17</v>
      </c>
      <c r="E517" s="82">
        <v>43619</v>
      </c>
      <c r="F517" s="81">
        <v>5254</v>
      </c>
      <c r="G517" s="81">
        <v>7937</v>
      </c>
      <c r="H517" s="81">
        <v>7427</v>
      </c>
      <c r="I517" s="81"/>
      <c r="J517" s="135">
        <f t="shared" si="2"/>
        <v>23.469857340082832</v>
      </c>
      <c r="K517" s="142"/>
      <c r="L517" s="138"/>
      <c r="M517" s="138"/>
      <c r="N517" s="123"/>
      <c r="O517" s="123"/>
      <c r="P517" s="23">
        <f t="shared" si="1"/>
        <v>217.3</v>
      </c>
      <c r="Q517" s="117"/>
    </row>
    <row r="518" spans="1:17" ht="15.75" customHeight="1" x14ac:dyDescent="0.3">
      <c r="A518" s="118">
        <v>5293</v>
      </c>
      <c r="B518" s="118">
        <v>31</v>
      </c>
      <c r="C518" s="81" t="s">
        <v>444</v>
      </c>
      <c r="D518" s="81">
        <v>19</v>
      </c>
      <c r="E518" s="82">
        <v>43637</v>
      </c>
      <c r="F518" s="81">
        <v>5227</v>
      </c>
      <c r="G518" s="81">
        <v>7855</v>
      </c>
      <c r="H518" s="81"/>
      <c r="I518" s="81" t="s">
        <v>428</v>
      </c>
      <c r="J518" s="135"/>
      <c r="K518" s="142"/>
      <c r="L518" s="137"/>
      <c r="M518" s="137"/>
      <c r="N518" s="123"/>
      <c r="O518" s="123"/>
      <c r="P518" s="23">
        <f t="shared" si="1"/>
        <v>-522.70000000000005</v>
      </c>
      <c r="Q518" s="117">
        <f>AVERAGE(P518:P519)</f>
        <v>-522.04999999999995</v>
      </c>
    </row>
    <row r="519" spans="1:17" ht="15.75" customHeight="1" x14ac:dyDescent="0.3">
      <c r="A519" s="118">
        <v>5294</v>
      </c>
      <c r="B519" s="118">
        <v>32</v>
      </c>
      <c r="C519" s="81" t="s">
        <v>444</v>
      </c>
      <c r="D519" s="81">
        <v>19</v>
      </c>
      <c r="E519" s="82">
        <v>43637</v>
      </c>
      <c r="F519" s="81">
        <v>5214</v>
      </c>
      <c r="G519" s="81">
        <v>8007</v>
      </c>
      <c r="H519" s="81"/>
      <c r="I519" s="81"/>
      <c r="J519" s="135"/>
      <c r="K519" s="142"/>
      <c r="L519" s="138"/>
      <c r="M519" s="138"/>
      <c r="N519" s="123"/>
      <c r="O519" s="123"/>
      <c r="P519" s="23">
        <f t="shared" si="1"/>
        <v>-521.4</v>
      </c>
      <c r="Q519" s="117"/>
    </row>
    <row r="520" spans="1:17" ht="15.75" customHeight="1" x14ac:dyDescent="0.3">
      <c r="A520" s="118">
        <v>5861</v>
      </c>
      <c r="B520" s="118">
        <v>54</v>
      </c>
      <c r="C520" s="81" t="s">
        <v>444</v>
      </c>
      <c r="D520" s="81">
        <v>22</v>
      </c>
      <c r="E520" s="82">
        <v>43685</v>
      </c>
      <c r="F520" s="81">
        <v>5271</v>
      </c>
      <c r="G520" s="81">
        <v>7513</v>
      </c>
      <c r="H520" s="81">
        <v>7206</v>
      </c>
      <c r="I520" s="81">
        <v>8</v>
      </c>
      <c r="J520" s="135">
        <f t="shared" ref="J520:J593" si="3">+(((G520-F520)-(H520-F520))/(H520-F520))*100</f>
        <v>15.865633074935401</v>
      </c>
      <c r="K520" s="142"/>
      <c r="L520" s="137">
        <f>AVERAGE(J520:J521)</f>
        <v>16.323682177403974</v>
      </c>
      <c r="M520" s="137">
        <f>_xlfn.STDEV.S(J520,J521)</f>
        <v>0.64777925294387839</v>
      </c>
      <c r="N520" s="123"/>
      <c r="O520" s="123"/>
      <c r="P520" s="23">
        <f t="shared" si="1"/>
        <v>193.5</v>
      </c>
      <c r="Q520" s="117">
        <f>AVERAGE(P520:P521)</f>
        <v>190.9</v>
      </c>
    </row>
    <row r="521" spans="1:17" ht="15.75" customHeight="1" x14ac:dyDescent="0.3">
      <c r="A521" s="118">
        <v>5862</v>
      </c>
      <c r="B521" s="118">
        <v>54</v>
      </c>
      <c r="C521" s="81" t="s">
        <v>444</v>
      </c>
      <c r="D521" s="81">
        <v>22</v>
      </c>
      <c r="E521" s="82">
        <v>43685</v>
      </c>
      <c r="F521" s="81">
        <v>5271</v>
      </c>
      <c r="G521" s="81">
        <v>7470</v>
      </c>
      <c r="H521" s="81">
        <v>7154</v>
      </c>
      <c r="I521" s="81"/>
      <c r="J521" s="135">
        <f t="shared" si="3"/>
        <v>16.781731279872545</v>
      </c>
      <c r="K521" s="142"/>
      <c r="L521" s="138"/>
      <c r="M521" s="138"/>
      <c r="N521" s="123"/>
      <c r="O521" s="123"/>
      <c r="P521" s="23">
        <f t="shared" si="1"/>
        <v>188.3</v>
      </c>
      <c r="Q521" s="117"/>
    </row>
    <row r="522" spans="1:17" ht="15.75" customHeight="1" x14ac:dyDescent="0.3">
      <c r="A522" s="118">
        <v>3679</v>
      </c>
      <c r="B522" s="118">
        <v>101</v>
      </c>
      <c r="C522" s="126" t="s">
        <v>445</v>
      </c>
      <c r="D522" s="126">
        <v>14</v>
      </c>
      <c r="E522" s="127">
        <v>43591</v>
      </c>
      <c r="F522" s="126">
        <v>5208</v>
      </c>
      <c r="G522" s="141">
        <v>10552</v>
      </c>
      <c r="H522" s="126">
        <v>8393</v>
      </c>
      <c r="I522" s="126">
        <v>2</v>
      </c>
      <c r="J522" s="128">
        <f t="shared" si="3"/>
        <v>67.786499215070634</v>
      </c>
      <c r="K522" s="143" t="s">
        <v>407</v>
      </c>
      <c r="L522" s="130">
        <f>AVERAGE(J522:J523)</f>
        <v>66.558673652269704</v>
      </c>
      <c r="M522" s="130">
        <f>_xlfn.STDEV.S(J522,J523)</f>
        <v>1.7364075631414542</v>
      </c>
      <c r="N522" s="123">
        <v>2</v>
      </c>
      <c r="O522" s="123"/>
      <c r="P522" s="23">
        <f t="shared" si="1"/>
        <v>318.5</v>
      </c>
      <c r="Q522" s="117">
        <f>AVERAGE(P522:P523)</f>
        <v>320.2</v>
      </c>
    </row>
    <row r="523" spans="1:17" ht="15.75" customHeight="1" x14ac:dyDescent="0.3">
      <c r="A523" s="118">
        <v>3680</v>
      </c>
      <c r="B523" s="118">
        <v>102</v>
      </c>
      <c r="C523" s="126" t="s">
        <v>445</v>
      </c>
      <c r="D523" s="126">
        <v>14</v>
      </c>
      <c r="E523" s="127">
        <v>43591</v>
      </c>
      <c r="F523" s="126">
        <v>5224</v>
      </c>
      <c r="G523" s="141">
        <v>10546</v>
      </c>
      <c r="H523" s="126">
        <v>8443</v>
      </c>
      <c r="I523" s="126"/>
      <c r="J523" s="128">
        <f t="shared" si="3"/>
        <v>65.330848089468773</v>
      </c>
      <c r="K523" s="143"/>
      <c r="L523" s="132"/>
      <c r="M523" s="132"/>
      <c r="N523" s="123"/>
      <c r="O523" s="123"/>
      <c r="P523" s="23">
        <f t="shared" si="1"/>
        <v>321.89999999999998</v>
      </c>
      <c r="Q523" s="117"/>
    </row>
    <row r="524" spans="1:17" ht="15.75" customHeight="1" x14ac:dyDescent="0.3">
      <c r="A524" s="118">
        <v>4345</v>
      </c>
      <c r="B524" s="118">
        <v>51</v>
      </c>
      <c r="C524" s="126" t="s">
        <v>445</v>
      </c>
      <c r="D524" s="126">
        <v>16</v>
      </c>
      <c r="E524" s="127">
        <v>43607</v>
      </c>
      <c r="F524" s="126">
        <v>5234</v>
      </c>
      <c r="G524" s="126">
        <v>8960</v>
      </c>
      <c r="H524" s="126">
        <v>7955</v>
      </c>
      <c r="I524" s="126">
        <v>2</v>
      </c>
      <c r="J524" s="128">
        <f t="shared" si="3"/>
        <v>36.934950385887547</v>
      </c>
      <c r="K524" s="143"/>
      <c r="L524" s="130">
        <f>AVERAGE(J524:J525)</f>
        <v>36.695323294209601</v>
      </c>
      <c r="M524" s="130">
        <f>_xlfn.STDEV.S(J524,J525)</f>
        <v>0.33888388296297683</v>
      </c>
      <c r="N524" s="123"/>
      <c r="O524" s="123"/>
      <c r="P524" s="23">
        <f t="shared" si="1"/>
        <v>272.10000000000002</v>
      </c>
      <c r="Q524" s="117">
        <f>AVERAGE(P524:P525)</f>
        <v>274.3</v>
      </c>
    </row>
    <row r="525" spans="1:17" ht="15.75" customHeight="1" x14ac:dyDescent="0.3">
      <c r="A525" s="118">
        <v>4346</v>
      </c>
      <c r="B525" s="118">
        <v>52</v>
      </c>
      <c r="C525" s="126" t="s">
        <v>445</v>
      </c>
      <c r="D525" s="126">
        <v>16</v>
      </c>
      <c r="E525" s="127">
        <v>43607</v>
      </c>
      <c r="F525" s="126">
        <v>5234</v>
      </c>
      <c r="G525" s="126">
        <v>9007</v>
      </c>
      <c r="H525" s="126">
        <v>7999</v>
      </c>
      <c r="I525" s="126"/>
      <c r="J525" s="128">
        <f t="shared" si="3"/>
        <v>36.455696202531648</v>
      </c>
      <c r="K525" s="143"/>
      <c r="L525" s="132"/>
      <c r="M525" s="132"/>
      <c r="N525" s="123"/>
      <c r="O525" s="123"/>
      <c r="P525" s="23">
        <f t="shared" si="1"/>
        <v>276.5</v>
      </c>
      <c r="Q525" s="117"/>
    </row>
    <row r="526" spans="1:17" ht="15.75" customHeight="1" x14ac:dyDescent="0.3">
      <c r="A526" s="118">
        <v>4991</v>
      </c>
      <c r="B526" s="118">
        <v>51</v>
      </c>
      <c r="C526" s="126" t="s">
        <v>445</v>
      </c>
      <c r="D526" s="126">
        <v>18</v>
      </c>
      <c r="E526" s="127">
        <v>43626</v>
      </c>
      <c r="F526" s="126">
        <v>5234</v>
      </c>
      <c r="G526" s="126">
        <v>7693</v>
      </c>
      <c r="H526" s="126">
        <v>7290</v>
      </c>
      <c r="I526" s="126">
        <v>5</v>
      </c>
      <c r="J526" s="128">
        <f t="shared" si="3"/>
        <v>19.601167315175097</v>
      </c>
      <c r="K526" s="143"/>
      <c r="L526" s="130">
        <f>AVERAGE(J526:J527)</f>
        <v>19.524107556369181</v>
      </c>
      <c r="M526" s="130">
        <f>_xlfn.STDEV.S(J526,J527)</f>
        <v>0.10897895601652859</v>
      </c>
      <c r="N526" s="123"/>
      <c r="O526" s="123"/>
      <c r="P526" s="23">
        <f t="shared" si="1"/>
        <v>205.6</v>
      </c>
      <c r="Q526" s="117">
        <f>AVERAGE(P526:P527)</f>
        <v>209.5</v>
      </c>
    </row>
    <row r="527" spans="1:17" ht="15.75" customHeight="1" x14ac:dyDescent="0.3">
      <c r="A527" s="118">
        <v>4992</v>
      </c>
      <c r="B527" s="118">
        <v>52</v>
      </c>
      <c r="C527" s="126" t="s">
        <v>445</v>
      </c>
      <c r="D527" s="126">
        <v>18</v>
      </c>
      <c r="E527" s="127">
        <v>43626</v>
      </c>
      <c r="F527" s="126">
        <v>5234</v>
      </c>
      <c r="G527" s="126">
        <v>7783</v>
      </c>
      <c r="H527" s="126">
        <v>7368</v>
      </c>
      <c r="I527" s="126"/>
      <c r="J527" s="128">
        <f t="shared" si="3"/>
        <v>19.447047797563261</v>
      </c>
      <c r="K527" s="143"/>
      <c r="L527" s="132"/>
      <c r="M527" s="132"/>
      <c r="N527" s="123"/>
      <c r="O527" s="123"/>
      <c r="P527" s="23">
        <f t="shared" si="1"/>
        <v>213.4</v>
      </c>
      <c r="Q527" s="117"/>
    </row>
    <row r="528" spans="1:17" ht="15.75" customHeight="1" x14ac:dyDescent="0.3">
      <c r="A528" s="118">
        <v>5525</v>
      </c>
      <c r="B528" s="118">
        <v>17</v>
      </c>
      <c r="C528" s="126" t="s">
        <v>445</v>
      </c>
      <c r="D528" s="126">
        <v>20</v>
      </c>
      <c r="E528" s="127">
        <v>43649</v>
      </c>
      <c r="F528" s="126">
        <v>5275</v>
      </c>
      <c r="G528" s="126">
        <v>8440</v>
      </c>
      <c r="H528" s="126">
        <v>7915</v>
      </c>
      <c r="I528" s="126">
        <v>5</v>
      </c>
      <c r="J528" s="128">
        <f t="shared" si="3"/>
        <v>19.886363636363637</v>
      </c>
      <c r="K528" s="143"/>
      <c r="L528" s="130">
        <f>AVERAGE(J528:J529)</f>
        <v>20.219365462371201</v>
      </c>
      <c r="M528" s="130">
        <f>_xlfn.STDEV.S(J528,J529)</f>
        <v>0.47093569863490514</v>
      </c>
      <c r="N528" s="123"/>
      <c r="O528" s="123"/>
      <c r="P528" s="23">
        <f t="shared" si="1"/>
        <v>264</v>
      </c>
      <c r="Q528" s="117">
        <f>AVERAGE(P528:P529)</f>
        <v>271.39999999999998</v>
      </c>
    </row>
    <row r="529" spans="1:17" ht="15.75" customHeight="1" x14ac:dyDescent="0.3">
      <c r="A529" s="118">
        <v>5526</v>
      </c>
      <c r="B529" s="118">
        <v>18</v>
      </c>
      <c r="C529" s="126" t="s">
        <v>445</v>
      </c>
      <c r="D529" s="126">
        <v>20</v>
      </c>
      <c r="E529" s="127">
        <v>43649</v>
      </c>
      <c r="F529" s="126">
        <v>5205</v>
      </c>
      <c r="G529" s="126">
        <v>8566</v>
      </c>
      <c r="H529" s="126">
        <v>7993</v>
      </c>
      <c r="I529" s="126"/>
      <c r="J529" s="128">
        <f t="shared" si="3"/>
        <v>20.552367288378768</v>
      </c>
      <c r="K529" s="143"/>
      <c r="L529" s="132"/>
      <c r="M529" s="132"/>
      <c r="N529" s="123"/>
      <c r="O529" s="123"/>
      <c r="P529" s="23">
        <f t="shared" si="1"/>
        <v>278.8</v>
      </c>
      <c r="Q529" s="117"/>
    </row>
    <row r="530" spans="1:17" ht="15.75" customHeight="1" x14ac:dyDescent="0.3">
      <c r="A530" s="118">
        <v>5863</v>
      </c>
      <c r="B530" s="118">
        <v>55</v>
      </c>
      <c r="C530" s="126" t="s">
        <v>445</v>
      </c>
      <c r="D530" s="126">
        <v>22</v>
      </c>
      <c r="E530" s="127">
        <v>43685</v>
      </c>
      <c r="F530" s="126">
        <v>5269</v>
      </c>
      <c r="G530" s="126">
        <v>9198</v>
      </c>
      <c r="H530" s="126">
        <v>8658</v>
      </c>
      <c r="I530" s="126">
        <v>5</v>
      </c>
      <c r="J530" s="128">
        <f t="shared" si="3"/>
        <v>15.933903806432575</v>
      </c>
      <c r="K530" s="143"/>
      <c r="L530" s="130">
        <f>AVERAGE(J530:J531)</f>
        <v>15.910743127764608</v>
      </c>
      <c r="M530" s="130">
        <f>_xlfn.STDEV.S(J530,J531)</f>
        <v>3.2754145886002908E-2</v>
      </c>
      <c r="N530" s="123"/>
      <c r="O530" s="123"/>
      <c r="P530" s="23">
        <f t="shared" si="1"/>
        <v>338.9</v>
      </c>
      <c r="Q530" s="117">
        <f>AVERAGE(P530:P531)</f>
        <v>343.79999999999995</v>
      </c>
    </row>
    <row r="531" spans="1:17" ht="15.75" customHeight="1" x14ac:dyDescent="0.3">
      <c r="A531" s="118">
        <v>5864</v>
      </c>
      <c r="B531" s="118">
        <v>55</v>
      </c>
      <c r="C531" s="126" t="s">
        <v>445</v>
      </c>
      <c r="D531" s="126">
        <v>22</v>
      </c>
      <c r="E531" s="127">
        <v>43685</v>
      </c>
      <c r="F531" s="126">
        <v>5269</v>
      </c>
      <c r="G531" s="126">
        <v>9310</v>
      </c>
      <c r="H531" s="126">
        <v>8756</v>
      </c>
      <c r="I531" s="126"/>
      <c r="J531" s="128">
        <f t="shared" si="3"/>
        <v>15.887582449096643</v>
      </c>
      <c r="K531" s="143"/>
      <c r="L531" s="132"/>
      <c r="M531" s="132"/>
      <c r="N531" s="123"/>
      <c r="O531" s="123"/>
      <c r="P531" s="23">
        <f t="shared" si="1"/>
        <v>348.7</v>
      </c>
      <c r="Q531" s="117"/>
    </row>
    <row r="532" spans="1:17" ht="15.75" customHeight="1" x14ac:dyDescent="0.3">
      <c r="A532" s="118">
        <v>3303</v>
      </c>
      <c r="B532" s="118">
        <v>59</v>
      </c>
      <c r="C532" s="126" t="s">
        <v>446</v>
      </c>
      <c r="D532" s="126">
        <v>13</v>
      </c>
      <c r="E532" s="127">
        <v>43587</v>
      </c>
      <c r="F532" s="126">
        <v>5278</v>
      </c>
      <c r="G532" s="126">
        <v>7121</v>
      </c>
      <c r="H532" s="126">
        <v>6753</v>
      </c>
      <c r="I532" s="126">
        <v>1</v>
      </c>
      <c r="J532" s="128">
        <f t="shared" si="3"/>
        <v>24.949152542372882</v>
      </c>
      <c r="K532" s="143" t="s">
        <v>13</v>
      </c>
      <c r="L532" s="130">
        <f>AVERAGE(J532:J533)</f>
        <v>24.768577589578001</v>
      </c>
      <c r="M532" s="130">
        <f>_xlfn.STDEV.S(J532,J533)</f>
        <v>0.25537154726739991</v>
      </c>
      <c r="N532" s="123">
        <v>1</v>
      </c>
      <c r="O532" s="123"/>
      <c r="P532" s="23">
        <f t="shared" si="1"/>
        <v>147.5</v>
      </c>
      <c r="Q532" s="117">
        <f>AVERAGE(P532:P533)</f>
        <v>149.6</v>
      </c>
    </row>
    <row r="533" spans="1:17" ht="15.75" customHeight="1" x14ac:dyDescent="0.3">
      <c r="A533" s="118">
        <v>3304</v>
      </c>
      <c r="B533" s="118">
        <v>60</v>
      </c>
      <c r="C533" s="126" t="s">
        <v>446</v>
      </c>
      <c r="D533" s="126">
        <v>13</v>
      </c>
      <c r="E533" s="127">
        <v>43587</v>
      </c>
      <c r="F533" s="126">
        <v>5220</v>
      </c>
      <c r="G533" s="126">
        <v>7110</v>
      </c>
      <c r="H533" s="126">
        <v>6737</v>
      </c>
      <c r="I533" s="126"/>
      <c r="J533" s="128">
        <f t="shared" si="3"/>
        <v>24.588002636783123</v>
      </c>
      <c r="K533" s="143"/>
      <c r="L533" s="132"/>
      <c r="M533" s="132"/>
      <c r="N533" s="123"/>
      <c r="O533" s="123"/>
      <c r="P533" s="23">
        <f t="shared" si="1"/>
        <v>151.69999999999999</v>
      </c>
      <c r="Q533" s="117"/>
    </row>
    <row r="534" spans="1:17" ht="15.75" customHeight="1" x14ac:dyDescent="0.3">
      <c r="A534" s="118">
        <v>4027</v>
      </c>
      <c r="B534" s="118">
        <v>57</v>
      </c>
      <c r="C534" s="126" t="s">
        <v>446</v>
      </c>
      <c r="D534" s="126">
        <v>15</v>
      </c>
      <c r="E534" s="127">
        <v>43599</v>
      </c>
      <c r="F534" s="126">
        <v>5257</v>
      </c>
      <c r="G534" s="126">
        <v>7014</v>
      </c>
      <c r="H534" s="126">
        <v>6746</v>
      </c>
      <c r="I534" s="126"/>
      <c r="J534" s="128">
        <f t="shared" si="3"/>
        <v>17.998656816655473</v>
      </c>
      <c r="K534" s="128"/>
      <c r="L534" s="130">
        <f>AVERAGE(J534:J535)</f>
        <v>17.700627109626438</v>
      </c>
      <c r="M534" s="130">
        <f>_xlfn.STDEV.S(J534,J535)</f>
        <v>0.42147765367054013</v>
      </c>
      <c r="N534" s="123"/>
      <c r="O534" s="123"/>
      <c r="P534" s="23">
        <f t="shared" si="1"/>
        <v>148.9</v>
      </c>
      <c r="Q534" s="117">
        <f>AVERAGE(P534:P535)</f>
        <v>132.19999999999999</v>
      </c>
    </row>
    <row r="535" spans="1:17" ht="15.75" customHeight="1" x14ac:dyDescent="0.3">
      <c r="A535" s="118">
        <v>4028</v>
      </c>
      <c r="B535" s="118">
        <v>58</v>
      </c>
      <c r="C535" s="126" t="s">
        <v>446</v>
      </c>
      <c r="D535" s="126">
        <v>15</v>
      </c>
      <c r="E535" s="127">
        <v>43599</v>
      </c>
      <c r="F535" s="126">
        <v>5320</v>
      </c>
      <c r="G535" s="126">
        <v>6676</v>
      </c>
      <c r="H535" s="126">
        <v>6475</v>
      </c>
      <c r="I535" s="126"/>
      <c r="J535" s="128">
        <f t="shared" si="3"/>
        <v>17.402597402597404</v>
      </c>
      <c r="K535" s="128"/>
      <c r="L535" s="132"/>
      <c r="M535" s="132"/>
      <c r="N535" s="123"/>
      <c r="O535" s="123"/>
      <c r="P535" s="23">
        <f t="shared" si="1"/>
        <v>115.5</v>
      </c>
      <c r="Q535" s="117"/>
    </row>
    <row r="536" spans="1:17" ht="15.75" customHeight="1" x14ac:dyDescent="0.3">
      <c r="A536" s="118">
        <v>4673</v>
      </c>
      <c r="B536" s="118">
        <v>57</v>
      </c>
      <c r="C536" s="126" t="s">
        <v>446</v>
      </c>
      <c r="D536" s="126">
        <v>17</v>
      </c>
      <c r="E536" s="127">
        <v>43619</v>
      </c>
      <c r="F536" s="126">
        <v>5257</v>
      </c>
      <c r="G536" s="126">
        <v>7761</v>
      </c>
      <c r="H536" s="126">
        <v>7308</v>
      </c>
      <c r="I536" s="126"/>
      <c r="J536" s="128">
        <f t="shared" si="3"/>
        <v>22.086786933203314</v>
      </c>
      <c r="K536" s="143"/>
      <c r="L536" s="130">
        <f>AVERAGE(J536:J537)</f>
        <v>25.126980754368311</v>
      </c>
      <c r="M536" s="130">
        <f>_xlfn.STDEV.S(J536,J537)</f>
        <v>4.2994833341343748</v>
      </c>
      <c r="N536" s="123"/>
      <c r="O536" s="123"/>
      <c r="P536" s="23">
        <f t="shared" si="1"/>
        <v>205.1</v>
      </c>
      <c r="Q536" s="117">
        <f>AVERAGE(P536:P537)</f>
        <v>217.39999999999998</v>
      </c>
    </row>
    <row r="537" spans="1:17" ht="15.75" customHeight="1" x14ac:dyDescent="0.3">
      <c r="A537" s="118">
        <v>4674</v>
      </c>
      <c r="B537" s="118">
        <v>58</v>
      </c>
      <c r="C537" s="126" t="s">
        <v>446</v>
      </c>
      <c r="D537" s="126">
        <v>17</v>
      </c>
      <c r="E537" s="127">
        <v>43619</v>
      </c>
      <c r="F537" s="126">
        <v>5320</v>
      </c>
      <c r="G537" s="126">
        <v>8264</v>
      </c>
      <c r="H537" s="126">
        <v>7617</v>
      </c>
      <c r="I537" s="126"/>
      <c r="J537" s="128">
        <f t="shared" si="3"/>
        <v>28.167174575533306</v>
      </c>
      <c r="K537" s="143"/>
      <c r="L537" s="132"/>
      <c r="M537" s="132"/>
      <c r="N537" s="123"/>
      <c r="O537" s="123"/>
      <c r="P537" s="23">
        <f t="shared" si="1"/>
        <v>229.7</v>
      </c>
      <c r="Q537" s="117"/>
    </row>
    <row r="538" spans="1:17" ht="15.75" customHeight="1" x14ac:dyDescent="0.3">
      <c r="A538" s="118">
        <v>5295</v>
      </c>
      <c r="B538" s="118">
        <v>33</v>
      </c>
      <c r="C538" s="126" t="s">
        <v>446</v>
      </c>
      <c r="D538" s="126">
        <v>19</v>
      </c>
      <c r="E538" s="127">
        <v>43637</v>
      </c>
      <c r="F538" s="126">
        <v>5203</v>
      </c>
      <c r="G538" s="126"/>
      <c r="H538" s="126"/>
      <c r="I538" s="126"/>
      <c r="J538" s="128">
        <f t="shared" si="3"/>
        <v>0</v>
      </c>
      <c r="K538" s="143"/>
      <c r="L538" s="130">
        <f>AVERAGE(J538:J539)</f>
        <v>0</v>
      </c>
      <c r="M538" s="130">
        <f>_xlfn.STDEV.S(J538,J539)</f>
        <v>0</v>
      </c>
      <c r="N538" s="123"/>
      <c r="O538" s="123"/>
      <c r="P538" s="23">
        <f t="shared" si="1"/>
        <v>-520.29999999999995</v>
      </c>
      <c r="Q538" s="117">
        <f>AVERAGE(P538:P539)</f>
        <v>-519.70000000000005</v>
      </c>
    </row>
    <row r="539" spans="1:17" ht="15.75" customHeight="1" x14ac:dyDescent="0.3">
      <c r="A539" s="118">
        <v>5296</v>
      </c>
      <c r="B539" s="118">
        <v>34</v>
      </c>
      <c r="C539" s="126" t="s">
        <v>446</v>
      </c>
      <c r="D539" s="126">
        <v>19</v>
      </c>
      <c r="E539" s="127">
        <v>43637</v>
      </c>
      <c r="F539" s="126">
        <v>5191</v>
      </c>
      <c r="G539" s="126"/>
      <c r="H539" s="126"/>
      <c r="I539" s="126"/>
      <c r="J539" s="128">
        <f t="shared" si="3"/>
        <v>0</v>
      </c>
      <c r="K539" s="143"/>
      <c r="L539" s="132"/>
      <c r="M539" s="132"/>
      <c r="N539" s="123"/>
      <c r="O539" s="123"/>
      <c r="P539" s="23">
        <f t="shared" si="1"/>
        <v>-519.1</v>
      </c>
      <c r="Q539" s="117"/>
    </row>
    <row r="540" spans="1:17" ht="15.75" customHeight="1" x14ac:dyDescent="0.3">
      <c r="A540" s="118">
        <v>3305</v>
      </c>
      <c r="B540" s="118">
        <v>61</v>
      </c>
      <c r="C540" s="81" t="s">
        <v>447</v>
      </c>
      <c r="D540" s="81">
        <v>13</v>
      </c>
      <c r="E540" s="82">
        <v>43587</v>
      </c>
      <c r="F540" s="81">
        <v>5212</v>
      </c>
      <c r="G540" s="81">
        <v>8218</v>
      </c>
      <c r="H540" s="81">
        <v>7331</v>
      </c>
      <c r="I540" s="81">
        <v>1</v>
      </c>
      <c r="J540" s="135">
        <f t="shared" si="3"/>
        <v>41.859367626238793</v>
      </c>
      <c r="K540" s="142" t="s">
        <v>13</v>
      </c>
      <c r="L540" s="137">
        <f>AVERAGE(J540:J541)</f>
        <v>42.829921342810607</v>
      </c>
      <c r="M540" s="137">
        <f>_xlfn.STDEV.S(J540,J541)</f>
        <v>1.3725702289874724</v>
      </c>
      <c r="N540" s="123">
        <v>2</v>
      </c>
      <c r="O540" s="123"/>
      <c r="P540" s="23">
        <f t="shared" si="1"/>
        <v>211.9</v>
      </c>
      <c r="Q540" s="117">
        <f>AVERAGE(P540:P541)</f>
        <v>211.2</v>
      </c>
    </row>
    <row r="541" spans="1:17" ht="15.75" customHeight="1" x14ac:dyDescent="0.3">
      <c r="A541" s="118">
        <v>3306</v>
      </c>
      <c r="B541" s="118">
        <v>62</v>
      </c>
      <c r="C541" s="81" t="s">
        <v>447</v>
      </c>
      <c r="D541" s="81">
        <v>13</v>
      </c>
      <c r="E541" s="82">
        <v>43587</v>
      </c>
      <c r="F541" s="81">
        <v>5209</v>
      </c>
      <c r="G541" s="81">
        <v>8236</v>
      </c>
      <c r="H541" s="81">
        <v>7314</v>
      </c>
      <c r="I541" s="81"/>
      <c r="J541" s="135">
        <f t="shared" si="3"/>
        <v>43.800475059382421</v>
      </c>
      <c r="K541" s="142"/>
      <c r="L541" s="138"/>
      <c r="M541" s="138"/>
      <c r="N541" s="123"/>
      <c r="O541" s="123"/>
      <c r="P541" s="23">
        <f t="shared" si="1"/>
        <v>210.5</v>
      </c>
      <c r="Q541" s="117"/>
    </row>
    <row r="542" spans="1:17" ht="15.75" customHeight="1" x14ac:dyDescent="0.3">
      <c r="A542" s="118">
        <v>4029</v>
      </c>
      <c r="B542" s="118">
        <v>59</v>
      </c>
      <c r="C542" s="81" t="s">
        <v>447</v>
      </c>
      <c r="D542" s="81">
        <v>15</v>
      </c>
      <c r="E542" s="82">
        <v>43599</v>
      </c>
      <c r="F542" s="81">
        <v>5278</v>
      </c>
      <c r="G542" s="81">
        <v>7545</v>
      </c>
      <c r="H542" s="81">
        <v>6972</v>
      </c>
      <c r="I542" s="81"/>
      <c r="J542" s="135">
        <f t="shared" si="3"/>
        <v>33.825265643447459</v>
      </c>
      <c r="K542" s="135"/>
      <c r="L542" s="137">
        <f>AVERAGE(J542:J543)</f>
        <v>34.445100354191261</v>
      </c>
      <c r="M542" s="137">
        <f>_xlfn.STDEV.S(J542,J543)</f>
        <v>0.87657865436348981</v>
      </c>
      <c r="N542" s="123"/>
      <c r="O542" s="123"/>
      <c r="P542" s="23">
        <f t="shared" si="1"/>
        <v>169.4</v>
      </c>
      <c r="Q542" s="117">
        <f>AVERAGE(P542:P543)</f>
        <v>173.25</v>
      </c>
    </row>
    <row r="543" spans="1:17" ht="15.75" customHeight="1" x14ac:dyDescent="0.3">
      <c r="A543" s="118">
        <v>4030</v>
      </c>
      <c r="B543" s="118">
        <v>60</v>
      </c>
      <c r="C543" s="81" t="s">
        <v>447</v>
      </c>
      <c r="D543" s="81">
        <v>15</v>
      </c>
      <c r="E543" s="82">
        <v>43599</v>
      </c>
      <c r="F543" s="81">
        <v>5220</v>
      </c>
      <c r="G543" s="81">
        <v>7612</v>
      </c>
      <c r="H543" s="81">
        <v>6991</v>
      </c>
      <c r="I543" s="81"/>
      <c r="J543" s="135">
        <f t="shared" si="3"/>
        <v>35.064935064935064</v>
      </c>
      <c r="K543" s="135"/>
      <c r="L543" s="138"/>
      <c r="M543" s="138"/>
      <c r="N543" s="123"/>
      <c r="O543" s="123"/>
      <c r="P543" s="23">
        <f t="shared" si="1"/>
        <v>177.1</v>
      </c>
      <c r="Q543" s="117"/>
    </row>
    <row r="544" spans="1:17" ht="15.75" customHeight="1" x14ac:dyDescent="0.3">
      <c r="A544" s="118">
        <v>4675</v>
      </c>
      <c r="B544" s="118">
        <v>59</v>
      </c>
      <c r="C544" s="81" t="s">
        <v>447</v>
      </c>
      <c r="D544" s="81">
        <v>17</v>
      </c>
      <c r="E544" s="82">
        <v>43619</v>
      </c>
      <c r="F544" s="81">
        <v>5278</v>
      </c>
      <c r="G544" s="81">
        <v>8204</v>
      </c>
      <c r="H544" s="81">
        <v>7466</v>
      </c>
      <c r="I544" s="81"/>
      <c r="J544" s="135">
        <f t="shared" si="3"/>
        <v>33.729433272394886</v>
      </c>
      <c r="K544" s="142"/>
      <c r="L544" s="137">
        <f>AVERAGE(J544:J545)</f>
        <v>34.157433081456261</v>
      </c>
      <c r="M544" s="137">
        <f>_xlfn.STDEV.S(J544,J545)</f>
        <v>0.6052831346676929</v>
      </c>
      <c r="N544" s="123"/>
      <c r="O544" s="123"/>
      <c r="P544" s="23">
        <f t="shared" si="1"/>
        <v>218.8</v>
      </c>
      <c r="Q544" s="117">
        <f>AVERAGE(P544:P545)</f>
        <v>218.55</v>
      </c>
    </row>
    <row r="545" spans="1:17" ht="15.75" customHeight="1" x14ac:dyDescent="0.3">
      <c r="A545" s="118">
        <v>4676</v>
      </c>
      <c r="B545" s="118">
        <v>60</v>
      </c>
      <c r="C545" s="81" t="s">
        <v>447</v>
      </c>
      <c r="D545" s="81">
        <v>17</v>
      </c>
      <c r="E545" s="82">
        <v>43619</v>
      </c>
      <c r="F545" s="81">
        <v>5220</v>
      </c>
      <c r="G545" s="81">
        <v>8158</v>
      </c>
      <c r="H545" s="81">
        <v>7403</v>
      </c>
      <c r="I545" s="81"/>
      <c r="J545" s="135">
        <f t="shared" si="3"/>
        <v>34.585432890517637</v>
      </c>
      <c r="K545" s="142"/>
      <c r="L545" s="138"/>
      <c r="M545" s="138"/>
      <c r="N545" s="123"/>
      <c r="O545" s="123"/>
      <c r="P545" s="23">
        <f t="shared" si="1"/>
        <v>218.3</v>
      </c>
      <c r="Q545" s="117"/>
    </row>
    <row r="546" spans="1:17" ht="15.75" customHeight="1" x14ac:dyDescent="0.3">
      <c r="A546" s="118">
        <v>5865</v>
      </c>
      <c r="B546" s="118">
        <v>56</v>
      </c>
      <c r="C546" s="81" t="s">
        <v>447</v>
      </c>
      <c r="D546" s="81">
        <v>22</v>
      </c>
      <c r="E546" s="82">
        <v>43685</v>
      </c>
      <c r="F546" s="81">
        <v>5254</v>
      </c>
      <c r="G546" s="81">
        <v>7490</v>
      </c>
      <c r="H546" s="81">
        <v>7192</v>
      </c>
      <c r="I546" s="81">
        <v>8</v>
      </c>
      <c r="J546" s="135">
        <f t="shared" si="3"/>
        <v>15.376676986584107</v>
      </c>
      <c r="K546" s="142"/>
      <c r="L546" s="137">
        <f>AVERAGE(J546:J547)</f>
        <v>15.471011033673843</v>
      </c>
      <c r="M546" s="137">
        <f>_xlfn.STDEV.S(J546,J547)</f>
        <v>0.13340848878784878</v>
      </c>
      <c r="N546" s="123"/>
      <c r="O546" s="123"/>
      <c r="P546" s="23">
        <f t="shared" si="1"/>
        <v>193.8</v>
      </c>
      <c r="Q546" s="117">
        <f>AVERAGE(P546:P547)</f>
        <v>199.05</v>
      </c>
    </row>
    <row r="547" spans="1:17" ht="15.75" customHeight="1" x14ac:dyDescent="0.3">
      <c r="A547" s="118">
        <v>5866</v>
      </c>
      <c r="B547" s="118">
        <v>56</v>
      </c>
      <c r="C547" s="81" t="s">
        <v>447</v>
      </c>
      <c r="D547" s="81">
        <v>22</v>
      </c>
      <c r="E547" s="82">
        <v>43685</v>
      </c>
      <c r="F547" s="81">
        <v>5254</v>
      </c>
      <c r="G547" s="81">
        <v>7615</v>
      </c>
      <c r="H547" s="81">
        <v>7297</v>
      </c>
      <c r="I547" s="81"/>
      <c r="J547" s="135">
        <f t="shared" si="3"/>
        <v>15.565345080763581</v>
      </c>
      <c r="K547" s="142"/>
      <c r="L547" s="138"/>
      <c r="M547" s="138"/>
      <c r="N547" s="123"/>
      <c r="O547" s="123"/>
      <c r="P547" s="23">
        <f t="shared" si="1"/>
        <v>204.3</v>
      </c>
      <c r="Q547" s="117"/>
    </row>
    <row r="548" spans="1:17" ht="15.75" customHeight="1" x14ac:dyDescent="0.3">
      <c r="A548" s="118">
        <v>3307</v>
      </c>
      <c r="B548" s="118">
        <v>63</v>
      </c>
      <c r="C548" s="126" t="s">
        <v>448</v>
      </c>
      <c r="D548" s="126">
        <v>13</v>
      </c>
      <c r="E548" s="127">
        <v>43587</v>
      </c>
      <c r="F548" s="126">
        <v>5214</v>
      </c>
      <c r="G548" s="126">
        <v>8944</v>
      </c>
      <c r="H548" s="126">
        <v>7890</v>
      </c>
      <c r="I548" s="126">
        <v>1</v>
      </c>
      <c r="J548" s="128">
        <f t="shared" si="3"/>
        <v>39.38714499252616</v>
      </c>
      <c r="K548" s="143" t="s">
        <v>13</v>
      </c>
      <c r="L548" s="130">
        <f>AVERAGE(J548:J549)</f>
        <v>39.417658998873073</v>
      </c>
      <c r="M548" s="130">
        <f>_xlfn.STDEV.S(J548,J549)</f>
        <v>4.315332161814233E-2</v>
      </c>
      <c r="N548" s="123">
        <v>1</v>
      </c>
      <c r="O548" s="123"/>
      <c r="P548" s="23">
        <f t="shared" si="1"/>
        <v>267.60000000000002</v>
      </c>
      <c r="Q548" s="117">
        <f>AVERAGE(P548:P549)</f>
        <v>267.89999999999998</v>
      </c>
    </row>
    <row r="549" spans="1:17" ht="15.75" customHeight="1" x14ac:dyDescent="0.3">
      <c r="A549" s="118">
        <v>3308</v>
      </c>
      <c r="B549" s="118">
        <v>64</v>
      </c>
      <c r="C549" s="126" t="s">
        <v>448</v>
      </c>
      <c r="D549" s="126">
        <v>13</v>
      </c>
      <c r="E549" s="127">
        <v>43587</v>
      </c>
      <c r="F549" s="126">
        <v>5232</v>
      </c>
      <c r="G549" s="126">
        <v>8972</v>
      </c>
      <c r="H549" s="126">
        <v>7914</v>
      </c>
      <c r="I549" s="126"/>
      <c r="J549" s="128">
        <f t="shared" si="3"/>
        <v>39.448173005219985</v>
      </c>
      <c r="K549" s="143"/>
      <c r="L549" s="132"/>
      <c r="M549" s="132"/>
      <c r="N549" s="123"/>
      <c r="O549" s="123"/>
      <c r="P549" s="23">
        <f t="shared" si="1"/>
        <v>268.2</v>
      </c>
      <c r="Q549" s="117"/>
    </row>
    <row r="550" spans="1:17" ht="15.75" customHeight="1" x14ac:dyDescent="0.3">
      <c r="A550" s="118">
        <v>4031</v>
      </c>
      <c r="B550" s="118">
        <v>61</v>
      </c>
      <c r="C550" s="126" t="s">
        <v>448</v>
      </c>
      <c r="D550" s="126">
        <v>15</v>
      </c>
      <c r="E550" s="127">
        <v>43599</v>
      </c>
      <c r="F550" s="126">
        <v>5212</v>
      </c>
      <c r="G550" s="126">
        <v>8045</v>
      </c>
      <c r="H550" s="126">
        <v>7328</v>
      </c>
      <c r="I550" s="126"/>
      <c r="J550" s="128">
        <f t="shared" si="3"/>
        <v>33.884688090737242</v>
      </c>
      <c r="K550" s="128"/>
      <c r="L550" s="130">
        <f>AVERAGE(J550:J551)</f>
        <v>33.774765726124464</v>
      </c>
      <c r="M550" s="130">
        <f>_xlfn.STDEV.S(J550,J551)</f>
        <v>0.1554536988435114</v>
      </c>
      <c r="N550" s="123"/>
      <c r="O550" s="123"/>
      <c r="P550" s="23">
        <f t="shared" si="1"/>
        <v>211.6</v>
      </c>
      <c r="Q550" s="117">
        <f>AVERAGE(P550:P551)</f>
        <v>206.35000000000002</v>
      </c>
    </row>
    <row r="551" spans="1:17" ht="15.75" customHeight="1" x14ac:dyDescent="0.3">
      <c r="A551" s="118">
        <v>4032</v>
      </c>
      <c r="B551" s="118">
        <v>62</v>
      </c>
      <c r="C551" s="126" t="s">
        <v>448</v>
      </c>
      <c r="D551" s="126">
        <v>15</v>
      </c>
      <c r="E551" s="127">
        <v>43599</v>
      </c>
      <c r="F551" s="126">
        <v>5209</v>
      </c>
      <c r="G551" s="126">
        <v>7897</v>
      </c>
      <c r="H551" s="126">
        <v>7220</v>
      </c>
      <c r="I551" s="126"/>
      <c r="J551" s="128">
        <f t="shared" si="3"/>
        <v>33.664843361511686</v>
      </c>
      <c r="K551" s="128"/>
      <c r="L551" s="132"/>
      <c r="M551" s="132"/>
      <c r="N551" s="123"/>
      <c r="O551" s="123"/>
      <c r="P551" s="23">
        <f t="shared" si="1"/>
        <v>201.10000000000002</v>
      </c>
      <c r="Q551" s="117"/>
    </row>
    <row r="552" spans="1:17" ht="15.75" customHeight="1" x14ac:dyDescent="0.3">
      <c r="A552" s="118">
        <v>4677</v>
      </c>
      <c r="B552" s="118">
        <v>61</v>
      </c>
      <c r="C552" s="126" t="s">
        <v>448</v>
      </c>
      <c r="D552" s="126">
        <v>17</v>
      </c>
      <c r="E552" s="127">
        <v>43619</v>
      </c>
      <c r="F552" s="126">
        <v>5212</v>
      </c>
      <c r="G552" s="126">
        <v>8464</v>
      </c>
      <c r="H552" s="126">
        <v>7851</v>
      </c>
      <c r="I552" s="126"/>
      <c r="J552" s="128">
        <f t="shared" si="3"/>
        <v>23.228495642288745</v>
      </c>
      <c r="K552" s="143"/>
      <c r="L552" s="130">
        <f>AVERAGE(J552:J553)</f>
        <v>23.268673797178387</v>
      </c>
      <c r="M552" s="130">
        <f>_xlfn.STDEV.S(J552,J553)</f>
        <v>5.6820491556060553E-2</v>
      </c>
      <c r="N552" s="123"/>
      <c r="O552" s="123"/>
      <c r="P552" s="23">
        <f t="shared" si="1"/>
        <v>263.89999999999998</v>
      </c>
      <c r="Q552" s="117">
        <f>AVERAGE(P552:P553)</f>
        <v>261.29999999999995</v>
      </c>
    </row>
    <row r="553" spans="1:17" ht="15.75" customHeight="1" x14ac:dyDescent="0.3">
      <c r="A553" s="118">
        <v>4678</v>
      </c>
      <c r="B553" s="118">
        <v>62</v>
      </c>
      <c r="C553" s="126" t="s">
        <v>448</v>
      </c>
      <c r="D553" s="126">
        <v>17</v>
      </c>
      <c r="E553" s="127">
        <v>43619</v>
      </c>
      <c r="F553" s="126">
        <v>5209</v>
      </c>
      <c r="G553" s="126">
        <v>8399</v>
      </c>
      <c r="H553" s="126">
        <v>7796</v>
      </c>
      <c r="I553" s="126"/>
      <c r="J553" s="128">
        <f t="shared" si="3"/>
        <v>23.308851952068032</v>
      </c>
      <c r="K553" s="143"/>
      <c r="L553" s="132"/>
      <c r="M553" s="132"/>
      <c r="N553" s="123"/>
      <c r="O553" s="123"/>
      <c r="P553" s="23">
        <f t="shared" si="1"/>
        <v>258.7</v>
      </c>
      <c r="Q553" s="117"/>
    </row>
    <row r="554" spans="1:17" ht="15.75" customHeight="1" x14ac:dyDescent="0.3">
      <c r="A554" s="118">
        <v>5297</v>
      </c>
      <c r="B554" s="118">
        <v>35</v>
      </c>
      <c r="C554" s="126" t="s">
        <v>448</v>
      </c>
      <c r="D554" s="126">
        <v>19</v>
      </c>
      <c r="E554" s="127">
        <v>43637</v>
      </c>
      <c r="F554" s="126">
        <v>5280</v>
      </c>
      <c r="G554" s="126">
        <v>8048</v>
      </c>
      <c r="H554" s="126">
        <v>7525</v>
      </c>
      <c r="I554" s="126" t="s">
        <v>388</v>
      </c>
      <c r="J554" s="128">
        <f t="shared" si="3"/>
        <v>23.29621380846325</v>
      </c>
      <c r="K554" s="143"/>
      <c r="L554" s="130">
        <f>AVERAGE(J554:J555)</f>
        <v>24.148106904231625</v>
      </c>
      <c r="M554" s="130">
        <f>_xlfn.STDEV.S(J554,J555)</f>
        <v>1.2047587697276378</v>
      </c>
      <c r="N554" s="123"/>
      <c r="O554" s="123"/>
      <c r="P554" s="23">
        <f t="shared" si="1"/>
        <v>224.5</v>
      </c>
      <c r="Q554" s="117">
        <f>AVERAGE(P554:P555)</f>
        <v>240.85</v>
      </c>
    </row>
    <row r="555" spans="1:17" ht="15.75" customHeight="1" x14ac:dyDescent="0.3">
      <c r="A555" s="118">
        <v>5298</v>
      </c>
      <c r="B555" s="118">
        <v>36</v>
      </c>
      <c r="C555" s="126" t="s">
        <v>448</v>
      </c>
      <c r="D555" s="126">
        <v>19</v>
      </c>
      <c r="E555" s="127">
        <v>43637</v>
      </c>
      <c r="F555" s="126">
        <v>5219</v>
      </c>
      <c r="G555" s="126">
        <v>8434</v>
      </c>
      <c r="H555" s="126">
        <v>7791</v>
      </c>
      <c r="I555" s="126"/>
      <c r="J555" s="128">
        <f t="shared" si="3"/>
        <v>25</v>
      </c>
      <c r="K555" s="143"/>
      <c r="L555" s="132"/>
      <c r="M555" s="132"/>
      <c r="N555" s="123"/>
      <c r="O555" s="123"/>
      <c r="P555" s="23">
        <f t="shared" si="1"/>
        <v>257.2</v>
      </c>
      <c r="Q555" s="117"/>
    </row>
    <row r="556" spans="1:17" ht="15.75" customHeight="1" x14ac:dyDescent="0.3">
      <c r="A556" s="118">
        <v>5867</v>
      </c>
      <c r="B556" s="118">
        <v>57</v>
      </c>
      <c r="C556" s="126" t="s">
        <v>448</v>
      </c>
      <c r="D556" s="126">
        <v>22</v>
      </c>
      <c r="E556" s="127">
        <v>43685</v>
      </c>
      <c r="F556" s="126">
        <v>5257</v>
      </c>
      <c r="G556" s="126">
        <v>8466</v>
      </c>
      <c r="H556" s="126">
        <v>8032</v>
      </c>
      <c r="I556" s="126">
        <v>9</v>
      </c>
      <c r="J556" s="128">
        <f t="shared" si="3"/>
        <v>15.639639639639642</v>
      </c>
      <c r="K556" s="143"/>
      <c r="L556" s="130">
        <f>AVERAGE(J556:J557)</f>
        <v>15.779405822776942</v>
      </c>
      <c r="M556" s="130">
        <f>_xlfn.STDEV.S(J556,J557)</f>
        <v>0.19765923175389244</v>
      </c>
      <c r="N556" s="123"/>
      <c r="O556" s="123"/>
      <c r="P556" s="23">
        <f t="shared" si="1"/>
        <v>277.5</v>
      </c>
      <c r="Q556" s="117">
        <f>AVERAGE(P556:P557)</f>
        <v>240.2</v>
      </c>
    </row>
    <row r="557" spans="1:17" ht="15.75" customHeight="1" x14ac:dyDescent="0.3">
      <c r="A557" s="118">
        <v>5868</v>
      </c>
      <c r="B557" s="118">
        <v>57</v>
      </c>
      <c r="C557" s="126" t="s">
        <v>448</v>
      </c>
      <c r="D557" s="126">
        <v>22</v>
      </c>
      <c r="E557" s="127">
        <v>43685</v>
      </c>
      <c r="F557" s="126">
        <v>5257</v>
      </c>
      <c r="G557" s="126">
        <v>7609</v>
      </c>
      <c r="H557" s="126">
        <v>7286</v>
      </c>
      <c r="I557" s="126"/>
      <c r="J557" s="128">
        <f t="shared" si="3"/>
        <v>15.919172005914243</v>
      </c>
      <c r="K557" s="143"/>
      <c r="L557" s="132"/>
      <c r="M557" s="132"/>
      <c r="N557" s="123"/>
      <c r="O557" s="123"/>
      <c r="P557" s="23">
        <f t="shared" si="1"/>
        <v>202.9</v>
      </c>
      <c r="Q557" s="117"/>
    </row>
    <row r="558" spans="1:17" ht="15.75" customHeight="1" x14ac:dyDescent="0.3">
      <c r="A558" s="118">
        <v>3309</v>
      </c>
      <c r="B558" s="118">
        <v>65</v>
      </c>
      <c r="C558" s="126" t="s">
        <v>449</v>
      </c>
      <c r="D558" s="126">
        <v>13</v>
      </c>
      <c r="E558" s="127">
        <v>43587</v>
      </c>
      <c r="F558" s="126">
        <v>5215</v>
      </c>
      <c r="G558" s="126">
        <v>7282</v>
      </c>
      <c r="H558" s="126">
        <v>6708</v>
      </c>
      <c r="I558" s="126">
        <v>1</v>
      </c>
      <c r="J558" s="128">
        <f t="shared" si="3"/>
        <v>38.446081714668452</v>
      </c>
      <c r="K558" s="143" t="s">
        <v>13</v>
      </c>
      <c r="L558" s="130">
        <f>AVERAGE(J558:J559)</f>
        <v>37.864272450373051</v>
      </c>
      <c r="M558" s="130">
        <f>_xlfn.STDEV.S(J558,J559)</f>
        <v>0.82280255228087418</v>
      </c>
      <c r="N558" s="123">
        <v>1</v>
      </c>
      <c r="O558" s="123"/>
      <c r="P558" s="23">
        <f t="shared" si="1"/>
        <v>149.30000000000001</v>
      </c>
      <c r="Q558" s="117">
        <f>AVERAGE(P558:P559)</f>
        <v>149.35000000000002</v>
      </c>
    </row>
    <row r="559" spans="1:17" ht="15.75" customHeight="1" x14ac:dyDescent="0.3">
      <c r="A559" s="118">
        <v>3310</v>
      </c>
      <c r="B559" s="118">
        <v>66</v>
      </c>
      <c r="C559" s="126" t="s">
        <v>449</v>
      </c>
      <c r="D559" s="126">
        <v>13</v>
      </c>
      <c r="E559" s="127">
        <v>43587</v>
      </c>
      <c r="F559" s="126">
        <v>5279</v>
      </c>
      <c r="G559" s="126">
        <v>7330</v>
      </c>
      <c r="H559" s="126">
        <v>6773</v>
      </c>
      <c r="I559" s="126"/>
      <c r="J559" s="128">
        <f t="shared" si="3"/>
        <v>37.282463186077642</v>
      </c>
      <c r="K559" s="143"/>
      <c r="L559" s="132"/>
      <c r="M559" s="132"/>
      <c r="N559" s="123"/>
      <c r="O559" s="123"/>
      <c r="P559" s="23">
        <f t="shared" si="1"/>
        <v>149.4</v>
      </c>
      <c r="Q559" s="117"/>
    </row>
    <row r="560" spans="1:17" ht="15.75" customHeight="1" x14ac:dyDescent="0.3">
      <c r="A560" s="118">
        <v>4033</v>
      </c>
      <c r="B560" s="118">
        <v>63</v>
      </c>
      <c r="C560" s="126" t="s">
        <v>449</v>
      </c>
      <c r="D560" s="126">
        <v>15</v>
      </c>
      <c r="E560" s="127">
        <v>43599</v>
      </c>
      <c r="F560" s="126">
        <v>5214</v>
      </c>
      <c r="G560" s="126">
        <v>7474</v>
      </c>
      <c r="H560" s="126">
        <v>6967</v>
      </c>
      <c r="I560" s="126"/>
      <c r="J560" s="128">
        <f t="shared" si="3"/>
        <v>28.9218482601255</v>
      </c>
      <c r="K560" s="128"/>
      <c r="L560" s="130">
        <f>AVERAGE(J560:J561)</f>
        <v>28.828084905433332</v>
      </c>
      <c r="M560" s="130">
        <f>_xlfn.STDEV.S(J560,J561)</f>
        <v>0.13260140785926314</v>
      </c>
      <c r="N560" s="123"/>
      <c r="O560" s="123"/>
      <c r="P560" s="23">
        <f t="shared" si="1"/>
        <v>175.3</v>
      </c>
      <c r="Q560" s="117">
        <f>AVERAGE(P560:P561)</f>
        <v>175.35000000000002</v>
      </c>
    </row>
    <row r="561" spans="1:17" ht="15.75" customHeight="1" x14ac:dyDescent="0.3">
      <c r="A561" s="118">
        <v>4034</v>
      </c>
      <c r="B561" s="118">
        <v>64</v>
      </c>
      <c r="C561" s="126" t="s">
        <v>449</v>
      </c>
      <c r="D561" s="126">
        <v>15</v>
      </c>
      <c r="E561" s="127">
        <v>43599</v>
      </c>
      <c r="F561" s="126">
        <v>5232</v>
      </c>
      <c r="G561" s="126">
        <v>7490</v>
      </c>
      <c r="H561" s="126">
        <v>6986</v>
      </c>
      <c r="I561" s="126"/>
      <c r="J561" s="128">
        <f t="shared" si="3"/>
        <v>28.734321550741164</v>
      </c>
      <c r="K561" s="128"/>
      <c r="L561" s="132"/>
      <c r="M561" s="132"/>
      <c r="N561" s="123"/>
      <c r="O561" s="123"/>
      <c r="P561" s="23">
        <f t="shared" si="1"/>
        <v>175.4</v>
      </c>
      <c r="Q561" s="117"/>
    </row>
    <row r="562" spans="1:17" ht="15.75" customHeight="1" x14ac:dyDescent="0.3">
      <c r="A562" s="118">
        <v>4679</v>
      </c>
      <c r="B562" s="118">
        <v>63</v>
      </c>
      <c r="C562" s="126" t="s">
        <v>449</v>
      </c>
      <c r="D562" s="126">
        <v>17</v>
      </c>
      <c r="E562" s="127">
        <v>43619</v>
      </c>
      <c r="F562" s="126">
        <v>5214</v>
      </c>
      <c r="G562" s="126">
        <v>7755</v>
      </c>
      <c r="H562" s="126">
        <v>7261</v>
      </c>
      <c r="I562" s="126"/>
      <c r="J562" s="128">
        <f t="shared" si="3"/>
        <v>24.132877381533952</v>
      </c>
      <c r="K562" s="143"/>
      <c r="L562" s="130">
        <f>AVERAGE(J562:J563)</f>
        <v>24.068455836505755</v>
      </c>
      <c r="M562" s="130">
        <f>_xlfn.STDEV.S(J562,J563)</f>
        <v>9.1105822687904084E-2</v>
      </c>
      <c r="N562" s="123"/>
      <c r="O562" s="123"/>
      <c r="P562" s="23">
        <f t="shared" si="1"/>
        <v>204.70000000000002</v>
      </c>
      <c r="Q562" s="117">
        <f>AVERAGE(P562:P563)</f>
        <v>201.5</v>
      </c>
    </row>
    <row r="563" spans="1:17" ht="15.75" customHeight="1" x14ac:dyDescent="0.3">
      <c r="A563" s="118">
        <v>4680</v>
      </c>
      <c r="B563" s="118">
        <v>64</v>
      </c>
      <c r="C563" s="126" t="s">
        <v>449</v>
      </c>
      <c r="D563" s="126">
        <v>17</v>
      </c>
      <c r="E563" s="127">
        <v>43619</v>
      </c>
      <c r="F563" s="126">
        <v>5232</v>
      </c>
      <c r="G563" s="126">
        <v>7691</v>
      </c>
      <c r="H563" s="126">
        <v>7215</v>
      </c>
      <c r="I563" s="126"/>
      <c r="J563" s="128">
        <f t="shared" si="3"/>
        <v>24.004034291477559</v>
      </c>
      <c r="K563" s="143"/>
      <c r="L563" s="132"/>
      <c r="M563" s="132"/>
      <c r="N563" s="123"/>
      <c r="O563" s="123"/>
      <c r="P563" s="23">
        <f t="shared" si="1"/>
        <v>198.3</v>
      </c>
      <c r="Q563" s="117"/>
    </row>
    <row r="564" spans="1:17" ht="15.75" customHeight="1" x14ac:dyDescent="0.3">
      <c r="A564" s="118">
        <v>5299</v>
      </c>
      <c r="B564" s="118">
        <v>37</v>
      </c>
      <c r="C564" s="126" t="s">
        <v>449</v>
      </c>
      <c r="D564" s="126">
        <v>19</v>
      </c>
      <c r="E564" s="127">
        <v>43637</v>
      </c>
      <c r="F564" s="126">
        <v>5225</v>
      </c>
      <c r="G564" s="126">
        <v>7734</v>
      </c>
      <c r="H564" s="126">
        <v>7256</v>
      </c>
      <c r="I564" s="126" t="s">
        <v>388</v>
      </c>
      <c r="J564" s="128">
        <f t="shared" si="3"/>
        <v>23.535204332840966</v>
      </c>
      <c r="K564" s="143"/>
      <c r="L564" s="130">
        <f>AVERAGE(J564:J565)</f>
        <v>23.680602660735858</v>
      </c>
      <c r="M564" s="130">
        <f>_xlfn.STDEV.S(J564,J565)</f>
        <v>0.20562428725532381</v>
      </c>
      <c r="N564" s="123"/>
      <c r="O564" s="123"/>
      <c r="P564" s="23">
        <f t="shared" si="1"/>
        <v>203.10000000000002</v>
      </c>
      <c r="Q564" s="117">
        <f>AVERAGE(P564:P565)</f>
        <v>202.70000000000002</v>
      </c>
    </row>
    <row r="565" spans="1:17" ht="15.75" customHeight="1" x14ac:dyDescent="0.3">
      <c r="A565" s="118">
        <v>5300</v>
      </c>
      <c r="B565" s="118">
        <v>38</v>
      </c>
      <c r="C565" s="126" t="s">
        <v>449</v>
      </c>
      <c r="D565" s="126">
        <v>19</v>
      </c>
      <c r="E565" s="127">
        <v>43637</v>
      </c>
      <c r="F565" s="126">
        <v>5241</v>
      </c>
      <c r="G565" s="126">
        <v>7746</v>
      </c>
      <c r="H565" s="126">
        <v>7264</v>
      </c>
      <c r="I565" s="126"/>
      <c r="J565" s="128">
        <f t="shared" si="3"/>
        <v>23.826000988630746</v>
      </c>
      <c r="K565" s="143"/>
      <c r="L565" s="132"/>
      <c r="M565" s="132"/>
      <c r="N565" s="123"/>
      <c r="O565" s="123"/>
      <c r="P565" s="23">
        <f t="shared" si="1"/>
        <v>202.3</v>
      </c>
      <c r="Q565" s="117"/>
    </row>
    <row r="566" spans="1:17" ht="15.75" customHeight="1" x14ac:dyDescent="0.3">
      <c r="A566" s="118">
        <v>5869</v>
      </c>
      <c r="B566" s="118">
        <v>58</v>
      </c>
      <c r="C566" s="126" t="s">
        <v>449</v>
      </c>
      <c r="D566" s="126">
        <v>22</v>
      </c>
      <c r="E566" s="127">
        <v>43685</v>
      </c>
      <c r="F566" s="126">
        <v>5320</v>
      </c>
      <c r="G566" s="126">
        <v>7608</v>
      </c>
      <c r="H566" s="126">
        <v>7294</v>
      </c>
      <c r="I566" s="126">
        <v>10</v>
      </c>
      <c r="J566" s="128">
        <f t="shared" si="3"/>
        <v>15.906788247213779</v>
      </c>
      <c r="K566" s="143"/>
      <c r="L566" s="130">
        <f>AVERAGE(J566:J567)</f>
        <v>16.19066597759344</v>
      </c>
      <c r="M566" s="130">
        <f>_xlfn.STDEV.S(J566,J567)</f>
        <v>0.40146373635860955</v>
      </c>
      <c r="N566" s="123"/>
      <c r="O566" s="123"/>
      <c r="P566" s="23">
        <f t="shared" si="1"/>
        <v>197.4</v>
      </c>
      <c r="Q566" s="117">
        <f>AVERAGE(P566:P567)</f>
        <v>202.8</v>
      </c>
    </row>
    <row r="567" spans="1:17" ht="15.75" customHeight="1" x14ac:dyDescent="0.3">
      <c r="A567" s="118">
        <v>5870</v>
      </c>
      <c r="B567" s="118">
        <v>58</v>
      </c>
      <c r="C567" s="126" t="s">
        <v>449</v>
      </c>
      <c r="D567" s="126">
        <v>22</v>
      </c>
      <c r="E567" s="127">
        <v>43685</v>
      </c>
      <c r="F567" s="126">
        <v>5320</v>
      </c>
      <c r="G567" s="126">
        <v>7745</v>
      </c>
      <c r="H567" s="126">
        <v>7402</v>
      </c>
      <c r="I567" s="126"/>
      <c r="J567" s="128">
        <f t="shared" si="3"/>
        <v>16.474543707973101</v>
      </c>
      <c r="K567" s="143"/>
      <c r="L567" s="132"/>
      <c r="M567" s="132"/>
      <c r="N567" s="123"/>
      <c r="O567" s="123"/>
      <c r="P567" s="23">
        <f t="shared" si="1"/>
        <v>208.2</v>
      </c>
      <c r="Q567" s="117"/>
    </row>
    <row r="568" spans="1:17" ht="15.75" customHeight="1" x14ac:dyDescent="0.3">
      <c r="A568" s="118">
        <v>3311</v>
      </c>
      <c r="B568" s="118">
        <v>67</v>
      </c>
      <c r="C568" s="81" t="s">
        <v>450</v>
      </c>
      <c r="D568" s="81">
        <v>13</v>
      </c>
      <c r="E568" s="82">
        <v>43587</v>
      </c>
      <c r="F568" s="81">
        <v>5217</v>
      </c>
      <c r="G568" s="81">
        <v>9287</v>
      </c>
      <c r="H568" s="81">
        <v>8101</v>
      </c>
      <c r="I568" s="81">
        <v>1</v>
      </c>
      <c r="J568" s="135">
        <f t="shared" si="3"/>
        <v>41.123439667128984</v>
      </c>
      <c r="K568" s="142" t="s">
        <v>13</v>
      </c>
      <c r="L568" s="137">
        <f>AVERAGE(J568:J569)</f>
        <v>40.242392102472053</v>
      </c>
      <c r="M568" s="137">
        <f>_xlfn.STDEV.S(J568,J569)</f>
        <v>1.245989415033619</v>
      </c>
      <c r="N568" s="123">
        <v>2</v>
      </c>
      <c r="O568" s="123"/>
      <c r="P568" s="23">
        <f t="shared" si="1"/>
        <v>288.39999999999998</v>
      </c>
      <c r="Q568" s="117">
        <f>AVERAGE(P568:P569)</f>
        <v>292.95</v>
      </c>
    </row>
    <row r="569" spans="1:17" ht="15.75" customHeight="1" x14ac:dyDescent="0.3">
      <c r="A569" s="118">
        <v>3312</v>
      </c>
      <c r="B569" s="118">
        <v>68</v>
      </c>
      <c r="C569" s="81" t="s">
        <v>450</v>
      </c>
      <c r="D569" s="81">
        <v>13</v>
      </c>
      <c r="E569" s="82">
        <v>43587</v>
      </c>
      <c r="F569" s="81">
        <v>5288</v>
      </c>
      <c r="G569" s="81">
        <v>9434</v>
      </c>
      <c r="H569" s="81">
        <v>8263</v>
      </c>
      <c r="I569" s="81"/>
      <c r="J569" s="135">
        <f t="shared" si="3"/>
        <v>39.361344537815121</v>
      </c>
      <c r="K569" s="142"/>
      <c r="L569" s="138"/>
      <c r="M569" s="138"/>
      <c r="N569" s="123"/>
      <c r="O569" s="123"/>
      <c r="P569" s="23">
        <f t="shared" si="1"/>
        <v>297.5</v>
      </c>
      <c r="Q569" s="117"/>
    </row>
    <row r="570" spans="1:17" ht="15.75" customHeight="1" x14ac:dyDescent="0.3">
      <c r="A570" s="118">
        <v>4035</v>
      </c>
      <c r="B570" s="118">
        <v>65</v>
      </c>
      <c r="C570" s="81" t="s">
        <v>450</v>
      </c>
      <c r="D570" s="81">
        <v>15</v>
      </c>
      <c r="E570" s="82">
        <v>43599</v>
      </c>
      <c r="F570" s="81">
        <v>5215</v>
      </c>
      <c r="G570" s="81">
        <v>8700</v>
      </c>
      <c r="H570" s="81">
        <v>7825</v>
      </c>
      <c r="I570" s="81"/>
      <c r="J570" s="135">
        <f t="shared" si="3"/>
        <v>33.524904214559385</v>
      </c>
      <c r="K570" s="135"/>
      <c r="L570" s="137">
        <f>AVERAGE(J570:J571)</f>
        <v>32.804370688496945</v>
      </c>
      <c r="M570" s="137">
        <f>_xlfn.STDEV.S(J570,J571)</f>
        <v>1.01898828470201</v>
      </c>
      <c r="N570" s="123"/>
      <c r="O570" s="123"/>
      <c r="P570" s="23">
        <f t="shared" si="1"/>
        <v>261</v>
      </c>
      <c r="Q570" s="117">
        <f>AVERAGE(P570:P571)</f>
        <v>254.55</v>
      </c>
    </row>
    <row r="571" spans="1:17" ht="15.75" customHeight="1" x14ac:dyDescent="0.3">
      <c r="A571" s="118">
        <v>4036</v>
      </c>
      <c r="B571" s="118">
        <v>66</v>
      </c>
      <c r="C571" s="81" t="s">
        <v>450</v>
      </c>
      <c r="D571" s="81">
        <v>15</v>
      </c>
      <c r="E571" s="82">
        <v>43599</v>
      </c>
      <c r="F571" s="81">
        <v>5279</v>
      </c>
      <c r="G571" s="81">
        <v>8556</v>
      </c>
      <c r="H571" s="81">
        <v>7760</v>
      </c>
      <c r="I571" s="81"/>
      <c r="J571" s="135">
        <f t="shared" si="3"/>
        <v>32.083837162434506</v>
      </c>
      <c r="K571" s="135"/>
      <c r="L571" s="138"/>
      <c r="M571" s="138"/>
      <c r="N571" s="123"/>
      <c r="O571" s="123"/>
      <c r="P571" s="23">
        <f t="shared" si="1"/>
        <v>248.1</v>
      </c>
      <c r="Q571" s="117"/>
    </row>
    <row r="572" spans="1:17" ht="15.75" customHeight="1" x14ac:dyDescent="0.3">
      <c r="A572" s="118">
        <v>4681</v>
      </c>
      <c r="B572" s="118">
        <v>65</v>
      </c>
      <c r="C572" s="81" t="s">
        <v>450</v>
      </c>
      <c r="D572" s="81">
        <v>17</v>
      </c>
      <c r="E572" s="82">
        <v>43619</v>
      </c>
      <c r="F572" s="81">
        <v>5215</v>
      </c>
      <c r="G572" s="81">
        <v>8807</v>
      </c>
      <c r="H572" s="81">
        <v>7948</v>
      </c>
      <c r="I572" s="81"/>
      <c r="J572" s="135">
        <f t="shared" si="3"/>
        <v>31.430662275887304</v>
      </c>
      <c r="K572" s="142"/>
      <c r="L572" s="137">
        <f>AVERAGE(J572:J573)</f>
        <v>32.325564396032441</v>
      </c>
      <c r="M572" s="137">
        <f>_xlfn.STDEV.S(J572,J573)</f>
        <v>1.2655827153056864</v>
      </c>
      <c r="N572" s="123"/>
      <c r="O572" s="123"/>
      <c r="P572" s="23">
        <f t="shared" si="1"/>
        <v>273.3</v>
      </c>
      <c r="Q572" s="117">
        <f>AVERAGE(P572:P573)</f>
        <v>269.55</v>
      </c>
    </row>
    <row r="573" spans="1:17" ht="15.75" customHeight="1" x14ac:dyDescent="0.3">
      <c r="A573" s="118">
        <v>4682</v>
      </c>
      <c r="B573" s="118">
        <v>66</v>
      </c>
      <c r="C573" s="81" t="s">
        <v>450</v>
      </c>
      <c r="D573" s="81">
        <v>17</v>
      </c>
      <c r="E573" s="82">
        <v>43619</v>
      </c>
      <c r="F573" s="81">
        <v>5279</v>
      </c>
      <c r="G573" s="81">
        <v>8820</v>
      </c>
      <c r="H573" s="81">
        <v>7937</v>
      </c>
      <c r="I573" s="81"/>
      <c r="J573" s="135">
        <f t="shared" si="3"/>
        <v>33.220466516177574</v>
      </c>
      <c r="K573" s="142"/>
      <c r="L573" s="138"/>
      <c r="M573" s="138"/>
      <c r="N573" s="123"/>
      <c r="O573" s="123"/>
      <c r="P573" s="23">
        <f t="shared" si="1"/>
        <v>265.8</v>
      </c>
      <c r="Q573" s="117"/>
    </row>
    <row r="574" spans="1:17" ht="15.75" customHeight="1" x14ac:dyDescent="0.3">
      <c r="A574" s="118">
        <v>5871</v>
      </c>
      <c r="B574" s="118">
        <v>59</v>
      </c>
      <c r="C574" s="81" t="s">
        <v>450</v>
      </c>
      <c r="D574" s="81">
        <v>22</v>
      </c>
      <c r="E574" s="82">
        <v>43685</v>
      </c>
      <c r="F574" s="81">
        <v>5278</v>
      </c>
      <c r="G574" s="81">
        <v>8425</v>
      </c>
      <c r="H574" s="81">
        <v>7989</v>
      </c>
      <c r="I574" s="81">
        <v>7</v>
      </c>
      <c r="J574" s="135">
        <f t="shared" si="3"/>
        <v>16.082626337144966</v>
      </c>
      <c r="K574" s="142"/>
      <c r="L574" s="137">
        <f>AVERAGE(J574:J575)</f>
        <v>16.398203627936439</v>
      </c>
      <c r="M574" s="137">
        <f>_xlfn.STDEV.S(J574,J575)</f>
        <v>0.44629368461426278</v>
      </c>
      <c r="N574" s="123"/>
      <c r="O574" s="123"/>
      <c r="P574" s="23">
        <f t="shared" si="1"/>
        <v>271.10000000000002</v>
      </c>
      <c r="Q574" s="117">
        <f>AVERAGE(P574:P575)</f>
        <v>277.05</v>
      </c>
    </row>
    <row r="575" spans="1:17" ht="15.75" customHeight="1" x14ac:dyDescent="0.3">
      <c r="A575" s="118">
        <v>5872</v>
      </c>
      <c r="B575" s="118">
        <v>59</v>
      </c>
      <c r="C575" s="81" t="s">
        <v>450</v>
      </c>
      <c r="D575" s="81">
        <v>22</v>
      </c>
      <c r="E575" s="82">
        <v>43685</v>
      </c>
      <c r="F575" s="81">
        <v>5278</v>
      </c>
      <c r="G575" s="81">
        <v>8581</v>
      </c>
      <c r="H575" s="81">
        <v>8108</v>
      </c>
      <c r="I575" s="81"/>
      <c r="J575" s="135">
        <f t="shared" si="3"/>
        <v>16.713780918727917</v>
      </c>
      <c r="K575" s="142"/>
      <c r="L575" s="138"/>
      <c r="M575" s="138"/>
      <c r="N575" s="123"/>
      <c r="O575" s="123"/>
      <c r="P575" s="23">
        <f t="shared" si="1"/>
        <v>283</v>
      </c>
      <c r="Q575" s="117"/>
    </row>
    <row r="576" spans="1:17" ht="15.75" customHeight="1" x14ac:dyDescent="0.3">
      <c r="A576" s="118">
        <v>3313</v>
      </c>
      <c r="B576" s="118">
        <v>69</v>
      </c>
      <c r="C576" s="126" t="s">
        <v>451</v>
      </c>
      <c r="D576" s="126">
        <v>13</v>
      </c>
      <c r="E576" s="127">
        <v>43587</v>
      </c>
      <c r="F576" s="126">
        <v>5248</v>
      </c>
      <c r="G576" s="126">
        <v>7368</v>
      </c>
      <c r="H576" s="126">
        <v>6998</v>
      </c>
      <c r="I576" s="126">
        <v>1</v>
      </c>
      <c r="J576" s="128">
        <f t="shared" si="3"/>
        <v>21.142857142857142</v>
      </c>
      <c r="K576" s="143" t="s">
        <v>13</v>
      </c>
      <c r="L576" s="130">
        <f>AVERAGE(J576:J577)</f>
        <v>20.983392454047081</v>
      </c>
      <c r="M576" s="130">
        <f>_xlfn.STDEV.S(J576,J577)</f>
        <v>0.22551712563479376</v>
      </c>
      <c r="N576" s="123">
        <v>1</v>
      </c>
      <c r="O576" s="123"/>
      <c r="P576" s="23">
        <f t="shared" si="1"/>
        <v>175</v>
      </c>
      <c r="Q576" s="117">
        <f>AVERAGE(P576:P577)</f>
        <v>176.1</v>
      </c>
    </row>
    <row r="577" spans="1:17" ht="15.75" customHeight="1" x14ac:dyDescent="0.3">
      <c r="A577" s="118">
        <v>3314</v>
      </c>
      <c r="B577" s="118">
        <v>70</v>
      </c>
      <c r="C577" s="126" t="s">
        <v>451</v>
      </c>
      <c r="D577" s="126">
        <v>13</v>
      </c>
      <c r="E577" s="127">
        <v>43587</v>
      </c>
      <c r="F577" s="126">
        <v>5266</v>
      </c>
      <c r="G577" s="126">
        <v>7407</v>
      </c>
      <c r="H577" s="126">
        <v>7038</v>
      </c>
      <c r="I577" s="126"/>
      <c r="J577" s="128">
        <f t="shared" si="3"/>
        <v>20.82392776523702</v>
      </c>
      <c r="K577" s="143"/>
      <c r="L577" s="132"/>
      <c r="M577" s="132"/>
      <c r="N577" s="123"/>
      <c r="O577" s="123"/>
      <c r="P577" s="23">
        <f t="shared" si="1"/>
        <v>177.2</v>
      </c>
      <c r="Q577" s="117"/>
    </row>
    <row r="578" spans="1:17" ht="15.75" customHeight="1" x14ac:dyDescent="0.3">
      <c r="A578" s="118">
        <v>4037</v>
      </c>
      <c r="B578" s="118">
        <v>67</v>
      </c>
      <c r="C578" s="126" t="s">
        <v>451</v>
      </c>
      <c r="D578" s="126">
        <v>15</v>
      </c>
      <c r="E578" s="127">
        <v>43599</v>
      </c>
      <c r="F578" s="126">
        <v>5217</v>
      </c>
      <c r="G578" s="126">
        <v>7566</v>
      </c>
      <c r="H578" s="126">
        <v>6890</v>
      </c>
      <c r="I578" s="126"/>
      <c r="J578" s="128">
        <f t="shared" si="3"/>
        <v>40.406455469216972</v>
      </c>
      <c r="K578" s="128"/>
      <c r="L578" s="130">
        <f>AVERAGE(J578:J579)</f>
        <v>25.692334953745608</v>
      </c>
      <c r="M578" s="130">
        <f>_xlfn.STDEV.S(J578,J579)</f>
        <v>20.808908791371795</v>
      </c>
      <c r="N578" s="123"/>
      <c r="O578" s="123"/>
      <c r="P578" s="23">
        <f t="shared" si="1"/>
        <v>167.3</v>
      </c>
      <c r="Q578" s="117">
        <f>AVERAGE(P578:P579)</f>
        <v>200.7</v>
      </c>
    </row>
    <row r="579" spans="1:17" ht="15.75" customHeight="1" x14ac:dyDescent="0.3">
      <c r="A579" s="118">
        <v>4038</v>
      </c>
      <c r="B579" s="118">
        <v>68</v>
      </c>
      <c r="C579" s="126" t="s">
        <v>451</v>
      </c>
      <c r="D579" s="126">
        <v>15</v>
      </c>
      <c r="E579" s="127">
        <v>43599</v>
      </c>
      <c r="F579" s="126">
        <v>5288</v>
      </c>
      <c r="G579" s="126">
        <v>7886</v>
      </c>
      <c r="H579" s="126">
        <v>7629</v>
      </c>
      <c r="I579" s="126"/>
      <c r="J579" s="128">
        <f t="shared" si="3"/>
        <v>10.978214438274241</v>
      </c>
      <c r="K579" s="128" t="s">
        <v>452</v>
      </c>
      <c r="L579" s="132"/>
      <c r="M579" s="132"/>
      <c r="N579" s="123"/>
      <c r="O579" s="123"/>
      <c r="P579" s="23">
        <f t="shared" si="1"/>
        <v>234.1</v>
      </c>
      <c r="Q579" s="117"/>
    </row>
    <row r="580" spans="1:17" ht="15.75" customHeight="1" x14ac:dyDescent="0.3">
      <c r="A580" s="118">
        <v>4683</v>
      </c>
      <c r="B580" s="118">
        <v>67</v>
      </c>
      <c r="C580" s="126" t="s">
        <v>451</v>
      </c>
      <c r="D580" s="126">
        <v>17</v>
      </c>
      <c r="E580" s="127">
        <v>43619</v>
      </c>
      <c r="F580" s="126">
        <v>5217</v>
      </c>
      <c r="G580" s="126">
        <v>7540</v>
      </c>
      <c r="H580" s="126">
        <v>7172</v>
      </c>
      <c r="I580" s="126"/>
      <c r="J580" s="128">
        <f t="shared" si="3"/>
        <v>18.823529411764707</v>
      </c>
      <c r="K580" s="143"/>
      <c r="L580" s="130">
        <f>AVERAGE(J580:J581)</f>
        <v>19.357840200190321</v>
      </c>
      <c r="M580" s="130">
        <f>_xlfn.STDEV.S(J580,J581)</f>
        <v>0.75562956351376487</v>
      </c>
      <c r="N580" s="123"/>
      <c r="O580" s="123"/>
      <c r="P580" s="23">
        <f t="shared" si="1"/>
        <v>195.5</v>
      </c>
      <c r="Q580" s="117">
        <f>AVERAGE(P580:P581)</f>
        <v>181.2</v>
      </c>
    </row>
    <row r="581" spans="1:17" ht="15.75" customHeight="1" x14ac:dyDescent="0.3">
      <c r="A581" s="118">
        <v>4684</v>
      </c>
      <c r="B581" s="118">
        <v>68</v>
      </c>
      <c r="C581" s="126" t="s">
        <v>451</v>
      </c>
      <c r="D581" s="126">
        <v>17</v>
      </c>
      <c r="E581" s="127">
        <v>43619</v>
      </c>
      <c r="F581" s="126">
        <v>5288</v>
      </c>
      <c r="G581" s="126">
        <v>7289</v>
      </c>
      <c r="H581" s="126">
        <v>6957</v>
      </c>
      <c r="I581" s="126"/>
      <c r="J581" s="128">
        <f t="shared" si="3"/>
        <v>19.892150988615935</v>
      </c>
      <c r="K581" s="143"/>
      <c r="L581" s="132"/>
      <c r="M581" s="132"/>
      <c r="N581" s="123"/>
      <c r="O581" s="123"/>
      <c r="P581" s="23">
        <f t="shared" si="1"/>
        <v>166.9</v>
      </c>
      <c r="Q581" s="117"/>
    </row>
    <row r="582" spans="1:17" ht="15.75" customHeight="1" x14ac:dyDescent="0.3">
      <c r="A582" s="118">
        <v>5301</v>
      </c>
      <c r="B582" s="118">
        <v>39</v>
      </c>
      <c r="C582" s="126" t="s">
        <v>451</v>
      </c>
      <c r="D582" s="126">
        <v>19</v>
      </c>
      <c r="E582" s="127">
        <v>43637</v>
      </c>
      <c r="F582" s="126">
        <v>5245</v>
      </c>
      <c r="G582" s="126">
        <v>7090</v>
      </c>
      <c r="H582" s="126">
        <v>6756</v>
      </c>
      <c r="I582" s="126" t="s">
        <v>379</v>
      </c>
      <c r="J582" s="128">
        <f t="shared" si="3"/>
        <v>22.104566512243547</v>
      </c>
      <c r="K582" s="143"/>
      <c r="L582" s="130">
        <f>AVERAGE(J582:J583)</f>
        <v>22.205079981906223</v>
      </c>
      <c r="M582" s="130">
        <f>_xlfn.STDEV.S(J582,J583)</f>
        <v>0.14214751199813075</v>
      </c>
      <c r="N582" s="123"/>
      <c r="O582" s="123"/>
      <c r="P582" s="23">
        <f t="shared" si="1"/>
        <v>151.1</v>
      </c>
      <c r="Q582" s="117">
        <f>AVERAGE(P582:P583)</f>
        <v>148.85</v>
      </c>
    </row>
    <row r="583" spans="1:17" ht="15.75" customHeight="1" x14ac:dyDescent="0.3">
      <c r="A583" s="118">
        <v>5302</v>
      </c>
      <c r="B583" s="118">
        <v>40</v>
      </c>
      <c r="C583" s="126" t="s">
        <v>451</v>
      </c>
      <c r="D583" s="126">
        <v>19</v>
      </c>
      <c r="E583" s="127">
        <v>43637</v>
      </c>
      <c r="F583" s="126">
        <v>5216</v>
      </c>
      <c r="G583" s="126">
        <v>7009</v>
      </c>
      <c r="H583" s="126">
        <v>6682</v>
      </c>
      <c r="I583" s="126"/>
      <c r="J583" s="128">
        <f t="shared" si="3"/>
        <v>22.305593451568896</v>
      </c>
      <c r="K583" s="143"/>
      <c r="L583" s="132"/>
      <c r="M583" s="132"/>
      <c r="N583" s="123"/>
      <c r="O583" s="123"/>
      <c r="P583" s="23">
        <f t="shared" si="1"/>
        <v>146.6</v>
      </c>
      <c r="Q583" s="117"/>
    </row>
    <row r="584" spans="1:17" ht="15.75" customHeight="1" x14ac:dyDescent="0.3">
      <c r="A584" s="118">
        <v>5527</v>
      </c>
      <c r="B584" s="118">
        <v>19</v>
      </c>
      <c r="C584" s="126" t="s">
        <v>451</v>
      </c>
      <c r="D584" s="126">
        <v>20</v>
      </c>
      <c r="E584" s="127">
        <v>43649</v>
      </c>
      <c r="F584" s="126">
        <v>5229</v>
      </c>
      <c r="G584" s="126">
        <v>7689</v>
      </c>
      <c r="H584" s="126">
        <v>7282</v>
      </c>
      <c r="I584" s="126">
        <v>7</v>
      </c>
      <c r="J584" s="128">
        <f t="shared" si="3"/>
        <v>19.824646858256209</v>
      </c>
      <c r="K584" s="143"/>
      <c r="L584" s="130">
        <f>AVERAGE(J584:J585)</f>
        <v>20.127659563581886</v>
      </c>
      <c r="M584" s="130">
        <f>_xlfn.STDEV.S(J584,J585)</f>
        <v>0.4285246774429356</v>
      </c>
      <c r="N584" s="123"/>
      <c r="O584" s="123"/>
      <c r="P584" s="23">
        <f t="shared" si="1"/>
        <v>205.3</v>
      </c>
      <c r="Q584" s="117">
        <f>AVERAGE(P584:P585)</f>
        <v>197.85000000000002</v>
      </c>
    </row>
    <row r="585" spans="1:17" ht="15.75" customHeight="1" x14ac:dyDescent="0.3">
      <c r="A585" s="118">
        <v>5528</v>
      </c>
      <c r="B585" s="118">
        <v>20</v>
      </c>
      <c r="C585" s="126" t="s">
        <v>451</v>
      </c>
      <c r="D585" s="126">
        <v>20</v>
      </c>
      <c r="E585" s="127">
        <v>43649</v>
      </c>
      <c r="F585" s="126">
        <v>5190</v>
      </c>
      <c r="G585" s="126">
        <v>7483</v>
      </c>
      <c r="H585" s="126">
        <v>7094</v>
      </c>
      <c r="I585" s="126"/>
      <c r="J585" s="128">
        <f t="shared" si="3"/>
        <v>20.430672268907564</v>
      </c>
      <c r="K585" s="143"/>
      <c r="L585" s="132"/>
      <c r="M585" s="132"/>
      <c r="N585" s="123"/>
      <c r="O585" s="123"/>
      <c r="P585" s="23">
        <f t="shared" si="1"/>
        <v>190.4</v>
      </c>
      <c r="Q585" s="117"/>
    </row>
    <row r="586" spans="1:17" ht="15.75" customHeight="1" x14ac:dyDescent="0.3">
      <c r="A586" s="118">
        <v>5873</v>
      </c>
      <c r="B586" s="118">
        <v>60</v>
      </c>
      <c r="C586" s="126" t="s">
        <v>451</v>
      </c>
      <c r="D586" s="126">
        <v>22</v>
      </c>
      <c r="E586" s="127">
        <v>43685</v>
      </c>
      <c r="F586" s="126">
        <v>5220</v>
      </c>
      <c r="G586" s="126">
        <v>8610</v>
      </c>
      <c r="H586" s="126">
        <v>8155</v>
      </c>
      <c r="I586" s="126">
        <v>7</v>
      </c>
      <c r="J586" s="128">
        <f t="shared" si="3"/>
        <v>15.502555366269167</v>
      </c>
      <c r="K586" s="143"/>
      <c r="L586" s="130">
        <f>AVERAGE(J586:J587)</f>
        <v>15.842415106887723</v>
      </c>
      <c r="M586" s="130">
        <f>_xlfn.STDEV.S(J586,J587)</f>
        <v>0.48063425448736347</v>
      </c>
      <c r="N586" s="123"/>
      <c r="O586" s="123"/>
      <c r="P586" s="23">
        <f t="shared" si="1"/>
        <v>293.5</v>
      </c>
      <c r="Q586" s="117">
        <f>AVERAGE(P586:P587)</f>
        <v>286.10000000000002</v>
      </c>
    </row>
    <row r="587" spans="1:17" ht="15.75" customHeight="1" x14ac:dyDescent="0.3">
      <c r="A587" s="118">
        <v>5874</v>
      </c>
      <c r="B587" s="118">
        <v>60</v>
      </c>
      <c r="C587" s="126" t="s">
        <v>451</v>
      </c>
      <c r="D587" s="126">
        <v>22</v>
      </c>
      <c r="E587" s="127">
        <v>43685</v>
      </c>
      <c r="F587" s="126">
        <v>5220</v>
      </c>
      <c r="G587" s="126">
        <v>8458</v>
      </c>
      <c r="H587" s="126">
        <v>8007</v>
      </c>
      <c r="I587" s="126"/>
      <c r="J587" s="128">
        <f t="shared" si="3"/>
        <v>16.182274847506278</v>
      </c>
      <c r="K587" s="143"/>
      <c r="L587" s="132"/>
      <c r="M587" s="132"/>
      <c r="N587" s="123"/>
      <c r="O587" s="123"/>
      <c r="P587" s="23">
        <f t="shared" si="1"/>
        <v>278.7</v>
      </c>
      <c r="Q587" s="117"/>
    </row>
    <row r="588" spans="1:17" ht="15.75" customHeight="1" x14ac:dyDescent="0.3">
      <c r="A588" s="118">
        <v>3315</v>
      </c>
      <c r="B588" s="118">
        <v>71</v>
      </c>
      <c r="C588" s="126" t="s">
        <v>453</v>
      </c>
      <c r="D588" s="126">
        <v>13</v>
      </c>
      <c r="E588" s="127">
        <v>43587</v>
      </c>
      <c r="F588" s="126">
        <v>5256</v>
      </c>
      <c r="G588" s="126">
        <v>7437</v>
      </c>
      <c r="H588" s="126">
        <v>7041</v>
      </c>
      <c r="I588" s="126">
        <v>1</v>
      </c>
      <c r="J588" s="128">
        <f t="shared" si="3"/>
        <v>22.184873949579831</v>
      </c>
      <c r="K588" s="143" t="s">
        <v>13</v>
      </c>
      <c r="L588" s="130">
        <f>AVERAGE(J588:J589)</f>
        <v>22.594900028977108</v>
      </c>
      <c r="M588" s="130">
        <f>_xlfn.STDEV.S(J588,J589)</f>
        <v>0.579864442410296</v>
      </c>
      <c r="N588" s="123">
        <v>1</v>
      </c>
      <c r="O588" s="123"/>
      <c r="P588" s="23">
        <f t="shared" si="1"/>
        <v>178.5</v>
      </c>
      <c r="Q588" s="117">
        <f>AVERAGE(P588:P589)</f>
        <v>190.75</v>
      </c>
    </row>
    <row r="589" spans="1:17" ht="15.75" customHeight="1" x14ac:dyDescent="0.3">
      <c r="A589" s="118">
        <v>3316</v>
      </c>
      <c r="B589" s="118">
        <v>72</v>
      </c>
      <c r="C589" s="126" t="s">
        <v>453</v>
      </c>
      <c r="D589" s="126">
        <v>13</v>
      </c>
      <c r="E589" s="127">
        <v>43587</v>
      </c>
      <c r="F589" s="126">
        <v>5223</v>
      </c>
      <c r="G589" s="126">
        <v>7720</v>
      </c>
      <c r="H589" s="126">
        <v>7253</v>
      </c>
      <c r="I589" s="126"/>
      <c r="J589" s="128">
        <f t="shared" si="3"/>
        <v>23.004926108374384</v>
      </c>
      <c r="K589" s="143"/>
      <c r="L589" s="132"/>
      <c r="M589" s="132"/>
      <c r="N589" s="123"/>
      <c r="O589" s="123"/>
      <c r="P589" s="23">
        <f t="shared" si="1"/>
        <v>202.99999999999997</v>
      </c>
      <c r="Q589" s="117"/>
    </row>
    <row r="590" spans="1:17" ht="15.75" customHeight="1" x14ac:dyDescent="0.3">
      <c r="A590" s="118">
        <v>4039</v>
      </c>
      <c r="B590" s="118">
        <v>69</v>
      </c>
      <c r="C590" s="126" t="s">
        <v>453</v>
      </c>
      <c r="D590" s="126">
        <v>15</v>
      </c>
      <c r="E590" s="127">
        <v>43599</v>
      </c>
      <c r="F590" s="126">
        <v>5248</v>
      </c>
      <c r="G590" s="126">
        <v>7346</v>
      </c>
      <c r="H590" s="126">
        <v>7016</v>
      </c>
      <c r="I590" s="126"/>
      <c r="J590" s="128">
        <f t="shared" si="3"/>
        <v>18.665158371040725</v>
      </c>
      <c r="K590" s="128"/>
      <c r="L590" s="130">
        <f>AVERAGE(J590:J591)</f>
        <v>19.08445454616664</v>
      </c>
      <c r="M590" s="130">
        <f>_xlfn.STDEV.S(J590,J591)</f>
        <v>0.59297433751423301</v>
      </c>
      <c r="N590" s="123"/>
      <c r="O590" s="123"/>
      <c r="P590" s="23">
        <f t="shared" si="1"/>
        <v>176.8</v>
      </c>
      <c r="Q590" s="117">
        <f>AVERAGE(P590:P591)</f>
        <v>175.05</v>
      </c>
    </row>
    <row r="591" spans="1:17" ht="15.75" customHeight="1" x14ac:dyDescent="0.3">
      <c r="A591" s="118">
        <v>4040</v>
      </c>
      <c r="B591" s="118">
        <v>70</v>
      </c>
      <c r="C591" s="126" t="s">
        <v>453</v>
      </c>
      <c r="D591" s="126">
        <v>15</v>
      </c>
      <c r="E591" s="127">
        <v>43599</v>
      </c>
      <c r="F591" s="126">
        <v>5266</v>
      </c>
      <c r="G591" s="126">
        <v>7337</v>
      </c>
      <c r="H591" s="126">
        <v>6999</v>
      </c>
      <c r="I591" s="126"/>
      <c r="J591" s="128">
        <f t="shared" si="3"/>
        <v>19.503750721292555</v>
      </c>
      <c r="K591" s="128"/>
      <c r="L591" s="132"/>
      <c r="M591" s="132"/>
      <c r="N591" s="123"/>
      <c r="O591" s="123"/>
      <c r="P591" s="23">
        <f t="shared" si="1"/>
        <v>173.3</v>
      </c>
      <c r="Q591" s="117"/>
    </row>
    <row r="592" spans="1:17" ht="15.75" customHeight="1" x14ac:dyDescent="0.3">
      <c r="A592" s="118">
        <v>4685</v>
      </c>
      <c r="B592" s="118">
        <v>69</v>
      </c>
      <c r="C592" s="126" t="s">
        <v>453</v>
      </c>
      <c r="D592" s="126">
        <v>17</v>
      </c>
      <c r="E592" s="127">
        <v>43619</v>
      </c>
      <c r="F592" s="126">
        <v>5248</v>
      </c>
      <c r="G592" s="126">
        <v>7843</v>
      </c>
      <c r="H592" s="126">
        <v>7382</v>
      </c>
      <c r="I592" s="126"/>
      <c r="J592" s="128">
        <f t="shared" si="3"/>
        <v>21.602624179943767</v>
      </c>
      <c r="K592" s="143"/>
      <c r="L592" s="130">
        <f>AVERAGE(J592:J593)</f>
        <v>21.482426641055476</v>
      </c>
      <c r="M592" s="130">
        <f>_xlfn.STDEV.S(J592,J593)</f>
        <v>0.16998498965969178</v>
      </c>
      <c r="N592" s="123"/>
      <c r="O592" s="123"/>
      <c r="P592" s="23">
        <f t="shared" si="1"/>
        <v>213.4</v>
      </c>
      <c r="Q592" s="117">
        <f>AVERAGE(P592:P593)</f>
        <v>219.75</v>
      </c>
    </row>
    <row r="593" spans="1:17" ht="15.75" customHeight="1" x14ac:dyDescent="0.3">
      <c r="A593" s="118">
        <v>4686</v>
      </c>
      <c r="B593" s="118">
        <v>70</v>
      </c>
      <c r="C593" s="126" t="s">
        <v>453</v>
      </c>
      <c r="D593" s="126">
        <v>17</v>
      </c>
      <c r="E593" s="127">
        <v>43619</v>
      </c>
      <c r="F593" s="126">
        <v>5266</v>
      </c>
      <c r="G593" s="126">
        <v>8010</v>
      </c>
      <c r="H593" s="126">
        <v>7527</v>
      </c>
      <c r="I593" s="126"/>
      <c r="J593" s="128">
        <f t="shared" si="3"/>
        <v>21.362229102167181</v>
      </c>
      <c r="K593" s="143"/>
      <c r="L593" s="132"/>
      <c r="M593" s="132"/>
      <c r="N593" s="123"/>
      <c r="O593" s="123"/>
      <c r="P593" s="23">
        <f t="shared" si="1"/>
        <v>226.1</v>
      </c>
      <c r="Q593" s="117"/>
    </row>
    <row r="594" spans="1:17" ht="15.75" customHeight="1" x14ac:dyDescent="0.3">
      <c r="A594" s="118">
        <v>5303</v>
      </c>
      <c r="B594" s="118">
        <v>41</v>
      </c>
      <c r="C594" s="126" t="s">
        <v>453</v>
      </c>
      <c r="D594" s="126">
        <v>19</v>
      </c>
      <c r="E594" s="127">
        <v>43637</v>
      </c>
      <c r="F594" s="126">
        <v>5264</v>
      </c>
      <c r="G594" s="126">
        <v>7885</v>
      </c>
      <c r="H594" s="126"/>
      <c r="I594" s="126" t="s">
        <v>428</v>
      </c>
      <c r="J594" s="128"/>
      <c r="K594" s="143"/>
      <c r="L594" s="130">
        <f>AVERAGE(J594:J595)</f>
        <v>24.526420737786641</v>
      </c>
      <c r="M594" s="130"/>
      <c r="N594" s="123"/>
      <c r="O594" s="123"/>
      <c r="P594" s="23">
        <f t="shared" si="1"/>
        <v>-526.4</v>
      </c>
      <c r="Q594" s="117">
        <f>AVERAGE(P594:P595)</f>
        <v>-162.9</v>
      </c>
    </row>
    <row r="595" spans="1:17" ht="15.75" customHeight="1" x14ac:dyDescent="0.3">
      <c r="A595" s="118">
        <v>5304</v>
      </c>
      <c r="B595" s="118">
        <v>42</v>
      </c>
      <c r="C595" s="126" t="s">
        <v>453</v>
      </c>
      <c r="D595" s="126">
        <v>19</v>
      </c>
      <c r="E595" s="127">
        <v>43637</v>
      </c>
      <c r="F595" s="126">
        <v>5270</v>
      </c>
      <c r="G595" s="126">
        <v>7768</v>
      </c>
      <c r="H595" s="126">
        <v>7276</v>
      </c>
      <c r="I595" s="126"/>
      <c r="J595" s="128">
        <f t="shared" ref="J595:J754" si="4">+(((G595-F595)-(H595-F595))/(H595-F595))*100</f>
        <v>24.526420737786641</v>
      </c>
      <c r="K595" s="143"/>
      <c r="L595" s="132"/>
      <c r="M595" s="132"/>
      <c r="N595" s="123"/>
      <c r="O595" s="123"/>
      <c r="P595" s="23">
        <f t="shared" si="1"/>
        <v>200.59999999999997</v>
      </c>
      <c r="Q595" s="117"/>
    </row>
    <row r="596" spans="1:17" ht="15.75" customHeight="1" x14ac:dyDescent="0.3">
      <c r="A596" s="118">
        <v>5875</v>
      </c>
      <c r="B596" s="118">
        <v>61</v>
      </c>
      <c r="C596" s="126" t="s">
        <v>453</v>
      </c>
      <c r="D596" s="126">
        <v>22</v>
      </c>
      <c r="E596" s="127">
        <v>43685</v>
      </c>
      <c r="F596" s="126">
        <v>5212</v>
      </c>
      <c r="G596" s="126">
        <v>7057</v>
      </c>
      <c r="H596" s="126">
        <v>6807</v>
      </c>
      <c r="I596" s="126">
        <v>8</v>
      </c>
      <c r="J596" s="128">
        <f t="shared" si="4"/>
        <v>15.673981191222571</v>
      </c>
      <c r="K596" s="143"/>
      <c r="L596" s="130">
        <f>AVERAGE(J596:J597)</f>
        <v>15.597371807319931</v>
      </c>
      <c r="M596" s="130">
        <f>_xlfn.STDEV.S(J596,J597)</f>
        <v>0.10834202972016031</v>
      </c>
      <c r="N596" s="123"/>
      <c r="O596" s="123"/>
      <c r="P596" s="23">
        <f t="shared" si="1"/>
        <v>159.5</v>
      </c>
      <c r="Q596" s="117">
        <f>AVERAGE(P596:P597)</f>
        <v>153.19999999999999</v>
      </c>
    </row>
    <row r="597" spans="1:17" ht="15.75" customHeight="1" x14ac:dyDescent="0.3">
      <c r="A597" s="118">
        <v>5876</v>
      </c>
      <c r="B597" s="118">
        <v>61</v>
      </c>
      <c r="C597" s="126" t="s">
        <v>453</v>
      </c>
      <c r="D597" s="126">
        <v>22</v>
      </c>
      <c r="E597" s="127">
        <v>43685</v>
      </c>
      <c r="F597" s="126">
        <v>5212</v>
      </c>
      <c r="G597" s="126">
        <v>6909</v>
      </c>
      <c r="H597" s="126">
        <v>6681</v>
      </c>
      <c r="I597" s="126"/>
      <c r="J597" s="128">
        <f t="shared" si="4"/>
        <v>15.520762423417292</v>
      </c>
      <c r="K597" s="143"/>
      <c r="L597" s="132"/>
      <c r="M597" s="132"/>
      <c r="N597" s="123"/>
      <c r="O597" s="123"/>
      <c r="P597" s="23">
        <f t="shared" si="1"/>
        <v>146.9</v>
      </c>
      <c r="Q597" s="117"/>
    </row>
    <row r="598" spans="1:17" ht="15.75" customHeight="1" x14ac:dyDescent="0.3">
      <c r="A598" s="118">
        <v>3317</v>
      </c>
      <c r="B598" s="118">
        <v>73</v>
      </c>
      <c r="C598" s="126" t="s">
        <v>454</v>
      </c>
      <c r="D598" s="126">
        <v>13</v>
      </c>
      <c r="E598" s="127">
        <v>43587</v>
      </c>
      <c r="F598" s="126">
        <v>5203</v>
      </c>
      <c r="G598" s="126">
        <v>8867</v>
      </c>
      <c r="H598" s="126">
        <v>7795</v>
      </c>
      <c r="I598" s="126">
        <v>1</v>
      </c>
      <c r="J598" s="128">
        <f t="shared" si="4"/>
        <v>41.358024691358025</v>
      </c>
      <c r="K598" s="143" t="s">
        <v>455</v>
      </c>
      <c r="L598" s="130">
        <f>AVERAGE(J598:J599)</f>
        <v>40.929494041247409</v>
      </c>
      <c r="M598" s="130">
        <f>_xlfn.STDEV.S(J598,J599)</f>
        <v>0.60603385727898806</v>
      </c>
      <c r="N598" s="123">
        <v>1</v>
      </c>
      <c r="O598" s="123"/>
      <c r="P598" s="23">
        <f t="shared" si="1"/>
        <v>259.2</v>
      </c>
      <c r="Q598" s="117">
        <f>AVERAGE(P598:P599)</f>
        <v>259.35000000000002</v>
      </c>
    </row>
    <row r="599" spans="1:17" ht="15.75" customHeight="1" x14ac:dyDescent="0.3">
      <c r="A599" s="118">
        <v>3318</v>
      </c>
      <c r="B599" s="118">
        <v>74</v>
      </c>
      <c r="C599" s="126" t="s">
        <v>454</v>
      </c>
      <c r="D599" s="126">
        <v>13</v>
      </c>
      <c r="E599" s="127">
        <v>43587</v>
      </c>
      <c r="F599" s="126">
        <v>5309</v>
      </c>
      <c r="G599" s="126">
        <v>8955</v>
      </c>
      <c r="H599" s="126">
        <v>7904</v>
      </c>
      <c r="I599" s="126"/>
      <c r="J599" s="128">
        <f t="shared" si="4"/>
        <v>40.5009633911368</v>
      </c>
      <c r="K599" s="143"/>
      <c r="L599" s="132"/>
      <c r="M599" s="132"/>
      <c r="N599" s="123"/>
      <c r="O599" s="123"/>
      <c r="P599" s="23">
        <f t="shared" si="1"/>
        <v>259.5</v>
      </c>
      <c r="Q599" s="117"/>
    </row>
    <row r="600" spans="1:17" ht="15.75" customHeight="1" x14ac:dyDescent="0.3">
      <c r="A600" s="118">
        <v>4041</v>
      </c>
      <c r="B600" s="118">
        <v>71</v>
      </c>
      <c r="C600" s="126" t="s">
        <v>454</v>
      </c>
      <c r="D600" s="126">
        <v>15</v>
      </c>
      <c r="E600" s="127">
        <v>43599</v>
      </c>
      <c r="F600" s="126">
        <v>5256</v>
      </c>
      <c r="G600" s="126">
        <v>8686</v>
      </c>
      <c r="H600" s="126">
        <v>7711</v>
      </c>
      <c r="I600" s="126"/>
      <c r="J600" s="128">
        <f t="shared" si="4"/>
        <v>39.714867617107942</v>
      </c>
      <c r="K600" s="128" t="s">
        <v>378</v>
      </c>
      <c r="L600" s="130">
        <f>AVERAGE(J600:J601)</f>
        <v>40.244281003911802</v>
      </c>
      <c r="M600" s="130">
        <f>_xlfn.STDEV.S(J600,J601)</f>
        <v>0.74870359171989209</v>
      </c>
      <c r="N600" s="123"/>
      <c r="O600" s="123"/>
      <c r="P600" s="23">
        <f t="shared" si="1"/>
        <v>245.5</v>
      </c>
      <c r="Q600" s="117">
        <f>AVERAGE(P600:P601)</f>
        <v>252</v>
      </c>
    </row>
    <row r="601" spans="1:17" ht="15.75" customHeight="1" x14ac:dyDescent="0.3">
      <c r="A601" s="118">
        <v>4042</v>
      </c>
      <c r="B601" s="118">
        <v>72</v>
      </c>
      <c r="C601" s="126" t="s">
        <v>454</v>
      </c>
      <c r="D601" s="126">
        <v>15</v>
      </c>
      <c r="E601" s="127">
        <v>43599</v>
      </c>
      <c r="F601" s="126">
        <v>5223</v>
      </c>
      <c r="G601" s="126">
        <v>8862</v>
      </c>
      <c r="H601" s="126">
        <v>7808</v>
      </c>
      <c r="I601" s="126"/>
      <c r="J601" s="128">
        <f t="shared" si="4"/>
        <v>40.773694390715661</v>
      </c>
      <c r="K601" s="128"/>
      <c r="L601" s="132"/>
      <c r="M601" s="132"/>
      <c r="N601" s="123"/>
      <c r="O601" s="123"/>
      <c r="P601" s="23">
        <f t="shared" si="1"/>
        <v>258.5</v>
      </c>
      <c r="Q601" s="117"/>
    </row>
    <row r="602" spans="1:17" ht="15.75" customHeight="1" x14ac:dyDescent="0.3">
      <c r="A602" s="118">
        <v>4687</v>
      </c>
      <c r="B602" s="118">
        <v>71</v>
      </c>
      <c r="C602" s="126" t="s">
        <v>454</v>
      </c>
      <c r="D602" s="126">
        <v>17</v>
      </c>
      <c r="E602" s="127">
        <v>43619</v>
      </c>
      <c r="F602" s="126">
        <v>5256</v>
      </c>
      <c r="G602" s="126">
        <v>8746</v>
      </c>
      <c r="H602" s="126">
        <v>7986</v>
      </c>
      <c r="I602" s="126"/>
      <c r="J602" s="128">
        <f t="shared" si="4"/>
        <v>27.838827838827839</v>
      </c>
      <c r="K602" s="143"/>
      <c r="L602" s="130">
        <f>AVERAGE(J602:J603)</f>
        <v>26.751762516164291</v>
      </c>
      <c r="M602" s="130">
        <f>_xlfn.STDEV.S(J602,J603)</f>
        <v>1.5373425224962771</v>
      </c>
      <c r="N602" s="123"/>
      <c r="O602" s="123"/>
      <c r="P602" s="23">
        <f t="shared" si="1"/>
        <v>273</v>
      </c>
      <c r="Q602" s="117">
        <f>AVERAGE(P602:P603)</f>
        <v>271.89999999999998</v>
      </c>
    </row>
    <row r="603" spans="1:17" ht="15.75" customHeight="1" x14ac:dyDescent="0.3">
      <c r="A603" s="118">
        <v>4688</v>
      </c>
      <c r="B603" s="118">
        <v>72</v>
      </c>
      <c r="C603" s="126" t="s">
        <v>454</v>
      </c>
      <c r="D603" s="126">
        <v>17</v>
      </c>
      <c r="E603" s="127">
        <v>43619</v>
      </c>
      <c r="F603" s="126">
        <v>5223</v>
      </c>
      <c r="G603" s="126">
        <v>8626</v>
      </c>
      <c r="H603" s="126">
        <v>7931</v>
      </c>
      <c r="I603" s="126"/>
      <c r="J603" s="128">
        <f t="shared" si="4"/>
        <v>25.664697193500739</v>
      </c>
      <c r="K603" s="143"/>
      <c r="L603" s="132"/>
      <c r="M603" s="132"/>
      <c r="N603" s="123"/>
      <c r="O603" s="123"/>
      <c r="P603" s="23">
        <f t="shared" si="1"/>
        <v>270.8</v>
      </c>
      <c r="Q603" s="117"/>
    </row>
    <row r="604" spans="1:17" ht="15.75" customHeight="1" x14ac:dyDescent="0.3">
      <c r="A604" s="118">
        <v>5305</v>
      </c>
      <c r="B604" s="118">
        <v>43</v>
      </c>
      <c r="C604" s="126" t="s">
        <v>454</v>
      </c>
      <c r="D604" s="126">
        <v>19</v>
      </c>
      <c r="E604" s="127">
        <v>43637</v>
      </c>
      <c r="F604" s="126">
        <v>5211</v>
      </c>
      <c r="G604" s="126">
        <v>8266</v>
      </c>
      <c r="H604" s="126">
        <v>7639</v>
      </c>
      <c r="I604" s="126" t="s">
        <v>388</v>
      </c>
      <c r="J604" s="128">
        <f t="shared" si="4"/>
        <v>25.82372322899506</v>
      </c>
      <c r="K604" s="143"/>
      <c r="L604" s="130">
        <f>AVERAGE(J604:J605)</f>
        <v>26.334954229756608</v>
      </c>
      <c r="M604" s="130">
        <f>_xlfn.STDEV.S(J604,J605)</f>
        <v>0.72298981478255087</v>
      </c>
      <c r="N604" s="123"/>
      <c r="O604" s="123"/>
      <c r="P604" s="23">
        <f t="shared" si="1"/>
        <v>242.8</v>
      </c>
      <c r="Q604" s="117">
        <f>AVERAGE(P604:P605)</f>
        <v>243.95</v>
      </c>
    </row>
    <row r="605" spans="1:17" ht="15.75" customHeight="1" x14ac:dyDescent="0.3">
      <c r="A605" s="118">
        <v>5306</v>
      </c>
      <c r="B605" s="118">
        <v>44</v>
      </c>
      <c r="C605" s="126" t="s">
        <v>454</v>
      </c>
      <c r="D605" s="126">
        <v>19</v>
      </c>
      <c r="E605" s="127">
        <v>43637</v>
      </c>
      <c r="F605" s="126">
        <v>5218</v>
      </c>
      <c r="G605" s="126">
        <v>8327</v>
      </c>
      <c r="H605" s="126">
        <v>7669</v>
      </c>
      <c r="I605" s="126"/>
      <c r="J605" s="128">
        <f t="shared" si="4"/>
        <v>26.846185230518156</v>
      </c>
      <c r="K605" s="143"/>
      <c r="L605" s="132"/>
      <c r="M605" s="132"/>
      <c r="N605" s="123"/>
      <c r="O605" s="123"/>
      <c r="P605" s="23">
        <f t="shared" si="1"/>
        <v>245.1</v>
      </c>
      <c r="Q605" s="117"/>
    </row>
    <row r="606" spans="1:17" ht="15.75" customHeight="1" x14ac:dyDescent="0.3">
      <c r="A606" s="118">
        <v>5877</v>
      </c>
      <c r="B606" s="118">
        <v>62</v>
      </c>
      <c r="C606" s="126" t="s">
        <v>454</v>
      </c>
      <c r="D606" s="126">
        <v>22</v>
      </c>
      <c r="E606" s="127">
        <v>43685</v>
      </c>
      <c r="F606" s="126">
        <v>5209</v>
      </c>
      <c r="G606" s="126">
        <v>8490</v>
      </c>
      <c r="H606" s="126">
        <v>8035</v>
      </c>
      <c r="I606" s="126">
        <v>7</v>
      </c>
      <c r="J606" s="128">
        <f t="shared" si="4"/>
        <v>16.10049539985846</v>
      </c>
      <c r="K606" s="143"/>
      <c r="L606" s="130">
        <f>AVERAGE(J606:J607)</f>
        <v>16.053131622063333</v>
      </c>
      <c r="M606" s="130">
        <f>_xlfn.STDEV.S(J606,J607)</f>
        <v>6.6982496923096477E-2</v>
      </c>
      <c r="N606" s="123"/>
      <c r="O606" s="123"/>
      <c r="P606" s="23">
        <f t="shared" si="1"/>
        <v>282.60000000000002</v>
      </c>
      <c r="Q606" s="117">
        <f>AVERAGE(P606:P607)</f>
        <v>280</v>
      </c>
    </row>
    <row r="607" spans="1:17" ht="15.75" customHeight="1" x14ac:dyDescent="0.3">
      <c r="A607" s="118">
        <v>5878</v>
      </c>
      <c r="B607" s="118">
        <v>62</v>
      </c>
      <c r="C607" s="126" t="s">
        <v>454</v>
      </c>
      <c r="D607" s="126">
        <v>22</v>
      </c>
      <c r="E607" s="127">
        <v>43685</v>
      </c>
      <c r="F607" s="126">
        <v>5209</v>
      </c>
      <c r="G607" s="126">
        <v>8427</v>
      </c>
      <c r="H607" s="126">
        <v>7983</v>
      </c>
      <c r="I607" s="126"/>
      <c r="J607" s="128">
        <f t="shared" si="4"/>
        <v>16.005767844268203</v>
      </c>
      <c r="K607" s="143"/>
      <c r="L607" s="132"/>
      <c r="M607" s="132"/>
      <c r="N607" s="123"/>
      <c r="O607" s="123"/>
      <c r="P607" s="23">
        <f t="shared" si="1"/>
        <v>277.39999999999998</v>
      </c>
      <c r="Q607" s="117"/>
    </row>
    <row r="608" spans="1:17" ht="15.75" customHeight="1" x14ac:dyDescent="0.3">
      <c r="A608" s="118">
        <v>3681</v>
      </c>
      <c r="B608" s="118">
        <v>103</v>
      </c>
      <c r="C608" s="126" t="s">
        <v>456</v>
      </c>
      <c r="D608" s="126">
        <v>14</v>
      </c>
      <c r="E608" s="127">
        <v>43591</v>
      </c>
      <c r="F608" s="126">
        <v>5213</v>
      </c>
      <c r="G608" s="141">
        <v>7766</v>
      </c>
      <c r="H608" s="126">
        <v>7066</v>
      </c>
      <c r="I608" s="126">
        <v>2</v>
      </c>
      <c r="J608" s="128">
        <f t="shared" si="4"/>
        <v>37.776578521316786</v>
      </c>
      <c r="K608" s="143" t="s">
        <v>400</v>
      </c>
      <c r="L608" s="130">
        <f>AVERAGE(J608:J609)</f>
        <v>37.123255853086008</v>
      </c>
      <c r="M608" s="130">
        <f>_xlfn.STDEV.S(J608,J609)</f>
        <v>0.92393777801773991</v>
      </c>
      <c r="N608" s="123">
        <v>2</v>
      </c>
      <c r="O608" s="123"/>
      <c r="P608" s="23">
        <f t="shared" si="1"/>
        <v>185.3</v>
      </c>
      <c r="Q608" s="117">
        <f>AVERAGE(P608:P609)</f>
        <v>182.45</v>
      </c>
    </row>
    <row r="609" spans="1:17" ht="15.75" customHeight="1" x14ac:dyDescent="0.3">
      <c r="A609" s="118">
        <v>3682</v>
      </c>
      <c r="B609" s="118">
        <v>104</v>
      </c>
      <c r="C609" s="126" t="s">
        <v>456</v>
      </c>
      <c r="D609" s="126">
        <v>14</v>
      </c>
      <c r="E609" s="127">
        <v>43591</v>
      </c>
      <c r="F609" s="126">
        <v>5257</v>
      </c>
      <c r="G609" s="141">
        <v>7708</v>
      </c>
      <c r="H609" s="126">
        <v>7053</v>
      </c>
      <c r="I609" s="126"/>
      <c r="J609" s="128">
        <f t="shared" si="4"/>
        <v>36.469933184855236</v>
      </c>
      <c r="K609" s="143"/>
      <c r="L609" s="132"/>
      <c r="M609" s="132"/>
      <c r="N609" s="123"/>
      <c r="O609" s="123"/>
      <c r="P609" s="23">
        <f t="shared" si="1"/>
        <v>179.6</v>
      </c>
      <c r="Q609" s="117"/>
    </row>
    <row r="610" spans="1:17" ht="15.75" customHeight="1" x14ac:dyDescent="0.3">
      <c r="A610" s="118">
        <v>4347</v>
      </c>
      <c r="B610" s="118">
        <v>53</v>
      </c>
      <c r="C610" s="126" t="s">
        <v>456</v>
      </c>
      <c r="D610" s="126">
        <v>16</v>
      </c>
      <c r="E610" s="127">
        <v>43607</v>
      </c>
      <c r="F610" s="126">
        <v>5232</v>
      </c>
      <c r="G610" s="126">
        <v>7849</v>
      </c>
      <c r="H610" s="126">
        <v>7124</v>
      </c>
      <c r="I610" s="126">
        <v>2</v>
      </c>
      <c r="J610" s="128">
        <f t="shared" si="4"/>
        <v>38.319238900634254</v>
      </c>
      <c r="K610" s="143"/>
      <c r="L610" s="130">
        <f>AVERAGE(J610:J611)</f>
        <v>38.176849826832765</v>
      </c>
      <c r="M610" s="130">
        <f>_xlfn.STDEV.S(J610,J611)</f>
        <v>0.20136855930381434</v>
      </c>
      <c r="N610" s="123"/>
      <c r="O610" s="123"/>
      <c r="P610" s="23">
        <f t="shared" si="1"/>
        <v>189.2</v>
      </c>
      <c r="Q610" s="117">
        <f>AVERAGE(P610:P611)</f>
        <v>172.95</v>
      </c>
    </row>
    <row r="611" spans="1:17" ht="15.75" customHeight="1" x14ac:dyDescent="0.3">
      <c r="A611" s="118">
        <v>4348</v>
      </c>
      <c r="B611" s="118">
        <v>54</v>
      </c>
      <c r="C611" s="126" t="s">
        <v>456</v>
      </c>
      <c r="D611" s="126">
        <v>16</v>
      </c>
      <c r="E611" s="127">
        <v>43607</v>
      </c>
      <c r="F611" s="126">
        <v>5271</v>
      </c>
      <c r="G611" s="126">
        <v>7434</v>
      </c>
      <c r="H611" s="126">
        <v>6838</v>
      </c>
      <c r="I611" s="126"/>
      <c r="J611" s="128">
        <f t="shared" si="4"/>
        <v>38.034460753031269</v>
      </c>
      <c r="K611" s="143"/>
      <c r="L611" s="132"/>
      <c r="M611" s="132"/>
      <c r="N611" s="123"/>
      <c r="O611" s="123"/>
      <c r="P611" s="23">
        <f t="shared" si="1"/>
        <v>156.69999999999999</v>
      </c>
      <c r="Q611" s="117"/>
    </row>
    <row r="612" spans="1:17" ht="15.75" customHeight="1" x14ac:dyDescent="0.3">
      <c r="A612" s="118">
        <v>4993</v>
      </c>
      <c r="B612" s="118">
        <v>53</v>
      </c>
      <c r="C612" s="126" t="s">
        <v>456</v>
      </c>
      <c r="D612" s="126">
        <v>18</v>
      </c>
      <c r="E612" s="127">
        <v>43626</v>
      </c>
      <c r="F612" s="126">
        <v>5232</v>
      </c>
      <c r="G612" s="126">
        <v>7584</v>
      </c>
      <c r="H612" s="126">
        <v>7170</v>
      </c>
      <c r="I612" s="126">
        <v>6</v>
      </c>
      <c r="J612" s="128">
        <f t="shared" si="4"/>
        <v>21.362229102167181</v>
      </c>
      <c r="K612" s="143"/>
      <c r="L612" s="130">
        <f>AVERAGE(J612:J613)</f>
        <v>21.850817331524624</v>
      </c>
      <c r="M612" s="130">
        <f>_xlfn.STDEV.S(J612,J613)</f>
        <v>0.69096810037315526</v>
      </c>
      <c r="N612" s="123"/>
      <c r="O612" s="123"/>
      <c r="P612" s="23">
        <f t="shared" si="1"/>
        <v>193.8</v>
      </c>
      <c r="Q612" s="117">
        <f>AVERAGE(P612:P613)</f>
        <v>201.2</v>
      </c>
    </row>
    <row r="613" spans="1:17" ht="15.75" customHeight="1" x14ac:dyDescent="0.3">
      <c r="A613" s="118">
        <v>4994</v>
      </c>
      <c r="B613" s="118">
        <v>54</v>
      </c>
      <c r="C613" s="126" t="s">
        <v>456</v>
      </c>
      <c r="D613" s="126">
        <v>18</v>
      </c>
      <c r="E613" s="127">
        <v>43626</v>
      </c>
      <c r="F613" s="126">
        <v>5271</v>
      </c>
      <c r="G613" s="126">
        <v>7823</v>
      </c>
      <c r="H613" s="126">
        <v>7357</v>
      </c>
      <c r="I613" s="126"/>
      <c r="J613" s="128">
        <f t="shared" si="4"/>
        <v>22.339405560882071</v>
      </c>
      <c r="K613" s="143"/>
      <c r="L613" s="132"/>
      <c r="M613" s="132"/>
      <c r="N613" s="123"/>
      <c r="O613" s="123"/>
      <c r="P613" s="23">
        <f t="shared" si="1"/>
        <v>208.6</v>
      </c>
      <c r="Q613" s="117"/>
    </row>
    <row r="614" spans="1:17" ht="15.75" customHeight="1" x14ac:dyDescent="0.3">
      <c r="A614" s="118">
        <v>5579</v>
      </c>
      <c r="B614" s="118">
        <v>23</v>
      </c>
      <c r="C614" s="126" t="s">
        <v>456</v>
      </c>
      <c r="D614" s="126">
        <v>21</v>
      </c>
      <c r="E614" s="127">
        <v>43657</v>
      </c>
      <c r="F614" s="126">
        <v>5261</v>
      </c>
      <c r="G614" s="126">
        <v>7293</v>
      </c>
      <c r="H614" s="126">
        <v>6957</v>
      </c>
      <c r="I614" s="126">
        <v>6</v>
      </c>
      <c r="J614" s="128">
        <f t="shared" si="4"/>
        <v>19.811320754716981</v>
      </c>
      <c r="K614" s="143"/>
      <c r="L614" s="130">
        <f>AVERAGE(J614:J615)</f>
        <v>20.072018972552577</v>
      </c>
      <c r="M614" s="130">
        <f>_xlfn.STDEV.S(J614,J615)</f>
        <v>0.36868295534959333</v>
      </c>
      <c r="N614" s="123"/>
      <c r="O614" s="123"/>
      <c r="P614" s="23">
        <f t="shared" si="1"/>
        <v>169.6</v>
      </c>
      <c r="Q614" s="117">
        <f>AVERAGE(P614:P615)</f>
        <v>165.95</v>
      </c>
    </row>
    <row r="615" spans="1:17" ht="15.75" customHeight="1" x14ac:dyDescent="0.3">
      <c r="A615" s="118">
        <v>5580</v>
      </c>
      <c r="B615" s="118">
        <v>24</v>
      </c>
      <c r="C615" s="126" t="s">
        <v>456</v>
      </c>
      <c r="D615" s="126">
        <v>21</v>
      </c>
      <c r="E615" s="127">
        <v>43657</v>
      </c>
      <c r="F615" s="126">
        <v>5196</v>
      </c>
      <c r="G615" s="126">
        <v>7149</v>
      </c>
      <c r="H615" s="126">
        <v>6819</v>
      </c>
      <c r="I615" s="126"/>
      <c r="J615" s="128">
        <f t="shared" si="4"/>
        <v>20.33271719038817</v>
      </c>
      <c r="K615" s="143"/>
      <c r="L615" s="132"/>
      <c r="M615" s="132"/>
      <c r="N615" s="123"/>
      <c r="O615" s="123"/>
      <c r="P615" s="23">
        <f t="shared" si="1"/>
        <v>162.30000000000001</v>
      </c>
      <c r="Q615" s="117"/>
    </row>
    <row r="616" spans="1:17" ht="15.75" customHeight="1" x14ac:dyDescent="0.3">
      <c r="A616" s="118">
        <v>5879</v>
      </c>
      <c r="B616" s="118">
        <v>63</v>
      </c>
      <c r="C616" s="126" t="s">
        <v>456</v>
      </c>
      <c r="D616" s="126">
        <v>22</v>
      </c>
      <c r="E616" s="127">
        <v>43685</v>
      </c>
      <c r="F616" s="126">
        <v>5214</v>
      </c>
      <c r="G616" s="126">
        <v>7453</v>
      </c>
      <c r="H616" s="126">
        <v>7155</v>
      </c>
      <c r="I616" s="126">
        <v>8</v>
      </c>
      <c r="J616" s="128">
        <f t="shared" si="4"/>
        <v>15.352910870685212</v>
      </c>
      <c r="K616" s="143"/>
      <c r="L616" s="130">
        <f>AVERAGE(J616:J617)</f>
        <v>15.484186869727143</v>
      </c>
      <c r="M616" s="130">
        <f>_xlfn.STDEV.S(J616,J617)</f>
        <v>0.18565229825917687</v>
      </c>
      <c r="N616" s="123"/>
      <c r="O616" s="123"/>
      <c r="P616" s="23">
        <f t="shared" si="1"/>
        <v>194.1</v>
      </c>
      <c r="Q616" s="117">
        <f>AVERAGE(P616:P617)</f>
        <v>195.35</v>
      </c>
    </row>
    <row r="617" spans="1:17" ht="15.75" customHeight="1" x14ac:dyDescent="0.3">
      <c r="A617" s="118">
        <v>5880</v>
      </c>
      <c r="B617" s="118">
        <v>63</v>
      </c>
      <c r="C617" s="126" t="s">
        <v>456</v>
      </c>
      <c r="D617" s="126">
        <v>22</v>
      </c>
      <c r="E617" s="127">
        <v>43685</v>
      </c>
      <c r="F617" s="126">
        <v>5214</v>
      </c>
      <c r="G617" s="126">
        <v>7487</v>
      </c>
      <c r="H617" s="126">
        <v>7180</v>
      </c>
      <c r="I617" s="126"/>
      <c r="J617" s="128">
        <f t="shared" si="4"/>
        <v>15.615462868769075</v>
      </c>
      <c r="K617" s="143"/>
      <c r="L617" s="132"/>
      <c r="M617" s="132"/>
      <c r="N617" s="123"/>
      <c r="O617" s="123"/>
      <c r="P617" s="23">
        <f t="shared" si="1"/>
        <v>196.6</v>
      </c>
      <c r="Q617" s="117"/>
    </row>
    <row r="618" spans="1:17" ht="15.75" customHeight="1" x14ac:dyDescent="0.3">
      <c r="A618" s="118">
        <v>2935</v>
      </c>
      <c r="B618" s="118">
        <v>19</v>
      </c>
      <c r="C618" s="81" t="s">
        <v>457</v>
      </c>
      <c r="D618" s="81">
        <v>11</v>
      </c>
      <c r="E618" s="82">
        <v>43571</v>
      </c>
      <c r="F618" s="134">
        <v>5229</v>
      </c>
      <c r="G618" s="81">
        <v>8477</v>
      </c>
      <c r="H618" s="81">
        <v>7267</v>
      </c>
      <c r="I618" s="81">
        <v>2</v>
      </c>
      <c r="J618" s="135">
        <f t="shared" si="4"/>
        <v>59.371933267909718</v>
      </c>
      <c r="K618" s="142" t="s">
        <v>414</v>
      </c>
      <c r="L618" s="137">
        <f>AVERAGE(J618:J619)</f>
        <v>60.220317778993028</v>
      </c>
      <c r="M618" s="137">
        <f>_xlfn.STDEV.S(J618,J619)</f>
        <v>1.1997968816812845</v>
      </c>
      <c r="N618" s="123">
        <v>2</v>
      </c>
      <c r="O618" s="123"/>
      <c r="P618" s="23">
        <f t="shared" si="1"/>
        <v>203.79999999999998</v>
      </c>
      <c r="Q618" s="117">
        <f>AVERAGE(P618:P619)</f>
        <v>200.14999999999998</v>
      </c>
    </row>
    <row r="619" spans="1:17" ht="15.75" customHeight="1" x14ac:dyDescent="0.3">
      <c r="A619" s="118">
        <v>2936</v>
      </c>
      <c r="B619" s="118">
        <v>20</v>
      </c>
      <c r="C619" s="81" t="s">
        <v>457</v>
      </c>
      <c r="D619" s="81">
        <v>11</v>
      </c>
      <c r="E619" s="82">
        <v>43571</v>
      </c>
      <c r="F619" s="134">
        <v>5190</v>
      </c>
      <c r="G619" s="81">
        <v>8355</v>
      </c>
      <c r="H619" s="81">
        <v>7155</v>
      </c>
      <c r="I619" s="81"/>
      <c r="J619" s="135">
        <f t="shared" si="4"/>
        <v>61.068702290076338</v>
      </c>
      <c r="K619" s="142"/>
      <c r="L619" s="138"/>
      <c r="M619" s="138"/>
      <c r="N619" s="123"/>
      <c r="O619" s="123"/>
      <c r="P619" s="23">
        <f t="shared" si="1"/>
        <v>196.5</v>
      </c>
      <c r="Q619" s="117"/>
    </row>
    <row r="620" spans="1:17" ht="15.75" customHeight="1" x14ac:dyDescent="0.3">
      <c r="A620" s="118">
        <v>3683</v>
      </c>
      <c r="B620" s="118">
        <v>105</v>
      </c>
      <c r="C620" s="81" t="s">
        <v>457</v>
      </c>
      <c r="D620" s="81">
        <v>14</v>
      </c>
      <c r="E620" s="82">
        <v>43591</v>
      </c>
      <c r="F620" s="81">
        <v>5251</v>
      </c>
      <c r="G620" s="134">
        <v>8739</v>
      </c>
      <c r="H620" s="81">
        <v>7685</v>
      </c>
      <c r="I620" s="81"/>
      <c r="J620" s="135">
        <f t="shared" si="4"/>
        <v>43.303204601479045</v>
      </c>
      <c r="K620" s="142" t="s">
        <v>405</v>
      </c>
      <c r="L620" s="137">
        <f>AVERAGE(J620:J621)</f>
        <v>43.164604664805722</v>
      </c>
      <c r="M620" s="137">
        <f>_xlfn.STDEV.S(J620,J621)</f>
        <v>0.19600991018747058</v>
      </c>
      <c r="N620" s="123"/>
      <c r="O620" s="123"/>
      <c r="P620" s="23">
        <f t="shared" si="1"/>
        <v>243.4</v>
      </c>
      <c r="Q620" s="117">
        <f>AVERAGE(P620:P621)</f>
        <v>248.60000000000002</v>
      </c>
    </row>
    <row r="621" spans="1:17" ht="15.75" customHeight="1" x14ac:dyDescent="0.3">
      <c r="A621" s="118">
        <v>3684</v>
      </c>
      <c r="B621" s="118">
        <v>106</v>
      </c>
      <c r="C621" s="81" t="s">
        <v>457</v>
      </c>
      <c r="D621" s="81">
        <v>14</v>
      </c>
      <c r="E621" s="82">
        <v>43591</v>
      </c>
      <c r="F621" s="81">
        <v>5219</v>
      </c>
      <c r="G621" s="134">
        <v>8849</v>
      </c>
      <c r="H621" s="81">
        <v>7757</v>
      </c>
      <c r="I621" s="81"/>
      <c r="J621" s="135">
        <f t="shared" si="4"/>
        <v>43.026004728132392</v>
      </c>
      <c r="K621" s="142"/>
      <c r="L621" s="138"/>
      <c r="M621" s="138"/>
      <c r="N621" s="123"/>
      <c r="O621" s="123"/>
      <c r="P621" s="23">
        <f t="shared" si="1"/>
        <v>253.8</v>
      </c>
      <c r="Q621" s="117"/>
    </row>
    <row r="622" spans="1:17" ht="15.75" customHeight="1" x14ac:dyDescent="0.3">
      <c r="A622" s="118">
        <v>4349</v>
      </c>
      <c r="B622" s="118">
        <v>55</v>
      </c>
      <c r="C622" s="81" t="s">
        <v>457</v>
      </c>
      <c r="D622" s="81">
        <v>16</v>
      </c>
      <c r="E622" s="82">
        <v>43607</v>
      </c>
      <c r="F622" s="81">
        <v>5269</v>
      </c>
      <c r="G622" s="81">
        <v>8910</v>
      </c>
      <c r="H622" s="81">
        <v>7819</v>
      </c>
      <c r="I622" s="81">
        <v>2</v>
      </c>
      <c r="J622" s="135">
        <f t="shared" si="4"/>
        <v>42.7843137254902</v>
      </c>
      <c r="K622" s="142"/>
      <c r="L622" s="137">
        <f>AVERAGE(J622:J623)</f>
        <v>40.951905290418054</v>
      </c>
      <c r="M622" s="137">
        <f>_xlfn.STDEV.S(J622,J623)</f>
        <v>2.5914168606858836</v>
      </c>
      <c r="N622" s="123"/>
      <c r="O622" s="123"/>
      <c r="P622" s="23">
        <f t="shared" si="1"/>
        <v>255</v>
      </c>
      <c r="Q622" s="117">
        <f>AVERAGE(P622:P623)</f>
        <v>246.75</v>
      </c>
    </row>
    <row r="623" spans="1:17" ht="15.75" customHeight="1" x14ac:dyDescent="0.3">
      <c r="A623" s="118">
        <v>4350</v>
      </c>
      <c r="B623" s="118">
        <v>56</v>
      </c>
      <c r="C623" s="81" t="s">
        <v>457</v>
      </c>
      <c r="D623" s="81">
        <v>16</v>
      </c>
      <c r="E623" s="82">
        <v>43607</v>
      </c>
      <c r="F623" s="81">
        <v>5254</v>
      </c>
      <c r="G623" s="81">
        <v>8572</v>
      </c>
      <c r="H623" s="81">
        <v>7639</v>
      </c>
      <c r="I623" s="81"/>
      <c r="J623" s="135">
        <f t="shared" si="4"/>
        <v>39.119496855345915</v>
      </c>
      <c r="K623" s="142"/>
      <c r="L623" s="138"/>
      <c r="M623" s="138"/>
      <c r="N623" s="123"/>
      <c r="O623" s="123"/>
      <c r="P623" s="23">
        <f t="shared" si="1"/>
        <v>238.5</v>
      </c>
      <c r="Q623" s="117"/>
    </row>
    <row r="624" spans="1:17" ht="15.75" customHeight="1" x14ac:dyDescent="0.3">
      <c r="A624" s="118">
        <v>4995</v>
      </c>
      <c r="B624" s="118">
        <v>55</v>
      </c>
      <c r="C624" s="81" t="s">
        <v>457</v>
      </c>
      <c r="D624" s="81">
        <v>18</v>
      </c>
      <c r="E624" s="82">
        <v>43626</v>
      </c>
      <c r="F624" s="81">
        <v>5269</v>
      </c>
      <c r="G624" s="81">
        <v>8339</v>
      </c>
      <c r="H624" s="81">
        <v>7737</v>
      </c>
      <c r="I624" s="81">
        <v>6</v>
      </c>
      <c r="J624" s="135">
        <f t="shared" si="4"/>
        <v>24.392220421393841</v>
      </c>
      <c r="K624" s="142"/>
      <c r="L624" s="137">
        <f>AVERAGE(J624:J625)</f>
        <v>23.863483990926028</v>
      </c>
      <c r="M624" s="137">
        <f>_xlfn.STDEV.S(J624,J625)</f>
        <v>0.74774623088832237</v>
      </c>
      <c r="N624" s="123"/>
      <c r="O624" s="123"/>
      <c r="P624" s="23">
        <f t="shared" si="1"/>
        <v>246.8</v>
      </c>
      <c r="Q624" s="117">
        <f>AVERAGE(P624:P625)</f>
        <v>241.25</v>
      </c>
    </row>
    <row r="625" spans="1:17" ht="15.75" customHeight="1" x14ac:dyDescent="0.3">
      <c r="A625" s="118">
        <v>4996</v>
      </c>
      <c r="B625" s="118">
        <v>56</v>
      </c>
      <c r="C625" s="81" t="s">
        <v>457</v>
      </c>
      <c r="D625" s="81">
        <v>18</v>
      </c>
      <c r="E625" s="82">
        <v>43626</v>
      </c>
      <c r="F625" s="81">
        <v>5254</v>
      </c>
      <c r="G625" s="81">
        <v>8161</v>
      </c>
      <c r="H625" s="81">
        <v>7611</v>
      </c>
      <c r="I625" s="81"/>
      <c r="J625" s="135">
        <f t="shared" si="4"/>
        <v>23.334747560458212</v>
      </c>
      <c r="K625" s="142"/>
      <c r="L625" s="138"/>
      <c r="M625" s="138"/>
      <c r="N625" s="123"/>
      <c r="O625" s="123"/>
      <c r="P625" s="23">
        <f t="shared" si="1"/>
        <v>235.7</v>
      </c>
      <c r="Q625" s="117"/>
    </row>
    <row r="626" spans="1:17" ht="15.75" customHeight="1" x14ac:dyDescent="0.3">
      <c r="A626" s="118">
        <v>5581</v>
      </c>
      <c r="B626" s="118">
        <v>25</v>
      </c>
      <c r="C626" s="81" t="s">
        <v>457</v>
      </c>
      <c r="D626" s="81">
        <v>21</v>
      </c>
      <c r="E626" s="82">
        <v>43657</v>
      </c>
      <c r="F626" s="81">
        <v>5238</v>
      </c>
      <c r="G626" s="81">
        <v>8055</v>
      </c>
      <c r="H626" s="81">
        <v>7570</v>
      </c>
      <c r="I626" s="81">
        <v>6</v>
      </c>
      <c r="J626" s="135">
        <f t="shared" si="4"/>
        <v>20.797598627787306</v>
      </c>
      <c r="K626" s="142"/>
      <c r="L626" s="137">
        <f>AVERAGE(J626:J627)</f>
        <v>21.162826373185336</v>
      </c>
      <c r="M626" s="137">
        <f>_xlfn.STDEV.S(J626,J627)</f>
        <v>0.51651003089684233</v>
      </c>
      <c r="N626" s="123"/>
      <c r="O626" s="123"/>
      <c r="P626" s="23">
        <f t="shared" si="1"/>
        <v>233.2</v>
      </c>
      <c r="Q626" s="117">
        <f>AVERAGE(P626:P627)</f>
        <v>242.25</v>
      </c>
    </row>
    <row r="627" spans="1:17" ht="15.75" customHeight="1" x14ac:dyDescent="0.3">
      <c r="A627" s="118">
        <v>5582</v>
      </c>
      <c r="B627" s="118">
        <v>26</v>
      </c>
      <c r="C627" s="81" t="s">
        <v>457</v>
      </c>
      <c r="D627" s="81">
        <v>21</v>
      </c>
      <c r="E627" s="82">
        <v>43657</v>
      </c>
      <c r="F627" s="81">
        <v>5207</v>
      </c>
      <c r="G627" s="81">
        <v>8261</v>
      </c>
      <c r="H627" s="81">
        <v>7720</v>
      </c>
      <c r="I627" s="81"/>
      <c r="J627" s="135">
        <f t="shared" si="4"/>
        <v>21.528054118583366</v>
      </c>
      <c r="K627" s="142"/>
      <c r="L627" s="138"/>
      <c r="M627" s="138"/>
      <c r="N627" s="123"/>
      <c r="O627" s="123"/>
      <c r="P627" s="23">
        <f t="shared" si="1"/>
        <v>251.3</v>
      </c>
      <c r="Q627" s="117"/>
    </row>
    <row r="628" spans="1:17" ht="15.75" customHeight="1" x14ac:dyDescent="0.3">
      <c r="A628" s="118">
        <v>5881</v>
      </c>
      <c r="B628" s="118">
        <v>64</v>
      </c>
      <c r="C628" s="81" t="s">
        <v>457</v>
      </c>
      <c r="D628" s="81">
        <v>22</v>
      </c>
      <c r="E628" s="82">
        <v>43685</v>
      </c>
      <c r="F628" s="81">
        <v>5232</v>
      </c>
      <c r="G628" s="81">
        <v>7830</v>
      </c>
      <c r="H628" s="81">
        <v>7493</v>
      </c>
      <c r="I628" s="81">
        <v>6</v>
      </c>
      <c r="J628" s="135">
        <f t="shared" si="4"/>
        <v>14.904909332153915</v>
      </c>
      <c r="K628" s="142"/>
      <c r="L628" s="137">
        <f>AVERAGE(J628:J629)</f>
        <v>15.08638323750553</v>
      </c>
      <c r="M628" s="137">
        <f>_xlfn.STDEV.S(J628,J629)</f>
        <v>0.25664285816506471</v>
      </c>
      <c r="N628" s="123"/>
      <c r="O628" s="123"/>
      <c r="P628" s="23">
        <f t="shared" si="1"/>
        <v>226.1</v>
      </c>
      <c r="Q628" s="117">
        <f>AVERAGE(P628:P629)</f>
        <v>225.05</v>
      </c>
    </row>
    <row r="629" spans="1:17" ht="15.75" customHeight="1" x14ac:dyDescent="0.3">
      <c r="A629" s="118">
        <v>5882</v>
      </c>
      <c r="B629" s="118">
        <v>64</v>
      </c>
      <c r="C629" s="81" t="s">
        <v>457</v>
      </c>
      <c r="D629" s="81">
        <v>22</v>
      </c>
      <c r="E629" s="82">
        <v>43685</v>
      </c>
      <c r="F629" s="81">
        <v>5232</v>
      </c>
      <c r="G629" s="81">
        <v>7814</v>
      </c>
      <c r="H629" s="81">
        <v>7472</v>
      </c>
      <c r="I629" s="81"/>
      <c r="J629" s="135">
        <f t="shared" si="4"/>
        <v>15.267857142857144</v>
      </c>
      <c r="K629" s="142"/>
      <c r="L629" s="138"/>
      <c r="M629" s="138"/>
      <c r="N629" s="123"/>
      <c r="O629" s="123"/>
      <c r="P629" s="23">
        <f t="shared" si="1"/>
        <v>224</v>
      </c>
      <c r="Q629" s="117"/>
    </row>
    <row r="630" spans="1:17" ht="15.75" customHeight="1" x14ac:dyDescent="0.3">
      <c r="A630" s="118">
        <v>3685</v>
      </c>
      <c r="B630" s="118">
        <v>107</v>
      </c>
      <c r="C630" s="126" t="s">
        <v>458</v>
      </c>
      <c r="D630" s="126">
        <v>14</v>
      </c>
      <c r="E630" s="127">
        <v>43591</v>
      </c>
      <c r="F630" s="126">
        <v>5226</v>
      </c>
      <c r="G630" s="141">
        <v>6836</v>
      </c>
      <c r="H630" s="126">
        <v>6449</v>
      </c>
      <c r="I630" s="126">
        <v>2</v>
      </c>
      <c r="J630" s="128">
        <f t="shared" si="4"/>
        <v>31.643499591169256</v>
      </c>
      <c r="K630" s="143" t="s">
        <v>13</v>
      </c>
      <c r="L630" s="130">
        <f>AVERAGE(J630:J631)</f>
        <v>31.555188281389043</v>
      </c>
      <c r="M630" s="130">
        <f>_xlfn.STDEV.S(J630,J631)</f>
        <v>0.12489105200210907</v>
      </c>
      <c r="N630" s="123">
        <v>2</v>
      </c>
      <c r="O630" s="123"/>
      <c r="P630" s="23">
        <f t="shared" si="1"/>
        <v>122.3</v>
      </c>
      <c r="Q630" s="117">
        <f>AVERAGE(P630:P631)</f>
        <v>124.55</v>
      </c>
    </row>
    <row r="631" spans="1:17" ht="15.75" customHeight="1" x14ac:dyDescent="0.3">
      <c r="A631" s="118">
        <v>3686</v>
      </c>
      <c r="B631" s="118">
        <v>108</v>
      </c>
      <c r="C631" s="126" t="s">
        <v>458</v>
      </c>
      <c r="D631" s="126">
        <v>14</v>
      </c>
      <c r="E631" s="127">
        <v>43591</v>
      </c>
      <c r="F631" s="126">
        <v>5274</v>
      </c>
      <c r="G631" s="141">
        <v>6941</v>
      </c>
      <c r="H631" s="126">
        <v>6542</v>
      </c>
      <c r="I631" s="126"/>
      <c r="J631" s="128">
        <f t="shared" si="4"/>
        <v>31.46687697160883</v>
      </c>
      <c r="K631" s="143"/>
      <c r="L631" s="132"/>
      <c r="M631" s="132"/>
      <c r="N631" s="123"/>
      <c r="O631" s="123"/>
      <c r="P631" s="23">
        <f t="shared" si="1"/>
        <v>126.8</v>
      </c>
      <c r="Q631" s="117"/>
    </row>
    <row r="632" spans="1:17" ht="15.75" customHeight="1" x14ac:dyDescent="0.3">
      <c r="A632" s="118">
        <v>4351</v>
      </c>
      <c r="B632" s="118">
        <v>57</v>
      </c>
      <c r="C632" s="126" t="s">
        <v>458</v>
      </c>
      <c r="D632" s="126">
        <v>16</v>
      </c>
      <c r="E632" s="127">
        <v>43607</v>
      </c>
      <c r="F632" s="126">
        <v>5257</v>
      </c>
      <c r="G632" s="126">
        <v>7508</v>
      </c>
      <c r="H632" s="126">
        <v>6991</v>
      </c>
      <c r="I632" s="126">
        <v>2</v>
      </c>
      <c r="J632" s="128">
        <f t="shared" si="4"/>
        <v>29.815455594002305</v>
      </c>
      <c r="K632" s="143"/>
      <c r="L632" s="130">
        <f>AVERAGE(J632:J633)</f>
        <v>29.454253120911638</v>
      </c>
      <c r="M632" s="130">
        <f>_xlfn.STDEV.S(J632,J633)</f>
        <v>0.51081743620752751</v>
      </c>
      <c r="N632" s="123"/>
      <c r="O632" s="123"/>
      <c r="P632" s="23">
        <f t="shared" si="1"/>
        <v>173.4</v>
      </c>
      <c r="Q632" s="117">
        <f>AVERAGE(P632:P633)</f>
        <v>171.60000000000002</v>
      </c>
    </row>
    <row r="633" spans="1:17" ht="15.75" customHeight="1" x14ac:dyDescent="0.3">
      <c r="A633" s="118">
        <v>4352</v>
      </c>
      <c r="B633" s="118">
        <v>58</v>
      </c>
      <c r="C633" s="126" t="s">
        <v>458</v>
      </c>
      <c r="D633" s="126">
        <v>16</v>
      </c>
      <c r="E633" s="127">
        <v>43607</v>
      </c>
      <c r="F633" s="126">
        <v>5320</v>
      </c>
      <c r="G633" s="126">
        <v>7512</v>
      </c>
      <c r="H633" s="126">
        <v>7018</v>
      </c>
      <c r="I633" s="126"/>
      <c r="J633" s="128">
        <f t="shared" si="4"/>
        <v>29.093050647820967</v>
      </c>
      <c r="K633" s="143"/>
      <c r="L633" s="132"/>
      <c r="M633" s="132"/>
      <c r="N633" s="123"/>
      <c r="O633" s="123"/>
      <c r="P633" s="23">
        <f t="shared" si="1"/>
        <v>169.8</v>
      </c>
      <c r="Q633" s="117"/>
    </row>
    <row r="634" spans="1:17" ht="15.75" customHeight="1" x14ac:dyDescent="0.3">
      <c r="A634" s="118">
        <v>4997</v>
      </c>
      <c r="B634" s="118">
        <v>57</v>
      </c>
      <c r="C634" s="126" t="s">
        <v>458</v>
      </c>
      <c r="D634" s="126">
        <v>18</v>
      </c>
      <c r="E634" s="127">
        <v>43626</v>
      </c>
      <c r="F634" s="126">
        <v>5257</v>
      </c>
      <c r="G634" s="126">
        <v>7330</v>
      </c>
      <c r="H634" s="126">
        <v>6959</v>
      </c>
      <c r="I634" s="126">
        <v>7</v>
      </c>
      <c r="J634" s="128">
        <f t="shared" si="4"/>
        <v>21.797884841363103</v>
      </c>
      <c r="K634" s="143"/>
      <c r="L634" s="130">
        <f>AVERAGE(J634:J635)</f>
        <v>21.897716930485473</v>
      </c>
      <c r="M634" s="130">
        <f>_xlfn.STDEV.S(J634,J635)</f>
        <v>0.14118389439689405</v>
      </c>
      <c r="N634" s="123"/>
      <c r="O634" s="123"/>
      <c r="P634" s="23">
        <f t="shared" si="1"/>
        <v>170.2</v>
      </c>
      <c r="Q634" s="117">
        <f>AVERAGE(P634:P635)</f>
        <v>166.7</v>
      </c>
    </row>
    <row r="635" spans="1:17" ht="15.75" customHeight="1" x14ac:dyDescent="0.3">
      <c r="A635" s="118">
        <v>4998</v>
      </c>
      <c r="B635" s="118">
        <v>58</v>
      </c>
      <c r="C635" s="126" t="s">
        <v>458</v>
      </c>
      <c r="D635" s="126">
        <v>18</v>
      </c>
      <c r="E635" s="127">
        <v>43626</v>
      </c>
      <c r="F635" s="126">
        <v>5320</v>
      </c>
      <c r="G635" s="126">
        <v>7311</v>
      </c>
      <c r="H635" s="126">
        <v>6952</v>
      </c>
      <c r="I635" s="126"/>
      <c r="J635" s="128">
        <f t="shared" si="4"/>
        <v>21.997549019607842</v>
      </c>
      <c r="K635" s="143"/>
      <c r="L635" s="132"/>
      <c r="M635" s="132"/>
      <c r="N635" s="123"/>
      <c r="O635" s="123"/>
      <c r="P635" s="23">
        <f t="shared" si="1"/>
        <v>163.19999999999999</v>
      </c>
      <c r="Q635" s="117"/>
    </row>
    <row r="636" spans="1:17" ht="15.75" customHeight="1" x14ac:dyDescent="0.3">
      <c r="A636" s="118">
        <v>5583</v>
      </c>
      <c r="B636" s="118">
        <v>27</v>
      </c>
      <c r="C636" s="126" t="s">
        <v>458</v>
      </c>
      <c r="D636" s="126">
        <v>21</v>
      </c>
      <c r="E636" s="127">
        <v>43657</v>
      </c>
      <c r="F636" s="126">
        <v>5236</v>
      </c>
      <c r="G636" s="126">
        <v>7710</v>
      </c>
      <c r="H636" s="126">
        <v>7217</v>
      </c>
      <c r="I636" s="126">
        <v>7</v>
      </c>
      <c r="J636" s="128">
        <f t="shared" si="4"/>
        <v>24.886420999495204</v>
      </c>
      <c r="K636" s="143"/>
      <c r="L636" s="130">
        <f>AVERAGE(J636:J637)</f>
        <v>24.67287064392886</v>
      </c>
      <c r="M636" s="130">
        <f>_xlfn.STDEV.S(J636,J637)</f>
        <v>0.30200580909152303</v>
      </c>
      <c r="N636" s="123"/>
      <c r="O636" s="123"/>
      <c r="P636" s="23">
        <f t="shared" si="1"/>
        <v>198.1</v>
      </c>
      <c r="Q636" s="117">
        <f>AVERAGE(P636:P637)</f>
        <v>196.14999999999998</v>
      </c>
    </row>
    <row r="637" spans="1:17" ht="15.75" customHeight="1" x14ac:dyDescent="0.3">
      <c r="A637" s="118">
        <v>5584</v>
      </c>
      <c r="B637" s="118">
        <v>28</v>
      </c>
      <c r="C637" s="126" t="s">
        <v>458</v>
      </c>
      <c r="D637" s="126">
        <v>21</v>
      </c>
      <c r="E637" s="127">
        <v>43657</v>
      </c>
      <c r="F637" s="126">
        <v>5216</v>
      </c>
      <c r="G637" s="126">
        <v>7633</v>
      </c>
      <c r="H637" s="126">
        <v>7158</v>
      </c>
      <c r="I637" s="126"/>
      <c r="J637" s="128">
        <f t="shared" si="4"/>
        <v>24.459320288362512</v>
      </c>
      <c r="K637" s="143"/>
      <c r="L637" s="132"/>
      <c r="M637" s="132"/>
      <c r="N637" s="123"/>
      <c r="O637" s="123"/>
      <c r="P637" s="23">
        <f t="shared" si="1"/>
        <v>194.2</v>
      </c>
      <c r="Q637" s="117"/>
    </row>
    <row r="638" spans="1:17" ht="15.75" customHeight="1" x14ac:dyDescent="0.3">
      <c r="A638" s="118">
        <v>5883</v>
      </c>
      <c r="B638" s="118">
        <v>65</v>
      </c>
      <c r="C638" s="126" t="s">
        <v>458</v>
      </c>
      <c r="D638" s="126">
        <v>22</v>
      </c>
      <c r="E638" s="127">
        <v>43685</v>
      </c>
      <c r="F638" s="126">
        <v>5215</v>
      </c>
      <c r="G638" s="126">
        <v>7365</v>
      </c>
      <c r="H638" s="126">
        <v>7073</v>
      </c>
      <c r="I638" s="126">
        <v>10</v>
      </c>
      <c r="J638" s="128">
        <f t="shared" si="4"/>
        <v>15.715823466092575</v>
      </c>
      <c r="K638" s="143"/>
      <c r="L638" s="130">
        <f>AVERAGE(J638:J639)</f>
        <v>15.744347064276571</v>
      </c>
      <c r="M638" s="130">
        <f>_xlfn.STDEV.S(J638,J639)</f>
        <v>4.0338459399488311E-2</v>
      </c>
      <c r="N638" s="123"/>
      <c r="O638" s="123"/>
      <c r="P638" s="23">
        <f t="shared" si="1"/>
        <v>185.8</v>
      </c>
      <c r="Q638" s="117">
        <f>AVERAGE(P638:P639)</f>
        <v>188</v>
      </c>
    </row>
    <row r="639" spans="1:17" ht="15.75" customHeight="1" x14ac:dyDescent="0.3">
      <c r="A639" s="118">
        <v>5884</v>
      </c>
      <c r="B639" s="118">
        <v>65</v>
      </c>
      <c r="C639" s="126" t="s">
        <v>458</v>
      </c>
      <c r="D639" s="126">
        <v>22</v>
      </c>
      <c r="E639" s="127">
        <v>43685</v>
      </c>
      <c r="F639" s="126">
        <v>5215</v>
      </c>
      <c r="G639" s="126">
        <v>7417</v>
      </c>
      <c r="H639" s="126">
        <v>7117</v>
      </c>
      <c r="I639" s="126"/>
      <c r="J639" s="128">
        <f t="shared" si="4"/>
        <v>15.772870662460567</v>
      </c>
      <c r="K639" s="143"/>
      <c r="L639" s="132"/>
      <c r="M639" s="132"/>
      <c r="N639" s="123"/>
      <c r="O639" s="123"/>
      <c r="P639" s="23">
        <f t="shared" si="1"/>
        <v>190.2</v>
      </c>
      <c r="Q639" s="117"/>
    </row>
    <row r="640" spans="1:17" ht="15.75" customHeight="1" x14ac:dyDescent="0.3">
      <c r="A640" s="118">
        <v>3319</v>
      </c>
      <c r="B640" s="118">
        <v>75</v>
      </c>
      <c r="C640" s="126" t="s">
        <v>459</v>
      </c>
      <c r="D640" s="126">
        <v>13</v>
      </c>
      <c r="E640" s="127">
        <v>43587</v>
      </c>
      <c r="F640" s="126">
        <v>5226</v>
      </c>
      <c r="G640" s="126">
        <v>8866</v>
      </c>
      <c r="H640" s="126">
        <v>7765</v>
      </c>
      <c r="I640" s="126">
        <v>1</v>
      </c>
      <c r="J640" s="128">
        <f t="shared" si="4"/>
        <v>43.363528948404884</v>
      </c>
      <c r="K640" s="143" t="s">
        <v>13</v>
      </c>
      <c r="L640" s="130">
        <f>AVERAGE(J640:J641)</f>
        <v>41.996018121789419</v>
      </c>
      <c r="M640" s="130">
        <f>_xlfn.STDEV.S(J640,J641)</f>
        <v>1.933952357691628</v>
      </c>
      <c r="N640" s="123">
        <v>1</v>
      </c>
      <c r="O640" s="123"/>
      <c r="P640" s="23">
        <f t="shared" si="1"/>
        <v>253.9</v>
      </c>
      <c r="Q640" s="117">
        <f>AVERAGE(P640:P641)</f>
        <v>260.60000000000002</v>
      </c>
    </row>
    <row r="641" spans="1:17" ht="15.75" customHeight="1" x14ac:dyDescent="0.3">
      <c r="A641" s="118">
        <v>3320</v>
      </c>
      <c r="B641" s="118">
        <v>76</v>
      </c>
      <c r="C641" s="126" t="s">
        <v>459</v>
      </c>
      <c r="D641" s="126">
        <v>13</v>
      </c>
      <c r="E641" s="127">
        <v>43587</v>
      </c>
      <c r="F641" s="126">
        <v>5239</v>
      </c>
      <c r="G641" s="126">
        <v>8998</v>
      </c>
      <c r="H641" s="126">
        <v>7912</v>
      </c>
      <c r="I641" s="126"/>
      <c r="J641" s="128">
        <f t="shared" si="4"/>
        <v>40.628507295173961</v>
      </c>
      <c r="K641" s="143"/>
      <c r="L641" s="132"/>
      <c r="M641" s="132"/>
      <c r="N641" s="123"/>
      <c r="O641" s="123"/>
      <c r="P641" s="23">
        <f t="shared" si="1"/>
        <v>267.3</v>
      </c>
      <c r="Q641" s="117"/>
    </row>
    <row r="642" spans="1:17" ht="15.75" customHeight="1" x14ac:dyDescent="0.3">
      <c r="A642" s="118">
        <v>4043</v>
      </c>
      <c r="B642" s="118">
        <v>73</v>
      </c>
      <c r="C642" s="126" t="s">
        <v>459</v>
      </c>
      <c r="D642" s="126">
        <v>15</v>
      </c>
      <c r="E642" s="127">
        <v>43599</v>
      </c>
      <c r="F642" s="126">
        <v>5203</v>
      </c>
      <c r="G642" s="126">
        <v>8701</v>
      </c>
      <c r="H642" s="126">
        <v>7772</v>
      </c>
      <c r="I642" s="126"/>
      <c r="J642" s="128">
        <f t="shared" si="4"/>
        <v>36.161930712339426</v>
      </c>
      <c r="K642" s="128"/>
      <c r="L642" s="130">
        <f>AVERAGE(J642:J643)</f>
        <v>36.728584403788759</v>
      </c>
      <c r="M642" s="130">
        <f>_xlfn.STDEV.S(J642,J643)</f>
        <v>0.80136933561642965</v>
      </c>
      <c r="N642" s="123"/>
      <c r="O642" s="123"/>
      <c r="P642" s="23">
        <f t="shared" si="1"/>
        <v>256.89999999999998</v>
      </c>
      <c r="Q642" s="117">
        <f>AVERAGE(P642:P643)</f>
        <v>259.7</v>
      </c>
    </row>
    <row r="643" spans="1:17" ht="15.75" customHeight="1" x14ac:dyDescent="0.3">
      <c r="A643" s="118">
        <v>4044</v>
      </c>
      <c r="B643" s="118">
        <v>74</v>
      </c>
      <c r="C643" s="126" t="s">
        <v>459</v>
      </c>
      <c r="D643" s="126">
        <v>15</v>
      </c>
      <c r="E643" s="127">
        <v>43599</v>
      </c>
      <c r="F643" s="126">
        <v>5309</v>
      </c>
      <c r="G643" s="126">
        <v>8913</v>
      </c>
      <c r="H643" s="126">
        <v>7934</v>
      </c>
      <c r="I643" s="126"/>
      <c r="J643" s="128">
        <f t="shared" si="4"/>
        <v>37.295238095238098</v>
      </c>
      <c r="K643" s="128"/>
      <c r="L643" s="132"/>
      <c r="M643" s="132"/>
      <c r="N643" s="123"/>
      <c r="O643" s="123"/>
      <c r="P643" s="23">
        <f t="shared" si="1"/>
        <v>262.5</v>
      </c>
      <c r="Q643" s="117"/>
    </row>
    <row r="644" spans="1:17" ht="15.75" customHeight="1" x14ac:dyDescent="0.3">
      <c r="A644" s="118">
        <v>4689</v>
      </c>
      <c r="B644" s="118">
        <v>73</v>
      </c>
      <c r="C644" s="126" t="s">
        <v>459</v>
      </c>
      <c r="D644" s="126">
        <v>17</v>
      </c>
      <c r="E644" s="127">
        <v>43619</v>
      </c>
      <c r="F644" s="126">
        <v>5203</v>
      </c>
      <c r="G644" s="126">
        <v>8290</v>
      </c>
      <c r="H644" s="126">
        <v>7697</v>
      </c>
      <c r="I644" s="126"/>
      <c r="J644" s="128">
        <f t="shared" si="4"/>
        <v>23.777064955894144</v>
      </c>
      <c r="K644" s="143"/>
      <c r="L644" s="130">
        <f>AVERAGE(J644:J645)</f>
        <v>23.908777100469216</v>
      </c>
      <c r="M644" s="130">
        <f>_xlfn.STDEV.S(J644,J645)</f>
        <v>0.18626910118731044</v>
      </c>
      <c r="N644" s="123"/>
      <c r="O644" s="123"/>
      <c r="P644" s="23">
        <f t="shared" si="1"/>
        <v>249.4</v>
      </c>
      <c r="Q644" s="117">
        <f>AVERAGE(P644:P645)</f>
        <v>243.25</v>
      </c>
    </row>
    <row r="645" spans="1:17" ht="15.75" customHeight="1" x14ac:dyDescent="0.3">
      <c r="A645" s="118">
        <v>4690</v>
      </c>
      <c r="B645" s="118">
        <v>74</v>
      </c>
      <c r="C645" s="126" t="s">
        <v>459</v>
      </c>
      <c r="D645" s="126">
        <v>17</v>
      </c>
      <c r="E645" s="127">
        <v>43619</v>
      </c>
      <c r="F645" s="126">
        <v>5309</v>
      </c>
      <c r="G645" s="126">
        <v>8250</v>
      </c>
      <c r="H645" s="126">
        <v>7680</v>
      </c>
      <c r="I645" s="126"/>
      <c r="J645" s="128">
        <f t="shared" si="4"/>
        <v>24.040489245044284</v>
      </c>
      <c r="K645" s="143"/>
      <c r="L645" s="132"/>
      <c r="M645" s="132"/>
      <c r="N645" s="123"/>
      <c r="O645" s="123"/>
      <c r="P645" s="23">
        <f t="shared" si="1"/>
        <v>237.1</v>
      </c>
      <c r="Q645" s="117"/>
    </row>
    <row r="646" spans="1:17" ht="15.75" customHeight="1" x14ac:dyDescent="0.3">
      <c r="A646" s="118">
        <v>5307</v>
      </c>
      <c r="B646" s="118">
        <v>45</v>
      </c>
      <c r="C646" s="126" t="s">
        <v>459</v>
      </c>
      <c r="D646" s="126">
        <v>19</v>
      </c>
      <c r="E646" s="127">
        <v>43637</v>
      </c>
      <c r="F646" s="126">
        <v>5211</v>
      </c>
      <c r="G646" s="126">
        <v>7537</v>
      </c>
      <c r="H646" s="126">
        <v>7086</v>
      </c>
      <c r="I646" s="126" t="s">
        <v>388</v>
      </c>
      <c r="J646" s="128">
        <f t="shared" si="4"/>
        <v>24.053333333333331</v>
      </c>
      <c r="K646" s="143"/>
      <c r="L646" s="130">
        <f>AVERAGE(J646:J647)</f>
        <v>24.267330567081601</v>
      </c>
      <c r="M646" s="130">
        <f>_xlfn.STDEV.S(J646,J647)</f>
        <v>0.30263779027713084</v>
      </c>
      <c r="N646" s="123"/>
      <c r="O646" s="123"/>
      <c r="P646" s="23">
        <f t="shared" si="1"/>
        <v>187.5</v>
      </c>
      <c r="Q646" s="117">
        <f>AVERAGE(P646:P647)</f>
        <v>178.1</v>
      </c>
    </row>
    <row r="647" spans="1:17" ht="15.75" customHeight="1" x14ac:dyDescent="0.3">
      <c r="A647" s="118">
        <v>5308</v>
      </c>
      <c r="B647" s="118">
        <v>46</v>
      </c>
      <c r="C647" s="126" t="s">
        <v>459</v>
      </c>
      <c r="D647" s="126">
        <v>19</v>
      </c>
      <c r="E647" s="127">
        <v>43637</v>
      </c>
      <c r="F647" s="126">
        <v>5260</v>
      </c>
      <c r="G647" s="126">
        <v>7360</v>
      </c>
      <c r="H647" s="126">
        <v>6947</v>
      </c>
      <c r="I647" s="126"/>
      <c r="J647" s="128">
        <f t="shared" si="4"/>
        <v>24.481327800829874</v>
      </c>
      <c r="K647" s="143"/>
      <c r="L647" s="132"/>
      <c r="M647" s="132"/>
      <c r="N647" s="123"/>
      <c r="O647" s="123"/>
      <c r="P647" s="23">
        <f t="shared" si="1"/>
        <v>168.7</v>
      </c>
      <c r="Q647" s="117"/>
    </row>
    <row r="648" spans="1:17" ht="15.75" customHeight="1" x14ac:dyDescent="0.3">
      <c r="A648" s="118">
        <v>5885</v>
      </c>
      <c r="B648" s="118">
        <v>66</v>
      </c>
      <c r="C648" s="126" t="s">
        <v>459</v>
      </c>
      <c r="D648" s="126">
        <v>22</v>
      </c>
      <c r="E648" s="127">
        <v>43685</v>
      </c>
      <c r="F648" s="126">
        <v>5279</v>
      </c>
      <c r="G648" s="126">
        <v>8206</v>
      </c>
      <c r="H648" s="126">
        <v>7811</v>
      </c>
      <c r="I648" s="126">
        <v>7</v>
      </c>
      <c r="J648" s="128">
        <f t="shared" si="4"/>
        <v>15.600315955766192</v>
      </c>
      <c r="K648" s="143"/>
      <c r="L648" s="130">
        <f>AVERAGE(J648:J649)</f>
        <v>15.953362376821282</v>
      </c>
      <c r="M648" s="130">
        <f>_xlfn.STDEV.S(J648,J649)</f>
        <v>0.49928303680339092</v>
      </c>
      <c r="N648" s="123"/>
      <c r="O648" s="123"/>
      <c r="P648" s="23">
        <f t="shared" si="1"/>
        <v>253.2</v>
      </c>
      <c r="Q648" s="117">
        <f>AVERAGE(P648:P649)</f>
        <v>258.45</v>
      </c>
    </row>
    <row r="649" spans="1:17" ht="15.75" customHeight="1" x14ac:dyDescent="0.3">
      <c r="A649" s="118">
        <v>5886</v>
      </c>
      <c r="B649" s="118">
        <v>66</v>
      </c>
      <c r="C649" s="126" t="s">
        <v>459</v>
      </c>
      <c r="D649" s="126">
        <v>22</v>
      </c>
      <c r="E649" s="127">
        <v>43685</v>
      </c>
      <c r="F649" s="126">
        <v>5279</v>
      </c>
      <c r="G649" s="126">
        <v>8346</v>
      </c>
      <c r="H649" s="126">
        <v>7916</v>
      </c>
      <c r="I649" s="126"/>
      <c r="J649" s="128">
        <f t="shared" si="4"/>
        <v>16.306408797876372</v>
      </c>
      <c r="K649" s="143"/>
      <c r="L649" s="132"/>
      <c r="M649" s="132"/>
      <c r="N649" s="123"/>
      <c r="O649" s="123"/>
      <c r="P649" s="23">
        <f t="shared" si="1"/>
        <v>263.7</v>
      </c>
      <c r="Q649" s="117"/>
    </row>
    <row r="650" spans="1:17" ht="15.75" customHeight="1" x14ac:dyDescent="0.3">
      <c r="A650" s="118">
        <v>3687</v>
      </c>
      <c r="B650" s="118">
        <v>109</v>
      </c>
      <c r="C650" s="81" t="s">
        <v>460</v>
      </c>
      <c r="D650" s="81">
        <v>14</v>
      </c>
      <c r="E650" s="82">
        <v>43591</v>
      </c>
      <c r="F650" s="81">
        <v>5191</v>
      </c>
      <c r="G650" s="134">
        <v>9859</v>
      </c>
      <c r="H650" s="81">
        <v>8130</v>
      </c>
      <c r="I650" s="81">
        <v>2</v>
      </c>
      <c r="J650" s="135">
        <f t="shared" si="4"/>
        <v>58.829533855052738</v>
      </c>
      <c r="K650" s="142" t="s">
        <v>377</v>
      </c>
      <c r="L650" s="137">
        <f>AVERAGE(J650:J651)</f>
        <v>58.50314549398427</v>
      </c>
      <c r="M650" s="137">
        <f>_xlfn.STDEV.S(J650,J651)</f>
        <v>0.46158284682375306</v>
      </c>
      <c r="N650" s="123">
        <v>3</v>
      </c>
      <c r="O650" s="123"/>
      <c r="P650" s="23">
        <f t="shared" si="1"/>
        <v>293.89999999999998</v>
      </c>
      <c r="Q650" s="117">
        <f>AVERAGE(P650:P651)</f>
        <v>290.64999999999998</v>
      </c>
    </row>
    <row r="651" spans="1:17" ht="15.75" customHeight="1" x14ac:dyDescent="0.3">
      <c r="A651" s="118">
        <v>3688</v>
      </c>
      <c r="B651" s="118">
        <v>110</v>
      </c>
      <c r="C651" s="81" t="s">
        <v>460</v>
      </c>
      <c r="D651" s="81">
        <v>14</v>
      </c>
      <c r="E651" s="82">
        <v>43591</v>
      </c>
      <c r="F651" s="81">
        <v>5243</v>
      </c>
      <c r="G651" s="134">
        <v>9789</v>
      </c>
      <c r="H651" s="81">
        <v>8117</v>
      </c>
      <c r="I651" s="81"/>
      <c r="J651" s="135">
        <f t="shared" si="4"/>
        <v>58.176757132915803</v>
      </c>
      <c r="K651" s="142"/>
      <c r="L651" s="138"/>
      <c r="M651" s="138"/>
      <c r="N651" s="123"/>
      <c r="O651" s="123"/>
      <c r="P651" s="23">
        <f t="shared" si="1"/>
        <v>287.39999999999998</v>
      </c>
      <c r="Q651" s="117"/>
    </row>
    <row r="652" spans="1:17" ht="15.75" customHeight="1" x14ac:dyDescent="0.3">
      <c r="A652" s="118">
        <v>4353</v>
      </c>
      <c r="B652" s="118">
        <v>59</v>
      </c>
      <c r="C652" s="81" t="s">
        <v>460</v>
      </c>
      <c r="D652" s="81">
        <v>16</v>
      </c>
      <c r="E652" s="82">
        <v>43607</v>
      </c>
      <c r="F652" s="81">
        <v>5278</v>
      </c>
      <c r="G652" s="81">
        <v>10098</v>
      </c>
      <c r="H652" s="81">
        <v>8536</v>
      </c>
      <c r="I652" s="81">
        <v>2</v>
      </c>
      <c r="J652" s="135">
        <f t="shared" si="4"/>
        <v>47.943523634131367</v>
      </c>
      <c r="K652" s="142" t="s">
        <v>461</v>
      </c>
      <c r="L652" s="137">
        <f>AVERAGE(J652:J653)</f>
        <v>47.502973567371683</v>
      </c>
      <c r="M652" s="137">
        <f>_xlfn.STDEV.S(J652,J653)</f>
        <v>0.62303187931592263</v>
      </c>
      <c r="N652" s="123"/>
      <c r="O652" s="123"/>
      <c r="P652" s="23">
        <f t="shared" si="1"/>
        <v>325.8</v>
      </c>
      <c r="Q652" s="117">
        <f>AVERAGE(P652:P653)</f>
        <v>326.3</v>
      </c>
    </row>
    <row r="653" spans="1:17" ht="15.75" customHeight="1" x14ac:dyDescent="0.3">
      <c r="A653" s="118">
        <v>4354</v>
      </c>
      <c r="B653" s="118">
        <v>60</v>
      </c>
      <c r="C653" s="81" t="s">
        <v>460</v>
      </c>
      <c r="D653" s="81">
        <v>16</v>
      </c>
      <c r="E653" s="82">
        <v>43607</v>
      </c>
      <c r="F653" s="81">
        <v>5220</v>
      </c>
      <c r="G653" s="81">
        <v>10026</v>
      </c>
      <c r="H653" s="81">
        <v>8488</v>
      </c>
      <c r="I653" s="81"/>
      <c r="J653" s="135">
        <f t="shared" si="4"/>
        <v>47.062423500611992</v>
      </c>
      <c r="K653" s="142"/>
      <c r="L653" s="138"/>
      <c r="M653" s="138"/>
      <c r="N653" s="123"/>
      <c r="O653" s="123"/>
      <c r="P653" s="23">
        <f t="shared" si="1"/>
        <v>326.8</v>
      </c>
      <c r="Q653" s="117"/>
    </row>
    <row r="654" spans="1:17" ht="15.75" customHeight="1" x14ac:dyDescent="0.3">
      <c r="A654" s="118">
        <v>4999</v>
      </c>
      <c r="B654" s="118">
        <v>59</v>
      </c>
      <c r="C654" s="81" t="s">
        <v>460</v>
      </c>
      <c r="D654" s="81">
        <v>18</v>
      </c>
      <c r="E654" s="82">
        <v>43626</v>
      </c>
      <c r="F654" s="81">
        <v>5278</v>
      </c>
      <c r="G654" s="81">
        <v>9171</v>
      </c>
      <c r="H654" s="81">
        <v>8179</v>
      </c>
      <c r="I654" s="81">
        <v>9</v>
      </c>
      <c r="J654" s="135">
        <f t="shared" si="4"/>
        <v>34.195105136159945</v>
      </c>
      <c r="K654" s="142"/>
      <c r="L654" s="137">
        <f>AVERAGE(J654:J655)</f>
        <v>34.870388695346477</v>
      </c>
      <c r="M654" s="137">
        <f>_xlfn.STDEV.S(J654,J655)</f>
        <v>0.95499516784916827</v>
      </c>
      <c r="N654" s="123"/>
      <c r="O654" s="123"/>
      <c r="P654" s="23">
        <f t="shared" si="1"/>
        <v>290.10000000000002</v>
      </c>
      <c r="Q654" s="117">
        <f>AVERAGE(P654:P655)</f>
        <v>291.20000000000005</v>
      </c>
    </row>
    <row r="655" spans="1:17" ht="15.75" customHeight="1" x14ac:dyDescent="0.3">
      <c r="A655" s="118">
        <v>5000</v>
      </c>
      <c r="B655" s="118">
        <v>60</v>
      </c>
      <c r="C655" s="81" t="s">
        <v>460</v>
      </c>
      <c r="D655" s="81">
        <v>18</v>
      </c>
      <c r="E655" s="82">
        <v>43626</v>
      </c>
      <c r="F655" s="81">
        <v>5220</v>
      </c>
      <c r="G655" s="81">
        <v>9182</v>
      </c>
      <c r="H655" s="81">
        <v>8143</v>
      </c>
      <c r="I655" s="81"/>
      <c r="J655" s="135">
        <f t="shared" si="4"/>
        <v>35.545672254533009</v>
      </c>
      <c r="K655" s="142"/>
      <c r="L655" s="138"/>
      <c r="M655" s="138"/>
      <c r="N655" s="123"/>
      <c r="O655" s="123"/>
      <c r="P655" s="23">
        <f t="shared" si="1"/>
        <v>292.3</v>
      </c>
      <c r="Q655" s="117"/>
    </row>
    <row r="656" spans="1:17" ht="15.75" customHeight="1" x14ac:dyDescent="0.3">
      <c r="A656" s="118">
        <v>5887</v>
      </c>
      <c r="B656" s="118">
        <v>67</v>
      </c>
      <c r="C656" s="81" t="s">
        <v>460</v>
      </c>
      <c r="D656" s="81">
        <v>22</v>
      </c>
      <c r="E656" s="82">
        <v>43685</v>
      </c>
      <c r="F656" s="81">
        <v>5217</v>
      </c>
      <c r="G656" s="81">
        <v>8670</v>
      </c>
      <c r="H656" s="81">
        <v>8166</v>
      </c>
      <c r="I656" s="81">
        <v>12</v>
      </c>
      <c r="J656" s="135">
        <f t="shared" si="4"/>
        <v>17.090539165818921</v>
      </c>
      <c r="K656" s="142"/>
      <c r="L656" s="137">
        <f>AVERAGE(J656:J657)</f>
        <v>16.75932293359261</v>
      </c>
      <c r="M656" s="137">
        <f>_xlfn.STDEV.S(J656,J657)</f>
        <v>0.46841048769256499</v>
      </c>
      <c r="N656" s="123"/>
      <c r="O656" s="123"/>
      <c r="P656" s="23">
        <f t="shared" si="1"/>
        <v>294.89999999999998</v>
      </c>
      <c r="Q656" s="117">
        <f>AVERAGE(P656:P657)</f>
        <v>301.14999999999998</v>
      </c>
    </row>
    <row r="657" spans="1:17" ht="15.75" customHeight="1" x14ac:dyDescent="0.3">
      <c r="A657" s="118">
        <v>5888</v>
      </c>
      <c r="B657" s="118">
        <v>67</v>
      </c>
      <c r="C657" s="81" t="s">
        <v>460</v>
      </c>
      <c r="D657" s="81">
        <v>22</v>
      </c>
      <c r="E657" s="82">
        <v>43685</v>
      </c>
      <c r="F657" s="81">
        <v>5217</v>
      </c>
      <c r="G657" s="81">
        <v>8796</v>
      </c>
      <c r="H657" s="81">
        <v>8291</v>
      </c>
      <c r="I657" s="81"/>
      <c r="J657" s="135">
        <f t="shared" si="4"/>
        <v>16.4281067013663</v>
      </c>
      <c r="K657" s="142"/>
      <c r="L657" s="138"/>
      <c r="M657" s="138"/>
      <c r="N657" s="123"/>
      <c r="O657" s="123"/>
      <c r="P657" s="23">
        <f t="shared" si="1"/>
        <v>307.39999999999998</v>
      </c>
      <c r="Q657" s="117"/>
    </row>
    <row r="658" spans="1:17" ht="15.75" customHeight="1" x14ac:dyDescent="0.3">
      <c r="A658" s="118">
        <v>3689</v>
      </c>
      <c r="B658" s="118">
        <v>111</v>
      </c>
      <c r="C658" s="126" t="s">
        <v>462</v>
      </c>
      <c r="D658" s="126">
        <v>14</v>
      </c>
      <c r="E658" s="127">
        <v>43591</v>
      </c>
      <c r="F658" s="126">
        <v>5213</v>
      </c>
      <c r="G658" s="141">
        <v>7239</v>
      </c>
      <c r="H658" s="126">
        <v>6643</v>
      </c>
      <c r="I658" s="126">
        <v>2</v>
      </c>
      <c r="J658" s="128">
        <f t="shared" si="4"/>
        <v>41.67832167832168</v>
      </c>
      <c r="K658" s="143" t="s">
        <v>463</v>
      </c>
      <c r="L658" s="130">
        <f>AVERAGE(J658:J659)</f>
        <v>41.779036443860221</v>
      </c>
      <c r="M658" s="130">
        <f>_xlfn.STDEV.S(J658,J659)</f>
        <v>0.14243218735582602</v>
      </c>
      <c r="N658" s="123">
        <v>3</v>
      </c>
      <c r="O658" s="123"/>
      <c r="P658" s="23">
        <f t="shared" si="1"/>
        <v>143</v>
      </c>
      <c r="Q658" s="117">
        <f>AVERAGE(P658:P659)</f>
        <v>143.85</v>
      </c>
    </row>
    <row r="659" spans="1:17" ht="15.75" customHeight="1" x14ac:dyDescent="0.3">
      <c r="A659" s="118">
        <v>3690</v>
      </c>
      <c r="B659" s="118">
        <v>112</v>
      </c>
      <c r="C659" s="126" t="s">
        <v>462</v>
      </c>
      <c r="D659" s="126">
        <v>14</v>
      </c>
      <c r="E659" s="127">
        <v>43591</v>
      </c>
      <c r="F659" s="126">
        <v>5197</v>
      </c>
      <c r="G659" s="141">
        <v>7250</v>
      </c>
      <c r="H659" s="126">
        <v>6644</v>
      </c>
      <c r="I659" s="126"/>
      <c r="J659" s="128">
        <f t="shared" si="4"/>
        <v>41.879751209398755</v>
      </c>
      <c r="K659" s="143"/>
      <c r="L659" s="132"/>
      <c r="M659" s="132"/>
      <c r="N659" s="123"/>
      <c r="O659" s="123"/>
      <c r="P659" s="23">
        <f t="shared" si="1"/>
        <v>144.69999999999999</v>
      </c>
      <c r="Q659" s="117"/>
    </row>
    <row r="660" spans="1:17" ht="15.75" customHeight="1" x14ac:dyDescent="0.3">
      <c r="A660" s="118">
        <v>4355</v>
      </c>
      <c r="B660" s="118">
        <v>61</v>
      </c>
      <c r="C660" s="126" t="s">
        <v>462</v>
      </c>
      <c r="D660" s="126">
        <v>16</v>
      </c>
      <c r="E660" s="127">
        <v>43607</v>
      </c>
      <c r="F660" s="126">
        <v>5212</v>
      </c>
      <c r="G660" s="126">
        <v>7175</v>
      </c>
      <c r="H660" s="126">
        <v>6799</v>
      </c>
      <c r="I660" s="126">
        <v>2</v>
      </c>
      <c r="J660" s="128">
        <f t="shared" si="4"/>
        <v>23.692501575299307</v>
      </c>
      <c r="K660" s="143"/>
      <c r="L660" s="130">
        <f>AVERAGE(J660:J661)</f>
        <v>23.46080088337397</v>
      </c>
      <c r="M660" s="130">
        <f>_xlfn.STDEV.S(J660,J661)</f>
        <v>0.32767426093204383</v>
      </c>
      <c r="N660" s="123"/>
      <c r="O660" s="123"/>
      <c r="P660" s="23">
        <f t="shared" si="1"/>
        <v>158.69999999999999</v>
      </c>
      <c r="Q660" s="117">
        <f>AVERAGE(P660:P661)</f>
        <v>157.69999999999999</v>
      </c>
    </row>
    <row r="661" spans="1:17" ht="15.75" customHeight="1" x14ac:dyDescent="0.3">
      <c r="A661" s="118">
        <v>4356</v>
      </c>
      <c r="B661" s="118">
        <v>62</v>
      </c>
      <c r="C661" s="126" t="s">
        <v>462</v>
      </c>
      <c r="D661" s="126">
        <v>16</v>
      </c>
      <c r="E661" s="127">
        <v>43607</v>
      </c>
      <c r="F661" s="126">
        <v>5209</v>
      </c>
      <c r="G661" s="126">
        <v>7140</v>
      </c>
      <c r="H661" s="126">
        <v>6776</v>
      </c>
      <c r="I661" s="126"/>
      <c r="J661" s="128">
        <f t="shared" si="4"/>
        <v>23.22910019144863</v>
      </c>
      <c r="K661" s="143"/>
      <c r="L661" s="132"/>
      <c r="M661" s="132"/>
      <c r="N661" s="123"/>
      <c r="O661" s="123"/>
      <c r="P661" s="23">
        <f t="shared" si="1"/>
        <v>156.69999999999999</v>
      </c>
      <c r="Q661" s="117"/>
    </row>
    <row r="662" spans="1:17" ht="15.75" customHeight="1" x14ac:dyDescent="0.3">
      <c r="A662" s="118">
        <v>5001</v>
      </c>
      <c r="B662" s="118">
        <v>61</v>
      </c>
      <c r="C662" s="126" t="s">
        <v>462</v>
      </c>
      <c r="D662" s="126">
        <v>18</v>
      </c>
      <c r="E662" s="127">
        <v>43626</v>
      </c>
      <c r="F662" s="126">
        <v>5212</v>
      </c>
      <c r="G662" s="126">
        <v>8268</v>
      </c>
      <c r="H662" s="126">
        <v>7513</v>
      </c>
      <c r="I662" s="126">
        <v>10</v>
      </c>
      <c r="J662" s="128">
        <f t="shared" si="4"/>
        <v>32.811820947414169</v>
      </c>
      <c r="K662" s="143"/>
      <c r="L662" s="130">
        <f>AVERAGE(J662:J663)</f>
        <v>32.865670747679687</v>
      </c>
      <c r="M662" s="130">
        <f>_xlfn.STDEV.S(J662,J663)</f>
        <v>7.6155117866582092E-2</v>
      </c>
      <c r="N662" s="123"/>
      <c r="O662" s="123"/>
      <c r="P662" s="23">
        <f t="shared" si="1"/>
        <v>230.1</v>
      </c>
      <c r="Q662" s="117">
        <f>AVERAGE(P662:P663)</f>
        <v>231.85</v>
      </c>
    </row>
    <row r="663" spans="1:17" ht="15.75" customHeight="1" x14ac:dyDescent="0.3">
      <c r="A663" s="118">
        <v>5002</v>
      </c>
      <c r="B663" s="118">
        <v>62</v>
      </c>
      <c r="C663" s="126" t="s">
        <v>462</v>
      </c>
      <c r="D663" s="126">
        <v>18</v>
      </c>
      <c r="E663" s="127">
        <v>43626</v>
      </c>
      <c r="F663" s="126">
        <v>5209</v>
      </c>
      <c r="G663" s="126">
        <v>8314</v>
      </c>
      <c r="H663" s="126">
        <v>7545</v>
      </c>
      <c r="I663" s="126"/>
      <c r="J663" s="128">
        <f t="shared" si="4"/>
        <v>32.919520547945211</v>
      </c>
      <c r="K663" s="143"/>
      <c r="L663" s="132"/>
      <c r="M663" s="132"/>
      <c r="N663" s="123"/>
      <c r="O663" s="123"/>
      <c r="P663" s="23">
        <f t="shared" si="1"/>
        <v>233.6</v>
      </c>
      <c r="Q663" s="117"/>
    </row>
    <row r="664" spans="1:17" ht="15.75" customHeight="1" x14ac:dyDescent="0.3">
      <c r="A664" s="118">
        <v>5889</v>
      </c>
      <c r="B664" s="118">
        <v>68</v>
      </c>
      <c r="C664" s="126" t="s">
        <v>462</v>
      </c>
      <c r="D664" s="126">
        <v>22</v>
      </c>
      <c r="E664" s="127">
        <v>43685</v>
      </c>
      <c r="F664" s="126">
        <v>5288</v>
      </c>
      <c r="G664" s="126">
        <v>7669</v>
      </c>
      <c r="H664" s="126">
        <v>7332</v>
      </c>
      <c r="I664" s="126">
        <v>10</v>
      </c>
      <c r="J664" s="128">
        <f t="shared" si="4"/>
        <v>16.487279843444227</v>
      </c>
      <c r="K664" s="143"/>
      <c r="L664" s="130">
        <f>AVERAGE(J664:J665)</f>
        <v>16.278939503700748</v>
      </c>
      <c r="M664" s="130">
        <f>_xlfn.STDEV.S(J664,J665)</f>
        <v>0.29463773405464683</v>
      </c>
      <c r="N664" s="123"/>
      <c r="O664" s="123"/>
      <c r="P664" s="23">
        <f t="shared" si="1"/>
        <v>204.4</v>
      </c>
      <c r="Q664" s="117">
        <f>AVERAGE(P664:P665)</f>
        <v>209.85000000000002</v>
      </c>
    </row>
    <row r="665" spans="1:17" ht="15.75" customHeight="1" x14ac:dyDescent="0.3">
      <c r="A665" s="118">
        <v>5890</v>
      </c>
      <c r="B665" s="118">
        <v>68</v>
      </c>
      <c r="C665" s="126" t="s">
        <v>462</v>
      </c>
      <c r="D665" s="126">
        <v>22</v>
      </c>
      <c r="E665" s="127">
        <v>43685</v>
      </c>
      <c r="F665" s="126">
        <v>5288</v>
      </c>
      <c r="G665" s="126">
        <v>7787</v>
      </c>
      <c r="H665" s="126">
        <v>7441</v>
      </c>
      <c r="I665" s="126"/>
      <c r="J665" s="128">
        <f t="shared" si="4"/>
        <v>16.070599163957269</v>
      </c>
      <c r="K665" s="143"/>
      <c r="L665" s="132"/>
      <c r="M665" s="132"/>
      <c r="N665" s="123"/>
      <c r="O665" s="123"/>
      <c r="P665" s="23">
        <f t="shared" si="1"/>
        <v>215.3</v>
      </c>
      <c r="Q665" s="117"/>
    </row>
    <row r="666" spans="1:17" ht="15.75" customHeight="1" x14ac:dyDescent="0.3">
      <c r="A666" s="118">
        <v>3321</v>
      </c>
      <c r="B666" s="118">
        <v>77</v>
      </c>
      <c r="C666" s="126" t="s">
        <v>464</v>
      </c>
      <c r="D666" s="126">
        <v>13</v>
      </c>
      <c r="E666" s="127">
        <v>43587</v>
      </c>
      <c r="F666" s="126">
        <v>5212</v>
      </c>
      <c r="G666" s="126">
        <v>8332</v>
      </c>
      <c r="H666" s="126">
        <v>7493</v>
      </c>
      <c r="I666" s="126">
        <v>1</v>
      </c>
      <c r="J666" s="128">
        <f t="shared" si="4"/>
        <v>36.782113108285841</v>
      </c>
      <c r="K666" s="143" t="s">
        <v>13</v>
      </c>
      <c r="L666" s="130">
        <f>AVERAGE(J666:J667)</f>
        <v>37.107300841637723</v>
      </c>
      <c r="M666" s="130">
        <f>_xlfn.STDEV.S(J666,J667)</f>
        <v>0.45988490282360223</v>
      </c>
      <c r="N666" s="123">
        <v>1</v>
      </c>
      <c r="O666" s="123"/>
      <c r="P666" s="23">
        <f t="shared" si="1"/>
        <v>228.1</v>
      </c>
      <c r="Q666" s="117">
        <f>AVERAGE(P666:P667)</f>
        <v>234.39999999999998</v>
      </c>
    </row>
    <row r="667" spans="1:17" ht="15.75" customHeight="1" x14ac:dyDescent="0.3">
      <c r="A667" s="118">
        <v>3322</v>
      </c>
      <c r="B667" s="118">
        <v>78</v>
      </c>
      <c r="C667" s="126" t="s">
        <v>464</v>
      </c>
      <c r="D667" s="126">
        <v>13</v>
      </c>
      <c r="E667" s="127">
        <v>43587</v>
      </c>
      <c r="F667" s="126">
        <v>5245</v>
      </c>
      <c r="G667" s="126">
        <v>8553</v>
      </c>
      <c r="H667" s="126">
        <v>7652</v>
      </c>
      <c r="I667" s="126"/>
      <c r="J667" s="128">
        <f t="shared" si="4"/>
        <v>37.432488574989613</v>
      </c>
      <c r="K667" s="143"/>
      <c r="L667" s="132"/>
      <c r="M667" s="132"/>
      <c r="N667" s="123"/>
      <c r="O667" s="123"/>
      <c r="P667" s="23">
        <f t="shared" si="1"/>
        <v>240.7</v>
      </c>
      <c r="Q667" s="117"/>
    </row>
    <row r="668" spans="1:17" ht="15.75" customHeight="1" x14ac:dyDescent="0.3">
      <c r="A668" s="118">
        <v>4045</v>
      </c>
      <c r="B668" s="118">
        <v>75</v>
      </c>
      <c r="C668" s="126" t="s">
        <v>464</v>
      </c>
      <c r="D668" s="126">
        <v>15</v>
      </c>
      <c r="E668" s="127">
        <v>43599</v>
      </c>
      <c r="F668" s="126">
        <v>5226</v>
      </c>
      <c r="G668" s="126">
        <v>7749</v>
      </c>
      <c r="H668" s="126">
        <v>7071</v>
      </c>
      <c r="I668" s="126"/>
      <c r="J668" s="128">
        <f t="shared" si="4"/>
        <v>36.747967479674799</v>
      </c>
      <c r="K668" s="128"/>
      <c r="L668" s="130">
        <f>AVERAGE(J668:J669)</f>
        <v>35.720922515347603</v>
      </c>
      <c r="M668" s="130">
        <f>_xlfn.STDEV.S(J668,J669)</f>
        <v>1.4524609177185122</v>
      </c>
      <c r="N668" s="123"/>
      <c r="O668" s="123"/>
      <c r="P668" s="23">
        <f t="shared" si="1"/>
        <v>184.5</v>
      </c>
      <c r="Q668" s="117">
        <f>AVERAGE(P668:P669)</f>
        <v>185.35</v>
      </c>
    </row>
    <row r="669" spans="1:17" ht="15.75" customHeight="1" x14ac:dyDescent="0.3">
      <c r="A669" s="118">
        <v>4046</v>
      </c>
      <c r="B669" s="118">
        <v>76</v>
      </c>
      <c r="C669" s="126" t="s">
        <v>464</v>
      </c>
      <c r="D669" s="126">
        <v>15</v>
      </c>
      <c r="E669" s="127">
        <v>43599</v>
      </c>
      <c r="F669" s="126">
        <v>5239</v>
      </c>
      <c r="G669" s="126">
        <v>7747</v>
      </c>
      <c r="H669" s="126">
        <v>7101</v>
      </c>
      <c r="I669" s="126"/>
      <c r="J669" s="128">
        <f t="shared" si="4"/>
        <v>34.693877551020407</v>
      </c>
      <c r="K669" s="128"/>
      <c r="L669" s="132"/>
      <c r="M669" s="132"/>
      <c r="N669" s="123"/>
      <c r="O669" s="123"/>
      <c r="P669" s="23">
        <f t="shared" si="1"/>
        <v>186.2</v>
      </c>
      <c r="Q669" s="117"/>
    </row>
    <row r="670" spans="1:17" ht="15.75" customHeight="1" x14ac:dyDescent="0.3">
      <c r="A670" s="118">
        <v>4691</v>
      </c>
      <c r="B670" s="118">
        <v>75</v>
      </c>
      <c r="C670" s="126" t="s">
        <v>464</v>
      </c>
      <c r="D670" s="126">
        <v>17</v>
      </c>
      <c r="E670" s="127">
        <v>43619</v>
      </c>
      <c r="F670" s="126">
        <v>5226</v>
      </c>
      <c r="G670" s="126">
        <v>7894</v>
      </c>
      <c r="H670" s="126">
        <v>7342</v>
      </c>
      <c r="I670" s="126"/>
      <c r="J670" s="128">
        <f t="shared" si="4"/>
        <v>26.086956521739129</v>
      </c>
      <c r="K670" s="143"/>
      <c r="L670" s="130">
        <f>AVERAGE(J670:J671)</f>
        <v>25.679918227284343</v>
      </c>
      <c r="M670" s="130">
        <f>_xlfn.STDEV.S(J670,J671)</f>
        <v>0.57563907642317158</v>
      </c>
      <c r="N670" s="123"/>
      <c r="O670" s="123"/>
      <c r="P670" s="23">
        <f t="shared" si="1"/>
        <v>211.6</v>
      </c>
      <c r="Q670" s="117">
        <f>AVERAGE(P670:P671)</f>
        <v>224.89999999999998</v>
      </c>
    </row>
    <row r="671" spans="1:17" ht="15.75" customHeight="1" x14ac:dyDescent="0.3">
      <c r="A671" s="118">
        <v>4692</v>
      </c>
      <c r="B671" s="118">
        <v>76</v>
      </c>
      <c r="C671" s="126" t="s">
        <v>464</v>
      </c>
      <c r="D671" s="126">
        <v>17</v>
      </c>
      <c r="E671" s="127">
        <v>43619</v>
      </c>
      <c r="F671" s="126">
        <v>5239</v>
      </c>
      <c r="G671" s="126">
        <v>8223</v>
      </c>
      <c r="H671" s="126">
        <v>7621</v>
      </c>
      <c r="I671" s="126"/>
      <c r="J671" s="128">
        <f t="shared" si="4"/>
        <v>25.272879932829557</v>
      </c>
      <c r="K671" s="143"/>
      <c r="L671" s="132"/>
      <c r="M671" s="132"/>
      <c r="N671" s="123"/>
      <c r="O671" s="123"/>
      <c r="P671" s="23">
        <f t="shared" si="1"/>
        <v>238.2</v>
      </c>
      <c r="Q671" s="117"/>
    </row>
    <row r="672" spans="1:17" ht="15.75" customHeight="1" x14ac:dyDescent="0.3">
      <c r="A672" s="118">
        <v>5309</v>
      </c>
      <c r="B672" s="118">
        <v>47</v>
      </c>
      <c r="C672" s="126" t="s">
        <v>464</v>
      </c>
      <c r="D672" s="126">
        <v>19</v>
      </c>
      <c r="E672" s="127">
        <v>43637</v>
      </c>
      <c r="F672" s="126">
        <v>5258</v>
      </c>
      <c r="G672" s="126">
        <v>8715</v>
      </c>
      <c r="H672" s="126">
        <v>7989</v>
      </c>
      <c r="I672" s="126" t="s">
        <v>388</v>
      </c>
      <c r="J672" s="128">
        <f t="shared" si="4"/>
        <v>26.583668985719516</v>
      </c>
      <c r="K672" s="143"/>
      <c r="L672" s="130">
        <f>AVERAGE(J672:J673)</f>
        <v>26.398822254407328</v>
      </c>
      <c r="M672" s="130">
        <f>_xlfn.STDEV.S(J672,J673)</f>
        <v>0.26141275438202916</v>
      </c>
      <c r="N672" s="123"/>
      <c r="O672" s="123"/>
      <c r="P672" s="23">
        <f t="shared" si="1"/>
        <v>273.10000000000002</v>
      </c>
      <c r="Q672" s="117">
        <f>AVERAGE(P672:P673)</f>
        <v>263.20000000000005</v>
      </c>
    </row>
    <row r="673" spans="1:17" ht="15.75" customHeight="1" x14ac:dyDescent="0.3">
      <c r="A673" s="118">
        <v>5310</v>
      </c>
      <c r="B673" s="118">
        <v>48</v>
      </c>
      <c r="C673" s="126" t="s">
        <v>464</v>
      </c>
      <c r="D673" s="126">
        <v>19</v>
      </c>
      <c r="E673" s="127">
        <v>43637</v>
      </c>
      <c r="F673" s="126">
        <v>5245</v>
      </c>
      <c r="G673" s="126">
        <v>8442</v>
      </c>
      <c r="H673" s="126">
        <v>7778</v>
      </c>
      <c r="I673" s="126"/>
      <c r="J673" s="128">
        <f t="shared" si="4"/>
        <v>26.213975523095144</v>
      </c>
      <c r="K673" s="143"/>
      <c r="L673" s="132"/>
      <c r="M673" s="132"/>
      <c r="N673" s="123"/>
      <c r="O673" s="123"/>
      <c r="P673" s="23">
        <f t="shared" si="1"/>
        <v>253.3</v>
      </c>
      <c r="Q673" s="117"/>
    </row>
    <row r="674" spans="1:17" ht="15.75" customHeight="1" x14ac:dyDescent="0.3">
      <c r="A674" s="118">
        <v>5891</v>
      </c>
      <c r="B674" s="118">
        <v>69</v>
      </c>
      <c r="C674" s="126" t="s">
        <v>464</v>
      </c>
      <c r="D674" s="126">
        <v>22</v>
      </c>
      <c r="E674" s="127">
        <v>43685</v>
      </c>
      <c r="F674" s="126">
        <v>5248</v>
      </c>
      <c r="G674" s="126">
        <v>7410</v>
      </c>
      <c r="H674" s="126">
        <v>7106</v>
      </c>
      <c r="I674" s="126">
        <v>5</v>
      </c>
      <c r="J674" s="128">
        <f t="shared" si="4"/>
        <v>16.361679224973088</v>
      </c>
      <c r="K674" s="143"/>
      <c r="L674" s="130">
        <f>AVERAGE(J674:J675)</f>
        <v>16.394970518424991</v>
      </c>
      <c r="M674" s="130">
        <f>_xlfn.STDEV.S(J674,J675)</f>
        <v>4.7080998708626288E-2</v>
      </c>
      <c r="N674" s="123"/>
      <c r="O674" s="123"/>
      <c r="P674" s="23">
        <f t="shared" si="1"/>
        <v>185.8</v>
      </c>
      <c r="Q674" s="117">
        <f>AVERAGE(P674:P675)</f>
        <v>208.25</v>
      </c>
    </row>
    <row r="675" spans="1:17" ht="15.75" customHeight="1" x14ac:dyDescent="0.3">
      <c r="A675" s="118">
        <v>5892</v>
      </c>
      <c r="B675" s="118">
        <v>69</v>
      </c>
      <c r="C675" s="126" t="s">
        <v>464</v>
      </c>
      <c r="D675" s="126">
        <v>22</v>
      </c>
      <c r="E675" s="127">
        <v>43685</v>
      </c>
      <c r="F675" s="126">
        <v>5248</v>
      </c>
      <c r="G675" s="126">
        <v>7934</v>
      </c>
      <c r="H675" s="126">
        <v>7555</v>
      </c>
      <c r="I675" s="126"/>
      <c r="J675" s="128">
        <f t="shared" si="4"/>
        <v>16.428261811876897</v>
      </c>
      <c r="K675" s="143"/>
      <c r="L675" s="132"/>
      <c r="M675" s="132"/>
      <c r="N675" s="123"/>
      <c r="O675" s="123"/>
      <c r="P675" s="23">
        <f t="shared" si="1"/>
        <v>230.7</v>
      </c>
      <c r="Q675" s="117"/>
    </row>
    <row r="676" spans="1:17" ht="15.75" customHeight="1" x14ac:dyDescent="0.3">
      <c r="A676" s="118">
        <v>3691</v>
      </c>
      <c r="B676" s="118">
        <v>113</v>
      </c>
      <c r="C676" s="126" t="s">
        <v>465</v>
      </c>
      <c r="D676" s="126">
        <v>14</v>
      </c>
      <c r="E676" s="127">
        <v>43591</v>
      </c>
      <c r="F676" s="126">
        <v>5283</v>
      </c>
      <c r="G676" s="141">
        <v>7683</v>
      </c>
      <c r="H676" s="126">
        <v>6959</v>
      </c>
      <c r="I676" s="126">
        <v>2</v>
      </c>
      <c r="J676" s="128">
        <f t="shared" si="4"/>
        <v>43.198090692124104</v>
      </c>
      <c r="K676" s="143" t="s">
        <v>405</v>
      </c>
      <c r="L676" s="130">
        <f>AVERAGE(J676:J677)</f>
        <v>43.612319682345237</v>
      </c>
      <c r="M676" s="130">
        <f>_xlfn.STDEV.S(J676,J677)</f>
        <v>0.58580825589883867</v>
      </c>
      <c r="N676" s="123">
        <v>1</v>
      </c>
      <c r="O676" s="123"/>
      <c r="P676" s="23">
        <f t="shared" si="1"/>
        <v>167.6</v>
      </c>
      <c r="Q676" s="117">
        <f>AVERAGE(P676:P677)</f>
        <v>174.2</v>
      </c>
    </row>
    <row r="677" spans="1:17" ht="15.75" customHeight="1" x14ac:dyDescent="0.3">
      <c r="A677" s="118">
        <v>3692</v>
      </c>
      <c r="B677" s="118">
        <v>114</v>
      </c>
      <c r="C677" s="126" t="s">
        <v>465</v>
      </c>
      <c r="D677" s="126">
        <v>14</v>
      </c>
      <c r="E677" s="127">
        <v>43591</v>
      </c>
      <c r="F677" s="126">
        <v>5247</v>
      </c>
      <c r="G677" s="141">
        <v>7851</v>
      </c>
      <c r="H677" s="126">
        <v>7055</v>
      </c>
      <c r="I677" s="126"/>
      <c r="J677" s="128">
        <f t="shared" si="4"/>
        <v>44.026548672566371</v>
      </c>
      <c r="K677" s="143"/>
      <c r="L677" s="132"/>
      <c r="M677" s="132"/>
      <c r="N677" s="123"/>
      <c r="O677" s="123"/>
      <c r="P677" s="23">
        <f t="shared" si="1"/>
        <v>180.8</v>
      </c>
      <c r="Q677" s="117"/>
    </row>
    <row r="678" spans="1:17" ht="15.75" customHeight="1" x14ac:dyDescent="0.3">
      <c r="A678" s="118">
        <v>4357</v>
      </c>
      <c r="B678" s="118">
        <v>63</v>
      </c>
      <c r="C678" s="126" t="s">
        <v>465</v>
      </c>
      <c r="D678" s="126">
        <v>16</v>
      </c>
      <c r="E678" s="127">
        <v>43607</v>
      </c>
      <c r="F678" s="126">
        <v>5214</v>
      </c>
      <c r="G678" s="126">
        <v>6550</v>
      </c>
      <c r="H678" s="126">
        <v>6316</v>
      </c>
      <c r="I678" s="126">
        <v>2</v>
      </c>
      <c r="J678" s="128">
        <f t="shared" si="4"/>
        <v>21.234119782214155</v>
      </c>
      <c r="K678" s="143"/>
      <c r="L678" s="130">
        <f>AVERAGE(J678:J679)</f>
        <v>21.234988524701507</v>
      </c>
      <c r="M678" s="130">
        <f>_xlfn.STDEV.S(J678,J679)</f>
        <v>1.2285874078231285E-3</v>
      </c>
      <c r="N678" s="123"/>
      <c r="O678" s="123"/>
      <c r="P678" s="23">
        <f t="shared" si="1"/>
        <v>110.2</v>
      </c>
      <c r="Q678" s="117">
        <f>AVERAGE(P678:P679)</f>
        <v>112.55000000000001</v>
      </c>
    </row>
    <row r="679" spans="1:17" ht="15.75" customHeight="1" x14ac:dyDescent="0.3">
      <c r="A679" s="118">
        <v>4358</v>
      </c>
      <c r="B679" s="118">
        <v>64</v>
      </c>
      <c r="C679" s="126" t="s">
        <v>465</v>
      </c>
      <c r="D679" s="126">
        <v>16</v>
      </c>
      <c r="E679" s="127">
        <v>43607</v>
      </c>
      <c r="F679" s="126">
        <v>5232</v>
      </c>
      <c r="G679" s="126">
        <v>6625</v>
      </c>
      <c r="H679" s="126">
        <v>6381</v>
      </c>
      <c r="I679" s="126"/>
      <c r="J679" s="128">
        <f t="shared" si="4"/>
        <v>21.235857267188859</v>
      </c>
      <c r="K679" s="143"/>
      <c r="L679" s="132"/>
      <c r="M679" s="132"/>
      <c r="N679" s="123"/>
      <c r="O679" s="123"/>
      <c r="P679" s="23">
        <f t="shared" si="1"/>
        <v>114.9</v>
      </c>
      <c r="Q679" s="117"/>
    </row>
    <row r="680" spans="1:17" ht="15.75" customHeight="1" x14ac:dyDescent="0.3">
      <c r="A680" s="118">
        <v>5003</v>
      </c>
      <c r="B680" s="118">
        <v>63</v>
      </c>
      <c r="C680" s="126" t="s">
        <v>465</v>
      </c>
      <c r="D680" s="126">
        <v>18</v>
      </c>
      <c r="E680" s="127">
        <v>43626</v>
      </c>
      <c r="F680" s="126">
        <v>5214</v>
      </c>
      <c r="G680" s="126">
        <v>7082</v>
      </c>
      <c r="H680" s="126">
        <v>6792</v>
      </c>
      <c r="I680" s="126">
        <v>8</v>
      </c>
      <c r="J680" s="128">
        <f t="shared" si="4"/>
        <v>18.377693282636248</v>
      </c>
      <c r="K680" s="143"/>
      <c r="L680" s="130">
        <f>AVERAGE(J680:J681)</f>
        <v>18.457139324244952</v>
      </c>
      <c r="M680" s="130">
        <f>_xlfn.STDEV.S(J680,J681)</f>
        <v>0.11235366951988759</v>
      </c>
      <c r="N680" s="123"/>
      <c r="O680" s="123"/>
      <c r="P680" s="23">
        <f t="shared" si="1"/>
        <v>157.80000000000001</v>
      </c>
      <c r="Q680" s="117">
        <f>AVERAGE(P680:P681)</f>
        <v>160.9</v>
      </c>
    </row>
    <row r="681" spans="1:17" ht="15.75" customHeight="1" x14ac:dyDescent="0.3">
      <c r="A681" s="118">
        <v>5004</v>
      </c>
      <c r="B681" s="118">
        <v>64</v>
      </c>
      <c r="C681" s="126" t="s">
        <v>465</v>
      </c>
      <c r="D681" s="126">
        <v>18</v>
      </c>
      <c r="E681" s="127">
        <v>43626</v>
      </c>
      <c r="F681" s="126">
        <v>5232</v>
      </c>
      <c r="G681" s="126">
        <v>7176</v>
      </c>
      <c r="H681" s="126">
        <v>6872</v>
      </c>
      <c r="I681" s="126"/>
      <c r="J681" s="128">
        <f t="shared" si="4"/>
        <v>18.536585365853657</v>
      </c>
      <c r="K681" s="143"/>
      <c r="L681" s="132"/>
      <c r="M681" s="132"/>
      <c r="N681" s="123"/>
      <c r="O681" s="123"/>
      <c r="P681" s="23">
        <f t="shared" si="1"/>
        <v>164</v>
      </c>
      <c r="Q681" s="117"/>
    </row>
    <row r="682" spans="1:17" ht="15.75" customHeight="1" x14ac:dyDescent="0.3">
      <c r="A682" s="118">
        <v>5311</v>
      </c>
      <c r="B682" s="118">
        <v>49</v>
      </c>
      <c r="C682" s="126" t="s">
        <v>465</v>
      </c>
      <c r="D682" s="126">
        <v>19</v>
      </c>
      <c r="E682" s="127">
        <v>43637</v>
      </c>
      <c r="F682" s="126">
        <v>5203</v>
      </c>
      <c r="G682" s="126">
        <v>7307</v>
      </c>
      <c r="H682" s="126">
        <v>6899</v>
      </c>
      <c r="I682" s="126" t="s">
        <v>428</v>
      </c>
      <c r="J682" s="128">
        <f t="shared" si="4"/>
        <v>24.056603773584907</v>
      </c>
      <c r="K682" s="143"/>
      <c r="L682" s="130">
        <f>AVERAGE(J682:J683)</f>
        <v>23.985453015918104</v>
      </c>
      <c r="M682" s="130">
        <f>_xlfn.STDEV.S(J682,J683)</f>
        <v>0.10062236646551476</v>
      </c>
      <c r="N682" s="123"/>
      <c r="O682" s="123"/>
      <c r="P682" s="23">
        <f t="shared" si="1"/>
        <v>169.6</v>
      </c>
      <c r="Q682" s="117">
        <f>AVERAGE(P682:P683)</f>
        <v>171.14999999999998</v>
      </c>
    </row>
    <row r="683" spans="1:17" ht="15.75" customHeight="1" x14ac:dyDescent="0.3">
      <c r="A683" s="118">
        <v>5312</v>
      </c>
      <c r="B683" s="118">
        <v>50</v>
      </c>
      <c r="C683" s="126" t="s">
        <v>465</v>
      </c>
      <c r="D683" s="126">
        <v>19</v>
      </c>
      <c r="E683" s="127">
        <v>43637</v>
      </c>
      <c r="F683" s="126">
        <v>5251</v>
      </c>
      <c r="G683" s="126">
        <v>7391</v>
      </c>
      <c r="H683" s="126">
        <v>6978</v>
      </c>
      <c r="I683" s="126"/>
      <c r="J683" s="128">
        <f t="shared" si="4"/>
        <v>23.914302258251301</v>
      </c>
      <c r="K683" s="143"/>
      <c r="L683" s="132"/>
      <c r="M683" s="132"/>
      <c r="N683" s="123"/>
      <c r="O683" s="123"/>
      <c r="P683" s="23">
        <f t="shared" si="1"/>
        <v>172.7</v>
      </c>
      <c r="Q683" s="117"/>
    </row>
    <row r="684" spans="1:17" ht="15.75" customHeight="1" x14ac:dyDescent="0.3">
      <c r="A684" s="118">
        <v>5529</v>
      </c>
      <c r="B684" s="118">
        <v>21</v>
      </c>
      <c r="C684" s="126" t="s">
        <v>465</v>
      </c>
      <c r="D684" s="126">
        <v>20</v>
      </c>
      <c r="E684" s="127">
        <v>43649</v>
      </c>
      <c r="F684" s="126">
        <v>5224</v>
      </c>
      <c r="G684" s="126">
        <v>7044</v>
      </c>
      <c r="H684" s="126">
        <v>6726</v>
      </c>
      <c r="I684" s="126">
        <v>8</v>
      </c>
      <c r="J684" s="128">
        <f t="shared" si="4"/>
        <v>21.171770972037287</v>
      </c>
      <c r="K684" s="143"/>
      <c r="L684" s="130">
        <f>AVERAGE(J684:J685)</f>
        <v>21.406074760466595</v>
      </c>
      <c r="M684" s="130">
        <f>_xlfn.STDEV.S(J684,J685)</f>
        <v>0.33135559531212144</v>
      </c>
      <c r="N684" s="123"/>
      <c r="O684" s="123"/>
      <c r="P684" s="23">
        <f t="shared" si="1"/>
        <v>150.19999999999999</v>
      </c>
      <c r="Q684" s="117">
        <f>AVERAGE(P684:P685)</f>
        <v>154.35</v>
      </c>
    </row>
    <row r="685" spans="1:17" ht="15.75" customHeight="1" x14ac:dyDescent="0.3">
      <c r="A685" s="118">
        <v>5530</v>
      </c>
      <c r="B685" s="118">
        <v>22</v>
      </c>
      <c r="C685" s="126" t="s">
        <v>465</v>
      </c>
      <c r="D685" s="126">
        <v>20</v>
      </c>
      <c r="E685" s="127">
        <v>43649</v>
      </c>
      <c r="F685" s="126">
        <v>5276</v>
      </c>
      <c r="G685" s="126">
        <v>7204</v>
      </c>
      <c r="H685" s="126">
        <v>6861</v>
      </c>
      <c r="I685" s="126"/>
      <c r="J685" s="128">
        <f t="shared" si="4"/>
        <v>21.6403785488959</v>
      </c>
      <c r="K685" s="143"/>
      <c r="L685" s="132"/>
      <c r="M685" s="132"/>
      <c r="N685" s="123"/>
      <c r="O685" s="123"/>
      <c r="P685" s="23">
        <f t="shared" si="1"/>
        <v>158.5</v>
      </c>
      <c r="Q685" s="117"/>
    </row>
    <row r="686" spans="1:17" ht="15.75" customHeight="1" x14ac:dyDescent="0.3">
      <c r="A686" s="118">
        <v>5893</v>
      </c>
      <c r="B686" s="118">
        <v>70</v>
      </c>
      <c r="C686" s="126" t="s">
        <v>465</v>
      </c>
      <c r="D686" s="126">
        <v>22</v>
      </c>
      <c r="E686" s="127">
        <v>43685</v>
      </c>
      <c r="F686" s="126">
        <v>5266</v>
      </c>
      <c r="G686" s="126">
        <v>7523</v>
      </c>
      <c r="H686" s="126">
        <v>7202</v>
      </c>
      <c r="I686" s="126">
        <v>8</v>
      </c>
      <c r="J686" s="128">
        <f t="shared" si="4"/>
        <v>16.580578512396691</v>
      </c>
      <c r="K686" s="143"/>
      <c r="L686" s="130">
        <f>AVERAGE(J686:J687)</f>
        <v>16.685491997489038</v>
      </c>
      <c r="M686" s="130">
        <f>_xlfn.STDEV.S(J686,J687)</f>
        <v>0.14837007349342402</v>
      </c>
      <c r="N686" s="123"/>
      <c r="O686" s="123"/>
      <c r="P686" s="23">
        <f t="shared" si="1"/>
        <v>193.6</v>
      </c>
      <c r="Q686" s="117">
        <f>AVERAGE(P686:P687)</f>
        <v>184.35</v>
      </c>
    </row>
    <row r="687" spans="1:17" ht="15.75" customHeight="1" x14ac:dyDescent="0.3">
      <c r="A687" s="118">
        <v>5894</v>
      </c>
      <c r="B687" s="118">
        <v>70</v>
      </c>
      <c r="C687" s="126" t="s">
        <v>465</v>
      </c>
      <c r="D687" s="126">
        <v>22</v>
      </c>
      <c r="E687" s="127">
        <v>43685</v>
      </c>
      <c r="F687" s="126">
        <v>5266</v>
      </c>
      <c r="G687" s="126">
        <v>7311</v>
      </c>
      <c r="H687" s="126">
        <v>7017</v>
      </c>
      <c r="I687" s="126"/>
      <c r="J687" s="128">
        <f t="shared" si="4"/>
        <v>16.790405482581384</v>
      </c>
      <c r="K687" s="143"/>
      <c r="L687" s="132"/>
      <c r="M687" s="132"/>
      <c r="N687" s="123"/>
      <c r="O687" s="123"/>
      <c r="P687" s="23">
        <f t="shared" si="1"/>
        <v>175.1</v>
      </c>
      <c r="Q687" s="117"/>
    </row>
    <row r="688" spans="1:17" ht="15.75" customHeight="1" x14ac:dyDescent="0.3">
      <c r="A688" s="118">
        <v>3323</v>
      </c>
      <c r="B688" s="118">
        <v>79</v>
      </c>
      <c r="C688" s="81" t="s">
        <v>466</v>
      </c>
      <c r="D688" s="81">
        <v>13</v>
      </c>
      <c r="E688" s="82">
        <v>43587</v>
      </c>
      <c r="F688" s="81">
        <v>5242</v>
      </c>
      <c r="G688" s="81">
        <v>8425</v>
      </c>
      <c r="H688" s="81">
        <v>7516</v>
      </c>
      <c r="I688" s="81">
        <v>1</v>
      </c>
      <c r="J688" s="135">
        <f t="shared" si="4"/>
        <v>39.973614775725594</v>
      </c>
      <c r="K688" s="142" t="s">
        <v>13</v>
      </c>
      <c r="L688" s="137">
        <f>AVERAGE(J688:J689)</f>
        <v>38.931327008972403</v>
      </c>
      <c r="M688" s="137">
        <f>_xlfn.STDEV.S(J688,J689)</f>
        <v>1.4740174956379275</v>
      </c>
      <c r="N688" s="123">
        <v>2</v>
      </c>
      <c r="O688" s="123"/>
      <c r="P688" s="23">
        <f t="shared" si="1"/>
        <v>227.4</v>
      </c>
      <c r="Q688" s="117">
        <f>AVERAGE(P688:P689)</f>
        <v>224.55</v>
      </c>
    </row>
    <row r="689" spans="1:17" ht="15.75" customHeight="1" x14ac:dyDescent="0.3">
      <c r="A689" s="118">
        <v>3324</v>
      </c>
      <c r="B689" s="118">
        <v>80</v>
      </c>
      <c r="C689" s="81" t="s">
        <v>466</v>
      </c>
      <c r="D689" s="81">
        <v>13</v>
      </c>
      <c r="E689" s="82">
        <v>43587</v>
      </c>
      <c r="F689" s="81">
        <v>5245</v>
      </c>
      <c r="G689" s="81">
        <v>8302</v>
      </c>
      <c r="H689" s="81">
        <v>7462</v>
      </c>
      <c r="I689" s="81"/>
      <c r="J689" s="135">
        <f t="shared" si="4"/>
        <v>37.889039242219212</v>
      </c>
      <c r="K689" s="142"/>
      <c r="L689" s="138"/>
      <c r="M689" s="138"/>
      <c r="N689" s="123"/>
      <c r="O689" s="123"/>
      <c r="P689" s="23">
        <f t="shared" si="1"/>
        <v>221.7</v>
      </c>
      <c r="Q689" s="117"/>
    </row>
    <row r="690" spans="1:17" ht="15.75" customHeight="1" x14ac:dyDescent="0.3">
      <c r="A690" s="118">
        <v>4047</v>
      </c>
      <c r="B690" s="118">
        <v>77</v>
      </c>
      <c r="C690" s="81" t="s">
        <v>466</v>
      </c>
      <c r="D690" s="81">
        <v>15</v>
      </c>
      <c r="E690" s="82">
        <v>43599</v>
      </c>
      <c r="F690" s="81">
        <v>5212</v>
      </c>
      <c r="G690" s="81">
        <v>8163</v>
      </c>
      <c r="H690" s="81">
        <v>7358</v>
      </c>
      <c r="I690" s="81"/>
      <c r="J690" s="135">
        <f t="shared" si="4"/>
        <v>37.511649580615099</v>
      </c>
      <c r="K690" s="135"/>
      <c r="L690" s="137">
        <f>AVERAGE(J690:J691)</f>
        <v>36.569036635410058</v>
      </c>
      <c r="M690" s="137">
        <f>_xlfn.STDEV.S(J690,J691)</f>
        <v>1.3330560111774223</v>
      </c>
      <c r="N690" s="123"/>
      <c r="O690" s="123"/>
      <c r="P690" s="23">
        <f t="shared" si="1"/>
        <v>214.6</v>
      </c>
      <c r="Q690" s="117">
        <f>AVERAGE(P690:P691)</f>
        <v>217.05</v>
      </c>
    </row>
    <row r="691" spans="1:17" ht="15.75" customHeight="1" x14ac:dyDescent="0.3">
      <c r="A691" s="118">
        <v>4048</v>
      </c>
      <c r="B691" s="118">
        <v>78</v>
      </c>
      <c r="C691" s="81" t="s">
        <v>466</v>
      </c>
      <c r="D691" s="81">
        <v>15</v>
      </c>
      <c r="E691" s="82">
        <v>43599</v>
      </c>
      <c r="F691" s="81">
        <v>5245</v>
      </c>
      <c r="G691" s="81">
        <v>8222</v>
      </c>
      <c r="H691" s="81">
        <v>7440</v>
      </c>
      <c r="I691" s="81"/>
      <c r="J691" s="135">
        <f t="shared" si="4"/>
        <v>35.626423690205009</v>
      </c>
      <c r="K691" s="135"/>
      <c r="L691" s="138"/>
      <c r="M691" s="138"/>
      <c r="N691" s="123"/>
      <c r="O691" s="123"/>
      <c r="P691" s="23">
        <f t="shared" si="1"/>
        <v>219.5</v>
      </c>
      <c r="Q691" s="117"/>
    </row>
    <row r="692" spans="1:17" ht="15.75" customHeight="1" x14ac:dyDescent="0.3">
      <c r="A692" s="118">
        <v>4693</v>
      </c>
      <c r="B692" s="118">
        <v>77</v>
      </c>
      <c r="C692" s="81" t="s">
        <v>466</v>
      </c>
      <c r="D692" s="81">
        <v>17</v>
      </c>
      <c r="E692" s="82">
        <v>43619</v>
      </c>
      <c r="F692" s="81">
        <v>5212</v>
      </c>
      <c r="G692" s="81">
        <v>8951</v>
      </c>
      <c r="H692" s="81">
        <v>8078</v>
      </c>
      <c r="I692" s="81"/>
      <c r="J692" s="135">
        <f t="shared" si="4"/>
        <v>30.460572226099092</v>
      </c>
      <c r="K692" s="142"/>
      <c r="L692" s="137">
        <f>AVERAGE(J692:J693)</f>
        <v>31.124981283279155</v>
      </c>
      <c r="M692" s="137">
        <f>_xlfn.STDEV.S(J692,J693)</f>
        <v>0.9396162996275681</v>
      </c>
      <c r="N692" s="123"/>
      <c r="O692" s="123"/>
      <c r="P692" s="23">
        <f t="shared" si="1"/>
        <v>286.60000000000002</v>
      </c>
      <c r="Q692" s="117">
        <f>AVERAGE(P692:P693)</f>
        <v>269.60000000000002</v>
      </c>
    </row>
    <row r="693" spans="1:17" ht="15.75" customHeight="1" x14ac:dyDescent="0.3">
      <c r="A693" s="118">
        <v>4694</v>
      </c>
      <c r="B693" s="118">
        <v>78</v>
      </c>
      <c r="C693" s="81" t="s">
        <v>466</v>
      </c>
      <c r="D693" s="81">
        <v>17</v>
      </c>
      <c r="E693" s="82">
        <v>43619</v>
      </c>
      <c r="F693" s="81">
        <v>5245</v>
      </c>
      <c r="G693" s="81">
        <v>8574</v>
      </c>
      <c r="H693" s="81">
        <v>7771</v>
      </c>
      <c r="I693" s="81"/>
      <c r="J693" s="135">
        <f t="shared" si="4"/>
        <v>31.789390340459221</v>
      </c>
      <c r="K693" s="142"/>
      <c r="L693" s="138"/>
      <c r="M693" s="138"/>
      <c r="N693" s="123"/>
      <c r="O693" s="123"/>
      <c r="P693" s="23">
        <f t="shared" si="1"/>
        <v>252.6</v>
      </c>
      <c r="Q693" s="117"/>
    </row>
    <row r="694" spans="1:17" ht="15.75" customHeight="1" x14ac:dyDescent="0.3">
      <c r="A694" s="118">
        <v>5895</v>
      </c>
      <c r="B694" s="118">
        <v>71</v>
      </c>
      <c r="C694" s="81" t="s">
        <v>466</v>
      </c>
      <c r="D694" s="81">
        <v>22</v>
      </c>
      <c r="E694" s="82">
        <v>43685</v>
      </c>
      <c r="F694" s="81">
        <v>5256</v>
      </c>
      <c r="G694" s="81">
        <v>8011</v>
      </c>
      <c r="H694" s="81">
        <v>7619</v>
      </c>
      <c r="I694" s="81">
        <v>7</v>
      </c>
      <c r="J694" s="135">
        <f t="shared" si="4"/>
        <v>16.5890816758358</v>
      </c>
      <c r="K694" s="142"/>
      <c r="L694" s="137">
        <f>AVERAGE(J694:J695)</f>
        <v>16.99201982951454</v>
      </c>
      <c r="M694" s="137">
        <f>_xlfn.STDEV.S(J694,J695)</f>
        <v>0.56984060173004569</v>
      </c>
      <c r="N694" s="123"/>
      <c r="O694" s="123"/>
      <c r="P694" s="23">
        <f t="shared" si="1"/>
        <v>236.3</v>
      </c>
      <c r="Q694" s="117">
        <f>AVERAGE(P694:P695)</f>
        <v>237.15</v>
      </c>
    </row>
    <row r="695" spans="1:17" ht="15.75" customHeight="1" x14ac:dyDescent="0.3">
      <c r="A695" s="118">
        <v>5896</v>
      </c>
      <c r="B695" s="118">
        <v>71</v>
      </c>
      <c r="C695" s="81" t="s">
        <v>466</v>
      </c>
      <c r="D695" s="81">
        <v>22</v>
      </c>
      <c r="E695" s="82">
        <v>43685</v>
      </c>
      <c r="F695" s="81">
        <v>5256</v>
      </c>
      <c r="G695" s="81">
        <v>8050</v>
      </c>
      <c r="H695" s="81">
        <v>7636</v>
      </c>
      <c r="I695" s="81"/>
      <c r="J695" s="135">
        <f t="shared" si="4"/>
        <v>17.394957983193276</v>
      </c>
      <c r="K695" s="142"/>
      <c r="L695" s="138"/>
      <c r="M695" s="138"/>
      <c r="N695" s="123"/>
      <c r="O695" s="123"/>
      <c r="P695" s="23">
        <f t="shared" si="1"/>
        <v>238</v>
      </c>
      <c r="Q695" s="117"/>
    </row>
    <row r="696" spans="1:17" ht="15.75" customHeight="1" x14ac:dyDescent="0.3">
      <c r="A696" s="118">
        <v>3325</v>
      </c>
      <c r="B696" s="118">
        <v>81</v>
      </c>
      <c r="C696" s="126" t="s">
        <v>467</v>
      </c>
      <c r="D696" s="126">
        <v>13</v>
      </c>
      <c r="E696" s="127">
        <v>43587</v>
      </c>
      <c r="F696" s="126">
        <v>5180</v>
      </c>
      <c r="G696" s="126">
        <v>6663</v>
      </c>
      <c r="H696" s="126">
        <v>6336</v>
      </c>
      <c r="I696" s="126">
        <v>1</v>
      </c>
      <c r="J696" s="128">
        <f t="shared" si="4"/>
        <v>28.287197231833911</v>
      </c>
      <c r="K696" s="143" t="s">
        <v>13</v>
      </c>
      <c r="L696" s="130">
        <f>AVERAGE(J696:J697)</f>
        <v>28.247217036969587</v>
      </c>
      <c r="M696" s="130">
        <f>_xlfn.STDEV.S(J696,J697)</f>
        <v>5.6540533803443219E-2</v>
      </c>
      <c r="N696" s="123">
        <v>1</v>
      </c>
      <c r="O696" s="123"/>
      <c r="P696" s="23">
        <f t="shared" si="1"/>
        <v>115.6</v>
      </c>
      <c r="Q696" s="117">
        <f>AVERAGE(P696:P697)</f>
        <v>118.6</v>
      </c>
    </row>
    <row r="697" spans="1:17" ht="15.75" customHeight="1" x14ac:dyDescent="0.3">
      <c r="A697" s="118">
        <v>3326</v>
      </c>
      <c r="B697" s="118">
        <v>82</v>
      </c>
      <c r="C697" s="126" t="s">
        <v>467</v>
      </c>
      <c r="D697" s="126">
        <v>13</v>
      </c>
      <c r="E697" s="127">
        <v>43587</v>
      </c>
      <c r="F697" s="126">
        <v>5194</v>
      </c>
      <c r="G697" s="126">
        <v>6753</v>
      </c>
      <c r="H697" s="126">
        <v>6410</v>
      </c>
      <c r="I697" s="126"/>
      <c r="J697" s="128">
        <f t="shared" si="4"/>
        <v>28.207236842105267</v>
      </c>
      <c r="K697" s="143"/>
      <c r="L697" s="132"/>
      <c r="M697" s="132"/>
      <c r="N697" s="123"/>
      <c r="O697" s="123"/>
      <c r="P697" s="23">
        <f t="shared" si="1"/>
        <v>121.6</v>
      </c>
      <c r="Q697" s="117"/>
    </row>
    <row r="698" spans="1:17" ht="15.75" customHeight="1" x14ac:dyDescent="0.3">
      <c r="A698" s="118">
        <v>4049</v>
      </c>
      <c r="B698" s="118">
        <v>79</v>
      </c>
      <c r="C698" s="126" t="s">
        <v>467</v>
      </c>
      <c r="D698" s="126">
        <v>15</v>
      </c>
      <c r="E698" s="127">
        <v>43599</v>
      </c>
      <c r="F698" s="126">
        <v>5242</v>
      </c>
      <c r="G698" s="126">
        <v>6412</v>
      </c>
      <c r="H698" s="126">
        <v>6174</v>
      </c>
      <c r="I698" s="126"/>
      <c r="J698" s="128">
        <f t="shared" si="4"/>
        <v>25.536480686695278</v>
      </c>
      <c r="K698" s="128"/>
      <c r="L698" s="130">
        <f>AVERAGE(J698:J699)</f>
        <v>25.417642733785886</v>
      </c>
      <c r="M698" s="130">
        <f>_xlfn.STDEV.S(J698,J699)</f>
        <v>0.16806224472911663</v>
      </c>
      <c r="N698" s="123"/>
      <c r="O698" s="123"/>
      <c r="P698" s="23">
        <f t="shared" si="1"/>
        <v>93.2</v>
      </c>
      <c r="Q698" s="117">
        <f>AVERAGE(P698:P699)</f>
        <v>96.800000000000011</v>
      </c>
    </row>
    <row r="699" spans="1:17" ht="15.75" customHeight="1" x14ac:dyDescent="0.3">
      <c r="A699" s="118">
        <v>4050</v>
      </c>
      <c r="B699" s="118">
        <v>80</v>
      </c>
      <c r="C699" s="126" t="s">
        <v>467</v>
      </c>
      <c r="D699" s="126">
        <v>15</v>
      </c>
      <c r="E699" s="127">
        <v>43599</v>
      </c>
      <c r="F699" s="126">
        <v>5245</v>
      </c>
      <c r="G699" s="126">
        <v>6503</v>
      </c>
      <c r="H699" s="126">
        <v>6249</v>
      </c>
      <c r="I699" s="126"/>
      <c r="J699" s="128">
        <f t="shared" si="4"/>
        <v>25.298804780876495</v>
      </c>
      <c r="K699" s="128"/>
      <c r="L699" s="132"/>
      <c r="M699" s="132"/>
      <c r="N699" s="123"/>
      <c r="O699" s="123"/>
      <c r="P699" s="23">
        <f t="shared" si="1"/>
        <v>100.4</v>
      </c>
      <c r="Q699" s="117"/>
    </row>
    <row r="700" spans="1:17" ht="15.75" customHeight="1" x14ac:dyDescent="0.3">
      <c r="A700" s="118">
        <v>4695</v>
      </c>
      <c r="B700" s="118">
        <v>79</v>
      </c>
      <c r="C700" s="126" t="s">
        <v>467</v>
      </c>
      <c r="D700" s="126">
        <v>17</v>
      </c>
      <c r="E700" s="127">
        <v>43619</v>
      </c>
      <c r="F700" s="126">
        <v>5242</v>
      </c>
      <c r="G700" s="126">
        <v>7423</v>
      </c>
      <c r="H700" s="126">
        <v>6899</v>
      </c>
      <c r="I700" s="126"/>
      <c r="J700" s="128">
        <f t="shared" si="4"/>
        <v>31.623415811707904</v>
      </c>
      <c r="K700" s="143"/>
      <c r="L700" s="130">
        <f>AVERAGE(J700:J701)</f>
        <v>32.449539509083479</v>
      </c>
      <c r="M700" s="130">
        <f>_xlfn.STDEV.S(J700,J701)</f>
        <v>1.1683153370263473</v>
      </c>
      <c r="N700" s="123"/>
      <c r="O700" s="123"/>
      <c r="P700" s="23">
        <f t="shared" si="1"/>
        <v>165.7</v>
      </c>
      <c r="Q700" s="117">
        <f>AVERAGE(P700:P701)</f>
        <v>169.55</v>
      </c>
    </row>
    <row r="701" spans="1:17" ht="15.75" customHeight="1" x14ac:dyDescent="0.3">
      <c r="A701" s="118">
        <v>4696</v>
      </c>
      <c r="B701" s="118">
        <v>80</v>
      </c>
      <c r="C701" s="126" t="s">
        <v>467</v>
      </c>
      <c r="D701" s="126">
        <v>17</v>
      </c>
      <c r="E701" s="127">
        <v>43619</v>
      </c>
      <c r="F701" s="126">
        <v>5245</v>
      </c>
      <c r="G701" s="126">
        <v>7556</v>
      </c>
      <c r="H701" s="126">
        <v>6979</v>
      </c>
      <c r="I701" s="126"/>
      <c r="J701" s="128">
        <f t="shared" si="4"/>
        <v>33.275663206459058</v>
      </c>
      <c r="K701" s="143"/>
      <c r="L701" s="132"/>
      <c r="M701" s="132"/>
      <c r="N701" s="123"/>
      <c r="O701" s="123"/>
      <c r="P701" s="23">
        <f t="shared" si="1"/>
        <v>173.4</v>
      </c>
      <c r="Q701" s="117"/>
    </row>
    <row r="702" spans="1:17" ht="15.75" customHeight="1" x14ac:dyDescent="0.3">
      <c r="A702" s="118">
        <v>5313</v>
      </c>
      <c r="B702" s="118">
        <v>51</v>
      </c>
      <c r="C702" s="126" t="s">
        <v>467</v>
      </c>
      <c r="D702" s="126">
        <v>19</v>
      </c>
      <c r="E702" s="127">
        <v>43637</v>
      </c>
      <c r="F702" s="126">
        <v>5234</v>
      </c>
      <c r="G702" s="126">
        <v>6638</v>
      </c>
      <c r="H702" s="126">
        <v>6368</v>
      </c>
      <c r="I702" s="126" t="s">
        <v>396</v>
      </c>
      <c r="J702" s="128">
        <f t="shared" si="4"/>
        <v>23.809523809523807</v>
      </c>
      <c r="K702" s="143"/>
      <c r="L702" s="130">
        <f>AVERAGE(J702:J703)</f>
        <v>25.845890277615545</v>
      </c>
      <c r="M702" s="130">
        <f>_xlfn.STDEV.S(J702,J703)</f>
        <v>2.879857077137133</v>
      </c>
      <c r="N702" s="123"/>
      <c r="O702" s="123"/>
      <c r="P702" s="23">
        <f t="shared" si="1"/>
        <v>113.4</v>
      </c>
      <c r="Q702" s="117">
        <f>AVERAGE(P702:P703)</f>
        <v>117.85</v>
      </c>
    </row>
    <row r="703" spans="1:17" ht="15.75" customHeight="1" x14ac:dyDescent="0.3">
      <c r="A703" s="118">
        <v>5314</v>
      </c>
      <c r="B703" s="118">
        <v>52</v>
      </c>
      <c r="C703" s="126" t="s">
        <v>467</v>
      </c>
      <c r="D703" s="126">
        <v>19</v>
      </c>
      <c r="E703" s="127">
        <v>43637</v>
      </c>
      <c r="F703" s="126">
        <v>5234</v>
      </c>
      <c r="G703" s="126">
        <v>6798</v>
      </c>
      <c r="H703" s="126">
        <v>6457</v>
      </c>
      <c r="I703" s="126"/>
      <c r="J703" s="128">
        <f t="shared" si="4"/>
        <v>27.882256745707281</v>
      </c>
      <c r="K703" s="143"/>
      <c r="L703" s="132"/>
      <c r="M703" s="132"/>
      <c r="N703" s="123"/>
      <c r="O703" s="123"/>
      <c r="P703" s="23">
        <f t="shared" si="1"/>
        <v>122.3</v>
      </c>
      <c r="Q703" s="117"/>
    </row>
    <row r="704" spans="1:17" ht="15.75" customHeight="1" x14ac:dyDescent="0.3">
      <c r="A704" s="118">
        <v>5897</v>
      </c>
      <c r="B704" s="118">
        <v>72</v>
      </c>
      <c r="C704" s="126" t="s">
        <v>467</v>
      </c>
      <c r="D704" s="126">
        <v>22</v>
      </c>
      <c r="E704" s="127">
        <v>43685</v>
      </c>
      <c r="F704" s="126">
        <v>5223</v>
      </c>
      <c r="G704" s="126">
        <v>6861</v>
      </c>
      <c r="H704" s="126">
        <v>6640</v>
      </c>
      <c r="I704" s="126">
        <v>12</v>
      </c>
      <c r="J704" s="128">
        <f t="shared" si="4"/>
        <v>15.596330275229359</v>
      </c>
      <c r="K704" s="143"/>
      <c r="L704" s="130">
        <f>AVERAGE(J704:J705)</f>
        <v>16.079087569480507</v>
      </c>
      <c r="M704" s="130">
        <f>_xlfn.STDEV.S(J704,J705)</f>
        <v>0.682721912864514</v>
      </c>
      <c r="N704" s="123"/>
      <c r="O704" s="123"/>
      <c r="P704" s="23">
        <f t="shared" si="1"/>
        <v>141.69999999999999</v>
      </c>
      <c r="Q704" s="117">
        <f>AVERAGE(P704:P705)</f>
        <v>142.39999999999998</v>
      </c>
    </row>
    <row r="705" spans="1:17" ht="15.75" customHeight="1" x14ac:dyDescent="0.3">
      <c r="A705" s="118">
        <v>5898</v>
      </c>
      <c r="B705" s="118">
        <v>72</v>
      </c>
      <c r="C705" s="126" t="s">
        <v>467</v>
      </c>
      <c r="D705" s="126">
        <v>22</v>
      </c>
      <c r="E705" s="127">
        <v>43685</v>
      </c>
      <c r="F705" s="126">
        <v>5223</v>
      </c>
      <c r="G705" s="126">
        <v>6891</v>
      </c>
      <c r="H705" s="126">
        <v>6654</v>
      </c>
      <c r="I705" s="126"/>
      <c r="J705" s="128">
        <f t="shared" si="4"/>
        <v>16.561844863731658</v>
      </c>
      <c r="K705" s="143"/>
      <c r="L705" s="132"/>
      <c r="M705" s="132"/>
      <c r="N705" s="123"/>
      <c r="O705" s="123"/>
      <c r="P705" s="23">
        <f t="shared" si="1"/>
        <v>143.1</v>
      </c>
      <c r="Q705" s="117"/>
    </row>
    <row r="706" spans="1:17" ht="15.75" customHeight="1" x14ac:dyDescent="0.3">
      <c r="A706" s="118">
        <v>2937</v>
      </c>
      <c r="B706" s="118">
        <v>21</v>
      </c>
      <c r="C706" s="126" t="s">
        <v>468</v>
      </c>
      <c r="D706" s="126">
        <v>11</v>
      </c>
      <c r="E706" s="127">
        <v>43571</v>
      </c>
      <c r="F706" s="141">
        <v>5224</v>
      </c>
      <c r="G706" s="126">
        <v>8495</v>
      </c>
      <c r="H706" s="126">
        <v>7228</v>
      </c>
      <c r="I706" s="126">
        <v>2</v>
      </c>
      <c r="J706" s="128">
        <f t="shared" si="4"/>
        <v>63.223552894211579</v>
      </c>
      <c r="K706" s="143">
        <v>0.5</v>
      </c>
      <c r="L706" s="130">
        <f>AVERAGE(J706:J707)</f>
        <v>63.335556301726768</v>
      </c>
      <c r="M706" s="130">
        <f>_xlfn.STDEV.S(J706,J707)</f>
        <v>0.15839673793997622</v>
      </c>
      <c r="N706" s="123">
        <v>2</v>
      </c>
      <c r="O706" s="123"/>
      <c r="P706" s="23">
        <f t="shared" si="1"/>
        <v>200.4</v>
      </c>
      <c r="Q706" s="117">
        <f>AVERAGE(P706:P707)</f>
        <v>196.5</v>
      </c>
    </row>
    <row r="707" spans="1:17" ht="15.75" customHeight="1" x14ac:dyDescent="0.3">
      <c r="A707" s="118">
        <v>2938</v>
      </c>
      <c r="B707" s="118">
        <v>22</v>
      </c>
      <c r="C707" s="126" t="s">
        <v>468</v>
      </c>
      <c r="D707" s="126">
        <v>11</v>
      </c>
      <c r="E707" s="127">
        <v>43571</v>
      </c>
      <c r="F707" s="141">
        <v>5276</v>
      </c>
      <c r="G707" s="126">
        <v>8424</v>
      </c>
      <c r="H707" s="126">
        <v>7202</v>
      </c>
      <c r="I707" s="126"/>
      <c r="J707" s="128">
        <f t="shared" si="4"/>
        <v>63.447559709241951</v>
      </c>
      <c r="K707" s="143"/>
      <c r="L707" s="132"/>
      <c r="M707" s="132"/>
      <c r="N707" s="123"/>
      <c r="O707" s="123"/>
      <c r="P707" s="23">
        <f t="shared" si="1"/>
        <v>192.6</v>
      </c>
      <c r="Q707" s="117"/>
    </row>
    <row r="708" spans="1:17" ht="15.75" customHeight="1" x14ac:dyDescent="0.3">
      <c r="A708" s="118">
        <v>3693</v>
      </c>
      <c r="B708" s="118">
        <v>115</v>
      </c>
      <c r="C708" s="126" t="s">
        <v>468</v>
      </c>
      <c r="D708" s="126">
        <v>14</v>
      </c>
      <c r="E708" s="127">
        <v>43591</v>
      </c>
      <c r="F708" s="126">
        <v>5260</v>
      </c>
      <c r="G708" s="141">
        <v>7299</v>
      </c>
      <c r="H708" s="126">
        <v>6900</v>
      </c>
      <c r="I708" s="126"/>
      <c r="J708" s="128">
        <f t="shared" si="4"/>
        <v>24.329268292682926</v>
      </c>
      <c r="K708" s="143" t="s">
        <v>13</v>
      </c>
      <c r="L708" s="130">
        <f>AVERAGE(J708:J709)</f>
        <v>24.389018063332383</v>
      </c>
      <c r="M708" s="130">
        <f>_xlfn.STDEV.S(J708,J709)</f>
        <v>8.4498936001144248E-2</v>
      </c>
      <c r="N708" s="123"/>
      <c r="O708" s="123"/>
      <c r="P708" s="23">
        <f t="shared" si="1"/>
        <v>164</v>
      </c>
      <c r="Q708" s="117">
        <f>AVERAGE(P708:P709)</f>
        <v>159.1</v>
      </c>
    </row>
    <row r="709" spans="1:17" ht="15.75" customHeight="1" x14ac:dyDescent="0.3">
      <c r="A709" s="118">
        <v>3694</v>
      </c>
      <c r="B709" s="118">
        <v>116</v>
      </c>
      <c r="C709" s="126" t="s">
        <v>468</v>
      </c>
      <c r="D709" s="126">
        <v>14</v>
      </c>
      <c r="E709" s="127">
        <v>43591</v>
      </c>
      <c r="F709" s="126">
        <v>5263</v>
      </c>
      <c r="G709" s="141">
        <v>7182</v>
      </c>
      <c r="H709" s="126">
        <v>6805</v>
      </c>
      <c r="I709" s="126"/>
      <c r="J709" s="128">
        <f t="shared" si="4"/>
        <v>24.44876783398184</v>
      </c>
      <c r="K709" s="143"/>
      <c r="L709" s="132"/>
      <c r="M709" s="132"/>
      <c r="N709" s="123"/>
      <c r="O709" s="123"/>
      <c r="P709" s="23">
        <f t="shared" si="1"/>
        <v>154.19999999999999</v>
      </c>
      <c r="Q709" s="117"/>
    </row>
    <row r="710" spans="1:17" ht="15.75" customHeight="1" x14ac:dyDescent="0.3">
      <c r="A710" s="118">
        <v>4359</v>
      </c>
      <c r="B710" s="118">
        <v>65</v>
      </c>
      <c r="C710" s="126" t="s">
        <v>468</v>
      </c>
      <c r="D710" s="126">
        <v>16</v>
      </c>
      <c r="E710" s="127">
        <v>43607</v>
      </c>
      <c r="F710" s="126">
        <v>5215</v>
      </c>
      <c r="G710" s="126">
        <v>8841</v>
      </c>
      <c r="H710" s="126">
        <v>8032</v>
      </c>
      <c r="I710" s="126">
        <v>2</v>
      </c>
      <c r="J710" s="128">
        <f t="shared" si="4"/>
        <v>28.718494852680156</v>
      </c>
      <c r="K710" s="143"/>
      <c r="L710" s="130">
        <f>AVERAGE(J710:J711)</f>
        <v>29.013250140044285</v>
      </c>
      <c r="M710" s="130">
        <f>_xlfn.STDEV.S(J710,J711)</f>
        <v>0.41684692497152809</v>
      </c>
      <c r="N710" s="123"/>
      <c r="O710" s="123"/>
      <c r="P710" s="23">
        <f t="shared" si="1"/>
        <v>281.7</v>
      </c>
      <c r="Q710" s="117">
        <f>AVERAGE(P710:P711)</f>
        <v>288.25</v>
      </c>
    </row>
    <row r="711" spans="1:17" ht="15.75" customHeight="1" x14ac:dyDescent="0.3">
      <c r="A711" s="118">
        <v>4360</v>
      </c>
      <c r="B711" s="118">
        <v>66</v>
      </c>
      <c r="C711" s="126" t="s">
        <v>468</v>
      </c>
      <c r="D711" s="126">
        <v>16</v>
      </c>
      <c r="E711" s="127">
        <v>43607</v>
      </c>
      <c r="F711" s="126">
        <v>5279</v>
      </c>
      <c r="G711" s="126">
        <v>9091</v>
      </c>
      <c r="H711" s="126">
        <v>8227</v>
      </c>
      <c r="I711" s="126"/>
      <c r="J711" s="128">
        <f t="shared" si="4"/>
        <v>29.308005427408411</v>
      </c>
      <c r="K711" s="143"/>
      <c r="L711" s="132"/>
      <c r="M711" s="132"/>
      <c r="N711" s="123"/>
      <c r="O711" s="123"/>
      <c r="P711" s="23">
        <f t="shared" si="1"/>
        <v>294.8</v>
      </c>
      <c r="Q711" s="117"/>
    </row>
    <row r="712" spans="1:17" ht="15.75" customHeight="1" x14ac:dyDescent="0.3">
      <c r="A712" s="118">
        <v>5005</v>
      </c>
      <c r="B712" s="118">
        <v>65</v>
      </c>
      <c r="C712" s="126" t="s">
        <v>468</v>
      </c>
      <c r="D712" s="126">
        <v>18</v>
      </c>
      <c r="E712" s="127">
        <v>43626</v>
      </c>
      <c r="F712" s="126">
        <v>5215</v>
      </c>
      <c r="G712" s="126">
        <v>8128</v>
      </c>
      <c r="H712" s="126">
        <v>7560</v>
      </c>
      <c r="I712" s="126">
        <v>8</v>
      </c>
      <c r="J712" s="128">
        <f t="shared" si="4"/>
        <v>24.221748400852878</v>
      </c>
      <c r="K712" s="143"/>
      <c r="L712" s="130">
        <f>AVERAGE(J712:J713)</f>
        <v>24.364749357527401</v>
      </c>
      <c r="M712" s="130">
        <f>_xlfn.STDEV.S(J712,J713)</f>
        <v>0.20223389236143835</v>
      </c>
      <c r="N712" s="123"/>
      <c r="O712" s="123"/>
      <c r="P712" s="23">
        <f t="shared" si="1"/>
        <v>234.5</v>
      </c>
      <c r="Q712" s="117">
        <f>AVERAGE(P712:P713)</f>
        <v>236.6</v>
      </c>
    </row>
    <row r="713" spans="1:17" ht="15.75" customHeight="1" x14ac:dyDescent="0.3">
      <c r="A713" s="118">
        <v>5006</v>
      </c>
      <c r="B713" s="118">
        <v>66</v>
      </c>
      <c r="C713" s="126" t="s">
        <v>468</v>
      </c>
      <c r="D713" s="126">
        <v>18</v>
      </c>
      <c r="E713" s="127">
        <v>43626</v>
      </c>
      <c r="F713" s="126">
        <v>5279</v>
      </c>
      <c r="G713" s="126">
        <v>8251</v>
      </c>
      <c r="H713" s="126">
        <v>7666</v>
      </c>
      <c r="I713" s="126"/>
      <c r="J713" s="128">
        <f t="shared" si="4"/>
        <v>24.507750314201925</v>
      </c>
      <c r="K713" s="143"/>
      <c r="L713" s="132"/>
      <c r="M713" s="132"/>
      <c r="N713" s="123"/>
      <c r="O713" s="123"/>
      <c r="P713" s="23">
        <f t="shared" si="1"/>
        <v>238.7</v>
      </c>
      <c r="Q713" s="117"/>
    </row>
    <row r="714" spans="1:17" ht="15.75" customHeight="1" x14ac:dyDescent="0.3">
      <c r="A714" s="118">
        <v>5585</v>
      </c>
      <c r="B714" s="118">
        <v>29</v>
      </c>
      <c r="C714" s="126" t="s">
        <v>468</v>
      </c>
      <c r="D714" s="126">
        <v>21</v>
      </c>
      <c r="E714" s="127">
        <v>43657</v>
      </c>
      <c r="F714" s="126">
        <v>5292</v>
      </c>
      <c r="G714" s="126">
        <v>8461</v>
      </c>
      <c r="H714" s="126">
        <v>7915</v>
      </c>
      <c r="I714" s="126">
        <v>8</v>
      </c>
      <c r="J714" s="128">
        <f t="shared" si="4"/>
        <v>20.815859702630576</v>
      </c>
      <c r="K714" s="143"/>
      <c r="L714" s="130">
        <f>AVERAGE(J714:J715)</f>
        <v>20.36824731163275</v>
      </c>
      <c r="M714" s="130">
        <f>_xlfn.STDEV.S(J714,J715)</f>
        <v>0.63301951403537604</v>
      </c>
      <c r="N714" s="123"/>
      <c r="O714" s="123"/>
      <c r="P714" s="23">
        <f t="shared" si="1"/>
        <v>262.3</v>
      </c>
      <c r="Q714" s="117">
        <f>AVERAGE(P714:P715)</f>
        <v>257.14999999999998</v>
      </c>
    </row>
    <row r="715" spans="1:17" ht="15.75" customHeight="1" x14ac:dyDescent="0.3">
      <c r="A715" s="118">
        <v>5586</v>
      </c>
      <c r="B715" s="118">
        <v>30</v>
      </c>
      <c r="C715" s="126" t="s">
        <v>468</v>
      </c>
      <c r="D715" s="126">
        <v>21</v>
      </c>
      <c r="E715" s="127">
        <v>43657</v>
      </c>
      <c r="F715" s="126">
        <v>5244</v>
      </c>
      <c r="G715" s="126">
        <v>8266</v>
      </c>
      <c r="H715" s="126">
        <v>7764</v>
      </c>
      <c r="I715" s="126"/>
      <c r="J715" s="128">
        <f t="shared" si="4"/>
        <v>19.920634920634921</v>
      </c>
      <c r="K715" s="143"/>
      <c r="L715" s="132"/>
      <c r="M715" s="132"/>
      <c r="N715" s="123"/>
      <c r="O715" s="123"/>
      <c r="P715" s="23">
        <f t="shared" si="1"/>
        <v>252</v>
      </c>
      <c r="Q715" s="117"/>
    </row>
    <row r="716" spans="1:17" ht="15.75" customHeight="1" x14ac:dyDescent="0.3">
      <c r="A716" s="118">
        <v>5899</v>
      </c>
      <c r="B716" s="118">
        <v>73</v>
      </c>
      <c r="C716" s="126" t="s">
        <v>468</v>
      </c>
      <c r="D716" s="126">
        <v>22</v>
      </c>
      <c r="E716" s="127">
        <v>43685</v>
      </c>
      <c r="F716" s="126">
        <v>5203</v>
      </c>
      <c r="G716" s="126">
        <v>7170</v>
      </c>
      <c r="H716" s="126">
        <v>6881</v>
      </c>
      <c r="I716" s="126">
        <v>4</v>
      </c>
      <c r="J716" s="128">
        <f t="shared" si="4"/>
        <v>17.222884386174016</v>
      </c>
      <c r="K716" s="143"/>
      <c r="L716" s="130">
        <f>AVERAGE(J716:J717)</f>
        <v>16.923592676055996</v>
      </c>
      <c r="M716" s="130">
        <f>_xlfn.STDEV.S(J716,J717)</f>
        <v>0.42326239555474032</v>
      </c>
      <c r="N716" s="123"/>
      <c r="O716" s="123"/>
      <c r="P716" s="23">
        <f t="shared" si="1"/>
        <v>167.8</v>
      </c>
      <c r="Q716" s="117">
        <f>AVERAGE(P716:P717)</f>
        <v>182.25</v>
      </c>
    </row>
    <row r="717" spans="1:17" ht="15.75" customHeight="1" x14ac:dyDescent="0.3">
      <c r="A717" s="118">
        <v>5900</v>
      </c>
      <c r="B717" s="118">
        <v>73</v>
      </c>
      <c r="C717" s="126" t="s">
        <v>468</v>
      </c>
      <c r="D717" s="126">
        <v>22</v>
      </c>
      <c r="E717" s="127">
        <v>43685</v>
      </c>
      <c r="F717" s="126">
        <v>5203</v>
      </c>
      <c r="G717" s="126">
        <v>7497</v>
      </c>
      <c r="H717" s="126">
        <v>7170</v>
      </c>
      <c r="I717" s="126"/>
      <c r="J717" s="128">
        <f t="shared" si="4"/>
        <v>16.624300965937977</v>
      </c>
      <c r="K717" s="143"/>
      <c r="L717" s="132"/>
      <c r="M717" s="132"/>
      <c r="N717" s="123"/>
      <c r="O717" s="123"/>
      <c r="P717" s="23">
        <f t="shared" si="1"/>
        <v>196.7</v>
      </c>
      <c r="Q717" s="117"/>
    </row>
    <row r="718" spans="1:17" ht="15.75" customHeight="1" x14ac:dyDescent="0.3">
      <c r="A718" s="118">
        <v>2939</v>
      </c>
      <c r="B718" s="118">
        <v>23</v>
      </c>
      <c r="C718" s="57" t="s">
        <v>469</v>
      </c>
      <c r="D718" s="57">
        <v>11</v>
      </c>
      <c r="E718" s="58">
        <v>43571</v>
      </c>
      <c r="F718" s="151">
        <v>5261</v>
      </c>
      <c r="G718" s="57">
        <v>7483</v>
      </c>
      <c r="H718" s="57">
        <v>6955</v>
      </c>
      <c r="I718" s="57">
        <v>2</v>
      </c>
      <c r="J718" s="152">
        <f t="shared" si="4"/>
        <v>31.168831168831169</v>
      </c>
      <c r="K718" s="153" t="s">
        <v>13</v>
      </c>
      <c r="L718" s="154">
        <f>AVERAGE(J718:J719)</f>
        <v>31.226702001133468</v>
      </c>
      <c r="M718" s="154">
        <f>_xlfn.STDEV.S(J718,J719)</f>
        <v>8.1841715907733315E-2</v>
      </c>
      <c r="N718" s="123">
        <v>2</v>
      </c>
      <c r="O718" s="123"/>
      <c r="P718" s="23">
        <f t="shared" si="1"/>
        <v>169.4</v>
      </c>
      <c r="Q718" s="117">
        <f>AVERAGE(P718:P719)</f>
        <v>166.05</v>
      </c>
    </row>
    <row r="719" spans="1:17" ht="15.75" customHeight="1" x14ac:dyDescent="0.3">
      <c r="A719" s="118">
        <v>2940</v>
      </c>
      <c r="B719" s="118">
        <v>24</v>
      </c>
      <c r="C719" s="57" t="s">
        <v>469</v>
      </c>
      <c r="D719" s="57">
        <v>11</v>
      </c>
      <c r="E719" s="58">
        <v>43571</v>
      </c>
      <c r="F719" s="151">
        <v>5196</v>
      </c>
      <c r="G719" s="57">
        <v>7332</v>
      </c>
      <c r="H719" s="57">
        <v>6823</v>
      </c>
      <c r="I719" s="57"/>
      <c r="J719" s="152">
        <f t="shared" si="4"/>
        <v>31.284572833435771</v>
      </c>
      <c r="K719" s="153"/>
      <c r="L719" s="155"/>
      <c r="M719" s="155"/>
      <c r="N719" s="123"/>
      <c r="O719" s="123"/>
      <c r="P719" s="23">
        <f t="shared" si="1"/>
        <v>162.69999999999999</v>
      </c>
      <c r="Q719" s="117"/>
    </row>
    <row r="720" spans="1:17" ht="15.75" customHeight="1" x14ac:dyDescent="0.3">
      <c r="A720" s="118">
        <v>3695</v>
      </c>
      <c r="B720" s="118">
        <v>117</v>
      </c>
      <c r="C720" s="57" t="s">
        <v>469</v>
      </c>
      <c r="D720" s="57">
        <v>14</v>
      </c>
      <c r="E720" s="58">
        <v>43591</v>
      </c>
      <c r="F720" s="57">
        <v>5221</v>
      </c>
      <c r="G720" s="151">
        <v>7313</v>
      </c>
      <c r="H720" s="57">
        <v>6918</v>
      </c>
      <c r="I720" s="57"/>
      <c r="J720" s="152">
        <f t="shared" si="4"/>
        <v>23.27637006482027</v>
      </c>
      <c r="K720" s="153" t="s">
        <v>13</v>
      </c>
      <c r="L720" s="154">
        <f>AVERAGE(J720:J721)</f>
        <v>23.796330097808472</v>
      </c>
      <c r="M720" s="154">
        <f>_xlfn.STDEV.S(J720,J721)</f>
        <v>0.73533453054387421</v>
      </c>
      <c r="N720" s="123"/>
      <c r="O720" s="123"/>
      <c r="P720" s="23">
        <f t="shared" si="1"/>
        <v>169.7</v>
      </c>
      <c r="Q720" s="117">
        <f>AVERAGE(P720:P721)</f>
        <v>168.95</v>
      </c>
    </row>
    <row r="721" spans="1:17" ht="15.75" customHeight="1" x14ac:dyDescent="0.3">
      <c r="A721" s="118">
        <v>3696</v>
      </c>
      <c r="B721" s="118">
        <v>118</v>
      </c>
      <c r="C721" s="57" t="s">
        <v>469</v>
      </c>
      <c r="D721" s="57">
        <v>14</v>
      </c>
      <c r="E721" s="58">
        <v>43591</v>
      </c>
      <c r="F721" s="57">
        <v>5249</v>
      </c>
      <c r="G721" s="151">
        <v>7340</v>
      </c>
      <c r="H721" s="57">
        <v>6931</v>
      </c>
      <c r="I721" s="57"/>
      <c r="J721" s="152">
        <f t="shared" si="4"/>
        <v>24.31629013079667</v>
      </c>
      <c r="K721" s="153"/>
      <c r="L721" s="155"/>
      <c r="M721" s="155"/>
      <c r="N721" s="123"/>
      <c r="O721" s="123"/>
      <c r="P721" s="23">
        <f t="shared" si="1"/>
        <v>168.2</v>
      </c>
      <c r="Q721" s="117"/>
    </row>
    <row r="722" spans="1:17" ht="15.75" customHeight="1" x14ac:dyDescent="0.3">
      <c r="A722" s="118">
        <v>4361</v>
      </c>
      <c r="B722" s="118">
        <v>67</v>
      </c>
      <c r="C722" s="57" t="s">
        <v>469</v>
      </c>
      <c r="D722" s="57">
        <v>16</v>
      </c>
      <c r="E722" s="58">
        <v>43607</v>
      </c>
      <c r="F722" s="57">
        <v>5217</v>
      </c>
      <c r="G722" s="57">
        <v>6896</v>
      </c>
      <c r="H722" s="57">
        <v>6613</v>
      </c>
      <c r="I722" s="57">
        <v>2</v>
      </c>
      <c r="J722" s="152">
        <f t="shared" si="4"/>
        <v>20.272206303724928</v>
      </c>
      <c r="K722" s="153"/>
      <c r="L722" s="154">
        <f>AVERAGE(J722:J723)</f>
        <v>20.274184547211302</v>
      </c>
      <c r="M722" s="154">
        <f>_xlfn.STDEV.S(J722,J723)</f>
        <v>2.7976587681056999E-3</v>
      </c>
      <c r="N722" s="123"/>
      <c r="O722" s="123"/>
      <c r="P722" s="23">
        <f t="shared" si="1"/>
        <v>139.6</v>
      </c>
      <c r="Q722" s="117">
        <f>AVERAGE(P722:P723)</f>
        <v>138.6</v>
      </c>
    </row>
    <row r="723" spans="1:17" ht="15.75" customHeight="1" x14ac:dyDescent="0.3">
      <c r="A723" s="118">
        <v>4362</v>
      </c>
      <c r="B723" s="118">
        <v>68</v>
      </c>
      <c r="C723" s="57" t="s">
        <v>469</v>
      </c>
      <c r="D723" s="57">
        <v>16</v>
      </c>
      <c r="E723" s="58">
        <v>43607</v>
      </c>
      <c r="F723" s="57">
        <v>5288</v>
      </c>
      <c r="G723" s="57">
        <v>6943</v>
      </c>
      <c r="H723" s="57">
        <v>6664</v>
      </c>
      <c r="I723" s="57"/>
      <c r="J723" s="152">
        <f t="shared" si="4"/>
        <v>20.276162790697676</v>
      </c>
      <c r="K723" s="153"/>
      <c r="L723" s="155"/>
      <c r="M723" s="155"/>
      <c r="N723" s="123"/>
      <c r="O723" s="123"/>
      <c r="P723" s="23">
        <f t="shared" si="1"/>
        <v>137.6</v>
      </c>
      <c r="Q723" s="117"/>
    </row>
    <row r="724" spans="1:17" ht="15.75" customHeight="1" x14ac:dyDescent="0.3">
      <c r="A724" s="118">
        <v>5007</v>
      </c>
      <c r="B724" s="118">
        <v>67</v>
      </c>
      <c r="C724" s="57" t="s">
        <v>469</v>
      </c>
      <c r="D724" s="57">
        <v>18</v>
      </c>
      <c r="E724" s="58">
        <v>43626</v>
      </c>
      <c r="F724" s="57">
        <v>5217</v>
      </c>
      <c r="G724" s="57">
        <v>7527</v>
      </c>
      <c r="H724" s="57">
        <v>7143</v>
      </c>
      <c r="I724" s="57">
        <v>8</v>
      </c>
      <c r="J724" s="152">
        <f t="shared" si="4"/>
        <v>19.937694704049843</v>
      </c>
      <c r="K724" s="153"/>
      <c r="L724" s="154">
        <f>AVERAGE(J724:J725)</f>
        <v>19.952744292443601</v>
      </c>
      <c r="M724" s="154">
        <f>_xlfn.STDEV.S(J724,J725)</f>
        <v>2.1283332014585328E-2</v>
      </c>
      <c r="N724" s="123"/>
      <c r="O724" s="123"/>
      <c r="P724" s="23">
        <f t="shared" si="1"/>
        <v>192.6</v>
      </c>
      <c r="Q724" s="117">
        <f>AVERAGE(P724:P725)</f>
        <v>189.45</v>
      </c>
    </row>
    <row r="725" spans="1:17" ht="15.75" customHeight="1" x14ac:dyDescent="0.3">
      <c r="A725" s="118">
        <v>5008</v>
      </c>
      <c r="B725" s="118">
        <v>68</v>
      </c>
      <c r="C725" s="57" t="s">
        <v>469</v>
      </c>
      <c r="D725" s="57">
        <v>18</v>
      </c>
      <c r="E725" s="58">
        <v>43626</v>
      </c>
      <c r="F725" s="57">
        <v>5288</v>
      </c>
      <c r="G725" s="57">
        <v>7523</v>
      </c>
      <c r="H725" s="57">
        <v>7151</v>
      </c>
      <c r="I725" s="57"/>
      <c r="J725" s="152">
        <f t="shared" si="4"/>
        <v>19.967793880837359</v>
      </c>
      <c r="K725" s="153"/>
      <c r="L725" s="155"/>
      <c r="M725" s="155"/>
      <c r="N725" s="123"/>
      <c r="O725" s="123"/>
      <c r="P725" s="23">
        <f t="shared" si="1"/>
        <v>186.3</v>
      </c>
      <c r="Q725" s="117"/>
    </row>
    <row r="726" spans="1:17" ht="15.75" customHeight="1" x14ac:dyDescent="0.3">
      <c r="A726" s="118">
        <v>5587</v>
      </c>
      <c r="B726" s="118">
        <v>31</v>
      </c>
      <c r="C726" s="7" t="s">
        <v>469</v>
      </c>
      <c r="D726" s="7">
        <v>21</v>
      </c>
      <c r="E726" s="156">
        <v>43657</v>
      </c>
      <c r="F726" s="7">
        <v>5227</v>
      </c>
      <c r="G726" s="7">
        <v>7705</v>
      </c>
      <c r="H726" s="7">
        <v>7321</v>
      </c>
      <c r="I726" s="7">
        <v>8</v>
      </c>
      <c r="J726" s="152">
        <f t="shared" si="4"/>
        <v>18.338108882521489</v>
      </c>
      <c r="K726" s="153"/>
      <c r="L726" s="154">
        <f>AVERAGE(J726:J727)</f>
        <v>18.706044879106742</v>
      </c>
      <c r="M726" s="154">
        <f>_xlfn.STDEV.S(J726,J727)</f>
        <v>0.52034007645612768</v>
      </c>
      <c r="N726" s="123"/>
      <c r="O726" s="123"/>
      <c r="P726" s="23">
        <f t="shared" si="1"/>
        <v>209.4</v>
      </c>
      <c r="Q726" s="117">
        <f>AVERAGE(P726:P727)</f>
        <v>204.05</v>
      </c>
    </row>
    <row r="727" spans="1:17" ht="15.75" customHeight="1" x14ac:dyDescent="0.3">
      <c r="A727" s="118">
        <v>5588</v>
      </c>
      <c r="B727" s="118">
        <v>32</v>
      </c>
      <c r="C727" s="7" t="s">
        <v>469</v>
      </c>
      <c r="D727" s="7">
        <v>21</v>
      </c>
      <c r="E727" s="156">
        <v>43657</v>
      </c>
      <c r="F727" s="7">
        <v>5214</v>
      </c>
      <c r="G727" s="7">
        <v>7580</v>
      </c>
      <c r="H727" s="7">
        <v>7201</v>
      </c>
      <c r="I727" s="7"/>
      <c r="J727" s="152">
        <f t="shared" si="4"/>
        <v>19.073980875691998</v>
      </c>
      <c r="K727" s="153"/>
      <c r="L727" s="155"/>
      <c r="M727" s="155"/>
      <c r="N727" s="123"/>
      <c r="O727" s="123"/>
      <c r="P727" s="23">
        <f t="shared" si="1"/>
        <v>198.7</v>
      </c>
      <c r="Q727" s="117"/>
    </row>
    <row r="728" spans="1:17" ht="15.75" customHeight="1" x14ac:dyDescent="0.3">
      <c r="A728" s="118">
        <v>5901</v>
      </c>
      <c r="B728" s="118">
        <v>74</v>
      </c>
      <c r="C728" s="7" t="s">
        <v>469</v>
      </c>
      <c r="D728" s="7">
        <v>22</v>
      </c>
      <c r="E728" s="156">
        <v>43685</v>
      </c>
      <c r="F728" s="7">
        <v>5309</v>
      </c>
      <c r="G728" s="7">
        <v>7494</v>
      </c>
      <c r="H728" s="7">
        <v>7184</v>
      </c>
      <c r="I728" s="7">
        <v>5</v>
      </c>
      <c r="J728" s="152">
        <f t="shared" si="4"/>
        <v>16.533333333333331</v>
      </c>
      <c r="K728" s="153"/>
      <c r="L728" s="154">
        <f>AVERAGE(J728:J729)</f>
        <v>16.451346624693947</v>
      </c>
      <c r="M728" s="154">
        <f>_xlfn.STDEV.S(J728,J729)</f>
        <v>0.11594671529214599</v>
      </c>
      <c r="N728" s="123"/>
      <c r="O728" s="123"/>
      <c r="P728" s="23">
        <f t="shared" si="1"/>
        <v>187.5</v>
      </c>
      <c r="Q728" s="117">
        <f>AVERAGE(P728:P729)</f>
        <v>189.05</v>
      </c>
    </row>
    <row r="729" spans="1:17" ht="15.75" customHeight="1" x14ac:dyDescent="0.3">
      <c r="A729" s="118">
        <v>5902</v>
      </c>
      <c r="B729" s="118">
        <v>74</v>
      </c>
      <c r="C729" s="7" t="s">
        <v>469</v>
      </c>
      <c r="D729" s="7">
        <v>22</v>
      </c>
      <c r="E729" s="156">
        <v>43685</v>
      </c>
      <c r="F729" s="7">
        <v>5309</v>
      </c>
      <c r="G729" s="7">
        <v>7527</v>
      </c>
      <c r="H729" s="7">
        <v>7215</v>
      </c>
      <c r="I729" s="7"/>
      <c r="J729" s="152">
        <f t="shared" si="4"/>
        <v>16.369359916054567</v>
      </c>
      <c r="K729" s="153"/>
      <c r="L729" s="155"/>
      <c r="M729" s="155"/>
      <c r="N729" s="123"/>
      <c r="O729" s="123"/>
      <c r="P729" s="23">
        <f t="shared" si="1"/>
        <v>190.6</v>
      </c>
      <c r="Q729" s="117"/>
    </row>
    <row r="730" spans="1:17" ht="15.75" customHeight="1" x14ac:dyDescent="0.3">
      <c r="A730" s="118">
        <v>3327</v>
      </c>
      <c r="B730" s="118">
        <v>83</v>
      </c>
      <c r="C730" s="57" t="s">
        <v>470</v>
      </c>
      <c r="D730" s="57">
        <v>13</v>
      </c>
      <c r="E730" s="58">
        <v>43587</v>
      </c>
      <c r="F730" s="57">
        <v>5294</v>
      </c>
      <c r="G730" s="57">
        <v>9292</v>
      </c>
      <c r="H730" s="57">
        <v>7884</v>
      </c>
      <c r="I730" s="57">
        <v>1</v>
      </c>
      <c r="J730" s="152">
        <f t="shared" si="4"/>
        <v>54.362934362934368</v>
      </c>
      <c r="K730" s="153" t="s">
        <v>373</v>
      </c>
      <c r="L730" s="154">
        <f>AVERAGE(J730:J731)</f>
        <v>55.685217674953165</v>
      </c>
      <c r="M730" s="154">
        <f>_xlfn.STDEV.S(J730,J731)</f>
        <v>1.8699909931566028</v>
      </c>
      <c r="N730" s="123">
        <v>2</v>
      </c>
      <c r="O730" s="123"/>
      <c r="P730" s="23">
        <f t="shared" si="1"/>
        <v>259</v>
      </c>
      <c r="Q730" s="117">
        <f>AVERAGE(P730:P731)</f>
        <v>256.14999999999998</v>
      </c>
    </row>
    <row r="731" spans="1:17" ht="15.75" customHeight="1" x14ac:dyDescent="0.3">
      <c r="A731" s="118">
        <v>3328</v>
      </c>
      <c r="B731" s="118">
        <v>84</v>
      </c>
      <c r="C731" s="57" t="s">
        <v>470</v>
      </c>
      <c r="D731" s="57">
        <v>13</v>
      </c>
      <c r="E731" s="58">
        <v>43587</v>
      </c>
      <c r="F731" s="57">
        <v>5375</v>
      </c>
      <c r="G731" s="57">
        <v>9352</v>
      </c>
      <c r="H731" s="57">
        <v>7908</v>
      </c>
      <c r="I731" s="57"/>
      <c r="J731" s="152">
        <f t="shared" si="4"/>
        <v>57.007500986971969</v>
      </c>
      <c r="K731" s="153"/>
      <c r="L731" s="155"/>
      <c r="M731" s="155"/>
      <c r="N731" s="123"/>
      <c r="O731" s="123"/>
      <c r="P731" s="23">
        <f t="shared" si="1"/>
        <v>253.3</v>
      </c>
      <c r="Q731" s="117"/>
    </row>
    <row r="732" spans="1:17" ht="15.75" customHeight="1" x14ac:dyDescent="0.3">
      <c r="A732" s="118">
        <v>4051</v>
      </c>
      <c r="B732" s="118">
        <v>81</v>
      </c>
      <c r="C732" s="57" t="s">
        <v>470</v>
      </c>
      <c r="D732" s="57">
        <v>15</v>
      </c>
      <c r="E732" s="58">
        <v>43599</v>
      </c>
      <c r="F732" s="57">
        <v>5180</v>
      </c>
      <c r="G732" s="57">
        <v>9414</v>
      </c>
      <c r="H732" s="57">
        <v>8114</v>
      </c>
      <c r="I732" s="57"/>
      <c r="J732" s="152">
        <f t="shared" si="4"/>
        <v>44.308111792774369</v>
      </c>
      <c r="K732" s="152" t="s">
        <v>374</v>
      </c>
      <c r="L732" s="154">
        <f>AVERAGE(J732:J733)</f>
        <v>43.20393381755914</v>
      </c>
      <c r="M732" s="154">
        <f>_xlfn.STDEV.S(J732,J733)</f>
        <v>1.5615434678230407</v>
      </c>
      <c r="N732" s="123"/>
      <c r="O732" s="123"/>
      <c r="P732" s="23">
        <f t="shared" si="1"/>
        <v>293.39999999999998</v>
      </c>
      <c r="Q732" s="117">
        <f>AVERAGE(P732:P733)</f>
        <v>290.04999999999995</v>
      </c>
    </row>
    <row r="733" spans="1:17" ht="15.75" customHeight="1" x14ac:dyDescent="0.3">
      <c r="A733" s="118">
        <v>4052</v>
      </c>
      <c r="B733" s="118">
        <v>82</v>
      </c>
      <c r="C733" s="57" t="s">
        <v>470</v>
      </c>
      <c r="D733" s="57">
        <v>15</v>
      </c>
      <c r="E733" s="58">
        <v>43599</v>
      </c>
      <c r="F733" s="57">
        <v>5194</v>
      </c>
      <c r="G733" s="57">
        <v>9268</v>
      </c>
      <c r="H733" s="57">
        <v>8061</v>
      </c>
      <c r="I733" s="57"/>
      <c r="J733" s="152">
        <f t="shared" si="4"/>
        <v>42.09975584234391</v>
      </c>
      <c r="K733" s="152"/>
      <c r="L733" s="155"/>
      <c r="M733" s="155"/>
      <c r="N733" s="123"/>
      <c r="O733" s="123"/>
      <c r="P733" s="23">
        <f t="shared" si="1"/>
        <v>286.7</v>
      </c>
      <c r="Q733" s="117"/>
    </row>
    <row r="734" spans="1:17" ht="15.75" customHeight="1" x14ac:dyDescent="0.3">
      <c r="A734" s="118">
        <v>4697</v>
      </c>
      <c r="B734" s="118">
        <v>81</v>
      </c>
      <c r="C734" s="57" t="s">
        <v>470</v>
      </c>
      <c r="D734" s="57">
        <v>17</v>
      </c>
      <c r="E734" s="58">
        <v>43619</v>
      </c>
      <c r="F734" s="57">
        <v>5180</v>
      </c>
      <c r="G734" s="57">
        <v>8663</v>
      </c>
      <c r="H734" s="57">
        <v>7814</v>
      </c>
      <c r="I734" s="57"/>
      <c r="J734" s="152">
        <f t="shared" si="4"/>
        <v>32.232346241457861</v>
      </c>
      <c r="K734" s="153"/>
      <c r="L734" s="154">
        <f>AVERAGE(J734:J735)</f>
        <v>33.238791586776806</v>
      </c>
      <c r="M734" s="154">
        <f>_xlfn.STDEV.S(J734,J735)</f>
        <v>1.4233286571373243</v>
      </c>
      <c r="N734" s="123"/>
      <c r="O734" s="123"/>
      <c r="P734" s="23">
        <f t="shared" si="1"/>
        <v>263.39999999999998</v>
      </c>
      <c r="Q734" s="117">
        <f>AVERAGE(P734:P735)</f>
        <v>234.05</v>
      </c>
    </row>
    <row r="735" spans="1:17" ht="15.75" customHeight="1" x14ac:dyDescent="0.3">
      <c r="A735" s="118">
        <v>4698</v>
      </c>
      <c r="B735" s="118">
        <v>82</v>
      </c>
      <c r="C735" s="57" t="s">
        <v>470</v>
      </c>
      <c r="D735" s="57">
        <v>17</v>
      </c>
      <c r="E735" s="58">
        <v>43619</v>
      </c>
      <c r="F735" s="57">
        <v>5194</v>
      </c>
      <c r="G735" s="57">
        <v>7942</v>
      </c>
      <c r="H735" s="57">
        <v>7241</v>
      </c>
      <c r="I735" s="57"/>
      <c r="J735" s="152">
        <f t="shared" si="4"/>
        <v>34.24523693209575</v>
      </c>
      <c r="K735" s="153"/>
      <c r="L735" s="155"/>
      <c r="M735" s="155"/>
      <c r="N735" s="123"/>
      <c r="O735" s="123"/>
      <c r="P735" s="23">
        <f t="shared" si="1"/>
        <v>204.70000000000002</v>
      </c>
      <c r="Q735" s="117"/>
    </row>
    <row r="736" spans="1:17" ht="15.75" customHeight="1" x14ac:dyDescent="0.3">
      <c r="A736" s="118">
        <v>5903</v>
      </c>
      <c r="B736" s="118">
        <v>75</v>
      </c>
      <c r="C736" s="7" t="s">
        <v>470</v>
      </c>
      <c r="D736" s="7">
        <v>22</v>
      </c>
      <c r="E736" s="156">
        <v>43685</v>
      </c>
      <c r="F736" s="7">
        <v>5226</v>
      </c>
      <c r="G736" s="7">
        <v>8167</v>
      </c>
      <c r="H736" s="7">
        <v>7746</v>
      </c>
      <c r="I736" s="7">
        <v>5</v>
      </c>
      <c r="J736" s="152">
        <f t="shared" si="4"/>
        <v>16.706349206349206</v>
      </c>
      <c r="K736" s="153"/>
      <c r="L736" s="154">
        <f>AVERAGE(J736:J737)</f>
        <v>16.808773058773056</v>
      </c>
      <c r="M736" s="154">
        <f>_xlfn.STDEV.S(J736,J737)</f>
        <v>0.14484920120831235</v>
      </c>
      <c r="N736" s="123"/>
      <c r="O736" s="123"/>
      <c r="P736" s="23">
        <f t="shared" si="1"/>
        <v>252</v>
      </c>
      <c r="Q736" s="117">
        <f>AVERAGE(P736:P737)</f>
        <v>255.5</v>
      </c>
    </row>
    <row r="737" spans="1:17" ht="15.75" customHeight="1" x14ac:dyDescent="0.3">
      <c r="A737" s="118">
        <v>5904</v>
      </c>
      <c r="B737" s="118">
        <v>75</v>
      </c>
      <c r="C737" s="7" t="s">
        <v>470</v>
      </c>
      <c r="D737" s="7">
        <v>22</v>
      </c>
      <c r="E737" s="156">
        <v>43685</v>
      </c>
      <c r="F737" s="7">
        <v>5226</v>
      </c>
      <c r="G737" s="7">
        <v>8254</v>
      </c>
      <c r="H737" s="7">
        <v>7816</v>
      </c>
      <c r="I737" s="7"/>
      <c r="J737" s="152">
        <f t="shared" si="4"/>
        <v>16.91119691119691</v>
      </c>
      <c r="K737" s="153"/>
      <c r="L737" s="155"/>
      <c r="M737" s="155"/>
      <c r="N737" s="123"/>
      <c r="O737" s="123"/>
      <c r="P737" s="23">
        <f t="shared" si="1"/>
        <v>259</v>
      </c>
      <c r="Q737" s="117"/>
    </row>
    <row r="738" spans="1:17" ht="15.75" customHeight="1" x14ac:dyDescent="0.3">
      <c r="A738" s="118">
        <v>3329</v>
      </c>
      <c r="B738" s="118">
        <v>85</v>
      </c>
      <c r="C738" s="67" t="s">
        <v>471</v>
      </c>
      <c r="D738" s="67">
        <v>13</v>
      </c>
      <c r="E738" s="68">
        <v>43587</v>
      </c>
      <c r="F738" s="67">
        <v>5253</v>
      </c>
      <c r="G738" s="67">
        <v>8391</v>
      </c>
      <c r="H738" s="67">
        <v>7612</v>
      </c>
      <c r="I738" s="67">
        <v>1</v>
      </c>
      <c r="J738" s="157">
        <f t="shared" si="4"/>
        <v>33.022467147096229</v>
      </c>
      <c r="K738" s="158" t="s">
        <v>461</v>
      </c>
      <c r="L738" s="159">
        <f>AVERAGE(J738:J739)</f>
        <v>32.169128310390221</v>
      </c>
      <c r="M738" s="159">
        <f>_xlfn.STDEV.S(J738,J739)</f>
        <v>1.2068033561693194</v>
      </c>
      <c r="N738" s="123">
        <v>1</v>
      </c>
      <c r="O738" s="123"/>
      <c r="P738" s="23">
        <f t="shared" si="1"/>
        <v>235.9</v>
      </c>
      <c r="Q738" s="117">
        <f>AVERAGE(P738:P739)</f>
        <v>231.95</v>
      </c>
    </row>
    <row r="739" spans="1:17" ht="15.75" customHeight="1" x14ac:dyDescent="0.3">
      <c r="A739" s="118">
        <v>3330</v>
      </c>
      <c r="B739" s="118">
        <v>86</v>
      </c>
      <c r="C739" s="67" t="s">
        <v>471</v>
      </c>
      <c r="D739" s="67">
        <v>13</v>
      </c>
      <c r="E739" s="68">
        <v>43587</v>
      </c>
      <c r="F739" s="67">
        <v>5281</v>
      </c>
      <c r="G739" s="67">
        <v>8275</v>
      </c>
      <c r="H739" s="67">
        <v>7561</v>
      </c>
      <c r="I739" s="67"/>
      <c r="J739" s="157">
        <f t="shared" si="4"/>
        <v>31.315789473684209</v>
      </c>
      <c r="K739" s="158"/>
      <c r="L739" s="160"/>
      <c r="M739" s="160"/>
      <c r="N739" s="123"/>
      <c r="O739" s="123"/>
      <c r="P739" s="23">
        <f t="shared" si="1"/>
        <v>228</v>
      </c>
      <c r="Q739" s="117"/>
    </row>
    <row r="740" spans="1:17" ht="15.75" customHeight="1" x14ac:dyDescent="0.3">
      <c r="A740" s="118">
        <v>4053</v>
      </c>
      <c r="B740" s="118">
        <v>83</v>
      </c>
      <c r="C740" s="67" t="s">
        <v>471</v>
      </c>
      <c r="D740" s="67">
        <v>15</v>
      </c>
      <c r="E740" s="68">
        <v>43599</v>
      </c>
      <c r="F740" s="67">
        <v>5294</v>
      </c>
      <c r="G740" s="67">
        <v>8215</v>
      </c>
      <c r="H740" s="67">
        <v>7546</v>
      </c>
      <c r="I740" s="67"/>
      <c r="J740" s="157">
        <f t="shared" si="4"/>
        <v>29.706927175843695</v>
      </c>
      <c r="K740" s="157" t="s">
        <v>378</v>
      </c>
      <c r="L740" s="159">
        <f>AVERAGE(J740:J741)</f>
        <v>29.766118040414391</v>
      </c>
      <c r="M740" s="159">
        <f>_xlfn.STDEV.S(J740,J741)</f>
        <v>8.3708523444466151E-2</v>
      </c>
      <c r="N740" s="123"/>
      <c r="O740" s="123"/>
      <c r="P740" s="23">
        <f t="shared" si="1"/>
        <v>225.2</v>
      </c>
      <c r="Q740" s="117">
        <f>AVERAGE(P740:P741)</f>
        <v>229.95</v>
      </c>
    </row>
    <row r="741" spans="1:17" ht="15.75" customHeight="1" x14ac:dyDescent="0.3">
      <c r="A741" s="118">
        <v>4054</v>
      </c>
      <c r="B741" s="118">
        <v>84</v>
      </c>
      <c r="C741" s="67" t="s">
        <v>471</v>
      </c>
      <c r="D741" s="67">
        <v>15</v>
      </c>
      <c r="E741" s="68">
        <v>43599</v>
      </c>
      <c r="F741" s="67">
        <v>5375</v>
      </c>
      <c r="G741" s="67">
        <v>8422</v>
      </c>
      <c r="H741" s="67">
        <v>7722</v>
      </c>
      <c r="I741" s="67"/>
      <c r="J741" s="157">
        <f t="shared" si="4"/>
        <v>29.825308904985086</v>
      </c>
      <c r="K741" s="157"/>
      <c r="L741" s="160"/>
      <c r="M741" s="160"/>
      <c r="N741" s="123"/>
      <c r="O741" s="123"/>
      <c r="P741" s="23">
        <f t="shared" si="1"/>
        <v>234.7</v>
      </c>
      <c r="Q741" s="117"/>
    </row>
    <row r="742" spans="1:17" ht="15.75" customHeight="1" x14ac:dyDescent="0.3">
      <c r="A742" s="118">
        <v>4699</v>
      </c>
      <c r="B742" s="118">
        <v>83</v>
      </c>
      <c r="C742" s="67" t="s">
        <v>471</v>
      </c>
      <c r="D742" s="67">
        <v>17</v>
      </c>
      <c r="E742" s="68">
        <v>43619</v>
      </c>
      <c r="F742" s="67">
        <v>5294</v>
      </c>
      <c r="G742" s="67">
        <v>7775</v>
      </c>
      <c r="H742" s="67">
        <v>7286</v>
      </c>
      <c r="I742" s="67"/>
      <c r="J742" s="157">
        <f t="shared" si="4"/>
        <v>24.548192771084338</v>
      </c>
      <c r="K742" s="158"/>
      <c r="L742" s="159">
        <f>AVERAGE(J742:J743)</f>
        <v>23.985103166971484</v>
      </c>
      <c r="M742" s="159">
        <f>_xlfn.STDEV.S(J742,J743)</f>
        <v>0.79632895496769207</v>
      </c>
      <c r="N742" s="123"/>
      <c r="O742" s="123"/>
      <c r="P742" s="23">
        <f t="shared" si="1"/>
        <v>199.2</v>
      </c>
      <c r="Q742" s="117">
        <f>AVERAGE(P742:P743)</f>
        <v>195.45</v>
      </c>
    </row>
    <row r="743" spans="1:17" ht="15.75" customHeight="1" x14ac:dyDescent="0.3">
      <c r="A743" s="118">
        <v>4700</v>
      </c>
      <c r="B743" s="118">
        <v>84</v>
      </c>
      <c r="C743" s="67" t="s">
        <v>471</v>
      </c>
      <c r="D743" s="67">
        <v>17</v>
      </c>
      <c r="E743" s="68">
        <v>43619</v>
      </c>
      <c r="F743" s="67">
        <v>5375</v>
      </c>
      <c r="G743" s="67">
        <v>7741</v>
      </c>
      <c r="H743" s="67">
        <v>7292</v>
      </c>
      <c r="I743" s="67"/>
      <c r="J743" s="157">
        <f t="shared" si="4"/>
        <v>23.422013562858634</v>
      </c>
      <c r="K743" s="158"/>
      <c r="L743" s="160"/>
      <c r="M743" s="160"/>
      <c r="N743" s="123"/>
      <c r="O743" s="123"/>
      <c r="P743" s="23">
        <f t="shared" si="1"/>
        <v>191.7</v>
      </c>
      <c r="Q743" s="117"/>
    </row>
    <row r="744" spans="1:17" ht="15.75" customHeight="1" x14ac:dyDescent="0.3">
      <c r="A744" s="118">
        <v>5315</v>
      </c>
      <c r="B744" s="118">
        <v>53</v>
      </c>
      <c r="C744" s="7" t="s">
        <v>471</v>
      </c>
      <c r="D744" s="7">
        <v>19</v>
      </c>
      <c r="E744" s="156">
        <v>43637</v>
      </c>
      <c r="F744" s="7">
        <v>5232</v>
      </c>
      <c r="G744" s="7">
        <v>7962</v>
      </c>
      <c r="H744" s="7">
        <v>7428</v>
      </c>
      <c r="I744" s="7" t="s">
        <v>396</v>
      </c>
      <c r="J744" s="161">
        <f t="shared" si="4"/>
        <v>24.316939890710383</v>
      </c>
      <c r="K744" s="3"/>
      <c r="L744" s="162">
        <f>AVERAGE(J744:J745)</f>
        <v>23.946153768884603</v>
      </c>
      <c r="M744" s="162">
        <f>_xlfn.STDEV.S(J744,J745)</f>
        <v>0.5243707622257413</v>
      </c>
      <c r="N744" s="123"/>
      <c r="O744" s="123"/>
      <c r="P744" s="23">
        <f t="shared" si="1"/>
        <v>219.6</v>
      </c>
      <c r="Q744" s="117">
        <f>AVERAGE(P744:P745)</f>
        <v>218.6</v>
      </c>
    </row>
    <row r="745" spans="1:17" ht="15.75" customHeight="1" x14ac:dyDescent="0.3">
      <c r="A745" s="118">
        <v>5316</v>
      </c>
      <c r="B745" s="118">
        <v>54</v>
      </c>
      <c r="C745" s="7" t="s">
        <v>471</v>
      </c>
      <c r="D745" s="7">
        <v>19</v>
      </c>
      <c r="E745" s="156">
        <v>43637</v>
      </c>
      <c r="F745" s="7">
        <v>5271</v>
      </c>
      <c r="G745" s="7">
        <v>7960</v>
      </c>
      <c r="H745" s="7">
        <v>7447</v>
      </c>
      <c r="I745" s="7"/>
      <c r="J745" s="161">
        <f t="shared" si="4"/>
        <v>23.575367647058822</v>
      </c>
      <c r="K745" s="3"/>
      <c r="L745" s="23"/>
      <c r="M745" s="23"/>
      <c r="N745" s="123"/>
      <c r="O745" s="123"/>
      <c r="P745" s="23">
        <f t="shared" si="1"/>
        <v>217.6</v>
      </c>
      <c r="Q745" s="117"/>
    </row>
    <row r="746" spans="1:17" ht="15.75" customHeight="1" x14ac:dyDescent="0.3">
      <c r="A746" s="118">
        <v>5905</v>
      </c>
      <c r="B746" s="118">
        <v>76</v>
      </c>
      <c r="C746" s="7" t="s">
        <v>471</v>
      </c>
      <c r="D746" s="7">
        <v>22</v>
      </c>
      <c r="E746" s="156">
        <v>43685</v>
      </c>
      <c r="F746" s="7">
        <v>5239</v>
      </c>
      <c r="G746" s="7">
        <v>7942</v>
      </c>
      <c r="H746" s="7">
        <v>7566</v>
      </c>
      <c r="I746" s="7">
        <v>7</v>
      </c>
      <c r="J746" s="152">
        <f t="shared" si="4"/>
        <v>16.158143532445209</v>
      </c>
      <c r="K746" s="153"/>
      <c r="L746" s="154">
        <f>AVERAGE(J746:J747)</f>
        <v>16.348852509787903</v>
      </c>
      <c r="M746" s="154">
        <f>_xlfn.STDEV.S(J746,J747)</f>
        <v>0.26970322222434207</v>
      </c>
      <c r="N746" s="123"/>
      <c r="O746" s="123"/>
      <c r="P746" s="23">
        <f t="shared" si="1"/>
        <v>232.7</v>
      </c>
      <c r="Q746" s="117">
        <f>AVERAGE(P746:P747)</f>
        <v>221.25</v>
      </c>
    </row>
    <row r="747" spans="1:17" ht="15.75" customHeight="1" x14ac:dyDescent="0.3">
      <c r="A747" s="118">
        <v>5906</v>
      </c>
      <c r="B747" s="118">
        <v>76</v>
      </c>
      <c r="C747" s="7" t="s">
        <v>471</v>
      </c>
      <c r="D747" s="7">
        <v>22</v>
      </c>
      <c r="E747" s="156">
        <v>43685</v>
      </c>
      <c r="F747" s="7">
        <v>5239</v>
      </c>
      <c r="G747" s="7">
        <v>7684</v>
      </c>
      <c r="H747" s="7">
        <v>7337</v>
      </c>
      <c r="I747" s="7"/>
      <c r="J747" s="152">
        <f t="shared" si="4"/>
        <v>16.539561487130598</v>
      </c>
      <c r="K747" s="153"/>
      <c r="L747" s="155"/>
      <c r="M747" s="155"/>
      <c r="N747" s="123"/>
      <c r="O747" s="123"/>
      <c r="P747" s="23">
        <f t="shared" si="1"/>
        <v>209.8</v>
      </c>
      <c r="Q747" s="117"/>
    </row>
    <row r="748" spans="1:17" ht="15.75" customHeight="1" x14ac:dyDescent="0.3">
      <c r="A748" s="118">
        <v>3331</v>
      </c>
      <c r="B748" s="118">
        <v>87</v>
      </c>
      <c r="C748" s="67" t="s">
        <v>472</v>
      </c>
      <c r="D748" s="67">
        <v>13</v>
      </c>
      <c r="E748" s="68">
        <v>43587</v>
      </c>
      <c r="F748" s="67">
        <v>5250</v>
      </c>
      <c r="G748" s="67">
        <v>7976</v>
      </c>
      <c r="H748" s="67">
        <v>7267</v>
      </c>
      <c r="I748" s="67">
        <v>1</v>
      </c>
      <c r="J748" s="157">
        <f t="shared" si="4"/>
        <v>35.151214675260292</v>
      </c>
      <c r="K748" s="158" t="s">
        <v>13</v>
      </c>
      <c r="L748" s="159">
        <f>AVERAGE(J748:J749)</f>
        <v>35.936883703233178</v>
      </c>
      <c r="M748" s="159">
        <f>_xlfn.STDEV.S(J748,J749)</f>
        <v>1.1111037948957379</v>
      </c>
      <c r="N748" s="123">
        <v>1</v>
      </c>
      <c r="O748" s="123"/>
      <c r="P748" s="23">
        <f t="shared" si="1"/>
        <v>201.7</v>
      </c>
      <c r="Q748" s="117">
        <f>AVERAGE(P748:P749)</f>
        <v>193.3</v>
      </c>
    </row>
    <row r="749" spans="1:17" ht="15.75" customHeight="1" x14ac:dyDescent="0.3">
      <c r="A749" s="118">
        <v>3332</v>
      </c>
      <c r="B749" s="118">
        <v>88</v>
      </c>
      <c r="C749" s="67" t="s">
        <v>472</v>
      </c>
      <c r="D749" s="67">
        <v>13</v>
      </c>
      <c r="E749" s="68">
        <v>43587</v>
      </c>
      <c r="F749" s="67">
        <v>5241</v>
      </c>
      <c r="G749" s="67">
        <v>7769</v>
      </c>
      <c r="H749" s="67">
        <v>7090</v>
      </c>
      <c r="I749" s="67"/>
      <c r="J749" s="157">
        <f t="shared" si="4"/>
        <v>36.722552731206058</v>
      </c>
      <c r="K749" s="158"/>
      <c r="L749" s="160"/>
      <c r="M749" s="160"/>
      <c r="N749" s="123"/>
      <c r="O749" s="123"/>
      <c r="P749" s="23">
        <f t="shared" si="1"/>
        <v>184.9</v>
      </c>
      <c r="Q749" s="117"/>
    </row>
    <row r="750" spans="1:17" ht="15.75" customHeight="1" x14ac:dyDescent="0.3">
      <c r="A750" s="118">
        <v>4055</v>
      </c>
      <c r="B750" s="118">
        <v>85</v>
      </c>
      <c r="C750" s="67" t="s">
        <v>472</v>
      </c>
      <c r="D750" s="67">
        <v>15</v>
      </c>
      <c r="E750" s="68">
        <v>43599</v>
      </c>
      <c r="F750" s="67">
        <v>5253</v>
      </c>
      <c r="G750" s="67">
        <v>7426</v>
      </c>
      <c r="H750" s="67">
        <v>6889</v>
      </c>
      <c r="I750" s="67"/>
      <c r="J750" s="157">
        <f t="shared" si="4"/>
        <v>32.8239608801956</v>
      </c>
      <c r="K750" s="157"/>
      <c r="L750" s="159">
        <f>AVERAGE(J750:J751)</f>
        <v>33.261915757044761</v>
      </c>
      <c r="M750" s="159">
        <f>_xlfn.STDEV.S(J750,J751)</f>
        <v>0.61936172654751798</v>
      </c>
      <c r="N750" s="123"/>
      <c r="O750" s="123"/>
      <c r="P750" s="23">
        <f t="shared" si="1"/>
        <v>163.6</v>
      </c>
      <c r="Q750" s="117">
        <f>AVERAGE(P750:P751)</f>
        <v>159.1</v>
      </c>
    </row>
    <row r="751" spans="1:17" ht="15.75" customHeight="1" x14ac:dyDescent="0.3">
      <c r="A751" s="118">
        <v>4056</v>
      </c>
      <c r="B751" s="118">
        <v>86</v>
      </c>
      <c r="C751" s="67" t="s">
        <v>472</v>
      </c>
      <c r="D751" s="67">
        <v>15</v>
      </c>
      <c r="E751" s="68">
        <v>43599</v>
      </c>
      <c r="F751" s="67">
        <v>5281</v>
      </c>
      <c r="G751" s="67">
        <v>7348</v>
      </c>
      <c r="H751" s="67">
        <v>6827</v>
      </c>
      <c r="I751" s="67"/>
      <c r="J751" s="157">
        <f t="shared" si="4"/>
        <v>33.699870633893916</v>
      </c>
      <c r="K751" s="157"/>
      <c r="L751" s="160"/>
      <c r="M751" s="160"/>
      <c r="N751" s="123"/>
      <c r="O751" s="123"/>
      <c r="P751" s="23">
        <f t="shared" si="1"/>
        <v>154.6</v>
      </c>
      <c r="Q751" s="117"/>
    </row>
    <row r="752" spans="1:17" ht="15.75" customHeight="1" x14ac:dyDescent="0.3">
      <c r="A752" s="118">
        <v>4701</v>
      </c>
      <c r="B752" s="118">
        <v>85</v>
      </c>
      <c r="C752" s="67" t="s">
        <v>472</v>
      </c>
      <c r="D752" s="67">
        <v>17</v>
      </c>
      <c r="E752" s="68">
        <v>43619</v>
      </c>
      <c r="F752" s="67">
        <v>5253</v>
      </c>
      <c r="G752" s="67">
        <v>7165</v>
      </c>
      <c r="H752" s="67">
        <v>6819</v>
      </c>
      <c r="I752" s="67"/>
      <c r="J752" s="157">
        <f t="shared" si="4"/>
        <v>22.094508301404854</v>
      </c>
      <c r="K752" s="158"/>
      <c r="L752" s="159">
        <f>AVERAGE(J752:J753)</f>
        <v>22.421201007474949</v>
      </c>
      <c r="M752" s="159">
        <f>_xlfn.STDEV.S(J752,J753)</f>
        <v>0.46201325565269463</v>
      </c>
      <c r="N752" s="123"/>
      <c r="O752" s="123"/>
      <c r="P752" s="23">
        <f t="shared" si="1"/>
        <v>156.6</v>
      </c>
      <c r="Q752" s="117">
        <f>AVERAGE(P752:P753)</f>
        <v>155.44999999999999</v>
      </c>
    </row>
    <row r="753" spans="1:17" ht="15.75" customHeight="1" x14ac:dyDescent="0.3">
      <c r="A753" s="118">
        <v>4702</v>
      </c>
      <c r="B753" s="118">
        <v>86</v>
      </c>
      <c r="C753" s="67" t="s">
        <v>472</v>
      </c>
      <c r="D753" s="67">
        <v>17</v>
      </c>
      <c r="E753" s="68">
        <v>43619</v>
      </c>
      <c r="F753" s="67">
        <v>5281</v>
      </c>
      <c r="G753" s="67">
        <v>7175</v>
      </c>
      <c r="H753" s="67">
        <v>6824</v>
      </c>
      <c r="I753" s="67"/>
      <c r="J753" s="157">
        <f t="shared" si="4"/>
        <v>22.747893713545043</v>
      </c>
      <c r="K753" s="158"/>
      <c r="L753" s="160"/>
      <c r="M753" s="160"/>
      <c r="N753" s="123"/>
      <c r="O753" s="123"/>
      <c r="P753" s="23">
        <f t="shared" si="1"/>
        <v>154.30000000000001</v>
      </c>
      <c r="Q753" s="117"/>
    </row>
    <row r="754" spans="1:17" ht="15.75" customHeight="1" x14ac:dyDescent="0.3">
      <c r="A754" s="118">
        <v>5317</v>
      </c>
      <c r="B754" s="118">
        <v>55</v>
      </c>
      <c r="C754" s="7" t="s">
        <v>472</v>
      </c>
      <c r="D754" s="7">
        <v>19</v>
      </c>
      <c r="E754" s="156">
        <v>43637</v>
      </c>
      <c r="F754" s="7">
        <v>5269</v>
      </c>
      <c r="G754" s="7">
        <v>7922</v>
      </c>
      <c r="H754" s="7">
        <v>7321</v>
      </c>
      <c r="I754" s="7" t="s">
        <v>382</v>
      </c>
      <c r="J754" s="161">
        <f t="shared" si="4"/>
        <v>29.288499025341132</v>
      </c>
      <c r="K754" s="3"/>
      <c r="L754" s="162">
        <f>AVERAGE(J754:J755)</f>
        <v>29.288499025341132</v>
      </c>
      <c r="M754" s="162"/>
      <c r="N754" s="123"/>
      <c r="O754" s="123"/>
      <c r="P754" s="23">
        <f t="shared" si="1"/>
        <v>205.2</v>
      </c>
      <c r="Q754" s="117">
        <f>AVERAGE(P754:P755)</f>
        <v>-160.1</v>
      </c>
    </row>
    <row r="755" spans="1:17" ht="15.75" customHeight="1" x14ac:dyDescent="0.3">
      <c r="A755" s="118">
        <v>5318</v>
      </c>
      <c r="B755" s="118">
        <v>56</v>
      </c>
      <c r="C755" s="7" t="s">
        <v>472</v>
      </c>
      <c r="D755" s="7">
        <v>19</v>
      </c>
      <c r="E755" s="156">
        <v>43637</v>
      </c>
      <c r="F755" s="7">
        <v>5254</v>
      </c>
      <c r="G755" s="7">
        <v>8112</v>
      </c>
      <c r="H755" s="7"/>
      <c r="I755" s="7"/>
      <c r="J755" s="161"/>
      <c r="K755" s="3"/>
      <c r="L755" s="23"/>
      <c r="M755" s="23"/>
      <c r="N755" s="123"/>
      <c r="O755" s="123"/>
      <c r="P755" s="23">
        <f t="shared" si="1"/>
        <v>-525.4</v>
      </c>
      <c r="Q755" s="117"/>
    </row>
    <row r="756" spans="1:17" ht="15.75" customHeight="1" x14ac:dyDescent="0.3">
      <c r="A756" s="118">
        <v>5907</v>
      </c>
      <c r="B756" s="118">
        <v>77</v>
      </c>
      <c r="C756" s="7" t="s">
        <v>472</v>
      </c>
      <c r="D756" s="7">
        <v>22</v>
      </c>
      <c r="E756" s="156">
        <v>43685</v>
      </c>
      <c r="F756" s="7">
        <v>5212</v>
      </c>
      <c r="G756" s="7">
        <v>7023</v>
      </c>
      <c r="H756" s="7">
        <v>6773</v>
      </c>
      <c r="I756" s="7">
        <v>9</v>
      </c>
      <c r="J756" s="152">
        <f t="shared" ref="J756:J794" si="5">+(((G756-F756)-(H756-F756))/(H756-F756))*100</f>
        <v>16.015374759769379</v>
      </c>
      <c r="K756" s="153"/>
      <c r="L756" s="154">
        <f>AVERAGE(J756:J757)</f>
        <v>16.522538865033205</v>
      </c>
      <c r="M756" s="154">
        <f>_xlfn.STDEV.S(J756,J757)</f>
        <v>0.71723835601291819</v>
      </c>
      <c r="N756" s="123"/>
      <c r="O756" s="123"/>
      <c r="P756" s="23">
        <f t="shared" si="1"/>
        <v>156.1</v>
      </c>
      <c r="Q756" s="117">
        <f>AVERAGE(P756:P757)</f>
        <v>153.80000000000001</v>
      </c>
    </row>
    <row r="757" spans="1:17" ht="15.75" customHeight="1" x14ac:dyDescent="0.3">
      <c r="A757" s="118">
        <v>5908</v>
      </c>
      <c r="B757" s="118">
        <v>77</v>
      </c>
      <c r="C757" s="7" t="s">
        <v>472</v>
      </c>
      <c r="D757" s="7">
        <v>22</v>
      </c>
      <c r="E757" s="156">
        <v>43685</v>
      </c>
      <c r="F757" s="7">
        <v>5212</v>
      </c>
      <c r="G757" s="7">
        <v>6985</v>
      </c>
      <c r="H757" s="7">
        <v>6727</v>
      </c>
      <c r="I757" s="7"/>
      <c r="J757" s="152">
        <f t="shared" si="5"/>
        <v>17.029702970297031</v>
      </c>
      <c r="K757" s="153"/>
      <c r="L757" s="155"/>
      <c r="M757" s="155"/>
      <c r="N757" s="123"/>
      <c r="O757" s="123"/>
      <c r="P757" s="23">
        <f t="shared" si="1"/>
        <v>151.5</v>
      </c>
      <c r="Q757" s="117"/>
    </row>
    <row r="758" spans="1:17" ht="15.75" customHeight="1" x14ac:dyDescent="0.3">
      <c r="A758" s="118">
        <v>3697</v>
      </c>
      <c r="B758" s="118">
        <v>119</v>
      </c>
      <c r="C758" s="57" t="s">
        <v>473</v>
      </c>
      <c r="D758" s="57">
        <v>14</v>
      </c>
      <c r="E758" s="58">
        <v>43591</v>
      </c>
      <c r="F758" s="57">
        <v>5212</v>
      </c>
      <c r="G758" s="151">
        <v>6811</v>
      </c>
      <c r="H758" s="57">
        <v>6372</v>
      </c>
      <c r="I758" s="57">
        <v>2</v>
      </c>
      <c r="J758" s="152">
        <f t="shared" si="5"/>
        <v>37.844827586206897</v>
      </c>
      <c r="K758" s="153" t="s">
        <v>474</v>
      </c>
      <c r="L758" s="154">
        <f>AVERAGE(J758:J759)</f>
        <v>38.769398491573298</v>
      </c>
      <c r="M758" s="154">
        <f>_xlfn.STDEV.S(J758,J759)</f>
        <v>1.3075407137447315</v>
      </c>
      <c r="N758" s="123">
        <v>2</v>
      </c>
      <c r="O758" s="123"/>
      <c r="P758" s="23">
        <f t="shared" si="1"/>
        <v>116</v>
      </c>
      <c r="Q758" s="117">
        <f>AVERAGE(P758:P759)</f>
        <v>113.55</v>
      </c>
    </row>
    <row r="759" spans="1:17" ht="15.75" customHeight="1" x14ac:dyDescent="0.3">
      <c r="A759" s="118">
        <v>3698</v>
      </c>
      <c r="B759" s="118">
        <v>120</v>
      </c>
      <c r="C759" s="57" t="s">
        <v>473</v>
      </c>
      <c r="D759" s="57">
        <v>14</v>
      </c>
      <c r="E759" s="58">
        <v>43591</v>
      </c>
      <c r="F759" s="57">
        <v>5196</v>
      </c>
      <c r="G759" s="151">
        <v>6748</v>
      </c>
      <c r="H759" s="57">
        <v>6307</v>
      </c>
      <c r="I759" s="57"/>
      <c r="J759" s="152">
        <f t="shared" si="5"/>
        <v>39.693969396939693</v>
      </c>
      <c r="K759" s="153"/>
      <c r="L759" s="155"/>
      <c r="M759" s="155"/>
      <c r="N759" s="123"/>
      <c r="O759" s="123"/>
      <c r="P759" s="23">
        <f t="shared" si="1"/>
        <v>111.1</v>
      </c>
      <c r="Q759" s="117"/>
    </row>
    <row r="760" spans="1:17" ht="15.75" customHeight="1" x14ac:dyDescent="0.3">
      <c r="A760" s="118">
        <v>4363</v>
      </c>
      <c r="B760" s="118">
        <v>69</v>
      </c>
      <c r="C760" s="57" t="s">
        <v>473</v>
      </c>
      <c r="D760" s="57">
        <v>16</v>
      </c>
      <c r="E760" s="58">
        <v>43607</v>
      </c>
      <c r="F760" s="57">
        <v>5248</v>
      </c>
      <c r="G760" s="57">
        <v>7075</v>
      </c>
      <c r="H760" s="57">
        <v>6634</v>
      </c>
      <c r="I760" s="57">
        <v>2</v>
      </c>
      <c r="J760" s="152">
        <f t="shared" si="5"/>
        <v>31.818181818181817</v>
      </c>
      <c r="K760" s="153"/>
      <c r="L760" s="154">
        <f>AVERAGE(J760:J761)</f>
        <v>31.602264730343549</v>
      </c>
      <c r="M760" s="154">
        <f>_xlfn.STDEV.S(J760,J761)</f>
        <v>0.3053528739689807</v>
      </c>
      <c r="N760" s="123"/>
      <c r="O760" s="123"/>
      <c r="P760" s="23">
        <f t="shared" si="1"/>
        <v>138.6</v>
      </c>
      <c r="Q760" s="117">
        <f>AVERAGE(P760:P761)</f>
        <v>140.35</v>
      </c>
    </row>
    <row r="761" spans="1:17" ht="15.75" customHeight="1" x14ac:dyDescent="0.3">
      <c r="A761" s="118">
        <v>4364</v>
      </c>
      <c r="B761" s="118">
        <v>70</v>
      </c>
      <c r="C761" s="57" t="s">
        <v>473</v>
      </c>
      <c r="D761" s="57">
        <v>16</v>
      </c>
      <c r="E761" s="58">
        <v>43607</v>
      </c>
      <c r="F761" s="57">
        <v>5266</v>
      </c>
      <c r="G761" s="57">
        <v>7133</v>
      </c>
      <c r="H761" s="57">
        <v>6687</v>
      </c>
      <c r="I761" s="57"/>
      <c r="J761" s="152">
        <f t="shared" si="5"/>
        <v>31.386347642505282</v>
      </c>
      <c r="K761" s="153"/>
      <c r="L761" s="155"/>
      <c r="M761" s="155"/>
      <c r="N761" s="123"/>
      <c r="O761" s="123"/>
      <c r="P761" s="23">
        <f t="shared" si="1"/>
        <v>142.1</v>
      </c>
      <c r="Q761" s="117"/>
    </row>
    <row r="762" spans="1:17" ht="15.75" customHeight="1" x14ac:dyDescent="0.3">
      <c r="A762" s="118">
        <v>5009</v>
      </c>
      <c r="B762" s="118">
        <v>69</v>
      </c>
      <c r="C762" s="57" t="s">
        <v>473</v>
      </c>
      <c r="D762" s="57">
        <v>18</v>
      </c>
      <c r="E762" s="58">
        <v>43626</v>
      </c>
      <c r="F762" s="57">
        <v>5248</v>
      </c>
      <c r="G762" s="57">
        <v>6265</v>
      </c>
      <c r="H762" s="57">
        <v>6080</v>
      </c>
      <c r="I762" s="57">
        <v>8</v>
      </c>
      <c r="J762" s="152">
        <f t="shared" si="5"/>
        <v>22.235576923076923</v>
      </c>
      <c r="K762" s="153"/>
      <c r="L762" s="154">
        <f>AVERAGE(J762:J763)</f>
        <v>22.017259361009359</v>
      </c>
      <c r="M762" s="154">
        <f>_xlfn.STDEV.S(J762,J763)</f>
        <v>0.3087476571801776</v>
      </c>
      <c r="N762" s="123"/>
      <c r="O762" s="123"/>
      <c r="P762" s="23">
        <f t="shared" si="1"/>
        <v>83.2</v>
      </c>
      <c r="Q762" s="117">
        <f>AVERAGE(P762:P763)</f>
        <v>88.85</v>
      </c>
    </row>
    <row r="763" spans="1:17" ht="15.75" customHeight="1" x14ac:dyDescent="0.3">
      <c r="A763" s="118">
        <v>5010</v>
      </c>
      <c r="B763" s="118">
        <v>70</v>
      </c>
      <c r="C763" s="57" t="s">
        <v>473</v>
      </c>
      <c r="D763" s="57">
        <v>18</v>
      </c>
      <c r="E763" s="58">
        <v>43626</v>
      </c>
      <c r="F763" s="57">
        <v>5266</v>
      </c>
      <c r="G763" s="57">
        <v>6417</v>
      </c>
      <c r="H763" s="57">
        <v>6211</v>
      </c>
      <c r="I763" s="57"/>
      <c r="J763" s="152">
        <f t="shared" si="5"/>
        <v>21.798941798941797</v>
      </c>
      <c r="K763" s="153"/>
      <c r="L763" s="155"/>
      <c r="M763" s="155"/>
      <c r="N763" s="123"/>
      <c r="O763" s="123"/>
      <c r="P763" s="23">
        <f t="shared" si="1"/>
        <v>94.5</v>
      </c>
      <c r="Q763" s="117"/>
    </row>
    <row r="764" spans="1:17" ht="15.75" customHeight="1" x14ac:dyDescent="0.3">
      <c r="A764" s="118">
        <v>5589</v>
      </c>
      <c r="B764" s="118">
        <v>33</v>
      </c>
      <c r="C764" s="7" t="s">
        <v>473</v>
      </c>
      <c r="D764" s="7">
        <v>21</v>
      </c>
      <c r="E764" s="156">
        <v>43657</v>
      </c>
      <c r="F764" s="7">
        <v>5203</v>
      </c>
      <c r="G764" s="7">
        <v>6833</v>
      </c>
      <c r="H764" s="7">
        <v>6550</v>
      </c>
      <c r="I764" s="7">
        <v>8</v>
      </c>
      <c r="J764" s="152">
        <f t="shared" si="5"/>
        <v>21.00965107646622</v>
      </c>
      <c r="K764" s="153"/>
      <c r="L764" s="154">
        <f>AVERAGE(J764:J765)</f>
        <v>20.944825538233111</v>
      </c>
      <c r="M764" s="154">
        <f>_xlfn.STDEV.S(J764,J765)</f>
        <v>9.1677155357397871E-2</v>
      </c>
      <c r="N764" s="123"/>
      <c r="O764" s="123"/>
      <c r="P764" s="23">
        <f t="shared" si="1"/>
        <v>134.69999999999999</v>
      </c>
      <c r="Q764" s="117">
        <f>AVERAGE(P764:P765)</f>
        <v>129.85</v>
      </c>
    </row>
    <row r="765" spans="1:17" ht="15.75" customHeight="1" x14ac:dyDescent="0.3">
      <c r="A765" s="118">
        <v>5590</v>
      </c>
      <c r="B765" s="118">
        <v>34</v>
      </c>
      <c r="C765" s="7" t="s">
        <v>473</v>
      </c>
      <c r="D765" s="7">
        <v>21</v>
      </c>
      <c r="E765" s="156">
        <v>43657</v>
      </c>
      <c r="F765" s="7">
        <v>5191</v>
      </c>
      <c r="G765" s="7">
        <v>6702</v>
      </c>
      <c r="H765" s="7">
        <v>6441</v>
      </c>
      <c r="I765" s="7"/>
      <c r="J765" s="152">
        <f t="shared" si="5"/>
        <v>20.880000000000003</v>
      </c>
      <c r="K765" s="153"/>
      <c r="L765" s="155"/>
      <c r="M765" s="155"/>
      <c r="N765" s="123"/>
      <c r="O765" s="123"/>
      <c r="P765" s="23">
        <f t="shared" si="1"/>
        <v>125</v>
      </c>
      <c r="Q765" s="117"/>
    </row>
    <row r="766" spans="1:17" ht="15.75" customHeight="1" x14ac:dyDescent="0.3">
      <c r="A766" s="118">
        <v>5909</v>
      </c>
      <c r="B766" s="118">
        <v>78</v>
      </c>
      <c r="C766" s="7" t="s">
        <v>473</v>
      </c>
      <c r="D766" s="7">
        <v>22</v>
      </c>
      <c r="E766" s="156">
        <v>43685</v>
      </c>
      <c r="F766" s="7">
        <v>5245</v>
      </c>
      <c r="G766" s="7">
        <v>6996</v>
      </c>
      <c r="H766" s="7">
        <v>6755</v>
      </c>
      <c r="I766" s="7">
        <v>8</v>
      </c>
      <c r="J766" s="152">
        <f t="shared" si="5"/>
        <v>15.960264900662253</v>
      </c>
      <c r="K766" s="153"/>
      <c r="L766" s="154">
        <f>AVERAGE(J766:J767)</f>
        <v>16.567665606829799</v>
      </c>
      <c r="M766" s="154">
        <f>_xlfn.STDEV.S(J766,J767)</f>
        <v>0.85899431645714119</v>
      </c>
      <c r="N766" s="123"/>
      <c r="O766" s="123"/>
      <c r="P766" s="23">
        <f t="shared" si="1"/>
        <v>151</v>
      </c>
      <c r="Q766" s="117">
        <f>AVERAGE(P766:P767)</f>
        <v>150.9</v>
      </c>
    </row>
    <row r="767" spans="1:17" ht="15.75" customHeight="1" x14ac:dyDescent="0.3">
      <c r="A767" s="118">
        <v>5910</v>
      </c>
      <c r="B767" s="118">
        <v>78</v>
      </c>
      <c r="C767" s="7" t="s">
        <v>473</v>
      </c>
      <c r="D767" s="7">
        <v>22</v>
      </c>
      <c r="E767" s="156">
        <v>43685</v>
      </c>
      <c r="F767" s="7">
        <v>5245</v>
      </c>
      <c r="G767" s="7">
        <v>7012</v>
      </c>
      <c r="H767" s="7">
        <v>6753</v>
      </c>
      <c r="I767" s="7"/>
      <c r="J767" s="152">
        <f t="shared" si="5"/>
        <v>17.175066312997348</v>
      </c>
      <c r="K767" s="153"/>
      <c r="L767" s="155"/>
      <c r="M767" s="155"/>
      <c r="N767" s="123"/>
      <c r="O767" s="123"/>
      <c r="P767" s="23">
        <f t="shared" si="1"/>
        <v>150.80000000000001</v>
      </c>
      <c r="Q767" s="117"/>
    </row>
    <row r="768" spans="1:17" ht="15.75" customHeight="1" x14ac:dyDescent="0.3">
      <c r="A768" s="118">
        <v>3699</v>
      </c>
      <c r="B768" s="118">
        <v>121</v>
      </c>
      <c r="C768" s="28" t="s">
        <v>475</v>
      </c>
      <c r="D768" s="28">
        <v>14</v>
      </c>
      <c r="E768" s="29">
        <v>43591</v>
      </c>
      <c r="F768" s="28">
        <v>5262</v>
      </c>
      <c r="G768" s="163">
        <v>8655</v>
      </c>
      <c r="H768" s="28">
        <v>7388</v>
      </c>
      <c r="I768" s="28">
        <v>2</v>
      </c>
      <c r="J768" s="119">
        <f t="shared" si="5"/>
        <v>59.595484477892754</v>
      </c>
      <c r="K768" s="164" t="s">
        <v>377</v>
      </c>
      <c r="L768" s="121">
        <f>AVERAGE(J768:J769)</f>
        <v>61.776736158238805</v>
      </c>
      <c r="M768" s="121">
        <f>_xlfn.STDEV.S(J768,J769)</f>
        <v>3.0847557092944835</v>
      </c>
      <c r="N768" s="123">
        <v>3</v>
      </c>
      <c r="O768" s="123"/>
      <c r="P768" s="23">
        <f t="shared" si="1"/>
        <v>212.6</v>
      </c>
      <c r="Q768" s="117">
        <f>AVERAGE(P768:P769)</f>
        <v>196.75</v>
      </c>
    </row>
    <row r="769" spans="1:17" ht="15.75" customHeight="1" x14ac:dyDescent="0.3">
      <c r="A769" s="118">
        <v>3700</v>
      </c>
      <c r="B769" s="118">
        <v>122</v>
      </c>
      <c r="C769" s="28" t="s">
        <v>475</v>
      </c>
      <c r="D769" s="28">
        <v>14</v>
      </c>
      <c r="E769" s="29">
        <v>43591</v>
      </c>
      <c r="F769" s="28">
        <v>5223</v>
      </c>
      <c r="G769" s="163">
        <v>8189</v>
      </c>
      <c r="H769" s="28">
        <v>7032</v>
      </c>
      <c r="I769" s="28"/>
      <c r="J769" s="119">
        <f t="shared" si="5"/>
        <v>63.957987838584849</v>
      </c>
      <c r="K769" s="164"/>
      <c r="L769" s="124"/>
      <c r="M769" s="124"/>
      <c r="N769" s="123"/>
      <c r="O769" s="123"/>
      <c r="P769" s="23">
        <f t="shared" si="1"/>
        <v>180.9</v>
      </c>
      <c r="Q769" s="117"/>
    </row>
    <row r="770" spans="1:17" ht="15.75" customHeight="1" x14ac:dyDescent="0.3">
      <c r="A770" s="118">
        <v>4365</v>
      </c>
      <c r="B770" s="118">
        <v>71</v>
      </c>
      <c r="C770" s="28" t="s">
        <v>475</v>
      </c>
      <c r="D770" s="28">
        <v>16</v>
      </c>
      <c r="E770" s="29">
        <v>43607</v>
      </c>
      <c r="F770" s="28">
        <v>5256</v>
      </c>
      <c r="G770" s="28">
        <v>8360</v>
      </c>
      <c r="H770" s="28">
        <v>7247</v>
      </c>
      <c r="I770" s="28">
        <v>2</v>
      </c>
      <c r="J770" s="119">
        <f t="shared" si="5"/>
        <v>55.90155700652938</v>
      </c>
      <c r="K770" s="164" t="s">
        <v>461</v>
      </c>
      <c r="L770" s="121">
        <f>AVERAGE(J770:J771)</f>
        <v>56.969346142521985</v>
      </c>
      <c r="M770" s="121">
        <f>_xlfn.STDEV.S(J770,J771)</f>
        <v>1.5100818778753862</v>
      </c>
      <c r="N770" s="123"/>
      <c r="O770" s="123"/>
      <c r="P770" s="23">
        <f t="shared" si="1"/>
        <v>199.1</v>
      </c>
      <c r="Q770" s="117">
        <f>AVERAGE(P770:P771)</f>
        <v>193.8</v>
      </c>
    </row>
    <row r="771" spans="1:17" ht="15.75" customHeight="1" x14ac:dyDescent="0.3">
      <c r="A771" s="118">
        <v>4366</v>
      </c>
      <c r="B771" s="118">
        <v>72</v>
      </c>
      <c r="C771" s="28" t="s">
        <v>475</v>
      </c>
      <c r="D771" s="28">
        <v>16</v>
      </c>
      <c r="E771" s="29">
        <v>43607</v>
      </c>
      <c r="F771" s="28">
        <v>5223</v>
      </c>
      <c r="G771" s="28">
        <v>8202</v>
      </c>
      <c r="H771" s="28">
        <v>7108</v>
      </c>
      <c r="I771" s="28"/>
      <c r="J771" s="119">
        <f t="shared" si="5"/>
        <v>58.037135278514583</v>
      </c>
      <c r="K771" s="164"/>
      <c r="L771" s="124"/>
      <c r="M771" s="124"/>
      <c r="N771" s="123"/>
      <c r="O771" s="123"/>
      <c r="P771" s="23">
        <f t="shared" si="1"/>
        <v>188.5</v>
      </c>
      <c r="Q771" s="117"/>
    </row>
    <row r="772" spans="1:17" ht="15.75" customHeight="1" x14ac:dyDescent="0.3">
      <c r="A772" s="118">
        <v>5011</v>
      </c>
      <c r="B772" s="118">
        <v>71</v>
      </c>
      <c r="C772" s="28" t="s">
        <v>475</v>
      </c>
      <c r="D772" s="28">
        <v>18</v>
      </c>
      <c r="E772" s="29">
        <v>43626</v>
      </c>
      <c r="F772" s="28">
        <v>5256</v>
      </c>
      <c r="G772" s="28">
        <v>7990</v>
      </c>
      <c r="H772" s="28">
        <v>7158</v>
      </c>
      <c r="I772" s="28">
        <v>8</v>
      </c>
      <c r="J772" s="119">
        <f t="shared" si="5"/>
        <v>43.743427970557306</v>
      </c>
      <c r="K772" s="164"/>
      <c r="L772" s="121">
        <f>AVERAGE(J772:J773)</f>
        <v>43.498011563133325</v>
      </c>
      <c r="M772" s="121">
        <f>_xlfn.STDEV.S(J772,J773)</f>
        <v>0.34707121180787548</v>
      </c>
      <c r="N772" s="123"/>
      <c r="O772" s="123"/>
      <c r="P772" s="23">
        <f t="shared" si="1"/>
        <v>190.2</v>
      </c>
      <c r="Q772" s="117">
        <f>AVERAGE(P772:P773)</f>
        <v>196.25</v>
      </c>
    </row>
    <row r="773" spans="1:17" ht="15.75" customHeight="1" x14ac:dyDescent="0.3">
      <c r="A773" s="118">
        <v>5012</v>
      </c>
      <c r="B773" s="118">
        <v>72</v>
      </c>
      <c r="C773" s="28" t="s">
        <v>475</v>
      </c>
      <c r="D773" s="28">
        <v>18</v>
      </c>
      <c r="E773" s="29">
        <v>43626</v>
      </c>
      <c r="F773" s="28">
        <v>5223</v>
      </c>
      <c r="G773" s="28">
        <v>8121</v>
      </c>
      <c r="H773" s="28">
        <v>7246</v>
      </c>
      <c r="I773" s="28"/>
      <c r="J773" s="119">
        <f t="shared" si="5"/>
        <v>43.252595155709344</v>
      </c>
      <c r="K773" s="164"/>
      <c r="L773" s="124"/>
      <c r="M773" s="124"/>
      <c r="N773" s="123"/>
      <c r="O773" s="123"/>
      <c r="P773" s="23">
        <f t="shared" si="1"/>
        <v>202.3</v>
      </c>
      <c r="Q773" s="117"/>
    </row>
    <row r="774" spans="1:17" ht="15.75" customHeight="1" x14ac:dyDescent="0.3">
      <c r="A774" s="118">
        <v>5911</v>
      </c>
      <c r="B774" s="118">
        <v>79</v>
      </c>
      <c r="C774" s="7" t="s">
        <v>475</v>
      </c>
      <c r="D774" s="7">
        <v>22</v>
      </c>
      <c r="E774" s="156">
        <v>43685</v>
      </c>
      <c r="F774" s="7">
        <v>5242</v>
      </c>
      <c r="G774" s="7">
        <v>7778</v>
      </c>
      <c r="H774" s="7">
        <v>7415</v>
      </c>
      <c r="I774" s="7">
        <v>8</v>
      </c>
      <c r="J774" s="152">
        <f t="shared" si="5"/>
        <v>16.705016106764841</v>
      </c>
      <c r="K774" s="153"/>
      <c r="L774" s="154">
        <f>AVERAGE(J774:J775)</f>
        <v>16.572648568604905</v>
      </c>
      <c r="M774" s="154">
        <f>_xlfn.STDEV.S(J774,J775)</f>
        <v>0.18719596768372293</v>
      </c>
      <c r="N774" s="123"/>
      <c r="O774" s="123"/>
      <c r="P774" s="23">
        <f t="shared" si="1"/>
        <v>217.3</v>
      </c>
      <c r="Q774" s="117">
        <f>AVERAGE(P774:P775)</f>
        <v>215.4</v>
      </c>
    </row>
    <row r="775" spans="1:17" ht="15.75" customHeight="1" x14ac:dyDescent="0.3">
      <c r="A775" s="118">
        <v>5912</v>
      </c>
      <c r="B775" s="118">
        <v>79</v>
      </c>
      <c r="C775" s="7" t="s">
        <v>475</v>
      </c>
      <c r="D775" s="7">
        <v>22</v>
      </c>
      <c r="E775" s="156">
        <v>43685</v>
      </c>
      <c r="F775" s="7">
        <v>5242</v>
      </c>
      <c r="G775" s="7">
        <v>7728</v>
      </c>
      <c r="H775" s="7">
        <v>7377</v>
      </c>
      <c r="I775" s="7"/>
      <c r="J775" s="152">
        <f t="shared" si="5"/>
        <v>16.440281030444964</v>
      </c>
      <c r="K775" s="153"/>
      <c r="L775" s="155"/>
      <c r="M775" s="155"/>
      <c r="N775" s="123"/>
      <c r="O775" s="123"/>
      <c r="P775" s="23">
        <f t="shared" si="1"/>
        <v>213.5</v>
      </c>
      <c r="Q775" s="117"/>
    </row>
    <row r="776" spans="1:17" ht="15.75" customHeight="1" x14ac:dyDescent="0.3">
      <c r="A776" s="118">
        <v>2941</v>
      </c>
      <c r="B776" s="118">
        <v>25</v>
      </c>
      <c r="C776" s="57" t="s">
        <v>476</v>
      </c>
      <c r="D776" s="57">
        <v>11</v>
      </c>
      <c r="E776" s="58">
        <v>43571</v>
      </c>
      <c r="F776" s="151">
        <v>5238</v>
      </c>
      <c r="G776" s="57">
        <v>8610</v>
      </c>
      <c r="H776" s="57">
        <v>7644</v>
      </c>
      <c r="I776" s="57">
        <v>2</v>
      </c>
      <c r="J776" s="152">
        <f t="shared" si="5"/>
        <v>40.149625935162092</v>
      </c>
      <c r="K776" s="153" t="s">
        <v>13</v>
      </c>
      <c r="L776" s="154">
        <f>AVERAGE(J776:J777)</f>
        <v>41.196635929894811</v>
      </c>
      <c r="M776" s="154">
        <f>_xlfn.STDEV.S(J776,J777)</f>
        <v>1.4806957344911882</v>
      </c>
      <c r="N776" s="123">
        <v>2</v>
      </c>
      <c r="O776" s="123"/>
      <c r="P776" s="23">
        <f t="shared" si="1"/>
        <v>240.6</v>
      </c>
      <c r="Q776" s="117">
        <f>AVERAGE(P776:P777)</f>
        <v>234.39999999999998</v>
      </c>
    </row>
    <row r="777" spans="1:17" ht="15.75" customHeight="1" x14ac:dyDescent="0.3">
      <c r="A777" s="118">
        <v>2942</v>
      </c>
      <c r="B777" s="118">
        <v>26</v>
      </c>
      <c r="C777" s="57" t="s">
        <v>476</v>
      </c>
      <c r="D777" s="57">
        <v>11</v>
      </c>
      <c r="E777" s="58">
        <v>43571</v>
      </c>
      <c r="F777" s="151">
        <v>5207</v>
      </c>
      <c r="G777" s="57">
        <v>8453</v>
      </c>
      <c r="H777" s="57">
        <v>7489</v>
      </c>
      <c r="I777" s="57"/>
      <c r="J777" s="152">
        <f t="shared" si="5"/>
        <v>42.243645924627522</v>
      </c>
      <c r="K777" s="153"/>
      <c r="L777" s="155"/>
      <c r="M777" s="155"/>
      <c r="N777" s="123"/>
      <c r="O777" s="123"/>
      <c r="P777" s="23">
        <f t="shared" si="1"/>
        <v>228.2</v>
      </c>
      <c r="Q777" s="117"/>
    </row>
    <row r="778" spans="1:17" ht="15.75" customHeight="1" x14ac:dyDescent="0.3">
      <c r="A778" s="118">
        <v>3701</v>
      </c>
      <c r="B778" s="118">
        <v>123</v>
      </c>
      <c r="C778" s="57" t="s">
        <v>476</v>
      </c>
      <c r="D778" s="57">
        <v>14</v>
      </c>
      <c r="E778" s="58">
        <v>43591</v>
      </c>
      <c r="F778" s="57">
        <v>5241</v>
      </c>
      <c r="G778" s="151">
        <v>9222</v>
      </c>
      <c r="H778" s="57">
        <v>8209</v>
      </c>
      <c r="I778" s="57"/>
      <c r="J778" s="152">
        <f t="shared" si="5"/>
        <v>34.13072776280324</v>
      </c>
      <c r="K778" s="153" t="s">
        <v>407</v>
      </c>
      <c r="L778" s="154">
        <f>AVERAGE(J778:J779)</f>
        <v>33.783844019570878</v>
      </c>
      <c r="M778" s="154">
        <f>_xlfn.STDEV.S(J778,J779)</f>
        <v>0.49056769424595636</v>
      </c>
      <c r="N778" s="123"/>
      <c r="O778" s="123"/>
      <c r="P778" s="23">
        <f t="shared" si="1"/>
        <v>296.8</v>
      </c>
      <c r="Q778" s="117">
        <f>AVERAGE(P778:P779)</f>
        <v>293.14999999999998</v>
      </c>
    </row>
    <row r="779" spans="1:17" ht="15.75" customHeight="1" x14ac:dyDescent="0.3">
      <c r="A779" s="118">
        <v>3702</v>
      </c>
      <c r="B779" s="118">
        <v>124</v>
      </c>
      <c r="C779" s="57" t="s">
        <v>476</v>
      </c>
      <c r="D779" s="57">
        <v>14</v>
      </c>
      <c r="E779" s="58">
        <v>43591</v>
      </c>
      <c r="F779" s="57">
        <v>5265</v>
      </c>
      <c r="G779" s="151">
        <v>9128</v>
      </c>
      <c r="H779" s="57">
        <v>8160</v>
      </c>
      <c r="I779" s="57"/>
      <c r="J779" s="152">
        <f t="shared" si="5"/>
        <v>33.43696027633851</v>
      </c>
      <c r="K779" s="153"/>
      <c r="L779" s="155"/>
      <c r="M779" s="155"/>
      <c r="N779" s="123"/>
      <c r="O779" s="123"/>
      <c r="P779" s="23">
        <f t="shared" si="1"/>
        <v>289.5</v>
      </c>
      <c r="Q779" s="117"/>
    </row>
    <row r="780" spans="1:17" ht="15.75" customHeight="1" x14ac:dyDescent="0.3">
      <c r="A780" s="118">
        <v>4367</v>
      </c>
      <c r="B780" s="118">
        <v>73</v>
      </c>
      <c r="C780" s="57" t="s">
        <v>476</v>
      </c>
      <c r="D780" s="57">
        <v>16</v>
      </c>
      <c r="E780" s="58">
        <v>43607</v>
      </c>
      <c r="F780" s="57">
        <v>5203</v>
      </c>
      <c r="G780" s="57">
        <v>8178</v>
      </c>
      <c r="H780" s="57">
        <v>7605</v>
      </c>
      <c r="I780" s="57">
        <v>2</v>
      </c>
      <c r="J780" s="152">
        <f t="shared" si="5"/>
        <v>23.855120732722732</v>
      </c>
      <c r="K780" s="153"/>
      <c r="L780" s="154">
        <f>AVERAGE(J780:J781)</f>
        <v>23.894054183672893</v>
      </c>
      <c r="M780" s="154">
        <f>_xlfn.STDEV.S(J780,J781)</f>
        <v>5.5060214363705173E-2</v>
      </c>
      <c r="N780" s="123"/>
      <c r="O780" s="123"/>
      <c r="P780" s="23">
        <f t="shared" si="1"/>
        <v>240.2</v>
      </c>
      <c r="Q780" s="117">
        <f>AVERAGE(P780:P781)</f>
        <v>245.45</v>
      </c>
    </row>
    <row r="781" spans="1:17" ht="15.75" customHeight="1" x14ac:dyDescent="0.3">
      <c r="A781" s="118">
        <v>4368</v>
      </c>
      <c r="B781" s="118">
        <v>74</v>
      </c>
      <c r="C781" s="57" t="s">
        <v>476</v>
      </c>
      <c r="D781" s="57">
        <v>16</v>
      </c>
      <c r="E781" s="58">
        <v>43607</v>
      </c>
      <c r="F781" s="57">
        <v>5309</v>
      </c>
      <c r="G781" s="57">
        <v>8416</v>
      </c>
      <c r="H781" s="57">
        <v>7816</v>
      </c>
      <c r="I781" s="57"/>
      <c r="J781" s="152">
        <f t="shared" si="5"/>
        <v>23.932987634623053</v>
      </c>
      <c r="K781" s="153"/>
      <c r="L781" s="155"/>
      <c r="M781" s="155"/>
      <c r="N781" s="123"/>
      <c r="O781" s="123"/>
      <c r="P781" s="23">
        <f t="shared" si="1"/>
        <v>250.7</v>
      </c>
      <c r="Q781" s="117"/>
    </row>
    <row r="782" spans="1:17" ht="15.75" customHeight="1" x14ac:dyDescent="0.3">
      <c r="A782" s="118">
        <v>5013</v>
      </c>
      <c r="B782" s="118">
        <v>73</v>
      </c>
      <c r="C782" s="57" t="s">
        <v>476</v>
      </c>
      <c r="D782" s="57">
        <v>18</v>
      </c>
      <c r="E782" s="58">
        <v>43626</v>
      </c>
      <c r="F782" s="57">
        <v>5203</v>
      </c>
      <c r="G782" s="57">
        <v>8272</v>
      </c>
      <c r="H782" s="57">
        <v>7714</v>
      </c>
      <c r="I782" s="57">
        <v>7</v>
      </c>
      <c r="J782" s="152">
        <f t="shared" si="5"/>
        <v>22.222222222222221</v>
      </c>
      <c r="K782" s="153"/>
      <c r="L782" s="154">
        <f>AVERAGE(J782:J783)</f>
        <v>22.04799860621107</v>
      </c>
      <c r="M782" s="154">
        <f>_xlfn.STDEV.S(J782,J783)</f>
        <v>0.24638940064865206</v>
      </c>
      <c r="N782" s="123"/>
      <c r="O782" s="123"/>
      <c r="P782" s="23">
        <f t="shared" si="1"/>
        <v>251.1</v>
      </c>
      <c r="Q782" s="117">
        <f>AVERAGE(P782:P783)</f>
        <v>253.1</v>
      </c>
    </row>
    <row r="783" spans="1:17" ht="15.75" customHeight="1" x14ac:dyDescent="0.3">
      <c r="A783" s="118">
        <v>5014</v>
      </c>
      <c r="B783" s="118">
        <v>74</v>
      </c>
      <c r="C783" s="57" t="s">
        <v>476</v>
      </c>
      <c r="D783" s="57">
        <v>18</v>
      </c>
      <c r="E783" s="58">
        <v>43626</v>
      </c>
      <c r="F783" s="57">
        <v>5309</v>
      </c>
      <c r="G783" s="57">
        <v>8418</v>
      </c>
      <c r="H783" s="57">
        <v>7860</v>
      </c>
      <c r="I783" s="57"/>
      <c r="J783" s="152">
        <f t="shared" si="5"/>
        <v>21.873774990199919</v>
      </c>
      <c r="K783" s="153"/>
      <c r="L783" s="155"/>
      <c r="M783" s="155"/>
      <c r="N783" s="123"/>
      <c r="O783" s="123"/>
      <c r="P783" s="23">
        <f t="shared" si="1"/>
        <v>255.1</v>
      </c>
      <c r="Q783" s="117"/>
    </row>
    <row r="784" spans="1:17" ht="15.75" customHeight="1" x14ac:dyDescent="0.3">
      <c r="A784" s="118">
        <v>5591</v>
      </c>
      <c r="B784" s="118">
        <v>35</v>
      </c>
      <c r="C784" s="7" t="s">
        <v>476</v>
      </c>
      <c r="D784" s="7">
        <v>21</v>
      </c>
      <c r="E784" s="156">
        <v>43657</v>
      </c>
      <c r="F784" s="7">
        <v>5280</v>
      </c>
      <c r="G784" s="7">
        <v>7869</v>
      </c>
      <c r="H784" s="7">
        <v>7457</v>
      </c>
      <c r="I784" s="7">
        <v>7</v>
      </c>
      <c r="J784" s="152">
        <f t="shared" si="5"/>
        <v>18.925126320624713</v>
      </c>
      <c r="K784" s="153"/>
      <c r="L784" s="154">
        <f>AVERAGE(J784:J785)</f>
        <v>19.218076103744764</v>
      </c>
      <c r="M784" s="154">
        <f>_xlfn.STDEV.S(J784,J785)</f>
        <v>0.41429355638263254</v>
      </c>
      <c r="N784" s="123"/>
      <c r="O784" s="123"/>
      <c r="P784" s="23">
        <f t="shared" si="1"/>
        <v>217.7</v>
      </c>
      <c r="Q784" s="117">
        <f>AVERAGE(P784:P785)</f>
        <v>213.14999999999998</v>
      </c>
    </row>
    <row r="785" spans="1:17" ht="15.75" customHeight="1" x14ac:dyDescent="0.3">
      <c r="A785" s="118">
        <v>5592</v>
      </c>
      <c r="B785" s="118">
        <v>36</v>
      </c>
      <c r="C785" s="7" t="s">
        <v>476</v>
      </c>
      <c r="D785" s="7">
        <v>21</v>
      </c>
      <c r="E785" s="156">
        <v>43657</v>
      </c>
      <c r="F785" s="7">
        <v>5219</v>
      </c>
      <c r="G785" s="7">
        <v>7712</v>
      </c>
      <c r="H785" s="7">
        <v>7305</v>
      </c>
      <c r="I785" s="7"/>
      <c r="J785" s="152">
        <f t="shared" si="5"/>
        <v>19.511025886864815</v>
      </c>
      <c r="K785" s="153"/>
      <c r="L785" s="155"/>
      <c r="M785" s="155"/>
      <c r="N785" s="123"/>
      <c r="O785" s="123"/>
      <c r="P785" s="23">
        <f t="shared" si="1"/>
        <v>208.6</v>
      </c>
      <c r="Q785" s="117"/>
    </row>
    <row r="786" spans="1:17" ht="15.75" customHeight="1" x14ac:dyDescent="0.3">
      <c r="A786" s="118">
        <v>5913</v>
      </c>
      <c r="B786" s="118">
        <v>80</v>
      </c>
      <c r="C786" s="7" t="s">
        <v>476</v>
      </c>
      <c r="D786" s="7">
        <v>22</v>
      </c>
      <c r="E786" s="156">
        <v>43685</v>
      </c>
      <c r="F786" s="7">
        <v>5245</v>
      </c>
      <c r="G786" s="7">
        <v>6872</v>
      </c>
      <c r="H786" s="7">
        <v>6635</v>
      </c>
      <c r="I786" s="7">
        <v>7</v>
      </c>
      <c r="J786" s="152">
        <f t="shared" si="5"/>
        <v>17.050359712230215</v>
      </c>
      <c r="K786" s="153"/>
      <c r="L786" s="154">
        <f>AVERAGE(J786:J787)</f>
        <v>17.044183787963078</v>
      </c>
      <c r="M786" s="154">
        <f>_xlfn.STDEV.S(J786,J787)</f>
        <v>8.7340758587759592E-3</v>
      </c>
      <c r="N786" s="123"/>
      <c r="O786" s="123"/>
      <c r="P786" s="23">
        <f t="shared" si="1"/>
        <v>139</v>
      </c>
      <c r="Q786" s="117">
        <f>AVERAGE(P786:P787)</f>
        <v>145.80000000000001</v>
      </c>
    </row>
    <row r="787" spans="1:17" ht="15.75" customHeight="1" x14ac:dyDescent="0.3">
      <c r="A787" s="118">
        <v>5914</v>
      </c>
      <c r="B787" s="118">
        <v>80</v>
      </c>
      <c r="C787" s="7" t="s">
        <v>476</v>
      </c>
      <c r="D787" s="7">
        <v>22</v>
      </c>
      <c r="E787" s="156">
        <v>43685</v>
      </c>
      <c r="F787" s="7">
        <v>5245</v>
      </c>
      <c r="G787" s="7">
        <v>7031</v>
      </c>
      <c r="H787" s="7">
        <v>6771</v>
      </c>
      <c r="I787" s="7"/>
      <c r="J787" s="152">
        <f t="shared" si="5"/>
        <v>17.038007863695938</v>
      </c>
      <c r="K787" s="153"/>
      <c r="L787" s="155"/>
      <c r="M787" s="155"/>
      <c r="N787" s="123"/>
      <c r="O787" s="123"/>
      <c r="P787" s="23">
        <f t="shared" si="1"/>
        <v>152.6</v>
      </c>
      <c r="Q787" s="117"/>
    </row>
    <row r="788" spans="1:17" ht="15.75" customHeight="1" x14ac:dyDescent="0.3">
      <c r="A788" s="118">
        <v>3333</v>
      </c>
      <c r="B788" s="118">
        <v>89</v>
      </c>
      <c r="C788" s="67" t="s">
        <v>477</v>
      </c>
      <c r="D788" s="67">
        <v>13</v>
      </c>
      <c r="E788" s="68">
        <v>43587</v>
      </c>
      <c r="F788" s="67">
        <v>5188</v>
      </c>
      <c r="G788" s="67">
        <v>7142</v>
      </c>
      <c r="H788" s="67">
        <v>6560</v>
      </c>
      <c r="I788" s="67">
        <v>1</v>
      </c>
      <c r="J788" s="157">
        <f t="shared" si="5"/>
        <v>42.419825072886297</v>
      </c>
      <c r="K788" s="158" t="s">
        <v>474</v>
      </c>
      <c r="L788" s="159">
        <f>AVERAGE(J788:J789)</f>
        <v>42.362560511521032</v>
      </c>
      <c r="M788" s="159">
        <f>_xlfn.STDEV.S(J788,J789)</f>
        <v>8.0984319326104642E-2</v>
      </c>
      <c r="N788" s="123">
        <v>1</v>
      </c>
      <c r="O788" s="123"/>
      <c r="P788" s="23">
        <f t="shared" si="1"/>
        <v>137.19999999999999</v>
      </c>
      <c r="Q788" s="117">
        <f>AVERAGE(P788:P789)</f>
        <v>148.85</v>
      </c>
    </row>
    <row r="789" spans="1:17" ht="15.75" customHeight="1" x14ac:dyDescent="0.3">
      <c r="A789" s="118">
        <v>3334</v>
      </c>
      <c r="B789" s="118">
        <v>90</v>
      </c>
      <c r="C789" s="67" t="s">
        <v>477</v>
      </c>
      <c r="D789" s="67">
        <v>13</v>
      </c>
      <c r="E789" s="68">
        <v>43587</v>
      </c>
      <c r="F789" s="67">
        <v>5202</v>
      </c>
      <c r="G789" s="67">
        <v>7486</v>
      </c>
      <c r="H789" s="67">
        <v>6807</v>
      </c>
      <c r="I789" s="67"/>
      <c r="J789" s="157">
        <f t="shared" si="5"/>
        <v>42.305295950155767</v>
      </c>
      <c r="K789" s="158"/>
      <c r="L789" s="160"/>
      <c r="M789" s="160"/>
      <c r="N789" s="123"/>
      <c r="O789" s="123"/>
      <c r="P789" s="23">
        <f t="shared" si="1"/>
        <v>160.5</v>
      </c>
      <c r="Q789" s="117"/>
    </row>
    <row r="790" spans="1:17" ht="15.75" customHeight="1" x14ac:dyDescent="0.3">
      <c r="A790" s="118">
        <v>4057</v>
      </c>
      <c r="B790" s="118">
        <v>87</v>
      </c>
      <c r="C790" s="67" t="s">
        <v>477</v>
      </c>
      <c r="D790" s="67">
        <v>15</v>
      </c>
      <c r="E790" s="68">
        <v>43599</v>
      </c>
      <c r="F790" s="67">
        <v>5250</v>
      </c>
      <c r="G790" s="67">
        <v>7116</v>
      </c>
      <c r="H790" s="67">
        <v>6674</v>
      </c>
      <c r="I790" s="67"/>
      <c r="J790" s="157">
        <f t="shared" si="5"/>
        <v>31.039325842696631</v>
      </c>
      <c r="K790" s="157"/>
      <c r="L790" s="159">
        <f>AVERAGE(J790:J791)</f>
        <v>30.3531253535714</v>
      </c>
      <c r="M790" s="159">
        <f>_xlfn.STDEV.S(J790,J791)</f>
        <v>0.97043403822795493</v>
      </c>
      <c r="N790" s="123"/>
      <c r="O790" s="123"/>
      <c r="P790" s="23">
        <f t="shared" si="1"/>
        <v>142.4</v>
      </c>
      <c r="Q790" s="117">
        <f>AVERAGE(P790:P791)</f>
        <v>135.75</v>
      </c>
    </row>
    <row r="791" spans="1:17" ht="15.75" customHeight="1" x14ac:dyDescent="0.3">
      <c r="A791" s="118">
        <v>4058</v>
      </c>
      <c r="B791" s="118">
        <v>88</v>
      </c>
      <c r="C791" s="67" t="s">
        <v>477</v>
      </c>
      <c r="D791" s="67">
        <v>15</v>
      </c>
      <c r="E791" s="68">
        <v>43599</v>
      </c>
      <c r="F791" s="67">
        <v>5241</v>
      </c>
      <c r="G791" s="67">
        <v>6915</v>
      </c>
      <c r="H791" s="67">
        <v>6532</v>
      </c>
      <c r="I791" s="67"/>
      <c r="J791" s="157">
        <f t="shared" si="5"/>
        <v>29.666924864446166</v>
      </c>
      <c r="K791" s="157"/>
      <c r="L791" s="160"/>
      <c r="M791" s="160"/>
      <c r="N791" s="123"/>
      <c r="O791" s="123"/>
      <c r="P791" s="23">
        <f t="shared" si="1"/>
        <v>129.1</v>
      </c>
      <c r="Q791" s="117"/>
    </row>
    <row r="792" spans="1:17" ht="15.75" customHeight="1" x14ac:dyDescent="0.3">
      <c r="A792" s="118">
        <v>4703</v>
      </c>
      <c r="B792" s="118">
        <v>87</v>
      </c>
      <c r="C792" s="67" t="s">
        <v>477</v>
      </c>
      <c r="D792" s="67">
        <v>17</v>
      </c>
      <c r="E792" s="68">
        <v>43619</v>
      </c>
      <c r="F792" s="67">
        <v>5250</v>
      </c>
      <c r="G792" s="67">
        <v>7054</v>
      </c>
      <c r="H792" s="67">
        <v>6717</v>
      </c>
      <c r="I792" s="67"/>
      <c r="J792" s="157">
        <f t="shared" si="5"/>
        <v>22.972051806407634</v>
      </c>
      <c r="K792" s="158"/>
      <c r="L792" s="159">
        <f>AVERAGE(J792:J793)</f>
        <v>22.667776090189605</v>
      </c>
      <c r="M792" s="159">
        <f>_xlfn.STDEV.S(J792,J793)</f>
        <v>0.43031084457632179</v>
      </c>
      <c r="N792" s="123"/>
      <c r="O792" s="123"/>
      <c r="P792" s="23">
        <f t="shared" si="1"/>
        <v>146.69999999999999</v>
      </c>
      <c r="Q792" s="117">
        <f>AVERAGE(P792:P793)</f>
        <v>140.19999999999999</v>
      </c>
    </row>
    <row r="793" spans="1:17" ht="15.75" customHeight="1" x14ac:dyDescent="0.3">
      <c r="A793" s="118">
        <v>4704</v>
      </c>
      <c r="B793" s="118">
        <v>88</v>
      </c>
      <c r="C793" s="67" t="s">
        <v>477</v>
      </c>
      <c r="D793" s="67">
        <v>17</v>
      </c>
      <c r="E793" s="68">
        <v>43619</v>
      </c>
      <c r="F793" s="67">
        <v>5241</v>
      </c>
      <c r="G793" s="67">
        <v>6877</v>
      </c>
      <c r="H793" s="67">
        <v>6578</v>
      </c>
      <c r="I793" s="67"/>
      <c r="J793" s="157">
        <f t="shared" si="5"/>
        <v>22.363500373971579</v>
      </c>
      <c r="K793" s="158"/>
      <c r="L793" s="160"/>
      <c r="M793" s="160"/>
      <c r="N793" s="123"/>
      <c r="O793" s="123"/>
      <c r="P793" s="23">
        <f t="shared" si="1"/>
        <v>133.69999999999999</v>
      </c>
      <c r="Q793" s="117"/>
    </row>
    <row r="794" spans="1:17" ht="15.75" customHeight="1" x14ac:dyDescent="0.3">
      <c r="A794" s="118">
        <v>5319</v>
      </c>
      <c r="B794" s="118">
        <v>57</v>
      </c>
      <c r="C794" s="7" t="s">
        <v>477</v>
      </c>
      <c r="D794" s="7">
        <v>19</v>
      </c>
      <c r="E794" s="156">
        <v>43637</v>
      </c>
      <c r="F794" s="7">
        <v>5257</v>
      </c>
      <c r="G794" s="7">
        <v>7189</v>
      </c>
      <c r="H794" s="7">
        <v>6827</v>
      </c>
      <c r="I794" s="7" t="s">
        <v>388</v>
      </c>
      <c r="J794" s="161">
        <f t="shared" si="5"/>
        <v>23.057324840764331</v>
      </c>
      <c r="K794" s="3"/>
      <c r="L794" s="162">
        <f>AVERAGE(J794:J795)</f>
        <v>23.057324840764331</v>
      </c>
      <c r="M794" s="162"/>
      <c r="N794" s="123"/>
      <c r="O794" s="123"/>
      <c r="P794" s="23">
        <f t="shared" si="1"/>
        <v>157</v>
      </c>
      <c r="Q794" s="117">
        <f>AVERAGE(P794:P795)</f>
        <v>-187.5</v>
      </c>
    </row>
    <row r="795" spans="1:17" ht="15.75" customHeight="1" x14ac:dyDescent="0.3">
      <c r="A795" s="118">
        <v>5320</v>
      </c>
      <c r="B795" s="118">
        <v>58</v>
      </c>
      <c r="C795" s="7" t="s">
        <v>477</v>
      </c>
      <c r="D795" s="7">
        <v>19</v>
      </c>
      <c r="E795" s="156">
        <v>43637</v>
      </c>
      <c r="F795" s="7">
        <v>5320</v>
      </c>
      <c r="G795" s="7">
        <v>7228</v>
      </c>
      <c r="H795" s="7"/>
      <c r="I795" s="7"/>
      <c r="J795" s="161"/>
      <c r="K795" s="3"/>
      <c r="L795" s="23"/>
      <c r="M795" s="23"/>
      <c r="N795" s="123"/>
      <c r="O795" s="123"/>
      <c r="P795" s="23">
        <f t="shared" si="1"/>
        <v>-532</v>
      </c>
      <c r="Q795" s="117"/>
    </row>
    <row r="796" spans="1:17" ht="15.75" customHeight="1" x14ac:dyDescent="0.3">
      <c r="A796" s="118">
        <v>5915</v>
      </c>
      <c r="B796" s="118">
        <v>81</v>
      </c>
      <c r="C796" s="7" t="s">
        <v>477</v>
      </c>
      <c r="D796" s="7">
        <v>22</v>
      </c>
      <c r="E796" s="156">
        <v>43685</v>
      </c>
      <c r="F796" s="7">
        <v>5180</v>
      </c>
      <c r="G796" s="7">
        <v>6257</v>
      </c>
      <c r="H796" s="7">
        <v>6110</v>
      </c>
      <c r="I796" s="7">
        <v>7</v>
      </c>
      <c r="J796" s="152">
        <f t="shared" ref="J796:J893" si="6">+(((G796-F796)-(H796-F796))/(H796-F796))*100</f>
        <v>15.806451612903224</v>
      </c>
      <c r="K796" s="153"/>
      <c r="L796" s="154">
        <f>AVERAGE(J796:J797)</f>
        <v>16.197288011918154</v>
      </c>
      <c r="M796" s="154">
        <f>_xlfn.STDEV.S(J796,J797)</f>
        <v>0.55272613615597621</v>
      </c>
      <c r="N796" s="123"/>
      <c r="O796" s="123"/>
      <c r="P796" s="23">
        <f t="shared" si="1"/>
        <v>93</v>
      </c>
      <c r="Q796" s="117">
        <f>AVERAGE(P796:P797)</f>
        <v>99.55</v>
      </c>
    </row>
    <row r="797" spans="1:17" ht="15.75" customHeight="1" x14ac:dyDescent="0.3">
      <c r="A797" s="118">
        <v>5916</v>
      </c>
      <c r="B797" s="118">
        <v>81</v>
      </c>
      <c r="C797" s="7" t="s">
        <v>477</v>
      </c>
      <c r="D797" s="7">
        <v>22</v>
      </c>
      <c r="E797" s="156">
        <v>43685</v>
      </c>
      <c r="F797" s="7">
        <v>5180</v>
      </c>
      <c r="G797" s="7">
        <v>6417</v>
      </c>
      <c r="H797" s="7">
        <v>6241</v>
      </c>
      <c r="I797" s="7"/>
      <c r="J797" s="152">
        <f t="shared" si="6"/>
        <v>16.588124410933084</v>
      </c>
      <c r="K797" s="153"/>
      <c r="L797" s="155"/>
      <c r="M797" s="155"/>
      <c r="N797" s="123"/>
      <c r="O797" s="123"/>
      <c r="P797" s="23">
        <f t="shared" si="1"/>
        <v>106.1</v>
      </c>
      <c r="Q797" s="117"/>
    </row>
    <row r="798" spans="1:17" ht="15.75" customHeight="1" x14ac:dyDescent="0.3">
      <c r="A798" s="118">
        <v>3335</v>
      </c>
      <c r="B798" s="118">
        <v>91</v>
      </c>
      <c r="C798" s="67" t="s">
        <v>478</v>
      </c>
      <c r="D798" s="67">
        <v>13</v>
      </c>
      <c r="E798" s="68">
        <v>43587</v>
      </c>
      <c r="F798" s="67">
        <v>5252</v>
      </c>
      <c r="G798" s="67">
        <v>8954</v>
      </c>
      <c r="H798" s="67">
        <v>7837</v>
      </c>
      <c r="I798" s="67">
        <v>1</v>
      </c>
      <c r="J798" s="157">
        <f t="shared" si="6"/>
        <v>43.210831721470015</v>
      </c>
      <c r="K798" s="158" t="s">
        <v>405</v>
      </c>
      <c r="L798" s="159">
        <f>AVERAGE(J798:J799)</f>
        <v>42.662929775391781</v>
      </c>
      <c r="M798" s="159">
        <f>_xlfn.STDEV.S(J798,J799)</f>
        <v>0.77485036299445065</v>
      </c>
      <c r="N798" s="123">
        <v>1</v>
      </c>
      <c r="O798" s="123"/>
      <c r="P798" s="23">
        <f t="shared" si="1"/>
        <v>258.5</v>
      </c>
      <c r="Q798" s="117">
        <f>AVERAGE(P798:P799)</f>
        <v>264</v>
      </c>
    </row>
    <row r="799" spans="1:17" ht="15.75" customHeight="1" x14ac:dyDescent="0.3">
      <c r="A799" s="118">
        <v>3336</v>
      </c>
      <c r="B799" s="118">
        <v>92</v>
      </c>
      <c r="C799" s="67" t="s">
        <v>478</v>
      </c>
      <c r="D799" s="67">
        <v>13</v>
      </c>
      <c r="E799" s="68">
        <v>43587</v>
      </c>
      <c r="F799" s="67">
        <v>5241</v>
      </c>
      <c r="G799" s="67">
        <v>9071</v>
      </c>
      <c r="H799" s="67">
        <v>7936</v>
      </c>
      <c r="I799" s="67"/>
      <c r="J799" s="157">
        <f t="shared" si="6"/>
        <v>42.115027829313547</v>
      </c>
      <c r="K799" s="158"/>
      <c r="L799" s="160"/>
      <c r="M799" s="160"/>
      <c r="N799" s="123"/>
      <c r="O799" s="123"/>
      <c r="P799" s="23">
        <f t="shared" si="1"/>
        <v>269.5</v>
      </c>
      <c r="Q799" s="117"/>
    </row>
    <row r="800" spans="1:17" ht="15.75" customHeight="1" x14ac:dyDescent="0.3">
      <c r="A800" s="118">
        <v>4059</v>
      </c>
      <c r="B800" s="118">
        <v>89</v>
      </c>
      <c r="C800" s="67" t="s">
        <v>478</v>
      </c>
      <c r="D800" s="67">
        <v>15</v>
      </c>
      <c r="E800" s="68">
        <v>43599</v>
      </c>
      <c r="F800" s="67">
        <v>5188</v>
      </c>
      <c r="G800" s="67">
        <v>7410</v>
      </c>
      <c r="H800" s="67">
        <v>6980</v>
      </c>
      <c r="I800" s="67"/>
      <c r="J800" s="157">
        <f t="shared" si="6"/>
        <v>23.995535714285715</v>
      </c>
      <c r="K800" s="157"/>
      <c r="L800" s="159">
        <f>AVERAGE(J800:J801)</f>
        <v>23.927288365519516</v>
      </c>
      <c r="M800" s="159">
        <f>_xlfn.STDEV.S(J800,J801)</f>
        <v>9.651632622116342E-2</v>
      </c>
      <c r="N800" s="123"/>
      <c r="O800" s="123"/>
      <c r="P800" s="23">
        <f t="shared" si="1"/>
        <v>179.2</v>
      </c>
      <c r="Q800" s="117">
        <f>AVERAGE(P800:P801)</f>
        <v>176.14999999999998</v>
      </c>
    </row>
    <row r="801" spans="1:17" ht="15.75" customHeight="1" x14ac:dyDescent="0.3">
      <c r="A801" s="118">
        <v>4060</v>
      </c>
      <c r="B801" s="118">
        <v>90</v>
      </c>
      <c r="C801" s="67" t="s">
        <v>478</v>
      </c>
      <c r="D801" s="67">
        <v>15</v>
      </c>
      <c r="E801" s="68">
        <v>43599</v>
      </c>
      <c r="F801" s="67">
        <v>5202</v>
      </c>
      <c r="G801" s="67">
        <v>7346</v>
      </c>
      <c r="H801" s="67">
        <v>6933</v>
      </c>
      <c r="I801" s="67"/>
      <c r="J801" s="157">
        <f t="shared" si="6"/>
        <v>23.85904101675332</v>
      </c>
      <c r="K801" s="157"/>
      <c r="L801" s="160"/>
      <c r="M801" s="160"/>
      <c r="N801" s="123"/>
      <c r="O801" s="123"/>
      <c r="P801" s="23">
        <f t="shared" si="1"/>
        <v>173.1</v>
      </c>
      <c r="Q801" s="117"/>
    </row>
    <row r="802" spans="1:17" ht="15.75" customHeight="1" x14ac:dyDescent="0.3">
      <c r="A802" s="118">
        <v>4705</v>
      </c>
      <c r="B802" s="118">
        <v>89</v>
      </c>
      <c r="C802" s="67" t="s">
        <v>478</v>
      </c>
      <c r="D802" s="67">
        <v>17</v>
      </c>
      <c r="E802" s="68">
        <v>43619</v>
      </c>
      <c r="F802" s="67">
        <v>5188</v>
      </c>
      <c r="G802" s="67">
        <v>7447</v>
      </c>
      <c r="H802" s="67">
        <v>7013</v>
      </c>
      <c r="I802" s="67"/>
      <c r="J802" s="157">
        <f t="shared" si="6"/>
        <v>23.780821917808222</v>
      </c>
      <c r="K802" s="158"/>
      <c r="L802" s="159">
        <f>AVERAGE(J802:J803)</f>
        <v>23.571236201622558</v>
      </c>
      <c r="M802" s="159">
        <f>_xlfn.STDEV.S(J802,J803)</f>
        <v>0.29639896230944468</v>
      </c>
      <c r="N802" s="123"/>
      <c r="O802" s="123"/>
      <c r="P802" s="23">
        <f t="shared" si="1"/>
        <v>182.5</v>
      </c>
      <c r="Q802" s="117">
        <f>AVERAGE(P802:P803)</f>
        <v>173.65</v>
      </c>
    </row>
    <row r="803" spans="1:17" ht="15.75" customHeight="1" x14ac:dyDescent="0.3">
      <c r="A803" s="118">
        <v>4706</v>
      </c>
      <c r="B803" s="118">
        <v>90</v>
      </c>
      <c r="C803" s="67" t="s">
        <v>478</v>
      </c>
      <c r="D803" s="67">
        <v>17</v>
      </c>
      <c r="E803" s="68">
        <v>43619</v>
      </c>
      <c r="F803" s="67">
        <v>5202</v>
      </c>
      <c r="G803" s="67">
        <v>7235</v>
      </c>
      <c r="H803" s="67">
        <v>6850</v>
      </c>
      <c r="I803" s="67"/>
      <c r="J803" s="157">
        <f t="shared" si="6"/>
        <v>23.361650485436893</v>
      </c>
      <c r="K803" s="158"/>
      <c r="L803" s="160"/>
      <c r="M803" s="160"/>
      <c r="N803" s="123"/>
      <c r="O803" s="123"/>
      <c r="P803" s="23">
        <f t="shared" si="1"/>
        <v>164.8</v>
      </c>
      <c r="Q803" s="117"/>
    </row>
    <row r="804" spans="1:17" ht="15.75" customHeight="1" x14ac:dyDescent="0.3">
      <c r="A804" s="118">
        <v>5321</v>
      </c>
      <c r="B804" s="118">
        <v>59</v>
      </c>
      <c r="C804" s="7" t="s">
        <v>478</v>
      </c>
      <c r="D804" s="7">
        <v>19</v>
      </c>
      <c r="E804" s="156">
        <v>43637</v>
      </c>
      <c r="F804" s="7">
        <v>5278</v>
      </c>
      <c r="G804" s="7">
        <v>7852</v>
      </c>
      <c r="H804" s="7">
        <v>7452</v>
      </c>
      <c r="I804" s="7" t="s">
        <v>388</v>
      </c>
      <c r="J804" s="161">
        <f t="shared" si="6"/>
        <v>18.399264029438822</v>
      </c>
      <c r="K804" s="3"/>
      <c r="L804" s="162">
        <f>AVERAGE(J804:J805)</f>
        <v>21.136876216629368</v>
      </c>
      <c r="M804" s="162">
        <f>_xlfn.STDEV.S(J804,J805)</f>
        <v>3.8715682836427621</v>
      </c>
      <c r="N804" s="123"/>
      <c r="O804" s="123"/>
      <c r="P804" s="23">
        <f t="shared" si="1"/>
        <v>217.4</v>
      </c>
      <c r="Q804" s="117">
        <f>AVERAGE(P804:P805)</f>
        <v>218.65</v>
      </c>
    </row>
    <row r="805" spans="1:17" ht="15.75" customHeight="1" x14ac:dyDescent="0.3">
      <c r="A805" s="118">
        <v>5322</v>
      </c>
      <c r="B805" s="118">
        <v>60</v>
      </c>
      <c r="C805" s="7" t="s">
        <v>478</v>
      </c>
      <c r="D805" s="7">
        <v>19</v>
      </c>
      <c r="E805" s="156">
        <v>43637</v>
      </c>
      <c r="F805" s="7">
        <v>5220</v>
      </c>
      <c r="G805" s="7">
        <v>7944</v>
      </c>
      <c r="H805" s="7">
        <v>7419</v>
      </c>
      <c r="I805" s="7"/>
      <c r="J805" s="161">
        <f t="shared" si="6"/>
        <v>23.874488403819917</v>
      </c>
      <c r="K805" s="3"/>
      <c r="L805" s="23"/>
      <c r="M805" s="23"/>
      <c r="N805" s="123"/>
      <c r="O805" s="123"/>
      <c r="P805" s="23">
        <f t="shared" si="1"/>
        <v>219.9</v>
      </c>
      <c r="Q805" s="117"/>
    </row>
    <row r="806" spans="1:17" ht="15.75" customHeight="1" x14ac:dyDescent="0.3">
      <c r="A806" s="118">
        <v>5917</v>
      </c>
      <c r="B806" s="118">
        <v>82</v>
      </c>
      <c r="C806" s="7" t="s">
        <v>478</v>
      </c>
      <c r="D806" s="7">
        <v>22</v>
      </c>
      <c r="E806" s="156">
        <v>43685</v>
      </c>
      <c r="F806" s="7">
        <v>5194</v>
      </c>
      <c r="G806" s="7">
        <v>7320</v>
      </c>
      <c r="H806" s="7">
        <v>7023</v>
      </c>
      <c r="I806" s="7">
        <v>6</v>
      </c>
      <c r="J806" s="152">
        <f t="shared" si="6"/>
        <v>16.238381629305632</v>
      </c>
      <c r="K806" s="153"/>
      <c r="L806" s="154">
        <f>AVERAGE(J806:J807)</f>
        <v>16.500093772618566</v>
      </c>
      <c r="M806" s="154">
        <f>_xlfn.STDEV.S(J806,J807)</f>
        <v>0.37011686251088255</v>
      </c>
      <c r="N806" s="123"/>
      <c r="O806" s="123"/>
      <c r="P806" s="23">
        <f t="shared" si="1"/>
        <v>182.9</v>
      </c>
      <c r="Q806" s="117">
        <f>AVERAGE(P806:P807)</f>
        <v>187.8</v>
      </c>
    </row>
    <row r="807" spans="1:17" ht="15.75" customHeight="1" x14ac:dyDescent="0.3">
      <c r="A807" s="118">
        <v>5918</v>
      </c>
      <c r="B807" s="118">
        <v>82</v>
      </c>
      <c r="C807" s="7" t="s">
        <v>478</v>
      </c>
      <c r="D807" s="7">
        <v>22</v>
      </c>
      <c r="E807" s="156">
        <v>43685</v>
      </c>
      <c r="F807" s="7">
        <v>5194</v>
      </c>
      <c r="G807" s="7">
        <v>7444</v>
      </c>
      <c r="H807" s="7">
        <v>7121</v>
      </c>
      <c r="I807" s="7"/>
      <c r="J807" s="152">
        <f t="shared" si="6"/>
        <v>16.7618059159315</v>
      </c>
      <c r="K807" s="153"/>
      <c r="L807" s="155"/>
      <c r="M807" s="155"/>
      <c r="N807" s="123"/>
      <c r="O807" s="123"/>
      <c r="P807" s="23">
        <f t="shared" si="1"/>
        <v>192.7</v>
      </c>
      <c r="Q807" s="117"/>
    </row>
    <row r="808" spans="1:17" ht="15.75" customHeight="1" x14ac:dyDescent="0.3">
      <c r="A808" s="118">
        <v>2943</v>
      </c>
      <c r="B808" s="118">
        <v>27</v>
      </c>
      <c r="C808" s="57" t="s">
        <v>479</v>
      </c>
      <c r="D808" s="57">
        <v>11</v>
      </c>
      <c r="E808" s="58">
        <v>43571</v>
      </c>
      <c r="F808" s="151">
        <v>5236</v>
      </c>
      <c r="G808" s="57">
        <v>8890</v>
      </c>
      <c r="H808" s="57">
        <v>7446</v>
      </c>
      <c r="I808" s="57">
        <v>2</v>
      </c>
      <c r="J808" s="152">
        <f t="shared" si="6"/>
        <v>65.339366515837099</v>
      </c>
      <c r="K808" s="153">
        <v>0.5</v>
      </c>
      <c r="L808" s="154">
        <f>AVERAGE(J808:J809)</f>
        <v>65.884286997900745</v>
      </c>
      <c r="M808" s="154">
        <f>_xlfn.STDEV.S(J808,J809)</f>
        <v>0.77063393614928211</v>
      </c>
      <c r="N808" s="123">
        <v>2</v>
      </c>
      <c r="O808" s="123"/>
      <c r="P808" s="23">
        <f t="shared" si="1"/>
        <v>221</v>
      </c>
      <c r="Q808" s="117">
        <f>AVERAGE(P808:P809)</f>
        <v>222.8</v>
      </c>
    </row>
    <row r="809" spans="1:17" ht="15.75" customHeight="1" x14ac:dyDescent="0.3">
      <c r="A809" s="118">
        <v>2944</v>
      </c>
      <c r="B809" s="118">
        <v>28</v>
      </c>
      <c r="C809" s="57" t="s">
        <v>479</v>
      </c>
      <c r="D809" s="57">
        <v>11</v>
      </c>
      <c r="E809" s="58">
        <v>43571</v>
      </c>
      <c r="F809" s="151">
        <v>5216</v>
      </c>
      <c r="G809" s="57">
        <v>8954</v>
      </c>
      <c r="H809" s="57">
        <v>7462</v>
      </c>
      <c r="I809" s="57"/>
      <c r="J809" s="152">
        <f t="shared" si="6"/>
        <v>66.429207479964376</v>
      </c>
      <c r="K809" s="153"/>
      <c r="L809" s="155"/>
      <c r="M809" s="155"/>
      <c r="N809" s="123"/>
      <c r="O809" s="123"/>
      <c r="P809" s="23">
        <f t="shared" si="1"/>
        <v>224.6</v>
      </c>
      <c r="Q809" s="117"/>
    </row>
    <row r="810" spans="1:17" ht="15.75" customHeight="1" x14ac:dyDescent="0.3">
      <c r="A810" s="118">
        <v>3703</v>
      </c>
      <c r="B810" s="118">
        <v>125</v>
      </c>
      <c r="C810" s="57" t="s">
        <v>479</v>
      </c>
      <c r="D810" s="57">
        <v>14</v>
      </c>
      <c r="E810" s="58">
        <v>43591</v>
      </c>
      <c r="F810" s="57">
        <v>5217</v>
      </c>
      <c r="G810" s="151">
        <v>8723</v>
      </c>
      <c r="H810" s="57">
        <v>7708</v>
      </c>
      <c r="I810" s="57"/>
      <c r="J810" s="152">
        <f t="shared" si="6"/>
        <v>40.746688077077479</v>
      </c>
      <c r="K810" s="153" t="s">
        <v>407</v>
      </c>
      <c r="L810" s="154">
        <f>AVERAGE(J810:J811)</f>
        <v>40.261419802636887</v>
      </c>
      <c r="M810" s="154">
        <f>_xlfn.STDEV.S(J810,J811)</f>
        <v>0.68627297510327512</v>
      </c>
      <c r="N810" s="123"/>
      <c r="O810" s="123"/>
      <c r="P810" s="23">
        <f t="shared" si="1"/>
        <v>249.1</v>
      </c>
      <c r="Q810" s="117">
        <f>AVERAGE(P810:P811)</f>
        <v>240.7</v>
      </c>
    </row>
    <row r="811" spans="1:17" ht="15.75" customHeight="1" x14ac:dyDescent="0.3">
      <c r="A811" s="118">
        <v>3704</v>
      </c>
      <c r="B811" s="118">
        <v>126</v>
      </c>
      <c r="C811" s="57" t="s">
        <v>479</v>
      </c>
      <c r="D811" s="57">
        <v>14</v>
      </c>
      <c r="E811" s="58">
        <v>43591</v>
      </c>
      <c r="F811" s="57">
        <v>5232</v>
      </c>
      <c r="G811" s="151">
        <v>8479</v>
      </c>
      <c r="H811" s="57">
        <v>7555</v>
      </c>
      <c r="I811" s="57"/>
      <c r="J811" s="152">
        <f t="shared" si="6"/>
        <v>39.776151528196294</v>
      </c>
      <c r="K811" s="153"/>
      <c r="L811" s="155"/>
      <c r="M811" s="155"/>
      <c r="N811" s="123"/>
      <c r="O811" s="123"/>
      <c r="P811" s="23">
        <f t="shared" si="1"/>
        <v>232.3</v>
      </c>
      <c r="Q811" s="117"/>
    </row>
    <row r="812" spans="1:17" ht="15.75" customHeight="1" x14ac:dyDescent="0.3">
      <c r="A812" s="118">
        <v>4369</v>
      </c>
      <c r="B812" s="118">
        <v>75</v>
      </c>
      <c r="C812" s="57" t="s">
        <v>479</v>
      </c>
      <c r="D812" s="57">
        <v>16</v>
      </c>
      <c r="E812" s="58">
        <v>43607</v>
      </c>
      <c r="F812" s="57">
        <v>5226</v>
      </c>
      <c r="G812" s="57">
        <v>7995</v>
      </c>
      <c r="H812" s="57">
        <v>7384</v>
      </c>
      <c r="I812" s="57">
        <v>2</v>
      </c>
      <c r="J812" s="152">
        <f t="shared" si="6"/>
        <v>28.313253012048197</v>
      </c>
      <c r="K812" s="153"/>
      <c r="L812" s="154">
        <f>AVERAGE(J812:J813)</f>
        <v>27.570039919437512</v>
      </c>
      <c r="M812" s="154">
        <f>_xlfn.STDEV.S(J812,J813)</f>
        <v>1.0510620353032809</v>
      </c>
      <c r="N812" s="123"/>
      <c r="O812" s="123"/>
      <c r="P812" s="23">
        <f t="shared" si="1"/>
        <v>215.8</v>
      </c>
      <c r="Q812" s="117">
        <f>AVERAGE(P812:P813)</f>
        <v>207.8</v>
      </c>
    </row>
    <row r="813" spans="1:17" ht="15.75" customHeight="1" x14ac:dyDescent="0.3">
      <c r="A813" s="118">
        <v>4370</v>
      </c>
      <c r="B813" s="118">
        <v>76</v>
      </c>
      <c r="C813" s="57" t="s">
        <v>479</v>
      </c>
      <c r="D813" s="57">
        <v>16</v>
      </c>
      <c r="E813" s="58">
        <v>43607</v>
      </c>
      <c r="F813" s="57">
        <v>5239</v>
      </c>
      <c r="G813" s="57">
        <v>7773</v>
      </c>
      <c r="H813" s="57">
        <v>7237</v>
      </c>
      <c r="I813" s="57"/>
      <c r="J813" s="152">
        <f t="shared" si="6"/>
        <v>26.826826826826828</v>
      </c>
      <c r="K813" s="153"/>
      <c r="L813" s="155"/>
      <c r="M813" s="155"/>
      <c r="N813" s="123"/>
      <c r="O813" s="123"/>
      <c r="P813" s="23">
        <f t="shared" si="1"/>
        <v>199.8</v>
      </c>
      <c r="Q813" s="117"/>
    </row>
    <row r="814" spans="1:17" ht="15.75" customHeight="1" x14ac:dyDescent="0.3">
      <c r="A814" s="118">
        <v>5015</v>
      </c>
      <c r="B814" s="118">
        <v>75</v>
      </c>
      <c r="C814" s="57" t="s">
        <v>479</v>
      </c>
      <c r="D814" s="57">
        <v>18</v>
      </c>
      <c r="E814" s="58">
        <v>43626</v>
      </c>
      <c r="F814" s="57">
        <v>5226</v>
      </c>
      <c r="G814" s="57">
        <v>7900</v>
      </c>
      <c r="H814" s="57">
        <v>7427</v>
      </c>
      <c r="I814" s="57">
        <v>8</v>
      </c>
      <c r="J814" s="152">
        <f t="shared" si="6"/>
        <v>21.490231712857792</v>
      </c>
      <c r="K814" s="153"/>
      <c r="L814" s="154">
        <f>AVERAGE(J814:J815)</f>
        <v>21.358867586931897</v>
      </c>
      <c r="M814" s="154">
        <f>_xlfn.STDEV.S(J814,J815)</f>
        <v>0.18577692849368793</v>
      </c>
      <c r="N814" s="123"/>
      <c r="O814" s="123"/>
      <c r="P814" s="23">
        <f t="shared" si="1"/>
        <v>220.1</v>
      </c>
      <c r="Q814" s="117">
        <f>AVERAGE(P814:P815)</f>
        <v>218.39999999999998</v>
      </c>
    </row>
    <row r="815" spans="1:17" ht="15.75" customHeight="1" x14ac:dyDescent="0.3">
      <c r="A815" s="118">
        <v>5016</v>
      </c>
      <c r="B815" s="118">
        <v>76</v>
      </c>
      <c r="C815" s="57" t="s">
        <v>479</v>
      </c>
      <c r="D815" s="57">
        <v>18</v>
      </c>
      <c r="E815" s="58">
        <v>43626</v>
      </c>
      <c r="F815" s="57">
        <v>5239</v>
      </c>
      <c r="G815" s="57">
        <v>7866</v>
      </c>
      <c r="H815" s="57">
        <v>7406</v>
      </c>
      <c r="I815" s="57"/>
      <c r="J815" s="152">
        <f t="shared" si="6"/>
        <v>21.227503461006002</v>
      </c>
      <c r="K815" s="153"/>
      <c r="L815" s="155"/>
      <c r="M815" s="155"/>
      <c r="N815" s="123"/>
      <c r="O815" s="123"/>
      <c r="P815" s="23">
        <f t="shared" si="1"/>
        <v>216.7</v>
      </c>
      <c r="Q815" s="117"/>
    </row>
    <row r="816" spans="1:17" ht="15.75" customHeight="1" x14ac:dyDescent="0.3">
      <c r="A816" s="118">
        <v>5593</v>
      </c>
      <c r="B816" s="118">
        <v>37</v>
      </c>
      <c r="C816" s="7" t="s">
        <v>479</v>
      </c>
      <c r="D816" s="7">
        <v>21</v>
      </c>
      <c r="E816" s="156">
        <v>43657</v>
      </c>
      <c r="F816" s="7">
        <v>5225</v>
      </c>
      <c r="G816" s="7">
        <v>7128</v>
      </c>
      <c r="H816" s="7">
        <v>6826</v>
      </c>
      <c r="I816" s="7">
        <v>8</v>
      </c>
      <c r="J816" s="152">
        <f t="shared" si="6"/>
        <v>18.863210493441599</v>
      </c>
      <c r="K816" s="153"/>
      <c r="L816" s="154">
        <f>AVERAGE(J816:J817)</f>
        <v>18.881496314258925</v>
      </c>
      <c r="M816" s="154">
        <f>_xlfn.STDEV.S(J816,J817)</f>
        <v>2.5860055798988889E-2</v>
      </c>
      <c r="N816" s="123"/>
      <c r="O816" s="123"/>
      <c r="P816" s="23">
        <f t="shared" si="1"/>
        <v>160.1</v>
      </c>
      <c r="Q816" s="117">
        <f>AVERAGE(P816:P817)</f>
        <v>171.85</v>
      </c>
    </row>
    <row r="817" spans="1:17" ht="15.75" customHeight="1" x14ac:dyDescent="0.3">
      <c r="A817" s="118">
        <v>5594</v>
      </c>
      <c r="B817" s="118">
        <v>38</v>
      </c>
      <c r="C817" s="7" t="s">
        <v>479</v>
      </c>
      <c r="D817" s="7">
        <v>21</v>
      </c>
      <c r="E817" s="156">
        <v>43657</v>
      </c>
      <c r="F817" s="7">
        <v>5241</v>
      </c>
      <c r="G817" s="7">
        <v>7424</v>
      </c>
      <c r="H817" s="7">
        <v>7077</v>
      </c>
      <c r="I817" s="7"/>
      <c r="J817" s="152">
        <f t="shared" si="6"/>
        <v>18.899782135076254</v>
      </c>
      <c r="K817" s="153"/>
      <c r="L817" s="155"/>
      <c r="M817" s="155"/>
      <c r="N817" s="123"/>
      <c r="O817" s="123"/>
      <c r="P817" s="23">
        <f t="shared" si="1"/>
        <v>183.6</v>
      </c>
      <c r="Q817" s="117"/>
    </row>
    <row r="818" spans="1:17" ht="15.75" customHeight="1" x14ac:dyDescent="0.3">
      <c r="A818" s="118">
        <v>5919</v>
      </c>
      <c r="B818" s="118">
        <v>83</v>
      </c>
      <c r="C818" s="7" t="s">
        <v>479</v>
      </c>
      <c r="D818" s="7">
        <v>22</v>
      </c>
      <c r="E818" s="156">
        <v>43685</v>
      </c>
      <c r="F818" s="7">
        <v>5294</v>
      </c>
      <c r="G818" s="7">
        <v>7943</v>
      </c>
      <c r="H818" s="7">
        <v>7582</v>
      </c>
      <c r="I818" s="7">
        <v>6</v>
      </c>
      <c r="J818" s="152">
        <f t="shared" si="6"/>
        <v>15.777972027972028</v>
      </c>
      <c r="K818" s="153"/>
      <c r="L818" s="154">
        <f>AVERAGE(J818:J819)</f>
        <v>16.260440725788392</v>
      </c>
      <c r="M818" s="154">
        <f>_xlfn.STDEV.S(J818,J819)</f>
        <v>0.68231377587238928</v>
      </c>
      <c r="N818" s="123"/>
      <c r="O818" s="123"/>
      <c r="P818" s="23">
        <f t="shared" si="1"/>
        <v>228.8</v>
      </c>
      <c r="Q818" s="117">
        <f>AVERAGE(P818:P819)</f>
        <v>223.7</v>
      </c>
    </row>
    <row r="819" spans="1:17" ht="15.75" customHeight="1" x14ac:dyDescent="0.3">
      <c r="A819" s="118">
        <v>5920</v>
      </c>
      <c r="B819" s="118">
        <v>83</v>
      </c>
      <c r="C819" s="7" t="s">
        <v>479</v>
      </c>
      <c r="D819" s="7">
        <v>22</v>
      </c>
      <c r="E819" s="156">
        <v>43685</v>
      </c>
      <c r="F819" s="7">
        <v>5294</v>
      </c>
      <c r="G819" s="7">
        <v>7846</v>
      </c>
      <c r="H819" s="7">
        <v>7480</v>
      </c>
      <c r="I819" s="7"/>
      <c r="J819" s="152">
        <f t="shared" si="6"/>
        <v>16.742909423604758</v>
      </c>
      <c r="K819" s="153"/>
      <c r="L819" s="155"/>
      <c r="M819" s="155"/>
      <c r="N819" s="123"/>
      <c r="O819" s="123"/>
      <c r="P819" s="23">
        <f t="shared" si="1"/>
        <v>218.6</v>
      </c>
      <c r="Q819" s="117"/>
    </row>
    <row r="820" spans="1:17" ht="15.75" customHeight="1" x14ac:dyDescent="0.3">
      <c r="A820" s="118">
        <v>3705</v>
      </c>
      <c r="B820" s="118">
        <v>127</v>
      </c>
      <c r="C820" s="28" t="s">
        <v>480</v>
      </c>
      <c r="D820" s="28">
        <v>14</v>
      </c>
      <c r="E820" s="29">
        <v>43591</v>
      </c>
      <c r="F820" s="28">
        <v>5247</v>
      </c>
      <c r="G820" s="163">
        <v>9134</v>
      </c>
      <c r="H820" s="28">
        <v>7724</v>
      </c>
      <c r="I820" s="28">
        <v>2</v>
      </c>
      <c r="J820" s="119">
        <f t="shared" si="6"/>
        <v>56.923698021800561</v>
      </c>
      <c r="K820" s="164" t="s">
        <v>373</v>
      </c>
      <c r="L820" s="121">
        <f>AVERAGE(J820:J821)</f>
        <v>58.702812866321963</v>
      </c>
      <c r="M820" s="121">
        <f>_xlfn.STDEV.S(J820,J821)</f>
        <v>2.5160483421414721</v>
      </c>
      <c r="N820" s="123">
        <v>3</v>
      </c>
      <c r="O820" s="123"/>
      <c r="P820" s="23">
        <f t="shared" si="1"/>
        <v>247.7</v>
      </c>
      <c r="Q820" s="117">
        <f>AVERAGE(P820:P821)</f>
        <v>248.35</v>
      </c>
    </row>
    <row r="821" spans="1:17" ht="15.75" customHeight="1" x14ac:dyDescent="0.3">
      <c r="A821" s="118">
        <v>3706</v>
      </c>
      <c r="B821" s="118">
        <v>128</v>
      </c>
      <c r="C821" s="28" t="s">
        <v>480</v>
      </c>
      <c r="D821" s="28">
        <v>14</v>
      </c>
      <c r="E821" s="29">
        <v>43591</v>
      </c>
      <c r="F821" s="28">
        <v>5213</v>
      </c>
      <c r="G821" s="163">
        <v>9209</v>
      </c>
      <c r="H821" s="28">
        <v>7703</v>
      </c>
      <c r="I821" s="28"/>
      <c r="J821" s="119">
        <f t="shared" si="6"/>
        <v>60.481927710843372</v>
      </c>
      <c r="K821" s="164"/>
      <c r="L821" s="124"/>
      <c r="M821" s="124"/>
      <c r="N821" s="123"/>
      <c r="O821" s="123"/>
      <c r="P821" s="23">
        <f t="shared" si="1"/>
        <v>249</v>
      </c>
      <c r="Q821" s="117"/>
    </row>
    <row r="822" spans="1:17" ht="15.75" customHeight="1" x14ac:dyDescent="0.3">
      <c r="A822" s="118">
        <v>4371</v>
      </c>
      <c r="B822" s="118">
        <v>77</v>
      </c>
      <c r="C822" s="28" t="s">
        <v>480</v>
      </c>
      <c r="D822" s="28">
        <v>16</v>
      </c>
      <c r="E822" s="29">
        <v>43607</v>
      </c>
      <c r="F822" s="28">
        <v>5212</v>
      </c>
      <c r="G822" s="28">
        <v>10162</v>
      </c>
      <c r="H822" s="28">
        <v>8528</v>
      </c>
      <c r="I822" s="28">
        <v>2</v>
      </c>
      <c r="J822" s="119">
        <f t="shared" si="6"/>
        <v>49.276236429433048</v>
      </c>
      <c r="K822" s="164" t="s">
        <v>378</v>
      </c>
      <c r="L822" s="121">
        <f>AVERAGE(J822:J823)</f>
        <v>49.199236550217179</v>
      </c>
      <c r="M822" s="121">
        <f>_xlfn.STDEV.S(J822,J823)</f>
        <v>0.1088942734881769</v>
      </c>
      <c r="N822" s="123"/>
      <c r="O822" s="123"/>
      <c r="P822" s="23">
        <f t="shared" si="1"/>
        <v>331.6</v>
      </c>
      <c r="Q822" s="117">
        <f>AVERAGE(P822:P823)</f>
        <v>319.60000000000002</v>
      </c>
    </row>
    <row r="823" spans="1:17" ht="15.75" customHeight="1" x14ac:dyDescent="0.3">
      <c r="A823" s="118">
        <v>4372</v>
      </c>
      <c r="B823" s="118">
        <v>78</v>
      </c>
      <c r="C823" s="28" t="s">
        <v>480</v>
      </c>
      <c r="D823" s="28">
        <v>16</v>
      </c>
      <c r="E823" s="29">
        <v>43607</v>
      </c>
      <c r="F823" s="28">
        <v>5245</v>
      </c>
      <c r="G823" s="28">
        <v>9832</v>
      </c>
      <c r="H823" s="28">
        <v>8321</v>
      </c>
      <c r="I823" s="28"/>
      <c r="J823" s="119">
        <f t="shared" si="6"/>
        <v>49.122236671001303</v>
      </c>
      <c r="K823" s="164"/>
      <c r="L823" s="124"/>
      <c r="M823" s="124"/>
      <c r="N823" s="123"/>
      <c r="O823" s="123"/>
      <c r="P823" s="23">
        <f t="shared" si="1"/>
        <v>307.60000000000002</v>
      </c>
      <c r="Q823" s="117"/>
    </row>
    <row r="824" spans="1:17" ht="15.75" customHeight="1" x14ac:dyDescent="0.3">
      <c r="A824" s="118">
        <v>5017</v>
      </c>
      <c r="B824" s="118">
        <v>77</v>
      </c>
      <c r="C824" s="28" t="s">
        <v>480</v>
      </c>
      <c r="D824" s="28">
        <v>18</v>
      </c>
      <c r="E824" s="29">
        <v>43626</v>
      </c>
      <c r="F824" s="28">
        <v>5212</v>
      </c>
      <c r="G824" s="28">
        <v>8902</v>
      </c>
      <c r="H824" s="28">
        <v>7823</v>
      </c>
      <c r="I824" s="28">
        <v>9</v>
      </c>
      <c r="J824" s="119">
        <f t="shared" si="6"/>
        <v>41.325162772883949</v>
      </c>
      <c r="K824" s="164"/>
      <c r="L824" s="121">
        <f>AVERAGE(J824:J825)</f>
        <v>42.88074993806547</v>
      </c>
      <c r="M824" s="121">
        <f>_xlfn.STDEV.S(J824,J825)</f>
        <v>2.1999324664532232</v>
      </c>
      <c r="N824" s="123"/>
      <c r="O824" s="123"/>
      <c r="P824" s="23">
        <f t="shared" si="1"/>
        <v>261.10000000000002</v>
      </c>
      <c r="Q824" s="117">
        <f>AVERAGE(P824:P825)</f>
        <v>267.60000000000002</v>
      </c>
    </row>
    <row r="825" spans="1:17" ht="15.75" customHeight="1" x14ac:dyDescent="0.3">
      <c r="A825" s="118">
        <v>5018</v>
      </c>
      <c r="B825" s="118">
        <v>78</v>
      </c>
      <c r="C825" s="28" t="s">
        <v>480</v>
      </c>
      <c r="D825" s="28">
        <v>18</v>
      </c>
      <c r="E825" s="29">
        <v>43626</v>
      </c>
      <c r="F825" s="28">
        <v>5245</v>
      </c>
      <c r="G825" s="28">
        <v>9204</v>
      </c>
      <c r="H825" s="28">
        <v>7986</v>
      </c>
      <c r="I825" s="28"/>
      <c r="J825" s="119">
        <f t="shared" si="6"/>
        <v>44.436337103246991</v>
      </c>
      <c r="K825" s="164"/>
      <c r="L825" s="124"/>
      <c r="M825" s="124"/>
      <c r="N825" s="123"/>
      <c r="O825" s="123"/>
      <c r="P825" s="23">
        <f t="shared" si="1"/>
        <v>274.10000000000002</v>
      </c>
      <c r="Q825" s="117"/>
    </row>
    <row r="826" spans="1:17" ht="15.75" customHeight="1" x14ac:dyDescent="0.3">
      <c r="A826" s="118">
        <v>5921</v>
      </c>
      <c r="B826" s="118">
        <v>84</v>
      </c>
      <c r="C826" s="7" t="s">
        <v>480</v>
      </c>
      <c r="D826" s="7">
        <v>22</v>
      </c>
      <c r="E826" s="156">
        <v>43685</v>
      </c>
      <c r="F826" s="7">
        <v>5375</v>
      </c>
      <c r="G826" s="7">
        <v>8875</v>
      </c>
      <c r="H826" s="7">
        <v>8359</v>
      </c>
      <c r="I826" s="7">
        <v>5</v>
      </c>
      <c r="J826" s="152">
        <f t="shared" si="6"/>
        <v>17.292225201072387</v>
      </c>
      <c r="K826" s="153"/>
      <c r="L826" s="154">
        <f>AVERAGE(J826:J827)</f>
        <v>17.706173679599647</v>
      </c>
      <c r="M826" s="154">
        <f>_xlfn.STDEV.S(J826,J827)</f>
        <v>0.58541155245695908</v>
      </c>
      <c r="N826" s="123"/>
      <c r="O826" s="123"/>
      <c r="P826" s="23">
        <f t="shared" si="1"/>
        <v>298.39999999999998</v>
      </c>
      <c r="Q826" s="117">
        <f>AVERAGE(P826:P827)</f>
        <v>296.54999999999995</v>
      </c>
    </row>
    <row r="827" spans="1:17" ht="15.75" customHeight="1" x14ac:dyDescent="0.3">
      <c r="A827" s="118">
        <v>5922</v>
      </c>
      <c r="B827" s="118">
        <v>84</v>
      </c>
      <c r="C827" s="7" t="s">
        <v>480</v>
      </c>
      <c r="D827" s="7">
        <v>22</v>
      </c>
      <c r="E827" s="156">
        <v>43685</v>
      </c>
      <c r="F827" s="7">
        <v>5375</v>
      </c>
      <c r="G827" s="7">
        <v>8856</v>
      </c>
      <c r="H827" s="7">
        <v>8322</v>
      </c>
      <c r="I827" s="7"/>
      <c r="J827" s="152">
        <f t="shared" si="6"/>
        <v>18.120122158126907</v>
      </c>
      <c r="K827" s="153"/>
      <c r="L827" s="155"/>
      <c r="M827" s="155"/>
      <c r="N827" s="123"/>
      <c r="O827" s="123"/>
      <c r="P827" s="23">
        <f t="shared" si="1"/>
        <v>294.7</v>
      </c>
      <c r="Q827" s="117"/>
    </row>
    <row r="828" spans="1:17" ht="15.75" customHeight="1" x14ac:dyDescent="0.3">
      <c r="A828" s="118">
        <v>3707</v>
      </c>
      <c r="B828" s="118">
        <v>129</v>
      </c>
      <c r="C828" s="57" t="s">
        <v>481</v>
      </c>
      <c r="D828" s="57">
        <v>14</v>
      </c>
      <c r="E828" s="58">
        <v>43591</v>
      </c>
      <c r="F828" s="57">
        <v>5238</v>
      </c>
      <c r="G828" s="151">
        <v>7842</v>
      </c>
      <c r="H828" s="57">
        <v>7220</v>
      </c>
      <c r="I828" s="57">
        <v>2</v>
      </c>
      <c r="J828" s="152">
        <f t="shared" si="6"/>
        <v>31.382441977800202</v>
      </c>
      <c r="K828" s="153" t="s">
        <v>482</v>
      </c>
      <c r="L828" s="154">
        <f>AVERAGE(J828:J829)</f>
        <v>31.347520409037159</v>
      </c>
      <c r="M828" s="154">
        <f>_xlfn.STDEV.S(J828,J829)</f>
        <v>4.9386556164037025E-2</v>
      </c>
      <c r="N828" s="123">
        <v>2</v>
      </c>
      <c r="O828" s="123"/>
      <c r="P828" s="23">
        <f t="shared" si="1"/>
        <v>198.2</v>
      </c>
      <c r="Q828" s="117">
        <f>AVERAGE(P828:P829)</f>
        <v>193.95</v>
      </c>
    </row>
    <row r="829" spans="1:17" ht="15.75" customHeight="1" x14ac:dyDescent="0.3">
      <c r="A829" s="118">
        <v>3708</v>
      </c>
      <c r="B829" s="118">
        <v>130</v>
      </c>
      <c r="C829" s="57" t="s">
        <v>481</v>
      </c>
      <c r="D829" s="57">
        <v>14</v>
      </c>
      <c r="E829" s="58">
        <v>43591</v>
      </c>
      <c r="F829" s="57">
        <v>5212</v>
      </c>
      <c r="G829" s="151">
        <v>7703</v>
      </c>
      <c r="H829" s="57">
        <v>7109</v>
      </c>
      <c r="I829" s="57"/>
      <c r="J829" s="152">
        <f t="shared" si="6"/>
        <v>31.31259884027412</v>
      </c>
      <c r="K829" s="153"/>
      <c r="L829" s="155"/>
      <c r="M829" s="155"/>
      <c r="N829" s="123"/>
      <c r="O829" s="123"/>
      <c r="P829" s="23">
        <f t="shared" si="1"/>
        <v>189.7</v>
      </c>
      <c r="Q829" s="117"/>
    </row>
    <row r="830" spans="1:17" ht="15.75" customHeight="1" x14ac:dyDescent="0.3">
      <c r="A830" s="118">
        <v>4373</v>
      </c>
      <c r="B830" s="118">
        <v>79</v>
      </c>
      <c r="C830" s="57" t="s">
        <v>481</v>
      </c>
      <c r="D830" s="57">
        <v>16</v>
      </c>
      <c r="E830" s="58">
        <v>43607</v>
      </c>
      <c r="F830" s="57">
        <v>5242</v>
      </c>
      <c r="G830" s="57">
        <v>9807</v>
      </c>
      <c r="H830" s="57">
        <v>8337</v>
      </c>
      <c r="I830" s="57">
        <v>2</v>
      </c>
      <c r="J830" s="152">
        <f t="shared" si="6"/>
        <v>47.495961227786751</v>
      </c>
      <c r="K830" s="153"/>
      <c r="L830" s="154">
        <f>AVERAGE(J830:J831)</f>
        <v>46.708705689422075</v>
      </c>
      <c r="M830" s="154">
        <f>_xlfn.STDEV.S(J830,J831)</f>
        <v>1.1133474594086565</v>
      </c>
      <c r="N830" s="123"/>
      <c r="O830" s="123"/>
      <c r="P830" s="23">
        <f t="shared" si="1"/>
        <v>309.5</v>
      </c>
      <c r="Q830" s="117">
        <f>AVERAGE(P830:P831)</f>
        <v>303.7</v>
      </c>
    </row>
    <row r="831" spans="1:17" ht="15.75" customHeight="1" x14ac:dyDescent="0.3">
      <c r="A831" s="118">
        <v>4374</v>
      </c>
      <c r="B831" s="118">
        <v>80</v>
      </c>
      <c r="C831" s="57" t="s">
        <v>481</v>
      </c>
      <c r="D831" s="57">
        <v>16</v>
      </c>
      <c r="E831" s="58">
        <v>43607</v>
      </c>
      <c r="F831" s="57">
        <v>5245</v>
      </c>
      <c r="G831" s="57">
        <v>9592</v>
      </c>
      <c r="H831" s="57">
        <v>8224</v>
      </c>
      <c r="I831" s="57"/>
      <c r="J831" s="152">
        <f t="shared" si="6"/>
        <v>45.9214501510574</v>
      </c>
      <c r="K831" s="153"/>
      <c r="L831" s="155"/>
      <c r="M831" s="155"/>
      <c r="N831" s="123"/>
      <c r="O831" s="123"/>
      <c r="P831" s="23">
        <f t="shared" si="1"/>
        <v>297.89999999999998</v>
      </c>
      <c r="Q831" s="117"/>
    </row>
    <row r="832" spans="1:17" ht="15.75" customHeight="1" x14ac:dyDescent="0.3">
      <c r="A832" s="118">
        <v>5019</v>
      </c>
      <c r="B832" s="118">
        <v>79</v>
      </c>
      <c r="C832" s="57" t="s">
        <v>481</v>
      </c>
      <c r="D832" s="57">
        <v>18</v>
      </c>
      <c r="E832" s="58">
        <v>43626</v>
      </c>
      <c r="F832" s="57">
        <v>5242</v>
      </c>
      <c r="G832" s="57">
        <v>8029</v>
      </c>
      <c r="H832" s="57">
        <v>7494</v>
      </c>
      <c r="I832" s="57">
        <v>8</v>
      </c>
      <c r="J832" s="152">
        <f t="shared" si="6"/>
        <v>23.756660746003551</v>
      </c>
      <c r="K832" s="153"/>
      <c r="L832" s="154">
        <f>AVERAGE(J832:J833)</f>
        <v>23.27970744874094</v>
      </c>
      <c r="M832" s="154">
        <f>_xlfn.STDEV.S(J832,J833)</f>
        <v>0.67451382160735074</v>
      </c>
      <c r="N832" s="123"/>
      <c r="O832" s="123"/>
      <c r="P832" s="23">
        <f t="shared" si="1"/>
        <v>225.2</v>
      </c>
      <c r="Q832" s="117">
        <f>AVERAGE(P832:P833)</f>
        <v>236.05</v>
      </c>
    </row>
    <row r="833" spans="1:17" ht="15.75" customHeight="1" x14ac:dyDescent="0.3">
      <c r="A833" s="118">
        <v>5020</v>
      </c>
      <c r="B833" s="118">
        <v>80</v>
      </c>
      <c r="C833" s="57" t="s">
        <v>481</v>
      </c>
      <c r="D833" s="57">
        <v>18</v>
      </c>
      <c r="E833" s="58">
        <v>43626</v>
      </c>
      <c r="F833" s="57">
        <v>5245</v>
      </c>
      <c r="G833" s="57">
        <v>8277</v>
      </c>
      <c r="H833" s="57">
        <v>7714</v>
      </c>
      <c r="I833" s="57"/>
      <c r="J833" s="152">
        <f t="shared" si="6"/>
        <v>22.802754151478329</v>
      </c>
      <c r="K833" s="153"/>
      <c r="L833" s="155"/>
      <c r="M833" s="155"/>
      <c r="N833" s="123"/>
      <c r="O833" s="123"/>
      <c r="P833" s="23">
        <f t="shared" si="1"/>
        <v>246.9</v>
      </c>
      <c r="Q833" s="117"/>
    </row>
    <row r="834" spans="1:17" ht="15.75" customHeight="1" x14ac:dyDescent="0.3">
      <c r="A834" s="118">
        <v>5595</v>
      </c>
      <c r="B834" s="118">
        <v>39</v>
      </c>
      <c r="C834" s="7" t="s">
        <v>481</v>
      </c>
      <c r="D834" s="7">
        <v>21</v>
      </c>
      <c r="E834" s="156">
        <v>43657</v>
      </c>
      <c r="F834" s="7">
        <v>5245</v>
      </c>
      <c r="G834" s="7">
        <v>7742</v>
      </c>
      <c r="H834" s="7">
        <v>7333</v>
      </c>
      <c r="I834" s="7">
        <v>8</v>
      </c>
      <c r="J834" s="152">
        <f t="shared" si="6"/>
        <v>19.588122605363985</v>
      </c>
      <c r="K834" s="153"/>
      <c r="L834" s="154">
        <f>AVERAGE(J834:J835)</f>
        <v>19.867489480745324</v>
      </c>
      <c r="M834" s="154">
        <f>_xlfn.STDEV.S(J834,J835)</f>
        <v>0.39508442404208327</v>
      </c>
      <c r="N834" s="123"/>
      <c r="O834" s="123"/>
      <c r="P834" s="23">
        <f t="shared" si="1"/>
        <v>208.8</v>
      </c>
      <c r="Q834" s="117">
        <f>AVERAGE(P834:P835)</f>
        <v>213.35000000000002</v>
      </c>
    </row>
    <row r="835" spans="1:17" ht="15.75" customHeight="1" x14ac:dyDescent="0.3">
      <c r="A835" s="118">
        <v>5596</v>
      </c>
      <c r="B835" s="118">
        <v>40</v>
      </c>
      <c r="C835" s="7" t="s">
        <v>481</v>
      </c>
      <c r="D835" s="7">
        <v>21</v>
      </c>
      <c r="E835" s="156">
        <v>43657</v>
      </c>
      <c r="F835" s="7">
        <v>5216</v>
      </c>
      <c r="G835" s="7">
        <v>7834</v>
      </c>
      <c r="H835" s="7">
        <v>7395</v>
      </c>
      <c r="I835" s="7"/>
      <c r="J835" s="152">
        <f t="shared" si="6"/>
        <v>20.146856356126662</v>
      </c>
      <c r="K835" s="153"/>
      <c r="L835" s="155"/>
      <c r="M835" s="155"/>
      <c r="N835" s="123"/>
      <c r="O835" s="123"/>
      <c r="P835" s="23">
        <f t="shared" si="1"/>
        <v>217.9</v>
      </c>
      <c r="Q835" s="117"/>
    </row>
    <row r="836" spans="1:17" ht="15.75" customHeight="1" x14ac:dyDescent="0.3">
      <c r="A836" s="118">
        <v>5923</v>
      </c>
      <c r="B836" s="118">
        <v>85</v>
      </c>
      <c r="C836" s="7" t="s">
        <v>481</v>
      </c>
      <c r="D836" s="7">
        <v>22</v>
      </c>
      <c r="E836" s="156">
        <v>43685</v>
      </c>
      <c r="F836" s="7">
        <v>5253</v>
      </c>
      <c r="G836" s="7">
        <v>8422</v>
      </c>
      <c r="H836" s="7">
        <v>7978</v>
      </c>
      <c r="I836" s="7">
        <v>8</v>
      </c>
      <c r="J836" s="152">
        <f t="shared" si="6"/>
        <v>16.293577981651374</v>
      </c>
      <c r="K836" s="153"/>
      <c r="L836" s="154">
        <f>AVERAGE(J836:J837)</f>
        <v>16.330165169060479</v>
      </c>
      <c r="M836" s="154">
        <f>_xlfn.STDEV.S(J836,J837)</f>
        <v>5.1742096643038735E-2</v>
      </c>
      <c r="N836" s="123"/>
      <c r="O836" s="123"/>
      <c r="P836" s="23">
        <f t="shared" si="1"/>
        <v>272.5</v>
      </c>
      <c r="Q836" s="117">
        <f>AVERAGE(P836:P837)</f>
        <v>252.95</v>
      </c>
    </row>
    <row r="837" spans="1:17" ht="15.75" customHeight="1" x14ac:dyDescent="0.3">
      <c r="A837" s="118">
        <v>5924</v>
      </c>
      <c r="B837" s="118">
        <v>85</v>
      </c>
      <c r="C837" s="7" t="s">
        <v>481</v>
      </c>
      <c r="D837" s="7">
        <v>22</v>
      </c>
      <c r="E837" s="156">
        <v>43685</v>
      </c>
      <c r="F837" s="7">
        <v>5253</v>
      </c>
      <c r="G837" s="7">
        <v>7969</v>
      </c>
      <c r="H837" s="7">
        <v>7587</v>
      </c>
      <c r="I837" s="7"/>
      <c r="J837" s="152">
        <f t="shared" si="6"/>
        <v>16.366752356469579</v>
      </c>
      <c r="K837" s="153"/>
      <c r="L837" s="155"/>
      <c r="M837" s="155"/>
      <c r="N837" s="123"/>
      <c r="O837" s="123"/>
      <c r="P837" s="23">
        <f t="shared" si="1"/>
        <v>233.4</v>
      </c>
      <c r="Q837" s="117"/>
    </row>
    <row r="838" spans="1:17" ht="15.75" customHeight="1" x14ac:dyDescent="0.3">
      <c r="A838" s="118">
        <v>3709</v>
      </c>
      <c r="B838" s="118">
        <v>131</v>
      </c>
      <c r="C838" s="57" t="s">
        <v>483</v>
      </c>
      <c r="D838" s="57">
        <v>14</v>
      </c>
      <c r="E838" s="58">
        <v>43591</v>
      </c>
      <c r="F838" s="57">
        <v>5209</v>
      </c>
      <c r="G838" s="151">
        <v>8392</v>
      </c>
      <c r="H838" s="57">
        <v>7306</v>
      </c>
      <c r="I838" s="57">
        <v>2</v>
      </c>
      <c r="J838" s="152">
        <f t="shared" si="6"/>
        <v>51.788268955650928</v>
      </c>
      <c r="K838" s="153" t="s">
        <v>400</v>
      </c>
      <c r="L838" s="154">
        <f>AVERAGE(J838:J839)</f>
        <v>52.993150111872943</v>
      </c>
      <c r="M838" s="154">
        <f>_xlfn.STDEV.S(J838,J839)</f>
        <v>1.7039592721769496</v>
      </c>
      <c r="N838" s="123">
        <v>2</v>
      </c>
      <c r="O838" s="123"/>
      <c r="P838" s="23">
        <f t="shared" si="1"/>
        <v>209.7</v>
      </c>
      <c r="Q838" s="117">
        <f>AVERAGE(P838:P839)</f>
        <v>191.2</v>
      </c>
    </row>
    <row r="839" spans="1:17" ht="15.75" customHeight="1" x14ac:dyDescent="0.3">
      <c r="A839" s="118">
        <v>3710</v>
      </c>
      <c r="B839" s="118">
        <v>132</v>
      </c>
      <c r="C839" s="57" t="s">
        <v>483</v>
      </c>
      <c r="D839" s="57">
        <v>14</v>
      </c>
      <c r="E839" s="58">
        <v>43591</v>
      </c>
      <c r="F839" s="57">
        <v>5233</v>
      </c>
      <c r="G839" s="151">
        <v>7896</v>
      </c>
      <c r="H839" s="57">
        <v>6960</v>
      </c>
      <c r="I839" s="57"/>
      <c r="J839" s="152">
        <f t="shared" si="6"/>
        <v>54.198031268094958</v>
      </c>
      <c r="K839" s="153"/>
      <c r="L839" s="155"/>
      <c r="M839" s="155"/>
      <c r="N839" s="123"/>
      <c r="O839" s="123"/>
      <c r="P839" s="23">
        <f t="shared" si="1"/>
        <v>172.7</v>
      </c>
      <c r="Q839" s="117"/>
    </row>
    <row r="840" spans="1:17" ht="15.75" customHeight="1" x14ac:dyDescent="0.3">
      <c r="A840" s="118">
        <v>4375</v>
      </c>
      <c r="B840" s="118">
        <v>81</v>
      </c>
      <c r="C840" s="57" t="s">
        <v>483</v>
      </c>
      <c r="D840" s="57">
        <v>16</v>
      </c>
      <c r="E840" s="58">
        <v>43607</v>
      </c>
      <c r="F840" s="57">
        <v>5180</v>
      </c>
      <c r="G840" s="57">
        <v>7595</v>
      </c>
      <c r="H840" s="57">
        <v>7042</v>
      </c>
      <c r="I840" s="57">
        <v>2</v>
      </c>
      <c r="J840" s="152">
        <f t="shared" si="6"/>
        <v>29.699248120300751</v>
      </c>
      <c r="K840" s="153"/>
      <c r="L840" s="154">
        <f>AVERAGE(J840:J841)</f>
        <v>30.297521683550741</v>
      </c>
      <c r="M840" s="154">
        <f>_xlfn.STDEV.S(J840,J841)</f>
        <v>0.84608658715741547</v>
      </c>
      <c r="N840" s="123"/>
      <c r="O840" s="123"/>
      <c r="P840" s="23">
        <f t="shared" si="1"/>
        <v>186.2</v>
      </c>
      <c r="Q840" s="117">
        <f>AVERAGE(P840:P841)</f>
        <v>175.14999999999998</v>
      </c>
    </row>
    <row r="841" spans="1:17" ht="15.75" customHeight="1" x14ac:dyDescent="0.3">
      <c r="A841" s="118">
        <v>4376</v>
      </c>
      <c r="B841" s="118">
        <v>82</v>
      </c>
      <c r="C841" s="57" t="s">
        <v>483</v>
      </c>
      <c r="D841" s="57">
        <v>16</v>
      </c>
      <c r="E841" s="58">
        <v>43607</v>
      </c>
      <c r="F841" s="57">
        <v>5194</v>
      </c>
      <c r="G841" s="57">
        <v>7342</v>
      </c>
      <c r="H841" s="57">
        <v>6835</v>
      </c>
      <c r="I841" s="57"/>
      <c r="J841" s="152">
        <f t="shared" si="6"/>
        <v>30.895795246800734</v>
      </c>
      <c r="K841" s="153"/>
      <c r="L841" s="155"/>
      <c r="M841" s="155"/>
      <c r="N841" s="123"/>
      <c r="O841" s="123"/>
      <c r="P841" s="23">
        <f t="shared" si="1"/>
        <v>164.1</v>
      </c>
      <c r="Q841" s="117"/>
    </row>
    <row r="842" spans="1:17" ht="15.75" customHeight="1" x14ac:dyDescent="0.3">
      <c r="A842" s="118">
        <v>5021</v>
      </c>
      <c r="B842" s="118">
        <v>81</v>
      </c>
      <c r="C842" s="57" t="s">
        <v>483</v>
      </c>
      <c r="D842" s="57">
        <v>18</v>
      </c>
      <c r="E842" s="58">
        <v>43626</v>
      </c>
      <c r="F842" s="57">
        <v>5180</v>
      </c>
      <c r="G842" s="57">
        <v>7130</v>
      </c>
      <c r="H842" s="57">
        <v>6772</v>
      </c>
      <c r="I842" s="57">
        <v>9</v>
      </c>
      <c r="J842" s="152">
        <f t="shared" si="6"/>
        <v>22.48743718592965</v>
      </c>
      <c r="K842" s="153"/>
      <c r="L842" s="154">
        <f>AVERAGE(J842:J843)</f>
        <v>25.062663437089526</v>
      </c>
      <c r="M842" s="154">
        <f>_xlfn.STDEV.S(J842,J843)</f>
        <v>3.6419198905695236</v>
      </c>
      <c r="N842" s="123"/>
      <c r="O842" s="123"/>
      <c r="P842" s="23">
        <f t="shared" si="1"/>
        <v>159.19999999999999</v>
      </c>
      <c r="Q842" s="117">
        <f>AVERAGE(P842:P843)</f>
        <v>163</v>
      </c>
    </row>
    <row r="843" spans="1:17" ht="15.75" customHeight="1" x14ac:dyDescent="0.3">
      <c r="A843" s="118">
        <v>5022</v>
      </c>
      <c r="B843" s="118">
        <v>82</v>
      </c>
      <c r="C843" s="57" t="s">
        <v>483</v>
      </c>
      <c r="D843" s="57">
        <v>18</v>
      </c>
      <c r="E843" s="58">
        <v>43626</v>
      </c>
      <c r="F843" s="57">
        <v>5194</v>
      </c>
      <c r="G843" s="57">
        <v>7323</v>
      </c>
      <c r="H843" s="57">
        <v>6862</v>
      </c>
      <c r="I843" s="57"/>
      <c r="J843" s="152">
        <f t="shared" si="6"/>
        <v>27.637889688249402</v>
      </c>
      <c r="K843" s="153"/>
      <c r="L843" s="155"/>
      <c r="M843" s="155"/>
      <c r="N843" s="123"/>
      <c r="O843" s="123"/>
      <c r="P843" s="23">
        <f t="shared" si="1"/>
        <v>166.8</v>
      </c>
      <c r="Q843" s="117"/>
    </row>
    <row r="844" spans="1:17" ht="15.75" customHeight="1" x14ac:dyDescent="0.3">
      <c r="A844" s="118">
        <v>5597</v>
      </c>
      <c r="B844" s="118">
        <v>41</v>
      </c>
      <c r="C844" s="7" t="s">
        <v>483</v>
      </c>
      <c r="D844" s="7">
        <v>21</v>
      </c>
      <c r="E844" s="156">
        <v>43657</v>
      </c>
      <c r="F844" s="7">
        <v>5264</v>
      </c>
      <c r="G844" s="7">
        <v>7123</v>
      </c>
      <c r="H844" s="7">
        <v>6821</v>
      </c>
      <c r="I844" s="7">
        <v>9</v>
      </c>
      <c r="J844" s="152">
        <f t="shared" si="6"/>
        <v>19.396274887604367</v>
      </c>
      <c r="K844" s="153"/>
      <c r="L844" s="154">
        <f>AVERAGE(J844:J845)</f>
        <v>19.498908652028405</v>
      </c>
      <c r="M844" s="154">
        <f>_xlfn.STDEV.S(J844,J845)</f>
        <v>0.14514606160587956</v>
      </c>
      <c r="N844" s="123"/>
      <c r="O844" s="123"/>
      <c r="P844" s="23">
        <f t="shared" si="1"/>
        <v>155.69999999999999</v>
      </c>
      <c r="Q844" s="117">
        <f>AVERAGE(P844:P845)</f>
        <v>155.64999999999998</v>
      </c>
    </row>
    <row r="845" spans="1:17" ht="15.75" customHeight="1" x14ac:dyDescent="0.3">
      <c r="A845" s="118">
        <v>5598</v>
      </c>
      <c r="B845" s="118">
        <v>42</v>
      </c>
      <c r="C845" s="7" t="s">
        <v>483</v>
      </c>
      <c r="D845" s="7">
        <v>21</v>
      </c>
      <c r="E845" s="156">
        <v>43657</v>
      </c>
      <c r="F845" s="7">
        <v>5270</v>
      </c>
      <c r="G845" s="7">
        <v>7131</v>
      </c>
      <c r="H845" s="7">
        <v>6826</v>
      </c>
      <c r="I845" s="7"/>
      <c r="J845" s="152">
        <f t="shared" si="6"/>
        <v>19.601542416452443</v>
      </c>
      <c r="K845" s="153"/>
      <c r="L845" s="155"/>
      <c r="M845" s="155"/>
      <c r="N845" s="123"/>
      <c r="O845" s="123"/>
      <c r="P845" s="23">
        <f t="shared" si="1"/>
        <v>155.6</v>
      </c>
      <c r="Q845" s="117"/>
    </row>
    <row r="846" spans="1:17" ht="15.75" customHeight="1" x14ac:dyDescent="0.3">
      <c r="A846" s="118">
        <v>5925</v>
      </c>
      <c r="B846" s="118">
        <v>86</v>
      </c>
      <c r="C846" s="7" t="s">
        <v>483</v>
      </c>
      <c r="D846" s="7">
        <v>22</v>
      </c>
      <c r="E846" s="156">
        <v>43685</v>
      </c>
      <c r="F846" s="7">
        <v>5281</v>
      </c>
      <c r="G846" s="7">
        <v>7364</v>
      </c>
      <c r="H846" s="7">
        <v>7077</v>
      </c>
      <c r="I846" s="7">
        <v>9</v>
      </c>
      <c r="J846" s="152">
        <f t="shared" si="6"/>
        <v>15.979955456570154</v>
      </c>
      <c r="K846" s="153"/>
      <c r="L846" s="154">
        <f>AVERAGE(J846:J847)</f>
        <v>16.145423814765646</v>
      </c>
      <c r="M846" s="154">
        <f>_xlfn.STDEV.S(J846,J847)</f>
        <v>0.23400759630367485</v>
      </c>
      <c r="N846" s="123"/>
      <c r="O846" s="123"/>
      <c r="P846" s="23">
        <f t="shared" si="1"/>
        <v>179.6</v>
      </c>
      <c r="Q846" s="117">
        <f>AVERAGE(P846:P847)</f>
        <v>181.14999999999998</v>
      </c>
    </row>
    <row r="847" spans="1:17" ht="15.75" customHeight="1" x14ac:dyDescent="0.3">
      <c r="A847" s="118">
        <v>5926</v>
      </c>
      <c r="B847" s="118">
        <v>86</v>
      </c>
      <c r="C847" s="7" t="s">
        <v>483</v>
      </c>
      <c r="D847" s="7">
        <v>22</v>
      </c>
      <c r="E847" s="156">
        <v>43685</v>
      </c>
      <c r="F847" s="7">
        <v>5281</v>
      </c>
      <c r="G847" s="7">
        <v>7406</v>
      </c>
      <c r="H847" s="7">
        <v>7108</v>
      </c>
      <c r="I847" s="7"/>
      <c r="J847" s="152">
        <f t="shared" si="6"/>
        <v>16.31089217296114</v>
      </c>
      <c r="K847" s="153"/>
      <c r="L847" s="155"/>
      <c r="M847" s="155"/>
      <c r="N847" s="123"/>
      <c r="O847" s="123"/>
      <c r="P847" s="23">
        <f t="shared" si="1"/>
        <v>182.7</v>
      </c>
      <c r="Q847" s="117"/>
    </row>
    <row r="848" spans="1:17" ht="15.75" customHeight="1" x14ac:dyDescent="0.3">
      <c r="A848" s="118">
        <v>2945</v>
      </c>
      <c r="B848" s="118">
        <v>29</v>
      </c>
      <c r="C848" s="67" t="s">
        <v>484</v>
      </c>
      <c r="D848" s="67">
        <v>11</v>
      </c>
      <c r="E848" s="68">
        <v>43571</v>
      </c>
      <c r="F848" s="10">
        <v>5292</v>
      </c>
      <c r="G848" s="67">
        <v>7603</v>
      </c>
      <c r="H848" s="67">
        <v>6917</v>
      </c>
      <c r="I848" s="67">
        <v>1</v>
      </c>
      <c r="J848" s="157">
        <f t="shared" si="6"/>
        <v>42.215384615384615</v>
      </c>
      <c r="K848" s="158" t="s">
        <v>414</v>
      </c>
      <c r="L848" s="159">
        <f>AVERAGE(J848:J849)</f>
        <v>43.237833498606975</v>
      </c>
      <c r="M848" s="159">
        <f>_xlfn.STDEV.S(J848,J849)</f>
        <v>1.4459610774862914</v>
      </c>
      <c r="N848" s="123">
        <v>1</v>
      </c>
      <c r="O848" s="123"/>
      <c r="P848" s="23">
        <f t="shared" si="1"/>
        <v>162.5</v>
      </c>
      <c r="Q848" s="117">
        <f>AVERAGE(P848:P849)</f>
        <v>162.69999999999999</v>
      </c>
    </row>
    <row r="849" spans="1:17" ht="15.75" customHeight="1" x14ac:dyDescent="0.3">
      <c r="A849" s="118">
        <v>2946</v>
      </c>
      <c r="B849" s="118">
        <v>30</v>
      </c>
      <c r="C849" s="67" t="s">
        <v>484</v>
      </c>
      <c r="D849" s="67">
        <v>11</v>
      </c>
      <c r="E849" s="68">
        <v>43571</v>
      </c>
      <c r="F849" s="10">
        <v>5244</v>
      </c>
      <c r="G849" s="67">
        <v>7594</v>
      </c>
      <c r="H849" s="67">
        <v>6873</v>
      </c>
      <c r="I849" s="67"/>
      <c r="J849" s="157">
        <f t="shared" si="6"/>
        <v>44.260282381829342</v>
      </c>
      <c r="K849" s="158"/>
      <c r="L849" s="160"/>
      <c r="M849" s="160"/>
      <c r="N849" s="123"/>
      <c r="O849" s="123"/>
      <c r="P849" s="23">
        <f t="shared" si="1"/>
        <v>162.9</v>
      </c>
      <c r="Q849" s="117"/>
    </row>
    <row r="850" spans="1:17" ht="15.75" customHeight="1" x14ac:dyDescent="0.3">
      <c r="A850" s="118">
        <v>3337</v>
      </c>
      <c r="B850" s="118">
        <v>93</v>
      </c>
      <c r="C850" s="67" t="s">
        <v>484</v>
      </c>
      <c r="D850" s="67">
        <v>13</v>
      </c>
      <c r="E850" s="68">
        <v>43587</v>
      </c>
      <c r="F850" s="67">
        <v>5234</v>
      </c>
      <c r="G850" s="67">
        <v>6750</v>
      </c>
      <c r="H850" s="67">
        <v>6479</v>
      </c>
      <c r="I850" s="67"/>
      <c r="J850" s="157">
        <f t="shared" si="6"/>
        <v>21.76706827309237</v>
      </c>
      <c r="K850" s="158" t="s">
        <v>13</v>
      </c>
      <c r="L850" s="159">
        <f>AVERAGE(J850:J851)</f>
        <v>21.899794299147814</v>
      </c>
      <c r="M850" s="159">
        <f>_xlfn.STDEV.S(J850,J851)</f>
        <v>0.18770294612749108</v>
      </c>
      <c r="N850" s="123"/>
      <c r="O850" s="123"/>
      <c r="P850" s="23">
        <f t="shared" si="1"/>
        <v>124.5</v>
      </c>
      <c r="Q850" s="117">
        <f>AVERAGE(P850:P851)</f>
        <v>123.75</v>
      </c>
    </row>
    <row r="851" spans="1:17" ht="15.75" customHeight="1" x14ac:dyDescent="0.3">
      <c r="A851" s="118">
        <v>3338</v>
      </c>
      <c r="B851" s="118">
        <v>94</v>
      </c>
      <c r="C851" s="67" t="s">
        <v>484</v>
      </c>
      <c r="D851" s="67">
        <v>13</v>
      </c>
      <c r="E851" s="68">
        <v>43587</v>
      </c>
      <c r="F851" s="67">
        <v>5218</v>
      </c>
      <c r="G851" s="67">
        <v>6719</v>
      </c>
      <c r="H851" s="67">
        <v>6448</v>
      </c>
      <c r="I851" s="67"/>
      <c r="J851" s="157">
        <f t="shared" si="6"/>
        <v>22.032520325203254</v>
      </c>
      <c r="K851" s="158"/>
      <c r="L851" s="160"/>
      <c r="M851" s="160"/>
      <c r="N851" s="123"/>
      <c r="O851" s="123"/>
      <c r="P851" s="23">
        <f t="shared" si="1"/>
        <v>123</v>
      </c>
      <c r="Q851" s="117"/>
    </row>
    <row r="852" spans="1:17" ht="15.75" customHeight="1" x14ac:dyDescent="0.3">
      <c r="A852" s="118">
        <v>3711</v>
      </c>
      <c r="B852" s="118">
        <v>133</v>
      </c>
      <c r="C852" s="67" t="s">
        <v>484</v>
      </c>
      <c r="D852" s="67">
        <v>14</v>
      </c>
      <c r="E852" s="68">
        <v>43591</v>
      </c>
      <c r="F852" s="67">
        <v>5286</v>
      </c>
      <c r="G852" s="10">
        <v>7169</v>
      </c>
      <c r="H852" s="67">
        <v>6716</v>
      </c>
      <c r="I852" s="67"/>
      <c r="J852" s="157">
        <f t="shared" si="6"/>
        <v>31.67832167832168</v>
      </c>
      <c r="K852" s="158" t="s">
        <v>13</v>
      </c>
      <c r="L852" s="159">
        <f>AVERAGE(J852:J853)</f>
        <v>31.047239174534155</v>
      </c>
      <c r="M852" s="159">
        <f>_xlfn.STDEV.S(J852,J853)</f>
        <v>0.89248543583268514</v>
      </c>
      <c r="N852" s="123"/>
      <c r="O852" s="123"/>
      <c r="P852" s="23">
        <f t="shared" si="1"/>
        <v>143</v>
      </c>
      <c r="Q852" s="117">
        <f>AVERAGE(P852:P853)</f>
        <v>153.19999999999999</v>
      </c>
    </row>
    <row r="853" spans="1:17" ht="15.75" customHeight="1" x14ac:dyDescent="0.3">
      <c r="A853" s="118">
        <v>3712</v>
      </c>
      <c r="B853" s="118">
        <v>134</v>
      </c>
      <c r="C853" s="67" t="s">
        <v>484</v>
      </c>
      <c r="D853" s="67">
        <v>14</v>
      </c>
      <c r="E853" s="68">
        <v>43591</v>
      </c>
      <c r="F853" s="67">
        <v>5220</v>
      </c>
      <c r="G853" s="10">
        <v>7351</v>
      </c>
      <c r="H853" s="67">
        <v>6854</v>
      </c>
      <c r="I853" s="67"/>
      <c r="J853" s="157">
        <f t="shared" si="6"/>
        <v>30.416156670746634</v>
      </c>
      <c r="K853" s="158"/>
      <c r="L853" s="160"/>
      <c r="M853" s="160"/>
      <c r="N853" s="123"/>
      <c r="O853" s="123"/>
      <c r="P853" s="23">
        <f t="shared" si="1"/>
        <v>163.4</v>
      </c>
      <c r="Q853" s="117"/>
    </row>
    <row r="854" spans="1:17" ht="15.75" customHeight="1" x14ac:dyDescent="0.3">
      <c r="A854" s="118">
        <v>4061</v>
      </c>
      <c r="B854" s="118">
        <v>91</v>
      </c>
      <c r="C854" s="67" t="s">
        <v>484</v>
      </c>
      <c r="D854" s="67">
        <v>15</v>
      </c>
      <c r="E854" s="68">
        <v>43599</v>
      </c>
      <c r="F854" s="67">
        <v>5252</v>
      </c>
      <c r="G854" s="67">
        <v>6779</v>
      </c>
      <c r="H854" s="67">
        <v>6570</v>
      </c>
      <c r="I854" s="67"/>
      <c r="J854" s="157">
        <f t="shared" si="6"/>
        <v>15.857359635811836</v>
      </c>
      <c r="K854" s="157"/>
      <c r="L854" s="159">
        <f>AVERAGE(J854:J855)</f>
        <v>15.898545004265948</v>
      </c>
      <c r="M854" s="159">
        <f>_xlfn.STDEV.S(J854,J855)</f>
        <v>5.8244906639139671E-2</v>
      </c>
      <c r="N854" s="123"/>
      <c r="O854" s="123"/>
      <c r="P854" s="23">
        <f t="shared" si="1"/>
        <v>131.80000000000001</v>
      </c>
      <c r="Q854" s="117">
        <f>AVERAGE(P854:P855)</f>
        <v>128.94999999999999</v>
      </c>
    </row>
    <row r="855" spans="1:17" ht="15.75" customHeight="1" x14ac:dyDescent="0.3">
      <c r="A855" s="118">
        <v>4062</v>
      </c>
      <c r="B855" s="118">
        <v>92</v>
      </c>
      <c r="C855" s="67" t="s">
        <v>484</v>
      </c>
      <c r="D855" s="67">
        <v>15</v>
      </c>
      <c r="E855" s="68">
        <v>43599</v>
      </c>
      <c r="F855" s="67">
        <v>5241</v>
      </c>
      <c r="G855" s="67">
        <v>6703</v>
      </c>
      <c r="H855" s="67">
        <v>6502</v>
      </c>
      <c r="I855" s="67"/>
      <c r="J855" s="157">
        <f t="shared" si="6"/>
        <v>15.939730372720062</v>
      </c>
      <c r="K855" s="157"/>
      <c r="L855" s="160"/>
      <c r="M855" s="160"/>
      <c r="N855" s="123"/>
      <c r="O855" s="123"/>
      <c r="P855" s="23">
        <f t="shared" si="1"/>
        <v>126.1</v>
      </c>
      <c r="Q855" s="117"/>
    </row>
    <row r="856" spans="1:17" ht="15.75" customHeight="1" x14ac:dyDescent="0.3">
      <c r="A856" s="118">
        <v>4707</v>
      </c>
      <c r="B856" s="118">
        <v>91</v>
      </c>
      <c r="C856" s="67" t="s">
        <v>484</v>
      </c>
      <c r="D856" s="67">
        <v>17</v>
      </c>
      <c r="E856" s="68">
        <v>43619</v>
      </c>
      <c r="F856" s="67">
        <v>5252</v>
      </c>
      <c r="G856" s="67">
        <v>7161</v>
      </c>
      <c r="H856" s="67">
        <v>6849</v>
      </c>
      <c r="I856" s="67"/>
      <c r="J856" s="157">
        <f t="shared" si="6"/>
        <v>19.536631183469005</v>
      </c>
      <c r="K856" s="158"/>
      <c r="L856" s="159">
        <f>AVERAGE(J856:J857)</f>
        <v>19.489714524751694</v>
      </c>
      <c r="M856" s="159">
        <f>_xlfn.STDEV.S(J856,J857)</f>
        <v>6.6350175059251559E-2</v>
      </c>
      <c r="N856" s="123"/>
      <c r="O856" s="123"/>
      <c r="P856" s="23">
        <f t="shared" si="1"/>
        <v>159.69999999999999</v>
      </c>
      <c r="Q856" s="117">
        <f>AVERAGE(P856:P857)</f>
        <v>164.2</v>
      </c>
    </row>
    <row r="857" spans="1:17" ht="15.75" customHeight="1" x14ac:dyDescent="0.3">
      <c r="A857" s="118">
        <v>4708</v>
      </c>
      <c r="B857" s="118">
        <v>92</v>
      </c>
      <c r="C857" s="67" t="s">
        <v>484</v>
      </c>
      <c r="D857" s="67">
        <v>17</v>
      </c>
      <c r="E857" s="68">
        <v>43619</v>
      </c>
      <c r="F857" s="67">
        <v>5241</v>
      </c>
      <c r="G857" s="67">
        <v>7256</v>
      </c>
      <c r="H857" s="67">
        <v>6928</v>
      </c>
      <c r="I857" s="67"/>
      <c r="J857" s="157">
        <f t="shared" si="6"/>
        <v>19.442797866034383</v>
      </c>
      <c r="K857" s="158"/>
      <c r="L857" s="160"/>
      <c r="M857" s="160"/>
      <c r="N857" s="123"/>
      <c r="O857" s="123"/>
      <c r="P857" s="23">
        <f t="shared" si="1"/>
        <v>168.7</v>
      </c>
      <c r="Q857" s="117"/>
    </row>
    <row r="858" spans="1:17" ht="15.75" customHeight="1" x14ac:dyDescent="0.3">
      <c r="A858" s="118">
        <v>5323</v>
      </c>
      <c r="B858" s="118">
        <v>61</v>
      </c>
      <c r="C858" s="7" t="s">
        <v>484</v>
      </c>
      <c r="D858" s="7">
        <v>19</v>
      </c>
      <c r="E858" s="156">
        <v>43637</v>
      </c>
      <c r="F858" s="7">
        <v>5212</v>
      </c>
      <c r="G858" s="7">
        <v>6927</v>
      </c>
      <c r="H858" s="7">
        <v>6618</v>
      </c>
      <c r="I858" s="7" t="s">
        <v>428</v>
      </c>
      <c r="J858" s="161">
        <f t="shared" si="6"/>
        <v>21.977240398293031</v>
      </c>
      <c r="K858" s="3"/>
      <c r="L858" s="162">
        <f>AVERAGE(J858:J859)</f>
        <v>22.001111980869066</v>
      </c>
      <c r="M858" s="162">
        <f>_xlfn.STDEV.S(J858,J859)</f>
        <v>3.37595158343382E-2</v>
      </c>
      <c r="N858" s="123"/>
      <c r="O858" s="123"/>
      <c r="P858" s="23">
        <f t="shared" si="1"/>
        <v>140.6</v>
      </c>
      <c r="Q858" s="117">
        <f>AVERAGE(P858:P859)</f>
        <v>146.35</v>
      </c>
    </row>
    <row r="859" spans="1:17" ht="15.75" customHeight="1" x14ac:dyDescent="0.3">
      <c r="A859" s="118">
        <v>5324</v>
      </c>
      <c r="B859" s="118">
        <v>62</v>
      </c>
      <c r="C859" s="7" t="s">
        <v>484</v>
      </c>
      <c r="D859" s="7">
        <v>19</v>
      </c>
      <c r="E859" s="156">
        <v>43637</v>
      </c>
      <c r="F859" s="7">
        <v>5209</v>
      </c>
      <c r="G859" s="7">
        <v>7065</v>
      </c>
      <c r="H859" s="7">
        <v>6730</v>
      </c>
      <c r="I859" s="7"/>
      <c r="J859" s="161">
        <f t="shared" si="6"/>
        <v>22.024983563445101</v>
      </c>
      <c r="K859" s="3"/>
      <c r="L859" s="23"/>
      <c r="M859" s="23"/>
      <c r="N859" s="123"/>
      <c r="O859" s="123"/>
      <c r="P859" s="23">
        <f t="shared" si="1"/>
        <v>152.1</v>
      </c>
      <c r="Q859" s="117"/>
    </row>
    <row r="860" spans="1:17" ht="15.75" customHeight="1" x14ac:dyDescent="0.3">
      <c r="A860" s="118">
        <v>5531</v>
      </c>
      <c r="B860" s="118">
        <v>23</v>
      </c>
      <c r="C860" s="7" t="s">
        <v>484</v>
      </c>
      <c r="D860" s="7">
        <v>20</v>
      </c>
      <c r="E860" s="156">
        <v>43649</v>
      </c>
      <c r="F860" s="7">
        <v>5261</v>
      </c>
      <c r="G860" s="7">
        <v>6846</v>
      </c>
      <c r="H860" s="7">
        <v>6574</v>
      </c>
      <c r="I860" s="7">
        <v>6</v>
      </c>
      <c r="J860" s="152">
        <f t="shared" si="6"/>
        <v>20.715917745620715</v>
      </c>
      <c r="K860" s="153"/>
      <c r="L860" s="154">
        <f>AVERAGE(J860:J861)</f>
        <v>20.776154030550636</v>
      </c>
      <c r="M860" s="154">
        <f>_xlfn.STDEV.S(J860,J861)</f>
        <v>8.5186971094864603E-2</v>
      </c>
      <c r="N860" s="123"/>
      <c r="O860" s="123"/>
      <c r="P860" s="23">
        <f t="shared" si="1"/>
        <v>131.30000000000001</v>
      </c>
      <c r="Q860" s="117">
        <f>AVERAGE(P860:P861)</f>
        <v>133.80000000000001</v>
      </c>
    </row>
    <row r="861" spans="1:17" ht="15.75" customHeight="1" x14ac:dyDescent="0.3">
      <c r="A861" s="118">
        <v>5532</v>
      </c>
      <c r="B861" s="118">
        <v>24</v>
      </c>
      <c r="C861" s="7" t="s">
        <v>484</v>
      </c>
      <c r="D861" s="7">
        <v>20</v>
      </c>
      <c r="E861" s="156">
        <v>43649</v>
      </c>
      <c r="F861" s="7">
        <v>5196</v>
      </c>
      <c r="G861" s="7">
        <v>6843</v>
      </c>
      <c r="H861" s="7">
        <v>6559</v>
      </c>
      <c r="I861" s="7"/>
      <c r="J861" s="152">
        <f t="shared" si="6"/>
        <v>20.836390315480557</v>
      </c>
      <c r="K861" s="153"/>
      <c r="L861" s="155"/>
      <c r="M861" s="155"/>
      <c r="N861" s="123"/>
      <c r="O861" s="123"/>
      <c r="P861" s="23">
        <f t="shared" si="1"/>
        <v>136.30000000000001</v>
      </c>
      <c r="Q861" s="117"/>
    </row>
    <row r="862" spans="1:17" ht="15.75" customHeight="1" x14ac:dyDescent="0.3">
      <c r="A862" s="118">
        <v>5927</v>
      </c>
      <c r="B862" s="118">
        <v>87</v>
      </c>
      <c r="C862" s="7" t="s">
        <v>484</v>
      </c>
      <c r="D862" s="7">
        <v>22</v>
      </c>
      <c r="E862" s="156">
        <v>43685</v>
      </c>
      <c r="F862" s="7">
        <v>5250</v>
      </c>
      <c r="G862" s="7">
        <v>7002</v>
      </c>
      <c r="H862" s="7">
        <v>6756</v>
      </c>
      <c r="I862" s="7">
        <v>7</v>
      </c>
      <c r="J862" s="152">
        <f t="shared" si="6"/>
        <v>16.334661354581673</v>
      </c>
      <c r="K862" s="153"/>
      <c r="L862" s="154">
        <f>AVERAGE(J862:J863)</f>
        <v>16.751021664415298</v>
      </c>
      <c r="M862" s="154">
        <f>_xlfn.STDEV.S(J862,J863)</f>
        <v>0.58882239700057837</v>
      </c>
      <c r="N862" s="123"/>
      <c r="O862" s="123"/>
      <c r="P862" s="23">
        <f t="shared" si="1"/>
        <v>150.6</v>
      </c>
      <c r="Q862" s="117">
        <f>AVERAGE(P862:P863)</f>
        <v>145.19999999999999</v>
      </c>
    </row>
    <row r="863" spans="1:17" ht="15.75" customHeight="1" x14ac:dyDescent="0.3">
      <c r="A863" s="118">
        <v>5928</v>
      </c>
      <c r="B863" s="118">
        <v>87</v>
      </c>
      <c r="C863" s="7" t="s">
        <v>484</v>
      </c>
      <c r="D863" s="7">
        <v>22</v>
      </c>
      <c r="E863" s="156">
        <v>43685</v>
      </c>
      <c r="F863" s="7">
        <v>5250</v>
      </c>
      <c r="G863" s="7">
        <v>6888</v>
      </c>
      <c r="H863" s="7">
        <v>6648</v>
      </c>
      <c r="I863" s="7"/>
      <c r="J863" s="152">
        <f t="shared" si="6"/>
        <v>17.167381974248926</v>
      </c>
      <c r="K863" s="153"/>
      <c r="L863" s="155"/>
      <c r="M863" s="155"/>
      <c r="N863" s="123"/>
      <c r="O863" s="123"/>
      <c r="P863" s="23">
        <f t="shared" si="1"/>
        <v>139.80000000000001</v>
      </c>
      <c r="Q863" s="117"/>
    </row>
    <row r="864" spans="1:17" ht="15.75" customHeight="1" x14ac:dyDescent="0.3">
      <c r="A864" s="118">
        <v>3713</v>
      </c>
      <c r="B864" s="118">
        <v>135</v>
      </c>
      <c r="C864" s="57" t="s">
        <v>485</v>
      </c>
      <c r="D864" s="57">
        <v>14</v>
      </c>
      <c r="E864" s="58">
        <v>43591</v>
      </c>
      <c r="F864" s="57">
        <v>5240</v>
      </c>
      <c r="G864" s="151">
        <v>8019</v>
      </c>
      <c r="H864" s="57">
        <v>7110</v>
      </c>
      <c r="I864" s="57">
        <v>2</v>
      </c>
      <c r="J864" s="152">
        <f t="shared" si="6"/>
        <v>48.609625668449198</v>
      </c>
      <c r="K864" s="153" t="s">
        <v>400</v>
      </c>
      <c r="L864" s="154">
        <f>AVERAGE(J864:J865)</f>
        <v>48.900113095321203</v>
      </c>
      <c r="M864" s="154">
        <f>_xlfn.STDEV.S(J864,J865)</f>
        <v>0.41081125878125718</v>
      </c>
      <c r="N864" s="123">
        <v>2</v>
      </c>
      <c r="O864" s="123"/>
      <c r="P864" s="23">
        <f t="shared" si="1"/>
        <v>187</v>
      </c>
      <c r="Q864" s="117">
        <f>AVERAGE(P864:P865)</f>
        <v>189.25</v>
      </c>
    </row>
    <row r="865" spans="1:17" ht="15.75" customHeight="1" x14ac:dyDescent="0.3">
      <c r="A865" s="118">
        <v>3714</v>
      </c>
      <c r="B865" s="118">
        <v>136</v>
      </c>
      <c r="C865" s="57" t="s">
        <v>485</v>
      </c>
      <c r="D865" s="57">
        <v>14</v>
      </c>
      <c r="E865" s="58">
        <v>43591</v>
      </c>
      <c r="F865" s="57">
        <v>5219</v>
      </c>
      <c r="G865" s="151">
        <v>8076</v>
      </c>
      <c r="H865" s="57">
        <v>7134</v>
      </c>
      <c r="I865" s="57"/>
      <c r="J865" s="152">
        <f t="shared" si="6"/>
        <v>49.190600522193215</v>
      </c>
      <c r="K865" s="153"/>
      <c r="L865" s="155"/>
      <c r="M865" s="155"/>
      <c r="N865" s="123"/>
      <c r="O865" s="123"/>
      <c r="P865" s="23">
        <f t="shared" si="1"/>
        <v>191.5</v>
      </c>
      <c r="Q865" s="117"/>
    </row>
    <row r="866" spans="1:17" ht="15.75" customHeight="1" x14ac:dyDescent="0.3">
      <c r="A866" s="118">
        <v>4377</v>
      </c>
      <c r="B866" s="118">
        <v>83</v>
      </c>
      <c r="C866" s="57" t="s">
        <v>485</v>
      </c>
      <c r="D866" s="57">
        <v>16</v>
      </c>
      <c r="E866" s="58">
        <v>43607</v>
      </c>
      <c r="F866" s="57">
        <v>5294</v>
      </c>
      <c r="G866" s="57">
        <v>8924</v>
      </c>
      <c r="H866" s="57">
        <v>7779</v>
      </c>
      <c r="I866" s="57">
        <v>2</v>
      </c>
      <c r="J866" s="152">
        <f t="shared" si="6"/>
        <v>46.076458752515094</v>
      </c>
      <c r="K866" s="153"/>
      <c r="L866" s="154">
        <f>AVERAGE(J866:J867)</f>
        <v>45.443700011816674</v>
      </c>
      <c r="M866" s="154">
        <f>_xlfn.STDEV.S(J866,J867)</f>
        <v>0.89485599280582218</v>
      </c>
      <c r="N866" s="123"/>
      <c r="O866" s="123"/>
      <c r="P866" s="23">
        <f t="shared" si="1"/>
        <v>248.5</v>
      </c>
      <c r="Q866" s="117">
        <f>AVERAGE(P866:P867)</f>
        <v>248.55</v>
      </c>
    </row>
    <row r="867" spans="1:17" ht="15.75" customHeight="1" x14ac:dyDescent="0.3">
      <c r="A867" s="118">
        <v>4378</v>
      </c>
      <c r="B867" s="118">
        <v>84</v>
      </c>
      <c r="C867" s="57" t="s">
        <v>485</v>
      </c>
      <c r="D867" s="57">
        <v>16</v>
      </c>
      <c r="E867" s="58">
        <v>43607</v>
      </c>
      <c r="F867" s="57">
        <v>5375</v>
      </c>
      <c r="G867" s="57">
        <v>8975</v>
      </c>
      <c r="H867" s="57">
        <v>7861</v>
      </c>
      <c r="I867" s="57"/>
      <c r="J867" s="152">
        <f t="shared" si="6"/>
        <v>44.81094127111826</v>
      </c>
      <c r="K867" s="153"/>
      <c r="L867" s="155"/>
      <c r="M867" s="155"/>
      <c r="N867" s="123"/>
      <c r="O867" s="123"/>
      <c r="P867" s="23">
        <f t="shared" si="1"/>
        <v>248.6</v>
      </c>
      <c r="Q867" s="117"/>
    </row>
    <row r="868" spans="1:17" ht="15.75" customHeight="1" x14ac:dyDescent="0.3">
      <c r="A868" s="118">
        <v>5023</v>
      </c>
      <c r="B868" s="118">
        <v>83</v>
      </c>
      <c r="C868" s="57" t="s">
        <v>485</v>
      </c>
      <c r="D868" s="57">
        <v>18</v>
      </c>
      <c r="E868" s="58">
        <v>43626</v>
      </c>
      <c r="F868" s="57">
        <v>5294</v>
      </c>
      <c r="G868" s="57">
        <v>7774</v>
      </c>
      <c r="H868" s="57">
        <v>7316</v>
      </c>
      <c r="I868" s="57">
        <v>7</v>
      </c>
      <c r="J868" s="152">
        <f t="shared" si="6"/>
        <v>22.650840751730961</v>
      </c>
      <c r="K868" s="153"/>
      <c r="L868" s="154">
        <f>AVERAGE(J868:J869)</f>
        <v>22.851900126644296</v>
      </c>
      <c r="M868" s="154">
        <f>_xlfn.STDEV.S(J868,J869)</f>
        <v>0.28434089484469505</v>
      </c>
      <c r="N868" s="123"/>
      <c r="O868" s="123"/>
      <c r="P868" s="23">
        <f t="shared" si="1"/>
        <v>202.2</v>
      </c>
      <c r="Q868" s="117">
        <f>AVERAGE(P868:P869)</f>
        <v>197.39999999999998</v>
      </c>
    </row>
    <row r="869" spans="1:17" ht="15.75" customHeight="1" x14ac:dyDescent="0.3">
      <c r="A869" s="118">
        <v>5024</v>
      </c>
      <c r="B869" s="118">
        <v>84</v>
      </c>
      <c r="C869" s="57" t="s">
        <v>485</v>
      </c>
      <c r="D869" s="57">
        <v>18</v>
      </c>
      <c r="E869" s="58">
        <v>43626</v>
      </c>
      <c r="F869" s="57">
        <v>5375</v>
      </c>
      <c r="G869" s="57">
        <v>7745</v>
      </c>
      <c r="H869" s="57">
        <v>7301</v>
      </c>
      <c r="I869" s="57"/>
      <c r="J869" s="152">
        <f t="shared" si="6"/>
        <v>23.052959501557631</v>
      </c>
      <c r="K869" s="153"/>
      <c r="L869" s="155"/>
      <c r="M869" s="155"/>
      <c r="N869" s="123"/>
      <c r="O869" s="123"/>
      <c r="P869" s="23">
        <f t="shared" si="1"/>
        <v>192.6</v>
      </c>
      <c r="Q869" s="117"/>
    </row>
    <row r="870" spans="1:17" ht="15.75" customHeight="1" x14ac:dyDescent="0.3">
      <c r="A870" s="118">
        <v>5599</v>
      </c>
      <c r="B870" s="118">
        <v>43</v>
      </c>
      <c r="C870" s="7" t="s">
        <v>485</v>
      </c>
      <c r="D870" s="7">
        <v>21</v>
      </c>
      <c r="E870" s="156">
        <v>43657</v>
      </c>
      <c r="F870" s="7">
        <v>5211</v>
      </c>
      <c r="G870" s="7">
        <v>8056</v>
      </c>
      <c r="H870" s="7">
        <v>7557</v>
      </c>
      <c r="I870" s="7">
        <v>7</v>
      </c>
      <c r="J870" s="152">
        <f t="shared" si="6"/>
        <v>21.270247229326515</v>
      </c>
      <c r="K870" s="153"/>
      <c r="L870" s="154">
        <f>AVERAGE(J870:J871)</f>
        <v>20.906364141188988</v>
      </c>
      <c r="M870" s="154">
        <f>_xlfn.STDEV.S(J870,J871)</f>
        <v>0.51460839836229755</v>
      </c>
      <c r="N870" s="123"/>
      <c r="O870" s="123"/>
      <c r="P870" s="23">
        <f t="shared" si="1"/>
        <v>234.6</v>
      </c>
      <c r="Q870" s="117">
        <f>AVERAGE(P870:P871)</f>
        <v>242.64999999999998</v>
      </c>
    </row>
    <row r="871" spans="1:17" ht="15.75" customHeight="1" x14ac:dyDescent="0.3">
      <c r="A871" s="118">
        <v>5600</v>
      </c>
      <c r="B871" s="118">
        <v>44</v>
      </c>
      <c r="C871" s="7" t="s">
        <v>485</v>
      </c>
      <c r="D871" s="7">
        <v>21</v>
      </c>
      <c r="E871" s="156">
        <v>43657</v>
      </c>
      <c r="F871" s="7">
        <v>5218</v>
      </c>
      <c r="G871" s="7">
        <v>8240</v>
      </c>
      <c r="H871" s="7">
        <v>7725</v>
      </c>
      <c r="I871" s="7"/>
      <c r="J871" s="152">
        <f t="shared" si="6"/>
        <v>20.542481053051457</v>
      </c>
      <c r="K871" s="153"/>
      <c r="L871" s="155"/>
      <c r="M871" s="155"/>
      <c r="N871" s="123"/>
      <c r="O871" s="123"/>
      <c r="P871" s="23">
        <f t="shared" si="1"/>
        <v>250.7</v>
      </c>
      <c r="Q871" s="117"/>
    </row>
    <row r="872" spans="1:17" ht="15.75" customHeight="1" x14ac:dyDescent="0.3">
      <c r="A872" s="118">
        <v>5929</v>
      </c>
      <c r="B872" s="118">
        <v>88</v>
      </c>
      <c r="C872" s="7" t="s">
        <v>485</v>
      </c>
      <c r="D872" s="7">
        <v>22</v>
      </c>
      <c r="E872" s="156">
        <v>43685</v>
      </c>
      <c r="F872" s="7">
        <v>5241</v>
      </c>
      <c r="G872" s="7">
        <v>7779</v>
      </c>
      <c r="H872" s="7">
        <v>7420</v>
      </c>
      <c r="I872" s="7">
        <v>7</v>
      </c>
      <c r="J872" s="152">
        <f t="shared" si="6"/>
        <v>16.475447452960072</v>
      </c>
      <c r="K872" s="153"/>
      <c r="L872" s="154">
        <f>AVERAGE(J872:J873)</f>
        <v>16.88888651717771</v>
      </c>
      <c r="M872" s="154">
        <f>_xlfn.STDEV.S(J872,J873)</f>
        <v>0.58469113183142429</v>
      </c>
      <c r="N872" s="123"/>
      <c r="O872" s="123"/>
      <c r="P872" s="23">
        <f t="shared" si="1"/>
        <v>217.9</v>
      </c>
      <c r="Q872" s="117">
        <f>AVERAGE(P872:P873)</f>
        <v>216.45</v>
      </c>
    </row>
    <row r="873" spans="1:17" ht="15.75" customHeight="1" x14ac:dyDescent="0.3">
      <c r="A873" s="118">
        <v>5930</v>
      </c>
      <c r="B873" s="118">
        <v>88</v>
      </c>
      <c r="C873" s="7" t="s">
        <v>485</v>
      </c>
      <c r="D873" s="7">
        <v>22</v>
      </c>
      <c r="E873" s="156">
        <v>43685</v>
      </c>
      <c r="F873" s="7">
        <v>5241</v>
      </c>
      <c r="G873" s="7">
        <v>7763</v>
      </c>
      <c r="H873" s="7">
        <v>7391</v>
      </c>
      <c r="I873" s="7"/>
      <c r="J873" s="152">
        <f t="shared" si="6"/>
        <v>17.302325581395348</v>
      </c>
      <c r="K873" s="153"/>
      <c r="L873" s="155"/>
      <c r="M873" s="155"/>
      <c r="N873" s="123"/>
      <c r="O873" s="123"/>
      <c r="P873" s="23">
        <f t="shared" si="1"/>
        <v>215</v>
      </c>
      <c r="Q873" s="117"/>
    </row>
    <row r="874" spans="1:17" ht="15.75" customHeight="1" x14ac:dyDescent="0.3">
      <c r="A874" s="118">
        <v>3715</v>
      </c>
      <c r="B874" s="118">
        <v>137</v>
      </c>
      <c r="C874" s="57" t="s">
        <v>486</v>
      </c>
      <c r="D874" s="57">
        <v>14</v>
      </c>
      <c r="E874" s="58">
        <v>43591</v>
      </c>
      <c r="F874" s="57">
        <v>5220</v>
      </c>
      <c r="G874" s="151">
        <v>9028</v>
      </c>
      <c r="H874" s="57">
        <v>7589</v>
      </c>
      <c r="I874" s="57">
        <v>2</v>
      </c>
      <c r="J874" s="152">
        <f t="shared" si="6"/>
        <v>60.742929506120724</v>
      </c>
      <c r="K874" s="153" t="s">
        <v>377</v>
      </c>
      <c r="L874" s="154">
        <f>AVERAGE(J874:J875)</f>
        <v>61.473308475624016</v>
      </c>
      <c r="M874" s="154">
        <f>_xlfn.STDEV.S(J874,J875)</f>
        <v>1.0329118443436405</v>
      </c>
      <c r="N874" s="123">
        <v>2</v>
      </c>
      <c r="O874" s="123"/>
      <c r="P874" s="23">
        <f t="shared" si="1"/>
        <v>236.9</v>
      </c>
      <c r="Q874" s="117">
        <f>AVERAGE(P874:P875)</f>
        <v>232.35000000000002</v>
      </c>
    </row>
    <row r="875" spans="1:17" ht="15.75" customHeight="1" x14ac:dyDescent="0.3">
      <c r="A875" s="118">
        <v>3716</v>
      </c>
      <c r="B875" s="118">
        <v>138</v>
      </c>
      <c r="C875" s="57" t="s">
        <v>486</v>
      </c>
      <c r="D875" s="57">
        <v>14</v>
      </c>
      <c r="E875" s="58">
        <v>43591</v>
      </c>
      <c r="F875" s="57">
        <v>5222</v>
      </c>
      <c r="G875" s="151">
        <v>8917</v>
      </c>
      <c r="H875" s="57">
        <v>7500</v>
      </c>
      <c r="I875" s="57"/>
      <c r="J875" s="152">
        <f t="shared" si="6"/>
        <v>62.203687445127308</v>
      </c>
      <c r="K875" s="153"/>
      <c r="L875" s="155"/>
      <c r="M875" s="155"/>
      <c r="N875" s="123"/>
      <c r="O875" s="123"/>
      <c r="P875" s="23">
        <f t="shared" si="1"/>
        <v>227.8</v>
      </c>
      <c r="Q875" s="117"/>
    </row>
    <row r="876" spans="1:17" ht="15.75" customHeight="1" x14ac:dyDescent="0.3">
      <c r="A876" s="118">
        <v>4379</v>
      </c>
      <c r="B876" s="118">
        <v>85</v>
      </c>
      <c r="C876" s="57" t="s">
        <v>486</v>
      </c>
      <c r="D876" s="57">
        <v>16</v>
      </c>
      <c r="E876" s="58">
        <v>43607</v>
      </c>
      <c r="F876" s="57">
        <v>5253</v>
      </c>
      <c r="G876" s="57">
        <v>7831</v>
      </c>
      <c r="H876" s="57">
        <v>7241</v>
      </c>
      <c r="I876" s="57">
        <v>2</v>
      </c>
      <c r="J876" s="152">
        <f t="shared" si="6"/>
        <v>29.678068410462778</v>
      </c>
      <c r="K876" s="153" t="s">
        <v>13</v>
      </c>
      <c r="L876" s="154">
        <f>AVERAGE(J876:J877)</f>
        <v>29.239241030464065</v>
      </c>
      <c r="M876" s="154">
        <f>_xlfn.STDEV.S(J876,J877)</f>
        <v>0.62059563233482962</v>
      </c>
      <c r="N876" s="123"/>
      <c r="O876" s="123"/>
      <c r="P876" s="23">
        <f t="shared" si="1"/>
        <v>198.8</v>
      </c>
      <c r="Q876" s="117">
        <f>AVERAGE(P876:P877)</f>
        <v>196.10000000000002</v>
      </c>
    </row>
    <row r="877" spans="1:17" ht="15.75" customHeight="1" x14ac:dyDescent="0.3">
      <c r="A877" s="118">
        <v>4380</v>
      </c>
      <c r="B877" s="118">
        <v>86</v>
      </c>
      <c r="C877" s="57" t="s">
        <v>486</v>
      </c>
      <c r="D877" s="57">
        <v>16</v>
      </c>
      <c r="E877" s="58">
        <v>43607</v>
      </c>
      <c r="F877" s="57">
        <v>5281</v>
      </c>
      <c r="G877" s="57">
        <v>7772</v>
      </c>
      <c r="H877" s="57">
        <v>7215</v>
      </c>
      <c r="I877" s="57"/>
      <c r="J877" s="152">
        <f t="shared" si="6"/>
        <v>28.800413650465355</v>
      </c>
      <c r="K877" s="153"/>
      <c r="L877" s="155"/>
      <c r="M877" s="155"/>
      <c r="N877" s="123"/>
      <c r="O877" s="123"/>
      <c r="P877" s="23">
        <f t="shared" si="1"/>
        <v>193.4</v>
      </c>
      <c r="Q877" s="117"/>
    </row>
    <row r="878" spans="1:17" ht="15.75" customHeight="1" x14ac:dyDescent="0.3">
      <c r="A878" s="118">
        <v>5025</v>
      </c>
      <c r="B878" s="118">
        <v>85</v>
      </c>
      <c r="C878" s="57" t="s">
        <v>486</v>
      </c>
      <c r="D878" s="57">
        <v>18</v>
      </c>
      <c r="E878" s="58">
        <v>43626</v>
      </c>
      <c r="F878" s="57">
        <v>5253</v>
      </c>
      <c r="G878" s="57">
        <v>8675</v>
      </c>
      <c r="H878" s="57">
        <v>7494</v>
      </c>
      <c r="I878" s="57">
        <v>10</v>
      </c>
      <c r="J878" s="152">
        <f t="shared" si="6"/>
        <v>52.69968763944668</v>
      </c>
      <c r="K878" s="153"/>
      <c r="L878" s="154">
        <f>AVERAGE(J878:J879)</f>
        <v>50.320317790197308</v>
      </c>
      <c r="M878" s="154">
        <f>_xlfn.STDEV.S(J878,J879)</f>
        <v>3.3649371107100832</v>
      </c>
      <c r="N878" s="123"/>
      <c r="O878" s="123"/>
      <c r="P878" s="23">
        <f t="shared" si="1"/>
        <v>224.1</v>
      </c>
      <c r="Q878" s="117">
        <f>AVERAGE(P878:P879)</f>
        <v>240.75</v>
      </c>
    </row>
    <row r="879" spans="1:17" ht="15.75" customHeight="1" x14ac:dyDescent="0.3">
      <c r="A879" s="118">
        <v>5026</v>
      </c>
      <c r="B879" s="118">
        <v>86</v>
      </c>
      <c r="C879" s="57" t="s">
        <v>486</v>
      </c>
      <c r="D879" s="57">
        <v>18</v>
      </c>
      <c r="E879" s="58">
        <v>43626</v>
      </c>
      <c r="F879" s="57">
        <v>5281</v>
      </c>
      <c r="G879" s="57">
        <v>9089</v>
      </c>
      <c r="H879" s="57">
        <v>7855</v>
      </c>
      <c r="I879" s="57"/>
      <c r="J879" s="152">
        <f t="shared" si="6"/>
        <v>47.940947940947943</v>
      </c>
      <c r="K879" s="153"/>
      <c r="L879" s="155"/>
      <c r="M879" s="155"/>
      <c r="N879" s="123"/>
      <c r="O879" s="123"/>
      <c r="P879" s="23">
        <f t="shared" si="1"/>
        <v>257.39999999999998</v>
      </c>
      <c r="Q879" s="117"/>
    </row>
    <row r="880" spans="1:17" ht="15.75" customHeight="1" x14ac:dyDescent="0.3">
      <c r="A880" s="118">
        <v>5931</v>
      </c>
      <c r="B880" s="118">
        <v>89</v>
      </c>
      <c r="C880" s="7" t="s">
        <v>486</v>
      </c>
      <c r="D880" s="7">
        <v>22</v>
      </c>
      <c r="E880" s="156">
        <v>43685</v>
      </c>
      <c r="F880" s="7">
        <v>5188</v>
      </c>
      <c r="G880" s="7">
        <v>7117</v>
      </c>
      <c r="H880" s="7">
        <v>6853</v>
      </c>
      <c r="I880" s="7">
        <v>6</v>
      </c>
      <c r="J880" s="152">
        <f t="shared" si="6"/>
        <v>15.855855855855856</v>
      </c>
      <c r="K880" s="153"/>
      <c r="L880" s="154">
        <f>AVERAGE(J880:J881)</f>
        <v>16.45873361513172</v>
      </c>
      <c r="M880" s="154">
        <f>_xlfn.STDEV.S(J880,J881)</f>
        <v>0.85259790362102861</v>
      </c>
      <c r="N880" s="123"/>
      <c r="O880" s="123"/>
      <c r="P880" s="23">
        <f t="shared" si="1"/>
        <v>166.5</v>
      </c>
      <c r="Q880" s="117">
        <f>AVERAGE(P880:P881)</f>
        <v>167.65</v>
      </c>
    </row>
    <row r="881" spans="1:17" ht="15.75" customHeight="1" x14ac:dyDescent="0.3">
      <c r="A881" s="118">
        <v>5932</v>
      </c>
      <c r="B881" s="118">
        <v>89</v>
      </c>
      <c r="C881" s="7" t="s">
        <v>486</v>
      </c>
      <c r="D881" s="7">
        <v>22</v>
      </c>
      <c r="E881" s="156">
        <v>43685</v>
      </c>
      <c r="F881" s="7">
        <v>5188</v>
      </c>
      <c r="G881" s="7">
        <v>7164</v>
      </c>
      <c r="H881" s="7">
        <v>6876</v>
      </c>
      <c r="I881" s="7"/>
      <c r="J881" s="152">
        <f t="shared" si="6"/>
        <v>17.061611374407583</v>
      </c>
      <c r="K881" s="153"/>
      <c r="L881" s="155"/>
      <c r="M881" s="155"/>
      <c r="N881" s="123"/>
      <c r="O881" s="123"/>
      <c r="P881" s="23">
        <f t="shared" si="1"/>
        <v>168.8</v>
      </c>
      <c r="Q881" s="117"/>
    </row>
    <row r="882" spans="1:17" ht="15.75" customHeight="1" x14ac:dyDescent="0.3">
      <c r="A882" s="118">
        <v>3717</v>
      </c>
      <c r="B882" s="118">
        <v>139</v>
      </c>
      <c r="C882" s="57" t="s">
        <v>487</v>
      </c>
      <c r="D882" s="57">
        <v>14</v>
      </c>
      <c r="E882" s="58">
        <v>43591</v>
      </c>
      <c r="F882" s="57">
        <v>5218</v>
      </c>
      <c r="G882" s="151">
        <v>6979</v>
      </c>
      <c r="H882" s="57">
        <v>6536</v>
      </c>
      <c r="I882" s="57">
        <v>2</v>
      </c>
      <c r="J882" s="152">
        <f t="shared" si="6"/>
        <v>33.611532625189682</v>
      </c>
      <c r="K882" s="153" t="s">
        <v>407</v>
      </c>
      <c r="L882" s="154">
        <f>AVERAGE(J882:J883)</f>
        <v>33.245766312594839</v>
      </c>
      <c r="M882" s="154">
        <f>_xlfn.STDEV.S(J882,J883)</f>
        <v>0.51727167993082424</v>
      </c>
      <c r="N882" s="123">
        <v>2</v>
      </c>
      <c r="O882" s="123"/>
      <c r="P882" s="23">
        <f t="shared" si="1"/>
        <v>131.80000000000001</v>
      </c>
      <c r="Q882" s="117">
        <f>AVERAGE(P882:P883)</f>
        <v>128.4</v>
      </c>
    </row>
    <row r="883" spans="1:17" ht="15.75" customHeight="1" x14ac:dyDescent="0.3">
      <c r="A883" s="118">
        <v>3718</v>
      </c>
      <c r="B883" s="118">
        <v>140</v>
      </c>
      <c r="C883" s="57" t="s">
        <v>487</v>
      </c>
      <c r="D883" s="57">
        <v>14</v>
      </c>
      <c r="E883" s="58">
        <v>43591</v>
      </c>
      <c r="F883" s="57">
        <v>5241</v>
      </c>
      <c r="G883" s="151">
        <v>6902</v>
      </c>
      <c r="H883" s="57">
        <v>6491</v>
      </c>
      <c r="I883" s="57"/>
      <c r="J883" s="152">
        <f t="shared" si="6"/>
        <v>32.879999999999995</v>
      </c>
      <c r="K883" s="153"/>
      <c r="L883" s="155"/>
      <c r="M883" s="155"/>
      <c r="N883" s="123"/>
      <c r="O883" s="123"/>
      <c r="P883" s="23">
        <f t="shared" si="1"/>
        <v>125</v>
      </c>
      <c r="Q883" s="117"/>
    </row>
    <row r="884" spans="1:17" ht="15.75" customHeight="1" x14ac:dyDescent="0.3">
      <c r="A884" s="118">
        <v>4381</v>
      </c>
      <c r="B884" s="118">
        <v>87</v>
      </c>
      <c r="C884" s="57" t="s">
        <v>487</v>
      </c>
      <c r="D884" s="57">
        <v>16</v>
      </c>
      <c r="E884" s="58">
        <v>43607</v>
      </c>
      <c r="F884" s="57">
        <v>5250</v>
      </c>
      <c r="G884" s="57">
        <v>7490</v>
      </c>
      <c r="H884" s="57">
        <v>7013</v>
      </c>
      <c r="I884" s="57">
        <v>2</v>
      </c>
      <c r="J884" s="152">
        <f t="shared" si="6"/>
        <v>27.056154282473056</v>
      </c>
      <c r="K884" s="153"/>
      <c r="L884" s="154">
        <f>AVERAGE(J884:J885)</f>
        <v>26.914350538854226</v>
      </c>
      <c r="M884" s="154">
        <f>_xlfn.STDEV.S(J884,J885)</f>
        <v>0.20054077742102658</v>
      </c>
      <c r="N884" s="123"/>
      <c r="O884" s="123"/>
      <c r="P884" s="23">
        <f t="shared" si="1"/>
        <v>176.3</v>
      </c>
      <c r="Q884" s="117">
        <f>AVERAGE(P884:P885)</f>
        <v>176.3</v>
      </c>
    </row>
    <row r="885" spans="1:17" ht="15.75" customHeight="1" x14ac:dyDescent="0.3">
      <c r="A885" s="118">
        <v>4382</v>
      </c>
      <c r="B885" s="118">
        <v>88</v>
      </c>
      <c r="C885" s="57" t="s">
        <v>487</v>
      </c>
      <c r="D885" s="57">
        <v>16</v>
      </c>
      <c r="E885" s="58">
        <v>43607</v>
      </c>
      <c r="F885" s="57">
        <v>5241</v>
      </c>
      <c r="G885" s="57">
        <v>7476</v>
      </c>
      <c r="H885" s="57">
        <v>7004</v>
      </c>
      <c r="I885" s="57"/>
      <c r="J885" s="152">
        <f t="shared" si="6"/>
        <v>26.772546795235396</v>
      </c>
      <c r="K885" s="153"/>
      <c r="L885" s="155"/>
      <c r="M885" s="155"/>
      <c r="N885" s="123"/>
      <c r="O885" s="123"/>
      <c r="P885" s="23">
        <f t="shared" si="1"/>
        <v>176.3</v>
      </c>
      <c r="Q885" s="117"/>
    </row>
    <row r="886" spans="1:17" ht="15.75" customHeight="1" x14ac:dyDescent="0.3">
      <c r="A886" s="118">
        <v>5027</v>
      </c>
      <c r="B886" s="118">
        <v>87</v>
      </c>
      <c r="C886" s="57" t="s">
        <v>487</v>
      </c>
      <c r="D886" s="57">
        <v>18</v>
      </c>
      <c r="E886" s="58">
        <v>43626</v>
      </c>
      <c r="F886" s="57">
        <v>5250</v>
      </c>
      <c r="G886" s="57">
        <v>6909</v>
      </c>
      <c r="H886" s="57">
        <v>6583</v>
      </c>
      <c r="I886" s="57">
        <v>8</v>
      </c>
      <c r="J886" s="152">
        <f t="shared" si="6"/>
        <v>24.456114028507127</v>
      </c>
      <c r="K886" s="153"/>
      <c r="L886" s="154">
        <f>AVERAGE(J886:J887)</f>
        <v>24.107354187668385</v>
      </c>
      <c r="M886" s="154">
        <f>_xlfn.STDEV.S(J886,J887)</f>
        <v>0.49322089692523097</v>
      </c>
      <c r="N886" s="123"/>
      <c r="O886" s="123"/>
      <c r="P886" s="23">
        <f t="shared" si="1"/>
        <v>133.30000000000001</v>
      </c>
      <c r="Q886" s="117">
        <f>AVERAGE(P886:P887)</f>
        <v>132.10000000000002</v>
      </c>
    </row>
    <row r="887" spans="1:17" ht="15.75" customHeight="1" x14ac:dyDescent="0.3">
      <c r="A887" s="118">
        <v>5028</v>
      </c>
      <c r="B887" s="118">
        <v>88</v>
      </c>
      <c r="C887" s="57" t="s">
        <v>487</v>
      </c>
      <c r="D887" s="57">
        <v>18</v>
      </c>
      <c r="E887" s="58">
        <v>43626</v>
      </c>
      <c r="F887" s="57">
        <v>5241</v>
      </c>
      <c r="G887" s="57">
        <v>6861</v>
      </c>
      <c r="H887" s="57">
        <v>6550</v>
      </c>
      <c r="I887" s="57"/>
      <c r="J887" s="152">
        <f t="shared" si="6"/>
        <v>23.758594346829643</v>
      </c>
      <c r="K887" s="153"/>
      <c r="L887" s="155"/>
      <c r="M887" s="155"/>
      <c r="N887" s="123"/>
      <c r="O887" s="123"/>
      <c r="P887" s="23">
        <f t="shared" si="1"/>
        <v>130.9</v>
      </c>
      <c r="Q887" s="117"/>
    </row>
    <row r="888" spans="1:17" ht="15.75" customHeight="1" x14ac:dyDescent="0.3">
      <c r="A888" s="118">
        <v>5601</v>
      </c>
      <c r="B888" s="118">
        <v>45</v>
      </c>
      <c r="C888" s="7" t="s">
        <v>487</v>
      </c>
      <c r="D888" s="7">
        <v>21</v>
      </c>
      <c r="E888" s="156">
        <v>43657</v>
      </c>
      <c r="F888" s="7">
        <v>5211</v>
      </c>
      <c r="G888" s="7">
        <v>6461</v>
      </c>
      <c r="H888" s="7">
        <v>6269</v>
      </c>
      <c r="I888" s="7">
        <v>8</v>
      </c>
      <c r="J888" s="152">
        <f t="shared" si="6"/>
        <v>18.147448015122876</v>
      </c>
      <c r="K888" s="153"/>
      <c r="L888" s="154">
        <f>AVERAGE(J888:J889)</f>
        <v>17.865472534084031</v>
      </c>
      <c r="M888" s="154">
        <f>_xlfn.STDEV.S(J888,J889)</f>
        <v>0.39877354954181249</v>
      </c>
      <c r="N888" s="123"/>
      <c r="O888" s="123"/>
      <c r="P888" s="23">
        <f t="shared" si="1"/>
        <v>105.8</v>
      </c>
      <c r="Q888" s="117">
        <f>AVERAGE(P888:P889)</f>
        <v>103.8</v>
      </c>
    </row>
    <row r="889" spans="1:17" ht="15.75" customHeight="1" x14ac:dyDescent="0.3">
      <c r="A889" s="118">
        <v>5602</v>
      </c>
      <c r="B889" s="118">
        <v>46</v>
      </c>
      <c r="C889" s="7" t="s">
        <v>487</v>
      </c>
      <c r="D889" s="7">
        <v>21</v>
      </c>
      <c r="E889" s="156">
        <v>43657</v>
      </c>
      <c r="F889" s="7">
        <v>5260</v>
      </c>
      <c r="G889" s="7">
        <v>6457</v>
      </c>
      <c r="H889" s="7">
        <v>6278</v>
      </c>
      <c r="I889" s="7"/>
      <c r="J889" s="152">
        <f t="shared" si="6"/>
        <v>17.583497053045186</v>
      </c>
      <c r="K889" s="153"/>
      <c r="L889" s="155"/>
      <c r="M889" s="155"/>
      <c r="N889" s="123"/>
      <c r="O889" s="123"/>
      <c r="P889" s="23">
        <f t="shared" si="1"/>
        <v>101.8</v>
      </c>
      <c r="Q889" s="117"/>
    </row>
    <row r="890" spans="1:17" ht="15.75" customHeight="1" x14ac:dyDescent="0.3">
      <c r="A890" s="118">
        <v>5933</v>
      </c>
      <c r="B890" s="118">
        <v>90</v>
      </c>
      <c r="C890" s="7" t="s">
        <v>487</v>
      </c>
      <c r="D890" s="7">
        <v>22</v>
      </c>
      <c r="E890" s="156">
        <v>43685</v>
      </c>
      <c r="F890" s="7">
        <v>5202</v>
      </c>
      <c r="G890" s="7">
        <v>6526</v>
      </c>
      <c r="H890" s="7">
        <v>6350</v>
      </c>
      <c r="I890" s="7">
        <v>8</v>
      </c>
      <c r="J890" s="152">
        <f t="shared" si="6"/>
        <v>15.331010452961671</v>
      </c>
      <c r="K890" s="153"/>
      <c r="L890" s="154">
        <f>AVERAGE(J890:J891)</f>
        <v>16.053203269351293</v>
      </c>
      <c r="M890" s="154">
        <f>_xlfn.STDEV.S(J890,J891)</f>
        <v>1.0213348755866238</v>
      </c>
      <c r="N890" s="123"/>
      <c r="O890" s="123"/>
      <c r="P890" s="23">
        <f t="shared" si="1"/>
        <v>114.8</v>
      </c>
      <c r="Q890" s="117">
        <f>AVERAGE(P890:P891)</f>
        <v>111.05</v>
      </c>
    </row>
    <row r="891" spans="1:17" ht="15.75" customHeight="1" x14ac:dyDescent="0.3">
      <c r="A891" s="118">
        <v>5934</v>
      </c>
      <c r="B891" s="118">
        <v>90</v>
      </c>
      <c r="C891" s="7" t="s">
        <v>487</v>
      </c>
      <c r="D891" s="7">
        <v>22</v>
      </c>
      <c r="E891" s="156">
        <v>43685</v>
      </c>
      <c r="F891" s="7">
        <v>5202</v>
      </c>
      <c r="G891" s="7">
        <v>6455</v>
      </c>
      <c r="H891" s="7">
        <v>6275</v>
      </c>
      <c r="I891" s="7"/>
      <c r="J891" s="152">
        <f t="shared" si="6"/>
        <v>16.775396085740912</v>
      </c>
      <c r="K891" s="153"/>
      <c r="L891" s="155"/>
      <c r="M891" s="155"/>
      <c r="N891" s="123"/>
      <c r="O891" s="123"/>
      <c r="P891" s="23">
        <f t="shared" si="1"/>
        <v>107.3</v>
      </c>
      <c r="Q891" s="117"/>
    </row>
    <row r="892" spans="1:17" ht="15.75" customHeight="1" x14ac:dyDescent="0.3">
      <c r="A892" s="118">
        <v>3339</v>
      </c>
      <c r="B892" s="118">
        <v>95</v>
      </c>
      <c r="C892" s="67" t="s">
        <v>488</v>
      </c>
      <c r="D892" s="67">
        <v>13</v>
      </c>
      <c r="E892" s="68">
        <v>43587</v>
      </c>
      <c r="F892" s="67">
        <v>5232</v>
      </c>
      <c r="G892" s="67">
        <v>7946</v>
      </c>
      <c r="H892" s="67">
        <v>7067</v>
      </c>
      <c r="I892" s="67"/>
      <c r="J892" s="157">
        <f t="shared" si="6"/>
        <v>47.901907356948229</v>
      </c>
      <c r="K892" s="158" t="s">
        <v>377</v>
      </c>
      <c r="L892" s="159">
        <f>AVERAGE(J892:J893)</f>
        <v>48.134135253192916</v>
      </c>
      <c r="M892" s="159">
        <f>_xlfn.STDEV.S(J892,J893)</f>
        <v>0.32841984043060873</v>
      </c>
      <c r="N892" s="123">
        <v>1</v>
      </c>
      <c r="O892" s="123"/>
      <c r="P892" s="23">
        <f t="shared" si="1"/>
        <v>183.5</v>
      </c>
      <c r="Q892" s="117">
        <f>AVERAGE(P892:P893)</f>
        <v>185.1</v>
      </c>
    </row>
    <row r="893" spans="1:17" ht="15.75" customHeight="1" x14ac:dyDescent="0.3">
      <c r="A893" s="118">
        <v>3340</v>
      </c>
      <c r="B893" s="118">
        <v>96</v>
      </c>
      <c r="C893" s="67" t="s">
        <v>488</v>
      </c>
      <c r="D893" s="67">
        <v>13</v>
      </c>
      <c r="E893" s="68">
        <v>43587</v>
      </c>
      <c r="F893" s="67">
        <v>5242</v>
      </c>
      <c r="G893" s="67">
        <v>8012</v>
      </c>
      <c r="H893" s="67">
        <v>7109</v>
      </c>
      <c r="I893" s="67"/>
      <c r="J893" s="157">
        <f t="shared" si="6"/>
        <v>48.366363149437603</v>
      </c>
      <c r="K893" s="158"/>
      <c r="L893" s="160"/>
      <c r="M893" s="160"/>
      <c r="N893" s="123"/>
      <c r="O893" s="123"/>
      <c r="P893" s="23">
        <f t="shared" si="1"/>
        <v>186.7</v>
      </c>
      <c r="Q893" s="117"/>
    </row>
    <row r="894" spans="1:17" ht="15.75" customHeight="1" x14ac:dyDescent="0.3">
      <c r="A894" s="118">
        <v>5325</v>
      </c>
      <c r="B894" s="118">
        <v>63</v>
      </c>
      <c r="C894" s="7" t="s">
        <v>488</v>
      </c>
      <c r="D894" s="7">
        <v>19</v>
      </c>
      <c r="E894" s="156">
        <v>43637</v>
      </c>
      <c r="F894" s="7">
        <v>5214</v>
      </c>
      <c r="G894" s="7">
        <v>7433</v>
      </c>
      <c r="H894" s="7"/>
      <c r="I894" s="7" t="s">
        <v>489</v>
      </c>
      <c r="J894" s="161"/>
      <c r="K894" s="3"/>
      <c r="L894" s="162">
        <f>AVERAGE(J894:J895)</f>
        <v>25.324309080654256</v>
      </c>
      <c r="M894" s="162"/>
      <c r="N894" s="123"/>
      <c r="O894" s="123"/>
      <c r="P894" s="23">
        <f t="shared" si="1"/>
        <v>-521.4</v>
      </c>
      <c r="Q894" s="117">
        <f>AVERAGE(P894:P895)</f>
        <v>-172.04999999999998</v>
      </c>
    </row>
    <row r="895" spans="1:17" ht="15.75" customHeight="1" x14ac:dyDescent="0.3">
      <c r="A895" s="118">
        <v>5326</v>
      </c>
      <c r="B895" s="118">
        <v>64</v>
      </c>
      <c r="C895" s="7" t="s">
        <v>488</v>
      </c>
      <c r="D895" s="7">
        <v>19</v>
      </c>
      <c r="E895" s="156">
        <v>43637</v>
      </c>
      <c r="F895" s="7">
        <v>5232</v>
      </c>
      <c r="G895" s="7">
        <v>7454</v>
      </c>
      <c r="H895" s="7">
        <v>7005</v>
      </c>
      <c r="I895" s="7"/>
      <c r="J895" s="161">
        <f t="shared" ref="J895:J917" si="7">+(((G895-F895)-(H895-F895))/(H895-F895))*100</f>
        <v>25.324309080654256</v>
      </c>
      <c r="K895" s="3"/>
      <c r="L895" s="23"/>
      <c r="M895" s="23"/>
      <c r="N895" s="123"/>
      <c r="O895" s="123"/>
      <c r="P895" s="23">
        <f t="shared" si="1"/>
        <v>177.3</v>
      </c>
      <c r="Q895" s="117"/>
    </row>
    <row r="896" spans="1:17" ht="15.75" customHeight="1" x14ac:dyDescent="0.3">
      <c r="A896" s="118">
        <v>5935</v>
      </c>
      <c r="B896" s="118">
        <v>91</v>
      </c>
      <c r="C896" s="7" t="s">
        <v>488</v>
      </c>
      <c r="D896" s="7">
        <v>22</v>
      </c>
      <c r="E896" s="156">
        <v>43685</v>
      </c>
      <c r="F896" s="7">
        <v>5252</v>
      </c>
      <c r="G896" s="7">
        <v>7580</v>
      </c>
      <c r="H896" s="7">
        <v>7253</v>
      </c>
      <c r="I896" s="7">
        <v>8</v>
      </c>
      <c r="J896" s="152">
        <f t="shared" si="7"/>
        <v>16.34182908545727</v>
      </c>
      <c r="K896" s="153"/>
      <c r="L896" s="154">
        <f>AVERAGE(J896:J897)</f>
        <v>16.563409471734722</v>
      </c>
      <c r="M896" s="154">
        <f>_xlfn.STDEV.S(J896,J897)</f>
        <v>0.31336198742943955</v>
      </c>
      <c r="N896" s="123"/>
      <c r="O896" s="123"/>
      <c r="P896" s="23">
        <f t="shared" si="1"/>
        <v>200.1</v>
      </c>
      <c r="Q896" s="117">
        <f>AVERAGE(P896:P897)</f>
        <v>198.64999999999998</v>
      </c>
    </row>
    <row r="897" spans="1:17" ht="15.75" customHeight="1" x14ac:dyDescent="0.3">
      <c r="A897" s="118">
        <v>5936</v>
      </c>
      <c r="B897" s="118">
        <v>91</v>
      </c>
      <c r="C897" s="7" t="s">
        <v>488</v>
      </c>
      <c r="D897" s="7">
        <v>22</v>
      </c>
      <c r="E897" s="156">
        <v>43685</v>
      </c>
      <c r="F897" s="7">
        <v>5252</v>
      </c>
      <c r="G897" s="7">
        <v>7555</v>
      </c>
      <c r="H897" s="7">
        <v>7224</v>
      </c>
      <c r="I897" s="7"/>
      <c r="J897" s="152">
        <f t="shared" si="7"/>
        <v>16.784989858012171</v>
      </c>
      <c r="K897" s="153"/>
      <c r="L897" s="155"/>
      <c r="M897" s="155"/>
      <c r="N897" s="123"/>
      <c r="O897" s="123"/>
      <c r="P897" s="23">
        <f t="shared" si="1"/>
        <v>197.2</v>
      </c>
      <c r="Q897" s="117"/>
    </row>
    <row r="898" spans="1:17" ht="15.75" customHeight="1" x14ac:dyDescent="0.3">
      <c r="A898" s="118">
        <v>2947</v>
      </c>
      <c r="B898" s="118">
        <v>31</v>
      </c>
      <c r="C898" s="67" t="s">
        <v>490</v>
      </c>
      <c r="D898" s="67">
        <v>11</v>
      </c>
      <c r="E898" s="68">
        <v>43571</v>
      </c>
      <c r="F898" s="10">
        <v>5227</v>
      </c>
      <c r="G898" s="67">
        <v>6579</v>
      </c>
      <c r="H898" s="67">
        <v>6242</v>
      </c>
      <c r="I898" s="67">
        <v>1</v>
      </c>
      <c r="J898" s="157">
        <f t="shared" si="7"/>
        <v>33.201970443349751</v>
      </c>
      <c r="K898" s="158" t="s">
        <v>13</v>
      </c>
      <c r="L898" s="159">
        <f>AVERAGE(J898:J899)</f>
        <v>33.251517651490943</v>
      </c>
      <c r="M898" s="159">
        <f>_xlfn.STDEV.S(J898,J899)</f>
        <v>7.0070333731001161E-2</v>
      </c>
      <c r="N898" s="123">
        <v>1</v>
      </c>
      <c r="O898" s="123"/>
      <c r="P898" s="23">
        <f t="shared" si="1"/>
        <v>101.49999999999999</v>
      </c>
      <c r="Q898" s="117">
        <f>AVERAGE(P898:P899)</f>
        <v>102.39999999999999</v>
      </c>
    </row>
    <row r="899" spans="1:17" ht="15.75" customHeight="1" x14ac:dyDescent="0.3">
      <c r="A899" s="118">
        <v>2948</v>
      </c>
      <c r="B899" s="118">
        <v>32</v>
      </c>
      <c r="C899" s="67" t="s">
        <v>490</v>
      </c>
      <c r="D899" s="67">
        <v>11</v>
      </c>
      <c r="E899" s="68">
        <v>43571</v>
      </c>
      <c r="F899" s="10">
        <v>5214</v>
      </c>
      <c r="G899" s="67">
        <v>6591</v>
      </c>
      <c r="H899" s="67">
        <v>6247</v>
      </c>
      <c r="I899" s="67"/>
      <c r="J899" s="157">
        <f t="shared" si="7"/>
        <v>33.301064859632142</v>
      </c>
      <c r="K899" s="158"/>
      <c r="L899" s="160"/>
      <c r="M899" s="160"/>
      <c r="N899" s="123"/>
      <c r="O899" s="123"/>
      <c r="P899" s="23">
        <f t="shared" si="1"/>
        <v>103.3</v>
      </c>
      <c r="Q899" s="117"/>
    </row>
    <row r="900" spans="1:17" ht="15.75" customHeight="1" x14ac:dyDescent="0.3">
      <c r="A900" s="118">
        <v>3719</v>
      </c>
      <c r="B900" s="118">
        <v>141</v>
      </c>
      <c r="C900" s="67" t="s">
        <v>490</v>
      </c>
      <c r="D900" s="67">
        <v>14</v>
      </c>
      <c r="E900" s="68">
        <v>43591</v>
      </c>
      <c r="F900" s="67">
        <v>5187</v>
      </c>
      <c r="G900" s="10">
        <v>6718</v>
      </c>
      <c r="H900" s="67">
        <v>6493</v>
      </c>
      <c r="I900" s="67"/>
      <c r="J900" s="157">
        <f t="shared" si="7"/>
        <v>17.228177641653904</v>
      </c>
      <c r="K900" s="158" t="s">
        <v>13</v>
      </c>
      <c r="L900" s="159">
        <f>AVERAGE(J900:J901)</f>
        <v>17.314784876511407</v>
      </c>
      <c r="M900" s="159">
        <f>_xlfn.STDEV.S(J900,J901)</f>
        <v>0.12248112613511275</v>
      </c>
      <c r="N900" s="123"/>
      <c r="O900" s="123"/>
      <c r="P900" s="23">
        <f t="shared" si="1"/>
        <v>130.6</v>
      </c>
      <c r="Q900" s="117">
        <f>AVERAGE(P900:P901)</f>
        <v>129.94999999999999</v>
      </c>
    </row>
    <row r="901" spans="1:17" ht="15.75" customHeight="1" x14ac:dyDescent="0.3">
      <c r="A901" s="118">
        <v>3720</v>
      </c>
      <c r="B901" s="118">
        <v>142</v>
      </c>
      <c r="C901" s="67" t="s">
        <v>490</v>
      </c>
      <c r="D901" s="67">
        <v>14</v>
      </c>
      <c r="E901" s="68">
        <v>43591</v>
      </c>
      <c r="F901" s="67">
        <v>5229</v>
      </c>
      <c r="G901" s="10">
        <v>6747</v>
      </c>
      <c r="H901" s="67">
        <v>6522</v>
      </c>
      <c r="I901" s="67"/>
      <c r="J901" s="157">
        <f t="shared" si="7"/>
        <v>17.40139211136891</v>
      </c>
      <c r="K901" s="158"/>
      <c r="L901" s="160"/>
      <c r="M901" s="160"/>
      <c r="N901" s="123"/>
      <c r="O901" s="123"/>
      <c r="P901" s="23">
        <f t="shared" si="1"/>
        <v>129.30000000000001</v>
      </c>
      <c r="Q901" s="117"/>
    </row>
    <row r="902" spans="1:17" ht="15.75" customHeight="1" x14ac:dyDescent="0.3">
      <c r="A902" s="118">
        <v>4063</v>
      </c>
      <c r="B902" s="118">
        <v>93</v>
      </c>
      <c r="C902" s="67" t="s">
        <v>490</v>
      </c>
      <c r="D902" s="67">
        <v>15</v>
      </c>
      <c r="E902" s="68">
        <v>43599</v>
      </c>
      <c r="F902" s="67">
        <v>5234</v>
      </c>
      <c r="G902" s="67">
        <v>6392</v>
      </c>
      <c r="H902" s="67">
        <v>6236</v>
      </c>
      <c r="I902" s="67"/>
      <c r="J902" s="157">
        <f t="shared" si="7"/>
        <v>15.568862275449103</v>
      </c>
      <c r="K902" s="157"/>
      <c r="L902" s="159">
        <f>AVERAGE(J902:J903)</f>
        <v>15.406382357236748</v>
      </c>
      <c r="M902" s="159">
        <f>_xlfn.STDEV.S(J902,J903)</f>
        <v>0.22978130394918536</v>
      </c>
      <c r="N902" s="123"/>
      <c r="O902" s="123"/>
      <c r="P902" s="23">
        <f t="shared" si="1"/>
        <v>100.2</v>
      </c>
      <c r="Q902" s="117">
        <f>AVERAGE(P902:P903)</f>
        <v>99.300000000000011</v>
      </c>
    </row>
    <row r="903" spans="1:17" ht="15.75" customHeight="1" x14ac:dyDescent="0.3">
      <c r="A903" s="118">
        <v>4064</v>
      </c>
      <c r="B903" s="118">
        <v>94</v>
      </c>
      <c r="C903" s="67" t="s">
        <v>490</v>
      </c>
      <c r="D903" s="67">
        <v>15</v>
      </c>
      <c r="E903" s="68">
        <v>43599</v>
      </c>
      <c r="F903" s="67">
        <v>5218</v>
      </c>
      <c r="G903" s="67">
        <v>6352</v>
      </c>
      <c r="H903" s="67">
        <v>6202</v>
      </c>
      <c r="I903" s="67"/>
      <c r="J903" s="157">
        <f t="shared" si="7"/>
        <v>15.24390243902439</v>
      </c>
      <c r="K903" s="157"/>
      <c r="L903" s="160"/>
      <c r="M903" s="160"/>
      <c r="N903" s="123"/>
      <c r="O903" s="123"/>
      <c r="P903" s="23">
        <f t="shared" si="1"/>
        <v>98.4</v>
      </c>
      <c r="Q903" s="117"/>
    </row>
    <row r="904" spans="1:17" ht="15.75" customHeight="1" x14ac:dyDescent="0.3">
      <c r="A904" s="118">
        <v>4709</v>
      </c>
      <c r="B904" s="118">
        <v>93</v>
      </c>
      <c r="C904" s="67" t="s">
        <v>490</v>
      </c>
      <c r="D904" s="67">
        <v>17</v>
      </c>
      <c r="E904" s="68">
        <v>43619</v>
      </c>
      <c r="F904" s="67">
        <v>5234</v>
      </c>
      <c r="G904" s="67">
        <v>6224</v>
      </c>
      <c r="H904" s="67">
        <v>6058</v>
      </c>
      <c r="I904" s="67"/>
      <c r="J904" s="157">
        <f t="shared" si="7"/>
        <v>20.145631067961165</v>
      </c>
      <c r="K904" s="158"/>
      <c r="L904" s="159">
        <f>AVERAGE(J904:J905)</f>
        <v>19.774308071294016</v>
      </c>
      <c r="M904" s="159">
        <f>_xlfn.STDEV.S(J904,J905)</f>
        <v>0.52513001790770286</v>
      </c>
      <c r="N904" s="123"/>
      <c r="O904" s="123"/>
      <c r="P904" s="23">
        <f t="shared" si="1"/>
        <v>82.4</v>
      </c>
      <c r="Q904" s="117">
        <f>AVERAGE(P904:P905)</f>
        <v>84.75</v>
      </c>
    </row>
    <row r="905" spans="1:17" ht="15.75" customHeight="1" x14ac:dyDescent="0.3">
      <c r="A905" s="118">
        <v>4710</v>
      </c>
      <c r="B905" s="118">
        <v>94</v>
      </c>
      <c r="C905" s="67" t="s">
        <v>490</v>
      </c>
      <c r="D905" s="67">
        <v>17</v>
      </c>
      <c r="E905" s="68">
        <v>43619</v>
      </c>
      <c r="F905" s="67">
        <v>5218</v>
      </c>
      <c r="G905" s="67">
        <v>6258</v>
      </c>
      <c r="H905" s="67">
        <v>6089</v>
      </c>
      <c r="I905" s="67"/>
      <c r="J905" s="157">
        <f t="shared" si="7"/>
        <v>19.402985074626866</v>
      </c>
      <c r="K905" s="158"/>
      <c r="L905" s="160"/>
      <c r="M905" s="160"/>
      <c r="N905" s="123"/>
      <c r="O905" s="123"/>
      <c r="P905" s="23">
        <f t="shared" si="1"/>
        <v>87.1</v>
      </c>
      <c r="Q905" s="117"/>
    </row>
    <row r="906" spans="1:17" ht="15.75" customHeight="1" x14ac:dyDescent="0.3">
      <c r="A906" s="118">
        <v>5327</v>
      </c>
      <c r="B906" s="118">
        <v>65</v>
      </c>
      <c r="C906" s="7" t="s">
        <v>490</v>
      </c>
      <c r="D906" s="7">
        <v>19</v>
      </c>
      <c r="E906" s="156">
        <v>43637</v>
      </c>
      <c r="F906" s="7">
        <v>5215</v>
      </c>
      <c r="G906" s="7">
        <v>6938</v>
      </c>
      <c r="H906" s="7">
        <v>6605</v>
      </c>
      <c r="I906" s="7">
        <v>5</v>
      </c>
      <c r="J906" s="161">
        <f t="shared" si="7"/>
        <v>23.956834532374099</v>
      </c>
      <c r="K906" s="3"/>
      <c r="L906" s="162">
        <f>AVERAGE(J906:J907)</f>
        <v>22.997059077105824</v>
      </c>
      <c r="M906" s="162">
        <f>_xlfn.STDEV.S(J906,J907)</f>
        <v>1.3573274656732064</v>
      </c>
      <c r="N906" s="123"/>
      <c r="O906" s="123"/>
      <c r="P906" s="23">
        <f t="shared" si="1"/>
        <v>139</v>
      </c>
      <c r="Q906" s="117">
        <f>AVERAGE(P906:P907)</f>
        <v>144.6</v>
      </c>
    </row>
    <row r="907" spans="1:17" ht="15.75" customHeight="1" x14ac:dyDescent="0.3">
      <c r="A907" s="118">
        <v>5328</v>
      </c>
      <c r="B907" s="118">
        <v>66</v>
      </c>
      <c r="C907" s="7" t="s">
        <v>490</v>
      </c>
      <c r="D907" s="7">
        <v>19</v>
      </c>
      <c r="E907" s="156">
        <v>43637</v>
      </c>
      <c r="F907" s="7">
        <v>5279</v>
      </c>
      <c r="G907" s="7">
        <v>7112</v>
      </c>
      <c r="H907" s="7">
        <v>6781</v>
      </c>
      <c r="I907" s="7"/>
      <c r="J907" s="161">
        <f t="shared" si="7"/>
        <v>22.037283621837549</v>
      </c>
      <c r="K907" s="3"/>
      <c r="L907" s="23"/>
      <c r="M907" s="23"/>
      <c r="N907" s="123"/>
      <c r="O907" s="123"/>
      <c r="P907" s="23">
        <f t="shared" si="1"/>
        <v>150.19999999999999</v>
      </c>
      <c r="Q907" s="117"/>
    </row>
    <row r="908" spans="1:17" ht="15.75" customHeight="1" x14ac:dyDescent="0.3">
      <c r="A908" s="118">
        <v>5533</v>
      </c>
      <c r="B908" s="118">
        <v>25</v>
      </c>
      <c r="C908" s="7" t="s">
        <v>490</v>
      </c>
      <c r="D908" s="7">
        <v>20</v>
      </c>
      <c r="E908" s="156">
        <v>43649</v>
      </c>
      <c r="F908" s="7">
        <v>5238</v>
      </c>
      <c r="G908" s="7">
        <v>6621</v>
      </c>
      <c r="H908" s="7">
        <v>6378</v>
      </c>
      <c r="I908" s="7">
        <v>7</v>
      </c>
      <c r="J908" s="152">
        <f t="shared" si="7"/>
        <v>21.315789473684209</v>
      </c>
      <c r="K908" s="153"/>
      <c r="L908" s="154">
        <f>AVERAGE(J908:J909)</f>
        <v>21.361019736842103</v>
      </c>
      <c r="M908" s="154">
        <f>_xlfn.STDEV.S(J908,J909)</f>
        <v>6.3965251587600067E-2</v>
      </c>
      <c r="N908" s="123"/>
      <c r="O908" s="123"/>
      <c r="P908" s="23">
        <f t="shared" si="1"/>
        <v>114</v>
      </c>
      <c r="Q908" s="117">
        <f>AVERAGE(P908:P909)</f>
        <v>121</v>
      </c>
    </row>
    <row r="909" spans="1:17" ht="15.75" customHeight="1" x14ac:dyDescent="0.3">
      <c r="A909" s="118">
        <v>5534</v>
      </c>
      <c r="B909" s="118">
        <v>26</v>
      </c>
      <c r="C909" s="7" t="s">
        <v>490</v>
      </c>
      <c r="D909" s="7">
        <v>20</v>
      </c>
      <c r="E909" s="156">
        <v>43649</v>
      </c>
      <c r="F909" s="7">
        <v>5207</v>
      </c>
      <c r="G909" s="7">
        <v>6761</v>
      </c>
      <c r="H909" s="7">
        <v>6487</v>
      </c>
      <c r="I909" s="7"/>
      <c r="J909" s="152">
        <f t="shared" si="7"/>
        <v>21.40625</v>
      </c>
      <c r="K909" s="153"/>
      <c r="L909" s="155"/>
      <c r="M909" s="155"/>
      <c r="N909" s="123"/>
      <c r="O909" s="123"/>
      <c r="P909" s="23">
        <f t="shared" si="1"/>
        <v>128</v>
      </c>
      <c r="Q909" s="117"/>
    </row>
    <row r="910" spans="1:17" ht="15.75" customHeight="1" x14ac:dyDescent="0.3">
      <c r="A910" s="118">
        <v>5937</v>
      </c>
      <c r="B910" s="118">
        <v>92</v>
      </c>
      <c r="C910" s="7" t="s">
        <v>490</v>
      </c>
      <c r="D910" s="7">
        <v>22</v>
      </c>
      <c r="E910" s="156">
        <v>43685</v>
      </c>
      <c r="F910" s="7">
        <v>5241</v>
      </c>
      <c r="G910" s="7">
        <v>6950</v>
      </c>
      <c r="H910" s="7">
        <v>6717</v>
      </c>
      <c r="I910" s="7">
        <v>7</v>
      </c>
      <c r="J910" s="152">
        <f t="shared" si="7"/>
        <v>15.785907859078591</v>
      </c>
      <c r="K910" s="153"/>
      <c r="L910" s="154">
        <f>AVERAGE(J910:J911)</f>
        <v>15.970740017796588</v>
      </c>
      <c r="M910" s="154">
        <f>_xlfn.STDEV.S(J910,J911)</f>
        <v>0.26139214562168794</v>
      </c>
      <c r="N910" s="123"/>
      <c r="O910" s="123"/>
      <c r="P910" s="23">
        <f t="shared" si="1"/>
        <v>147.6</v>
      </c>
      <c r="Q910" s="117">
        <f>AVERAGE(P910:P911)</f>
        <v>140.64999999999998</v>
      </c>
    </row>
    <row r="911" spans="1:17" ht="15.75" customHeight="1" x14ac:dyDescent="0.3">
      <c r="A911" s="118">
        <v>5938</v>
      </c>
      <c r="B911" s="118">
        <v>92</v>
      </c>
      <c r="C911" s="7" t="s">
        <v>490</v>
      </c>
      <c r="D911" s="7">
        <v>22</v>
      </c>
      <c r="E911" s="156">
        <v>43685</v>
      </c>
      <c r="F911" s="7">
        <v>5241</v>
      </c>
      <c r="G911" s="7">
        <v>6794</v>
      </c>
      <c r="H911" s="7">
        <v>6578</v>
      </c>
      <c r="I911" s="7"/>
      <c r="J911" s="152">
        <f t="shared" si="7"/>
        <v>16.155572176514585</v>
      </c>
      <c r="K911" s="153"/>
      <c r="L911" s="155"/>
      <c r="M911" s="155"/>
      <c r="N911" s="123"/>
      <c r="O911" s="123"/>
      <c r="P911" s="23">
        <f t="shared" si="1"/>
        <v>133.69999999999999</v>
      </c>
      <c r="Q911" s="117"/>
    </row>
    <row r="912" spans="1:17" ht="15.75" customHeight="1" x14ac:dyDescent="0.3">
      <c r="A912" s="118">
        <v>3341</v>
      </c>
      <c r="B912" s="118">
        <v>97</v>
      </c>
      <c r="C912" s="67" t="s">
        <v>491</v>
      </c>
      <c r="D912" s="67">
        <v>13</v>
      </c>
      <c r="E912" s="68">
        <v>43587</v>
      </c>
      <c r="F912" s="67">
        <v>5287</v>
      </c>
      <c r="G912" s="67">
        <v>9198</v>
      </c>
      <c r="H912" s="67">
        <v>7985</v>
      </c>
      <c r="I912" s="67">
        <v>1</v>
      </c>
      <c r="J912" s="157">
        <f t="shared" si="7"/>
        <v>44.959229058561903</v>
      </c>
      <c r="K912" s="158" t="s">
        <v>474</v>
      </c>
      <c r="L912" s="159">
        <f>AVERAGE(J912:J913)</f>
        <v>46.108552685640348</v>
      </c>
      <c r="M912" s="159">
        <f>_xlfn.STDEV.S(J912,J913)</f>
        <v>1.6253890609701693</v>
      </c>
      <c r="N912" s="123">
        <v>1</v>
      </c>
      <c r="O912" s="123"/>
      <c r="P912" s="23">
        <f t="shared" si="1"/>
        <v>269.8</v>
      </c>
      <c r="Q912" s="117">
        <f>AVERAGE(P912:P913)</f>
        <v>263.45000000000005</v>
      </c>
    </row>
    <row r="913" spans="1:17" ht="15.75" customHeight="1" x14ac:dyDescent="0.3">
      <c r="A913" s="118">
        <v>3342</v>
      </c>
      <c r="B913" s="118">
        <v>98</v>
      </c>
      <c r="C913" s="67" t="s">
        <v>491</v>
      </c>
      <c r="D913" s="67">
        <v>13</v>
      </c>
      <c r="E913" s="68">
        <v>43587</v>
      </c>
      <c r="F913" s="67">
        <v>5252</v>
      </c>
      <c r="G913" s="67">
        <v>9038</v>
      </c>
      <c r="H913" s="67">
        <v>7823</v>
      </c>
      <c r="I913" s="67"/>
      <c r="J913" s="157">
        <f t="shared" si="7"/>
        <v>47.257876312718786</v>
      </c>
      <c r="K913" s="158"/>
      <c r="L913" s="160"/>
      <c r="M913" s="160"/>
      <c r="N913" s="123"/>
      <c r="O913" s="123"/>
      <c r="P913" s="23">
        <f t="shared" si="1"/>
        <v>257.10000000000002</v>
      </c>
      <c r="Q913" s="117"/>
    </row>
    <row r="914" spans="1:17" ht="15.75" customHeight="1" x14ac:dyDescent="0.3">
      <c r="A914" s="118">
        <v>4065</v>
      </c>
      <c r="B914" s="118">
        <v>95</v>
      </c>
      <c r="C914" s="67" t="s">
        <v>491</v>
      </c>
      <c r="D914" s="67">
        <v>15</v>
      </c>
      <c r="E914" s="68">
        <v>43599</v>
      </c>
      <c r="F914" s="67">
        <v>5232</v>
      </c>
      <c r="G914" s="67">
        <v>9159</v>
      </c>
      <c r="H914" s="67">
        <v>8020</v>
      </c>
      <c r="I914" s="67"/>
      <c r="J914" s="157">
        <f t="shared" si="7"/>
        <v>40.853658536585364</v>
      </c>
      <c r="K914" s="157"/>
      <c r="L914" s="159">
        <f>AVERAGE(J914:J915)</f>
        <v>42.033903470522588</v>
      </c>
      <c r="M914" s="159">
        <f>_xlfn.STDEV.S(J914,J915)</f>
        <v>1.6691183924961657</v>
      </c>
      <c r="N914" s="123"/>
      <c r="O914" s="123"/>
      <c r="P914" s="23">
        <f t="shared" si="1"/>
        <v>278.8</v>
      </c>
      <c r="Q914" s="117">
        <f>AVERAGE(P914:P915)</f>
        <v>269.45000000000005</v>
      </c>
    </row>
    <row r="915" spans="1:17" ht="15.75" customHeight="1" x14ac:dyDescent="0.3">
      <c r="A915" s="118">
        <v>4066</v>
      </c>
      <c r="B915" s="118">
        <v>96</v>
      </c>
      <c r="C915" s="67" t="s">
        <v>491</v>
      </c>
      <c r="D915" s="67">
        <v>15</v>
      </c>
      <c r="E915" s="68">
        <v>43599</v>
      </c>
      <c r="F915" s="67">
        <v>5242</v>
      </c>
      <c r="G915" s="67">
        <v>8967</v>
      </c>
      <c r="H915" s="67">
        <v>7843</v>
      </c>
      <c r="I915" s="67"/>
      <c r="J915" s="157">
        <f t="shared" si="7"/>
        <v>43.21414840445982</v>
      </c>
      <c r="K915" s="157"/>
      <c r="L915" s="160"/>
      <c r="M915" s="160"/>
      <c r="N915" s="123"/>
      <c r="O915" s="123"/>
      <c r="P915" s="23">
        <f t="shared" si="1"/>
        <v>260.10000000000002</v>
      </c>
      <c r="Q915" s="117"/>
    </row>
    <row r="916" spans="1:17" ht="15.75" customHeight="1" x14ac:dyDescent="0.3">
      <c r="A916" s="118">
        <v>4711</v>
      </c>
      <c r="B916" s="118">
        <v>95</v>
      </c>
      <c r="C916" s="67" t="s">
        <v>491</v>
      </c>
      <c r="D916" s="67">
        <v>17</v>
      </c>
      <c r="E916" s="68">
        <v>43619</v>
      </c>
      <c r="F916" s="67">
        <v>5232</v>
      </c>
      <c r="G916" s="67">
        <v>7674</v>
      </c>
      <c r="H916" s="67">
        <v>7246</v>
      </c>
      <c r="I916" s="67"/>
      <c r="J916" s="157">
        <f t="shared" si="7"/>
        <v>21.251241310824231</v>
      </c>
      <c r="K916" s="158"/>
      <c r="L916" s="159">
        <f>AVERAGE(J916:J917)</f>
        <v>20.351711648912577</v>
      </c>
      <c r="M916" s="159">
        <f>_xlfn.STDEV.S(J916,J917)</f>
        <v>1.2721270476323432</v>
      </c>
      <c r="N916" s="123"/>
      <c r="O916" s="123"/>
      <c r="P916" s="23">
        <f t="shared" si="1"/>
        <v>201.39999999999998</v>
      </c>
      <c r="Q916" s="117">
        <f>AVERAGE(P916:P917)</f>
        <v>208.39999999999998</v>
      </c>
    </row>
    <row r="917" spans="1:17" ht="15.75" customHeight="1" x14ac:dyDescent="0.3">
      <c r="A917" s="118">
        <v>4712</v>
      </c>
      <c r="B917" s="118">
        <v>96</v>
      </c>
      <c r="C917" s="67" t="s">
        <v>491</v>
      </c>
      <c r="D917" s="67">
        <v>17</v>
      </c>
      <c r="E917" s="68">
        <v>43619</v>
      </c>
      <c r="F917" s="67">
        <v>5242</v>
      </c>
      <c r="G917" s="67">
        <v>7815</v>
      </c>
      <c r="H917" s="67">
        <v>7396</v>
      </c>
      <c r="I917" s="67"/>
      <c r="J917" s="157">
        <f t="shared" si="7"/>
        <v>19.452181987000927</v>
      </c>
      <c r="K917" s="158"/>
      <c r="L917" s="160"/>
      <c r="M917" s="160"/>
      <c r="N917" s="123"/>
      <c r="O917" s="123"/>
      <c r="P917" s="23">
        <f t="shared" si="1"/>
        <v>215.4</v>
      </c>
      <c r="Q917" s="117"/>
    </row>
    <row r="918" spans="1:17" ht="15.75" customHeight="1" x14ac:dyDescent="0.3">
      <c r="A918" s="118">
        <v>5329</v>
      </c>
      <c r="B918" s="118">
        <v>67</v>
      </c>
      <c r="C918" s="7" t="s">
        <v>491</v>
      </c>
      <c r="D918" s="7">
        <v>19</v>
      </c>
      <c r="E918" s="156">
        <v>43637</v>
      </c>
      <c r="F918" s="7">
        <v>5217</v>
      </c>
      <c r="G918" s="7">
        <v>6594</v>
      </c>
      <c r="H918" s="7"/>
      <c r="I918" s="7">
        <v>5</v>
      </c>
      <c r="J918" s="161"/>
      <c r="K918" s="3"/>
      <c r="L918" s="162">
        <f>AVERAGE(J918:J919)</f>
        <v>24.970691676436108</v>
      </c>
      <c r="M918" s="162"/>
      <c r="N918" s="123"/>
      <c r="O918" s="123"/>
      <c r="P918" s="23">
        <f t="shared" si="1"/>
        <v>-521.70000000000005</v>
      </c>
      <c r="Q918" s="117">
        <f>AVERAGE(P918:P919)</f>
        <v>-132.90000000000003</v>
      </c>
    </row>
    <row r="919" spans="1:17" ht="15.75" customHeight="1" x14ac:dyDescent="0.3">
      <c r="A919" s="118">
        <v>5330</v>
      </c>
      <c r="B919" s="118">
        <v>68</v>
      </c>
      <c r="C919" s="7" t="s">
        <v>491</v>
      </c>
      <c r="D919" s="7">
        <v>19</v>
      </c>
      <c r="E919" s="156">
        <v>43637</v>
      </c>
      <c r="F919" s="7">
        <v>5288</v>
      </c>
      <c r="G919" s="7">
        <v>8486</v>
      </c>
      <c r="H919" s="7">
        <v>7847</v>
      </c>
      <c r="I919" s="7"/>
      <c r="J919" s="161">
        <f t="shared" ref="J919:J2032" si="8">+(((G919-F919)-(H919-F919))/(H919-F919))*100</f>
        <v>24.970691676436108</v>
      </c>
      <c r="K919" s="3"/>
      <c r="L919" s="23"/>
      <c r="M919" s="23"/>
      <c r="N919" s="123"/>
      <c r="O919" s="123"/>
      <c r="P919" s="23">
        <f t="shared" si="1"/>
        <v>255.9</v>
      </c>
      <c r="Q919" s="117"/>
    </row>
    <row r="920" spans="1:17" ht="15.75" customHeight="1" x14ac:dyDescent="0.3">
      <c r="A920" s="118">
        <v>5939</v>
      </c>
      <c r="B920" s="118">
        <v>93</v>
      </c>
      <c r="C920" s="7" t="s">
        <v>491</v>
      </c>
      <c r="D920" s="7">
        <v>22</v>
      </c>
      <c r="E920" s="156">
        <v>43685</v>
      </c>
      <c r="F920" s="7">
        <v>5234</v>
      </c>
      <c r="G920" s="7">
        <v>7323</v>
      </c>
      <c r="H920" s="7">
        <v>7024</v>
      </c>
      <c r="I920" s="7">
        <v>5</v>
      </c>
      <c r="J920" s="152">
        <f t="shared" si="8"/>
        <v>16.703910614525139</v>
      </c>
      <c r="K920" s="153"/>
      <c r="L920" s="154">
        <f>AVERAGE(J920:J921)</f>
        <v>16.897602865648981</v>
      </c>
      <c r="M920" s="154">
        <f>_xlfn.STDEV.S(J920,J921)</f>
        <v>0.27392220846591292</v>
      </c>
      <c r="N920" s="123"/>
      <c r="O920" s="123"/>
      <c r="P920" s="23">
        <f t="shared" si="1"/>
        <v>179</v>
      </c>
      <c r="Q920" s="117">
        <f>AVERAGE(P920:P921)</f>
        <v>183.7</v>
      </c>
    </row>
    <row r="921" spans="1:17" ht="15.75" customHeight="1" x14ac:dyDescent="0.3">
      <c r="A921" s="118">
        <v>5940</v>
      </c>
      <c r="B921" s="118">
        <v>93</v>
      </c>
      <c r="C921" s="7" t="s">
        <v>491</v>
      </c>
      <c r="D921" s="7">
        <v>22</v>
      </c>
      <c r="E921" s="156">
        <v>43685</v>
      </c>
      <c r="F921" s="7">
        <v>5234</v>
      </c>
      <c r="G921" s="7">
        <v>7440</v>
      </c>
      <c r="H921" s="7">
        <v>7118</v>
      </c>
      <c r="I921" s="7"/>
      <c r="J921" s="152">
        <f t="shared" si="8"/>
        <v>17.091295116772823</v>
      </c>
      <c r="K921" s="153"/>
      <c r="L921" s="155"/>
      <c r="M921" s="155"/>
      <c r="N921" s="123"/>
      <c r="O921" s="123"/>
      <c r="P921" s="23">
        <f t="shared" si="1"/>
        <v>188.4</v>
      </c>
      <c r="Q921" s="117"/>
    </row>
    <row r="922" spans="1:17" ht="15.75" customHeight="1" x14ac:dyDescent="0.3">
      <c r="A922" s="118">
        <v>2949</v>
      </c>
      <c r="B922" s="118">
        <v>33</v>
      </c>
      <c r="C922" s="57" t="s">
        <v>492</v>
      </c>
      <c r="D922" s="57">
        <v>11</v>
      </c>
      <c r="E922" s="58">
        <v>43571</v>
      </c>
      <c r="F922" s="151">
        <v>5203</v>
      </c>
      <c r="G922" s="57">
        <v>7688</v>
      </c>
      <c r="H922" s="57">
        <v>6701</v>
      </c>
      <c r="I922" s="57">
        <v>2</v>
      </c>
      <c r="J922" s="152">
        <f t="shared" si="8"/>
        <v>65.887850467289724</v>
      </c>
      <c r="K922" s="153" t="s">
        <v>414</v>
      </c>
      <c r="L922" s="154">
        <f>AVERAGE(J922:J923)</f>
        <v>65.751288810239203</v>
      </c>
      <c r="M922" s="154">
        <f>_xlfn.STDEV.S(J922,J923)</f>
        <v>0.19312734750098021</v>
      </c>
      <c r="N922" s="123">
        <v>2</v>
      </c>
      <c r="O922" s="123"/>
      <c r="P922" s="23">
        <f t="shared" si="1"/>
        <v>149.80000000000001</v>
      </c>
      <c r="Q922" s="117">
        <f>AVERAGE(P922:P923)</f>
        <v>150.94999999999999</v>
      </c>
    </row>
    <row r="923" spans="1:17" ht="15.75" customHeight="1" x14ac:dyDescent="0.3">
      <c r="A923" s="118">
        <v>2950</v>
      </c>
      <c r="B923" s="118">
        <v>34</v>
      </c>
      <c r="C923" s="57" t="s">
        <v>492</v>
      </c>
      <c r="D923" s="57">
        <v>11</v>
      </c>
      <c r="E923" s="58">
        <v>43571</v>
      </c>
      <c r="F923" s="151">
        <v>5191</v>
      </c>
      <c r="G923" s="57">
        <v>7710</v>
      </c>
      <c r="H923" s="57">
        <v>6712</v>
      </c>
      <c r="I923" s="57"/>
      <c r="J923" s="152">
        <f t="shared" si="8"/>
        <v>65.614727153188696</v>
      </c>
      <c r="K923" s="153"/>
      <c r="L923" s="155"/>
      <c r="M923" s="155"/>
      <c r="N923" s="123"/>
      <c r="O923" s="123"/>
      <c r="P923" s="23">
        <f t="shared" si="1"/>
        <v>152.1</v>
      </c>
      <c r="Q923" s="117"/>
    </row>
    <row r="924" spans="1:17" ht="15.75" customHeight="1" x14ac:dyDescent="0.3">
      <c r="A924" s="118">
        <v>3721</v>
      </c>
      <c r="B924" s="118">
        <v>143</v>
      </c>
      <c r="C924" s="57" t="s">
        <v>492</v>
      </c>
      <c r="D924" s="57">
        <v>14</v>
      </c>
      <c r="E924" s="58">
        <v>43591</v>
      </c>
      <c r="F924" s="57">
        <v>5229</v>
      </c>
      <c r="G924" s="151">
        <v>6908</v>
      </c>
      <c r="H924" s="57">
        <v>6543</v>
      </c>
      <c r="I924" s="57"/>
      <c r="J924" s="152">
        <f t="shared" si="8"/>
        <v>27.777777777777779</v>
      </c>
      <c r="K924" s="153" t="s">
        <v>13</v>
      </c>
      <c r="L924" s="154">
        <f>AVERAGE(J924:J925)</f>
        <v>28.726958948373358</v>
      </c>
      <c r="M924" s="154">
        <f>_xlfn.STDEV.S(J924,J925)</f>
        <v>1.3423448846054369</v>
      </c>
      <c r="N924" s="123"/>
      <c r="O924" s="123"/>
      <c r="P924" s="23">
        <f t="shared" si="1"/>
        <v>131.4</v>
      </c>
      <c r="Q924" s="117">
        <f>AVERAGE(P924:P925)</f>
        <v>141.35000000000002</v>
      </c>
    </row>
    <row r="925" spans="1:17" ht="15.75" customHeight="1" x14ac:dyDescent="0.3">
      <c r="A925" s="118">
        <v>3722</v>
      </c>
      <c r="B925" s="118">
        <v>144</v>
      </c>
      <c r="C925" s="57" t="s">
        <v>492</v>
      </c>
      <c r="D925" s="57">
        <v>14</v>
      </c>
      <c r="E925" s="58">
        <v>43591</v>
      </c>
      <c r="F925" s="57">
        <v>5238</v>
      </c>
      <c r="G925" s="151">
        <v>7200</v>
      </c>
      <c r="H925" s="57">
        <v>6751</v>
      </c>
      <c r="I925" s="57"/>
      <c r="J925" s="152">
        <f t="shared" si="8"/>
        <v>29.676140118968934</v>
      </c>
      <c r="K925" s="153"/>
      <c r="L925" s="155"/>
      <c r="M925" s="155"/>
      <c r="N925" s="123"/>
      <c r="O925" s="123"/>
      <c r="P925" s="23">
        <f t="shared" si="1"/>
        <v>151.30000000000001</v>
      </c>
      <c r="Q925" s="117"/>
    </row>
    <row r="926" spans="1:17" ht="15.75" customHeight="1" x14ac:dyDescent="0.3">
      <c r="A926" s="118">
        <v>4383</v>
      </c>
      <c r="B926" s="118">
        <v>89</v>
      </c>
      <c r="C926" s="57" t="s">
        <v>492</v>
      </c>
      <c r="D926" s="57">
        <v>16</v>
      </c>
      <c r="E926" s="58">
        <v>43607</v>
      </c>
      <c r="F926" s="57">
        <v>5188</v>
      </c>
      <c r="G926" s="57">
        <v>8292</v>
      </c>
      <c r="H926" s="57">
        <v>7627</v>
      </c>
      <c r="I926" s="57">
        <v>2</v>
      </c>
      <c r="J926" s="152">
        <f t="shared" si="8"/>
        <v>27.26527265272653</v>
      </c>
      <c r="K926" s="153"/>
      <c r="L926" s="154">
        <f>AVERAGE(J926:J927)</f>
        <v>25.662559496601844</v>
      </c>
      <c r="M926" s="154">
        <f>_xlfn.STDEV.S(J926,J927)</f>
        <v>2.2665786819853215</v>
      </c>
      <c r="N926" s="123"/>
      <c r="O926" s="123"/>
      <c r="P926" s="23">
        <f t="shared" si="1"/>
        <v>243.9</v>
      </c>
      <c r="Q926" s="117">
        <f>AVERAGE(P926:P927)</f>
        <v>245.60000000000002</v>
      </c>
    </row>
    <row r="927" spans="1:17" ht="15.75" customHeight="1" x14ac:dyDescent="0.3">
      <c r="A927" s="118">
        <v>4384</v>
      </c>
      <c r="B927" s="118">
        <v>90</v>
      </c>
      <c r="C927" s="57" t="s">
        <v>492</v>
      </c>
      <c r="D927" s="57">
        <v>16</v>
      </c>
      <c r="E927" s="58">
        <v>43607</v>
      </c>
      <c r="F927" s="57">
        <v>5202</v>
      </c>
      <c r="G927" s="57">
        <v>8270</v>
      </c>
      <c r="H927" s="57">
        <v>7675</v>
      </c>
      <c r="I927" s="57"/>
      <c r="J927" s="152">
        <f t="shared" si="8"/>
        <v>24.059846340477154</v>
      </c>
      <c r="K927" s="153"/>
      <c r="L927" s="155"/>
      <c r="M927" s="155"/>
      <c r="N927" s="123"/>
      <c r="O927" s="123"/>
      <c r="P927" s="23">
        <f t="shared" si="1"/>
        <v>247.3</v>
      </c>
      <c r="Q927" s="117"/>
    </row>
    <row r="928" spans="1:17" ht="15.75" customHeight="1" x14ac:dyDescent="0.3">
      <c r="A928" s="118">
        <v>5029</v>
      </c>
      <c r="B928" s="118">
        <v>89</v>
      </c>
      <c r="C928" s="57" t="s">
        <v>492</v>
      </c>
      <c r="D928" s="57">
        <v>18</v>
      </c>
      <c r="E928" s="58">
        <v>43626</v>
      </c>
      <c r="F928" s="57">
        <v>5188</v>
      </c>
      <c r="G928" s="57">
        <v>8192</v>
      </c>
      <c r="H928" s="57">
        <v>7692</v>
      </c>
      <c r="I928" s="57">
        <v>7</v>
      </c>
      <c r="J928" s="152">
        <f t="shared" si="8"/>
        <v>19.968051118210862</v>
      </c>
      <c r="K928" s="153"/>
      <c r="L928" s="154">
        <f>AVERAGE(J928:J929)</f>
        <v>20.051139653065164</v>
      </c>
      <c r="M928" s="154">
        <f>_xlfn.STDEV.S(J928,J929)</f>
        <v>0.11750493286866007</v>
      </c>
      <c r="N928" s="123"/>
      <c r="O928" s="123"/>
      <c r="P928" s="23">
        <f t="shared" si="1"/>
        <v>250.4</v>
      </c>
      <c r="Q928" s="117">
        <f>AVERAGE(P928:P929)</f>
        <v>244.4</v>
      </c>
    </row>
    <row r="929" spans="1:17" ht="15.75" customHeight="1" x14ac:dyDescent="0.3">
      <c r="A929" s="118">
        <v>5030</v>
      </c>
      <c r="B929" s="118">
        <v>90</v>
      </c>
      <c r="C929" s="57" t="s">
        <v>492</v>
      </c>
      <c r="D929" s="57">
        <v>18</v>
      </c>
      <c r="E929" s="58">
        <v>43626</v>
      </c>
      <c r="F929" s="57">
        <v>5202</v>
      </c>
      <c r="G929" s="57">
        <v>8066</v>
      </c>
      <c r="H929" s="57">
        <v>7586</v>
      </c>
      <c r="I929" s="57"/>
      <c r="J929" s="152">
        <f t="shared" si="8"/>
        <v>20.134228187919462</v>
      </c>
      <c r="K929" s="153"/>
      <c r="L929" s="155"/>
      <c r="M929" s="155"/>
      <c r="N929" s="123"/>
      <c r="O929" s="123"/>
      <c r="P929" s="23">
        <f t="shared" si="1"/>
        <v>238.4</v>
      </c>
      <c r="Q929" s="117"/>
    </row>
    <row r="930" spans="1:17" ht="15.75" customHeight="1" x14ac:dyDescent="0.3">
      <c r="A930" s="118">
        <v>5603</v>
      </c>
      <c r="B930" s="118">
        <v>47</v>
      </c>
      <c r="C930" s="7" t="s">
        <v>492</v>
      </c>
      <c r="D930" s="7">
        <v>21</v>
      </c>
      <c r="E930" s="156">
        <v>43657</v>
      </c>
      <c r="F930" s="7">
        <v>5258</v>
      </c>
      <c r="G930" s="7">
        <v>6691</v>
      </c>
      <c r="H930" s="7">
        <v>6465</v>
      </c>
      <c r="I930" s="7">
        <v>7</v>
      </c>
      <c r="J930" s="152">
        <f t="shared" si="8"/>
        <v>18.72410936205468</v>
      </c>
      <c r="K930" s="153"/>
      <c r="L930" s="154">
        <f>AVERAGE(J930:J931)</f>
        <v>18.700223312033685</v>
      </c>
      <c r="M930" s="154">
        <f>_xlfn.STDEV.S(J930,J931)</f>
        <v>3.3779975891210103E-2</v>
      </c>
      <c r="N930" s="123"/>
      <c r="O930" s="123"/>
      <c r="P930" s="23">
        <f t="shared" si="1"/>
        <v>120.7</v>
      </c>
      <c r="Q930" s="117">
        <f>AVERAGE(P930:P931)</f>
        <v>115.5</v>
      </c>
    </row>
    <row r="931" spans="1:17" ht="15.75" customHeight="1" x14ac:dyDescent="0.3">
      <c r="A931" s="118">
        <v>5604</v>
      </c>
      <c r="B931" s="118">
        <v>48</v>
      </c>
      <c r="C931" s="7" t="s">
        <v>492</v>
      </c>
      <c r="D931" s="7">
        <v>21</v>
      </c>
      <c r="E931" s="156">
        <v>43657</v>
      </c>
      <c r="F931" s="7">
        <v>5245</v>
      </c>
      <c r="G931" s="7">
        <v>6554</v>
      </c>
      <c r="H931" s="7">
        <v>6348</v>
      </c>
      <c r="I931" s="7"/>
      <c r="J931" s="152">
        <f t="shared" si="8"/>
        <v>18.676337262012694</v>
      </c>
      <c r="K931" s="153"/>
      <c r="L931" s="155"/>
      <c r="M931" s="155"/>
      <c r="N931" s="123"/>
      <c r="O931" s="123"/>
      <c r="P931" s="23">
        <f t="shared" si="1"/>
        <v>110.3</v>
      </c>
      <c r="Q931" s="117"/>
    </row>
    <row r="932" spans="1:17" ht="15.75" customHeight="1" x14ac:dyDescent="0.3">
      <c r="A932" s="118">
        <v>5941</v>
      </c>
      <c r="B932" s="118">
        <v>94</v>
      </c>
      <c r="C932" s="7" t="s">
        <v>492</v>
      </c>
      <c r="D932" s="7">
        <v>22</v>
      </c>
      <c r="E932" s="156">
        <v>43685</v>
      </c>
      <c r="F932" s="7">
        <v>5218</v>
      </c>
      <c r="G932" s="7">
        <v>6816</v>
      </c>
      <c r="H932" s="7">
        <v>6606</v>
      </c>
      <c r="I932" s="7">
        <v>7</v>
      </c>
      <c r="J932" s="152">
        <f t="shared" si="8"/>
        <v>15.129682997118154</v>
      </c>
      <c r="K932" s="153"/>
      <c r="L932" s="154">
        <f>AVERAGE(J932:J933)</f>
        <v>15.660079593797171</v>
      </c>
      <c r="M932" s="154">
        <f>_xlfn.STDEV.S(J932,J933)</f>
        <v>0.75009406045999949</v>
      </c>
      <c r="N932" s="123"/>
      <c r="O932" s="123"/>
      <c r="P932" s="23">
        <f t="shared" si="1"/>
        <v>138.80000000000001</v>
      </c>
      <c r="Q932" s="117">
        <f>AVERAGE(P932:P933)</f>
        <v>137.65</v>
      </c>
    </row>
    <row r="933" spans="1:17" ht="15.75" customHeight="1" x14ac:dyDescent="0.3">
      <c r="A933" s="118">
        <v>5942</v>
      </c>
      <c r="B933" s="118">
        <v>94</v>
      </c>
      <c r="C933" s="7" t="s">
        <v>492</v>
      </c>
      <c r="D933" s="7">
        <v>22</v>
      </c>
      <c r="E933" s="156">
        <v>43685</v>
      </c>
      <c r="F933" s="7">
        <v>5218</v>
      </c>
      <c r="G933" s="7">
        <v>6804</v>
      </c>
      <c r="H933" s="7">
        <v>6583</v>
      </c>
      <c r="I933" s="7"/>
      <c r="J933" s="152">
        <f t="shared" si="8"/>
        <v>16.19047619047619</v>
      </c>
      <c r="K933" s="153"/>
      <c r="L933" s="155"/>
      <c r="M933" s="155"/>
      <c r="N933" s="123"/>
      <c r="O933" s="123"/>
      <c r="P933" s="23">
        <f t="shared" si="1"/>
        <v>136.5</v>
      </c>
      <c r="Q933" s="117"/>
    </row>
    <row r="934" spans="1:17" ht="15.75" customHeight="1" x14ac:dyDescent="0.3">
      <c r="A934" s="118">
        <v>3723</v>
      </c>
      <c r="B934" s="118">
        <v>145</v>
      </c>
      <c r="C934" s="28" t="s">
        <v>493</v>
      </c>
      <c r="D934" s="28">
        <v>14</v>
      </c>
      <c r="E934" s="29">
        <v>43591</v>
      </c>
      <c r="F934" s="28">
        <v>5181</v>
      </c>
      <c r="G934" s="163">
        <v>8576</v>
      </c>
      <c r="H934" s="28">
        <v>7356</v>
      </c>
      <c r="I934" s="28">
        <v>2</v>
      </c>
      <c r="J934" s="119">
        <f t="shared" si="8"/>
        <v>56.09195402298851</v>
      </c>
      <c r="K934" s="164" t="s">
        <v>377</v>
      </c>
      <c r="L934" s="121">
        <f>AVERAGE(J934:J935)</f>
        <v>56.264048692463462</v>
      </c>
      <c r="M934" s="121">
        <f>_xlfn.STDEV.S(J934,J935)</f>
        <v>0.24337861558359644</v>
      </c>
      <c r="N934" s="123">
        <v>3</v>
      </c>
      <c r="O934" s="123"/>
      <c r="P934" s="23">
        <f t="shared" si="1"/>
        <v>217.5</v>
      </c>
      <c r="Q934" s="117">
        <f>AVERAGE(P934:P935)</f>
        <v>207.8</v>
      </c>
    </row>
    <row r="935" spans="1:17" ht="15.75" customHeight="1" x14ac:dyDescent="0.3">
      <c r="A935" s="118">
        <v>3724</v>
      </c>
      <c r="B935" s="118">
        <v>146</v>
      </c>
      <c r="C935" s="28" t="s">
        <v>493</v>
      </c>
      <c r="D935" s="28">
        <v>14</v>
      </c>
      <c r="E935" s="29">
        <v>43591</v>
      </c>
      <c r="F935" s="28">
        <v>5179</v>
      </c>
      <c r="G935" s="163">
        <v>8278</v>
      </c>
      <c r="H935" s="28">
        <v>7160</v>
      </c>
      <c r="I935" s="28"/>
      <c r="J935" s="119">
        <f t="shared" si="8"/>
        <v>56.43614336193842</v>
      </c>
      <c r="K935" s="164"/>
      <c r="L935" s="124"/>
      <c r="M935" s="124"/>
      <c r="N935" s="123"/>
      <c r="O935" s="123"/>
      <c r="P935" s="23">
        <f t="shared" si="1"/>
        <v>198.1</v>
      </c>
      <c r="Q935" s="117"/>
    </row>
    <row r="936" spans="1:17" ht="15.75" customHeight="1" x14ac:dyDescent="0.3">
      <c r="A936" s="118">
        <v>4385</v>
      </c>
      <c r="B936" s="118">
        <v>91</v>
      </c>
      <c r="C936" s="28" t="s">
        <v>493</v>
      </c>
      <c r="D936" s="28">
        <v>16</v>
      </c>
      <c r="E936" s="29">
        <v>43607</v>
      </c>
      <c r="F936" s="28">
        <v>5252</v>
      </c>
      <c r="G936" s="28">
        <v>8156</v>
      </c>
      <c r="H936" s="28">
        <v>7354</v>
      </c>
      <c r="I936" s="28">
        <v>2</v>
      </c>
      <c r="J936" s="119">
        <f t="shared" si="8"/>
        <v>38.15413891531874</v>
      </c>
      <c r="K936" s="164" t="s">
        <v>13</v>
      </c>
      <c r="L936" s="121">
        <f>AVERAGE(J936:J937)</f>
        <v>37.305085365745981</v>
      </c>
      <c r="M936" s="121">
        <f>_xlfn.STDEV.S(J936,J937)</f>
        <v>1.2007430449868119</v>
      </c>
      <c r="N936" s="123"/>
      <c r="O936" s="123"/>
      <c r="P936" s="23">
        <f t="shared" si="1"/>
        <v>210.2</v>
      </c>
      <c r="Q936" s="117">
        <f>AVERAGE(P936:P937)</f>
        <v>218.25</v>
      </c>
    </row>
    <row r="937" spans="1:17" ht="15.75" customHeight="1" x14ac:dyDescent="0.3">
      <c r="A937" s="118">
        <v>4386</v>
      </c>
      <c r="B937" s="118">
        <v>92</v>
      </c>
      <c r="C937" s="28" t="s">
        <v>493</v>
      </c>
      <c r="D937" s="28">
        <v>16</v>
      </c>
      <c r="E937" s="29">
        <v>43607</v>
      </c>
      <c r="F937" s="28">
        <v>5241</v>
      </c>
      <c r="G937" s="28">
        <v>8329</v>
      </c>
      <c r="H937" s="28">
        <v>7504</v>
      </c>
      <c r="I937" s="28"/>
      <c r="J937" s="119">
        <f t="shared" si="8"/>
        <v>36.456031816173223</v>
      </c>
      <c r="K937" s="164"/>
      <c r="L937" s="124"/>
      <c r="M937" s="124"/>
      <c r="N937" s="123"/>
      <c r="O937" s="123"/>
      <c r="P937" s="23">
        <f t="shared" si="1"/>
        <v>226.3</v>
      </c>
      <c r="Q937" s="117"/>
    </row>
    <row r="938" spans="1:17" ht="15.75" customHeight="1" x14ac:dyDescent="0.3">
      <c r="A938" s="118">
        <v>5031</v>
      </c>
      <c r="B938" s="118">
        <v>91</v>
      </c>
      <c r="C938" s="28" t="s">
        <v>493</v>
      </c>
      <c r="D938" s="28">
        <v>18</v>
      </c>
      <c r="E938" s="29">
        <v>43626</v>
      </c>
      <c r="F938" s="28">
        <v>5252</v>
      </c>
      <c r="G938" s="28">
        <v>8175</v>
      </c>
      <c r="H938" s="28">
        <v>7401</v>
      </c>
      <c r="I938" s="28">
        <v>9</v>
      </c>
      <c r="J938" s="119">
        <f t="shared" si="8"/>
        <v>36.016751977664029</v>
      </c>
      <c r="K938" s="164"/>
      <c r="L938" s="121">
        <f>AVERAGE(J938:J939)</f>
        <v>36.365863911537332</v>
      </c>
      <c r="M938" s="121">
        <f>_xlfn.STDEV.S(J938,J939)</f>
        <v>0.49371883166991898</v>
      </c>
      <c r="N938" s="123"/>
      <c r="O938" s="123"/>
      <c r="P938" s="23">
        <f t="shared" si="1"/>
        <v>214.9</v>
      </c>
      <c r="Q938" s="117">
        <f>AVERAGE(P938:P939)</f>
        <v>221.3</v>
      </c>
    </row>
    <row r="939" spans="1:17" ht="15.75" customHeight="1" x14ac:dyDescent="0.3">
      <c r="A939" s="118">
        <v>5032</v>
      </c>
      <c r="B939" s="118">
        <v>92</v>
      </c>
      <c r="C939" s="28" t="s">
        <v>493</v>
      </c>
      <c r="D939" s="28">
        <v>18</v>
      </c>
      <c r="E939" s="29">
        <v>43626</v>
      </c>
      <c r="F939" s="28">
        <v>5241</v>
      </c>
      <c r="G939" s="28">
        <v>8354</v>
      </c>
      <c r="H939" s="28">
        <v>7518</v>
      </c>
      <c r="I939" s="28"/>
      <c r="J939" s="119">
        <f t="shared" si="8"/>
        <v>36.714975845410628</v>
      </c>
      <c r="K939" s="164"/>
      <c r="L939" s="124"/>
      <c r="M939" s="124"/>
      <c r="N939" s="123"/>
      <c r="O939" s="123"/>
      <c r="P939" s="23">
        <f t="shared" si="1"/>
        <v>227.7</v>
      </c>
      <c r="Q939" s="117"/>
    </row>
    <row r="940" spans="1:17" ht="15.75" customHeight="1" x14ac:dyDescent="0.3">
      <c r="A940" s="118">
        <v>5943</v>
      </c>
      <c r="B940" s="118">
        <v>95</v>
      </c>
      <c r="C940" s="7" t="s">
        <v>493</v>
      </c>
      <c r="D940" s="7">
        <v>22</v>
      </c>
      <c r="E940" s="156">
        <v>43685</v>
      </c>
      <c r="F940" s="7">
        <v>5232</v>
      </c>
      <c r="G940" s="7">
        <v>8303</v>
      </c>
      <c r="H940" s="7">
        <v>7869</v>
      </c>
      <c r="I940" s="7">
        <v>9</v>
      </c>
      <c r="J940" s="152">
        <f t="shared" si="8"/>
        <v>16.45809632157755</v>
      </c>
      <c r="K940" s="153"/>
      <c r="L940" s="154">
        <f>AVERAGE(J940:J941)</f>
        <v>16.921413996011751</v>
      </c>
      <c r="M940" s="154">
        <f>_xlfn.STDEV.S(J940,J941)</f>
        <v>0.65523013887201165</v>
      </c>
      <c r="N940" s="123"/>
      <c r="O940" s="123"/>
      <c r="P940" s="23">
        <f t="shared" si="1"/>
        <v>263.7</v>
      </c>
      <c r="Q940" s="117">
        <f>AVERAGE(P940:P941)</f>
        <v>264.14999999999998</v>
      </c>
    </row>
    <row r="941" spans="1:17" ht="15.75" customHeight="1" x14ac:dyDescent="0.3">
      <c r="A941" s="118">
        <v>5944</v>
      </c>
      <c r="B941" s="118">
        <v>95</v>
      </c>
      <c r="C941" s="7" t="s">
        <v>493</v>
      </c>
      <c r="D941" s="7">
        <v>22</v>
      </c>
      <c r="E941" s="156">
        <v>43685</v>
      </c>
      <c r="F941" s="7">
        <v>5232</v>
      </c>
      <c r="G941" s="7">
        <v>8338</v>
      </c>
      <c r="H941" s="7">
        <v>7878</v>
      </c>
      <c r="I941" s="7"/>
      <c r="J941" s="152">
        <f t="shared" si="8"/>
        <v>17.384731670445955</v>
      </c>
      <c r="K941" s="153"/>
      <c r="L941" s="155"/>
      <c r="M941" s="155"/>
      <c r="N941" s="123"/>
      <c r="O941" s="123"/>
      <c r="P941" s="23">
        <f t="shared" si="1"/>
        <v>264.60000000000002</v>
      </c>
      <c r="Q941" s="117"/>
    </row>
    <row r="942" spans="1:17" ht="15.75" customHeight="1" x14ac:dyDescent="0.3">
      <c r="A942" s="118">
        <v>3343</v>
      </c>
      <c r="B942" s="118">
        <v>99</v>
      </c>
      <c r="C942" s="57" t="s">
        <v>494</v>
      </c>
      <c r="D942" s="57">
        <v>13</v>
      </c>
      <c r="E942" s="58">
        <v>43587</v>
      </c>
      <c r="F942" s="57">
        <v>5182</v>
      </c>
      <c r="G942" s="57">
        <v>8268</v>
      </c>
      <c r="H942" s="57">
        <v>7389</v>
      </c>
      <c r="I942" s="57">
        <v>1</v>
      </c>
      <c r="J942" s="152">
        <f t="shared" si="8"/>
        <v>39.827820570910738</v>
      </c>
      <c r="K942" s="153" t="s">
        <v>405</v>
      </c>
      <c r="L942" s="154">
        <f>AVERAGE(J942:J943)</f>
        <v>41.422666459680784</v>
      </c>
      <c r="M942" s="154">
        <f>_xlfn.STDEV.S(J942,J943)</f>
        <v>2.2554526857935708</v>
      </c>
      <c r="N942" s="123">
        <v>2</v>
      </c>
      <c r="O942" s="123"/>
      <c r="P942" s="23">
        <f t="shared" si="1"/>
        <v>220.7</v>
      </c>
      <c r="Q942" s="117">
        <f>AVERAGE(P942:P943)</f>
        <v>221.7</v>
      </c>
    </row>
    <row r="943" spans="1:17" ht="15.75" customHeight="1" x14ac:dyDescent="0.3">
      <c r="A943" s="118">
        <v>3344</v>
      </c>
      <c r="B943" s="118">
        <v>100</v>
      </c>
      <c r="C943" s="57" t="s">
        <v>494</v>
      </c>
      <c r="D943" s="57">
        <v>13</v>
      </c>
      <c r="E943" s="58">
        <v>43587</v>
      </c>
      <c r="F943" s="57">
        <v>5209</v>
      </c>
      <c r="G943" s="57">
        <v>8394</v>
      </c>
      <c r="H943" s="57">
        <v>7436</v>
      </c>
      <c r="I943" s="57"/>
      <c r="J943" s="152">
        <f t="shared" si="8"/>
        <v>43.017512348450829</v>
      </c>
      <c r="K943" s="153"/>
      <c r="L943" s="155"/>
      <c r="M943" s="155"/>
      <c r="N943" s="123"/>
      <c r="O943" s="123"/>
      <c r="P943" s="23">
        <f t="shared" si="1"/>
        <v>222.7</v>
      </c>
      <c r="Q943" s="117"/>
    </row>
    <row r="944" spans="1:17" ht="15.75" customHeight="1" x14ac:dyDescent="0.3">
      <c r="A944" s="118">
        <v>4067</v>
      </c>
      <c r="B944" s="118">
        <v>97</v>
      </c>
      <c r="C944" s="57" t="s">
        <v>494</v>
      </c>
      <c r="D944" s="57">
        <v>15</v>
      </c>
      <c r="E944" s="58">
        <v>43599</v>
      </c>
      <c r="F944" s="57">
        <v>5287</v>
      </c>
      <c r="G944" s="57">
        <v>7891</v>
      </c>
      <c r="H944" s="57">
        <v>7140</v>
      </c>
      <c r="I944" s="57"/>
      <c r="J944" s="152">
        <f t="shared" si="8"/>
        <v>40.528872099298432</v>
      </c>
      <c r="K944" s="152"/>
      <c r="L944" s="154">
        <f>AVERAGE(J944:J945)</f>
        <v>39.653830800586547</v>
      </c>
      <c r="M944" s="154">
        <f>_xlfn.STDEV.S(J944,J945)</f>
        <v>1.2374952722749093</v>
      </c>
      <c r="N944" s="123"/>
      <c r="O944" s="123"/>
      <c r="P944" s="23">
        <f t="shared" si="1"/>
        <v>185.3</v>
      </c>
      <c r="Q944" s="117">
        <f>AVERAGE(P944:P945)</f>
        <v>186</v>
      </c>
    </row>
    <row r="945" spans="1:17" ht="15.75" customHeight="1" x14ac:dyDescent="0.3">
      <c r="A945" s="118">
        <v>4068</v>
      </c>
      <c r="B945" s="118">
        <v>98</v>
      </c>
      <c r="C945" s="57" t="s">
        <v>494</v>
      </c>
      <c r="D945" s="57">
        <v>15</v>
      </c>
      <c r="E945" s="58">
        <v>43599</v>
      </c>
      <c r="F945" s="57">
        <v>5252</v>
      </c>
      <c r="G945" s="57">
        <v>7843</v>
      </c>
      <c r="H945" s="57">
        <v>7119</v>
      </c>
      <c r="I945" s="57"/>
      <c r="J945" s="152">
        <f t="shared" si="8"/>
        <v>38.77878950187467</v>
      </c>
      <c r="K945" s="152"/>
      <c r="L945" s="155"/>
      <c r="M945" s="155"/>
      <c r="N945" s="123"/>
      <c r="O945" s="123"/>
      <c r="P945" s="23">
        <f t="shared" si="1"/>
        <v>186.7</v>
      </c>
      <c r="Q945" s="117"/>
    </row>
    <row r="946" spans="1:17" ht="15.75" customHeight="1" x14ac:dyDescent="0.3">
      <c r="A946" s="118">
        <v>4713</v>
      </c>
      <c r="B946" s="118">
        <v>97</v>
      </c>
      <c r="C946" s="57" t="s">
        <v>494</v>
      </c>
      <c r="D946" s="57">
        <v>17</v>
      </c>
      <c r="E946" s="58">
        <v>43619</v>
      </c>
      <c r="F946" s="57">
        <v>5287</v>
      </c>
      <c r="G946" s="57">
        <v>8097</v>
      </c>
      <c r="H946" s="57">
        <v>7400</v>
      </c>
      <c r="I946" s="57"/>
      <c r="J946" s="152">
        <f t="shared" si="8"/>
        <v>32.98627543776621</v>
      </c>
      <c r="K946" s="153"/>
      <c r="L946" s="154">
        <f>AVERAGE(J946:J947)</f>
        <v>32.677411717918318</v>
      </c>
      <c r="M946" s="154">
        <f>_xlfn.STDEV.S(J946,J947)</f>
        <v>0.43679926153389309</v>
      </c>
      <c r="N946" s="123"/>
      <c r="O946" s="123"/>
      <c r="P946" s="23">
        <f t="shared" si="1"/>
        <v>211.3</v>
      </c>
      <c r="Q946" s="117">
        <f>AVERAGE(P946:P947)</f>
        <v>209.3</v>
      </c>
    </row>
    <row r="947" spans="1:17" ht="15.75" customHeight="1" x14ac:dyDescent="0.3">
      <c r="A947" s="118">
        <v>4714</v>
      </c>
      <c r="B947" s="118">
        <v>98</v>
      </c>
      <c r="C947" s="57" t="s">
        <v>494</v>
      </c>
      <c r="D947" s="57">
        <v>17</v>
      </c>
      <c r="E947" s="58">
        <v>43619</v>
      </c>
      <c r="F947" s="57">
        <v>5252</v>
      </c>
      <c r="G947" s="57">
        <v>7996</v>
      </c>
      <c r="H947" s="57">
        <v>7325</v>
      </c>
      <c r="I947" s="57"/>
      <c r="J947" s="152">
        <f t="shared" si="8"/>
        <v>32.368547998070426</v>
      </c>
      <c r="K947" s="153"/>
      <c r="L947" s="155"/>
      <c r="M947" s="155"/>
      <c r="N947" s="123"/>
      <c r="O947" s="123"/>
      <c r="P947" s="23">
        <f t="shared" si="1"/>
        <v>207.3</v>
      </c>
      <c r="Q947" s="117"/>
    </row>
    <row r="948" spans="1:17" ht="15.75" customHeight="1" x14ac:dyDescent="0.3">
      <c r="A948" s="118">
        <v>5945</v>
      </c>
      <c r="B948" s="118">
        <v>96</v>
      </c>
      <c r="C948" s="7" t="s">
        <v>494</v>
      </c>
      <c r="D948" s="7">
        <v>22</v>
      </c>
      <c r="E948" s="156">
        <v>43685</v>
      </c>
      <c r="F948" s="7">
        <v>5242</v>
      </c>
      <c r="G948" s="7">
        <v>7636</v>
      </c>
      <c r="H948" s="7">
        <v>7308</v>
      </c>
      <c r="I948" s="7">
        <v>6</v>
      </c>
      <c r="J948" s="152">
        <f t="shared" si="8"/>
        <v>15.876089060987416</v>
      </c>
      <c r="K948" s="153"/>
      <c r="L948" s="154">
        <f>AVERAGE(J948:J949)</f>
        <v>16.477037620325891</v>
      </c>
      <c r="M948" s="154">
        <f>_xlfn.STDEV.S(J948,J949)</f>
        <v>0.84986960290504265</v>
      </c>
      <c r="N948" s="123"/>
      <c r="O948" s="123"/>
      <c r="P948" s="23">
        <f t="shared" si="1"/>
        <v>206.6</v>
      </c>
      <c r="Q948" s="117">
        <f>AVERAGE(P948:P949)</f>
        <v>204.59999999999997</v>
      </c>
    </row>
    <row r="949" spans="1:17" ht="15.75" customHeight="1" x14ac:dyDescent="0.3">
      <c r="A949" s="118">
        <v>5946</v>
      </c>
      <c r="B949" s="118">
        <v>96</v>
      </c>
      <c r="C949" s="7" t="s">
        <v>494</v>
      </c>
      <c r="D949" s="7">
        <v>22</v>
      </c>
      <c r="E949" s="156">
        <v>43685</v>
      </c>
      <c r="F949" s="7">
        <v>5242</v>
      </c>
      <c r="G949" s="7">
        <v>7614</v>
      </c>
      <c r="H949" s="7">
        <v>7268</v>
      </c>
      <c r="I949" s="7"/>
      <c r="J949" s="152">
        <f t="shared" si="8"/>
        <v>17.077986179664364</v>
      </c>
      <c r="K949" s="153"/>
      <c r="L949" s="155"/>
      <c r="M949" s="155"/>
      <c r="N949" s="123"/>
      <c r="O949" s="123"/>
      <c r="P949" s="23">
        <f t="shared" si="1"/>
        <v>202.59999999999997</v>
      </c>
      <c r="Q949" s="117"/>
    </row>
    <row r="950" spans="1:17" ht="15.75" customHeight="1" x14ac:dyDescent="0.3">
      <c r="A950" s="118">
        <v>2951</v>
      </c>
      <c r="B950" s="118">
        <v>35</v>
      </c>
      <c r="C950" s="81" t="s">
        <v>495</v>
      </c>
      <c r="D950" s="81">
        <v>11</v>
      </c>
      <c r="E950" s="82">
        <v>43571</v>
      </c>
      <c r="F950" s="134">
        <v>5280</v>
      </c>
      <c r="G950" s="81">
        <v>8019</v>
      </c>
      <c r="H950" s="81">
        <v>6917</v>
      </c>
      <c r="I950" s="81">
        <v>2</v>
      </c>
      <c r="J950" s="135">
        <f t="shared" si="8"/>
        <v>67.318265119120341</v>
      </c>
      <c r="K950" s="142">
        <v>0.25</v>
      </c>
      <c r="L950" s="137">
        <f>AVERAGE(J950:J951)</f>
        <v>68.046484338216288</v>
      </c>
      <c r="M950" s="137">
        <f>_xlfn.STDEV.S(J950,J951)</f>
        <v>1.0298574960262437</v>
      </c>
      <c r="N950" s="123">
        <v>3</v>
      </c>
      <c r="O950" s="123"/>
      <c r="P950" s="23">
        <f t="shared" si="1"/>
        <v>163.69999999999999</v>
      </c>
      <c r="Q950" s="117">
        <f>AVERAGE(P950:P951)</f>
        <v>157.75</v>
      </c>
    </row>
    <row r="951" spans="1:17" ht="15.75" customHeight="1" x14ac:dyDescent="0.3">
      <c r="A951" s="118">
        <v>2952</v>
      </c>
      <c r="B951" s="118">
        <v>36</v>
      </c>
      <c r="C951" s="81" t="s">
        <v>495</v>
      </c>
      <c r="D951" s="81">
        <v>11</v>
      </c>
      <c r="E951" s="82">
        <v>43571</v>
      </c>
      <c r="F951" s="134">
        <v>5219</v>
      </c>
      <c r="G951" s="81">
        <v>7781</v>
      </c>
      <c r="H951" s="81">
        <v>6737</v>
      </c>
      <c r="I951" s="81"/>
      <c r="J951" s="135">
        <f t="shared" si="8"/>
        <v>68.77470355731225</v>
      </c>
      <c r="K951" s="142"/>
      <c r="L951" s="138"/>
      <c r="M951" s="138"/>
      <c r="N951" s="123"/>
      <c r="O951" s="123"/>
      <c r="P951" s="23">
        <f t="shared" si="1"/>
        <v>151.80000000000001</v>
      </c>
      <c r="Q951" s="117"/>
    </row>
    <row r="952" spans="1:17" ht="15.75" customHeight="1" x14ac:dyDescent="0.3">
      <c r="A952" s="118">
        <v>3725</v>
      </c>
      <c r="B952" s="118">
        <v>147</v>
      </c>
      <c r="C952" s="81" t="s">
        <v>495</v>
      </c>
      <c r="D952" s="81">
        <v>14</v>
      </c>
      <c r="E952" s="82">
        <v>43591</v>
      </c>
      <c r="F952" s="81">
        <v>5265</v>
      </c>
      <c r="G952" s="134">
        <v>8551</v>
      </c>
      <c r="H952" s="81">
        <v>7477</v>
      </c>
      <c r="I952" s="81">
        <v>2</v>
      </c>
      <c r="J952" s="135">
        <f t="shared" si="8"/>
        <v>48.553345388788429</v>
      </c>
      <c r="K952" s="142" t="s">
        <v>461</v>
      </c>
      <c r="L952" s="137">
        <f>AVERAGE(J952:J953)</f>
        <v>47.937778927932406</v>
      </c>
      <c r="M952" s="137">
        <f>_xlfn.STDEV.S(J952,J953)</f>
        <v>0.87054243748459459</v>
      </c>
      <c r="N952" s="123"/>
      <c r="O952" s="123"/>
      <c r="P952" s="23">
        <f t="shared" si="1"/>
        <v>221.2</v>
      </c>
      <c r="Q952" s="117">
        <f>AVERAGE(P952:P953)</f>
        <v>224.5</v>
      </c>
    </row>
    <row r="953" spans="1:17" ht="15.75" customHeight="1" x14ac:dyDescent="0.3">
      <c r="A953" s="118">
        <v>3726</v>
      </c>
      <c r="B953" s="118">
        <v>148</v>
      </c>
      <c r="C953" s="81" t="s">
        <v>495</v>
      </c>
      <c r="D953" s="81">
        <v>14</v>
      </c>
      <c r="E953" s="82">
        <v>43591</v>
      </c>
      <c r="F953" s="81">
        <v>5186</v>
      </c>
      <c r="G953" s="134">
        <v>8542</v>
      </c>
      <c r="H953" s="81">
        <v>7464</v>
      </c>
      <c r="I953" s="81"/>
      <c r="J953" s="135">
        <f t="shared" si="8"/>
        <v>47.322212467076383</v>
      </c>
      <c r="K953" s="142"/>
      <c r="L953" s="138"/>
      <c r="M953" s="138"/>
      <c r="N953" s="123"/>
      <c r="O953" s="123"/>
      <c r="P953" s="23">
        <f t="shared" si="1"/>
        <v>227.8</v>
      </c>
      <c r="Q953" s="117"/>
    </row>
    <row r="954" spans="1:17" ht="15.75" customHeight="1" x14ac:dyDescent="0.3">
      <c r="A954" s="118">
        <v>4387</v>
      </c>
      <c r="B954" s="118">
        <v>93</v>
      </c>
      <c r="C954" s="81" t="s">
        <v>495</v>
      </c>
      <c r="D954" s="81">
        <v>16</v>
      </c>
      <c r="E954" s="82">
        <v>43607</v>
      </c>
      <c r="F954" s="81">
        <v>5234</v>
      </c>
      <c r="G954" s="81">
        <v>8084</v>
      </c>
      <c r="H954" s="81">
        <v>7341</v>
      </c>
      <c r="I954" s="81">
        <v>2</v>
      </c>
      <c r="J954" s="135">
        <f t="shared" si="8"/>
        <v>35.263407688656855</v>
      </c>
      <c r="K954" s="142" t="s">
        <v>13</v>
      </c>
      <c r="L954" s="137">
        <f>AVERAGE(J954:J955)</f>
        <v>35.694925118789044</v>
      </c>
      <c r="M954" s="137">
        <f>_xlfn.STDEV.S(J954,J955)</f>
        <v>0.61025780209332103</v>
      </c>
      <c r="N954" s="123"/>
      <c r="O954" s="123"/>
      <c r="P954" s="23">
        <f t="shared" si="1"/>
        <v>210.7</v>
      </c>
      <c r="Q954" s="117">
        <f>AVERAGE(P954:P955)</f>
        <v>205</v>
      </c>
    </row>
    <row r="955" spans="1:17" ht="15.75" customHeight="1" x14ac:dyDescent="0.3">
      <c r="A955" s="118">
        <v>4388</v>
      </c>
      <c r="B955" s="118">
        <v>94</v>
      </c>
      <c r="C955" s="81" t="s">
        <v>495</v>
      </c>
      <c r="D955" s="81">
        <v>16</v>
      </c>
      <c r="E955" s="82">
        <v>43607</v>
      </c>
      <c r="F955" s="81">
        <v>5218</v>
      </c>
      <c r="G955" s="81">
        <v>7931</v>
      </c>
      <c r="H955" s="81">
        <v>7211</v>
      </c>
      <c r="I955" s="81"/>
      <c r="J955" s="135">
        <f t="shared" si="8"/>
        <v>36.126442548921226</v>
      </c>
      <c r="K955" s="142"/>
      <c r="L955" s="138"/>
      <c r="M955" s="138"/>
      <c r="N955" s="123"/>
      <c r="O955" s="123"/>
      <c r="P955" s="23">
        <f t="shared" si="1"/>
        <v>199.3</v>
      </c>
      <c r="Q955" s="117"/>
    </row>
    <row r="956" spans="1:17" ht="15.75" customHeight="1" x14ac:dyDescent="0.3">
      <c r="A956" s="118">
        <v>5033</v>
      </c>
      <c r="B956" s="118">
        <v>93</v>
      </c>
      <c r="C956" s="81" t="s">
        <v>495</v>
      </c>
      <c r="D956" s="81">
        <v>18</v>
      </c>
      <c r="E956" s="82">
        <v>43626</v>
      </c>
      <c r="F956" s="81">
        <v>5234</v>
      </c>
      <c r="G956" s="81">
        <v>7992</v>
      </c>
      <c r="H956" s="81">
        <v>7276</v>
      </c>
      <c r="I956" s="81">
        <v>9</v>
      </c>
      <c r="J956" s="135">
        <f t="shared" si="8"/>
        <v>35.063663075416258</v>
      </c>
      <c r="K956" s="142"/>
      <c r="L956" s="137">
        <f>AVERAGE(J956:J957)</f>
        <v>34.065415379887554</v>
      </c>
      <c r="M956" s="137">
        <f>_xlfn.STDEV.S(J956,J957)</f>
        <v>1.4117354296243763</v>
      </c>
      <c r="N956" s="123"/>
      <c r="O956" s="123"/>
      <c r="P956" s="23">
        <f t="shared" si="1"/>
        <v>204.2</v>
      </c>
      <c r="Q956" s="117">
        <f>AVERAGE(P956:P957)</f>
        <v>208.55</v>
      </c>
    </row>
    <row r="957" spans="1:17" ht="15.75" customHeight="1" x14ac:dyDescent="0.3">
      <c r="A957" s="118">
        <v>5034</v>
      </c>
      <c r="B957" s="118">
        <v>94</v>
      </c>
      <c r="C957" s="81" t="s">
        <v>495</v>
      </c>
      <c r="D957" s="81">
        <v>18</v>
      </c>
      <c r="E957" s="82">
        <v>43626</v>
      </c>
      <c r="F957" s="81">
        <v>5218</v>
      </c>
      <c r="G957" s="81">
        <v>8051</v>
      </c>
      <c r="H957" s="81">
        <v>7347</v>
      </c>
      <c r="I957" s="81"/>
      <c r="J957" s="135">
        <f t="shared" si="8"/>
        <v>33.067167684358857</v>
      </c>
      <c r="K957" s="142"/>
      <c r="L957" s="138"/>
      <c r="M957" s="138"/>
      <c r="N957" s="123"/>
      <c r="O957" s="123"/>
      <c r="P957" s="23">
        <f t="shared" si="1"/>
        <v>212.9</v>
      </c>
      <c r="Q957" s="117"/>
    </row>
    <row r="958" spans="1:17" ht="15.75" customHeight="1" x14ac:dyDescent="0.3">
      <c r="A958" s="118">
        <v>5947</v>
      </c>
      <c r="B958" s="118">
        <v>97</v>
      </c>
      <c r="C958" s="7" t="s">
        <v>495</v>
      </c>
      <c r="D958" s="7">
        <v>22</v>
      </c>
      <c r="E958" s="156">
        <v>43685</v>
      </c>
      <c r="F958" s="7">
        <v>5287</v>
      </c>
      <c r="G958" s="7">
        <v>7533</v>
      </c>
      <c r="H958" s="7">
        <v>7213</v>
      </c>
      <c r="I958" s="7">
        <v>7</v>
      </c>
      <c r="J958" s="152">
        <f t="shared" si="8"/>
        <v>16.614745586708203</v>
      </c>
      <c r="K958" s="153"/>
      <c r="L958" s="154">
        <f>AVERAGE(J958:J959)</f>
        <v>16.771733380356199</v>
      </c>
      <c r="M958" s="154">
        <f>_xlfn.STDEV.S(J958,J959)</f>
        <v>0.22201426690402504</v>
      </c>
      <c r="N958" s="123"/>
      <c r="O958" s="123"/>
      <c r="P958" s="23">
        <f t="shared" si="1"/>
        <v>192.6</v>
      </c>
      <c r="Q958" s="117">
        <f>AVERAGE(P958:P959)</f>
        <v>191.7</v>
      </c>
    </row>
    <row r="959" spans="1:17" ht="15.75" customHeight="1" x14ac:dyDescent="0.3">
      <c r="A959" s="118">
        <v>5948</v>
      </c>
      <c r="B959" s="118">
        <v>97</v>
      </c>
      <c r="C959" s="7" t="s">
        <v>495</v>
      </c>
      <c r="D959" s="7">
        <v>22</v>
      </c>
      <c r="E959" s="156">
        <v>43685</v>
      </c>
      <c r="F959" s="7">
        <v>5287</v>
      </c>
      <c r="G959" s="7">
        <v>7518</v>
      </c>
      <c r="H959" s="7">
        <v>7195</v>
      </c>
      <c r="I959" s="7"/>
      <c r="J959" s="152">
        <f t="shared" si="8"/>
        <v>16.928721174004195</v>
      </c>
      <c r="K959" s="153"/>
      <c r="L959" s="155"/>
      <c r="M959" s="155"/>
      <c r="N959" s="123"/>
      <c r="O959" s="123"/>
      <c r="P959" s="23">
        <f t="shared" si="1"/>
        <v>190.8</v>
      </c>
      <c r="Q959" s="117"/>
    </row>
    <row r="960" spans="1:17" ht="15.75" customHeight="1" x14ac:dyDescent="0.3">
      <c r="A960" s="118">
        <v>3345</v>
      </c>
      <c r="B960" s="118">
        <v>101</v>
      </c>
      <c r="C960" s="67" t="s">
        <v>496</v>
      </c>
      <c r="D960" s="67">
        <v>13</v>
      </c>
      <c r="E960" s="68">
        <v>43587</v>
      </c>
      <c r="F960" s="67">
        <v>5208</v>
      </c>
      <c r="G960" s="67">
        <v>8105</v>
      </c>
      <c r="H960" s="67">
        <v>7302</v>
      </c>
      <c r="I960" s="67">
        <v>1</v>
      </c>
      <c r="J960" s="157">
        <f t="shared" si="8"/>
        <v>38.347659980897802</v>
      </c>
      <c r="K960" s="158" t="s">
        <v>497</v>
      </c>
      <c r="L960" s="159">
        <f>AVERAGE(J960:J961)</f>
        <v>41.912460675106573</v>
      </c>
      <c r="M960" s="159">
        <f>_xlfn.STDEV.S(J960,J961)</f>
        <v>5.0413894889070674</v>
      </c>
      <c r="N960" s="123">
        <v>1</v>
      </c>
      <c r="O960" s="123"/>
      <c r="P960" s="23">
        <f t="shared" si="1"/>
        <v>209.4</v>
      </c>
      <c r="Q960" s="117">
        <f>AVERAGE(P960:P961)</f>
        <v>204.75</v>
      </c>
    </row>
    <row r="961" spans="1:17" ht="15.75" customHeight="1" x14ac:dyDescent="0.3">
      <c r="A961" s="118">
        <v>3346</v>
      </c>
      <c r="B961" s="118">
        <v>102</v>
      </c>
      <c r="C961" s="67" t="s">
        <v>496</v>
      </c>
      <c r="D961" s="67">
        <v>13</v>
      </c>
      <c r="E961" s="68">
        <v>43587</v>
      </c>
      <c r="F961" s="67">
        <v>5224</v>
      </c>
      <c r="G961" s="67">
        <v>8135</v>
      </c>
      <c r="H961" s="67">
        <v>7225</v>
      </c>
      <c r="I961" s="67"/>
      <c r="J961" s="157">
        <f t="shared" si="8"/>
        <v>45.477261369315343</v>
      </c>
      <c r="K961" s="158"/>
      <c r="L961" s="160"/>
      <c r="M961" s="160"/>
      <c r="N961" s="123"/>
      <c r="O961" s="123"/>
      <c r="P961" s="23">
        <f t="shared" si="1"/>
        <v>200.1</v>
      </c>
      <c r="Q961" s="117"/>
    </row>
    <row r="962" spans="1:17" ht="15.75" customHeight="1" x14ac:dyDescent="0.3">
      <c r="A962" s="118">
        <v>4069</v>
      </c>
      <c r="B962" s="118">
        <v>99</v>
      </c>
      <c r="C962" s="67" t="s">
        <v>496</v>
      </c>
      <c r="D962" s="67">
        <v>15</v>
      </c>
      <c r="E962" s="68">
        <v>43599</v>
      </c>
      <c r="F962" s="67">
        <v>5182</v>
      </c>
      <c r="G962" s="67">
        <v>8067</v>
      </c>
      <c r="H962" s="67">
        <v>7452</v>
      </c>
      <c r="I962" s="67"/>
      <c r="J962" s="157">
        <f t="shared" si="8"/>
        <v>27.092511013215859</v>
      </c>
      <c r="K962" s="157"/>
      <c r="L962" s="159">
        <f>AVERAGE(J962:J963)</f>
        <v>27.530485562266556</v>
      </c>
      <c r="M962" s="159">
        <f>_xlfn.STDEV.S(J962,J963)</f>
        <v>0.61938954724173856</v>
      </c>
      <c r="N962" s="123"/>
      <c r="O962" s="123"/>
      <c r="P962" s="23">
        <f t="shared" si="1"/>
        <v>227</v>
      </c>
      <c r="Q962" s="117">
        <f>AVERAGE(P962:P963)</f>
        <v>221.3</v>
      </c>
    </row>
    <row r="963" spans="1:17" ht="15.75" customHeight="1" x14ac:dyDescent="0.3">
      <c r="A963" s="118">
        <v>4070</v>
      </c>
      <c r="B963" s="118">
        <v>100</v>
      </c>
      <c r="C963" s="67" t="s">
        <v>496</v>
      </c>
      <c r="D963" s="67">
        <v>15</v>
      </c>
      <c r="E963" s="68">
        <v>43599</v>
      </c>
      <c r="F963" s="67">
        <v>5209</v>
      </c>
      <c r="G963" s="67">
        <v>7968</v>
      </c>
      <c r="H963" s="67">
        <v>7365</v>
      </c>
      <c r="I963" s="67"/>
      <c r="J963" s="157">
        <f t="shared" si="8"/>
        <v>27.968460111317256</v>
      </c>
      <c r="K963" s="157"/>
      <c r="L963" s="160"/>
      <c r="M963" s="160"/>
      <c r="N963" s="123"/>
      <c r="O963" s="123"/>
      <c r="P963" s="23">
        <f t="shared" si="1"/>
        <v>215.6</v>
      </c>
      <c r="Q963" s="117"/>
    </row>
    <row r="964" spans="1:17" ht="15.75" customHeight="1" x14ac:dyDescent="0.3">
      <c r="A964" s="118">
        <v>4715</v>
      </c>
      <c r="B964" s="118">
        <v>99</v>
      </c>
      <c r="C964" s="67" t="s">
        <v>496</v>
      </c>
      <c r="D964" s="67">
        <v>17</v>
      </c>
      <c r="E964" s="68">
        <v>43619</v>
      </c>
      <c r="F964" s="67">
        <v>5182</v>
      </c>
      <c r="G964" s="67">
        <v>8254</v>
      </c>
      <c r="H964" s="67">
        <v>7679</v>
      </c>
      <c r="I964" s="67"/>
      <c r="J964" s="157">
        <f t="shared" si="8"/>
        <v>23.027633159791748</v>
      </c>
      <c r="K964" s="158"/>
      <c r="L964" s="159">
        <f>AVERAGE(J964:J965)</f>
        <v>22.953150441910147</v>
      </c>
      <c r="M964" s="159">
        <f>_xlfn.STDEV.S(J964,J965)</f>
        <v>0.10533446979056665</v>
      </c>
      <c r="N964" s="123"/>
      <c r="O964" s="123"/>
      <c r="P964" s="23">
        <f t="shared" si="1"/>
        <v>249.7</v>
      </c>
      <c r="Q964" s="117">
        <f>AVERAGE(P964:P965)</f>
        <v>250.95</v>
      </c>
    </row>
    <row r="965" spans="1:17" ht="15.75" customHeight="1" x14ac:dyDescent="0.3">
      <c r="A965" s="118">
        <v>4716</v>
      </c>
      <c r="B965" s="118">
        <v>100</v>
      </c>
      <c r="C965" s="67" t="s">
        <v>496</v>
      </c>
      <c r="D965" s="67">
        <v>17</v>
      </c>
      <c r="E965" s="68">
        <v>43619</v>
      </c>
      <c r="F965" s="67">
        <v>5209</v>
      </c>
      <c r="G965" s="67">
        <v>8308</v>
      </c>
      <c r="H965" s="67">
        <v>7731</v>
      </c>
      <c r="I965" s="67"/>
      <c r="J965" s="157">
        <f t="shared" si="8"/>
        <v>22.878667724028549</v>
      </c>
      <c r="K965" s="158"/>
      <c r="L965" s="160"/>
      <c r="M965" s="160"/>
      <c r="N965" s="123"/>
      <c r="O965" s="123"/>
      <c r="P965" s="23">
        <f t="shared" si="1"/>
        <v>252.2</v>
      </c>
      <c r="Q965" s="117"/>
    </row>
    <row r="966" spans="1:17" ht="15.75" customHeight="1" x14ac:dyDescent="0.3">
      <c r="A966" s="118">
        <v>5331</v>
      </c>
      <c r="B966" s="118">
        <v>69</v>
      </c>
      <c r="C966" s="7" t="s">
        <v>496</v>
      </c>
      <c r="D966" s="7">
        <v>19</v>
      </c>
      <c r="E966" s="156">
        <v>43637</v>
      </c>
      <c r="F966" s="7">
        <v>5248</v>
      </c>
      <c r="G966" s="7">
        <v>7230</v>
      </c>
      <c r="H966" s="7">
        <v>6850</v>
      </c>
      <c r="I966" s="7">
        <v>6</v>
      </c>
      <c r="J966" s="161">
        <f t="shared" si="8"/>
        <v>23.720349563046192</v>
      </c>
      <c r="K966" s="3"/>
      <c r="L966" s="162">
        <f>AVERAGE(J966:J967)</f>
        <v>23.700702359460745</v>
      </c>
      <c r="M966" s="162">
        <f>_xlfn.STDEV.S(J966,J967)</f>
        <v>2.7785341773243384E-2</v>
      </c>
      <c r="N966" s="123"/>
      <c r="O966" s="123"/>
      <c r="P966" s="23">
        <f t="shared" si="1"/>
        <v>160.19999999999999</v>
      </c>
      <c r="Q966" s="117">
        <f>AVERAGE(P966:P967)</f>
        <v>163.5</v>
      </c>
    </row>
    <row r="967" spans="1:17" ht="15.75" customHeight="1" x14ac:dyDescent="0.3">
      <c r="A967" s="118">
        <v>5332</v>
      </c>
      <c r="B967" s="118">
        <v>70</v>
      </c>
      <c r="C967" s="7" t="s">
        <v>496</v>
      </c>
      <c r="D967" s="7">
        <v>19</v>
      </c>
      <c r="E967" s="156">
        <v>43637</v>
      </c>
      <c r="F967" s="7">
        <v>5266</v>
      </c>
      <c r="G967" s="7">
        <v>7329</v>
      </c>
      <c r="H967" s="7">
        <v>6934</v>
      </c>
      <c r="I967" s="7"/>
      <c r="J967" s="161">
        <f t="shared" si="8"/>
        <v>23.681055155875299</v>
      </c>
      <c r="K967" s="3"/>
      <c r="L967" s="23"/>
      <c r="M967" s="23"/>
      <c r="N967" s="123"/>
      <c r="O967" s="123"/>
      <c r="P967" s="23">
        <f t="shared" si="1"/>
        <v>166.8</v>
      </c>
      <c r="Q967" s="117"/>
    </row>
    <row r="968" spans="1:17" ht="15.75" customHeight="1" x14ac:dyDescent="0.3">
      <c r="A968" s="118">
        <v>5949</v>
      </c>
      <c r="B968" s="118">
        <v>98</v>
      </c>
      <c r="C968" s="7" t="s">
        <v>496</v>
      </c>
      <c r="D968" s="7">
        <v>22</v>
      </c>
      <c r="E968" s="156">
        <v>43685</v>
      </c>
      <c r="F968" s="7">
        <v>5252</v>
      </c>
      <c r="G968" s="7">
        <v>7894</v>
      </c>
      <c r="H968" s="7">
        <v>7533</v>
      </c>
      <c r="I968" s="7">
        <v>5</v>
      </c>
      <c r="J968" s="152">
        <f t="shared" si="8"/>
        <v>15.82639193336256</v>
      </c>
      <c r="K968" s="153"/>
      <c r="L968" s="154">
        <f>AVERAGE(J968:J969)</f>
        <v>16.178720591948945</v>
      </c>
      <c r="M968" s="154">
        <f>_xlfn.STDEV.S(J968,J969)</f>
        <v>0.49826796738558732</v>
      </c>
      <c r="N968" s="123"/>
      <c r="O968" s="123"/>
      <c r="P968" s="23">
        <f t="shared" si="1"/>
        <v>228.1</v>
      </c>
      <c r="Q968" s="117">
        <f>AVERAGE(P968:P969)</f>
        <v>230.8</v>
      </c>
    </row>
    <row r="969" spans="1:17" ht="15.75" customHeight="1" x14ac:dyDescent="0.3">
      <c r="A969" s="118">
        <v>5950</v>
      </c>
      <c r="B969" s="118">
        <v>98</v>
      </c>
      <c r="C969" s="7" t="s">
        <v>496</v>
      </c>
      <c r="D969" s="7">
        <v>22</v>
      </c>
      <c r="E969" s="156">
        <v>43685</v>
      </c>
      <c r="F969" s="7">
        <v>5252</v>
      </c>
      <c r="G969" s="7">
        <v>7973</v>
      </c>
      <c r="H969" s="7">
        <v>7587</v>
      </c>
      <c r="I969" s="7"/>
      <c r="J969" s="152">
        <f t="shared" si="8"/>
        <v>16.531049250535332</v>
      </c>
      <c r="K969" s="153"/>
      <c r="L969" s="155"/>
      <c r="M969" s="155"/>
      <c r="N969" s="123"/>
      <c r="O969" s="123"/>
      <c r="P969" s="23">
        <f t="shared" si="1"/>
        <v>233.5</v>
      </c>
      <c r="Q969" s="117"/>
    </row>
    <row r="970" spans="1:17" ht="15.75" customHeight="1" x14ac:dyDescent="0.3">
      <c r="A970" s="118">
        <v>3347</v>
      </c>
      <c r="B970" s="118">
        <v>103</v>
      </c>
      <c r="C970" s="57" t="s">
        <v>498</v>
      </c>
      <c r="D970" s="57">
        <v>13</v>
      </c>
      <c r="E970" s="58">
        <v>43587</v>
      </c>
      <c r="F970" s="57">
        <v>5213</v>
      </c>
      <c r="G970" s="57">
        <v>7567</v>
      </c>
      <c r="H970" s="57">
        <v>6877</v>
      </c>
      <c r="I970" s="57">
        <v>1</v>
      </c>
      <c r="J970" s="152">
        <f t="shared" si="8"/>
        <v>41.466346153846153</v>
      </c>
      <c r="K970" s="153" t="s">
        <v>474</v>
      </c>
      <c r="L970" s="154">
        <f>AVERAGE(J970:J971)</f>
        <v>41.421862886553541</v>
      </c>
      <c r="M970" s="154">
        <f>_xlfn.STDEV.S(J970,J971)</f>
        <v>6.2908839903885183E-2</v>
      </c>
      <c r="N970" s="123">
        <v>2</v>
      </c>
      <c r="O970" s="123"/>
      <c r="P970" s="23">
        <f t="shared" si="1"/>
        <v>166.4</v>
      </c>
      <c r="Q970" s="117">
        <f>AVERAGE(P970:P971)</f>
        <v>172.5</v>
      </c>
    </row>
    <row r="971" spans="1:17" ht="15.75" customHeight="1" x14ac:dyDescent="0.3">
      <c r="A971" s="118">
        <v>3348</v>
      </c>
      <c r="B971" s="118">
        <v>104</v>
      </c>
      <c r="C971" s="57" t="s">
        <v>498</v>
      </c>
      <c r="D971" s="57">
        <v>13</v>
      </c>
      <c r="E971" s="58">
        <v>43587</v>
      </c>
      <c r="F971" s="57">
        <v>5257</v>
      </c>
      <c r="G971" s="57">
        <v>7782</v>
      </c>
      <c r="H971" s="57">
        <v>7043</v>
      </c>
      <c r="I971" s="57"/>
      <c r="J971" s="152">
        <f t="shared" si="8"/>
        <v>41.377379619260921</v>
      </c>
      <c r="K971" s="153"/>
      <c r="L971" s="155"/>
      <c r="M971" s="155"/>
      <c r="N971" s="123"/>
      <c r="O971" s="123"/>
      <c r="P971" s="23">
        <f t="shared" si="1"/>
        <v>178.6</v>
      </c>
      <c r="Q971" s="117"/>
    </row>
    <row r="972" spans="1:17" ht="15.75" customHeight="1" x14ac:dyDescent="0.3">
      <c r="A972" s="118">
        <v>4071</v>
      </c>
      <c r="B972" s="118">
        <v>101</v>
      </c>
      <c r="C972" s="57" t="s">
        <v>498</v>
      </c>
      <c r="D972" s="57">
        <v>15</v>
      </c>
      <c r="E972" s="58">
        <v>43599</v>
      </c>
      <c r="F972" s="57">
        <v>5208</v>
      </c>
      <c r="G972" s="57">
        <v>7706</v>
      </c>
      <c r="H972" s="57">
        <v>7040</v>
      </c>
      <c r="I972" s="57"/>
      <c r="J972" s="152">
        <f t="shared" si="8"/>
        <v>36.353711790393014</v>
      </c>
      <c r="K972" s="152"/>
      <c r="L972" s="154">
        <f>AVERAGE(J972:J973)</f>
        <v>36.199808425191293</v>
      </c>
      <c r="M972" s="154">
        <f>_xlfn.STDEV.S(J972,J973)</f>
        <v>0.21765222636313328</v>
      </c>
      <c r="N972" s="123"/>
      <c r="O972" s="123"/>
      <c r="P972" s="23">
        <f t="shared" si="1"/>
        <v>183.2</v>
      </c>
      <c r="Q972" s="117">
        <f>AVERAGE(P972:P973)</f>
        <v>187.45</v>
      </c>
    </row>
    <row r="973" spans="1:17" ht="15.75" customHeight="1" x14ac:dyDescent="0.3">
      <c r="A973" s="118">
        <v>4072</v>
      </c>
      <c r="B973" s="118">
        <v>102</v>
      </c>
      <c r="C973" s="57" t="s">
        <v>498</v>
      </c>
      <c r="D973" s="57">
        <v>15</v>
      </c>
      <c r="E973" s="58">
        <v>43599</v>
      </c>
      <c r="F973" s="57">
        <v>5224</v>
      </c>
      <c r="G973" s="57">
        <v>7832</v>
      </c>
      <c r="H973" s="57">
        <v>7141</v>
      </c>
      <c r="I973" s="57"/>
      <c r="J973" s="152">
        <f t="shared" si="8"/>
        <v>36.045905059989572</v>
      </c>
      <c r="K973" s="152"/>
      <c r="L973" s="155"/>
      <c r="M973" s="155"/>
      <c r="N973" s="123"/>
      <c r="O973" s="123"/>
      <c r="P973" s="23">
        <f t="shared" si="1"/>
        <v>191.7</v>
      </c>
      <c r="Q973" s="117"/>
    </row>
    <row r="974" spans="1:17" ht="15.75" customHeight="1" x14ac:dyDescent="0.3">
      <c r="A974" s="118">
        <v>4717</v>
      </c>
      <c r="B974" s="118">
        <v>101</v>
      </c>
      <c r="C974" s="57" t="s">
        <v>498</v>
      </c>
      <c r="D974" s="57">
        <v>17</v>
      </c>
      <c r="E974" s="58">
        <v>43619</v>
      </c>
      <c r="F974" s="57">
        <v>5208</v>
      </c>
      <c r="G974" s="57">
        <v>8503</v>
      </c>
      <c r="H974" s="57">
        <v>7656</v>
      </c>
      <c r="I974" s="57"/>
      <c r="J974" s="152">
        <f t="shared" si="8"/>
        <v>34.599673202614376</v>
      </c>
      <c r="K974" s="153"/>
      <c r="L974" s="154">
        <f>AVERAGE(J974:J975)</f>
        <v>34.873775735469209</v>
      </c>
      <c r="M974" s="154">
        <f>_xlfn.STDEV.S(J974,J975)</f>
        <v>0.387639519444122</v>
      </c>
      <c r="N974" s="123"/>
      <c r="O974" s="123"/>
      <c r="P974" s="23">
        <f t="shared" si="1"/>
        <v>244.8</v>
      </c>
      <c r="Q974" s="117">
        <f>AVERAGE(P974:P975)</f>
        <v>239.05</v>
      </c>
    </row>
    <row r="975" spans="1:17" ht="15.75" customHeight="1" x14ac:dyDescent="0.3">
      <c r="A975" s="118">
        <v>4718</v>
      </c>
      <c r="B975" s="118">
        <v>102</v>
      </c>
      <c r="C975" s="57" t="s">
        <v>498</v>
      </c>
      <c r="D975" s="57">
        <v>17</v>
      </c>
      <c r="E975" s="58">
        <v>43619</v>
      </c>
      <c r="F975" s="57">
        <v>5224</v>
      </c>
      <c r="G975" s="57">
        <v>8377</v>
      </c>
      <c r="H975" s="57">
        <v>7557</v>
      </c>
      <c r="I975" s="57"/>
      <c r="J975" s="152">
        <f t="shared" si="8"/>
        <v>35.147878268324042</v>
      </c>
      <c r="K975" s="153"/>
      <c r="L975" s="155"/>
      <c r="M975" s="155"/>
      <c r="N975" s="123"/>
      <c r="O975" s="123"/>
      <c r="P975" s="23">
        <f t="shared" si="1"/>
        <v>233.3</v>
      </c>
      <c r="Q975" s="117"/>
    </row>
    <row r="976" spans="1:17" ht="15.75" customHeight="1" x14ac:dyDescent="0.3">
      <c r="A976" s="118">
        <v>5951</v>
      </c>
      <c r="B976" s="118">
        <v>99</v>
      </c>
      <c r="C976" s="7" t="s">
        <v>498</v>
      </c>
      <c r="D976" s="7">
        <v>22</v>
      </c>
      <c r="E976" s="156">
        <v>43685</v>
      </c>
      <c r="F976" s="7">
        <v>5182</v>
      </c>
      <c r="G976" s="7">
        <v>7357</v>
      </c>
      <c r="H976" s="7">
        <v>7055</v>
      </c>
      <c r="I976" s="7">
        <v>7</v>
      </c>
      <c r="J976" s="152">
        <f t="shared" si="8"/>
        <v>16.123865456486918</v>
      </c>
      <c r="K976" s="153"/>
      <c r="L976" s="154">
        <f>AVERAGE(J976:J977)</f>
        <v>16.449203494155</v>
      </c>
      <c r="M976" s="154">
        <f>_xlfn.STDEV.S(J976,J977)</f>
        <v>0.46009746522605088</v>
      </c>
      <c r="N976" s="123"/>
      <c r="O976" s="123"/>
      <c r="P976" s="23">
        <f t="shared" si="1"/>
        <v>187.3</v>
      </c>
      <c r="Q976" s="117">
        <f>AVERAGE(P976:P977)</f>
        <v>186.35000000000002</v>
      </c>
    </row>
    <row r="977" spans="1:17" ht="15.75" customHeight="1" x14ac:dyDescent="0.3">
      <c r="A977" s="118">
        <v>5952</v>
      </c>
      <c r="B977" s="118">
        <v>99</v>
      </c>
      <c r="C977" s="7" t="s">
        <v>498</v>
      </c>
      <c r="D977" s="7">
        <v>22</v>
      </c>
      <c r="E977" s="156">
        <v>43685</v>
      </c>
      <c r="F977" s="7">
        <v>5182</v>
      </c>
      <c r="G977" s="7">
        <v>7347</v>
      </c>
      <c r="H977" s="7">
        <v>7036</v>
      </c>
      <c r="I977" s="7"/>
      <c r="J977" s="152">
        <f t="shared" si="8"/>
        <v>16.774541531823083</v>
      </c>
      <c r="K977" s="153"/>
      <c r="L977" s="155"/>
      <c r="M977" s="155"/>
      <c r="N977" s="123"/>
      <c r="O977" s="123"/>
      <c r="P977" s="23">
        <f t="shared" si="1"/>
        <v>185.4</v>
      </c>
      <c r="Q977" s="117"/>
    </row>
    <row r="978" spans="1:17" ht="15.75" customHeight="1" x14ac:dyDescent="0.3">
      <c r="A978" s="118">
        <v>3349</v>
      </c>
      <c r="B978" s="118">
        <v>105</v>
      </c>
      <c r="C978" s="67" t="s">
        <v>499</v>
      </c>
      <c r="D978" s="67">
        <v>13</v>
      </c>
      <c r="E978" s="68">
        <v>43587</v>
      </c>
      <c r="F978" s="67">
        <v>5251</v>
      </c>
      <c r="G978" s="67">
        <v>8418</v>
      </c>
      <c r="H978" s="67">
        <v>7503</v>
      </c>
      <c r="I978" s="67">
        <v>1</v>
      </c>
      <c r="J978" s="157">
        <f t="shared" si="8"/>
        <v>40.630550621669627</v>
      </c>
      <c r="K978" s="158" t="s">
        <v>497</v>
      </c>
      <c r="L978" s="159">
        <f>AVERAGE(J978:J979)</f>
        <v>40.123303234045984</v>
      </c>
      <c r="M978" s="159">
        <f>_xlfn.STDEV.S(J978,J979)</f>
        <v>0.7173561350556783</v>
      </c>
      <c r="N978" s="123">
        <v>1</v>
      </c>
      <c r="O978" s="123"/>
      <c r="P978" s="23">
        <f t="shared" si="1"/>
        <v>225.2</v>
      </c>
      <c r="Q978" s="117">
        <f>AVERAGE(P978:P979)</f>
        <v>227.2</v>
      </c>
    </row>
    <row r="979" spans="1:17" ht="15.75" customHeight="1" x14ac:dyDescent="0.3">
      <c r="A979" s="118">
        <v>3350</v>
      </c>
      <c r="B979" s="118">
        <v>106</v>
      </c>
      <c r="C979" s="67" t="s">
        <v>499</v>
      </c>
      <c r="D979" s="67">
        <v>13</v>
      </c>
      <c r="E979" s="68">
        <v>43587</v>
      </c>
      <c r="F979" s="67">
        <v>5219</v>
      </c>
      <c r="G979" s="67">
        <v>8419</v>
      </c>
      <c r="H979" s="67">
        <v>7511</v>
      </c>
      <c r="I979" s="67"/>
      <c r="J979" s="157">
        <f t="shared" si="8"/>
        <v>39.616055846422341</v>
      </c>
      <c r="K979" s="158"/>
      <c r="L979" s="160"/>
      <c r="M979" s="160"/>
      <c r="N979" s="123"/>
      <c r="O979" s="123"/>
      <c r="P979" s="23">
        <f t="shared" si="1"/>
        <v>229.2</v>
      </c>
      <c r="Q979" s="117"/>
    </row>
    <row r="980" spans="1:17" ht="15.75" customHeight="1" x14ac:dyDescent="0.3">
      <c r="A980" s="118">
        <v>4073</v>
      </c>
      <c r="B980" s="118">
        <v>103</v>
      </c>
      <c r="C980" s="67" t="s">
        <v>499</v>
      </c>
      <c r="D980" s="67">
        <v>15</v>
      </c>
      <c r="E980" s="68">
        <v>43599</v>
      </c>
      <c r="F980" s="67">
        <v>5213</v>
      </c>
      <c r="G980" s="67">
        <v>7975</v>
      </c>
      <c r="H980" s="165">
        <v>7791</v>
      </c>
      <c r="I980" s="165"/>
      <c r="J980" s="166">
        <f t="shared" si="8"/>
        <v>7.1373157486423588</v>
      </c>
      <c r="K980" s="157"/>
      <c r="L980" s="159">
        <f>AVERAGE(J980:J981)</f>
        <v>25.874473246423658</v>
      </c>
      <c r="M980" s="159">
        <f>_xlfn.STDEV.S(J980,J981)</f>
        <v>26.498342253683038</v>
      </c>
      <c r="N980" s="123"/>
      <c r="O980" s="123"/>
      <c r="P980" s="23">
        <f t="shared" si="1"/>
        <v>257.8</v>
      </c>
      <c r="Q980" s="117">
        <f>AVERAGE(P980:P981)</f>
        <v>251.85000000000002</v>
      </c>
    </row>
    <row r="981" spans="1:17" ht="15.75" customHeight="1" x14ac:dyDescent="0.3">
      <c r="A981" s="118">
        <v>4074</v>
      </c>
      <c r="B981" s="118">
        <v>104</v>
      </c>
      <c r="C981" s="67" t="s">
        <v>499</v>
      </c>
      <c r="D981" s="67">
        <v>15</v>
      </c>
      <c r="E981" s="68">
        <v>43599</v>
      </c>
      <c r="F981" s="67">
        <v>5257</v>
      </c>
      <c r="G981" s="67">
        <v>8813</v>
      </c>
      <c r="H981" s="67">
        <v>7716</v>
      </c>
      <c r="I981" s="67"/>
      <c r="J981" s="157">
        <f t="shared" si="8"/>
        <v>44.611630744204959</v>
      </c>
      <c r="K981" s="157"/>
      <c r="L981" s="160"/>
      <c r="M981" s="160"/>
      <c r="N981" s="123"/>
      <c r="O981" s="123"/>
      <c r="P981" s="23">
        <f t="shared" si="1"/>
        <v>245.9</v>
      </c>
      <c r="Q981" s="117"/>
    </row>
    <row r="982" spans="1:17" ht="15.75" customHeight="1" x14ac:dyDescent="0.3">
      <c r="A982" s="118">
        <v>4719</v>
      </c>
      <c r="B982" s="118">
        <v>103</v>
      </c>
      <c r="C982" s="67" t="s">
        <v>499</v>
      </c>
      <c r="D982" s="67">
        <v>17</v>
      </c>
      <c r="E982" s="68">
        <v>43619</v>
      </c>
      <c r="F982" s="67">
        <v>5213</v>
      </c>
      <c r="G982" s="67">
        <v>7843</v>
      </c>
      <c r="H982" s="67">
        <v>7211</v>
      </c>
      <c r="I982" s="67"/>
      <c r="J982" s="157">
        <f t="shared" si="8"/>
        <v>31.631631631631627</v>
      </c>
      <c r="K982" s="158"/>
      <c r="L982" s="159">
        <f>AVERAGE(J982:J983)</f>
        <v>31.224620847262354</v>
      </c>
      <c r="M982" s="159">
        <f>_xlfn.STDEV.S(J982,J983)</f>
        <v>0.57560017128713747</v>
      </c>
      <c r="N982" s="123"/>
      <c r="O982" s="123"/>
      <c r="P982" s="23">
        <f t="shared" si="1"/>
        <v>199.8</v>
      </c>
      <c r="Q982" s="117">
        <f>AVERAGE(P982:P983)</f>
        <v>203.25</v>
      </c>
    </row>
    <row r="983" spans="1:17" ht="15.75" customHeight="1" x14ac:dyDescent="0.3">
      <c r="A983" s="118">
        <v>4720</v>
      </c>
      <c r="B983" s="118">
        <v>104</v>
      </c>
      <c r="C983" s="67" t="s">
        <v>499</v>
      </c>
      <c r="D983" s="67">
        <v>17</v>
      </c>
      <c r="E983" s="68">
        <v>43619</v>
      </c>
      <c r="F983" s="67">
        <v>5257</v>
      </c>
      <c r="G983" s="67">
        <v>7961</v>
      </c>
      <c r="H983" s="67">
        <v>7324</v>
      </c>
      <c r="I983" s="67"/>
      <c r="J983" s="157">
        <f t="shared" si="8"/>
        <v>30.817610062893081</v>
      </c>
      <c r="K983" s="158"/>
      <c r="L983" s="160"/>
      <c r="M983" s="160"/>
      <c r="N983" s="123"/>
      <c r="O983" s="123"/>
      <c r="P983" s="23">
        <f t="shared" si="1"/>
        <v>206.7</v>
      </c>
      <c r="Q983" s="117"/>
    </row>
    <row r="984" spans="1:17" ht="15.75" customHeight="1" x14ac:dyDescent="0.3">
      <c r="A984" s="118">
        <v>5333</v>
      </c>
      <c r="B984" s="118">
        <v>71</v>
      </c>
      <c r="C984" s="7" t="s">
        <v>499</v>
      </c>
      <c r="D984" s="7">
        <v>19</v>
      </c>
      <c r="E984" s="156">
        <v>43637</v>
      </c>
      <c r="F984" s="7">
        <v>5256</v>
      </c>
      <c r="G984" s="7">
        <v>8300</v>
      </c>
      <c r="H984" s="7">
        <v>7586</v>
      </c>
      <c r="I984" s="7">
        <v>11</v>
      </c>
      <c r="J984" s="161">
        <f t="shared" si="8"/>
        <v>30.643776824034337</v>
      </c>
      <c r="K984" s="3"/>
      <c r="L984" s="162">
        <f>AVERAGE(J984:J985)</f>
        <v>30.241716335364842</v>
      </c>
      <c r="M984" s="162">
        <f>_xlfn.STDEV.S(J984,J985)</f>
        <v>0.56859939597075615</v>
      </c>
      <c r="N984" s="123"/>
      <c r="O984" s="123"/>
      <c r="P984" s="23">
        <f t="shared" si="1"/>
        <v>233</v>
      </c>
      <c r="Q984" s="117">
        <f>AVERAGE(P984:P985)</f>
        <v>244.35</v>
      </c>
    </row>
    <row r="985" spans="1:17" ht="15.75" customHeight="1" x14ac:dyDescent="0.3">
      <c r="A985" s="118">
        <v>5334</v>
      </c>
      <c r="B985" s="118">
        <v>72</v>
      </c>
      <c r="C985" s="7" t="s">
        <v>499</v>
      </c>
      <c r="D985" s="7">
        <v>19</v>
      </c>
      <c r="E985" s="156">
        <v>43637</v>
      </c>
      <c r="F985" s="7">
        <v>5223</v>
      </c>
      <c r="G985" s="7">
        <v>8543</v>
      </c>
      <c r="H985" s="7">
        <v>7780</v>
      </c>
      <c r="I985" s="7"/>
      <c r="J985" s="161">
        <f t="shared" si="8"/>
        <v>29.839655846695344</v>
      </c>
      <c r="K985" s="3"/>
      <c r="L985" s="23"/>
      <c r="M985" s="23"/>
      <c r="N985" s="123"/>
      <c r="O985" s="123"/>
      <c r="P985" s="23">
        <f t="shared" si="1"/>
        <v>255.7</v>
      </c>
      <c r="Q985" s="117"/>
    </row>
    <row r="986" spans="1:17" ht="15.75" customHeight="1" x14ac:dyDescent="0.3">
      <c r="A986" s="118">
        <v>5953</v>
      </c>
      <c r="B986" s="118">
        <v>100</v>
      </c>
      <c r="C986" s="7" t="s">
        <v>499</v>
      </c>
      <c r="D986" s="7">
        <v>22</v>
      </c>
      <c r="E986" s="156">
        <v>43685</v>
      </c>
      <c r="F986" s="7">
        <v>5209</v>
      </c>
      <c r="G986" s="7">
        <v>7645</v>
      </c>
      <c r="H986" s="7">
        <v>7301</v>
      </c>
      <c r="I986" s="7">
        <v>6</v>
      </c>
      <c r="J986" s="152">
        <f t="shared" si="8"/>
        <v>16.44359464627151</v>
      </c>
      <c r="K986" s="153"/>
      <c r="L986" s="154">
        <f>AVERAGE(J986:J987)</f>
        <v>16.945420586131121</v>
      </c>
      <c r="M986" s="154">
        <f>_xlfn.STDEV.S(J986,J987)</f>
        <v>0.7096890501000892</v>
      </c>
      <c r="N986" s="123"/>
      <c r="O986" s="123"/>
      <c r="P986" s="23">
        <f t="shared" si="1"/>
        <v>209.2</v>
      </c>
      <c r="Q986" s="117">
        <f>AVERAGE(P986:P987)</f>
        <v>201.75</v>
      </c>
    </row>
    <row r="987" spans="1:17" ht="15.75" customHeight="1" x14ac:dyDescent="0.3">
      <c r="A987" s="118">
        <v>5954</v>
      </c>
      <c r="B987" s="118">
        <v>100</v>
      </c>
      <c r="C987" s="7" t="s">
        <v>499</v>
      </c>
      <c r="D987" s="7">
        <v>22</v>
      </c>
      <c r="E987" s="156">
        <v>43685</v>
      </c>
      <c r="F987" s="7">
        <v>5209</v>
      </c>
      <c r="G987" s="7">
        <v>7491</v>
      </c>
      <c r="H987" s="7">
        <v>7152</v>
      </c>
      <c r="I987" s="7"/>
      <c r="J987" s="152">
        <f t="shared" si="8"/>
        <v>17.447246525990735</v>
      </c>
      <c r="K987" s="153"/>
      <c r="L987" s="155"/>
      <c r="M987" s="155"/>
      <c r="N987" s="123"/>
      <c r="O987" s="123"/>
      <c r="P987" s="23">
        <f t="shared" si="1"/>
        <v>194.3</v>
      </c>
      <c r="Q987" s="117"/>
    </row>
    <row r="988" spans="1:17" ht="15.75" customHeight="1" x14ac:dyDescent="0.3">
      <c r="A988" s="118">
        <v>3727</v>
      </c>
      <c r="B988" s="118">
        <v>149</v>
      </c>
      <c r="C988" s="57" t="s">
        <v>500</v>
      </c>
      <c r="D988" s="57">
        <v>14</v>
      </c>
      <c r="E988" s="58">
        <v>43591</v>
      </c>
      <c r="F988" s="57">
        <v>5222</v>
      </c>
      <c r="G988" s="151">
        <v>7276</v>
      </c>
      <c r="H988" s="57">
        <v>6820</v>
      </c>
      <c r="I988" s="57">
        <v>2</v>
      </c>
      <c r="J988" s="152">
        <f t="shared" si="8"/>
        <v>28.53566958698373</v>
      </c>
      <c r="K988" s="153" t="s">
        <v>13</v>
      </c>
      <c r="L988" s="154">
        <f>AVERAGE(J988:J989)</f>
        <v>28.752730223391168</v>
      </c>
      <c r="M988" s="154">
        <f>_xlfn.STDEV.S(J988,J989)</f>
        <v>0.30697009586473512</v>
      </c>
      <c r="N988" s="123">
        <v>2</v>
      </c>
      <c r="O988" s="123"/>
      <c r="P988" s="23">
        <f t="shared" si="1"/>
        <v>159.80000000000001</v>
      </c>
      <c r="Q988" s="117">
        <f>AVERAGE(P988:P989)</f>
        <v>144.44999999999999</v>
      </c>
    </row>
    <row r="989" spans="1:17" ht="15.75" customHeight="1" x14ac:dyDescent="0.3">
      <c r="A989" s="118">
        <v>3728</v>
      </c>
      <c r="B989" s="118">
        <v>150</v>
      </c>
      <c r="C989" s="57" t="s">
        <v>500</v>
      </c>
      <c r="D989" s="57">
        <v>14</v>
      </c>
      <c r="E989" s="58">
        <v>43591</v>
      </c>
      <c r="F989" s="57">
        <v>5188</v>
      </c>
      <c r="G989" s="151">
        <v>6853</v>
      </c>
      <c r="H989" s="57">
        <v>6479</v>
      </c>
      <c r="I989" s="57"/>
      <c r="J989" s="152">
        <f t="shared" si="8"/>
        <v>28.969790859798607</v>
      </c>
      <c r="K989" s="153"/>
      <c r="L989" s="155"/>
      <c r="M989" s="155"/>
      <c r="N989" s="123"/>
      <c r="O989" s="123"/>
      <c r="P989" s="23">
        <f t="shared" si="1"/>
        <v>129.1</v>
      </c>
      <c r="Q989" s="117"/>
    </row>
    <row r="990" spans="1:17" ht="15.75" customHeight="1" x14ac:dyDescent="0.3">
      <c r="A990" s="118">
        <v>4389</v>
      </c>
      <c r="B990" s="118">
        <v>95</v>
      </c>
      <c r="C990" s="57" t="s">
        <v>500</v>
      </c>
      <c r="D990" s="57">
        <v>16</v>
      </c>
      <c r="E990" s="58">
        <v>43607</v>
      </c>
      <c r="F990" s="57">
        <v>5232</v>
      </c>
      <c r="G990" s="57">
        <v>8864</v>
      </c>
      <c r="H990" s="57">
        <v>7975</v>
      </c>
      <c r="I990" s="57">
        <v>2</v>
      </c>
      <c r="J990" s="152">
        <f t="shared" si="8"/>
        <v>32.409770324462265</v>
      </c>
      <c r="K990" s="153"/>
      <c r="L990" s="154">
        <f>AVERAGE(J990:J991)</f>
        <v>33.691223960045342</v>
      </c>
      <c r="M990" s="154">
        <f>_xlfn.STDEV.S(J990,J991)</f>
        <v>1.812249110993897</v>
      </c>
      <c r="N990" s="123"/>
      <c r="O990" s="123"/>
      <c r="P990" s="23">
        <f t="shared" si="1"/>
        <v>274.3</v>
      </c>
      <c r="Q990" s="117">
        <f>AVERAGE(P990:P991)</f>
        <v>283.55</v>
      </c>
    </row>
    <row r="991" spans="1:17" ht="15.75" customHeight="1" x14ac:dyDescent="0.3">
      <c r="A991" s="118">
        <v>4390</v>
      </c>
      <c r="B991" s="118">
        <v>96</v>
      </c>
      <c r="C991" s="57" t="s">
        <v>500</v>
      </c>
      <c r="D991" s="57">
        <v>16</v>
      </c>
      <c r="E991" s="58">
        <v>43607</v>
      </c>
      <c r="F991" s="57">
        <v>5242</v>
      </c>
      <c r="G991" s="57">
        <v>9194</v>
      </c>
      <c r="H991" s="57">
        <v>8170</v>
      </c>
      <c r="I991" s="57"/>
      <c r="J991" s="152">
        <f t="shared" si="8"/>
        <v>34.972677595628419</v>
      </c>
      <c r="K991" s="153"/>
      <c r="L991" s="155"/>
      <c r="M991" s="155"/>
      <c r="N991" s="123"/>
      <c r="O991" s="123"/>
      <c r="P991" s="23">
        <f t="shared" si="1"/>
        <v>292.8</v>
      </c>
      <c r="Q991" s="117"/>
    </row>
    <row r="992" spans="1:17" ht="15.75" customHeight="1" x14ac:dyDescent="0.3">
      <c r="A992" s="118">
        <v>5035</v>
      </c>
      <c r="B992" s="118">
        <v>95</v>
      </c>
      <c r="C992" s="57" t="s">
        <v>500</v>
      </c>
      <c r="D992" s="57">
        <v>18</v>
      </c>
      <c r="E992" s="58">
        <v>43626</v>
      </c>
      <c r="F992" s="57">
        <v>5232</v>
      </c>
      <c r="G992" s="57">
        <v>8427</v>
      </c>
      <c r="H992" s="57">
        <v>7786</v>
      </c>
      <c r="I992" s="57">
        <v>10</v>
      </c>
      <c r="J992" s="152">
        <f t="shared" si="8"/>
        <v>25.097885669537977</v>
      </c>
      <c r="K992" s="153"/>
      <c r="L992" s="154">
        <f>AVERAGE(J992:J993)</f>
        <v>24.767280053106205</v>
      </c>
      <c r="M992" s="154">
        <f>_xlfn.STDEV.S(J992,J993)</f>
        <v>0.46754694655452633</v>
      </c>
      <c r="N992" s="123"/>
      <c r="O992" s="123"/>
      <c r="P992" s="23">
        <f t="shared" si="1"/>
        <v>255.4</v>
      </c>
      <c r="Q992" s="117">
        <f>AVERAGE(P992:P993)</f>
        <v>256.39999999999998</v>
      </c>
    </row>
    <row r="993" spans="1:17" ht="15.75" customHeight="1" x14ac:dyDescent="0.3">
      <c r="A993" s="118">
        <v>5036</v>
      </c>
      <c r="B993" s="118">
        <v>96</v>
      </c>
      <c r="C993" s="57" t="s">
        <v>500</v>
      </c>
      <c r="D993" s="57">
        <v>18</v>
      </c>
      <c r="E993" s="58">
        <v>43626</v>
      </c>
      <c r="F993" s="57">
        <v>5242</v>
      </c>
      <c r="G993" s="57">
        <v>8445</v>
      </c>
      <c r="H993" s="57">
        <v>7816</v>
      </c>
      <c r="I993" s="57"/>
      <c r="J993" s="152">
        <f t="shared" si="8"/>
        <v>24.436674436674437</v>
      </c>
      <c r="K993" s="153"/>
      <c r="L993" s="155"/>
      <c r="M993" s="155"/>
      <c r="N993" s="123"/>
      <c r="O993" s="123"/>
      <c r="P993" s="23">
        <f t="shared" si="1"/>
        <v>257.39999999999998</v>
      </c>
      <c r="Q993" s="117"/>
    </row>
    <row r="994" spans="1:17" ht="15.75" customHeight="1" x14ac:dyDescent="0.3">
      <c r="A994" s="118">
        <v>5605</v>
      </c>
      <c r="B994" s="118">
        <v>49</v>
      </c>
      <c r="C994" s="7" t="s">
        <v>500</v>
      </c>
      <c r="D994" s="7">
        <v>21</v>
      </c>
      <c r="E994" s="156">
        <v>43657</v>
      </c>
      <c r="F994" s="7">
        <v>5203</v>
      </c>
      <c r="G994" s="7">
        <v>8475</v>
      </c>
      <c r="H994" s="7">
        <v>7916</v>
      </c>
      <c r="I994" s="7">
        <v>10</v>
      </c>
      <c r="J994" s="152">
        <f t="shared" si="8"/>
        <v>20.604496866936969</v>
      </c>
      <c r="K994" s="153"/>
      <c r="L994" s="154">
        <f>AVERAGE(J994:J995)</f>
        <v>20.645815684930472</v>
      </c>
      <c r="M994" s="154">
        <f>_xlfn.STDEV.S(J994,J995)</f>
        <v>5.8433632787636962E-2</v>
      </c>
      <c r="N994" s="123"/>
      <c r="O994" s="123"/>
      <c r="P994" s="23">
        <f t="shared" si="1"/>
        <v>271.3</v>
      </c>
      <c r="Q994" s="117">
        <f>AVERAGE(P994:P995)</f>
        <v>272.45000000000005</v>
      </c>
    </row>
    <row r="995" spans="1:17" ht="15.75" customHeight="1" x14ac:dyDescent="0.3">
      <c r="A995" s="118">
        <v>5606</v>
      </c>
      <c r="B995" s="118">
        <v>50</v>
      </c>
      <c r="C995" s="7" t="s">
        <v>500</v>
      </c>
      <c r="D995" s="7">
        <v>21</v>
      </c>
      <c r="E995" s="156">
        <v>43657</v>
      </c>
      <c r="F995" s="7">
        <v>5251</v>
      </c>
      <c r="G995" s="7">
        <v>8553</v>
      </c>
      <c r="H995" s="7">
        <v>7987</v>
      </c>
      <c r="I995" s="7"/>
      <c r="J995" s="152">
        <f t="shared" si="8"/>
        <v>20.687134502923975</v>
      </c>
      <c r="K995" s="153"/>
      <c r="L995" s="155"/>
      <c r="M995" s="155"/>
      <c r="N995" s="123"/>
      <c r="O995" s="123"/>
      <c r="P995" s="23">
        <f t="shared" si="1"/>
        <v>273.60000000000002</v>
      </c>
      <c r="Q995" s="117"/>
    </row>
    <row r="996" spans="1:17" ht="15.75" customHeight="1" x14ac:dyDescent="0.3">
      <c r="A996" s="118">
        <v>2953</v>
      </c>
      <c r="B996" s="118">
        <v>37</v>
      </c>
      <c r="C996" s="57" t="s">
        <v>501</v>
      </c>
      <c r="D996" s="57">
        <v>11</v>
      </c>
      <c r="E996" s="58">
        <v>43571</v>
      </c>
      <c r="F996" s="151">
        <v>5225</v>
      </c>
      <c r="G996" s="57">
        <v>7988</v>
      </c>
      <c r="H996" s="57">
        <v>7008</v>
      </c>
      <c r="I996" s="57">
        <v>2</v>
      </c>
      <c r="J996" s="152">
        <f t="shared" si="8"/>
        <v>54.963544587773413</v>
      </c>
      <c r="K996" s="153" t="s">
        <v>377</v>
      </c>
      <c r="L996" s="154">
        <f>AVERAGE(J996:J997)</f>
        <v>56.317904314732104</v>
      </c>
      <c r="M996" s="154">
        <f>_xlfn.STDEV.S(J996,J997)</f>
        <v>1.9153538941968979</v>
      </c>
      <c r="N996" s="123">
        <v>2</v>
      </c>
      <c r="O996" s="123"/>
      <c r="P996" s="23">
        <f t="shared" si="1"/>
        <v>178.3</v>
      </c>
      <c r="Q996" s="117">
        <f>AVERAGE(P996:P997)</f>
        <v>175.5</v>
      </c>
    </row>
    <row r="997" spans="1:17" ht="15.75" customHeight="1" x14ac:dyDescent="0.3">
      <c r="A997" s="118">
        <v>2954</v>
      </c>
      <c r="B997" s="118">
        <v>38</v>
      </c>
      <c r="C997" s="57" t="s">
        <v>501</v>
      </c>
      <c r="D997" s="57">
        <v>11</v>
      </c>
      <c r="E997" s="58">
        <v>43571</v>
      </c>
      <c r="F997" s="151">
        <v>5241</v>
      </c>
      <c r="G997" s="57">
        <v>7964</v>
      </c>
      <c r="H997" s="57">
        <v>6968</v>
      </c>
      <c r="I997" s="57"/>
      <c r="J997" s="152">
        <f t="shared" si="8"/>
        <v>57.672264041690788</v>
      </c>
      <c r="K997" s="153"/>
      <c r="L997" s="155"/>
      <c r="M997" s="155"/>
      <c r="N997" s="123"/>
      <c r="O997" s="123"/>
      <c r="P997" s="23">
        <f t="shared" si="1"/>
        <v>172.7</v>
      </c>
      <c r="Q997" s="117"/>
    </row>
    <row r="998" spans="1:17" ht="15.75" customHeight="1" x14ac:dyDescent="0.3">
      <c r="A998" s="118">
        <v>3729</v>
      </c>
      <c r="B998" s="118">
        <v>151</v>
      </c>
      <c r="C998" s="57" t="s">
        <v>501</v>
      </c>
      <c r="D998" s="57">
        <v>14</v>
      </c>
      <c r="E998" s="58">
        <v>43591</v>
      </c>
      <c r="F998" s="57">
        <v>5221</v>
      </c>
      <c r="G998" s="151">
        <v>7256</v>
      </c>
      <c r="H998" s="57">
        <v>6890</v>
      </c>
      <c r="I998" s="57"/>
      <c r="J998" s="152">
        <f t="shared" si="8"/>
        <v>21.929298981426005</v>
      </c>
      <c r="K998" s="153" t="s">
        <v>13</v>
      </c>
      <c r="L998" s="154">
        <f>AVERAGE(J998:J999)</f>
        <v>22.246861935716147</v>
      </c>
      <c r="M998" s="154">
        <f>_xlfn.STDEV.S(J998,J999)</f>
        <v>0.44910183686438437</v>
      </c>
      <c r="N998" s="123"/>
      <c r="O998" s="123"/>
      <c r="P998" s="23">
        <f t="shared" si="1"/>
        <v>166.9</v>
      </c>
      <c r="Q998" s="117">
        <f>AVERAGE(P998:P999)</f>
        <v>163</v>
      </c>
    </row>
    <row r="999" spans="1:17" ht="15.75" customHeight="1" x14ac:dyDescent="0.3">
      <c r="A999" s="118">
        <v>3730</v>
      </c>
      <c r="B999" s="118">
        <v>152</v>
      </c>
      <c r="C999" s="57" t="s">
        <v>501</v>
      </c>
      <c r="D999" s="57">
        <v>14</v>
      </c>
      <c r="E999" s="58">
        <v>43591</v>
      </c>
      <c r="F999" s="57">
        <v>5292</v>
      </c>
      <c r="G999" s="151">
        <v>7242</v>
      </c>
      <c r="H999" s="57">
        <v>6883</v>
      </c>
      <c r="I999" s="57"/>
      <c r="J999" s="152">
        <f t="shared" si="8"/>
        <v>22.564424890006286</v>
      </c>
      <c r="K999" s="153"/>
      <c r="L999" s="155"/>
      <c r="M999" s="155"/>
      <c r="N999" s="123"/>
      <c r="O999" s="123"/>
      <c r="P999" s="23">
        <f t="shared" si="1"/>
        <v>159.1</v>
      </c>
      <c r="Q999" s="117"/>
    </row>
    <row r="1000" spans="1:17" ht="15.75" customHeight="1" x14ac:dyDescent="0.3">
      <c r="A1000" s="118">
        <v>4391</v>
      </c>
      <c r="B1000" s="118">
        <v>97</v>
      </c>
      <c r="C1000" s="57" t="s">
        <v>501</v>
      </c>
      <c r="D1000" s="57">
        <v>16</v>
      </c>
      <c r="E1000" s="58">
        <v>43607</v>
      </c>
      <c r="F1000" s="57">
        <v>5287</v>
      </c>
      <c r="G1000" s="57">
        <v>6871</v>
      </c>
      <c r="H1000" s="57">
        <v>6603</v>
      </c>
      <c r="I1000" s="57">
        <v>2</v>
      </c>
      <c r="J1000" s="152">
        <f t="shared" si="8"/>
        <v>20.364741641337385</v>
      </c>
      <c r="K1000" s="153"/>
      <c r="L1000" s="154">
        <f>AVERAGE(J1000:J1001)</f>
        <v>20.161652588624492</v>
      </c>
      <c r="M1000" s="154">
        <f>_xlfn.STDEV.S(J1000,J1001)</f>
        <v>0.28721129271607648</v>
      </c>
      <c r="N1000" s="123"/>
      <c r="O1000" s="123"/>
      <c r="P1000" s="23">
        <f t="shared" si="1"/>
        <v>131.6</v>
      </c>
      <c r="Q1000" s="117">
        <f>AVERAGE(P1000:P1001)</f>
        <v>138.19999999999999</v>
      </c>
    </row>
    <row r="1001" spans="1:17" ht="15.75" customHeight="1" x14ac:dyDescent="0.3">
      <c r="A1001" s="118">
        <v>4392</v>
      </c>
      <c r="B1001" s="118">
        <v>98</v>
      </c>
      <c r="C1001" s="57" t="s">
        <v>501</v>
      </c>
      <c r="D1001" s="57">
        <v>16</v>
      </c>
      <c r="E1001" s="58">
        <v>43607</v>
      </c>
      <c r="F1001" s="57">
        <v>5252</v>
      </c>
      <c r="G1001" s="57">
        <v>6989</v>
      </c>
      <c r="H1001" s="57">
        <v>6700</v>
      </c>
      <c r="I1001" s="57"/>
      <c r="J1001" s="152">
        <f t="shared" si="8"/>
        <v>19.958563535911601</v>
      </c>
      <c r="K1001" s="153"/>
      <c r="L1001" s="155"/>
      <c r="M1001" s="155"/>
      <c r="N1001" s="123"/>
      <c r="O1001" s="123"/>
      <c r="P1001" s="23">
        <f t="shared" si="1"/>
        <v>144.80000000000001</v>
      </c>
      <c r="Q1001" s="117"/>
    </row>
    <row r="1002" spans="1:17" ht="15.75" customHeight="1" x14ac:dyDescent="0.3">
      <c r="A1002" s="118">
        <v>5037</v>
      </c>
      <c r="B1002" s="118">
        <v>97</v>
      </c>
      <c r="C1002" s="57" t="s">
        <v>501</v>
      </c>
      <c r="D1002" s="57">
        <v>18</v>
      </c>
      <c r="E1002" s="58">
        <v>43626</v>
      </c>
      <c r="F1002" s="57">
        <v>5287</v>
      </c>
      <c r="G1002" s="57">
        <v>6902</v>
      </c>
      <c r="H1002" s="57">
        <v>6628</v>
      </c>
      <c r="I1002" s="57">
        <v>6</v>
      </c>
      <c r="J1002" s="152">
        <f t="shared" si="8"/>
        <v>20.432513049962715</v>
      </c>
      <c r="K1002" s="153"/>
      <c r="L1002" s="154">
        <f>AVERAGE(J1002:J1003)</f>
        <v>20.216256524981358</v>
      </c>
      <c r="M1002" s="154">
        <f>_xlfn.STDEV.S(J1002,J1003)</f>
        <v>0.30583291058031181</v>
      </c>
      <c r="N1002" s="123"/>
      <c r="O1002" s="123"/>
      <c r="P1002" s="23">
        <f t="shared" si="1"/>
        <v>134.1</v>
      </c>
      <c r="Q1002" s="117">
        <f>AVERAGE(P1002:P1003)</f>
        <v>135.55000000000001</v>
      </c>
    </row>
    <row r="1003" spans="1:17" ht="15.75" customHeight="1" x14ac:dyDescent="0.3">
      <c r="A1003" s="118">
        <v>5038</v>
      </c>
      <c r="B1003" s="118">
        <v>98</v>
      </c>
      <c r="C1003" s="57" t="s">
        <v>501</v>
      </c>
      <c r="D1003" s="57">
        <v>18</v>
      </c>
      <c r="E1003" s="58">
        <v>43626</v>
      </c>
      <c r="F1003" s="57">
        <v>5252</v>
      </c>
      <c r="G1003" s="57">
        <v>6896</v>
      </c>
      <c r="H1003" s="57">
        <v>6622</v>
      </c>
      <c r="I1003" s="57"/>
      <c r="J1003" s="152">
        <f t="shared" si="8"/>
        <v>20</v>
      </c>
      <c r="K1003" s="153"/>
      <c r="L1003" s="155"/>
      <c r="M1003" s="155"/>
      <c r="N1003" s="123"/>
      <c r="O1003" s="123"/>
      <c r="P1003" s="23">
        <f t="shared" si="1"/>
        <v>137</v>
      </c>
      <c r="Q1003" s="117"/>
    </row>
    <row r="1004" spans="1:17" ht="15.75" customHeight="1" x14ac:dyDescent="0.3">
      <c r="A1004" s="118">
        <v>5607</v>
      </c>
      <c r="B1004" s="118">
        <v>51</v>
      </c>
      <c r="C1004" s="7" t="s">
        <v>501</v>
      </c>
      <c r="D1004" s="7">
        <v>21</v>
      </c>
      <c r="E1004" s="156">
        <v>43657</v>
      </c>
      <c r="F1004" s="7">
        <v>5234</v>
      </c>
      <c r="G1004" s="7">
        <v>7311</v>
      </c>
      <c r="H1004" s="7">
        <v>6941</v>
      </c>
      <c r="I1004" s="7">
        <v>6</v>
      </c>
      <c r="J1004" s="152">
        <f t="shared" si="8"/>
        <v>21.675454012888107</v>
      </c>
      <c r="K1004" s="153"/>
      <c r="L1004" s="154">
        <f>AVERAGE(J1004:J1005)</f>
        <v>21.625719501753622</v>
      </c>
      <c r="M1004" s="154">
        <f>_xlfn.STDEV.S(J1004,J1005)</f>
        <v>7.033522016438426E-2</v>
      </c>
      <c r="N1004" s="123"/>
      <c r="O1004" s="123"/>
      <c r="P1004" s="23">
        <f t="shared" si="1"/>
        <v>170.7</v>
      </c>
      <c r="Q1004" s="117">
        <f>AVERAGE(P1004:P1005)</f>
        <v>165.3</v>
      </c>
    </row>
    <row r="1005" spans="1:17" ht="15.75" customHeight="1" x14ac:dyDescent="0.3">
      <c r="A1005" s="118">
        <v>5608</v>
      </c>
      <c r="B1005" s="118">
        <v>52</v>
      </c>
      <c r="C1005" s="7" t="s">
        <v>501</v>
      </c>
      <c r="D1005" s="7">
        <v>21</v>
      </c>
      <c r="E1005" s="156">
        <v>43657</v>
      </c>
      <c r="F1005" s="7">
        <v>5234</v>
      </c>
      <c r="G1005" s="7">
        <v>7178</v>
      </c>
      <c r="H1005" s="7">
        <v>6833</v>
      </c>
      <c r="I1005" s="7"/>
      <c r="J1005" s="152">
        <f t="shared" si="8"/>
        <v>21.575984990619137</v>
      </c>
      <c r="K1005" s="153"/>
      <c r="L1005" s="155"/>
      <c r="M1005" s="155"/>
      <c r="N1005" s="123"/>
      <c r="O1005" s="123"/>
      <c r="P1005" s="23">
        <f t="shared" si="1"/>
        <v>159.9</v>
      </c>
      <c r="Q1005" s="117"/>
    </row>
    <row r="1006" spans="1:17" ht="15.75" customHeight="1" x14ac:dyDescent="0.3">
      <c r="A1006" s="118">
        <v>5955</v>
      </c>
      <c r="B1006" s="118">
        <v>101</v>
      </c>
      <c r="C1006" s="7" t="s">
        <v>501</v>
      </c>
      <c r="D1006" s="7">
        <v>22</v>
      </c>
      <c r="E1006" s="156">
        <v>43685</v>
      </c>
      <c r="F1006" s="7">
        <v>5208</v>
      </c>
      <c r="G1006" s="7">
        <v>6807</v>
      </c>
      <c r="H1006" s="7">
        <v>6587</v>
      </c>
      <c r="I1006" s="7">
        <v>6</v>
      </c>
      <c r="J1006" s="152">
        <f t="shared" si="8"/>
        <v>15.953589557650471</v>
      </c>
      <c r="K1006" s="153"/>
      <c r="L1006" s="154">
        <f>AVERAGE(J1006:J1007)</f>
        <v>16.666253468283927</v>
      </c>
      <c r="M1006" s="154">
        <f>_xlfn.STDEV.S(J1006,J1007)</f>
        <v>1.0078589678316781</v>
      </c>
      <c r="N1006" s="123"/>
      <c r="O1006" s="123"/>
      <c r="P1006" s="23">
        <f t="shared" si="1"/>
        <v>137.9</v>
      </c>
      <c r="Q1006" s="117">
        <f>AVERAGE(P1006:P1007)</f>
        <v>139.15</v>
      </c>
    </row>
    <row r="1007" spans="1:17" ht="15.75" customHeight="1" x14ac:dyDescent="0.3">
      <c r="A1007" s="118">
        <v>5956</v>
      </c>
      <c r="B1007" s="118">
        <v>101</v>
      </c>
      <c r="C1007" s="7" t="s">
        <v>501</v>
      </c>
      <c r="D1007" s="7">
        <v>22</v>
      </c>
      <c r="E1007" s="156">
        <v>43685</v>
      </c>
      <c r="F1007" s="7">
        <v>5208</v>
      </c>
      <c r="G1007" s="7">
        <v>6856</v>
      </c>
      <c r="H1007" s="7">
        <v>6612</v>
      </c>
      <c r="I1007" s="7"/>
      <c r="J1007" s="152">
        <f t="shared" si="8"/>
        <v>17.378917378917379</v>
      </c>
      <c r="K1007" s="153"/>
      <c r="L1007" s="155"/>
      <c r="M1007" s="155"/>
      <c r="N1007" s="123"/>
      <c r="O1007" s="123"/>
      <c r="P1007" s="23">
        <f t="shared" si="1"/>
        <v>140.4</v>
      </c>
      <c r="Q1007" s="117"/>
    </row>
    <row r="1008" spans="1:17" ht="15.75" customHeight="1" x14ac:dyDescent="0.3">
      <c r="A1008" s="118">
        <v>3731</v>
      </c>
      <c r="B1008" s="118">
        <v>153</v>
      </c>
      <c r="C1008" s="81" t="s">
        <v>502</v>
      </c>
      <c r="D1008" s="81">
        <v>14</v>
      </c>
      <c r="E1008" s="82">
        <v>43591</v>
      </c>
      <c r="F1008" s="81">
        <v>5238</v>
      </c>
      <c r="G1008" s="134">
        <v>9746</v>
      </c>
      <c r="H1008" s="81">
        <v>7914</v>
      </c>
      <c r="I1008" s="81">
        <v>2</v>
      </c>
      <c r="J1008" s="135">
        <f t="shared" si="8"/>
        <v>68.460388639760836</v>
      </c>
      <c r="K1008" s="142" t="s">
        <v>377</v>
      </c>
      <c r="L1008" s="137">
        <f>AVERAGE(J1008:J1009)</f>
        <v>68.974326678479883</v>
      </c>
      <c r="M1008" s="137">
        <f>_xlfn.STDEV.S(J1008,J1009)</f>
        <v>0.72681814457589511</v>
      </c>
      <c r="N1008" s="123">
        <v>3</v>
      </c>
      <c r="O1008" s="123"/>
      <c r="P1008" s="23">
        <f t="shared" si="1"/>
        <v>267.60000000000002</v>
      </c>
      <c r="Q1008" s="117">
        <f>AVERAGE(P1008:P1009)</f>
        <v>263.75</v>
      </c>
    </row>
    <row r="1009" spans="1:17" ht="15.75" customHeight="1" x14ac:dyDescent="0.3">
      <c r="A1009" s="118">
        <v>3732</v>
      </c>
      <c r="B1009" s="118">
        <v>154</v>
      </c>
      <c r="C1009" s="81" t="s">
        <v>502</v>
      </c>
      <c r="D1009" s="81">
        <v>14</v>
      </c>
      <c r="E1009" s="82">
        <v>43591</v>
      </c>
      <c r="F1009" s="81">
        <v>5194</v>
      </c>
      <c r="G1009" s="134">
        <v>9599</v>
      </c>
      <c r="H1009" s="81">
        <v>7793</v>
      </c>
      <c r="I1009" s="81"/>
      <c r="J1009" s="135">
        <f t="shared" si="8"/>
        <v>69.488264717198916</v>
      </c>
      <c r="K1009" s="142"/>
      <c r="L1009" s="138"/>
      <c r="M1009" s="138"/>
      <c r="N1009" s="123"/>
      <c r="O1009" s="123"/>
      <c r="P1009" s="23">
        <f t="shared" si="1"/>
        <v>259.89999999999998</v>
      </c>
      <c r="Q1009" s="117"/>
    </row>
    <row r="1010" spans="1:17" ht="15.75" customHeight="1" x14ac:dyDescent="0.3">
      <c r="A1010" s="118">
        <v>4393</v>
      </c>
      <c r="B1010" s="118">
        <v>99</v>
      </c>
      <c r="C1010" s="81" t="s">
        <v>502</v>
      </c>
      <c r="D1010" s="81">
        <v>16</v>
      </c>
      <c r="E1010" s="82">
        <v>43607</v>
      </c>
      <c r="F1010" s="81">
        <v>5182</v>
      </c>
      <c r="G1010" s="81">
        <v>8480</v>
      </c>
      <c r="H1010" s="81">
        <v>7500</v>
      </c>
      <c r="I1010" s="81">
        <v>2</v>
      </c>
      <c r="J1010" s="135">
        <f t="shared" si="8"/>
        <v>42.277825711820533</v>
      </c>
      <c r="K1010" s="142" t="s">
        <v>13</v>
      </c>
      <c r="L1010" s="137">
        <f>AVERAGE(J1010:J1011)</f>
        <v>42.126037319429585</v>
      </c>
      <c r="M1010" s="137">
        <f>_xlfn.STDEV.S(J1010,J1011)</f>
        <v>0.21466120313009279</v>
      </c>
      <c r="N1010" s="123"/>
      <c r="O1010" s="123"/>
      <c r="P1010" s="23">
        <f t="shared" si="1"/>
        <v>231.8</v>
      </c>
      <c r="Q1010" s="117">
        <f>AVERAGE(P1010:P1011)</f>
        <v>232.4</v>
      </c>
    </row>
    <row r="1011" spans="1:17" ht="15.75" customHeight="1" x14ac:dyDescent="0.3">
      <c r="A1011" s="118">
        <v>4394</v>
      </c>
      <c r="B1011" s="118">
        <v>100</v>
      </c>
      <c r="C1011" s="81" t="s">
        <v>502</v>
      </c>
      <c r="D1011" s="81">
        <v>16</v>
      </c>
      <c r="E1011" s="82">
        <v>43607</v>
      </c>
      <c r="F1011" s="81">
        <v>5209</v>
      </c>
      <c r="G1011" s="81">
        <v>8517</v>
      </c>
      <c r="H1011" s="81">
        <v>7539</v>
      </c>
      <c r="I1011" s="81"/>
      <c r="J1011" s="135">
        <f t="shared" si="8"/>
        <v>41.97424892703863</v>
      </c>
      <c r="K1011" s="142"/>
      <c r="L1011" s="138"/>
      <c r="M1011" s="138"/>
      <c r="N1011" s="123"/>
      <c r="O1011" s="123"/>
      <c r="P1011" s="23">
        <f t="shared" si="1"/>
        <v>233</v>
      </c>
      <c r="Q1011" s="117"/>
    </row>
    <row r="1012" spans="1:17" ht="15.75" customHeight="1" x14ac:dyDescent="0.3">
      <c r="A1012" s="118">
        <v>5039</v>
      </c>
      <c r="B1012" s="118">
        <v>99</v>
      </c>
      <c r="C1012" s="81" t="s">
        <v>502</v>
      </c>
      <c r="D1012" s="81">
        <v>18</v>
      </c>
      <c r="E1012" s="82">
        <v>43626</v>
      </c>
      <c r="F1012" s="81">
        <v>5182</v>
      </c>
      <c r="G1012" s="81">
        <v>8915</v>
      </c>
      <c r="H1012" s="81">
        <v>8007</v>
      </c>
      <c r="I1012" s="81">
        <v>10</v>
      </c>
      <c r="J1012" s="135">
        <f t="shared" si="8"/>
        <v>32.141592920353986</v>
      </c>
      <c r="K1012" s="142"/>
      <c r="L1012" s="137">
        <f>AVERAGE(J1012:J1013)</f>
        <v>31.958061595876366</v>
      </c>
      <c r="M1012" s="137">
        <f>_xlfn.STDEV.S(J1012,J1013)</f>
        <v>0.25955248819654519</v>
      </c>
      <c r="N1012" s="123"/>
      <c r="O1012" s="123"/>
      <c r="P1012" s="23">
        <f t="shared" si="1"/>
        <v>282.5</v>
      </c>
      <c r="Q1012" s="117">
        <f>AVERAGE(P1012:P1013)</f>
        <v>261</v>
      </c>
    </row>
    <row r="1013" spans="1:17" ht="15.75" customHeight="1" x14ac:dyDescent="0.3">
      <c r="A1013" s="118">
        <v>5040</v>
      </c>
      <c r="B1013" s="118">
        <v>100</v>
      </c>
      <c r="C1013" s="81" t="s">
        <v>502</v>
      </c>
      <c r="D1013" s="81">
        <v>18</v>
      </c>
      <c r="E1013" s="82">
        <v>43626</v>
      </c>
      <c r="F1013" s="81">
        <v>5209</v>
      </c>
      <c r="G1013" s="81">
        <v>8365</v>
      </c>
      <c r="H1013" s="81">
        <v>7604</v>
      </c>
      <c r="I1013" s="81"/>
      <c r="J1013" s="135">
        <f t="shared" si="8"/>
        <v>31.774530271398749</v>
      </c>
      <c r="K1013" s="142"/>
      <c r="L1013" s="138"/>
      <c r="M1013" s="138"/>
      <c r="N1013" s="123"/>
      <c r="O1013" s="123"/>
      <c r="P1013" s="23">
        <f t="shared" si="1"/>
        <v>239.5</v>
      </c>
      <c r="Q1013" s="117"/>
    </row>
    <row r="1014" spans="1:17" ht="15.75" customHeight="1" x14ac:dyDescent="0.3">
      <c r="A1014" s="118">
        <v>5957</v>
      </c>
      <c r="B1014" s="118">
        <v>102</v>
      </c>
      <c r="C1014" s="7" t="s">
        <v>502</v>
      </c>
      <c r="D1014" s="7">
        <v>22</v>
      </c>
      <c r="E1014" s="156">
        <v>43685</v>
      </c>
      <c r="F1014" s="7">
        <v>5224</v>
      </c>
      <c r="G1014" s="7">
        <v>8124</v>
      </c>
      <c r="H1014" s="7">
        <v>7725</v>
      </c>
      <c r="I1014" s="7">
        <v>6</v>
      </c>
      <c r="J1014" s="152">
        <f t="shared" si="8"/>
        <v>15.953618552578968</v>
      </c>
      <c r="K1014" s="153"/>
      <c r="L1014" s="154">
        <f>AVERAGE(J1014:J1015)</f>
        <v>16.597498931461899</v>
      </c>
      <c r="M1014" s="154">
        <f>_xlfn.STDEV.S(J1014,J1015)</f>
        <v>0.91058436436216739</v>
      </c>
      <c r="N1014" s="123"/>
      <c r="O1014" s="123"/>
      <c r="P1014" s="23">
        <f t="shared" si="1"/>
        <v>250.1</v>
      </c>
      <c r="Q1014" s="117">
        <f>AVERAGE(P1014:P1015)</f>
        <v>243.95</v>
      </c>
    </row>
    <row r="1015" spans="1:17" ht="15.75" customHeight="1" x14ac:dyDescent="0.3">
      <c r="A1015" s="118">
        <v>5958</v>
      </c>
      <c r="B1015" s="118">
        <v>102</v>
      </c>
      <c r="C1015" s="7" t="s">
        <v>502</v>
      </c>
      <c r="D1015" s="7">
        <v>22</v>
      </c>
      <c r="E1015" s="156">
        <v>43685</v>
      </c>
      <c r="F1015" s="7">
        <v>5224</v>
      </c>
      <c r="G1015" s="7">
        <v>8012</v>
      </c>
      <c r="H1015" s="7">
        <v>7602</v>
      </c>
      <c r="I1015" s="7"/>
      <c r="J1015" s="152">
        <f t="shared" si="8"/>
        <v>17.241379310344829</v>
      </c>
      <c r="K1015" s="153"/>
      <c r="L1015" s="155"/>
      <c r="M1015" s="155"/>
      <c r="N1015" s="123"/>
      <c r="O1015" s="123"/>
      <c r="P1015" s="23">
        <f t="shared" si="1"/>
        <v>237.8</v>
      </c>
      <c r="Q1015" s="117"/>
    </row>
    <row r="1016" spans="1:17" ht="15.75" customHeight="1" x14ac:dyDescent="0.3">
      <c r="A1016" s="118">
        <v>3733</v>
      </c>
      <c r="B1016" s="118">
        <v>155</v>
      </c>
      <c r="C1016" s="57" t="s">
        <v>503</v>
      </c>
      <c r="D1016" s="57">
        <v>14</v>
      </c>
      <c r="E1016" s="58">
        <v>43591</v>
      </c>
      <c r="F1016" s="57">
        <v>5181</v>
      </c>
      <c r="G1016" s="151">
        <v>7015</v>
      </c>
      <c r="H1016" s="57">
        <v>6439</v>
      </c>
      <c r="I1016" s="57">
        <v>2</v>
      </c>
      <c r="J1016" s="152">
        <f t="shared" si="8"/>
        <v>45.786963434022262</v>
      </c>
      <c r="K1016" s="153" t="s">
        <v>405</v>
      </c>
      <c r="L1016" s="154">
        <f>AVERAGE(J1016:J1017)</f>
        <v>46.290650742822955</v>
      </c>
      <c r="M1016" s="154">
        <f>_xlfn.STDEV.S(J1016,J1017)</f>
        <v>0.71232142330114501</v>
      </c>
      <c r="N1016" s="123">
        <v>2</v>
      </c>
      <c r="O1016" s="123"/>
      <c r="P1016" s="23">
        <f t="shared" si="1"/>
        <v>125.8</v>
      </c>
      <c r="Q1016" s="117">
        <f>AVERAGE(P1016:P1017)</f>
        <v>122.94999999999999</v>
      </c>
    </row>
    <row r="1017" spans="1:17" ht="15.75" customHeight="1" x14ac:dyDescent="0.3">
      <c r="A1017" s="118">
        <v>3734</v>
      </c>
      <c r="B1017" s="118">
        <v>156</v>
      </c>
      <c r="C1017" s="57" t="s">
        <v>503</v>
      </c>
      <c r="D1017" s="57">
        <v>14</v>
      </c>
      <c r="E1017" s="58">
        <v>43591</v>
      </c>
      <c r="F1017" s="57">
        <v>5171</v>
      </c>
      <c r="G1017" s="151">
        <v>6934</v>
      </c>
      <c r="H1017" s="57">
        <v>6372</v>
      </c>
      <c r="I1017" s="57"/>
      <c r="J1017" s="152">
        <f t="shared" si="8"/>
        <v>46.794338051623647</v>
      </c>
      <c r="K1017" s="153"/>
      <c r="L1017" s="155"/>
      <c r="M1017" s="155"/>
      <c r="N1017" s="123"/>
      <c r="O1017" s="123"/>
      <c r="P1017" s="23">
        <f t="shared" si="1"/>
        <v>120.1</v>
      </c>
      <c r="Q1017" s="117"/>
    </row>
    <row r="1018" spans="1:17" ht="15.75" customHeight="1" x14ac:dyDescent="0.3">
      <c r="A1018" s="118">
        <v>4395</v>
      </c>
      <c r="B1018" s="118">
        <v>101</v>
      </c>
      <c r="C1018" s="57" t="s">
        <v>503</v>
      </c>
      <c r="D1018" s="57">
        <v>16</v>
      </c>
      <c r="E1018" s="58">
        <v>43607</v>
      </c>
      <c r="F1018" s="57">
        <v>5208</v>
      </c>
      <c r="G1018" s="57">
        <v>7950</v>
      </c>
      <c r="H1018" s="57">
        <v>7183</v>
      </c>
      <c r="I1018" s="57">
        <v>2</v>
      </c>
      <c r="J1018" s="152">
        <f t="shared" si="8"/>
        <v>38.835443037974684</v>
      </c>
      <c r="K1018" s="153"/>
      <c r="L1018" s="154">
        <f>AVERAGE(J1018:J1019)</f>
        <v>38.152747872604976</v>
      </c>
      <c r="M1018" s="154">
        <f>_xlfn.STDEV.S(J1018,J1019)</f>
        <v>0.96547676183238396</v>
      </c>
      <c r="N1018" s="123"/>
      <c r="O1018" s="123"/>
      <c r="P1018" s="23">
        <f t="shared" si="1"/>
        <v>197.5</v>
      </c>
      <c r="Q1018" s="117">
        <f>AVERAGE(P1018:P1019)</f>
        <v>203.1</v>
      </c>
    </row>
    <row r="1019" spans="1:17" ht="15.75" customHeight="1" x14ac:dyDescent="0.3">
      <c r="A1019" s="118">
        <v>4396</v>
      </c>
      <c r="B1019" s="118">
        <v>102</v>
      </c>
      <c r="C1019" s="57" t="s">
        <v>503</v>
      </c>
      <c r="D1019" s="57">
        <v>16</v>
      </c>
      <c r="E1019" s="58">
        <v>43607</v>
      </c>
      <c r="F1019" s="57">
        <v>5224</v>
      </c>
      <c r="G1019" s="57">
        <v>8093</v>
      </c>
      <c r="H1019" s="57">
        <v>7311</v>
      </c>
      <c r="I1019" s="57"/>
      <c r="J1019" s="152">
        <f t="shared" si="8"/>
        <v>37.470052707235268</v>
      </c>
      <c r="K1019" s="153"/>
      <c r="L1019" s="155"/>
      <c r="M1019" s="155"/>
      <c r="N1019" s="123"/>
      <c r="O1019" s="123"/>
      <c r="P1019" s="23">
        <f t="shared" si="1"/>
        <v>208.7</v>
      </c>
      <c r="Q1019" s="117"/>
    </row>
    <row r="1020" spans="1:17" ht="15.75" customHeight="1" x14ac:dyDescent="0.3">
      <c r="A1020" s="118">
        <v>5041</v>
      </c>
      <c r="B1020" s="118">
        <v>101</v>
      </c>
      <c r="C1020" s="57" t="s">
        <v>503</v>
      </c>
      <c r="D1020" s="57">
        <v>18</v>
      </c>
      <c r="E1020" s="58">
        <v>43626</v>
      </c>
      <c r="F1020" s="57">
        <v>5208</v>
      </c>
      <c r="G1020" s="57">
        <v>7040</v>
      </c>
      <c r="H1020" s="57">
        <v>6703</v>
      </c>
      <c r="I1020" s="57">
        <v>9</v>
      </c>
      <c r="J1020" s="152">
        <f t="shared" si="8"/>
        <v>22.54180602006689</v>
      </c>
      <c r="K1020" s="153"/>
      <c r="L1020" s="154">
        <f>AVERAGE(J1020:J1021)</f>
        <v>22.538508643836263</v>
      </c>
      <c r="M1020" s="154">
        <f>_xlfn.STDEV.S(J1020,J1021)</f>
        <v>4.6631941855993508E-3</v>
      </c>
      <c r="N1020" s="123"/>
      <c r="O1020" s="123"/>
      <c r="P1020" s="23">
        <f t="shared" si="1"/>
        <v>149.5</v>
      </c>
      <c r="Q1020" s="117">
        <f>AVERAGE(P1020:P1021)</f>
        <v>142.19999999999999</v>
      </c>
    </row>
    <row r="1021" spans="1:17" ht="15.75" customHeight="1" x14ac:dyDescent="0.3">
      <c r="A1021" s="118">
        <v>5042</v>
      </c>
      <c r="B1021" s="118">
        <v>102</v>
      </c>
      <c r="C1021" s="57" t="s">
        <v>503</v>
      </c>
      <c r="D1021" s="57">
        <v>18</v>
      </c>
      <c r="E1021" s="58">
        <v>43626</v>
      </c>
      <c r="F1021" s="57">
        <v>5224</v>
      </c>
      <c r="G1021" s="57">
        <v>6877</v>
      </c>
      <c r="H1021" s="57">
        <v>6573</v>
      </c>
      <c r="I1021" s="57"/>
      <c r="J1021" s="152">
        <f t="shared" si="8"/>
        <v>22.535211267605636</v>
      </c>
      <c r="K1021" s="153"/>
      <c r="L1021" s="155"/>
      <c r="M1021" s="155"/>
      <c r="N1021" s="123"/>
      <c r="O1021" s="123"/>
      <c r="P1021" s="23">
        <f t="shared" si="1"/>
        <v>134.9</v>
      </c>
      <c r="Q1021" s="117"/>
    </row>
    <row r="1022" spans="1:17" ht="15.75" customHeight="1" x14ac:dyDescent="0.3">
      <c r="A1022" s="118">
        <v>5609</v>
      </c>
      <c r="B1022" s="118">
        <v>53</v>
      </c>
      <c r="C1022" s="7" t="s">
        <v>503</v>
      </c>
      <c r="D1022" s="7">
        <v>21</v>
      </c>
      <c r="E1022" s="156">
        <v>43657</v>
      </c>
      <c r="F1022" s="7">
        <v>5232</v>
      </c>
      <c r="G1022" s="7">
        <v>7359</v>
      </c>
      <c r="H1022" s="7">
        <v>6997</v>
      </c>
      <c r="I1022" s="7">
        <v>9</v>
      </c>
      <c r="J1022" s="152">
        <f t="shared" si="8"/>
        <v>20.509915014164307</v>
      </c>
      <c r="K1022" s="153"/>
      <c r="L1022" s="154">
        <f>AVERAGE(J1022:J1023)</f>
        <v>20.535331338857851</v>
      </c>
      <c r="M1022" s="154">
        <f>_xlfn.STDEV.S(J1022,J1023)</f>
        <v>3.59441110872918E-2</v>
      </c>
      <c r="N1022" s="123"/>
      <c r="O1022" s="123"/>
      <c r="P1022" s="23">
        <f t="shared" si="1"/>
        <v>176.5</v>
      </c>
      <c r="Q1022" s="117">
        <f>AVERAGE(P1022:P1023)</f>
        <v>173.85</v>
      </c>
    </row>
    <row r="1023" spans="1:17" ht="15.75" customHeight="1" x14ac:dyDescent="0.3">
      <c r="A1023" s="118">
        <v>5610</v>
      </c>
      <c r="B1023" s="118">
        <v>54</v>
      </c>
      <c r="C1023" s="7" t="s">
        <v>503</v>
      </c>
      <c r="D1023" s="7">
        <v>21</v>
      </c>
      <c r="E1023" s="156">
        <v>43657</v>
      </c>
      <c r="F1023" s="7">
        <v>5271</v>
      </c>
      <c r="G1023" s="7">
        <v>7335</v>
      </c>
      <c r="H1023" s="7">
        <v>6983</v>
      </c>
      <c r="I1023" s="7"/>
      <c r="J1023" s="152">
        <f t="shared" si="8"/>
        <v>20.5607476635514</v>
      </c>
      <c r="K1023" s="153"/>
      <c r="L1023" s="155"/>
      <c r="M1023" s="155"/>
      <c r="N1023" s="123"/>
      <c r="O1023" s="123"/>
      <c r="P1023" s="23">
        <f t="shared" si="1"/>
        <v>171.2</v>
      </c>
      <c r="Q1023" s="117"/>
    </row>
    <row r="1024" spans="1:17" ht="15.75" customHeight="1" x14ac:dyDescent="0.3">
      <c r="A1024" s="118">
        <v>5959</v>
      </c>
      <c r="B1024" s="118">
        <v>103</v>
      </c>
      <c r="C1024" s="7" t="s">
        <v>503</v>
      </c>
      <c r="D1024" s="7">
        <v>22</v>
      </c>
      <c r="E1024" s="156">
        <v>43685</v>
      </c>
      <c r="F1024" s="7">
        <v>5213</v>
      </c>
      <c r="G1024" s="7">
        <v>6700</v>
      </c>
      <c r="H1024" s="7">
        <v>6497</v>
      </c>
      <c r="I1024" s="7">
        <v>7</v>
      </c>
      <c r="J1024" s="152">
        <f t="shared" si="8"/>
        <v>15.809968847352025</v>
      </c>
      <c r="K1024" s="153"/>
      <c r="L1024" s="154">
        <f>AVERAGE(J1024:J1025)</f>
        <v>15.979765648815233</v>
      </c>
      <c r="M1024" s="154">
        <f>_xlfn.STDEV.S(J1024,J1025)</f>
        <v>0.24012893947684127</v>
      </c>
      <c r="N1024" s="123"/>
      <c r="O1024" s="123"/>
      <c r="P1024" s="23">
        <f t="shared" si="1"/>
        <v>128.4</v>
      </c>
      <c r="Q1024" s="117">
        <f>AVERAGE(P1024:P1025)</f>
        <v>127.05000000000001</v>
      </c>
    </row>
    <row r="1025" spans="1:17" ht="15.75" customHeight="1" x14ac:dyDescent="0.3">
      <c r="A1025" s="118">
        <v>5960</v>
      </c>
      <c r="B1025" s="118">
        <v>103</v>
      </c>
      <c r="C1025" s="7" t="s">
        <v>503</v>
      </c>
      <c r="D1025" s="7">
        <v>22</v>
      </c>
      <c r="E1025" s="156">
        <v>43685</v>
      </c>
      <c r="F1025" s="7">
        <v>5213</v>
      </c>
      <c r="G1025" s="7">
        <v>6673</v>
      </c>
      <c r="H1025" s="7">
        <v>6470</v>
      </c>
      <c r="I1025" s="7"/>
      <c r="J1025" s="152">
        <f t="shared" si="8"/>
        <v>16.149562450278442</v>
      </c>
      <c r="K1025" s="153"/>
      <c r="L1025" s="155"/>
      <c r="M1025" s="155"/>
      <c r="N1025" s="123"/>
      <c r="O1025" s="123"/>
      <c r="P1025" s="23">
        <f t="shared" si="1"/>
        <v>125.7</v>
      </c>
      <c r="Q1025" s="117"/>
    </row>
    <row r="1026" spans="1:17" ht="15.75" customHeight="1" x14ac:dyDescent="0.3">
      <c r="A1026" s="118">
        <v>3351</v>
      </c>
      <c r="B1026" s="118">
        <v>107</v>
      </c>
      <c r="C1026" s="67" t="s">
        <v>504</v>
      </c>
      <c r="D1026" s="67">
        <v>13</v>
      </c>
      <c r="E1026" s="68">
        <v>43587</v>
      </c>
      <c r="F1026" s="67">
        <v>5226</v>
      </c>
      <c r="G1026" s="67">
        <v>7908</v>
      </c>
      <c r="H1026" s="67">
        <v>7266</v>
      </c>
      <c r="I1026" s="67">
        <v>1</v>
      </c>
      <c r="J1026" s="157">
        <f t="shared" si="8"/>
        <v>31.470588235294116</v>
      </c>
      <c r="K1026" s="158" t="s">
        <v>405</v>
      </c>
      <c r="L1026" s="159">
        <f>AVERAGE(J1026:J1027)</f>
        <v>31.65376676986584</v>
      </c>
      <c r="M1026" s="159">
        <f>_xlfn.STDEV.S(J1026,J1027)</f>
        <v>0.25905356792696044</v>
      </c>
      <c r="N1026" s="123">
        <v>1</v>
      </c>
      <c r="O1026" s="123"/>
      <c r="P1026" s="23">
        <f t="shared" si="1"/>
        <v>204</v>
      </c>
      <c r="Q1026" s="117">
        <f>AVERAGE(P1026:P1027)</f>
        <v>198.9</v>
      </c>
    </row>
    <row r="1027" spans="1:17" ht="15.75" customHeight="1" x14ac:dyDescent="0.3">
      <c r="A1027" s="118">
        <v>3352</v>
      </c>
      <c r="B1027" s="118">
        <v>108</v>
      </c>
      <c r="C1027" s="67" t="s">
        <v>504</v>
      </c>
      <c r="D1027" s="67">
        <v>13</v>
      </c>
      <c r="E1027" s="68">
        <v>43587</v>
      </c>
      <c r="F1027" s="67">
        <v>5274</v>
      </c>
      <c r="G1027" s="67">
        <v>7829</v>
      </c>
      <c r="H1027" s="67">
        <v>7212</v>
      </c>
      <c r="I1027" s="67"/>
      <c r="J1027" s="157">
        <f t="shared" si="8"/>
        <v>31.836945304437563</v>
      </c>
      <c r="K1027" s="158"/>
      <c r="L1027" s="160"/>
      <c r="M1027" s="160"/>
      <c r="N1027" s="123"/>
      <c r="O1027" s="123"/>
      <c r="P1027" s="23">
        <f t="shared" si="1"/>
        <v>193.8</v>
      </c>
      <c r="Q1027" s="117"/>
    </row>
    <row r="1028" spans="1:17" ht="15.75" customHeight="1" x14ac:dyDescent="0.3">
      <c r="A1028" s="118">
        <v>4075</v>
      </c>
      <c r="B1028" s="118">
        <v>105</v>
      </c>
      <c r="C1028" s="67" t="s">
        <v>504</v>
      </c>
      <c r="D1028" s="67">
        <v>15</v>
      </c>
      <c r="E1028" s="68">
        <v>43599</v>
      </c>
      <c r="F1028" s="67">
        <v>5251</v>
      </c>
      <c r="G1028" s="67">
        <v>7704</v>
      </c>
      <c r="H1028" s="67">
        <v>7109</v>
      </c>
      <c r="I1028" s="67"/>
      <c r="J1028" s="157">
        <f t="shared" si="8"/>
        <v>32.023681377825618</v>
      </c>
      <c r="K1028" s="157"/>
      <c r="L1028" s="159">
        <f>AVERAGE(J1028:J1029)</f>
        <v>31.681020707762947</v>
      </c>
      <c r="M1028" s="159">
        <f>_xlfn.STDEV.S(J1028,J1029)</f>
        <v>0.48459536689447869</v>
      </c>
      <c r="N1028" s="123"/>
      <c r="O1028" s="123"/>
      <c r="P1028" s="23">
        <f t="shared" si="1"/>
        <v>185.8</v>
      </c>
      <c r="Q1028" s="117">
        <f>AVERAGE(P1028:P1029)</f>
        <v>199</v>
      </c>
    </row>
    <row r="1029" spans="1:17" ht="15.75" customHeight="1" x14ac:dyDescent="0.3">
      <c r="A1029" s="118">
        <v>4076</v>
      </c>
      <c r="B1029" s="118">
        <v>106</v>
      </c>
      <c r="C1029" s="67" t="s">
        <v>504</v>
      </c>
      <c r="D1029" s="67">
        <v>15</v>
      </c>
      <c r="E1029" s="68">
        <v>43599</v>
      </c>
      <c r="F1029" s="67">
        <v>5219</v>
      </c>
      <c r="G1029" s="67">
        <v>8006</v>
      </c>
      <c r="H1029" s="67">
        <v>7341</v>
      </c>
      <c r="I1029" s="67"/>
      <c r="J1029" s="157">
        <f t="shared" si="8"/>
        <v>31.33836003770028</v>
      </c>
      <c r="K1029" s="157"/>
      <c r="L1029" s="160"/>
      <c r="M1029" s="160"/>
      <c r="N1029" s="123"/>
      <c r="O1029" s="123"/>
      <c r="P1029" s="23">
        <f t="shared" si="1"/>
        <v>212.2</v>
      </c>
      <c r="Q1029" s="117"/>
    </row>
    <row r="1030" spans="1:17" ht="15.75" customHeight="1" x14ac:dyDescent="0.3">
      <c r="A1030" s="118">
        <v>4721</v>
      </c>
      <c r="B1030" s="118">
        <v>105</v>
      </c>
      <c r="C1030" s="67" t="s">
        <v>504</v>
      </c>
      <c r="D1030" s="67">
        <v>17</v>
      </c>
      <c r="E1030" s="68">
        <v>43619</v>
      </c>
      <c r="F1030" s="67">
        <v>5251</v>
      </c>
      <c r="G1030" s="67">
        <v>7494</v>
      </c>
      <c r="H1030" s="67">
        <v>7077</v>
      </c>
      <c r="I1030" s="67"/>
      <c r="J1030" s="157">
        <f t="shared" si="8"/>
        <v>22.836801752464403</v>
      </c>
      <c r="K1030" s="158"/>
      <c r="L1030" s="159">
        <f>AVERAGE(J1030:J1031)</f>
        <v>22.556166469104031</v>
      </c>
      <c r="M1030" s="159">
        <f>_xlfn.STDEV.S(J1030,J1031)</f>
        <v>0.3968782238086544</v>
      </c>
      <c r="N1030" s="123"/>
      <c r="O1030" s="123"/>
      <c r="P1030" s="23">
        <f t="shared" si="1"/>
        <v>182.6</v>
      </c>
      <c r="Q1030" s="117">
        <f>AVERAGE(P1030:P1031)</f>
        <v>164.25</v>
      </c>
    </row>
    <row r="1031" spans="1:17" ht="15.75" customHeight="1" x14ac:dyDescent="0.3">
      <c r="A1031" s="118">
        <v>4722</v>
      </c>
      <c r="B1031" s="118">
        <v>106</v>
      </c>
      <c r="C1031" s="67" t="s">
        <v>504</v>
      </c>
      <c r="D1031" s="67">
        <v>17</v>
      </c>
      <c r="E1031" s="68">
        <v>43619</v>
      </c>
      <c r="F1031" s="67">
        <v>5219</v>
      </c>
      <c r="G1031" s="67">
        <v>7003</v>
      </c>
      <c r="H1031" s="67">
        <v>6678</v>
      </c>
      <c r="I1031" s="67"/>
      <c r="J1031" s="157">
        <f t="shared" si="8"/>
        <v>22.27553118574366</v>
      </c>
      <c r="K1031" s="158"/>
      <c r="L1031" s="160"/>
      <c r="M1031" s="160"/>
      <c r="N1031" s="123"/>
      <c r="O1031" s="123"/>
      <c r="P1031" s="23">
        <f t="shared" si="1"/>
        <v>145.9</v>
      </c>
      <c r="Q1031" s="117"/>
    </row>
    <row r="1032" spans="1:17" ht="15.75" customHeight="1" x14ac:dyDescent="0.3">
      <c r="A1032" s="118">
        <v>5335</v>
      </c>
      <c r="B1032" s="118">
        <v>73</v>
      </c>
      <c r="C1032" s="7" t="s">
        <v>504</v>
      </c>
      <c r="D1032" s="7">
        <v>19</v>
      </c>
      <c r="E1032" s="156">
        <v>43637</v>
      </c>
      <c r="F1032" s="7">
        <v>5203</v>
      </c>
      <c r="G1032" s="7">
        <v>7236</v>
      </c>
      <c r="H1032" s="7">
        <v>6862</v>
      </c>
      <c r="I1032" s="7">
        <v>10</v>
      </c>
      <c r="J1032" s="161">
        <f t="shared" si="8"/>
        <v>22.543701024713684</v>
      </c>
      <c r="K1032" s="3"/>
      <c r="L1032" s="162">
        <f>AVERAGE(J1032:J1033)</f>
        <v>22.418532700948226</v>
      </c>
      <c r="M1032" s="162">
        <f>_xlfn.STDEV.S(J1032,J1033)</f>
        <v>0.17701474104861659</v>
      </c>
      <c r="N1032" s="123"/>
      <c r="O1032" s="123"/>
      <c r="P1032" s="23">
        <f t="shared" si="1"/>
        <v>165.9</v>
      </c>
      <c r="Q1032" s="117">
        <f>AVERAGE(P1032:P1033)</f>
        <v>168.85000000000002</v>
      </c>
    </row>
    <row r="1033" spans="1:17" ht="15.75" customHeight="1" x14ac:dyDescent="0.3">
      <c r="A1033" s="118">
        <v>5336</v>
      </c>
      <c r="B1033" s="118">
        <v>74</v>
      </c>
      <c r="C1033" s="7" t="s">
        <v>504</v>
      </c>
      <c r="D1033" s="7">
        <v>19</v>
      </c>
      <c r="E1033" s="156">
        <v>43637</v>
      </c>
      <c r="F1033" s="7">
        <v>5309</v>
      </c>
      <c r="G1033" s="7">
        <v>7410</v>
      </c>
      <c r="H1033" s="7">
        <v>7027</v>
      </c>
      <c r="I1033" s="7"/>
      <c r="J1033" s="161">
        <f t="shared" si="8"/>
        <v>22.293364377182769</v>
      </c>
      <c r="K1033" s="3"/>
      <c r="L1033" s="23"/>
      <c r="M1033" s="23"/>
      <c r="N1033" s="123"/>
      <c r="O1033" s="123"/>
      <c r="P1033" s="23">
        <f t="shared" si="1"/>
        <v>171.8</v>
      </c>
      <c r="Q1033" s="117"/>
    </row>
    <row r="1034" spans="1:17" ht="15.75" customHeight="1" x14ac:dyDescent="0.3">
      <c r="A1034" s="118">
        <v>5961</v>
      </c>
      <c r="B1034" s="118">
        <v>104</v>
      </c>
      <c r="C1034" s="7" t="s">
        <v>504</v>
      </c>
      <c r="D1034" s="7">
        <v>22</v>
      </c>
      <c r="E1034" s="156">
        <v>43685</v>
      </c>
      <c r="F1034" s="7">
        <v>5257</v>
      </c>
      <c r="G1034" s="7">
        <v>7427</v>
      </c>
      <c r="H1034" s="7">
        <v>7131</v>
      </c>
      <c r="I1034" s="7">
        <v>10</v>
      </c>
      <c r="J1034" s="152">
        <f t="shared" si="8"/>
        <v>15.795090715048026</v>
      </c>
      <c r="K1034" s="153"/>
      <c r="L1034" s="154">
        <f>AVERAGE(J1034:J1035)</f>
        <v>16.005653465632122</v>
      </c>
      <c r="M1034" s="154">
        <f>_xlfn.STDEV.S(J1034,J1035)</f>
        <v>0.29778069760661147</v>
      </c>
      <c r="N1034" s="123"/>
      <c r="O1034" s="123"/>
      <c r="P1034" s="23">
        <f t="shared" si="1"/>
        <v>187.4</v>
      </c>
      <c r="Q1034" s="117">
        <f>AVERAGE(P1034:P1035)</f>
        <v>175.10000000000002</v>
      </c>
    </row>
    <row r="1035" spans="1:17" ht="15.75" customHeight="1" x14ac:dyDescent="0.3">
      <c r="A1035" s="118">
        <v>5962</v>
      </c>
      <c r="B1035" s="118">
        <v>104</v>
      </c>
      <c r="C1035" s="7" t="s">
        <v>504</v>
      </c>
      <c r="D1035" s="7">
        <v>22</v>
      </c>
      <c r="E1035" s="156">
        <v>43685</v>
      </c>
      <c r="F1035" s="7">
        <v>5257</v>
      </c>
      <c r="G1035" s="7">
        <v>7149</v>
      </c>
      <c r="H1035" s="7">
        <v>6885</v>
      </c>
      <c r="I1035" s="7"/>
      <c r="J1035" s="152">
        <f t="shared" si="8"/>
        <v>16.216216216216218</v>
      </c>
      <c r="K1035" s="153"/>
      <c r="L1035" s="155"/>
      <c r="M1035" s="155"/>
      <c r="N1035" s="123"/>
      <c r="O1035" s="123"/>
      <c r="P1035" s="23">
        <f t="shared" si="1"/>
        <v>162.80000000000001</v>
      </c>
      <c r="Q1035" s="117"/>
    </row>
    <row r="1036" spans="1:17" ht="15.75" customHeight="1" x14ac:dyDescent="0.3">
      <c r="A1036" s="118">
        <v>3735</v>
      </c>
      <c r="B1036" s="118">
        <v>157</v>
      </c>
      <c r="C1036" s="81" t="s">
        <v>505</v>
      </c>
      <c r="D1036" s="81">
        <v>14</v>
      </c>
      <c r="E1036" s="82">
        <v>43591</v>
      </c>
      <c r="F1036" s="81">
        <v>5319</v>
      </c>
      <c r="G1036" s="134">
        <v>8393</v>
      </c>
      <c r="H1036" s="81">
        <v>7277</v>
      </c>
      <c r="I1036" s="81">
        <v>2</v>
      </c>
      <c r="J1036" s="135">
        <f t="shared" si="8"/>
        <v>56.99693564862104</v>
      </c>
      <c r="K1036" s="142" t="s">
        <v>373</v>
      </c>
      <c r="L1036" s="137">
        <f>AVERAGE(J1036:J1037)</f>
        <v>57.207817417806453</v>
      </c>
      <c r="M1036" s="137">
        <f>_xlfn.STDEV.S(J1036,J1037)</f>
        <v>0.2982318580392484</v>
      </c>
      <c r="N1036" s="123">
        <v>3</v>
      </c>
      <c r="O1036" s="123"/>
      <c r="P1036" s="23">
        <f t="shared" si="1"/>
        <v>195.8</v>
      </c>
      <c r="Q1036" s="117">
        <f>AVERAGE(P1036:P1037)</f>
        <v>196.3</v>
      </c>
    </row>
    <row r="1037" spans="1:17" ht="15.75" customHeight="1" x14ac:dyDescent="0.3">
      <c r="A1037" s="118">
        <v>3736</v>
      </c>
      <c r="B1037" s="118">
        <v>158</v>
      </c>
      <c r="C1037" s="81" t="s">
        <v>505</v>
      </c>
      <c r="D1037" s="81">
        <v>14</v>
      </c>
      <c r="E1037" s="82">
        <v>43591</v>
      </c>
      <c r="F1037" s="81">
        <v>5219</v>
      </c>
      <c r="G1037" s="134">
        <v>8317</v>
      </c>
      <c r="H1037" s="81">
        <v>7187</v>
      </c>
      <c r="I1037" s="81"/>
      <c r="J1037" s="135">
        <f t="shared" si="8"/>
        <v>57.418699186991873</v>
      </c>
      <c r="K1037" s="142"/>
      <c r="L1037" s="138"/>
      <c r="M1037" s="138"/>
      <c r="N1037" s="123"/>
      <c r="O1037" s="123"/>
      <c r="P1037" s="23">
        <f t="shared" si="1"/>
        <v>196.8</v>
      </c>
      <c r="Q1037" s="117"/>
    </row>
    <row r="1038" spans="1:17" ht="15.75" customHeight="1" x14ac:dyDescent="0.3">
      <c r="A1038" s="118">
        <v>4397</v>
      </c>
      <c r="B1038" s="118">
        <v>103</v>
      </c>
      <c r="C1038" s="81" t="s">
        <v>505</v>
      </c>
      <c r="D1038" s="81">
        <v>16</v>
      </c>
      <c r="E1038" s="82">
        <v>43607</v>
      </c>
      <c r="F1038" s="81">
        <v>5213</v>
      </c>
      <c r="G1038" s="81">
        <v>8228</v>
      </c>
      <c r="H1038" s="81">
        <v>7460</v>
      </c>
      <c r="I1038" s="81">
        <v>2</v>
      </c>
      <c r="J1038" s="135">
        <f t="shared" si="8"/>
        <v>34.178905206942588</v>
      </c>
      <c r="K1038" s="142" t="s">
        <v>13</v>
      </c>
      <c r="L1038" s="137">
        <f>AVERAGE(J1038:J1039)</f>
        <v>34.684958221448824</v>
      </c>
      <c r="M1038" s="137">
        <f>_xlfn.STDEV.S(J1038,J1039)</f>
        <v>0.71566703639450235</v>
      </c>
      <c r="N1038" s="123"/>
      <c r="O1038" s="123"/>
      <c r="P1038" s="23">
        <f t="shared" si="1"/>
        <v>224.7</v>
      </c>
      <c r="Q1038" s="117">
        <f>AVERAGE(P1038:P1039)</f>
        <v>223.6</v>
      </c>
    </row>
    <row r="1039" spans="1:17" ht="15.75" customHeight="1" x14ac:dyDescent="0.3">
      <c r="A1039" s="118">
        <v>4398</v>
      </c>
      <c r="B1039" s="118">
        <v>104</v>
      </c>
      <c r="C1039" s="81" t="s">
        <v>505</v>
      </c>
      <c r="D1039" s="81">
        <v>16</v>
      </c>
      <c r="E1039" s="82">
        <v>43607</v>
      </c>
      <c r="F1039" s="81">
        <v>5257</v>
      </c>
      <c r="G1039" s="81">
        <v>8265</v>
      </c>
      <c r="H1039" s="81">
        <v>7482</v>
      </c>
      <c r="I1039" s="81"/>
      <c r="J1039" s="135">
        <f t="shared" si="8"/>
        <v>35.191011235955052</v>
      </c>
      <c r="K1039" s="142"/>
      <c r="L1039" s="138"/>
      <c r="M1039" s="138"/>
      <c r="N1039" s="123"/>
      <c r="O1039" s="123"/>
      <c r="P1039" s="23">
        <f t="shared" si="1"/>
        <v>222.5</v>
      </c>
      <c r="Q1039" s="117"/>
    </row>
    <row r="1040" spans="1:17" ht="15.75" customHeight="1" x14ac:dyDescent="0.3">
      <c r="A1040" s="118">
        <v>5043</v>
      </c>
      <c r="B1040" s="118">
        <v>103</v>
      </c>
      <c r="C1040" s="81" t="s">
        <v>505</v>
      </c>
      <c r="D1040" s="81">
        <v>18</v>
      </c>
      <c r="E1040" s="82">
        <v>43626</v>
      </c>
      <c r="F1040" s="81">
        <v>5213</v>
      </c>
      <c r="G1040" s="81">
        <v>8222</v>
      </c>
      <c r="H1040" s="81">
        <v>7422</v>
      </c>
      <c r="I1040" s="81">
        <v>8</v>
      </c>
      <c r="J1040" s="135">
        <f t="shared" si="8"/>
        <v>36.215482118605699</v>
      </c>
      <c r="K1040" s="142"/>
      <c r="L1040" s="137">
        <f>AVERAGE(J1040:J1041)</f>
        <v>35.769896915579096</v>
      </c>
      <c r="M1040" s="137">
        <f>_xlfn.STDEV.S(J1040,J1041)</f>
        <v>0.63015263731298599</v>
      </c>
      <c r="N1040" s="123"/>
      <c r="O1040" s="123"/>
      <c r="P1040" s="23">
        <f t="shared" si="1"/>
        <v>220.9</v>
      </c>
      <c r="Q1040" s="117">
        <f>AVERAGE(P1040:P1041)</f>
        <v>217.60000000000002</v>
      </c>
    </row>
    <row r="1041" spans="1:17" ht="15.75" customHeight="1" x14ac:dyDescent="0.3">
      <c r="A1041" s="118">
        <v>5044</v>
      </c>
      <c r="B1041" s="118">
        <v>104</v>
      </c>
      <c r="C1041" s="81" t="s">
        <v>505</v>
      </c>
      <c r="D1041" s="81">
        <v>18</v>
      </c>
      <c r="E1041" s="82">
        <v>43626</v>
      </c>
      <c r="F1041" s="81">
        <v>5257</v>
      </c>
      <c r="G1041" s="81">
        <v>8157</v>
      </c>
      <c r="H1041" s="81">
        <v>7400</v>
      </c>
      <c r="I1041" s="81"/>
      <c r="J1041" s="135">
        <f t="shared" si="8"/>
        <v>35.3243117125525</v>
      </c>
      <c r="K1041" s="142"/>
      <c r="L1041" s="138"/>
      <c r="M1041" s="138"/>
      <c r="N1041" s="123"/>
      <c r="O1041" s="123"/>
      <c r="P1041" s="23">
        <f t="shared" si="1"/>
        <v>214.3</v>
      </c>
      <c r="Q1041" s="117"/>
    </row>
    <row r="1042" spans="1:17" ht="15.75" customHeight="1" x14ac:dyDescent="0.3">
      <c r="A1042" s="118">
        <v>5963</v>
      </c>
      <c r="B1042" s="118">
        <v>105</v>
      </c>
      <c r="C1042" s="7" t="s">
        <v>505</v>
      </c>
      <c r="D1042" s="7">
        <v>22</v>
      </c>
      <c r="E1042" s="156">
        <v>43685</v>
      </c>
      <c r="F1042" s="7">
        <v>5251</v>
      </c>
      <c r="G1042" s="7">
        <v>8283</v>
      </c>
      <c r="H1042" s="7">
        <v>7853</v>
      </c>
      <c r="I1042" s="7">
        <v>8</v>
      </c>
      <c r="J1042" s="152">
        <f t="shared" si="8"/>
        <v>16.52574942352037</v>
      </c>
      <c r="K1042" s="153"/>
      <c r="L1042" s="154">
        <f>AVERAGE(J1042:J1043)</f>
        <v>16.76386090505407</v>
      </c>
      <c r="M1042" s="154">
        <f>_xlfn.STDEV.S(J1042,J1043)</f>
        <v>0.33674048654170929</v>
      </c>
      <c r="N1042" s="123"/>
      <c r="O1042" s="123"/>
      <c r="P1042" s="23">
        <f t="shared" si="1"/>
        <v>260.2</v>
      </c>
      <c r="Q1042" s="117">
        <f>AVERAGE(P1042:P1043)</f>
        <v>256.85000000000002</v>
      </c>
    </row>
    <row r="1043" spans="1:17" ht="15.75" customHeight="1" x14ac:dyDescent="0.3">
      <c r="A1043" s="118">
        <v>5964</v>
      </c>
      <c r="B1043" s="118">
        <v>105</v>
      </c>
      <c r="C1043" s="7" t="s">
        <v>505</v>
      </c>
      <c r="D1043" s="7">
        <v>22</v>
      </c>
      <c r="E1043" s="156">
        <v>43685</v>
      </c>
      <c r="F1043" s="7">
        <v>5251</v>
      </c>
      <c r="G1043" s="7">
        <v>8217</v>
      </c>
      <c r="H1043" s="7">
        <v>7786</v>
      </c>
      <c r="I1043" s="7"/>
      <c r="J1043" s="152">
        <f t="shared" si="8"/>
        <v>17.00197238658777</v>
      </c>
      <c r="K1043" s="153"/>
      <c r="L1043" s="155"/>
      <c r="M1043" s="155"/>
      <c r="N1043" s="123"/>
      <c r="O1043" s="123"/>
      <c r="P1043" s="23">
        <f t="shared" si="1"/>
        <v>253.5</v>
      </c>
      <c r="Q1043" s="117"/>
    </row>
    <row r="1044" spans="1:17" ht="15.75" customHeight="1" x14ac:dyDescent="0.3">
      <c r="A1044" s="118">
        <v>2955</v>
      </c>
      <c r="B1044" s="118">
        <v>39</v>
      </c>
      <c r="C1044" s="57" t="s">
        <v>506</v>
      </c>
      <c r="D1044" s="57">
        <v>11</v>
      </c>
      <c r="E1044" s="58">
        <v>43571</v>
      </c>
      <c r="F1044" s="151">
        <v>5245</v>
      </c>
      <c r="G1044" s="57">
        <v>8890</v>
      </c>
      <c r="H1044" s="57">
        <v>7708</v>
      </c>
      <c r="I1044" s="57">
        <v>2</v>
      </c>
      <c r="J1044" s="152">
        <f t="shared" si="8"/>
        <v>47.990255785627284</v>
      </c>
      <c r="K1044" s="153" t="s">
        <v>13</v>
      </c>
      <c r="L1044" s="154">
        <f>AVERAGE(J1044:J1045)</f>
        <v>48.257002090502986</v>
      </c>
      <c r="M1044" s="154">
        <f>_xlfn.STDEV.S(J1044,J1045)</f>
        <v>0.37723624206812739</v>
      </c>
      <c r="N1044" s="123">
        <v>2</v>
      </c>
      <c r="O1044" s="123"/>
      <c r="P1044" s="23">
        <f t="shared" si="1"/>
        <v>246.3</v>
      </c>
      <c r="Q1044" s="117">
        <f>AVERAGE(P1044:P1045)</f>
        <v>240</v>
      </c>
    </row>
    <row r="1045" spans="1:17" ht="15.75" customHeight="1" x14ac:dyDescent="0.3">
      <c r="A1045" s="118">
        <v>2956</v>
      </c>
      <c r="B1045" s="118">
        <v>40</v>
      </c>
      <c r="C1045" s="57" t="s">
        <v>506</v>
      </c>
      <c r="D1045" s="57">
        <v>11</v>
      </c>
      <c r="E1045" s="58">
        <v>43571</v>
      </c>
      <c r="F1045" s="151">
        <v>5216</v>
      </c>
      <c r="G1045" s="57">
        <v>8687</v>
      </c>
      <c r="H1045" s="57">
        <v>7553</v>
      </c>
      <c r="I1045" s="57"/>
      <c r="J1045" s="152">
        <f t="shared" si="8"/>
        <v>48.523748395378689</v>
      </c>
      <c r="K1045" s="153"/>
      <c r="L1045" s="155"/>
      <c r="M1045" s="155"/>
      <c r="N1045" s="123"/>
      <c r="O1045" s="123"/>
      <c r="P1045" s="23">
        <f t="shared" si="1"/>
        <v>233.7</v>
      </c>
      <c r="Q1045" s="117"/>
    </row>
    <row r="1046" spans="1:17" ht="15.75" customHeight="1" x14ac:dyDescent="0.3">
      <c r="A1046" s="118">
        <v>3737</v>
      </c>
      <c r="B1046" s="118">
        <v>159</v>
      </c>
      <c r="C1046" s="57" t="s">
        <v>506</v>
      </c>
      <c r="D1046" s="57">
        <v>14</v>
      </c>
      <c r="E1046" s="58">
        <v>43591</v>
      </c>
      <c r="F1046" s="57">
        <v>5300</v>
      </c>
      <c r="G1046" s="151">
        <v>8286</v>
      </c>
      <c r="H1046" s="57">
        <v>7695</v>
      </c>
      <c r="I1046" s="57"/>
      <c r="J1046" s="152">
        <f t="shared" si="8"/>
        <v>24.676409185803756</v>
      </c>
      <c r="K1046" s="153" t="s">
        <v>407</v>
      </c>
      <c r="L1046" s="154">
        <f>AVERAGE(J1046:J1047)</f>
        <v>24.240165377215604</v>
      </c>
      <c r="M1046" s="154">
        <f>_xlfn.STDEV.S(J1046,J1047)</f>
        <v>0.61694191060665726</v>
      </c>
      <c r="N1046" s="123"/>
      <c r="O1046" s="123"/>
      <c r="P1046" s="23">
        <f t="shared" si="1"/>
        <v>239.5</v>
      </c>
      <c r="Q1046" s="117">
        <f>AVERAGE(P1046:P1047)</f>
        <v>247.25</v>
      </c>
    </row>
    <row r="1047" spans="1:17" ht="15.75" customHeight="1" x14ac:dyDescent="0.3">
      <c r="A1047" s="118">
        <v>3738</v>
      </c>
      <c r="B1047" s="118">
        <v>160</v>
      </c>
      <c r="C1047" s="57" t="s">
        <v>506</v>
      </c>
      <c r="D1047" s="57">
        <v>14</v>
      </c>
      <c r="E1047" s="58">
        <v>43591</v>
      </c>
      <c r="F1047" s="57">
        <v>5234</v>
      </c>
      <c r="G1047" s="151">
        <v>8391</v>
      </c>
      <c r="H1047" s="57">
        <v>7784</v>
      </c>
      <c r="I1047" s="57"/>
      <c r="J1047" s="152">
        <f t="shared" si="8"/>
        <v>23.803921568627452</v>
      </c>
      <c r="K1047" s="153"/>
      <c r="L1047" s="155"/>
      <c r="M1047" s="155"/>
      <c r="N1047" s="123"/>
      <c r="O1047" s="123"/>
      <c r="P1047" s="23">
        <f t="shared" si="1"/>
        <v>255</v>
      </c>
      <c r="Q1047" s="117"/>
    </row>
    <row r="1048" spans="1:17" ht="15.75" customHeight="1" x14ac:dyDescent="0.3">
      <c r="A1048" s="118">
        <v>4399</v>
      </c>
      <c r="B1048" s="118">
        <v>105</v>
      </c>
      <c r="C1048" s="57" t="s">
        <v>506</v>
      </c>
      <c r="D1048" s="57">
        <v>16</v>
      </c>
      <c r="E1048" s="58">
        <v>43607</v>
      </c>
      <c r="F1048" s="57">
        <v>5251</v>
      </c>
      <c r="G1048" s="57">
        <v>8184</v>
      </c>
      <c r="H1048" s="57">
        <v>7668</v>
      </c>
      <c r="I1048" s="57">
        <v>2</v>
      </c>
      <c r="J1048" s="152">
        <f t="shared" si="8"/>
        <v>21.348779478692595</v>
      </c>
      <c r="K1048" s="153"/>
      <c r="L1048" s="154">
        <f>AVERAGE(J1048:J1049)</f>
        <v>21.448643470689582</v>
      </c>
      <c r="M1048" s="154">
        <f>_xlfn.STDEV.S(J1048,J1049)</f>
        <v>0.14122901187485448</v>
      </c>
      <c r="N1048" s="123"/>
      <c r="O1048" s="123"/>
      <c r="P1048" s="23">
        <f t="shared" si="1"/>
        <v>241.7</v>
      </c>
      <c r="Q1048" s="117">
        <f>AVERAGE(P1048:P1049)</f>
        <v>228.05</v>
      </c>
    </row>
    <row r="1049" spans="1:17" ht="15.75" customHeight="1" x14ac:dyDescent="0.3">
      <c r="A1049" s="118">
        <v>4400</v>
      </c>
      <c r="B1049" s="118">
        <v>106</v>
      </c>
      <c r="C1049" s="57" t="s">
        <v>506</v>
      </c>
      <c r="D1049" s="57">
        <v>16</v>
      </c>
      <c r="E1049" s="58">
        <v>43607</v>
      </c>
      <c r="F1049" s="57">
        <v>5219</v>
      </c>
      <c r="G1049" s="57">
        <v>7825</v>
      </c>
      <c r="H1049" s="57">
        <v>7363</v>
      </c>
      <c r="I1049" s="57"/>
      <c r="J1049" s="152">
        <f t="shared" si="8"/>
        <v>21.548507462686565</v>
      </c>
      <c r="K1049" s="153"/>
      <c r="L1049" s="155"/>
      <c r="M1049" s="155"/>
      <c r="N1049" s="123"/>
      <c r="O1049" s="123"/>
      <c r="P1049" s="23">
        <f t="shared" si="1"/>
        <v>214.4</v>
      </c>
      <c r="Q1049" s="117"/>
    </row>
    <row r="1050" spans="1:17" ht="15.75" customHeight="1" x14ac:dyDescent="0.3">
      <c r="A1050" s="118">
        <v>5045</v>
      </c>
      <c r="B1050" s="118">
        <v>105</v>
      </c>
      <c r="C1050" s="57" t="s">
        <v>506</v>
      </c>
      <c r="D1050" s="57">
        <v>18</v>
      </c>
      <c r="E1050" s="58">
        <v>43626</v>
      </c>
      <c r="F1050" s="57">
        <v>5251</v>
      </c>
      <c r="G1050" s="57">
        <v>8094</v>
      </c>
      <c r="H1050" s="57">
        <v>7635</v>
      </c>
      <c r="I1050" s="57">
        <v>7</v>
      </c>
      <c r="J1050" s="152">
        <f t="shared" si="8"/>
        <v>19.253355704697984</v>
      </c>
      <c r="K1050" s="153"/>
      <c r="L1050" s="154">
        <f>AVERAGE(J1050:J1051)</f>
        <v>19.238783564198947</v>
      </c>
      <c r="M1050" s="154">
        <f>_xlfn.STDEV.S(J1050,J1051)</f>
        <v>2.0608118726542623E-2</v>
      </c>
      <c r="N1050" s="123"/>
      <c r="O1050" s="123"/>
      <c r="P1050" s="23">
        <f t="shared" si="1"/>
        <v>238.4</v>
      </c>
      <c r="Q1050" s="117">
        <f>AVERAGE(P1050:P1051)</f>
        <v>236.5</v>
      </c>
    </row>
    <row r="1051" spans="1:17" ht="15.75" customHeight="1" x14ac:dyDescent="0.3">
      <c r="A1051" s="118">
        <v>5046</v>
      </c>
      <c r="B1051" s="118">
        <v>106</v>
      </c>
      <c r="C1051" s="57" t="s">
        <v>506</v>
      </c>
      <c r="D1051" s="57">
        <v>18</v>
      </c>
      <c r="E1051" s="58">
        <v>43626</v>
      </c>
      <c r="F1051" s="57">
        <v>5219</v>
      </c>
      <c r="G1051" s="57">
        <v>8016</v>
      </c>
      <c r="H1051" s="57">
        <v>7565</v>
      </c>
      <c r="I1051" s="57"/>
      <c r="J1051" s="152">
        <f t="shared" si="8"/>
        <v>19.224211423699913</v>
      </c>
      <c r="K1051" s="153"/>
      <c r="L1051" s="155"/>
      <c r="M1051" s="155"/>
      <c r="N1051" s="123"/>
      <c r="O1051" s="123"/>
      <c r="P1051" s="23">
        <f t="shared" si="1"/>
        <v>234.6</v>
      </c>
      <c r="Q1051" s="117"/>
    </row>
    <row r="1052" spans="1:17" ht="15.75" customHeight="1" x14ac:dyDescent="0.3">
      <c r="A1052" s="118">
        <v>5535</v>
      </c>
      <c r="B1052" s="118">
        <v>27</v>
      </c>
      <c r="C1052" s="7" t="s">
        <v>506</v>
      </c>
      <c r="D1052" s="7">
        <v>20</v>
      </c>
      <c r="E1052" s="156">
        <v>43649</v>
      </c>
      <c r="F1052" s="7">
        <v>5236</v>
      </c>
      <c r="G1052" s="7">
        <v>8253</v>
      </c>
      <c r="H1052" s="7">
        <v>7741</v>
      </c>
      <c r="I1052" s="7">
        <v>8</v>
      </c>
      <c r="J1052" s="152">
        <f t="shared" si="8"/>
        <v>20.439121756487026</v>
      </c>
      <c r="K1052" s="153"/>
      <c r="L1052" s="154">
        <f>AVERAGE(J1052:J1053)</f>
        <v>20.37988151952608</v>
      </c>
      <c r="M1052" s="154">
        <f>_xlfn.STDEV.S(J1052,J1053)</f>
        <v>8.377834654836816E-2</v>
      </c>
      <c r="N1052" s="123"/>
      <c r="O1052" s="123"/>
      <c r="P1052" s="23">
        <f t="shared" si="1"/>
        <v>250.5</v>
      </c>
      <c r="Q1052" s="117">
        <f>AVERAGE(P1052:P1053)</f>
        <v>250</v>
      </c>
    </row>
    <row r="1053" spans="1:17" ht="15.75" customHeight="1" x14ac:dyDescent="0.3">
      <c r="A1053" s="118">
        <v>5536</v>
      </c>
      <c r="B1053" s="118">
        <v>28</v>
      </c>
      <c r="C1053" s="7" t="s">
        <v>506</v>
      </c>
      <c r="D1053" s="7">
        <v>20</v>
      </c>
      <c r="E1053" s="156">
        <v>43649</v>
      </c>
      <c r="F1053" s="7">
        <v>5216</v>
      </c>
      <c r="G1053" s="7">
        <v>8218</v>
      </c>
      <c r="H1053" s="7">
        <v>7711</v>
      </c>
      <c r="I1053" s="7"/>
      <c r="J1053" s="152">
        <f t="shared" si="8"/>
        <v>20.320641282565131</v>
      </c>
      <c r="K1053" s="153"/>
      <c r="L1053" s="155"/>
      <c r="M1053" s="155"/>
      <c r="N1053" s="123"/>
      <c r="O1053" s="123"/>
      <c r="P1053" s="23">
        <f t="shared" si="1"/>
        <v>249.5</v>
      </c>
      <c r="Q1053" s="117"/>
    </row>
    <row r="1054" spans="1:17" ht="15.75" customHeight="1" x14ac:dyDescent="0.3">
      <c r="A1054" s="118">
        <v>3353</v>
      </c>
      <c r="B1054" s="118">
        <v>109</v>
      </c>
      <c r="C1054" s="67" t="s">
        <v>507</v>
      </c>
      <c r="D1054" s="67">
        <v>13</v>
      </c>
      <c r="E1054" s="68">
        <v>43587</v>
      </c>
      <c r="F1054" s="67">
        <v>5191</v>
      </c>
      <c r="G1054" s="67">
        <v>8443</v>
      </c>
      <c r="H1054" s="67">
        <v>7407</v>
      </c>
      <c r="I1054" s="67">
        <v>1</v>
      </c>
      <c r="J1054" s="157">
        <f t="shared" si="8"/>
        <v>46.750902527075809</v>
      </c>
      <c r="K1054" s="158" t="s">
        <v>482</v>
      </c>
      <c r="L1054" s="159">
        <f>AVERAGE(J1054:J1055)</f>
        <v>48.776275816904828</v>
      </c>
      <c r="M1054" s="159">
        <f>_xlfn.STDEV.S(J1054,J1055)</f>
        <v>2.864310375344413</v>
      </c>
      <c r="N1054" s="123">
        <v>1</v>
      </c>
      <c r="O1054" s="123"/>
      <c r="P1054" s="23">
        <f t="shared" si="1"/>
        <v>221.6</v>
      </c>
      <c r="Q1054" s="117">
        <f>AVERAGE(P1054:P1055)</f>
        <v>219.95</v>
      </c>
    </row>
    <row r="1055" spans="1:17" ht="15.75" customHeight="1" x14ac:dyDescent="0.3">
      <c r="A1055" s="118">
        <v>3354</v>
      </c>
      <c r="B1055" s="118">
        <v>110</v>
      </c>
      <c r="C1055" s="67" t="s">
        <v>507</v>
      </c>
      <c r="D1055" s="67">
        <v>13</v>
      </c>
      <c r="E1055" s="68">
        <v>43587</v>
      </c>
      <c r="F1055" s="67">
        <v>5243</v>
      </c>
      <c r="G1055" s="67">
        <v>8535</v>
      </c>
      <c r="H1055" s="67">
        <v>7426</v>
      </c>
      <c r="I1055" s="67"/>
      <c r="J1055" s="157">
        <f t="shared" si="8"/>
        <v>50.801649106733848</v>
      </c>
      <c r="K1055" s="158"/>
      <c r="L1055" s="160"/>
      <c r="M1055" s="160"/>
      <c r="N1055" s="123"/>
      <c r="O1055" s="123"/>
      <c r="P1055" s="23">
        <f t="shared" si="1"/>
        <v>218.3</v>
      </c>
      <c r="Q1055" s="117"/>
    </row>
    <row r="1056" spans="1:17" ht="15.75" customHeight="1" x14ac:dyDescent="0.3">
      <c r="A1056" s="118">
        <v>4077</v>
      </c>
      <c r="B1056" s="118">
        <v>107</v>
      </c>
      <c r="C1056" s="67" t="s">
        <v>507</v>
      </c>
      <c r="D1056" s="67">
        <v>15</v>
      </c>
      <c r="E1056" s="68">
        <v>43599</v>
      </c>
      <c r="F1056" s="67">
        <v>5226</v>
      </c>
      <c r="G1056" s="67">
        <v>8625</v>
      </c>
      <c r="H1056" s="67">
        <v>7474</v>
      </c>
      <c r="I1056" s="67"/>
      <c r="J1056" s="157">
        <f t="shared" si="8"/>
        <v>51.20106761565836</v>
      </c>
      <c r="K1056" s="157"/>
      <c r="L1056" s="159">
        <f>AVERAGE(J1056:J1057)</f>
        <v>50.306663110935816</v>
      </c>
      <c r="M1056" s="159">
        <f>_xlfn.STDEV.S(J1056,J1057)</f>
        <v>1.2648789808262182</v>
      </c>
      <c r="N1056" s="123"/>
      <c r="O1056" s="123"/>
      <c r="P1056" s="23">
        <f t="shared" si="1"/>
        <v>224.8</v>
      </c>
      <c r="Q1056" s="117">
        <f>AVERAGE(P1056:P1057)</f>
        <v>231.5</v>
      </c>
    </row>
    <row r="1057" spans="1:17" ht="15.75" customHeight="1" x14ac:dyDescent="0.3">
      <c r="A1057" s="118">
        <v>4078</v>
      </c>
      <c r="B1057" s="118">
        <v>108</v>
      </c>
      <c r="C1057" s="67" t="s">
        <v>507</v>
      </c>
      <c r="D1057" s="67">
        <v>15</v>
      </c>
      <c r="E1057" s="68">
        <v>43599</v>
      </c>
      <c r="F1057" s="67">
        <v>5274</v>
      </c>
      <c r="G1057" s="67">
        <v>8833</v>
      </c>
      <c r="H1057" s="67">
        <v>7656</v>
      </c>
      <c r="I1057" s="67"/>
      <c r="J1057" s="157">
        <f t="shared" si="8"/>
        <v>49.412258606213264</v>
      </c>
      <c r="K1057" s="157"/>
      <c r="L1057" s="160"/>
      <c r="M1057" s="160"/>
      <c r="N1057" s="123"/>
      <c r="O1057" s="123"/>
      <c r="P1057" s="23">
        <f t="shared" si="1"/>
        <v>238.2</v>
      </c>
      <c r="Q1057" s="117"/>
    </row>
    <row r="1058" spans="1:17" ht="15.75" customHeight="1" x14ac:dyDescent="0.3">
      <c r="A1058" s="118">
        <v>4723</v>
      </c>
      <c r="B1058" s="118">
        <v>107</v>
      </c>
      <c r="C1058" s="67" t="s">
        <v>507</v>
      </c>
      <c r="D1058" s="67">
        <v>17</v>
      </c>
      <c r="E1058" s="68">
        <v>43619</v>
      </c>
      <c r="F1058" s="67">
        <v>5226</v>
      </c>
      <c r="G1058" s="67">
        <v>7960</v>
      </c>
      <c r="H1058" s="67">
        <v>7351</v>
      </c>
      <c r="I1058" s="67"/>
      <c r="J1058" s="157">
        <f t="shared" si="8"/>
        <v>28.658823529411766</v>
      </c>
      <c r="K1058" s="158"/>
      <c r="L1058" s="159">
        <f>AVERAGE(J1058:J1059)</f>
        <v>28.716204217536074</v>
      </c>
      <c r="M1058" s="159">
        <f>_xlfn.STDEV.S(J1058,J1059)</f>
        <v>8.1148547363694604E-2</v>
      </c>
      <c r="N1058" s="123"/>
      <c r="O1058" s="123"/>
      <c r="P1058" s="23">
        <f t="shared" si="1"/>
        <v>212.5</v>
      </c>
      <c r="Q1058" s="117">
        <f>AVERAGE(P1058:P1059)</f>
        <v>212.25</v>
      </c>
    </row>
    <row r="1059" spans="1:17" ht="15.75" customHeight="1" x14ac:dyDescent="0.3">
      <c r="A1059" s="118">
        <v>4724</v>
      </c>
      <c r="B1059" s="118">
        <v>108</v>
      </c>
      <c r="C1059" s="67" t="s">
        <v>507</v>
      </c>
      <c r="D1059" s="67">
        <v>17</v>
      </c>
      <c r="E1059" s="68">
        <v>43619</v>
      </c>
      <c r="F1059" s="67">
        <v>5274</v>
      </c>
      <c r="G1059" s="67">
        <v>8004</v>
      </c>
      <c r="H1059" s="67">
        <v>7394</v>
      </c>
      <c r="I1059" s="67"/>
      <c r="J1059" s="157">
        <f t="shared" si="8"/>
        <v>28.773584905660378</v>
      </c>
      <c r="K1059" s="158"/>
      <c r="L1059" s="160"/>
      <c r="M1059" s="160"/>
      <c r="N1059" s="123"/>
      <c r="O1059" s="123"/>
      <c r="P1059" s="23">
        <f t="shared" si="1"/>
        <v>212</v>
      </c>
      <c r="Q1059" s="117"/>
    </row>
    <row r="1060" spans="1:17" ht="15.75" customHeight="1" x14ac:dyDescent="0.3">
      <c r="A1060" s="118">
        <v>5337</v>
      </c>
      <c r="B1060" s="118">
        <v>75</v>
      </c>
      <c r="C1060" s="7" t="s">
        <v>507</v>
      </c>
      <c r="D1060" s="7">
        <v>19</v>
      </c>
      <c r="E1060" s="156">
        <v>43637</v>
      </c>
      <c r="F1060" s="7">
        <v>5226</v>
      </c>
      <c r="G1060" s="7">
        <v>8458</v>
      </c>
      <c r="H1060" s="7">
        <v>7725</v>
      </c>
      <c r="I1060" s="7">
        <v>9</v>
      </c>
      <c r="J1060" s="161">
        <f t="shared" si="8"/>
        <v>29.331732693077228</v>
      </c>
      <c r="K1060" s="3"/>
      <c r="L1060" s="162">
        <f>AVERAGE(J1060:J1061)</f>
        <v>28.916278208153113</v>
      </c>
      <c r="M1060" s="162">
        <f>_xlfn.STDEV.S(J1060,J1061)</f>
        <v>0.58754136712841276</v>
      </c>
      <c r="N1060" s="123"/>
      <c r="O1060" s="123"/>
      <c r="P1060" s="23">
        <f t="shared" si="1"/>
        <v>249.9</v>
      </c>
      <c r="Q1060" s="117">
        <f>AVERAGE(P1060:P1061)</f>
        <v>246.35000000000002</v>
      </c>
    </row>
    <row r="1061" spans="1:17" ht="15.75" customHeight="1" x14ac:dyDescent="0.3">
      <c r="A1061" s="118">
        <v>5338</v>
      </c>
      <c r="B1061" s="118">
        <v>76</v>
      </c>
      <c r="C1061" s="7" t="s">
        <v>507</v>
      </c>
      <c r="D1061" s="7">
        <v>19</v>
      </c>
      <c r="E1061" s="156">
        <v>43637</v>
      </c>
      <c r="F1061" s="7">
        <v>5239</v>
      </c>
      <c r="G1061" s="7">
        <v>8359</v>
      </c>
      <c r="H1061" s="7">
        <v>7667</v>
      </c>
      <c r="I1061" s="7"/>
      <c r="J1061" s="161">
        <f t="shared" si="8"/>
        <v>28.500823723228997</v>
      </c>
      <c r="K1061" s="3"/>
      <c r="L1061" s="23"/>
      <c r="M1061" s="23"/>
      <c r="N1061" s="123"/>
      <c r="O1061" s="123"/>
      <c r="P1061" s="23">
        <f t="shared" si="1"/>
        <v>242.8</v>
      </c>
      <c r="Q1061" s="117"/>
    </row>
    <row r="1062" spans="1:17" ht="15.75" customHeight="1" x14ac:dyDescent="0.3">
      <c r="A1062" s="118">
        <v>5965</v>
      </c>
      <c r="B1062" s="118">
        <v>106</v>
      </c>
      <c r="C1062" s="7" t="s">
        <v>507</v>
      </c>
      <c r="D1062" s="7">
        <v>22</v>
      </c>
      <c r="E1062" s="156">
        <v>43685</v>
      </c>
      <c r="F1062" s="7">
        <v>5219</v>
      </c>
      <c r="G1062" s="7">
        <v>6967</v>
      </c>
      <c r="H1062" s="7">
        <v>6724</v>
      </c>
      <c r="I1062" s="7">
        <v>9</v>
      </c>
      <c r="J1062" s="152">
        <f t="shared" si="8"/>
        <v>16.146179401993354</v>
      </c>
      <c r="K1062" s="153"/>
      <c r="L1062" s="154">
        <f>AVERAGE(J1062:J1063)</f>
        <v>16.592359477872947</v>
      </c>
      <c r="M1062" s="154">
        <f>_xlfn.STDEV.S(J1062,J1063)</f>
        <v>0.63099391456957377</v>
      </c>
      <c r="N1062" s="123"/>
      <c r="O1062" s="123"/>
      <c r="P1062" s="23">
        <f t="shared" si="1"/>
        <v>150.5</v>
      </c>
      <c r="Q1062" s="117">
        <f>AVERAGE(P1062:P1063)</f>
        <v>149.19999999999999</v>
      </c>
    </row>
    <row r="1063" spans="1:17" ht="15.75" customHeight="1" x14ac:dyDescent="0.3">
      <c r="A1063" s="118">
        <v>5966</v>
      </c>
      <c r="B1063" s="118">
        <v>106</v>
      </c>
      <c r="C1063" s="7" t="s">
        <v>507</v>
      </c>
      <c r="D1063" s="7">
        <v>22</v>
      </c>
      <c r="E1063" s="156">
        <v>43685</v>
      </c>
      <c r="F1063" s="7">
        <v>5219</v>
      </c>
      <c r="G1063" s="7">
        <v>6950</v>
      </c>
      <c r="H1063" s="7">
        <v>6698</v>
      </c>
      <c r="I1063" s="7"/>
      <c r="J1063" s="152">
        <f t="shared" si="8"/>
        <v>17.038539553752535</v>
      </c>
      <c r="K1063" s="153"/>
      <c r="L1063" s="155"/>
      <c r="M1063" s="155"/>
      <c r="N1063" s="123"/>
      <c r="O1063" s="123"/>
      <c r="P1063" s="23">
        <f t="shared" si="1"/>
        <v>147.9</v>
      </c>
      <c r="Q1063" s="117"/>
    </row>
    <row r="1064" spans="1:17" ht="15.75" customHeight="1" x14ac:dyDescent="0.3">
      <c r="A1064" s="118">
        <v>3355</v>
      </c>
      <c r="B1064" s="118">
        <v>111</v>
      </c>
      <c r="C1064" s="67" t="s">
        <v>508</v>
      </c>
      <c r="D1064" s="67">
        <v>13</v>
      </c>
      <c r="E1064" s="68">
        <v>43587</v>
      </c>
      <c r="F1064" s="67">
        <v>5213</v>
      </c>
      <c r="G1064" s="67">
        <v>8468</v>
      </c>
      <c r="H1064" s="67">
        <v>7577</v>
      </c>
      <c r="I1064" s="67">
        <v>1</v>
      </c>
      <c r="J1064" s="157">
        <f t="shared" si="8"/>
        <v>37.690355329949234</v>
      </c>
      <c r="K1064" s="158" t="s">
        <v>377</v>
      </c>
      <c r="L1064" s="159">
        <f>AVERAGE(J1064:J1065)</f>
        <v>38.327406712802613</v>
      </c>
      <c r="M1064" s="159">
        <f>_xlfn.STDEV.S(J1064,J1065)</f>
        <v>0.90092670555978327</v>
      </c>
      <c r="N1064" s="123">
        <v>1</v>
      </c>
      <c r="O1064" s="123"/>
      <c r="P1064" s="23">
        <f t="shared" si="1"/>
        <v>236.4</v>
      </c>
      <c r="Q1064" s="117">
        <f>AVERAGE(P1064:P1065)</f>
        <v>232.15</v>
      </c>
    </row>
    <row r="1065" spans="1:17" ht="15.75" customHeight="1" x14ac:dyDescent="0.3">
      <c r="A1065" s="118">
        <v>3356</v>
      </c>
      <c r="B1065" s="118">
        <v>112</v>
      </c>
      <c r="C1065" s="67" t="s">
        <v>508</v>
      </c>
      <c r="D1065" s="67">
        <v>13</v>
      </c>
      <c r="E1065" s="68">
        <v>43587</v>
      </c>
      <c r="F1065" s="67">
        <v>5197</v>
      </c>
      <c r="G1065" s="67">
        <v>8364</v>
      </c>
      <c r="H1065" s="67">
        <v>7476</v>
      </c>
      <c r="I1065" s="67"/>
      <c r="J1065" s="157">
        <f t="shared" si="8"/>
        <v>38.964458095655992</v>
      </c>
      <c r="K1065" s="158"/>
      <c r="L1065" s="160"/>
      <c r="M1065" s="160"/>
      <c r="N1065" s="123"/>
      <c r="O1065" s="123"/>
      <c r="P1065" s="23">
        <f t="shared" si="1"/>
        <v>227.9</v>
      </c>
      <c r="Q1065" s="117"/>
    </row>
    <row r="1066" spans="1:17" ht="15.75" customHeight="1" x14ac:dyDescent="0.3">
      <c r="A1066" s="118">
        <v>4079</v>
      </c>
      <c r="B1066" s="118">
        <v>109</v>
      </c>
      <c r="C1066" s="67" t="s">
        <v>508</v>
      </c>
      <c r="D1066" s="67">
        <v>15</v>
      </c>
      <c r="E1066" s="68">
        <v>43599</v>
      </c>
      <c r="F1066" s="67">
        <v>5191</v>
      </c>
      <c r="G1066" s="67">
        <v>8201</v>
      </c>
      <c r="H1066" s="67">
        <v>7458</v>
      </c>
      <c r="I1066" s="67"/>
      <c r="J1066" s="157">
        <f t="shared" si="8"/>
        <v>32.774591971768857</v>
      </c>
      <c r="K1066" s="157" t="s">
        <v>378</v>
      </c>
      <c r="L1066" s="159">
        <f>AVERAGE(J1066:J1067)</f>
        <v>33.083138436650287</v>
      </c>
      <c r="M1066" s="159">
        <f>_xlfn.STDEV.S(J1066,J1067)</f>
        <v>0.43635059525759845</v>
      </c>
      <c r="N1066" s="123"/>
      <c r="O1066" s="123"/>
      <c r="P1066" s="23">
        <f t="shared" si="1"/>
        <v>226.7</v>
      </c>
      <c r="Q1066" s="117">
        <f>AVERAGE(P1066:P1067)</f>
        <v>227.6</v>
      </c>
    </row>
    <row r="1067" spans="1:17" ht="15.75" customHeight="1" x14ac:dyDescent="0.3">
      <c r="A1067" s="118">
        <v>4080</v>
      </c>
      <c r="B1067" s="118">
        <v>110</v>
      </c>
      <c r="C1067" s="67" t="s">
        <v>508</v>
      </c>
      <c r="D1067" s="67">
        <v>15</v>
      </c>
      <c r="E1067" s="68">
        <v>43599</v>
      </c>
      <c r="F1067" s="67">
        <v>5243</v>
      </c>
      <c r="G1067" s="67">
        <v>8291</v>
      </c>
      <c r="H1067" s="67">
        <v>7528</v>
      </c>
      <c r="I1067" s="67"/>
      <c r="J1067" s="157">
        <f t="shared" si="8"/>
        <v>33.391684901531725</v>
      </c>
      <c r="K1067" s="157"/>
      <c r="L1067" s="160"/>
      <c r="M1067" s="160"/>
      <c r="N1067" s="123"/>
      <c r="O1067" s="123"/>
      <c r="P1067" s="23">
        <f t="shared" si="1"/>
        <v>228.5</v>
      </c>
      <c r="Q1067" s="117"/>
    </row>
    <row r="1068" spans="1:17" ht="15.75" customHeight="1" x14ac:dyDescent="0.3">
      <c r="A1068" s="118">
        <v>4725</v>
      </c>
      <c r="B1068" s="118">
        <v>109</v>
      </c>
      <c r="C1068" s="67" t="s">
        <v>508</v>
      </c>
      <c r="D1068" s="67">
        <v>17</v>
      </c>
      <c r="E1068" s="68">
        <v>43619</v>
      </c>
      <c r="F1068" s="67">
        <v>5191</v>
      </c>
      <c r="G1068" s="67">
        <v>8648</v>
      </c>
      <c r="H1068" s="67">
        <v>7937</v>
      </c>
      <c r="I1068" s="67"/>
      <c r="J1068" s="157">
        <f t="shared" si="8"/>
        <v>25.892206846321926</v>
      </c>
      <c r="K1068" s="158"/>
      <c r="L1068" s="159">
        <f>AVERAGE(J1068:J1069)</f>
        <v>25.890265859709189</v>
      </c>
      <c r="M1068" s="159">
        <f>_xlfn.STDEV.S(J1068,J1069)</f>
        <v>2.7449695921205851E-3</v>
      </c>
      <c r="N1068" s="123"/>
      <c r="O1068" s="123"/>
      <c r="P1068" s="23">
        <f t="shared" si="1"/>
        <v>274.60000000000002</v>
      </c>
      <c r="Q1068" s="117">
        <f>AVERAGE(P1068:P1069)</f>
        <v>275.20000000000005</v>
      </c>
    </row>
    <row r="1069" spans="1:17" ht="15.75" customHeight="1" x14ac:dyDescent="0.3">
      <c r="A1069" s="118">
        <v>4726</v>
      </c>
      <c r="B1069" s="118">
        <v>110</v>
      </c>
      <c r="C1069" s="67" t="s">
        <v>508</v>
      </c>
      <c r="D1069" s="67">
        <v>17</v>
      </c>
      <c r="E1069" s="68">
        <v>43619</v>
      </c>
      <c r="F1069" s="67">
        <v>5243</v>
      </c>
      <c r="G1069" s="67">
        <v>8715</v>
      </c>
      <c r="H1069" s="67">
        <v>8001</v>
      </c>
      <c r="I1069" s="67"/>
      <c r="J1069" s="157">
        <f t="shared" si="8"/>
        <v>25.888324873096447</v>
      </c>
      <c r="K1069" s="158"/>
      <c r="L1069" s="160"/>
      <c r="M1069" s="160"/>
      <c r="N1069" s="123"/>
      <c r="O1069" s="123"/>
      <c r="P1069" s="23">
        <f t="shared" si="1"/>
        <v>275.8</v>
      </c>
      <c r="Q1069" s="117"/>
    </row>
    <row r="1070" spans="1:17" ht="15.75" customHeight="1" x14ac:dyDescent="0.3">
      <c r="A1070" s="118">
        <v>5339</v>
      </c>
      <c r="B1070" s="118">
        <v>77</v>
      </c>
      <c r="C1070" s="7" t="s">
        <v>508</v>
      </c>
      <c r="D1070" s="7">
        <v>19</v>
      </c>
      <c r="E1070" s="156">
        <v>43637</v>
      </c>
      <c r="F1070" s="7">
        <v>5212</v>
      </c>
      <c r="G1070" s="7">
        <v>7447</v>
      </c>
      <c r="H1070" s="7">
        <v>7051</v>
      </c>
      <c r="I1070" s="7"/>
      <c r="J1070" s="161">
        <f t="shared" si="8"/>
        <v>21.533442088091352</v>
      </c>
      <c r="K1070" s="3"/>
      <c r="L1070" s="162">
        <f>AVERAGE(J1070:J1071)</f>
        <v>21.517000999252843</v>
      </c>
      <c r="M1070" s="162">
        <f>_xlfn.STDEV.S(J1070,J1071)</f>
        <v>2.3251210815602118E-2</v>
      </c>
      <c r="N1070" s="123"/>
      <c r="O1070" s="123"/>
      <c r="P1070" s="23">
        <f t="shared" si="1"/>
        <v>183.9</v>
      </c>
      <c r="Q1070" s="117">
        <f>AVERAGE(P1070:P1071)</f>
        <v>181.25</v>
      </c>
    </row>
    <row r="1071" spans="1:17" ht="15.75" customHeight="1" x14ac:dyDescent="0.3">
      <c r="A1071" s="118">
        <v>5340</v>
      </c>
      <c r="B1071" s="118">
        <v>78</v>
      </c>
      <c r="C1071" s="7" t="s">
        <v>508</v>
      </c>
      <c r="D1071" s="7">
        <v>19</v>
      </c>
      <c r="E1071" s="156">
        <v>43637</v>
      </c>
      <c r="F1071" s="7">
        <v>5245</v>
      </c>
      <c r="G1071" s="7">
        <v>7415</v>
      </c>
      <c r="H1071" s="7">
        <v>7031</v>
      </c>
      <c r="I1071" s="7"/>
      <c r="J1071" s="161">
        <f t="shared" si="8"/>
        <v>21.500559910414331</v>
      </c>
      <c r="K1071" s="3"/>
      <c r="L1071" s="23"/>
      <c r="M1071" s="23"/>
      <c r="N1071" s="123"/>
      <c r="O1071" s="123"/>
      <c r="P1071" s="23">
        <f t="shared" si="1"/>
        <v>178.6</v>
      </c>
      <c r="Q1071" s="117"/>
    </row>
    <row r="1072" spans="1:17" ht="15.75" customHeight="1" x14ac:dyDescent="0.3">
      <c r="A1072" s="118">
        <v>5967</v>
      </c>
      <c r="B1072" s="118">
        <v>107</v>
      </c>
      <c r="C1072" s="7" t="s">
        <v>508</v>
      </c>
      <c r="D1072" s="7">
        <v>22</v>
      </c>
      <c r="E1072" s="156">
        <v>43685</v>
      </c>
      <c r="F1072" s="7">
        <v>5226</v>
      </c>
      <c r="G1072" s="7">
        <v>8331</v>
      </c>
      <c r="H1072" s="7">
        <v>7894</v>
      </c>
      <c r="I1072" s="7">
        <v>6</v>
      </c>
      <c r="J1072" s="152">
        <f t="shared" si="8"/>
        <v>16.379310344827587</v>
      </c>
      <c r="K1072" s="153"/>
      <c r="L1072" s="154">
        <f>AVERAGE(J1072:J1073)</f>
        <v>16.913995348366875</v>
      </c>
      <c r="M1072" s="154">
        <f>_xlfn.STDEV.S(J1072,J1073)</f>
        <v>0.75615878360276434</v>
      </c>
      <c r="N1072" s="123"/>
      <c r="O1072" s="123"/>
      <c r="P1072" s="23">
        <f t="shared" si="1"/>
        <v>266.8</v>
      </c>
      <c r="Q1072" s="117">
        <f>AVERAGE(P1072:P1073)</f>
        <v>269.8</v>
      </c>
    </row>
    <row r="1073" spans="1:17" ht="15.75" customHeight="1" x14ac:dyDescent="0.3">
      <c r="A1073" s="118">
        <v>5968</v>
      </c>
      <c r="B1073" s="118">
        <v>107</v>
      </c>
      <c r="C1073" s="7" t="s">
        <v>508</v>
      </c>
      <c r="D1073" s="7">
        <v>22</v>
      </c>
      <c r="E1073" s="156">
        <v>43685</v>
      </c>
      <c r="F1073" s="7">
        <v>5226</v>
      </c>
      <c r="G1073" s="7">
        <v>8430</v>
      </c>
      <c r="H1073" s="7">
        <v>7954</v>
      </c>
      <c r="I1073" s="7"/>
      <c r="J1073" s="152">
        <f t="shared" si="8"/>
        <v>17.448680351906159</v>
      </c>
      <c r="K1073" s="153"/>
      <c r="L1073" s="155"/>
      <c r="M1073" s="155"/>
      <c r="N1073" s="123"/>
      <c r="O1073" s="123"/>
      <c r="P1073" s="23">
        <f t="shared" si="1"/>
        <v>272.8</v>
      </c>
      <c r="Q1073" s="117"/>
    </row>
    <row r="1074" spans="1:17" ht="15.75" customHeight="1" x14ac:dyDescent="0.3">
      <c r="A1074" s="118">
        <v>3357</v>
      </c>
      <c r="B1074" s="118">
        <v>113</v>
      </c>
      <c r="C1074" s="67" t="s">
        <v>509</v>
      </c>
      <c r="D1074" s="67">
        <v>13</v>
      </c>
      <c r="E1074" s="68">
        <v>43587</v>
      </c>
      <c r="F1074" s="67">
        <v>5283</v>
      </c>
      <c r="G1074" s="67">
        <v>6332</v>
      </c>
      <c r="H1074" s="67">
        <v>6181</v>
      </c>
      <c r="I1074" s="67">
        <v>1</v>
      </c>
      <c r="J1074" s="157">
        <f t="shared" si="8"/>
        <v>16.815144766146993</v>
      </c>
      <c r="K1074" s="158" t="s">
        <v>13</v>
      </c>
      <c r="L1074" s="159">
        <f>AVERAGE(J1074:J1075)</f>
        <v>16.579615393826185</v>
      </c>
      <c r="M1074" s="159">
        <f>_xlfn.STDEV.S(J1074,J1075)</f>
        <v>0.33308883267330963</v>
      </c>
      <c r="N1074" s="123">
        <v>1</v>
      </c>
      <c r="O1074" s="123"/>
      <c r="P1074" s="23">
        <f t="shared" si="1"/>
        <v>89.8</v>
      </c>
      <c r="Q1074" s="117">
        <f>AVERAGE(P1074:P1075)</f>
        <v>91.4</v>
      </c>
    </row>
    <row r="1075" spans="1:17" ht="15.75" customHeight="1" x14ac:dyDescent="0.3">
      <c r="A1075" s="118">
        <v>3358</v>
      </c>
      <c r="B1075" s="118">
        <v>114</v>
      </c>
      <c r="C1075" s="67" t="s">
        <v>509</v>
      </c>
      <c r="D1075" s="67">
        <v>13</v>
      </c>
      <c r="E1075" s="68">
        <v>43587</v>
      </c>
      <c r="F1075" s="67">
        <v>5247</v>
      </c>
      <c r="G1075" s="67">
        <v>6329</v>
      </c>
      <c r="H1075" s="67">
        <v>6177</v>
      </c>
      <c r="I1075" s="67"/>
      <c r="J1075" s="157">
        <f t="shared" si="8"/>
        <v>16.344086021505376</v>
      </c>
      <c r="K1075" s="158"/>
      <c r="L1075" s="160"/>
      <c r="M1075" s="160"/>
      <c r="N1075" s="123"/>
      <c r="O1075" s="123"/>
      <c r="P1075" s="23">
        <f t="shared" si="1"/>
        <v>93</v>
      </c>
      <c r="Q1075" s="117"/>
    </row>
    <row r="1076" spans="1:17" ht="15.75" customHeight="1" x14ac:dyDescent="0.3">
      <c r="A1076" s="118">
        <v>3739</v>
      </c>
      <c r="B1076" s="118">
        <v>161</v>
      </c>
      <c r="C1076" s="67" t="s">
        <v>509</v>
      </c>
      <c r="D1076" s="67">
        <v>14</v>
      </c>
      <c r="E1076" s="68">
        <v>43591</v>
      </c>
      <c r="F1076" s="67">
        <v>5264</v>
      </c>
      <c r="G1076" s="10">
        <v>6901</v>
      </c>
      <c r="H1076" s="67">
        <v>6325</v>
      </c>
      <c r="I1076" s="67"/>
      <c r="J1076" s="157">
        <f t="shared" si="8"/>
        <v>54.288407163053719</v>
      </c>
      <c r="K1076" s="158" t="s">
        <v>13</v>
      </c>
      <c r="L1076" s="159">
        <f>AVERAGE(J1076:J1077)</f>
        <v>52.974461884109886</v>
      </c>
      <c r="M1076" s="159">
        <f>_xlfn.STDEV.S(J1076,J1077)</f>
        <v>1.8581992336984692</v>
      </c>
      <c r="N1076" s="123"/>
      <c r="O1076" s="123"/>
      <c r="P1076" s="23">
        <f t="shared" si="1"/>
        <v>106.1</v>
      </c>
      <c r="Q1076" s="117">
        <f>AVERAGE(P1076:P1077)</f>
        <v>107.25</v>
      </c>
    </row>
    <row r="1077" spans="1:17" ht="15.75" customHeight="1" x14ac:dyDescent="0.3">
      <c r="A1077" s="118">
        <v>3740</v>
      </c>
      <c r="B1077" s="118">
        <v>162</v>
      </c>
      <c r="C1077" s="67" t="s">
        <v>509</v>
      </c>
      <c r="D1077" s="67">
        <v>14</v>
      </c>
      <c r="E1077" s="68">
        <v>43591</v>
      </c>
      <c r="F1077" s="67">
        <v>5232</v>
      </c>
      <c r="G1077" s="10">
        <v>6876</v>
      </c>
      <c r="H1077" s="67">
        <v>6316</v>
      </c>
      <c r="I1077" s="67"/>
      <c r="J1077" s="157">
        <f t="shared" si="8"/>
        <v>51.660516605166052</v>
      </c>
      <c r="K1077" s="158"/>
      <c r="L1077" s="160"/>
      <c r="M1077" s="160"/>
      <c r="N1077" s="123"/>
      <c r="O1077" s="123"/>
      <c r="P1077" s="23">
        <f t="shared" si="1"/>
        <v>108.4</v>
      </c>
      <c r="Q1077" s="117"/>
    </row>
    <row r="1078" spans="1:17" ht="15.75" customHeight="1" x14ac:dyDescent="0.3">
      <c r="A1078" s="118">
        <v>4081</v>
      </c>
      <c r="B1078" s="118">
        <v>111</v>
      </c>
      <c r="C1078" s="67" t="s">
        <v>509</v>
      </c>
      <c r="D1078" s="67">
        <v>15</v>
      </c>
      <c r="E1078" s="68">
        <v>43599</v>
      </c>
      <c r="F1078" s="67">
        <v>5213</v>
      </c>
      <c r="G1078" s="67">
        <v>7028</v>
      </c>
      <c r="H1078" s="67">
        <v>6572</v>
      </c>
      <c r="I1078" s="67"/>
      <c r="J1078" s="157">
        <f t="shared" si="8"/>
        <v>33.554083885209714</v>
      </c>
      <c r="K1078" s="157"/>
      <c r="L1078" s="159">
        <f>AVERAGE(J1078:J1079)</f>
        <v>33.532184610156278</v>
      </c>
      <c r="M1078" s="159">
        <f>_xlfn.STDEV.S(J1078,J1079)</f>
        <v>3.0970251786702208E-2</v>
      </c>
      <c r="N1078" s="123"/>
      <c r="O1078" s="123"/>
      <c r="P1078" s="23">
        <f t="shared" si="1"/>
        <v>135.9</v>
      </c>
      <c r="Q1078" s="117">
        <f>AVERAGE(P1078:P1079)</f>
        <v>143.30000000000001</v>
      </c>
    </row>
    <row r="1079" spans="1:17" ht="15.75" customHeight="1" x14ac:dyDescent="0.3">
      <c r="A1079" s="118">
        <v>4082</v>
      </c>
      <c r="B1079" s="118">
        <v>112</v>
      </c>
      <c r="C1079" s="67" t="s">
        <v>509</v>
      </c>
      <c r="D1079" s="67">
        <v>15</v>
      </c>
      <c r="E1079" s="68">
        <v>43599</v>
      </c>
      <c r="F1079" s="67">
        <v>5197</v>
      </c>
      <c r="G1079" s="67">
        <v>7209</v>
      </c>
      <c r="H1079" s="67">
        <v>6704</v>
      </c>
      <c r="I1079" s="67"/>
      <c r="J1079" s="157">
        <f t="shared" si="8"/>
        <v>33.51028533510285</v>
      </c>
      <c r="K1079" s="157"/>
      <c r="L1079" s="160"/>
      <c r="M1079" s="160"/>
      <c r="N1079" s="123"/>
      <c r="O1079" s="123"/>
      <c r="P1079" s="23">
        <f t="shared" si="1"/>
        <v>150.69999999999999</v>
      </c>
      <c r="Q1079" s="117"/>
    </row>
    <row r="1080" spans="1:17" ht="15.75" customHeight="1" x14ac:dyDescent="0.3">
      <c r="A1080" s="118">
        <v>4727</v>
      </c>
      <c r="B1080" s="118">
        <v>111</v>
      </c>
      <c r="C1080" s="67" t="s">
        <v>509</v>
      </c>
      <c r="D1080" s="67">
        <v>17</v>
      </c>
      <c r="E1080" s="68">
        <v>43619</v>
      </c>
      <c r="F1080" s="67">
        <v>5213</v>
      </c>
      <c r="G1080" s="67">
        <v>6895</v>
      </c>
      <c r="H1080" s="67">
        <v>6563</v>
      </c>
      <c r="I1080" s="67"/>
      <c r="J1080" s="157">
        <f t="shared" si="8"/>
        <v>24.592592592592595</v>
      </c>
      <c r="K1080" s="158"/>
      <c r="L1080" s="159">
        <f>AVERAGE(J1080:J1081)</f>
        <v>24.489604846482173</v>
      </c>
      <c r="M1080" s="159">
        <f>_xlfn.STDEV.S(J1080,J1081)</f>
        <v>0.14564666730759834</v>
      </c>
      <c r="N1080" s="123"/>
      <c r="O1080" s="123"/>
      <c r="P1080" s="23">
        <f t="shared" si="1"/>
        <v>135</v>
      </c>
      <c r="Q1080" s="117">
        <f>AVERAGE(P1080:P1081)</f>
        <v>134.75</v>
      </c>
    </row>
    <row r="1081" spans="1:17" ht="15.75" customHeight="1" x14ac:dyDescent="0.3">
      <c r="A1081" s="118">
        <v>4728</v>
      </c>
      <c r="B1081" s="118">
        <v>112</v>
      </c>
      <c r="C1081" s="67" t="s">
        <v>509</v>
      </c>
      <c r="D1081" s="67">
        <v>17</v>
      </c>
      <c r="E1081" s="68">
        <v>43619</v>
      </c>
      <c r="F1081" s="67">
        <v>5197</v>
      </c>
      <c r="G1081" s="67">
        <v>6870</v>
      </c>
      <c r="H1081" s="67">
        <v>6542</v>
      </c>
      <c r="I1081" s="67"/>
      <c r="J1081" s="157">
        <f t="shared" si="8"/>
        <v>24.386617100371748</v>
      </c>
      <c r="K1081" s="158"/>
      <c r="L1081" s="160"/>
      <c r="M1081" s="160"/>
      <c r="N1081" s="123"/>
      <c r="O1081" s="123"/>
      <c r="P1081" s="23">
        <f t="shared" si="1"/>
        <v>134.5</v>
      </c>
      <c r="Q1081" s="117"/>
    </row>
    <row r="1082" spans="1:17" ht="15.75" customHeight="1" x14ac:dyDescent="0.3">
      <c r="A1082" s="118">
        <v>5341</v>
      </c>
      <c r="B1082" s="118">
        <v>79</v>
      </c>
      <c r="C1082" s="7" t="s">
        <v>509</v>
      </c>
      <c r="D1082" s="7">
        <v>19</v>
      </c>
      <c r="E1082" s="156">
        <v>43637</v>
      </c>
      <c r="F1082" s="7">
        <v>5242</v>
      </c>
      <c r="G1082" s="7">
        <v>7080</v>
      </c>
      <c r="H1082" s="7">
        <v>6756</v>
      </c>
      <c r="I1082" s="7">
        <v>7</v>
      </c>
      <c r="J1082" s="161">
        <f t="shared" si="8"/>
        <v>21.400264200792602</v>
      </c>
      <c r="K1082" s="3"/>
      <c r="L1082" s="162">
        <f>AVERAGE(J1082:J1083)</f>
        <v>21.426896600745707</v>
      </c>
      <c r="M1082" s="162">
        <f>_xlfn.STDEV.S(J1082,J1083)</f>
        <v>3.766390121222514E-2</v>
      </c>
      <c r="N1082" s="123"/>
      <c r="O1082" s="123"/>
      <c r="P1082" s="23">
        <f t="shared" si="1"/>
        <v>151.4</v>
      </c>
      <c r="Q1082" s="117">
        <f>AVERAGE(P1082:P1083)</f>
        <v>147.25</v>
      </c>
    </row>
    <row r="1083" spans="1:17" ht="15.75" customHeight="1" x14ac:dyDescent="0.3">
      <c r="A1083" s="118">
        <v>5342</v>
      </c>
      <c r="B1083" s="118">
        <v>80</v>
      </c>
      <c r="C1083" s="7" t="s">
        <v>509</v>
      </c>
      <c r="D1083" s="7">
        <v>19</v>
      </c>
      <c r="E1083" s="156">
        <v>43637</v>
      </c>
      <c r="F1083" s="7">
        <v>5245</v>
      </c>
      <c r="G1083" s="7">
        <v>6983</v>
      </c>
      <c r="H1083" s="7">
        <v>6676</v>
      </c>
      <c r="I1083" s="7"/>
      <c r="J1083" s="161">
        <f t="shared" si="8"/>
        <v>21.453529000698811</v>
      </c>
      <c r="K1083" s="3"/>
      <c r="L1083" s="23"/>
      <c r="M1083" s="23"/>
      <c r="N1083" s="123"/>
      <c r="O1083" s="123"/>
      <c r="P1083" s="23">
        <f t="shared" si="1"/>
        <v>143.1</v>
      </c>
      <c r="Q1083" s="117"/>
    </row>
    <row r="1084" spans="1:17" ht="15.75" customHeight="1" x14ac:dyDescent="0.3">
      <c r="A1084" s="118">
        <v>5969</v>
      </c>
      <c r="B1084" s="118">
        <v>108</v>
      </c>
      <c r="C1084" s="7" t="s">
        <v>509</v>
      </c>
      <c r="D1084" s="7">
        <v>22</v>
      </c>
      <c r="E1084" s="156">
        <v>43685</v>
      </c>
      <c r="F1084" s="7">
        <v>5274</v>
      </c>
      <c r="G1084" s="7">
        <v>6462</v>
      </c>
      <c r="H1084" s="7">
        <v>6307</v>
      </c>
      <c r="I1084" s="7">
        <v>7</v>
      </c>
      <c r="J1084" s="152">
        <f t="shared" si="8"/>
        <v>15.004840271055178</v>
      </c>
      <c r="K1084" s="153"/>
      <c r="L1084" s="154">
        <f>AVERAGE(J1084:J1085)</f>
        <v>15.835753468860922</v>
      </c>
      <c r="M1084" s="154">
        <f>_xlfn.STDEV.S(J1084,J1085)</f>
        <v>1.1750887134916803</v>
      </c>
      <c r="N1084" s="123"/>
      <c r="O1084" s="123"/>
      <c r="P1084" s="23">
        <f t="shared" si="1"/>
        <v>103.3</v>
      </c>
      <c r="Q1084" s="117">
        <f>AVERAGE(P1084:P1085)</f>
        <v>104.44999999999999</v>
      </c>
    </row>
    <row r="1085" spans="1:17" ht="15.75" customHeight="1" x14ac:dyDescent="0.3">
      <c r="A1085" s="118">
        <v>5970</v>
      </c>
      <c r="B1085" s="118">
        <v>108</v>
      </c>
      <c r="C1085" s="7" t="s">
        <v>509</v>
      </c>
      <c r="D1085" s="7">
        <v>22</v>
      </c>
      <c r="E1085" s="156">
        <v>43685</v>
      </c>
      <c r="F1085" s="7">
        <v>5274</v>
      </c>
      <c r="G1085" s="7">
        <v>6506</v>
      </c>
      <c r="H1085" s="7">
        <v>6330</v>
      </c>
      <c r="I1085" s="7"/>
      <c r="J1085" s="152">
        <f t="shared" si="8"/>
        <v>16.666666666666664</v>
      </c>
      <c r="K1085" s="153"/>
      <c r="L1085" s="155"/>
      <c r="M1085" s="155"/>
      <c r="N1085" s="123"/>
      <c r="O1085" s="123"/>
      <c r="P1085" s="23">
        <f t="shared" si="1"/>
        <v>105.6</v>
      </c>
      <c r="Q1085" s="117"/>
    </row>
    <row r="1086" spans="1:17" ht="15.75" customHeight="1" x14ac:dyDescent="0.3">
      <c r="A1086" s="118">
        <v>3359</v>
      </c>
      <c r="B1086" s="118">
        <v>115</v>
      </c>
      <c r="C1086" s="67" t="s">
        <v>510</v>
      </c>
      <c r="D1086" s="67">
        <v>13</v>
      </c>
      <c r="E1086" s="68">
        <v>43587</v>
      </c>
      <c r="F1086" s="67">
        <v>5260</v>
      </c>
      <c r="G1086" s="67">
        <v>9297</v>
      </c>
      <c r="H1086" s="67">
        <v>8134</v>
      </c>
      <c r="I1086" s="67">
        <v>1</v>
      </c>
      <c r="J1086" s="157">
        <f t="shared" si="8"/>
        <v>40.466249130132219</v>
      </c>
      <c r="K1086" s="158" t="s">
        <v>13</v>
      </c>
      <c r="L1086" s="159">
        <f>AVERAGE(J1086:J1087)</f>
        <v>41.371190922540251</v>
      </c>
      <c r="M1086" s="159">
        <f>_xlfn.STDEV.S(J1086,J1087)</f>
        <v>1.2797809559816513</v>
      </c>
      <c r="N1086" s="123">
        <v>1</v>
      </c>
      <c r="O1086" s="123"/>
      <c r="P1086" s="23">
        <f t="shared" si="1"/>
        <v>287.39999999999998</v>
      </c>
      <c r="Q1086" s="117">
        <f>AVERAGE(P1086:P1087)</f>
        <v>283.85000000000002</v>
      </c>
    </row>
    <row r="1087" spans="1:17" ht="15.75" customHeight="1" x14ac:dyDescent="0.3">
      <c r="A1087" s="118">
        <v>3360</v>
      </c>
      <c r="B1087" s="118">
        <v>116</v>
      </c>
      <c r="C1087" s="67" t="s">
        <v>510</v>
      </c>
      <c r="D1087" s="67">
        <v>13</v>
      </c>
      <c r="E1087" s="68">
        <v>43587</v>
      </c>
      <c r="F1087" s="67">
        <v>5263</v>
      </c>
      <c r="G1087" s="67">
        <v>9251</v>
      </c>
      <c r="H1087" s="67">
        <v>8066</v>
      </c>
      <c r="I1087" s="67"/>
      <c r="J1087" s="157">
        <f t="shared" si="8"/>
        <v>42.276132714948275</v>
      </c>
      <c r="K1087" s="158"/>
      <c r="L1087" s="160"/>
      <c r="M1087" s="160"/>
      <c r="N1087" s="123"/>
      <c r="O1087" s="123"/>
      <c r="P1087" s="23">
        <f t="shared" si="1"/>
        <v>280.3</v>
      </c>
      <c r="Q1087" s="117"/>
    </row>
    <row r="1088" spans="1:17" ht="15.75" customHeight="1" x14ac:dyDescent="0.3">
      <c r="A1088" s="118">
        <v>4083</v>
      </c>
      <c r="B1088" s="118">
        <v>113</v>
      </c>
      <c r="C1088" s="67" t="s">
        <v>510</v>
      </c>
      <c r="D1088" s="67">
        <v>15</v>
      </c>
      <c r="E1088" s="68">
        <v>43599</v>
      </c>
      <c r="F1088" s="67">
        <v>5283</v>
      </c>
      <c r="G1088" s="67">
        <v>9030</v>
      </c>
      <c r="H1088" s="67">
        <v>7979</v>
      </c>
      <c r="I1088" s="67"/>
      <c r="J1088" s="157">
        <f t="shared" si="8"/>
        <v>38.983679525222556</v>
      </c>
      <c r="K1088" s="157"/>
      <c r="L1088" s="159">
        <f>AVERAGE(J1088:J1089)</f>
        <v>39.808791329562844</v>
      </c>
      <c r="M1088" s="159">
        <f>_xlfn.STDEV.S(J1088,J1089)</f>
        <v>1.1668843041721713</v>
      </c>
      <c r="N1088" s="123"/>
      <c r="O1088" s="123"/>
      <c r="P1088" s="23">
        <f t="shared" si="1"/>
        <v>269.60000000000002</v>
      </c>
      <c r="Q1088" s="117">
        <f>AVERAGE(P1088:P1089)</f>
        <v>275.20000000000005</v>
      </c>
    </row>
    <row r="1089" spans="1:17" ht="15.75" customHeight="1" x14ac:dyDescent="0.3">
      <c r="A1089" s="118">
        <v>4084</v>
      </c>
      <c r="B1089" s="118">
        <v>114</v>
      </c>
      <c r="C1089" s="67" t="s">
        <v>510</v>
      </c>
      <c r="D1089" s="67">
        <v>15</v>
      </c>
      <c r="E1089" s="68">
        <v>43599</v>
      </c>
      <c r="F1089" s="67">
        <v>5247</v>
      </c>
      <c r="G1089" s="67">
        <v>9196</v>
      </c>
      <c r="H1089" s="67">
        <v>8055</v>
      </c>
      <c r="I1089" s="67"/>
      <c r="J1089" s="157">
        <f t="shared" si="8"/>
        <v>40.633903133903132</v>
      </c>
      <c r="K1089" s="157"/>
      <c r="L1089" s="160"/>
      <c r="M1089" s="160"/>
      <c r="N1089" s="123"/>
      <c r="O1089" s="123"/>
      <c r="P1089" s="23">
        <f t="shared" si="1"/>
        <v>280.8</v>
      </c>
      <c r="Q1089" s="117"/>
    </row>
    <row r="1090" spans="1:17" ht="15.75" customHeight="1" x14ac:dyDescent="0.3">
      <c r="A1090" s="118">
        <v>4729</v>
      </c>
      <c r="B1090" s="118">
        <v>113</v>
      </c>
      <c r="C1090" s="67" t="s">
        <v>510</v>
      </c>
      <c r="D1090" s="67">
        <v>17</v>
      </c>
      <c r="E1090" s="68">
        <v>43619</v>
      </c>
      <c r="F1090" s="67">
        <v>5283</v>
      </c>
      <c r="G1090" s="67">
        <v>9076</v>
      </c>
      <c r="H1090" s="67">
        <v>8251</v>
      </c>
      <c r="I1090" s="67"/>
      <c r="J1090" s="157">
        <f t="shared" si="8"/>
        <v>27.796495956873311</v>
      </c>
      <c r="K1090" s="158"/>
      <c r="L1090" s="159">
        <f>AVERAGE(J1090:J1091)</f>
        <v>27.929497978436657</v>
      </c>
      <c r="M1090" s="159">
        <f>_xlfn.STDEV.S(J1090,J1091)</f>
        <v>0.18809326271792032</v>
      </c>
      <c r="N1090" s="123"/>
      <c r="O1090" s="123"/>
      <c r="P1090" s="23">
        <f t="shared" si="1"/>
        <v>296.8</v>
      </c>
      <c r="Q1090" s="117">
        <f>AVERAGE(P1090:P1091)</f>
        <v>308.39999999999998</v>
      </c>
    </row>
    <row r="1091" spans="1:17" ht="15.75" customHeight="1" x14ac:dyDescent="0.3">
      <c r="A1091" s="118">
        <v>4730</v>
      </c>
      <c r="B1091" s="118">
        <v>114</v>
      </c>
      <c r="C1091" s="67" t="s">
        <v>510</v>
      </c>
      <c r="D1091" s="67">
        <v>17</v>
      </c>
      <c r="E1091" s="68">
        <v>43619</v>
      </c>
      <c r="F1091" s="67">
        <v>5247</v>
      </c>
      <c r="G1091" s="67">
        <v>9345</v>
      </c>
      <c r="H1091" s="67">
        <v>8447</v>
      </c>
      <c r="I1091" s="67"/>
      <c r="J1091" s="157">
        <f t="shared" si="8"/>
        <v>28.0625</v>
      </c>
      <c r="K1091" s="158"/>
      <c r="L1091" s="160"/>
      <c r="M1091" s="160"/>
      <c r="N1091" s="123"/>
      <c r="O1091" s="123"/>
      <c r="P1091" s="23">
        <f t="shared" si="1"/>
        <v>320</v>
      </c>
      <c r="Q1091" s="117"/>
    </row>
    <row r="1092" spans="1:17" ht="15.75" customHeight="1" x14ac:dyDescent="0.3">
      <c r="A1092" s="118">
        <v>5343</v>
      </c>
      <c r="B1092" s="118">
        <v>81</v>
      </c>
      <c r="C1092" s="7" t="s">
        <v>510</v>
      </c>
      <c r="D1092" s="7">
        <v>19</v>
      </c>
      <c r="E1092" s="156">
        <v>43637</v>
      </c>
      <c r="F1092" s="7">
        <v>5180</v>
      </c>
      <c r="G1092" s="7">
        <v>8280</v>
      </c>
      <c r="H1092" s="7">
        <v>7626</v>
      </c>
      <c r="I1092" s="7">
        <v>6</v>
      </c>
      <c r="J1092" s="161">
        <f t="shared" si="8"/>
        <v>26.737530662305804</v>
      </c>
      <c r="K1092" s="3"/>
      <c r="L1092" s="162">
        <f>AVERAGE(J1092:J1093)</f>
        <v>26.528688259861958</v>
      </c>
      <c r="M1092" s="162">
        <f>_xlfn.STDEV.S(J1092,J1093)</f>
        <v>0.29534775793466705</v>
      </c>
      <c r="N1092" s="123"/>
      <c r="O1092" s="123"/>
      <c r="P1092" s="23">
        <f t="shared" si="1"/>
        <v>244.6</v>
      </c>
      <c r="Q1092" s="117">
        <f>AVERAGE(P1092:P1093)</f>
        <v>252.05</v>
      </c>
    </row>
    <row r="1093" spans="1:17" ht="15.75" customHeight="1" x14ac:dyDescent="0.3">
      <c r="A1093" s="118">
        <v>5344</v>
      </c>
      <c r="B1093" s="118">
        <v>82</v>
      </c>
      <c r="C1093" s="7" t="s">
        <v>510</v>
      </c>
      <c r="D1093" s="7">
        <v>19</v>
      </c>
      <c r="E1093" s="156">
        <v>43637</v>
      </c>
      <c r="F1093" s="7">
        <v>5194</v>
      </c>
      <c r="G1093" s="7">
        <v>8472</v>
      </c>
      <c r="H1093" s="7">
        <v>7789</v>
      </c>
      <c r="I1093" s="7"/>
      <c r="J1093" s="161">
        <f t="shared" si="8"/>
        <v>26.319845857418112</v>
      </c>
      <c r="K1093" s="3"/>
      <c r="L1093" s="23"/>
      <c r="M1093" s="23"/>
      <c r="N1093" s="123"/>
      <c r="O1093" s="123"/>
      <c r="P1093" s="23">
        <f t="shared" si="1"/>
        <v>259.5</v>
      </c>
      <c r="Q1093" s="117"/>
    </row>
    <row r="1094" spans="1:17" ht="15.75" customHeight="1" x14ac:dyDescent="0.3">
      <c r="A1094" s="118">
        <v>5971</v>
      </c>
      <c r="B1094" s="118">
        <v>109</v>
      </c>
      <c r="C1094" s="7" t="s">
        <v>510</v>
      </c>
      <c r="D1094" s="7">
        <v>22</v>
      </c>
      <c r="E1094" s="156">
        <v>43685</v>
      </c>
      <c r="F1094" s="7">
        <v>5191</v>
      </c>
      <c r="G1094" s="7">
        <v>8155</v>
      </c>
      <c r="H1094" s="7">
        <v>7735</v>
      </c>
      <c r="I1094" s="7">
        <v>6</v>
      </c>
      <c r="J1094" s="152">
        <f t="shared" si="8"/>
        <v>16.509433962264151</v>
      </c>
      <c r="K1094" s="153"/>
      <c r="L1094" s="154">
        <f>AVERAGE(J1094:J1095)</f>
        <v>16.579099365664838</v>
      </c>
      <c r="M1094" s="154">
        <f>_xlfn.STDEV.S(J1094,J1095)</f>
        <v>9.8521758317442643E-2</v>
      </c>
      <c r="N1094" s="123"/>
      <c r="O1094" s="123"/>
      <c r="P1094" s="23">
        <f t="shared" si="1"/>
        <v>254.4</v>
      </c>
      <c r="Q1094" s="117">
        <f>AVERAGE(P1094:P1095)</f>
        <v>266.85000000000002</v>
      </c>
    </row>
    <row r="1095" spans="1:17" ht="15.75" customHeight="1" x14ac:dyDescent="0.3">
      <c r="A1095" s="118">
        <v>5972</v>
      </c>
      <c r="B1095" s="118">
        <v>109</v>
      </c>
      <c r="C1095" s="7" t="s">
        <v>510</v>
      </c>
      <c r="D1095" s="7">
        <v>22</v>
      </c>
      <c r="E1095" s="156">
        <v>43685</v>
      </c>
      <c r="F1095" s="7">
        <v>5191</v>
      </c>
      <c r="G1095" s="7">
        <v>8449</v>
      </c>
      <c r="H1095" s="7">
        <v>7984</v>
      </c>
      <c r="I1095" s="7"/>
      <c r="J1095" s="152">
        <f t="shared" si="8"/>
        <v>16.648764769065522</v>
      </c>
      <c r="K1095" s="153"/>
      <c r="L1095" s="155"/>
      <c r="M1095" s="155"/>
      <c r="N1095" s="123"/>
      <c r="O1095" s="123"/>
      <c r="P1095" s="23">
        <f t="shared" si="1"/>
        <v>279.3</v>
      </c>
      <c r="Q1095" s="117"/>
    </row>
    <row r="1096" spans="1:17" ht="15.75" customHeight="1" x14ac:dyDescent="0.3">
      <c r="A1096" s="118">
        <v>3361</v>
      </c>
      <c r="B1096" s="118">
        <v>117</v>
      </c>
      <c r="C1096" s="67" t="s">
        <v>511</v>
      </c>
      <c r="D1096" s="67">
        <v>13</v>
      </c>
      <c r="E1096" s="68">
        <v>43587</v>
      </c>
      <c r="F1096" s="67">
        <v>5221</v>
      </c>
      <c r="G1096" s="67">
        <v>7406</v>
      </c>
      <c r="H1096" s="67">
        <v>7023</v>
      </c>
      <c r="I1096" s="67">
        <v>1</v>
      </c>
      <c r="J1096" s="157">
        <f t="shared" si="8"/>
        <v>21.254162042175363</v>
      </c>
      <c r="K1096" s="158" t="s">
        <v>13</v>
      </c>
      <c r="L1096" s="159">
        <f>AVERAGE(J1096:J1097)</f>
        <v>21.243327519687121</v>
      </c>
      <c r="M1096" s="159">
        <f>_xlfn.STDEV.S(J1096,J1097)</f>
        <v>1.5322328644708151E-2</v>
      </c>
      <c r="N1096" s="123">
        <v>1</v>
      </c>
      <c r="O1096" s="123"/>
      <c r="P1096" s="23">
        <f t="shared" si="1"/>
        <v>180.2</v>
      </c>
      <c r="Q1096" s="117">
        <f>AVERAGE(P1096:P1097)</f>
        <v>179.35</v>
      </c>
    </row>
    <row r="1097" spans="1:17" ht="15.75" customHeight="1" x14ac:dyDescent="0.3">
      <c r="A1097" s="118">
        <v>3362</v>
      </c>
      <c r="B1097" s="118">
        <v>118</v>
      </c>
      <c r="C1097" s="67" t="s">
        <v>511</v>
      </c>
      <c r="D1097" s="67">
        <v>13</v>
      </c>
      <c r="E1097" s="68">
        <v>43587</v>
      </c>
      <c r="F1097" s="67">
        <v>5249</v>
      </c>
      <c r="G1097" s="67">
        <v>7413</v>
      </c>
      <c r="H1097" s="67">
        <v>7034</v>
      </c>
      <c r="I1097" s="67"/>
      <c r="J1097" s="157">
        <f t="shared" si="8"/>
        <v>21.232492997198879</v>
      </c>
      <c r="K1097" s="158"/>
      <c r="L1097" s="160"/>
      <c r="M1097" s="160"/>
      <c r="N1097" s="123"/>
      <c r="O1097" s="123"/>
      <c r="P1097" s="23">
        <f t="shared" si="1"/>
        <v>178.5</v>
      </c>
      <c r="Q1097" s="117"/>
    </row>
    <row r="1098" spans="1:17" ht="15.75" customHeight="1" x14ac:dyDescent="0.3">
      <c r="A1098" s="118">
        <v>4085</v>
      </c>
      <c r="B1098" s="118">
        <v>115</v>
      </c>
      <c r="C1098" s="67" t="s">
        <v>511</v>
      </c>
      <c r="D1098" s="67">
        <v>15</v>
      </c>
      <c r="E1098" s="68">
        <v>43599</v>
      </c>
      <c r="F1098" s="67">
        <v>5260</v>
      </c>
      <c r="G1098" s="67">
        <v>8112</v>
      </c>
      <c r="H1098" s="67">
        <v>7525</v>
      </c>
      <c r="I1098" s="67"/>
      <c r="J1098" s="157">
        <f t="shared" si="8"/>
        <v>25.916114790286976</v>
      </c>
      <c r="K1098" s="157"/>
      <c r="L1098" s="159">
        <f>AVERAGE(J1098:J1099)</f>
        <v>26.094659013420497</v>
      </c>
      <c r="M1098" s="159">
        <f>_xlfn.STDEV.S(J1098,J1099)</f>
        <v>0.25249966183879602</v>
      </c>
      <c r="N1098" s="123"/>
      <c r="O1098" s="123"/>
      <c r="P1098" s="23">
        <f t="shared" si="1"/>
        <v>226.5</v>
      </c>
      <c r="Q1098" s="117">
        <f>AVERAGE(P1098:P1099)</f>
        <v>218.3</v>
      </c>
    </row>
    <row r="1099" spans="1:17" ht="15.75" customHeight="1" x14ac:dyDescent="0.3">
      <c r="A1099" s="118">
        <v>4086</v>
      </c>
      <c r="B1099" s="118">
        <v>116</v>
      </c>
      <c r="C1099" s="67" t="s">
        <v>511</v>
      </c>
      <c r="D1099" s="67">
        <v>15</v>
      </c>
      <c r="E1099" s="68">
        <v>43599</v>
      </c>
      <c r="F1099" s="67">
        <v>5263</v>
      </c>
      <c r="G1099" s="67">
        <v>7916</v>
      </c>
      <c r="H1099" s="67">
        <v>7364</v>
      </c>
      <c r="I1099" s="67"/>
      <c r="J1099" s="157">
        <f t="shared" si="8"/>
        <v>26.273203236554021</v>
      </c>
      <c r="K1099" s="157"/>
      <c r="L1099" s="160"/>
      <c r="M1099" s="160"/>
      <c r="N1099" s="123"/>
      <c r="O1099" s="123"/>
      <c r="P1099" s="23">
        <f t="shared" si="1"/>
        <v>210.1</v>
      </c>
      <c r="Q1099" s="117"/>
    </row>
    <row r="1100" spans="1:17" ht="15.75" customHeight="1" x14ac:dyDescent="0.3">
      <c r="A1100" s="118">
        <v>4731</v>
      </c>
      <c r="B1100" s="118">
        <v>115</v>
      </c>
      <c r="C1100" s="67" t="s">
        <v>511</v>
      </c>
      <c r="D1100" s="67">
        <v>17</v>
      </c>
      <c r="E1100" s="68">
        <v>43619</v>
      </c>
      <c r="F1100" s="67">
        <v>5260</v>
      </c>
      <c r="G1100" s="67">
        <v>8326</v>
      </c>
      <c r="H1100" s="67">
        <v>7820</v>
      </c>
      <c r="I1100" s="67"/>
      <c r="J1100" s="157">
        <f t="shared" si="8"/>
        <v>19.765625</v>
      </c>
      <c r="K1100" s="158"/>
      <c r="L1100" s="159">
        <f>AVERAGE(J1100:J1101)</f>
        <v>19.531596753184097</v>
      </c>
      <c r="M1100" s="159">
        <f>_xlfn.STDEV.S(J1100,J1101)</f>
        <v>0.33096592062544589</v>
      </c>
      <c r="N1100" s="123"/>
      <c r="O1100" s="123"/>
      <c r="P1100" s="23">
        <f t="shared" si="1"/>
        <v>256</v>
      </c>
      <c r="Q1100" s="117">
        <f>AVERAGE(P1100:P1101)</f>
        <v>257.55</v>
      </c>
    </row>
    <row r="1101" spans="1:17" ht="15.75" customHeight="1" x14ac:dyDescent="0.3">
      <c r="A1101" s="118">
        <v>4732</v>
      </c>
      <c r="B1101" s="118">
        <v>116</v>
      </c>
      <c r="C1101" s="67" t="s">
        <v>511</v>
      </c>
      <c r="D1101" s="67">
        <v>17</v>
      </c>
      <c r="E1101" s="68">
        <v>43619</v>
      </c>
      <c r="F1101" s="67">
        <v>5263</v>
      </c>
      <c r="G1101" s="67">
        <v>8354</v>
      </c>
      <c r="H1101" s="67">
        <v>7854</v>
      </c>
      <c r="I1101" s="67"/>
      <c r="J1101" s="157">
        <f t="shared" si="8"/>
        <v>19.297568506368197</v>
      </c>
      <c r="K1101" s="158"/>
      <c r="L1101" s="160"/>
      <c r="M1101" s="160"/>
      <c r="N1101" s="123"/>
      <c r="O1101" s="123"/>
      <c r="P1101" s="23">
        <f t="shared" si="1"/>
        <v>259.10000000000002</v>
      </c>
      <c r="Q1101" s="117"/>
    </row>
    <row r="1102" spans="1:17" ht="15.75" customHeight="1" x14ac:dyDescent="0.3">
      <c r="A1102" s="118">
        <v>5345</v>
      </c>
      <c r="B1102" s="118">
        <v>83</v>
      </c>
      <c r="C1102" s="7" t="s">
        <v>511</v>
      </c>
      <c r="D1102" s="7">
        <v>19</v>
      </c>
      <c r="E1102" s="156">
        <v>43637</v>
      </c>
      <c r="F1102" s="7">
        <v>5294</v>
      </c>
      <c r="G1102" s="7">
        <v>7230</v>
      </c>
      <c r="H1102" s="7">
        <v>6860</v>
      </c>
      <c r="I1102" s="7">
        <v>8</v>
      </c>
      <c r="J1102" s="161">
        <f t="shared" si="8"/>
        <v>23.627075351213282</v>
      </c>
      <c r="K1102" s="3"/>
      <c r="L1102" s="162">
        <f>AVERAGE(J1102:J1103)</f>
        <v>23.792704342273311</v>
      </c>
      <c r="M1102" s="162">
        <f>_xlfn.STDEV.S(J1102,J1103)</f>
        <v>0.23423476547926206</v>
      </c>
      <c r="N1102" s="123"/>
      <c r="O1102" s="123"/>
      <c r="P1102" s="23">
        <f t="shared" si="1"/>
        <v>156.6</v>
      </c>
      <c r="Q1102" s="117">
        <f>AVERAGE(P1102:P1103)</f>
        <v>155.1</v>
      </c>
    </row>
    <row r="1103" spans="1:17" ht="15.75" customHeight="1" x14ac:dyDescent="0.3">
      <c r="A1103" s="118">
        <v>5346</v>
      </c>
      <c r="B1103" s="118">
        <v>84</v>
      </c>
      <c r="C1103" s="7" t="s">
        <v>511</v>
      </c>
      <c r="D1103" s="7">
        <v>19</v>
      </c>
      <c r="E1103" s="156">
        <v>43637</v>
      </c>
      <c r="F1103" s="7">
        <v>5375</v>
      </c>
      <c r="G1103" s="7">
        <v>7279</v>
      </c>
      <c r="H1103" s="7">
        <v>6911</v>
      </c>
      <c r="I1103" s="7"/>
      <c r="J1103" s="161">
        <f t="shared" si="8"/>
        <v>23.958333333333336</v>
      </c>
      <c r="K1103" s="3"/>
      <c r="L1103" s="23"/>
      <c r="M1103" s="23"/>
      <c r="N1103" s="123"/>
      <c r="O1103" s="123"/>
      <c r="P1103" s="23">
        <f t="shared" si="1"/>
        <v>153.6</v>
      </c>
      <c r="Q1103" s="117"/>
    </row>
    <row r="1104" spans="1:17" ht="15.75" customHeight="1" x14ac:dyDescent="0.3">
      <c r="A1104" s="118">
        <v>5537</v>
      </c>
      <c r="B1104" s="118">
        <v>29</v>
      </c>
      <c r="C1104" s="7" t="s">
        <v>511</v>
      </c>
      <c r="D1104" s="7">
        <v>20</v>
      </c>
      <c r="E1104" s="156">
        <v>43649</v>
      </c>
      <c r="F1104" s="7">
        <v>5292</v>
      </c>
      <c r="G1104" s="7">
        <v>7288</v>
      </c>
      <c r="H1104" s="7">
        <v>6939</v>
      </c>
      <c r="I1104" s="7">
        <v>7</v>
      </c>
      <c r="J1104" s="152">
        <f t="shared" si="8"/>
        <v>21.190042501517912</v>
      </c>
      <c r="K1104" s="153"/>
      <c r="L1104" s="154">
        <f>AVERAGE(J1104:J1105)</f>
        <v>21.228088245227305</v>
      </c>
      <c r="M1104" s="154">
        <f>_xlfn.STDEV.S(J1104,J1105)</f>
        <v>5.3804806744392024E-2</v>
      </c>
      <c r="N1104" s="123"/>
      <c r="O1104" s="123"/>
      <c r="P1104" s="23">
        <f t="shared" si="1"/>
        <v>164.7</v>
      </c>
      <c r="Q1104" s="117">
        <f>AVERAGE(P1104:P1105)</f>
        <v>163.69999999999999</v>
      </c>
    </row>
    <row r="1105" spans="1:17" ht="15.75" customHeight="1" x14ac:dyDescent="0.3">
      <c r="A1105" s="118">
        <v>5538</v>
      </c>
      <c r="B1105" s="118">
        <v>30</v>
      </c>
      <c r="C1105" s="7" t="s">
        <v>511</v>
      </c>
      <c r="D1105" s="7">
        <v>20</v>
      </c>
      <c r="E1105" s="156">
        <v>43649</v>
      </c>
      <c r="F1105" s="7">
        <v>5244</v>
      </c>
      <c r="G1105" s="7">
        <v>7217</v>
      </c>
      <c r="H1105" s="7">
        <v>6871</v>
      </c>
      <c r="I1105" s="7"/>
      <c r="J1105" s="152">
        <f t="shared" si="8"/>
        <v>21.266133988936694</v>
      </c>
      <c r="K1105" s="153"/>
      <c r="L1105" s="155"/>
      <c r="M1105" s="155"/>
      <c r="N1105" s="123"/>
      <c r="O1105" s="123"/>
      <c r="P1105" s="23">
        <f t="shared" si="1"/>
        <v>162.69999999999999</v>
      </c>
      <c r="Q1105" s="117"/>
    </row>
    <row r="1106" spans="1:17" ht="15.75" customHeight="1" x14ac:dyDescent="0.3">
      <c r="A1106" s="118">
        <v>5973</v>
      </c>
      <c r="B1106" s="118">
        <v>110</v>
      </c>
      <c r="C1106" s="7" t="s">
        <v>511</v>
      </c>
      <c r="D1106" s="7">
        <v>22</v>
      </c>
      <c r="E1106" s="156">
        <v>43685</v>
      </c>
      <c r="F1106" s="7">
        <v>5243</v>
      </c>
      <c r="G1106" s="7">
        <v>7353</v>
      </c>
      <c r="H1106" s="7">
        <v>7077</v>
      </c>
      <c r="I1106" s="7">
        <v>7</v>
      </c>
      <c r="J1106" s="152">
        <f t="shared" si="8"/>
        <v>15.04907306434024</v>
      </c>
      <c r="K1106" s="153"/>
      <c r="L1106" s="154">
        <f>AVERAGE(J1106:J1107)</f>
        <v>15.423232620434915</v>
      </c>
      <c r="M1106" s="154">
        <f>_xlfn.STDEV.S(J1106,J1107)</f>
        <v>0.52914151872058601</v>
      </c>
      <c r="N1106" s="123"/>
      <c r="O1106" s="123"/>
      <c r="P1106" s="23">
        <f t="shared" si="1"/>
        <v>183.4</v>
      </c>
      <c r="Q1106" s="117">
        <f>AVERAGE(P1106:P1107)</f>
        <v>191.4</v>
      </c>
    </row>
    <row r="1107" spans="1:17" ht="15.75" customHeight="1" x14ac:dyDescent="0.3">
      <c r="A1107" s="118">
        <v>5974</v>
      </c>
      <c r="B1107" s="118">
        <v>110</v>
      </c>
      <c r="C1107" s="7" t="s">
        <v>511</v>
      </c>
      <c r="D1107" s="7">
        <v>22</v>
      </c>
      <c r="E1107" s="156">
        <v>43685</v>
      </c>
      <c r="F1107" s="7">
        <v>5243</v>
      </c>
      <c r="G1107" s="7">
        <v>7552</v>
      </c>
      <c r="H1107" s="7">
        <v>7237</v>
      </c>
      <c r="I1107" s="7"/>
      <c r="J1107" s="152">
        <f t="shared" si="8"/>
        <v>15.797392176529589</v>
      </c>
      <c r="K1107" s="153"/>
      <c r="L1107" s="155"/>
      <c r="M1107" s="155"/>
      <c r="N1107" s="123"/>
      <c r="O1107" s="123"/>
      <c r="P1107" s="23">
        <f t="shared" si="1"/>
        <v>199.4</v>
      </c>
      <c r="Q1107" s="117"/>
    </row>
    <row r="1108" spans="1:17" ht="15.75" customHeight="1" x14ac:dyDescent="0.3">
      <c r="A1108" s="118">
        <v>3363</v>
      </c>
      <c r="B1108" s="118">
        <v>119</v>
      </c>
      <c r="C1108" s="67" t="s">
        <v>512</v>
      </c>
      <c r="D1108" s="67">
        <v>13</v>
      </c>
      <c r="E1108" s="68">
        <v>43587</v>
      </c>
      <c r="F1108" s="67">
        <v>5212</v>
      </c>
      <c r="G1108" s="67">
        <v>7956</v>
      </c>
      <c r="H1108" s="67">
        <v>7376</v>
      </c>
      <c r="I1108" s="67">
        <v>1</v>
      </c>
      <c r="J1108" s="157">
        <f t="shared" si="8"/>
        <v>26.802218114602589</v>
      </c>
      <c r="K1108" s="158" t="s">
        <v>13</v>
      </c>
      <c r="L1108" s="159">
        <f>AVERAGE(J1108:J1109)</f>
        <v>28.72649405481744</v>
      </c>
      <c r="M1108" s="159">
        <f>_xlfn.STDEV.S(J1108,J1109)</f>
        <v>2.7213371324000821</v>
      </c>
      <c r="N1108" s="123">
        <v>1</v>
      </c>
      <c r="O1108" s="123"/>
      <c r="P1108" s="23">
        <f t="shared" si="1"/>
        <v>216.4</v>
      </c>
      <c r="Q1108" s="117">
        <f>AVERAGE(P1108:P1109)</f>
        <v>208.85000000000002</v>
      </c>
    </row>
    <row r="1109" spans="1:17" ht="15.75" customHeight="1" x14ac:dyDescent="0.3">
      <c r="A1109" s="118">
        <v>3364</v>
      </c>
      <c r="B1109" s="118">
        <v>120</v>
      </c>
      <c r="C1109" s="67" t="s">
        <v>512</v>
      </c>
      <c r="D1109" s="67">
        <v>13</v>
      </c>
      <c r="E1109" s="68">
        <v>43587</v>
      </c>
      <c r="F1109" s="67">
        <v>5196</v>
      </c>
      <c r="G1109" s="67">
        <v>7826</v>
      </c>
      <c r="H1109" s="67">
        <v>7209</v>
      </c>
      <c r="I1109" s="67"/>
      <c r="J1109" s="157">
        <f t="shared" si="8"/>
        <v>30.650769995032292</v>
      </c>
      <c r="K1109" s="158"/>
      <c r="L1109" s="160"/>
      <c r="M1109" s="160"/>
      <c r="N1109" s="123"/>
      <c r="O1109" s="123"/>
      <c r="P1109" s="23">
        <f t="shared" si="1"/>
        <v>201.3</v>
      </c>
      <c r="Q1109" s="117"/>
    </row>
    <row r="1110" spans="1:17" ht="15.75" customHeight="1" x14ac:dyDescent="0.3">
      <c r="A1110" s="118">
        <v>4087</v>
      </c>
      <c r="B1110" s="118">
        <v>117</v>
      </c>
      <c r="C1110" s="67" t="s">
        <v>512</v>
      </c>
      <c r="D1110" s="67">
        <v>15</v>
      </c>
      <c r="E1110" s="68">
        <v>43599</v>
      </c>
      <c r="F1110" s="67">
        <v>5221</v>
      </c>
      <c r="G1110" s="67">
        <v>7380</v>
      </c>
      <c r="H1110" s="67">
        <v>6992</v>
      </c>
      <c r="I1110" s="67"/>
      <c r="J1110" s="157">
        <f t="shared" si="8"/>
        <v>21.908526256352342</v>
      </c>
      <c r="K1110" s="157"/>
      <c r="L1110" s="159">
        <f>AVERAGE(J1110:J1111)</f>
        <v>21.813451672328917</v>
      </c>
      <c r="M1110" s="159">
        <f>_xlfn.STDEV.S(J1110,J1111)</f>
        <v>0.13445576616290872</v>
      </c>
      <c r="N1110" s="123"/>
      <c r="O1110" s="123"/>
      <c r="P1110" s="23">
        <f t="shared" si="1"/>
        <v>177.1</v>
      </c>
      <c r="Q1110" s="117">
        <f>AVERAGE(P1110:P1111)</f>
        <v>172.35</v>
      </c>
    </row>
    <row r="1111" spans="1:17" ht="15.75" customHeight="1" x14ac:dyDescent="0.3">
      <c r="A1111" s="118">
        <v>4088</v>
      </c>
      <c r="B1111" s="118">
        <v>118</v>
      </c>
      <c r="C1111" s="67" t="s">
        <v>512</v>
      </c>
      <c r="D1111" s="67">
        <v>15</v>
      </c>
      <c r="E1111" s="68">
        <v>43599</v>
      </c>
      <c r="F1111" s="67">
        <v>5249</v>
      </c>
      <c r="G1111" s="67">
        <v>7289</v>
      </c>
      <c r="H1111" s="67">
        <v>6925</v>
      </c>
      <c r="I1111" s="67"/>
      <c r="J1111" s="157">
        <f t="shared" si="8"/>
        <v>21.718377088305491</v>
      </c>
      <c r="K1111" s="157"/>
      <c r="L1111" s="160"/>
      <c r="M1111" s="160"/>
      <c r="N1111" s="123"/>
      <c r="O1111" s="123"/>
      <c r="P1111" s="23">
        <f t="shared" si="1"/>
        <v>167.6</v>
      </c>
      <c r="Q1111" s="117"/>
    </row>
    <row r="1112" spans="1:17" ht="15.75" customHeight="1" x14ac:dyDescent="0.3">
      <c r="A1112" s="118">
        <v>4733</v>
      </c>
      <c r="B1112" s="118">
        <v>117</v>
      </c>
      <c r="C1112" s="67" t="s">
        <v>512</v>
      </c>
      <c r="D1112" s="67">
        <v>17</v>
      </c>
      <c r="E1112" s="68">
        <v>43619</v>
      </c>
      <c r="F1112" s="67">
        <v>5221</v>
      </c>
      <c r="G1112" s="67">
        <v>7159</v>
      </c>
      <c r="H1112" s="67">
        <v>6830</v>
      </c>
      <c r="I1112" s="67"/>
      <c r="J1112" s="157">
        <f t="shared" si="8"/>
        <v>20.447482908638907</v>
      </c>
      <c r="K1112" s="158"/>
      <c r="L1112" s="159">
        <f>AVERAGE(J1112:J1113)</f>
        <v>20.385404271871415</v>
      </c>
      <c r="M1112" s="159">
        <f>_xlfn.STDEV.S(J1112,J1113)</f>
        <v>8.7792450050219836E-2</v>
      </c>
      <c r="N1112" s="123"/>
      <c r="O1112" s="123"/>
      <c r="P1112" s="23">
        <f t="shared" si="1"/>
        <v>160.9</v>
      </c>
      <c r="Q1112" s="117">
        <f>AVERAGE(P1112:P1113)</f>
        <v>167.05</v>
      </c>
    </row>
    <row r="1113" spans="1:17" ht="15.75" customHeight="1" x14ac:dyDescent="0.3">
      <c r="A1113" s="118">
        <v>4734</v>
      </c>
      <c r="B1113" s="118">
        <v>118</v>
      </c>
      <c r="C1113" s="67" t="s">
        <v>512</v>
      </c>
      <c r="D1113" s="67">
        <v>17</v>
      </c>
      <c r="E1113" s="68">
        <v>43619</v>
      </c>
      <c r="F1113" s="67">
        <v>5249</v>
      </c>
      <c r="G1113" s="67">
        <v>7333</v>
      </c>
      <c r="H1113" s="67">
        <v>6981</v>
      </c>
      <c r="I1113" s="67"/>
      <c r="J1113" s="157">
        <f t="shared" si="8"/>
        <v>20.323325635103924</v>
      </c>
      <c r="K1113" s="158"/>
      <c r="L1113" s="160"/>
      <c r="M1113" s="160"/>
      <c r="N1113" s="123"/>
      <c r="O1113" s="123"/>
      <c r="P1113" s="23">
        <f t="shared" si="1"/>
        <v>173.2</v>
      </c>
      <c r="Q1113" s="117"/>
    </row>
    <row r="1114" spans="1:17" ht="15.75" customHeight="1" x14ac:dyDescent="0.3">
      <c r="A1114" s="118">
        <v>5347</v>
      </c>
      <c r="B1114" s="118">
        <v>85</v>
      </c>
      <c r="C1114" s="7" t="s">
        <v>512</v>
      </c>
      <c r="D1114" s="7">
        <v>19</v>
      </c>
      <c r="E1114" s="156">
        <v>43637</v>
      </c>
      <c r="F1114" s="7">
        <v>5253</v>
      </c>
      <c r="G1114" s="7">
        <v>7636</v>
      </c>
      <c r="H1114" s="7">
        <v>7171</v>
      </c>
      <c r="I1114" s="7">
        <v>7</v>
      </c>
      <c r="J1114" s="161">
        <f t="shared" si="8"/>
        <v>24.244004171011472</v>
      </c>
      <c r="K1114" s="3"/>
      <c r="L1114" s="162">
        <f>AVERAGE(J1114:J1115)</f>
        <v>24.209914173417822</v>
      </c>
      <c r="M1114" s="162">
        <f>_xlfn.STDEV.S(J1114,J1115)</f>
        <v>4.8210536938203728E-2</v>
      </c>
      <c r="N1114" s="123"/>
      <c r="O1114" s="123"/>
      <c r="P1114" s="23">
        <f t="shared" si="1"/>
        <v>191.8</v>
      </c>
      <c r="Q1114" s="117">
        <f>AVERAGE(P1114:P1115)</f>
        <v>186.9</v>
      </c>
    </row>
    <row r="1115" spans="1:17" ht="15.75" customHeight="1" x14ac:dyDescent="0.3">
      <c r="A1115" s="118">
        <v>5348</v>
      </c>
      <c r="B1115" s="118">
        <v>86</v>
      </c>
      <c r="C1115" s="7" t="s">
        <v>512</v>
      </c>
      <c r="D1115" s="7">
        <v>19</v>
      </c>
      <c r="E1115" s="156">
        <v>43637</v>
      </c>
      <c r="F1115" s="7">
        <v>5281</v>
      </c>
      <c r="G1115" s="7">
        <v>7541</v>
      </c>
      <c r="H1115" s="7">
        <v>7101</v>
      </c>
      <c r="I1115" s="7"/>
      <c r="J1115" s="161">
        <f t="shared" si="8"/>
        <v>24.175824175824175</v>
      </c>
      <c r="K1115" s="3"/>
      <c r="L1115" s="23"/>
      <c r="M1115" s="23"/>
      <c r="N1115" s="123"/>
      <c r="O1115" s="123"/>
      <c r="P1115" s="23">
        <f t="shared" si="1"/>
        <v>182</v>
      </c>
      <c r="Q1115" s="117"/>
    </row>
    <row r="1116" spans="1:17" ht="15.75" customHeight="1" x14ac:dyDescent="0.3">
      <c r="A1116" s="118">
        <v>5975</v>
      </c>
      <c r="B1116" s="118">
        <v>111</v>
      </c>
      <c r="C1116" s="7" t="s">
        <v>512</v>
      </c>
      <c r="D1116" s="7">
        <v>22</v>
      </c>
      <c r="E1116" s="156">
        <v>43685</v>
      </c>
      <c r="F1116" s="7">
        <v>5213</v>
      </c>
      <c r="G1116" s="7">
        <v>6969</v>
      </c>
      <c r="H1116" s="7">
        <v>6725</v>
      </c>
      <c r="I1116" s="7">
        <v>7</v>
      </c>
      <c r="J1116" s="152">
        <f t="shared" si="8"/>
        <v>16.137566137566136</v>
      </c>
      <c r="K1116" s="153"/>
      <c r="L1116" s="154">
        <f>AVERAGE(J1116:J1117)</f>
        <v>16.811415681749668</v>
      </c>
      <c r="M1116" s="154">
        <f>_xlfn.STDEV.S(J1116,J1117)</f>
        <v>0.95296716438328</v>
      </c>
      <c r="N1116" s="123"/>
      <c r="O1116" s="123"/>
      <c r="P1116" s="23">
        <f t="shared" si="1"/>
        <v>151.19999999999999</v>
      </c>
      <c r="Q1116" s="117">
        <f>AVERAGE(P1116:P1117)</f>
        <v>151.94999999999999</v>
      </c>
    </row>
    <row r="1117" spans="1:17" ht="15.75" customHeight="1" x14ac:dyDescent="0.3">
      <c r="A1117" s="118">
        <v>5976</v>
      </c>
      <c r="B1117" s="118">
        <v>111</v>
      </c>
      <c r="C1117" s="7" t="s">
        <v>512</v>
      </c>
      <c r="D1117" s="7">
        <v>22</v>
      </c>
      <c r="E1117" s="156">
        <v>43685</v>
      </c>
      <c r="F1117" s="7">
        <v>5213</v>
      </c>
      <c r="G1117" s="7">
        <v>7007</v>
      </c>
      <c r="H1117" s="7">
        <v>6740</v>
      </c>
      <c r="I1117" s="7"/>
      <c r="J1117" s="152">
        <f t="shared" si="8"/>
        <v>17.485265225933201</v>
      </c>
      <c r="K1117" s="153"/>
      <c r="L1117" s="155"/>
      <c r="M1117" s="155"/>
      <c r="N1117" s="123"/>
      <c r="O1117" s="123"/>
      <c r="P1117" s="23">
        <f t="shared" si="1"/>
        <v>152.69999999999999</v>
      </c>
      <c r="Q1117" s="117"/>
    </row>
    <row r="1118" spans="1:17" ht="15.75" customHeight="1" x14ac:dyDescent="0.3">
      <c r="A1118" s="118">
        <v>3365</v>
      </c>
      <c r="B1118" s="118">
        <v>121</v>
      </c>
      <c r="C1118" s="67" t="s">
        <v>513</v>
      </c>
      <c r="D1118" s="67">
        <v>13</v>
      </c>
      <c r="E1118" s="68">
        <v>43587</v>
      </c>
      <c r="F1118" s="67">
        <v>5262</v>
      </c>
      <c r="G1118" s="67">
        <v>8558</v>
      </c>
      <c r="H1118" s="67">
        <v>7789</v>
      </c>
      <c r="I1118" s="67">
        <v>1</v>
      </c>
      <c r="J1118" s="157">
        <f t="shared" si="8"/>
        <v>30.431341511673921</v>
      </c>
      <c r="K1118" s="158" t="s">
        <v>13</v>
      </c>
      <c r="L1118" s="159">
        <f>AVERAGE(J1118:J1119)</f>
        <v>31.160405632610672</v>
      </c>
      <c r="M1118" s="159">
        <f>_xlfn.STDEV.S(J1118,J1119)</f>
        <v>1.0310523676683723</v>
      </c>
      <c r="N1118" s="123">
        <v>1</v>
      </c>
      <c r="O1118" s="123"/>
      <c r="P1118" s="23">
        <f t="shared" si="1"/>
        <v>252.7</v>
      </c>
      <c r="Q1118" s="117">
        <f>AVERAGE(P1118:P1119)</f>
        <v>260.25</v>
      </c>
    </row>
    <row r="1119" spans="1:17" ht="15.75" customHeight="1" x14ac:dyDescent="0.3">
      <c r="A1119" s="118">
        <v>3366</v>
      </c>
      <c r="B1119" s="118">
        <v>122</v>
      </c>
      <c r="C1119" s="67" t="s">
        <v>513</v>
      </c>
      <c r="D1119" s="67">
        <v>13</v>
      </c>
      <c r="E1119" s="68">
        <v>43587</v>
      </c>
      <c r="F1119" s="67">
        <v>5223</v>
      </c>
      <c r="G1119" s="67">
        <v>8755</v>
      </c>
      <c r="H1119" s="67">
        <v>7901</v>
      </c>
      <c r="I1119" s="67"/>
      <c r="J1119" s="157">
        <f t="shared" si="8"/>
        <v>31.889469753547424</v>
      </c>
      <c r="K1119" s="158"/>
      <c r="L1119" s="160"/>
      <c r="M1119" s="160"/>
      <c r="N1119" s="123"/>
      <c r="O1119" s="123"/>
      <c r="P1119" s="23">
        <f t="shared" si="1"/>
        <v>267.8</v>
      </c>
      <c r="Q1119" s="117"/>
    </row>
    <row r="1120" spans="1:17" ht="15.75" customHeight="1" x14ac:dyDescent="0.3">
      <c r="A1120" s="118">
        <v>4089</v>
      </c>
      <c r="B1120" s="118">
        <v>119</v>
      </c>
      <c r="C1120" s="67" t="s">
        <v>513</v>
      </c>
      <c r="D1120" s="67">
        <v>15</v>
      </c>
      <c r="E1120" s="68">
        <v>43599</v>
      </c>
      <c r="F1120" s="67">
        <v>5212</v>
      </c>
      <c r="G1120" s="67">
        <v>8139</v>
      </c>
      <c r="H1120" s="67">
        <v>7369</v>
      </c>
      <c r="I1120" s="67"/>
      <c r="J1120" s="157">
        <f t="shared" si="8"/>
        <v>35.697728326379227</v>
      </c>
      <c r="K1120" s="157"/>
      <c r="L1120" s="159">
        <f>AVERAGE(J1120:J1121)</f>
        <v>34.993020597932684</v>
      </c>
      <c r="M1120" s="159">
        <f>_xlfn.STDEV.S(J1120,J1121)</f>
        <v>0.99660722707824234</v>
      </c>
      <c r="N1120" s="123"/>
      <c r="O1120" s="123"/>
      <c r="P1120" s="23">
        <f t="shared" si="1"/>
        <v>215.7</v>
      </c>
      <c r="Q1120" s="117">
        <f>AVERAGE(P1120:P1121)</f>
        <v>217.8</v>
      </c>
    </row>
    <row r="1121" spans="1:17" ht="15.75" customHeight="1" x14ac:dyDescent="0.3">
      <c r="A1121" s="118">
        <v>4090</v>
      </c>
      <c r="B1121" s="118">
        <v>120</v>
      </c>
      <c r="C1121" s="67" t="s">
        <v>513</v>
      </c>
      <c r="D1121" s="67">
        <v>15</v>
      </c>
      <c r="E1121" s="68">
        <v>43599</v>
      </c>
      <c r="F1121" s="67">
        <v>5196</v>
      </c>
      <c r="G1121" s="67">
        <v>8149</v>
      </c>
      <c r="H1121" s="67">
        <v>7395</v>
      </c>
      <c r="I1121" s="67"/>
      <c r="J1121" s="157">
        <f t="shared" si="8"/>
        <v>34.288312869486134</v>
      </c>
      <c r="K1121" s="157"/>
      <c r="L1121" s="160"/>
      <c r="M1121" s="160"/>
      <c r="N1121" s="123"/>
      <c r="O1121" s="123"/>
      <c r="P1121" s="23">
        <f t="shared" si="1"/>
        <v>219.9</v>
      </c>
      <c r="Q1121" s="117"/>
    </row>
    <row r="1122" spans="1:17" ht="15.75" customHeight="1" x14ac:dyDescent="0.3">
      <c r="A1122" s="118">
        <v>4735</v>
      </c>
      <c r="B1122" s="118">
        <v>119</v>
      </c>
      <c r="C1122" s="67" t="s">
        <v>513</v>
      </c>
      <c r="D1122" s="67">
        <v>17</v>
      </c>
      <c r="E1122" s="68">
        <v>43619</v>
      </c>
      <c r="F1122" s="67">
        <v>5212</v>
      </c>
      <c r="G1122" s="67">
        <v>8410</v>
      </c>
      <c r="H1122" s="67">
        <v>7782</v>
      </c>
      <c r="I1122" s="67"/>
      <c r="J1122" s="157">
        <f t="shared" si="8"/>
        <v>24.435797665369648</v>
      </c>
      <c r="K1122" s="158"/>
      <c r="L1122" s="159">
        <f>AVERAGE(J1122:J1123)</f>
        <v>23.916551343913895</v>
      </c>
      <c r="M1122" s="159">
        <f>_xlfn.STDEV.S(J1122,J1123)</f>
        <v>0.7343251900150638</v>
      </c>
      <c r="N1122" s="123"/>
      <c r="O1122" s="123"/>
      <c r="P1122" s="23">
        <f t="shared" si="1"/>
        <v>257</v>
      </c>
      <c r="Q1122" s="117">
        <f>AVERAGE(P1122:P1123)</f>
        <v>250.95</v>
      </c>
    </row>
    <row r="1123" spans="1:17" ht="15.75" customHeight="1" x14ac:dyDescent="0.3">
      <c r="A1123" s="118">
        <v>4736</v>
      </c>
      <c r="B1123" s="118">
        <v>120</v>
      </c>
      <c r="C1123" s="67" t="s">
        <v>513</v>
      </c>
      <c r="D1123" s="67">
        <v>17</v>
      </c>
      <c r="E1123" s="68">
        <v>43619</v>
      </c>
      <c r="F1123" s="67">
        <v>5196</v>
      </c>
      <c r="G1123" s="67">
        <v>8218</v>
      </c>
      <c r="H1123" s="67">
        <v>7645</v>
      </c>
      <c r="I1123" s="67"/>
      <c r="J1123" s="157">
        <f t="shared" si="8"/>
        <v>23.397305022458145</v>
      </c>
      <c r="K1123" s="158"/>
      <c r="L1123" s="160"/>
      <c r="M1123" s="160"/>
      <c r="N1123" s="123"/>
      <c r="O1123" s="123"/>
      <c r="P1123" s="23">
        <f t="shared" si="1"/>
        <v>244.9</v>
      </c>
      <c r="Q1123" s="117"/>
    </row>
    <row r="1124" spans="1:17" ht="15.75" customHeight="1" x14ac:dyDescent="0.3">
      <c r="A1124" s="118">
        <v>5349</v>
      </c>
      <c r="B1124" s="118">
        <v>87</v>
      </c>
      <c r="C1124" s="7" t="s">
        <v>513</v>
      </c>
      <c r="D1124" s="7">
        <v>19</v>
      </c>
      <c r="E1124" s="156">
        <v>43637</v>
      </c>
      <c r="F1124" s="7">
        <v>5250</v>
      </c>
      <c r="G1124" s="7">
        <v>8546</v>
      </c>
      <c r="H1124" s="7">
        <v>7948</v>
      </c>
      <c r="I1124" s="7">
        <v>6</v>
      </c>
      <c r="J1124" s="161">
        <f t="shared" si="8"/>
        <v>22.164566345441067</v>
      </c>
      <c r="K1124" s="3"/>
      <c r="L1124" s="162">
        <f>AVERAGE(J1124:J1125)</f>
        <v>22.325001619322475</v>
      </c>
      <c r="M1124" s="162">
        <f>_xlfn.STDEV.S(J1124,J1125)</f>
        <v>0.22688974020612901</v>
      </c>
      <c r="N1124" s="123"/>
      <c r="O1124" s="123"/>
      <c r="P1124" s="23">
        <f t="shared" si="1"/>
        <v>269.8</v>
      </c>
      <c r="Q1124" s="117">
        <f>AVERAGE(P1124:P1125)</f>
        <v>263.64999999999998</v>
      </c>
    </row>
    <row r="1125" spans="1:17" ht="15.75" customHeight="1" x14ac:dyDescent="0.3">
      <c r="A1125" s="118">
        <v>5350</v>
      </c>
      <c r="B1125" s="118">
        <v>88</v>
      </c>
      <c r="C1125" s="7" t="s">
        <v>513</v>
      </c>
      <c r="D1125" s="7">
        <v>19</v>
      </c>
      <c r="E1125" s="156">
        <v>43637</v>
      </c>
      <c r="F1125" s="7">
        <v>5241</v>
      </c>
      <c r="G1125" s="7">
        <v>8395</v>
      </c>
      <c r="H1125" s="7">
        <v>7816</v>
      </c>
      <c r="I1125" s="7"/>
      <c r="J1125" s="161">
        <f t="shared" si="8"/>
        <v>22.485436893203882</v>
      </c>
      <c r="K1125" s="3"/>
      <c r="L1125" s="23"/>
      <c r="M1125" s="23"/>
      <c r="N1125" s="123"/>
      <c r="O1125" s="123"/>
      <c r="P1125" s="23">
        <f t="shared" si="1"/>
        <v>257.5</v>
      </c>
      <c r="Q1125" s="117"/>
    </row>
    <row r="1126" spans="1:17" ht="15.75" customHeight="1" x14ac:dyDescent="0.3">
      <c r="A1126" s="118">
        <v>5977</v>
      </c>
      <c r="B1126" s="118">
        <v>112</v>
      </c>
      <c r="C1126" s="7" t="s">
        <v>513</v>
      </c>
      <c r="D1126" s="7">
        <v>22</v>
      </c>
      <c r="E1126" s="156">
        <v>43685</v>
      </c>
      <c r="F1126" s="7">
        <v>5197</v>
      </c>
      <c r="G1126" s="7">
        <v>7604</v>
      </c>
      <c r="H1126" s="7">
        <v>7279</v>
      </c>
      <c r="I1126" s="7">
        <v>6</v>
      </c>
      <c r="J1126" s="152">
        <f t="shared" si="8"/>
        <v>15.609990393852065</v>
      </c>
      <c r="K1126" s="153"/>
      <c r="L1126" s="154">
        <f>AVERAGE(J1126:J1127)</f>
        <v>15.952964249150405</v>
      </c>
      <c r="M1126" s="154">
        <f>_xlfn.STDEV.S(J1126,J1127)</f>
        <v>0.48503827770229907</v>
      </c>
      <c r="N1126" s="123"/>
      <c r="O1126" s="123"/>
      <c r="P1126" s="23">
        <f t="shared" si="1"/>
        <v>208.2</v>
      </c>
      <c r="Q1126" s="117">
        <f>AVERAGE(P1126:P1127)</f>
        <v>207.5</v>
      </c>
    </row>
    <row r="1127" spans="1:17" ht="15.75" customHeight="1" x14ac:dyDescent="0.3">
      <c r="A1127" s="118">
        <v>5978</v>
      </c>
      <c r="B1127" s="118">
        <v>112</v>
      </c>
      <c r="C1127" s="7" t="s">
        <v>513</v>
      </c>
      <c r="D1127" s="7">
        <v>22</v>
      </c>
      <c r="E1127" s="156">
        <v>43685</v>
      </c>
      <c r="F1127" s="7">
        <v>5197</v>
      </c>
      <c r="G1127" s="7">
        <v>7602</v>
      </c>
      <c r="H1127" s="7">
        <v>7265</v>
      </c>
      <c r="I1127" s="7"/>
      <c r="J1127" s="152">
        <f t="shared" si="8"/>
        <v>16.295938104448744</v>
      </c>
      <c r="K1127" s="153"/>
      <c r="L1127" s="155"/>
      <c r="M1127" s="155"/>
      <c r="N1127" s="123"/>
      <c r="O1127" s="123"/>
      <c r="P1127" s="23">
        <f t="shared" si="1"/>
        <v>206.8</v>
      </c>
      <c r="Q1127" s="117"/>
    </row>
    <row r="1128" spans="1:17" ht="15.75" customHeight="1" x14ac:dyDescent="0.3">
      <c r="A1128" s="118">
        <v>3367</v>
      </c>
      <c r="B1128" s="118">
        <v>123</v>
      </c>
      <c r="C1128" s="67" t="s">
        <v>514</v>
      </c>
      <c r="D1128" s="67">
        <v>13</v>
      </c>
      <c r="E1128" s="68">
        <v>43587</v>
      </c>
      <c r="F1128" s="67">
        <v>5241</v>
      </c>
      <c r="G1128" s="67">
        <v>6720</v>
      </c>
      <c r="H1128" s="67">
        <v>6397</v>
      </c>
      <c r="I1128" s="67">
        <v>1</v>
      </c>
      <c r="J1128" s="157">
        <f t="shared" si="8"/>
        <v>27.941176470588236</v>
      </c>
      <c r="K1128" s="158" t="s">
        <v>13</v>
      </c>
      <c r="L1128" s="159">
        <f>AVERAGE(J1128:J1129)</f>
        <v>27.105775195984435</v>
      </c>
      <c r="M1128" s="159">
        <f>_xlfn.STDEV.S(J1128,J1129)</f>
        <v>1.1814358125684645</v>
      </c>
      <c r="N1128" s="123">
        <v>1</v>
      </c>
      <c r="O1128" s="123"/>
      <c r="P1128" s="23">
        <f t="shared" si="1"/>
        <v>115.6</v>
      </c>
      <c r="Q1128" s="117">
        <f>AVERAGE(P1128:P1129)</f>
        <v>109.94999999999999</v>
      </c>
    </row>
    <row r="1129" spans="1:17" ht="15.75" customHeight="1" x14ac:dyDescent="0.3">
      <c r="A1129" s="118">
        <v>3368</v>
      </c>
      <c r="B1129" s="118">
        <v>124</v>
      </c>
      <c r="C1129" s="67" t="s">
        <v>514</v>
      </c>
      <c r="D1129" s="67">
        <v>13</v>
      </c>
      <c r="E1129" s="68">
        <v>43587</v>
      </c>
      <c r="F1129" s="67">
        <v>5265</v>
      </c>
      <c r="G1129" s="67">
        <v>6582</v>
      </c>
      <c r="H1129" s="67">
        <v>6308</v>
      </c>
      <c r="I1129" s="67"/>
      <c r="J1129" s="157">
        <f t="shared" si="8"/>
        <v>26.270373921380635</v>
      </c>
      <c r="K1129" s="158"/>
      <c r="L1129" s="160"/>
      <c r="M1129" s="160"/>
      <c r="N1129" s="123"/>
      <c r="O1129" s="123"/>
      <c r="P1129" s="23">
        <f t="shared" si="1"/>
        <v>104.3</v>
      </c>
      <c r="Q1129" s="117"/>
    </row>
    <row r="1130" spans="1:17" ht="15.75" customHeight="1" x14ac:dyDescent="0.3">
      <c r="A1130" s="118">
        <v>4091</v>
      </c>
      <c r="B1130" s="118">
        <v>121</v>
      </c>
      <c r="C1130" s="67" t="s">
        <v>514</v>
      </c>
      <c r="D1130" s="67">
        <v>15</v>
      </c>
      <c r="E1130" s="68">
        <v>43599</v>
      </c>
      <c r="F1130" s="67">
        <v>5262</v>
      </c>
      <c r="G1130" s="67">
        <v>7114</v>
      </c>
      <c r="H1130" s="67">
        <v>6846</v>
      </c>
      <c r="I1130" s="67"/>
      <c r="J1130" s="157">
        <f t="shared" si="8"/>
        <v>16.91919191919192</v>
      </c>
      <c r="K1130" s="157"/>
      <c r="L1130" s="159">
        <f>AVERAGE(J1130:J1131)</f>
        <v>16.987423607710859</v>
      </c>
      <c r="M1130" s="159">
        <f>_xlfn.STDEV.S(J1130,J1131)</f>
        <v>9.6494179287102189E-2</v>
      </c>
      <c r="N1130" s="123"/>
      <c r="O1130" s="123"/>
      <c r="P1130" s="23">
        <f t="shared" si="1"/>
        <v>158.4</v>
      </c>
      <c r="Q1130" s="117">
        <f>AVERAGE(P1130:P1131)</f>
        <v>162.75</v>
      </c>
    </row>
    <row r="1131" spans="1:17" ht="15.75" customHeight="1" x14ac:dyDescent="0.3">
      <c r="A1131" s="118">
        <v>4092</v>
      </c>
      <c r="B1131" s="118">
        <v>122</v>
      </c>
      <c r="C1131" s="67" t="s">
        <v>514</v>
      </c>
      <c r="D1131" s="67">
        <v>15</v>
      </c>
      <c r="E1131" s="68">
        <v>43599</v>
      </c>
      <c r="F1131" s="67">
        <v>5223</v>
      </c>
      <c r="G1131" s="67">
        <v>7179</v>
      </c>
      <c r="H1131" s="67">
        <v>6894</v>
      </c>
      <c r="I1131" s="67"/>
      <c r="J1131" s="157">
        <f t="shared" si="8"/>
        <v>17.055655296229801</v>
      </c>
      <c r="K1131" s="157"/>
      <c r="L1131" s="160"/>
      <c r="M1131" s="160"/>
      <c r="N1131" s="123"/>
      <c r="O1131" s="123"/>
      <c r="P1131" s="23">
        <f t="shared" si="1"/>
        <v>167.1</v>
      </c>
      <c r="Q1131" s="117"/>
    </row>
    <row r="1132" spans="1:17" ht="15.75" customHeight="1" x14ac:dyDescent="0.3">
      <c r="A1132" s="118">
        <v>4737</v>
      </c>
      <c r="B1132" s="118">
        <v>121</v>
      </c>
      <c r="C1132" s="67" t="s">
        <v>514</v>
      </c>
      <c r="D1132" s="67">
        <v>17</v>
      </c>
      <c r="E1132" s="68">
        <v>43619</v>
      </c>
      <c r="F1132" s="67">
        <v>5262</v>
      </c>
      <c r="G1132" s="67">
        <v>6727</v>
      </c>
      <c r="H1132" s="67">
        <v>6473</v>
      </c>
      <c r="I1132" s="67"/>
      <c r="J1132" s="157">
        <f t="shared" si="8"/>
        <v>20.974401321222132</v>
      </c>
      <c r="K1132" s="158"/>
      <c r="L1132" s="159">
        <f>AVERAGE(J1132:J1133)</f>
        <v>20.924494389984005</v>
      </c>
      <c r="M1132" s="159">
        <f>_xlfn.STDEV.S(J1132,J1133)</f>
        <v>7.0579059013382656E-2</v>
      </c>
      <c r="N1132" s="123"/>
      <c r="O1132" s="123"/>
      <c r="P1132" s="23">
        <f t="shared" si="1"/>
        <v>121.1</v>
      </c>
      <c r="Q1132" s="117">
        <f>AVERAGE(P1132:P1133)</f>
        <v>121.15</v>
      </c>
    </row>
    <row r="1133" spans="1:17" ht="15.75" customHeight="1" x14ac:dyDescent="0.3">
      <c r="A1133" s="118">
        <v>4738</v>
      </c>
      <c r="B1133" s="118">
        <v>122</v>
      </c>
      <c r="C1133" s="67" t="s">
        <v>514</v>
      </c>
      <c r="D1133" s="67">
        <v>17</v>
      </c>
      <c r="E1133" s="68">
        <v>43619</v>
      </c>
      <c r="F1133" s="67">
        <v>5223</v>
      </c>
      <c r="G1133" s="67">
        <v>6688</v>
      </c>
      <c r="H1133" s="67">
        <v>6435</v>
      </c>
      <c r="I1133" s="67"/>
      <c r="J1133" s="157">
        <f t="shared" si="8"/>
        <v>20.874587458745875</v>
      </c>
      <c r="K1133" s="158"/>
      <c r="L1133" s="160"/>
      <c r="M1133" s="160"/>
      <c r="N1133" s="123"/>
      <c r="O1133" s="123"/>
      <c r="P1133" s="23">
        <f t="shared" si="1"/>
        <v>121.2</v>
      </c>
      <c r="Q1133" s="117"/>
    </row>
    <row r="1134" spans="1:17" ht="15.75" customHeight="1" x14ac:dyDescent="0.3">
      <c r="A1134" s="118">
        <v>5351</v>
      </c>
      <c r="B1134" s="118">
        <v>89</v>
      </c>
      <c r="C1134" s="7" t="s">
        <v>514</v>
      </c>
      <c r="D1134" s="7">
        <v>19</v>
      </c>
      <c r="E1134" s="156">
        <v>43637</v>
      </c>
      <c r="F1134" s="7">
        <v>5188</v>
      </c>
      <c r="G1134" s="7">
        <v>6415</v>
      </c>
      <c r="H1134" s="7">
        <v>6174</v>
      </c>
      <c r="I1134" s="7">
        <v>9</v>
      </c>
      <c r="J1134" s="161">
        <f t="shared" si="8"/>
        <v>24.442190669371197</v>
      </c>
      <c r="K1134" s="3"/>
      <c r="L1134" s="162">
        <f>AVERAGE(J1134:J1135)</f>
        <v>24.383257496847762</v>
      </c>
      <c r="M1134" s="162">
        <f>_xlfn.STDEV.S(J1134,J1135)</f>
        <v>8.3344091856315528E-2</v>
      </c>
      <c r="N1134" s="123"/>
      <c r="O1134" s="123"/>
      <c r="P1134" s="23">
        <f t="shared" si="1"/>
        <v>98.6</v>
      </c>
      <c r="Q1134" s="117">
        <f>AVERAGE(P1134:P1135)</f>
        <v>99.25</v>
      </c>
    </row>
    <row r="1135" spans="1:17" ht="15.75" customHeight="1" x14ac:dyDescent="0.3">
      <c r="A1135" s="118">
        <v>5352</v>
      </c>
      <c r="B1135" s="118">
        <v>90</v>
      </c>
      <c r="C1135" s="7" t="s">
        <v>514</v>
      </c>
      <c r="D1135" s="7">
        <v>19</v>
      </c>
      <c r="E1135" s="156">
        <v>43637</v>
      </c>
      <c r="F1135" s="7">
        <v>5202</v>
      </c>
      <c r="G1135" s="7">
        <v>6444</v>
      </c>
      <c r="H1135" s="7">
        <v>6201</v>
      </c>
      <c r="I1135" s="7"/>
      <c r="J1135" s="161">
        <f t="shared" si="8"/>
        <v>24.324324324324326</v>
      </c>
      <c r="K1135" s="3"/>
      <c r="L1135" s="23"/>
      <c r="M1135" s="23"/>
      <c r="N1135" s="123"/>
      <c r="O1135" s="123"/>
      <c r="P1135" s="23">
        <f t="shared" si="1"/>
        <v>99.9</v>
      </c>
      <c r="Q1135" s="117"/>
    </row>
    <row r="1136" spans="1:17" ht="15.75" customHeight="1" x14ac:dyDescent="0.3">
      <c r="A1136" s="118">
        <v>5979</v>
      </c>
      <c r="B1136" s="118">
        <v>113</v>
      </c>
      <c r="C1136" s="7" t="s">
        <v>514</v>
      </c>
      <c r="D1136" s="7">
        <v>22</v>
      </c>
      <c r="E1136" s="156">
        <v>43685</v>
      </c>
      <c r="F1136" s="7">
        <v>5283</v>
      </c>
      <c r="G1136" s="7">
        <v>7065</v>
      </c>
      <c r="H1136" s="7">
        <v>6826</v>
      </c>
      <c r="I1136" s="7">
        <v>9</v>
      </c>
      <c r="J1136" s="152">
        <f t="shared" si="8"/>
        <v>15.489306545690216</v>
      </c>
      <c r="K1136" s="153"/>
      <c r="L1136" s="154">
        <f>AVERAGE(J1136:J1137)</f>
        <v>16.118292934271953</v>
      </c>
      <c r="M1136" s="154">
        <f>_xlfn.STDEV.S(J1136,J1137)</f>
        <v>0.88952108128036589</v>
      </c>
      <c r="N1136" s="123"/>
      <c r="O1136" s="123"/>
      <c r="P1136" s="23">
        <f t="shared" si="1"/>
        <v>154.30000000000001</v>
      </c>
      <c r="Q1136" s="117">
        <f>AVERAGE(P1136:P1137)</f>
        <v>159.85000000000002</v>
      </c>
    </row>
    <row r="1137" spans="1:17" ht="15.75" customHeight="1" x14ac:dyDescent="0.3">
      <c r="A1137" s="118">
        <v>5980</v>
      </c>
      <c r="B1137" s="118">
        <v>113</v>
      </c>
      <c r="C1137" s="7" t="s">
        <v>514</v>
      </c>
      <c r="D1137" s="7">
        <v>22</v>
      </c>
      <c r="E1137" s="156">
        <v>43685</v>
      </c>
      <c r="F1137" s="7">
        <v>5283</v>
      </c>
      <c r="G1137" s="7">
        <v>7214</v>
      </c>
      <c r="H1137" s="7">
        <v>6937</v>
      </c>
      <c r="I1137" s="7"/>
      <c r="J1137" s="152">
        <f t="shared" si="8"/>
        <v>16.747279322853689</v>
      </c>
      <c r="K1137" s="153"/>
      <c r="L1137" s="155"/>
      <c r="M1137" s="155"/>
      <c r="N1137" s="123"/>
      <c r="O1137" s="123"/>
      <c r="P1137" s="23">
        <f t="shared" si="1"/>
        <v>165.4</v>
      </c>
      <c r="Q1137" s="117"/>
    </row>
    <row r="1138" spans="1:17" ht="15.75" customHeight="1" x14ac:dyDescent="0.3">
      <c r="A1138" s="118">
        <v>3369</v>
      </c>
      <c r="B1138" s="118">
        <v>125</v>
      </c>
      <c r="C1138" s="67" t="s">
        <v>515</v>
      </c>
      <c r="D1138" s="67">
        <v>13</v>
      </c>
      <c r="E1138" s="68">
        <v>43587</v>
      </c>
      <c r="F1138" s="67">
        <v>5217</v>
      </c>
      <c r="G1138" s="67">
        <v>9089</v>
      </c>
      <c r="H1138" s="67">
        <v>8190</v>
      </c>
      <c r="I1138" s="67">
        <v>1</v>
      </c>
      <c r="J1138" s="157">
        <f t="shared" si="8"/>
        <v>30.238816010763536</v>
      </c>
      <c r="K1138" s="158" t="s">
        <v>13</v>
      </c>
      <c r="L1138" s="159">
        <f>AVERAGE(J1138:J1139)</f>
        <v>31.154590684678116</v>
      </c>
      <c r="M1138" s="159">
        <f>_xlfn.STDEV.S(J1138,J1139)</f>
        <v>1.2951009639277977</v>
      </c>
      <c r="N1138" s="123">
        <v>1</v>
      </c>
      <c r="O1138" s="123"/>
      <c r="P1138" s="23">
        <f t="shared" si="1"/>
        <v>297.3</v>
      </c>
      <c r="Q1138" s="117">
        <f>AVERAGE(P1138:P1139)</f>
        <v>296.45000000000005</v>
      </c>
    </row>
    <row r="1139" spans="1:17" ht="15.75" customHeight="1" x14ac:dyDescent="0.3">
      <c r="A1139" s="118">
        <v>3370</v>
      </c>
      <c r="B1139" s="118">
        <v>126</v>
      </c>
      <c r="C1139" s="67" t="s">
        <v>515</v>
      </c>
      <c r="D1139" s="67">
        <v>13</v>
      </c>
      <c r="E1139" s="68">
        <v>43587</v>
      </c>
      <c r="F1139" s="67">
        <v>5232</v>
      </c>
      <c r="G1139" s="67">
        <v>9136</v>
      </c>
      <c r="H1139" s="67">
        <v>8188</v>
      </c>
      <c r="I1139" s="67"/>
      <c r="J1139" s="157">
        <f t="shared" si="8"/>
        <v>32.070365358592696</v>
      </c>
      <c r="K1139" s="158"/>
      <c r="L1139" s="160"/>
      <c r="M1139" s="160"/>
      <c r="N1139" s="123"/>
      <c r="O1139" s="123"/>
      <c r="P1139" s="23">
        <f t="shared" si="1"/>
        <v>295.60000000000002</v>
      </c>
      <c r="Q1139" s="117"/>
    </row>
    <row r="1140" spans="1:17" ht="15.75" customHeight="1" x14ac:dyDescent="0.3">
      <c r="A1140" s="118">
        <v>4093</v>
      </c>
      <c r="B1140" s="118">
        <v>123</v>
      </c>
      <c r="C1140" s="67" t="s">
        <v>515</v>
      </c>
      <c r="D1140" s="67">
        <v>15</v>
      </c>
      <c r="E1140" s="68">
        <v>43599</v>
      </c>
      <c r="F1140" s="67">
        <v>5241</v>
      </c>
      <c r="G1140" s="67">
        <v>8448</v>
      </c>
      <c r="H1140" s="67">
        <v>7846</v>
      </c>
      <c r="I1140" s="67"/>
      <c r="J1140" s="157">
        <f t="shared" si="8"/>
        <v>23.109404990403071</v>
      </c>
      <c r="K1140" s="157"/>
      <c r="L1140" s="159">
        <f>AVERAGE(J1140:J1141)</f>
        <v>23.188577602130536</v>
      </c>
      <c r="M1140" s="159">
        <f>_xlfn.STDEV.S(J1140,J1141)</f>
        <v>0.11196698127347754</v>
      </c>
      <c r="N1140" s="123"/>
      <c r="O1140" s="123"/>
      <c r="P1140" s="23">
        <f t="shared" si="1"/>
        <v>260.5</v>
      </c>
      <c r="Q1140" s="117">
        <f>AVERAGE(P1140:P1141)</f>
        <v>247.15</v>
      </c>
    </row>
    <row r="1141" spans="1:17" ht="15.75" customHeight="1" x14ac:dyDescent="0.3">
      <c r="A1141" s="118">
        <v>4094</v>
      </c>
      <c r="B1141" s="118">
        <v>124</v>
      </c>
      <c r="C1141" s="67" t="s">
        <v>515</v>
      </c>
      <c r="D1141" s="67">
        <v>15</v>
      </c>
      <c r="E1141" s="68">
        <v>43599</v>
      </c>
      <c r="F1141" s="67">
        <v>5265</v>
      </c>
      <c r="G1141" s="67">
        <v>8147</v>
      </c>
      <c r="H1141" s="67">
        <v>7603</v>
      </c>
      <c r="I1141" s="67"/>
      <c r="J1141" s="157">
        <f t="shared" si="8"/>
        <v>23.267750213857997</v>
      </c>
      <c r="K1141" s="157"/>
      <c r="L1141" s="160"/>
      <c r="M1141" s="160"/>
      <c r="N1141" s="123"/>
      <c r="O1141" s="123"/>
      <c r="P1141" s="23">
        <f t="shared" si="1"/>
        <v>233.8</v>
      </c>
      <c r="Q1141" s="117"/>
    </row>
    <row r="1142" spans="1:17" ht="15.75" customHeight="1" x14ac:dyDescent="0.3">
      <c r="A1142" s="118">
        <v>4739</v>
      </c>
      <c r="B1142" s="118">
        <v>123</v>
      </c>
      <c r="C1142" s="67" t="s">
        <v>515</v>
      </c>
      <c r="D1142" s="67">
        <v>17</v>
      </c>
      <c r="E1142" s="68">
        <v>43619</v>
      </c>
      <c r="F1142" s="67">
        <v>5241</v>
      </c>
      <c r="G1142" s="67">
        <v>8013</v>
      </c>
      <c r="H1142" s="67">
        <v>7508</v>
      </c>
      <c r="I1142" s="67"/>
      <c r="J1142" s="157">
        <f t="shared" si="8"/>
        <v>22.276135862373181</v>
      </c>
      <c r="K1142" s="158"/>
      <c r="L1142" s="159">
        <f>AVERAGE(J1142:J1143)</f>
        <v>21.951641111889778</v>
      </c>
      <c r="M1142" s="159">
        <f>_xlfn.STDEV.S(J1142,J1143)</f>
        <v>0.45890487705249949</v>
      </c>
      <c r="N1142" s="123"/>
      <c r="O1142" s="123"/>
      <c r="P1142" s="23">
        <f t="shared" si="1"/>
        <v>226.7</v>
      </c>
      <c r="Q1142" s="117">
        <f>AVERAGE(P1142:P1143)</f>
        <v>235.64999999999998</v>
      </c>
    </row>
    <row r="1143" spans="1:17" ht="15.75" customHeight="1" x14ac:dyDescent="0.3">
      <c r="A1143" s="118">
        <v>4740</v>
      </c>
      <c r="B1143" s="118">
        <v>124</v>
      </c>
      <c r="C1143" s="67" t="s">
        <v>515</v>
      </c>
      <c r="D1143" s="67">
        <v>17</v>
      </c>
      <c r="E1143" s="68">
        <v>43619</v>
      </c>
      <c r="F1143" s="67">
        <v>5265</v>
      </c>
      <c r="G1143" s="67">
        <v>8240</v>
      </c>
      <c r="H1143" s="67">
        <v>7711</v>
      </c>
      <c r="I1143" s="67"/>
      <c r="J1143" s="157">
        <f t="shared" si="8"/>
        <v>21.627146361406378</v>
      </c>
      <c r="K1143" s="158"/>
      <c r="L1143" s="160"/>
      <c r="M1143" s="160"/>
      <c r="N1143" s="123"/>
      <c r="O1143" s="123"/>
      <c r="P1143" s="23">
        <f t="shared" si="1"/>
        <v>244.6</v>
      </c>
      <c r="Q1143" s="117"/>
    </row>
    <row r="1144" spans="1:17" ht="15.75" customHeight="1" x14ac:dyDescent="0.3">
      <c r="A1144" s="118">
        <v>5353</v>
      </c>
      <c r="B1144" s="118">
        <v>91</v>
      </c>
      <c r="C1144" s="7" t="s">
        <v>515</v>
      </c>
      <c r="D1144" s="7">
        <v>19</v>
      </c>
      <c r="E1144" s="156">
        <v>43637</v>
      </c>
      <c r="F1144" s="7">
        <v>5252</v>
      </c>
      <c r="G1144" s="7">
        <v>9140</v>
      </c>
      <c r="H1144" s="7">
        <v>8415</v>
      </c>
      <c r="I1144" s="7">
        <v>8</v>
      </c>
      <c r="J1144" s="161">
        <f t="shared" si="8"/>
        <v>22.921277268416059</v>
      </c>
      <c r="K1144" s="3"/>
      <c r="L1144" s="162">
        <f>AVERAGE(J1144:J1145)</f>
        <v>22.742944797229896</v>
      </c>
      <c r="M1144" s="162">
        <f>_xlfn.STDEV.S(J1144,J1145)</f>
        <v>0.25220019936297861</v>
      </c>
      <c r="N1144" s="123"/>
      <c r="O1144" s="123"/>
      <c r="P1144" s="23">
        <f t="shared" si="1"/>
        <v>316.3</v>
      </c>
      <c r="Q1144" s="117">
        <f>AVERAGE(P1144:P1145)</f>
        <v>309.05</v>
      </c>
    </row>
    <row r="1145" spans="1:17" ht="15.75" customHeight="1" x14ac:dyDescent="0.3">
      <c r="A1145" s="118">
        <v>5354</v>
      </c>
      <c r="B1145" s="118">
        <v>92</v>
      </c>
      <c r="C1145" s="7" t="s">
        <v>515</v>
      </c>
      <c r="D1145" s="7">
        <v>19</v>
      </c>
      <c r="E1145" s="156">
        <v>43637</v>
      </c>
      <c r="F1145" s="7">
        <v>5241</v>
      </c>
      <c r="G1145" s="7">
        <v>8940</v>
      </c>
      <c r="H1145" s="7">
        <v>8259</v>
      </c>
      <c r="I1145" s="7"/>
      <c r="J1145" s="161">
        <f t="shared" si="8"/>
        <v>22.564612326043736</v>
      </c>
      <c r="K1145" s="3"/>
      <c r="L1145" s="23"/>
      <c r="M1145" s="23"/>
      <c r="N1145" s="123"/>
      <c r="O1145" s="123"/>
      <c r="P1145" s="23">
        <f t="shared" si="1"/>
        <v>301.8</v>
      </c>
      <c r="Q1145" s="117"/>
    </row>
    <row r="1146" spans="1:17" ht="15.75" customHeight="1" x14ac:dyDescent="0.3">
      <c r="A1146" s="118">
        <v>5981</v>
      </c>
      <c r="B1146" s="118">
        <v>114</v>
      </c>
      <c r="C1146" s="7" t="s">
        <v>515</v>
      </c>
      <c r="D1146" s="7">
        <v>22</v>
      </c>
      <c r="E1146" s="156">
        <v>43685</v>
      </c>
      <c r="F1146" s="7">
        <v>5247</v>
      </c>
      <c r="G1146" s="7">
        <v>8295</v>
      </c>
      <c r="H1146" s="7">
        <v>7880</v>
      </c>
      <c r="I1146" s="7">
        <v>5</v>
      </c>
      <c r="J1146" s="152">
        <f t="shared" si="8"/>
        <v>15.761488796050132</v>
      </c>
      <c r="K1146" s="153"/>
      <c r="L1146" s="154">
        <f>AVERAGE(J1146:J1147)</f>
        <v>16.42384127064139</v>
      </c>
      <c r="M1146" s="154">
        <f>_xlfn.STDEV.S(J1146,J1147)</f>
        <v>0.93670785263833811</v>
      </c>
      <c r="N1146" s="123"/>
      <c r="O1146" s="123"/>
      <c r="P1146" s="23">
        <f t="shared" si="1"/>
        <v>263.3</v>
      </c>
      <c r="Q1146" s="117">
        <f>AVERAGE(P1146:P1147)</f>
        <v>262.75</v>
      </c>
    </row>
    <row r="1147" spans="1:17" ht="15.75" customHeight="1" x14ac:dyDescent="0.3">
      <c r="A1147" s="118">
        <v>5982</v>
      </c>
      <c r="B1147" s="118">
        <v>114</v>
      </c>
      <c r="C1147" s="7" t="s">
        <v>515</v>
      </c>
      <c r="D1147" s="7">
        <v>22</v>
      </c>
      <c r="E1147" s="156">
        <v>43685</v>
      </c>
      <c r="F1147" s="7">
        <v>5247</v>
      </c>
      <c r="G1147" s="7">
        <v>8317</v>
      </c>
      <c r="H1147" s="7">
        <v>7869</v>
      </c>
      <c r="I1147" s="7"/>
      <c r="J1147" s="152">
        <f t="shared" si="8"/>
        <v>17.086193745232649</v>
      </c>
      <c r="K1147" s="153"/>
      <c r="L1147" s="155"/>
      <c r="M1147" s="155"/>
      <c r="N1147" s="123"/>
      <c r="O1147" s="123"/>
      <c r="P1147" s="23">
        <f t="shared" si="1"/>
        <v>262.2</v>
      </c>
      <c r="Q1147" s="117"/>
    </row>
    <row r="1148" spans="1:17" ht="15.75" customHeight="1" x14ac:dyDescent="0.3">
      <c r="A1148" s="118">
        <v>3371</v>
      </c>
      <c r="B1148" s="118">
        <v>127</v>
      </c>
      <c r="C1148" s="67" t="s">
        <v>516</v>
      </c>
      <c r="D1148" s="67">
        <v>13</v>
      </c>
      <c r="E1148" s="68">
        <v>43587</v>
      </c>
      <c r="F1148" s="67">
        <v>5247</v>
      </c>
      <c r="G1148" s="67">
        <v>9188</v>
      </c>
      <c r="H1148" s="67">
        <v>7969</v>
      </c>
      <c r="I1148" s="67">
        <v>1</v>
      </c>
      <c r="J1148" s="157">
        <f t="shared" si="8"/>
        <v>44.783247612049962</v>
      </c>
      <c r="K1148" s="158" t="s">
        <v>377</v>
      </c>
      <c r="L1148" s="159">
        <f>AVERAGE(J1148:J1149)</f>
        <v>46.82873560726722</v>
      </c>
      <c r="M1148" s="159">
        <f>_xlfn.STDEV.S(J1148,J1149)</f>
        <v>2.892756864507593</v>
      </c>
      <c r="N1148" s="123">
        <v>1</v>
      </c>
      <c r="O1148" s="123"/>
      <c r="P1148" s="23">
        <f t="shared" si="1"/>
        <v>272.2</v>
      </c>
      <c r="Q1148" s="117">
        <f>AVERAGE(P1148:P1149)</f>
        <v>264.89999999999998</v>
      </c>
    </row>
    <row r="1149" spans="1:17" ht="15.75" customHeight="1" x14ac:dyDescent="0.3">
      <c r="A1149" s="118">
        <v>3372</v>
      </c>
      <c r="B1149" s="118">
        <v>128</v>
      </c>
      <c r="C1149" s="67" t="s">
        <v>516</v>
      </c>
      <c r="D1149" s="67">
        <v>13</v>
      </c>
      <c r="E1149" s="68">
        <v>43587</v>
      </c>
      <c r="F1149" s="67">
        <v>5213</v>
      </c>
      <c r="G1149" s="67">
        <v>9048</v>
      </c>
      <c r="H1149" s="67">
        <v>7789</v>
      </c>
      <c r="I1149" s="67"/>
      <c r="J1149" s="157">
        <f t="shared" si="8"/>
        <v>48.87422360248447</v>
      </c>
      <c r="K1149" s="158"/>
      <c r="L1149" s="160"/>
      <c r="M1149" s="160"/>
      <c r="N1149" s="123"/>
      <c r="O1149" s="123"/>
      <c r="P1149" s="23">
        <f t="shared" si="1"/>
        <v>257.60000000000002</v>
      </c>
      <c r="Q1149" s="117"/>
    </row>
    <row r="1150" spans="1:17" ht="15.75" customHeight="1" x14ac:dyDescent="0.3">
      <c r="A1150" s="118">
        <v>4095</v>
      </c>
      <c r="B1150" s="118">
        <v>125</v>
      </c>
      <c r="C1150" s="67" t="s">
        <v>516</v>
      </c>
      <c r="D1150" s="67">
        <v>15</v>
      </c>
      <c r="E1150" s="68">
        <v>43599</v>
      </c>
      <c r="F1150" s="67">
        <v>5217</v>
      </c>
      <c r="G1150" s="67">
        <v>8416</v>
      </c>
      <c r="H1150" s="67">
        <v>7801</v>
      </c>
      <c r="I1150" s="67"/>
      <c r="J1150" s="157">
        <f t="shared" si="8"/>
        <v>23.800309597523221</v>
      </c>
      <c r="K1150" s="157" t="s">
        <v>13</v>
      </c>
      <c r="L1150" s="159">
        <f>AVERAGE(J1150:J1151)</f>
        <v>23.814870517825156</v>
      </c>
      <c r="M1150" s="159">
        <f>_xlfn.STDEV.S(J1150,J1151)</f>
        <v>2.0592250971630862E-2</v>
      </c>
      <c r="N1150" s="123"/>
      <c r="O1150" s="123"/>
      <c r="P1150" s="23">
        <f t="shared" si="1"/>
        <v>258.39999999999998</v>
      </c>
      <c r="Q1150" s="117">
        <f>AVERAGE(P1150:P1151)</f>
        <v>248.79999999999998</v>
      </c>
    </row>
    <row r="1151" spans="1:17" ht="15.75" customHeight="1" x14ac:dyDescent="0.3">
      <c r="A1151" s="118">
        <v>4096</v>
      </c>
      <c r="B1151" s="118">
        <v>126</v>
      </c>
      <c r="C1151" s="67" t="s">
        <v>516</v>
      </c>
      <c r="D1151" s="67">
        <v>15</v>
      </c>
      <c r="E1151" s="68">
        <v>43599</v>
      </c>
      <c r="F1151" s="67">
        <v>5232</v>
      </c>
      <c r="G1151" s="67">
        <v>8194</v>
      </c>
      <c r="H1151" s="67">
        <v>7624</v>
      </c>
      <c r="I1151" s="67"/>
      <c r="J1151" s="157">
        <f t="shared" si="8"/>
        <v>23.829431438127092</v>
      </c>
      <c r="K1151" s="157"/>
      <c r="L1151" s="160"/>
      <c r="M1151" s="160"/>
      <c r="N1151" s="123"/>
      <c r="O1151" s="123"/>
      <c r="P1151" s="23">
        <f t="shared" si="1"/>
        <v>239.2</v>
      </c>
      <c r="Q1151" s="117"/>
    </row>
    <row r="1152" spans="1:17" ht="15.75" customHeight="1" x14ac:dyDescent="0.3">
      <c r="A1152" s="118">
        <v>4741</v>
      </c>
      <c r="B1152" s="118">
        <v>125</v>
      </c>
      <c r="C1152" s="67" t="s">
        <v>516</v>
      </c>
      <c r="D1152" s="67">
        <v>17</v>
      </c>
      <c r="E1152" s="68">
        <v>43619</v>
      </c>
      <c r="F1152" s="67">
        <v>5217</v>
      </c>
      <c r="G1152" s="67">
        <v>7963</v>
      </c>
      <c r="H1152" s="67">
        <v>7488</v>
      </c>
      <c r="I1152" s="67"/>
      <c r="J1152" s="157">
        <f t="shared" si="8"/>
        <v>20.915896081021575</v>
      </c>
      <c r="K1152" s="158"/>
      <c r="L1152" s="159">
        <f>AVERAGE(J1152:J1153)</f>
        <v>21.104499764648722</v>
      </c>
      <c r="M1152" s="159">
        <f>_xlfn.STDEV.S(J1152,J1153)</f>
        <v>0.26672588729903257</v>
      </c>
      <c r="N1152" s="123"/>
      <c r="O1152" s="123"/>
      <c r="P1152" s="23">
        <f t="shared" si="1"/>
        <v>227.1</v>
      </c>
      <c r="Q1152" s="117">
        <f>AVERAGE(P1152:P1153)</f>
        <v>229.55</v>
      </c>
    </row>
    <row r="1153" spans="1:17" ht="15.75" customHeight="1" x14ac:dyDescent="0.3">
      <c r="A1153" s="118">
        <v>4742</v>
      </c>
      <c r="B1153" s="118">
        <v>126</v>
      </c>
      <c r="C1153" s="67" t="s">
        <v>516</v>
      </c>
      <c r="D1153" s="67">
        <v>17</v>
      </c>
      <c r="E1153" s="68">
        <v>43619</v>
      </c>
      <c r="F1153" s="67">
        <v>5232</v>
      </c>
      <c r="G1153" s="67">
        <v>8046</v>
      </c>
      <c r="H1153" s="67">
        <v>7552</v>
      </c>
      <c r="I1153" s="67"/>
      <c r="J1153" s="157">
        <f t="shared" si="8"/>
        <v>21.293103448275865</v>
      </c>
      <c r="K1153" s="158"/>
      <c r="L1153" s="160"/>
      <c r="M1153" s="160"/>
      <c r="N1153" s="123"/>
      <c r="O1153" s="123"/>
      <c r="P1153" s="23">
        <f t="shared" si="1"/>
        <v>232</v>
      </c>
      <c r="Q1153" s="117"/>
    </row>
    <row r="1154" spans="1:17" ht="15.75" customHeight="1" x14ac:dyDescent="0.3">
      <c r="A1154" s="118">
        <v>5355</v>
      </c>
      <c r="B1154" s="118">
        <v>93</v>
      </c>
      <c r="C1154" s="7" t="s">
        <v>516</v>
      </c>
      <c r="D1154" s="7">
        <v>19</v>
      </c>
      <c r="E1154" s="156">
        <v>43637</v>
      </c>
      <c r="F1154" s="7">
        <v>5234</v>
      </c>
      <c r="G1154" s="7">
        <v>8499</v>
      </c>
      <c r="H1154" s="7">
        <v>7880</v>
      </c>
      <c r="I1154" s="7">
        <v>8</v>
      </c>
      <c r="J1154" s="161">
        <f t="shared" si="8"/>
        <v>23.393801965230537</v>
      </c>
      <c r="K1154" s="3"/>
      <c r="L1154" s="162">
        <f>AVERAGE(J1154:J1155)</f>
        <v>23.254689927338887</v>
      </c>
      <c r="M1154" s="162">
        <f>_xlfn.STDEV.S(J1154,J1155)</f>
        <v>0.19673413067573095</v>
      </c>
      <c r="N1154" s="123"/>
      <c r="O1154" s="123"/>
      <c r="P1154" s="23">
        <f t="shared" si="1"/>
        <v>264.60000000000002</v>
      </c>
      <c r="Q1154" s="117">
        <f>AVERAGE(P1154:P1155)</f>
        <v>251.70000000000002</v>
      </c>
    </row>
    <row r="1155" spans="1:17" ht="15.75" customHeight="1" x14ac:dyDescent="0.3">
      <c r="A1155" s="118">
        <v>5356</v>
      </c>
      <c r="B1155" s="118">
        <v>94</v>
      </c>
      <c r="C1155" s="7" t="s">
        <v>516</v>
      </c>
      <c r="D1155" s="7">
        <v>19</v>
      </c>
      <c r="E1155" s="156">
        <v>43637</v>
      </c>
      <c r="F1155" s="7">
        <v>5218</v>
      </c>
      <c r="G1155" s="7">
        <v>8158</v>
      </c>
      <c r="H1155" s="7">
        <v>7606</v>
      </c>
      <c r="I1155" s="7"/>
      <c r="J1155" s="161">
        <f t="shared" si="8"/>
        <v>23.115577889447238</v>
      </c>
      <c r="K1155" s="3"/>
      <c r="L1155" s="23"/>
      <c r="M1155" s="23"/>
      <c r="N1155" s="123"/>
      <c r="O1155" s="123"/>
      <c r="P1155" s="23">
        <f t="shared" si="1"/>
        <v>238.8</v>
      </c>
      <c r="Q1155" s="117"/>
    </row>
    <row r="1156" spans="1:17" ht="15.75" customHeight="1" x14ac:dyDescent="0.3">
      <c r="A1156" s="118">
        <v>5983</v>
      </c>
      <c r="B1156" s="118">
        <v>115</v>
      </c>
      <c r="C1156" s="7" t="s">
        <v>516</v>
      </c>
      <c r="D1156" s="7">
        <v>22</v>
      </c>
      <c r="E1156" s="156">
        <v>43685</v>
      </c>
      <c r="F1156" s="7">
        <v>5260</v>
      </c>
      <c r="G1156" s="7">
        <v>7859</v>
      </c>
      <c r="H1156" s="7">
        <v>7504</v>
      </c>
      <c r="I1156" s="7">
        <v>8</v>
      </c>
      <c r="J1156" s="152">
        <f t="shared" si="8"/>
        <v>15.819964349376114</v>
      </c>
      <c r="K1156" s="153"/>
      <c r="L1156" s="154">
        <f>AVERAGE(J1156:J1157)</f>
        <v>15.957192475117242</v>
      </c>
      <c r="M1156" s="154">
        <f>_xlfn.STDEV.S(J1156,J1157)</f>
        <v>0.19406987656214375</v>
      </c>
      <c r="N1156" s="123"/>
      <c r="O1156" s="123"/>
      <c r="P1156" s="23">
        <f t="shared" si="1"/>
        <v>224.4</v>
      </c>
      <c r="Q1156" s="117">
        <f>AVERAGE(P1156:P1157)</f>
        <v>228.7</v>
      </c>
    </row>
    <row r="1157" spans="1:17" ht="15.75" customHeight="1" x14ac:dyDescent="0.3">
      <c r="A1157" s="118">
        <v>5984</v>
      </c>
      <c r="B1157" s="118">
        <v>115</v>
      </c>
      <c r="C1157" s="7" t="s">
        <v>516</v>
      </c>
      <c r="D1157" s="7">
        <v>22</v>
      </c>
      <c r="E1157" s="156">
        <v>43685</v>
      </c>
      <c r="F1157" s="7">
        <v>5260</v>
      </c>
      <c r="G1157" s="7">
        <v>7965</v>
      </c>
      <c r="H1157" s="7">
        <v>7590</v>
      </c>
      <c r="I1157" s="7"/>
      <c r="J1157" s="152">
        <f t="shared" si="8"/>
        <v>16.094420600858371</v>
      </c>
      <c r="K1157" s="153"/>
      <c r="L1157" s="155"/>
      <c r="M1157" s="155"/>
      <c r="N1157" s="123"/>
      <c r="O1157" s="123"/>
      <c r="P1157" s="23">
        <f t="shared" si="1"/>
        <v>233</v>
      </c>
      <c r="Q1157" s="117"/>
    </row>
    <row r="1158" spans="1:17" ht="15.75" customHeight="1" x14ac:dyDescent="0.3">
      <c r="A1158" s="118">
        <v>3741</v>
      </c>
      <c r="B1158" s="118">
        <v>163</v>
      </c>
      <c r="C1158" s="57" t="s">
        <v>517</v>
      </c>
      <c r="D1158" s="57">
        <v>14</v>
      </c>
      <c r="E1158" s="58">
        <v>43591</v>
      </c>
      <c r="F1158" s="57">
        <v>5193</v>
      </c>
      <c r="G1158" s="151">
        <v>8759</v>
      </c>
      <c r="H1158" s="57">
        <v>7479</v>
      </c>
      <c r="I1158" s="57">
        <v>2</v>
      </c>
      <c r="J1158" s="152">
        <f t="shared" si="8"/>
        <v>55.99300087489064</v>
      </c>
      <c r="K1158" s="153" t="s">
        <v>373</v>
      </c>
      <c r="L1158" s="154">
        <f>AVERAGE(J1158:J1159)</f>
        <v>57.473270847909916</v>
      </c>
      <c r="M1158" s="154">
        <f>_xlfn.STDEV.S(J1158,J1159)</f>
        <v>2.0934178718175098</v>
      </c>
      <c r="N1158" s="123">
        <v>2</v>
      </c>
      <c r="O1158" s="123"/>
      <c r="P1158" s="23">
        <f t="shared" si="1"/>
        <v>228.6</v>
      </c>
      <c r="Q1158" s="117">
        <f>AVERAGE(P1158:P1159)</f>
        <v>225.14999999999998</v>
      </c>
    </row>
    <row r="1159" spans="1:17" ht="15.75" customHeight="1" x14ac:dyDescent="0.3">
      <c r="A1159" s="118">
        <v>3742</v>
      </c>
      <c r="B1159" s="118">
        <v>164</v>
      </c>
      <c r="C1159" s="57" t="s">
        <v>517</v>
      </c>
      <c r="D1159" s="57">
        <v>14</v>
      </c>
      <c r="E1159" s="58">
        <v>43591</v>
      </c>
      <c r="F1159" s="57">
        <v>5245</v>
      </c>
      <c r="G1159" s="151">
        <v>8769</v>
      </c>
      <c r="H1159" s="57">
        <v>7462</v>
      </c>
      <c r="I1159" s="57"/>
      <c r="J1159" s="152">
        <f t="shared" si="8"/>
        <v>58.953540820929184</v>
      </c>
      <c r="K1159" s="153"/>
      <c r="L1159" s="155"/>
      <c r="M1159" s="155"/>
      <c r="N1159" s="123"/>
      <c r="O1159" s="123"/>
      <c r="P1159" s="23">
        <f t="shared" si="1"/>
        <v>221.7</v>
      </c>
      <c r="Q1159" s="117"/>
    </row>
    <row r="1160" spans="1:17" ht="15.75" customHeight="1" x14ac:dyDescent="0.3">
      <c r="A1160" s="118">
        <v>4401</v>
      </c>
      <c r="B1160" s="118">
        <v>107</v>
      </c>
      <c r="C1160" s="57" t="s">
        <v>517</v>
      </c>
      <c r="D1160" s="57">
        <v>16</v>
      </c>
      <c r="E1160" s="58">
        <v>43607</v>
      </c>
      <c r="F1160" s="57">
        <v>5226</v>
      </c>
      <c r="G1160" s="57">
        <v>9119</v>
      </c>
      <c r="H1160" s="57">
        <v>8136</v>
      </c>
      <c r="I1160" s="57">
        <v>2</v>
      </c>
      <c r="J1160" s="152">
        <f t="shared" si="8"/>
        <v>33.780068728522338</v>
      </c>
      <c r="K1160" s="153" t="s">
        <v>13</v>
      </c>
      <c r="L1160" s="154">
        <f>AVERAGE(J1160:J1161)</f>
        <v>33.773151247378053</v>
      </c>
      <c r="M1160" s="154">
        <f>_xlfn.STDEV.S(J1160,J1161)</f>
        <v>9.7827956517078912E-3</v>
      </c>
      <c r="N1160" s="123"/>
      <c r="O1160" s="123"/>
      <c r="P1160" s="23">
        <f t="shared" si="1"/>
        <v>291</v>
      </c>
      <c r="Q1160" s="117">
        <f>AVERAGE(P1160:P1161)</f>
        <v>291.8</v>
      </c>
    </row>
    <row r="1161" spans="1:17" ht="15.75" customHeight="1" x14ac:dyDescent="0.3">
      <c r="A1161" s="118">
        <v>4402</v>
      </c>
      <c r="B1161" s="118">
        <v>108</v>
      </c>
      <c r="C1161" s="57" t="s">
        <v>517</v>
      </c>
      <c r="D1161" s="57">
        <v>16</v>
      </c>
      <c r="E1161" s="58">
        <v>43607</v>
      </c>
      <c r="F1161" s="57">
        <v>5274</v>
      </c>
      <c r="G1161" s="57">
        <v>9188</v>
      </c>
      <c r="H1161" s="57">
        <v>8200</v>
      </c>
      <c r="I1161" s="57"/>
      <c r="J1161" s="152">
        <f t="shared" si="8"/>
        <v>33.766233766233768</v>
      </c>
      <c r="K1161" s="153"/>
      <c r="L1161" s="155"/>
      <c r="M1161" s="155"/>
      <c r="N1161" s="123"/>
      <c r="O1161" s="123"/>
      <c r="P1161" s="23">
        <f t="shared" si="1"/>
        <v>292.60000000000002</v>
      </c>
      <c r="Q1161" s="117"/>
    </row>
    <row r="1162" spans="1:17" ht="15.75" customHeight="1" x14ac:dyDescent="0.3">
      <c r="A1162" s="118">
        <v>5047</v>
      </c>
      <c r="B1162" s="118">
        <v>107</v>
      </c>
      <c r="C1162" s="57" t="s">
        <v>517</v>
      </c>
      <c r="D1162" s="57">
        <v>18</v>
      </c>
      <c r="E1162" s="58">
        <v>43626</v>
      </c>
      <c r="F1162" s="57">
        <v>5226</v>
      </c>
      <c r="G1162" s="57">
        <v>8099</v>
      </c>
      <c r="H1162" s="57">
        <v>7541</v>
      </c>
      <c r="I1162" s="57">
        <v>11</v>
      </c>
      <c r="J1162" s="152">
        <f t="shared" si="8"/>
        <v>24.103671706263498</v>
      </c>
      <c r="K1162" s="153"/>
      <c r="L1162" s="154">
        <f>AVERAGE(J1162:J1163)</f>
        <v>23.555533470222954</v>
      </c>
      <c r="M1162" s="154">
        <f>_xlfn.STDEV.S(J1162,J1163)</f>
        <v>0.77518452746379873</v>
      </c>
      <c r="N1162" s="123"/>
      <c r="O1162" s="123"/>
      <c r="P1162" s="23">
        <f t="shared" si="1"/>
        <v>231.5</v>
      </c>
      <c r="Q1162" s="117">
        <f>AVERAGE(P1162:P1163)</f>
        <v>237.45</v>
      </c>
    </row>
    <row r="1163" spans="1:17" ht="15.75" customHeight="1" x14ac:dyDescent="0.3">
      <c r="A1163" s="118">
        <v>5048</v>
      </c>
      <c r="B1163" s="118">
        <v>108</v>
      </c>
      <c r="C1163" s="57" t="s">
        <v>517</v>
      </c>
      <c r="D1163" s="57">
        <v>18</v>
      </c>
      <c r="E1163" s="58">
        <v>43626</v>
      </c>
      <c r="F1163" s="57">
        <v>5274</v>
      </c>
      <c r="G1163" s="57">
        <v>8268</v>
      </c>
      <c r="H1163" s="57">
        <v>7708</v>
      </c>
      <c r="I1163" s="57"/>
      <c r="J1163" s="152">
        <f t="shared" si="8"/>
        <v>23.007395234182415</v>
      </c>
      <c r="K1163" s="153"/>
      <c r="L1163" s="155"/>
      <c r="M1163" s="155"/>
      <c r="N1163" s="123"/>
      <c r="O1163" s="123"/>
      <c r="P1163" s="23">
        <f t="shared" si="1"/>
        <v>243.4</v>
      </c>
      <c r="Q1163" s="117"/>
    </row>
    <row r="1164" spans="1:17" ht="15.75" customHeight="1" x14ac:dyDescent="0.3">
      <c r="A1164" s="118">
        <v>5611</v>
      </c>
      <c r="B1164" s="118">
        <v>55</v>
      </c>
      <c r="C1164" s="7" t="s">
        <v>517</v>
      </c>
      <c r="D1164" s="7">
        <v>21</v>
      </c>
      <c r="E1164" s="156">
        <v>43657</v>
      </c>
      <c r="F1164" s="7">
        <v>5269</v>
      </c>
      <c r="G1164" s="7">
        <v>8788</v>
      </c>
      <c r="H1164" s="7">
        <v>8202</v>
      </c>
      <c r="I1164" s="7">
        <v>11</v>
      </c>
      <c r="J1164" s="152">
        <f t="shared" si="8"/>
        <v>19.979543129901124</v>
      </c>
      <c r="K1164" s="153"/>
      <c r="L1164" s="154">
        <f>AVERAGE(J1164:J1165)</f>
        <v>20.276533819035258</v>
      </c>
      <c r="M1164" s="154">
        <f>_xlfn.STDEV.S(J1164,J1165)</f>
        <v>0.42000826047202139</v>
      </c>
      <c r="N1164" s="123"/>
      <c r="O1164" s="123"/>
      <c r="P1164" s="23">
        <f t="shared" si="1"/>
        <v>293.3</v>
      </c>
      <c r="Q1164" s="117">
        <f>AVERAGE(P1164:P1165)</f>
        <v>296.60000000000002</v>
      </c>
    </row>
    <row r="1165" spans="1:17" ht="15.75" customHeight="1" x14ac:dyDescent="0.3">
      <c r="A1165" s="118">
        <v>5612</v>
      </c>
      <c r="B1165" s="118">
        <v>56</v>
      </c>
      <c r="C1165" s="7" t="s">
        <v>517</v>
      </c>
      <c r="D1165" s="7">
        <v>21</v>
      </c>
      <c r="E1165" s="156">
        <v>43657</v>
      </c>
      <c r="F1165" s="7">
        <v>5254</v>
      </c>
      <c r="G1165" s="7">
        <v>8870</v>
      </c>
      <c r="H1165" s="7">
        <v>8253</v>
      </c>
      <c r="I1165" s="7"/>
      <c r="J1165" s="152">
        <f t="shared" si="8"/>
        <v>20.573524508169388</v>
      </c>
      <c r="K1165" s="153"/>
      <c r="L1165" s="155"/>
      <c r="M1165" s="155"/>
      <c r="N1165" s="123"/>
      <c r="O1165" s="123"/>
      <c r="P1165" s="23">
        <f t="shared" si="1"/>
        <v>299.89999999999998</v>
      </c>
      <c r="Q1165" s="117"/>
    </row>
    <row r="1166" spans="1:17" ht="15.75" customHeight="1" x14ac:dyDescent="0.3">
      <c r="A1166" s="118">
        <v>5985</v>
      </c>
      <c r="B1166" s="118">
        <v>116</v>
      </c>
      <c r="C1166" s="7" t="s">
        <v>517</v>
      </c>
      <c r="D1166" s="7">
        <v>22</v>
      </c>
      <c r="E1166" s="156">
        <v>43685</v>
      </c>
      <c r="F1166" s="7">
        <v>5263</v>
      </c>
      <c r="G1166" s="7">
        <v>8503</v>
      </c>
      <c r="H1166" s="7">
        <v>8055</v>
      </c>
      <c r="I1166" s="7">
        <v>11</v>
      </c>
      <c r="J1166" s="152">
        <f t="shared" si="8"/>
        <v>16.045845272206304</v>
      </c>
      <c r="K1166" s="153"/>
      <c r="L1166" s="154">
        <f>AVERAGE(J1166:J1167)</f>
        <v>16.154992339557751</v>
      </c>
      <c r="M1166" s="154">
        <f>_xlfn.STDEV.S(J1166,J1167)</f>
        <v>0.15435726294166879</v>
      </c>
      <c r="N1166" s="123"/>
      <c r="O1166" s="123"/>
      <c r="P1166" s="23">
        <f t="shared" si="1"/>
        <v>279.2</v>
      </c>
      <c r="Q1166" s="117">
        <f>AVERAGE(P1166:P1167)</f>
        <v>303.14999999999998</v>
      </c>
    </row>
    <row r="1167" spans="1:17" ht="15.75" customHeight="1" x14ac:dyDescent="0.3">
      <c r="A1167" s="118">
        <v>5986</v>
      </c>
      <c r="B1167" s="118">
        <v>116</v>
      </c>
      <c r="C1167" s="7" t="s">
        <v>517</v>
      </c>
      <c r="D1167" s="7">
        <v>22</v>
      </c>
      <c r="E1167" s="156">
        <v>43685</v>
      </c>
      <c r="F1167" s="7">
        <v>5263</v>
      </c>
      <c r="G1167" s="7">
        <v>9066</v>
      </c>
      <c r="H1167" s="7">
        <v>8534</v>
      </c>
      <c r="I1167" s="7"/>
      <c r="J1167" s="152">
        <f t="shared" si="8"/>
        <v>16.264139406909202</v>
      </c>
      <c r="K1167" s="153"/>
      <c r="L1167" s="155"/>
      <c r="M1167" s="155"/>
      <c r="N1167" s="123"/>
      <c r="O1167" s="123"/>
      <c r="P1167" s="23">
        <f t="shared" si="1"/>
        <v>327.10000000000002</v>
      </c>
      <c r="Q1167" s="117"/>
    </row>
    <row r="1168" spans="1:17" ht="15.75" customHeight="1" x14ac:dyDescent="0.3">
      <c r="A1168" s="118">
        <v>2957</v>
      </c>
      <c r="B1168" s="118">
        <v>41</v>
      </c>
      <c r="C1168" s="57" t="s">
        <v>518</v>
      </c>
      <c r="D1168" s="57">
        <v>11</v>
      </c>
      <c r="E1168" s="58">
        <v>43571</v>
      </c>
      <c r="F1168" s="151">
        <v>5264</v>
      </c>
      <c r="G1168" s="57">
        <v>8573</v>
      </c>
      <c r="H1168" s="57">
        <v>7299</v>
      </c>
      <c r="I1168" s="57">
        <v>2</v>
      </c>
      <c r="J1168" s="152">
        <f t="shared" si="8"/>
        <v>62.604422604422602</v>
      </c>
      <c r="K1168" s="153">
        <v>0.25</v>
      </c>
      <c r="L1168" s="154">
        <f>AVERAGE(J1168:J1169)</f>
        <v>62.39581649220203</v>
      </c>
      <c r="M1168" s="154">
        <f>_xlfn.STDEV.S(J1168,J1169)</f>
        <v>0.2950135930962568</v>
      </c>
      <c r="N1168" s="123">
        <v>2</v>
      </c>
      <c r="O1168" s="123"/>
      <c r="P1168" s="23">
        <f t="shared" si="1"/>
        <v>203.50000000000003</v>
      </c>
      <c r="Q1168" s="117">
        <f>AVERAGE(P1168:P1169)</f>
        <v>209.65000000000003</v>
      </c>
    </row>
    <row r="1169" spans="1:17" ht="15.75" customHeight="1" x14ac:dyDescent="0.3">
      <c r="A1169" s="118">
        <v>2958</v>
      </c>
      <c r="B1169" s="118">
        <v>42</v>
      </c>
      <c r="C1169" s="57" t="s">
        <v>518</v>
      </c>
      <c r="D1169" s="57">
        <v>11</v>
      </c>
      <c r="E1169" s="58">
        <v>43571</v>
      </c>
      <c r="F1169" s="151">
        <v>5270</v>
      </c>
      <c r="G1169" s="57">
        <v>8770</v>
      </c>
      <c r="H1169" s="57">
        <v>7428</v>
      </c>
      <c r="I1169" s="57"/>
      <c r="J1169" s="152">
        <f t="shared" si="8"/>
        <v>62.187210379981458</v>
      </c>
      <c r="K1169" s="153"/>
      <c r="L1169" s="155"/>
      <c r="M1169" s="155"/>
      <c r="N1169" s="123"/>
      <c r="O1169" s="123"/>
      <c r="P1169" s="23">
        <f t="shared" si="1"/>
        <v>215.8</v>
      </c>
      <c r="Q1169" s="117"/>
    </row>
    <row r="1170" spans="1:17" ht="15.75" customHeight="1" x14ac:dyDescent="0.3">
      <c r="A1170" s="118">
        <v>3743</v>
      </c>
      <c r="B1170" s="118">
        <v>165</v>
      </c>
      <c r="C1170" s="57" t="s">
        <v>518</v>
      </c>
      <c r="D1170" s="57">
        <v>14</v>
      </c>
      <c r="E1170" s="58">
        <v>43591</v>
      </c>
      <c r="F1170" s="57">
        <v>5226</v>
      </c>
      <c r="G1170" s="151">
        <v>8365</v>
      </c>
      <c r="H1170" s="57">
        <v>7552</v>
      </c>
      <c r="I1170" s="57"/>
      <c r="J1170" s="152">
        <f t="shared" si="8"/>
        <v>34.952708512467758</v>
      </c>
      <c r="K1170" s="153" t="s">
        <v>13</v>
      </c>
      <c r="L1170" s="154">
        <f>AVERAGE(J1170:J1171)</f>
        <v>34.631715306562107</v>
      </c>
      <c r="M1170" s="154">
        <f>_xlfn.STDEV.S(J1170,J1171)</f>
        <v>0.45395294522139151</v>
      </c>
      <c r="N1170" s="123"/>
      <c r="O1170" s="123"/>
      <c r="P1170" s="23">
        <f t="shared" si="1"/>
        <v>232.6</v>
      </c>
      <c r="Q1170" s="117">
        <f>AVERAGE(P1170:P1171)</f>
        <v>230.55</v>
      </c>
    </row>
    <row r="1171" spans="1:17" ht="15.75" customHeight="1" x14ac:dyDescent="0.3">
      <c r="A1171" s="118">
        <v>3744</v>
      </c>
      <c r="B1171" s="118">
        <v>166</v>
      </c>
      <c r="C1171" s="57" t="s">
        <v>518</v>
      </c>
      <c r="D1171" s="57">
        <v>14</v>
      </c>
      <c r="E1171" s="58">
        <v>43591</v>
      </c>
      <c r="F1171" s="57">
        <v>5252</v>
      </c>
      <c r="G1171" s="151">
        <v>8321</v>
      </c>
      <c r="H1171" s="57">
        <v>7537</v>
      </c>
      <c r="I1171" s="57"/>
      <c r="J1171" s="152">
        <f t="shared" si="8"/>
        <v>34.310722100656456</v>
      </c>
      <c r="K1171" s="153"/>
      <c r="L1171" s="155"/>
      <c r="M1171" s="155"/>
      <c r="N1171" s="123"/>
      <c r="O1171" s="123"/>
      <c r="P1171" s="23">
        <f t="shared" si="1"/>
        <v>228.5</v>
      </c>
      <c r="Q1171" s="117"/>
    </row>
    <row r="1172" spans="1:17" ht="15.75" customHeight="1" x14ac:dyDescent="0.3">
      <c r="A1172" s="118">
        <v>4403</v>
      </c>
      <c r="B1172" s="118">
        <v>109</v>
      </c>
      <c r="C1172" s="57" t="s">
        <v>518</v>
      </c>
      <c r="D1172" s="57">
        <v>16</v>
      </c>
      <c r="E1172" s="58">
        <v>43607</v>
      </c>
      <c r="F1172" s="57">
        <v>5191</v>
      </c>
      <c r="G1172" s="57">
        <v>7777</v>
      </c>
      <c r="H1172" s="57">
        <v>7287</v>
      </c>
      <c r="I1172" s="57">
        <v>2</v>
      </c>
      <c r="J1172" s="152">
        <f t="shared" si="8"/>
        <v>23.377862595419845</v>
      </c>
      <c r="K1172" s="153"/>
      <c r="L1172" s="154">
        <f>AVERAGE(J1172:J1173)</f>
        <v>23.005531914178437</v>
      </c>
      <c r="M1172" s="154">
        <f>_xlfn.STDEV.S(J1172,J1173)</f>
        <v>0.52655509909921294</v>
      </c>
      <c r="N1172" s="123"/>
      <c r="O1172" s="123"/>
      <c r="P1172" s="23">
        <f t="shared" si="1"/>
        <v>209.6</v>
      </c>
      <c r="Q1172" s="117">
        <f>AVERAGE(P1172:P1173)</f>
        <v>218.35</v>
      </c>
    </row>
    <row r="1173" spans="1:17" ht="15.75" customHeight="1" x14ac:dyDescent="0.3">
      <c r="A1173" s="118">
        <v>4404</v>
      </c>
      <c r="B1173" s="118">
        <v>110</v>
      </c>
      <c r="C1173" s="57" t="s">
        <v>518</v>
      </c>
      <c r="D1173" s="57">
        <v>16</v>
      </c>
      <c r="E1173" s="58">
        <v>43607</v>
      </c>
      <c r="F1173" s="57">
        <v>5243</v>
      </c>
      <c r="G1173" s="57">
        <v>8028</v>
      </c>
      <c r="H1173" s="57">
        <v>7514</v>
      </c>
      <c r="I1173" s="57"/>
      <c r="J1173" s="152">
        <f t="shared" si="8"/>
        <v>22.633201232937029</v>
      </c>
      <c r="K1173" s="153"/>
      <c r="L1173" s="155"/>
      <c r="M1173" s="155"/>
      <c r="N1173" s="123"/>
      <c r="O1173" s="123"/>
      <c r="P1173" s="23">
        <f t="shared" si="1"/>
        <v>227.1</v>
      </c>
      <c r="Q1173" s="117"/>
    </row>
    <row r="1174" spans="1:17" ht="15.75" customHeight="1" x14ac:dyDescent="0.3">
      <c r="A1174" s="118">
        <v>5049</v>
      </c>
      <c r="B1174" s="118">
        <v>109</v>
      </c>
      <c r="C1174" s="57" t="s">
        <v>518</v>
      </c>
      <c r="D1174" s="57">
        <v>18</v>
      </c>
      <c r="E1174" s="58">
        <v>43626</v>
      </c>
      <c r="F1174" s="57">
        <v>5191</v>
      </c>
      <c r="G1174" s="57">
        <v>7658</v>
      </c>
      <c r="H1174" s="57">
        <v>7229</v>
      </c>
      <c r="I1174" s="57">
        <v>6</v>
      </c>
      <c r="J1174" s="152">
        <f t="shared" si="8"/>
        <v>21.050049067713445</v>
      </c>
      <c r="K1174" s="153"/>
      <c r="L1174" s="154">
        <f>AVERAGE(J1174:J1175)</f>
        <v>21.023331258578544</v>
      </c>
      <c r="M1174" s="154">
        <f>_xlfn.STDEV.S(J1174,J1175)</f>
        <v>3.7784688035475224E-2</v>
      </c>
      <c r="N1174" s="123"/>
      <c r="O1174" s="123"/>
      <c r="P1174" s="23">
        <f t="shared" si="1"/>
        <v>203.79999999999998</v>
      </c>
      <c r="Q1174" s="117">
        <f>AVERAGE(P1174:P1175)</f>
        <v>205.25</v>
      </c>
    </row>
    <row r="1175" spans="1:17" ht="15.75" customHeight="1" x14ac:dyDescent="0.3">
      <c r="A1175" s="118">
        <v>5050</v>
      </c>
      <c r="B1175" s="118">
        <v>110</v>
      </c>
      <c r="C1175" s="57" t="s">
        <v>518</v>
      </c>
      <c r="D1175" s="57">
        <v>18</v>
      </c>
      <c r="E1175" s="58">
        <v>43626</v>
      </c>
      <c r="F1175" s="57">
        <v>5243</v>
      </c>
      <c r="G1175" s="57">
        <v>7744</v>
      </c>
      <c r="H1175" s="57">
        <v>7310</v>
      </c>
      <c r="I1175" s="57"/>
      <c r="J1175" s="152">
        <f t="shared" si="8"/>
        <v>20.99661344944364</v>
      </c>
      <c r="K1175" s="153"/>
      <c r="L1175" s="155"/>
      <c r="M1175" s="155"/>
      <c r="N1175" s="123"/>
      <c r="O1175" s="123"/>
      <c r="P1175" s="23">
        <f t="shared" si="1"/>
        <v>206.7</v>
      </c>
      <c r="Q1175" s="117"/>
    </row>
    <row r="1176" spans="1:17" ht="15.75" customHeight="1" x14ac:dyDescent="0.3">
      <c r="A1176" s="118">
        <v>5613</v>
      </c>
      <c r="B1176" s="118">
        <v>57</v>
      </c>
      <c r="C1176" s="7" t="s">
        <v>518</v>
      </c>
      <c r="D1176" s="7">
        <v>21</v>
      </c>
      <c r="E1176" s="156">
        <v>43657</v>
      </c>
      <c r="F1176" s="7">
        <v>5257</v>
      </c>
      <c r="G1176" s="7">
        <v>7848</v>
      </c>
      <c r="H1176" s="7">
        <v>7421</v>
      </c>
      <c r="I1176" s="7">
        <v>6</v>
      </c>
      <c r="J1176" s="152">
        <f t="shared" si="8"/>
        <v>19.731977818853974</v>
      </c>
      <c r="K1176" s="153"/>
      <c r="L1176" s="154">
        <f>AVERAGE(J1176:J1177)</f>
        <v>19.690234064902427</v>
      </c>
      <c r="M1176" s="154">
        <f>_xlfn.STDEV.S(J1176,J1177)</f>
        <v>5.903458298264553E-2</v>
      </c>
      <c r="N1176" s="123"/>
      <c r="O1176" s="123"/>
      <c r="P1176" s="23">
        <f t="shared" si="1"/>
        <v>216.4</v>
      </c>
      <c r="Q1176" s="117">
        <f>AVERAGE(P1176:P1177)</f>
        <v>219.15</v>
      </c>
    </row>
    <row r="1177" spans="1:17" ht="15.75" customHeight="1" x14ac:dyDescent="0.3">
      <c r="A1177" s="118">
        <v>5614</v>
      </c>
      <c r="B1177" s="118">
        <v>58</v>
      </c>
      <c r="C1177" s="7" t="s">
        <v>518</v>
      </c>
      <c r="D1177" s="7">
        <v>21</v>
      </c>
      <c r="E1177" s="156">
        <v>43657</v>
      </c>
      <c r="F1177" s="7">
        <v>5320</v>
      </c>
      <c r="G1177" s="7">
        <v>7975</v>
      </c>
      <c r="H1177" s="7">
        <v>7539</v>
      </c>
      <c r="I1177" s="7"/>
      <c r="J1177" s="152">
        <f t="shared" si="8"/>
        <v>19.648490310950876</v>
      </c>
      <c r="K1177" s="153"/>
      <c r="L1177" s="155"/>
      <c r="M1177" s="155"/>
      <c r="N1177" s="123"/>
      <c r="O1177" s="123"/>
      <c r="P1177" s="23">
        <f t="shared" si="1"/>
        <v>221.9</v>
      </c>
      <c r="Q1177" s="117"/>
    </row>
    <row r="1178" spans="1:17" ht="15.75" customHeight="1" x14ac:dyDescent="0.3">
      <c r="A1178" s="118">
        <v>5987</v>
      </c>
      <c r="B1178" s="118">
        <v>117</v>
      </c>
      <c r="C1178" s="7" t="s">
        <v>518</v>
      </c>
      <c r="D1178" s="7">
        <v>22</v>
      </c>
      <c r="E1178" s="156">
        <v>43685</v>
      </c>
      <c r="F1178" s="7">
        <v>5221</v>
      </c>
      <c r="G1178" s="7">
        <v>7978</v>
      </c>
      <c r="H1178" s="7">
        <v>7589</v>
      </c>
      <c r="I1178" s="7">
        <v>6</v>
      </c>
      <c r="J1178" s="152">
        <f t="shared" si="8"/>
        <v>16.427364864864867</v>
      </c>
      <c r="K1178" s="153"/>
      <c r="L1178" s="154">
        <f>AVERAGE(J1178:J1179)</f>
        <v>16.775326268048872</v>
      </c>
      <c r="M1178" s="154">
        <f>_xlfn.STDEV.S(J1178,J1179)</f>
        <v>0.49209173556519259</v>
      </c>
      <c r="N1178" s="123"/>
      <c r="O1178" s="123"/>
      <c r="P1178" s="23">
        <f t="shared" si="1"/>
        <v>236.8</v>
      </c>
      <c r="Q1178" s="117">
        <f>AVERAGE(P1178:P1179)</f>
        <v>235.2</v>
      </c>
    </row>
    <row r="1179" spans="1:17" ht="15.75" customHeight="1" x14ac:dyDescent="0.3">
      <c r="A1179" s="118">
        <v>5988</v>
      </c>
      <c r="B1179" s="118">
        <v>117</v>
      </c>
      <c r="C1179" s="7" t="s">
        <v>518</v>
      </c>
      <c r="D1179" s="7">
        <v>22</v>
      </c>
      <c r="E1179" s="156">
        <v>43685</v>
      </c>
      <c r="F1179" s="7">
        <v>5221</v>
      </c>
      <c r="G1179" s="7">
        <v>7957</v>
      </c>
      <c r="H1179" s="7">
        <v>7557</v>
      </c>
      <c r="I1179" s="7"/>
      <c r="J1179" s="152">
        <f t="shared" si="8"/>
        <v>17.123287671232877</v>
      </c>
      <c r="K1179" s="153"/>
      <c r="L1179" s="155"/>
      <c r="M1179" s="155"/>
      <c r="N1179" s="123"/>
      <c r="O1179" s="123"/>
      <c r="P1179" s="23">
        <f t="shared" si="1"/>
        <v>233.6</v>
      </c>
      <c r="Q1179" s="117"/>
    </row>
    <row r="1180" spans="1:17" ht="15.75" customHeight="1" x14ac:dyDescent="0.3">
      <c r="A1180" s="118">
        <v>3745</v>
      </c>
      <c r="B1180" s="118">
        <v>167</v>
      </c>
      <c r="C1180" s="57" t="s">
        <v>519</v>
      </c>
      <c r="D1180" s="57">
        <v>14</v>
      </c>
      <c r="E1180" s="58">
        <v>43591</v>
      </c>
      <c r="F1180" s="57">
        <v>5280</v>
      </c>
      <c r="G1180" s="151">
        <v>8948</v>
      </c>
      <c r="H1180" s="57">
        <v>7496</v>
      </c>
      <c r="I1180" s="57">
        <v>2</v>
      </c>
      <c r="J1180" s="152">
        <f t="shared" si="8"/>
        <v>65.523465703971112</v>
      </c>
      <c r="K1180" s="153" t="s">
        <v>373</v>
      </c>
      <c r="L1180" s="154">
        <f>AVERAGE(J1180:J1181)</f>
        <v>65.157050276569066</v>
      </c>
      <c r="M1180" s="154">
        <f>_xlfn.STDEV.S(J1180,J1181)</f>
        <v>0.51818966689469781</v>
      </c>
      <c r="N1180" s="123">
        <v>2</v>
      </c>
      <c r="O1180" s="123"/>
      <c r="P1180" s="23">
        <f t="shared" si="1"/>
        <v>221.6</v>
      </c>
      <c r="Q1180" s="117">
        <f>AVERAGE(P1180:P1181)</f>
        <v>221.85</v>
      </c>
    </row>
    <row r="1181" spans="1:17" ht="15.75" customHeight="1" x14ac:dyDescent="0.3">
      <c r="A1181" s="118">
        <v>3746</v>
      </c>
      <c r="B1181" s="118">
        <v>168</v>
      </c>
      <c r="C1181" s="57" t="s">
        <v>519</v>
      </c>
      <c r="D1181" s="57">
        <v>14</v>
      </c>
      <c r="E1181" s="58">
        <v>43591</v>
      </c>
      <c r="F1181" s="57">
        <v>5212</v>
      </c>
      <c r="G1181" s="151">
        <v>8872</v>
      </c>
      <c r="H1181" s="57">
        <v>7433</v>
      </c>
      <c r="I1181" s="57"/>
      <c r="J1181" s="152">
        <f t="shared" si="8"/>
        <v>64.790634849167034</v>
      </c>
      <c r="K1181" s="153"/>
      <c r="L1181" s="155"/>
      <c r="M1181" s="155"/>
      <c r="N1181" s="123"/>
      <c r="O1181" s="123"/>
      <c r="P1181" s="23">
        <f t="shared" si="1"/>
        <v>222.1</v>
      </c>
      <c r="Q1181" s="117"/>
    </row>
    <row r="1182" spans="1:17" ht="15.75" customHeight="1" x14ac:dyDescent="0.3">
      <c r="A1182" s="118">
        <v>4405</v>
      </c>
      <c r="B1182" s="118">
        <v>111</v>
      </c>
      <c r="C1182" s="57" t="s">
        <v>519</v>
      </c>
      <c r="D1182" s="57">
        <v>16</v>
      </c>
      <c r="E1182" s="58">
        <v>43607</v>
      </c>
      <c r="F1182" s="57">
        <v>5213</v>
      </c>
      <c r="G1182" s="57">
        <v>9044</v>
      </c>
      <c r="H1182" s="57">
        <v>7868</v>
      </c>
      <c r="I1182" s="57">
        <v>2</v>
      </c>
      <c r="J1182" s="152">
        <f t="shared" si="8"/>
        <v>44.293785310734464</v>
      </c>
      <c r="K1182" s="153" t="s">
        <v>13</v>
      </c>
      <c r="L1182" s="154">
        <f>AVERAGE(J1182:J1183)</f>
        <v>44.435552449181664</v>
      </c>
      <c r="M1182" s="154">
        <f>_xlfn.STDEV.S(J1182,J1183)</f>
        <v>0.20048900989085466</v>
      </c>
      <c r="N1182" s="123"/>
      <c r="O1182" s="123"/>
      <c r="P1182" s="23">
        <f t="shared" si="1"/>
        <v>265.5</v>
      </c>
      <c r="Q1182" s="117">
        <f>AVERAGE(P1182:P1183)</f>
        <v>254</v>
      </c>
    </row>
    <row r="1183" spans="1:17" ht="15.75" customHeight="1" x14ac:dyDescent="0.3">
      <c r="A1183" s="118">
        <v>4406</v>
      </c>
      <c r="B1183" s="118">
        <v>112</v>
      </c>
      <c r="C1183" s="57" t="s">
        <v>519</v>
      </c>
      <c r="D1183" s="57">
        <v>16</v>
      </c>
      <c r="E1183" s="58">
        <v>43607</v>
      </c>
      <c r="F1183" s="57">
        <v>5197</v>
      </c>
      <c r="G1183" s="57">
        <v>8703</v>
      </c>
      <c r="H1183" s="57">
        <v>7622</v>
      </c>
      <c r="I1183" s="57"/>
      <c r="J1183" s="152">
        <f t="shared" si="8"/>
        <v>44.577319587628864</v>
      </c>
      <c r="K1183" s="153"/>
      <c r="L1183" s="155"/>
      <c r="M1183" s="155"/>
      <c r="N1183" s="123"/>
      <c r="O1183" s="123"/>
      <c r="P1183" s="23">
        <f t="shared" si="1"/>
        <v>242.5</v>
      </c>
      <c r="Q1183" s="117"/>
    </row>
    <row r="1184" spans="1:17" ht="15.75" customHeight="1" x14ac:dyDescent="0.3">
      <c r="A1184" s="118">
        <v>5051</v>
      </c>
      <c r="B1184" s="118">
        <v>111</v>
      </c>
      <c r="C1184" s="57" t="s">
        <v>519</v>
      </c>
      <c r="D1184" s="57">
        <v>18</v>
      </c>
      <c r="E1184" s="58">
        <v>43626</v>
      </c>
      <c r="F1184" s="57">
        <v>5213</v>
      </c>
      <c r="G1184" s="57">
        <v>8071</v>
      </c>
      <c r="H1184" s="57">
        <v>7491</v>
      </c>
      <c r="I1184" s="57">
        <v>7</v>
      </c>
      <c r="J1184" s="152">
        <f t="shared" si="8"/>
        <v>25.460930640913084</v>
      </c>
      <c r="K1184" s="153"/>
      <c r="L1184" s="154">
        <f>AVERAGE(J1184:J1185)</f>
        <v>26.441849154565723</v>
      </c>
      <c r="M1184" s="154">
        <f>_xlfn.STDEV.S(J1184,J1185)</f>
        <v>1.3872282655904233</v>
      </c>
      <c r="N1184" s="123"/>
      <c r="O1184" s="123"/>
      <c r="P1184" s="23">
        <f t="shared" si="1"/>
        <v>227.8</v>
      </c>
      <c r="Q1184" s="117">
        <f>AVERAGE(P1184:P1185)</f>
        <v>232.05</v>
      </c>
    </row>
    <row r="1185" spans="1:17" ht="15.75" customHeight="1" x14ac:dyDescent="0.3">
      <c r="A1185" s="118">
        <v>5052</v>
      </c>
      <c r="B1185" s="118">
        <v>112</v>
      </c>
      <c r="C1185" s="57" t="s">
        <v>519</v>
      </c>
      <c r="D1185" s="57">
        <v>18</v>
      </c>
      <c r="E1185" s="58">
        <v>43626</v>
      </c>
      <c r="F1185" s="57">
        <v>5197</v>
      </c>
      <c r="G1185" s="57">
        <v>8208</v>
      </c>
      <c r="H1185" s="57">
        <v>7560</v>
      </c>
      <c r="I1185" s="57"/>
      <c r="J1185" s="152">
        <f t="shared" si="8"/>
        <v>27.422767668218366</v>
      </c>
      <c r="K1185" s="153"/>
      <c r="L1185" s="155"/>
      <c r="M1185" s="155"/>
      <c r="N1185" s="123"/>
      <c r="O1185" s="123"/>
      <c r="P1185" s="23">
        <f t="shared" si="1"/>
        <v>236.3</v>
      </c>
      <c r="Q1185" s="117"/>
    </row>
    <row r="1186" spans="1:17" ht="15.75" customHeight="1" x14ac:dyDescent="0.3">
      <c r="A1186" s="118">
        <v>5615</v>
      </c>
      <c r="B1186" s="118">
        <v>59</v>
      </c>
      <c r="C1186" s="7" t="s">
        <v>519</v>
      </c>
      <c r="D1186" s="7">
        <v>21</v>
      </c>
      <c r="E1186" s="156">
        <v>43657</v>
      </c>
      <c r="F1186" s="7">
        <v>5278</v>
      </c>
      <c r="G1186" s="7">
        <v>8489</v>
      </c>
      <c r="H1186" s="7">
        <v>7932</v>
      </c>
      <c r="I1186" s="7">
        <v>7</v>
      </c>
      <c r="J1186" s="152">
        <f t="shared" si="8"/>
        <v>20.987189148455162</v>
      </c>
      <c r="K1186" s="153"/>
      <c r="L1186" s="154">
        <f>AVERAGE(J1186:J1187)</f>
        <v>20.886332625357632</v>
      </c>
      <c r="M1186" s="154">
        <f>_xlfn.STDEV.S(J1186,J1187)</f>
        <v>0.14263266281832479</v>
      </c>
      <c r="N1186" s="123"/>
      <c r="O1186" s="123"/>
      <c r="P1186" s="23">
        <f t="shared" si="1"/>
        <v>265.39999999999998</v>
      </c>
      <c r="Q1186" s="117">
        <f>AVERAGE(P1186:P1187)</f>
        <v>267.64999999999998</v>
      </c>
    </row>
    <row r="1187" spans="1:17" ht="15.75" customHeight="1" x14ac:dyDescent="0.3">
      <c r="A1187" s="118">
        <v>5616</v>
      </c>
      <c r="B1187" s="118">
        <v>60</v>
      </c>
      <c r="C1187" s="7" t="s">
        <v>519</v>
      </c>
      <c r="D1187" s="7">
        <v>21</v>
      </c>
      <c r="E1187" s="156">
        <v>43657</v>
      </c>
      <c r="F1187" s="7">
        <v>5220</v>
      </c>
      <c r="G1187" s="7">
        <v>8480</v>
      </c>
      <c r="H1187" s="7">
        <v>7919</v>
      </c>
      <c r="I1187" s="7"/>
      <c r="J1187" s="152">
        <f t="shared" si="8"/>
        <v>20.785476102260098</v>
      </c>
      <c r="K1187" s="153"/>
      <c r="L1187" s="155"/>
      <c r="M1187" s="155"/>
      <c r="N1187" s="123"/>
      <c r="O1187" s="123"/>
      <c r="P1187" s="23">
        <f t="shared" si="1"/>
        <v>269.89999999999998</v>
      </c>
      <c r="Q1187" s="117"/>
    </row>
    <row r="1188" spans="1:17" ht="15.75" customHeight="1" x14ac:dyDescent="0.3">
      <c r="A1188" s="118">
        <v>5989</v>
      </c>
      <c r="B1188" s="118">
        <v>118</v>
      </c>
      <c r="C1188" s="7" t="s">
        <v>519</v>
      </c>
      <c r="D1188" s="7">
        <v>22</v>
      </c>
      <c r="E1188" s="156">
        <v>43685</v>
      </c>
      <c r="F1188" s="7">
        <v>5249</v>
      </c>
      <c r="G1188" s="7">
        <v>7584</v>
      </c>
      <c r="H1188" s="7">
        <v>7266</v>
      </c>
      <c r="I1188" s="7">
        <v>7</v>
      </c>
      <c r="J1188" s="152">
        <f t="shared" si="8"/>
        <v>15.765989092711949</v>
      </c>
      <c r="K1188" s="153"/>
      <c r="L1188" s="154">
        <f>AVERAGE(J1188:J1189)</f>
        <v>16.278056274751037</v>
      </c>
      <c r="M1188" s="154">
        <f>_xlfn.STDEV.S(J1188,J1189)</f>
        <v>0.72417235368584931</v>
      </c>
      <c r="N1188" s="123"/>
      <c r="O1188" s="123"/>
      <c r="P1188" s="23">
        <f t="shared" si="1"/>
        <v>201.7</v>
      </c>
      <c r="Q1188" s="117">
        <f>AVERAGE(P1188:P1189)</f>
        <v>202.1</v>
      </c>
    </row>
    <row r="1189" spans="1:17" ht="15.75" customHeight="1" x14ac:dyDescent="0.3">
      <c r="A1189" s="118">
        <v>5990</v>
      </c>
      <c r="B1189" s="118">
        <v>118</v>
      </c>
      <c r="C1189" s="7" t="s">
        <v>519</v>
      </c>
      <c r="D1189" s="7">
        <v>22</v>
      </c>
      <c r="E1189" s="156">
        <v>43685</v>
      </c>
      <c r="F1189" s="7">
        <v>5249</v>
      </c>
      <c r="G1189" s="7">
        <v>7614</v>
      </c>
      <c r="H1189" s="7">
        <v>7274</v>
      </c>
      <c r="I1189" s="7"/>
      <c r="J1189" s="152">
        <f t="shared" si="8"/>
        <v>16.790123456790123</v>
      </c>
      <c r="K1189" s="153"/>
      <c r="L1189" s="155"/>
      <c r="M1189" s="155"/>
      <c r="N1189" s="123"/>
      <c r="O1189" s="123"/>
      <c r="P1189" s="23">
        <f t="shared" si="1"/>
        <v>202.5</v>
      </c>
      <c r="Q1189" s="117"/>
    </row>
    <row r="1190" spans="1:17" ht="15.75" customHeight="1" x14ac:dyDescent="0.3">
      <c r="A1190" s="118">
        <v>3373</v>
      </c>
      <c r="B1190" s="118">
        <v>129</v>
      </c>
      <c r="C1190" s="67" t="s">
        <v>520</v>
      </c>
      <c r="D1190" s="67">
        <v>13</v>
      </c>
      <c r="E1190" s="68">
        <v>43587</v>
      </c>
      <c r="F1190" s="67">
        <v>5238</v>
      </c>
      <c r="G1190" s="67">
        <v>8563</v>
      </c>
      <c r="H1190" s="67">
        <v>7661</v>
      </c>
      <c r="I1190" s="67">
        <v>1</v>
      </c>
      <c r="J1190" s="157">
        <f t="shared" si="8"/>
        <v>37.226578621543545</v>
      </c>
      <c r="K1190" s="158" t="s">
        <v>13</v>
      </c>
      <c r="L1190" s="159">
        <f>AVERAGE(J1190:J1191)</f>
        <v>37.961948314603191</v>
      </c>
      <c r="M1190" s="159">
        <f>_xlfn.STDEV.S(J1190,J1191)</f>
        <v>1.0399697932830909</v>
      </c>
      <c r="N1190" s="123">
        <v>1</v>
      </c>
      <c r="O1190" s="123"/>
      <c r="P1190" s="23">
        <f t="shared" si="1"/>
        <v>242.3</v>
      </c>
      <c r="Q1190" s="117">
        <f>AVERAGE(P1190:P1191)</f>
        <v>251.65</v>
      </c>
    </row>
    <row r="1191" spans="1:17" ht="15.75" customHeight="1" x14ac:dyDescent="0.3">
      <c r="A1191" s="118">
        <v>3374</v>
      </c>
      <c r="B1191" s="118">
        <v>130</v>
      </c>
      <c r="C1191" s="67" t="s">
        <v>520</v>
      </c>
      <c r="D1191" s="67">
        <v>13</v>
      </c>
      <c r="E1191" s="68">
        <v>43587</v>
      </c>
      <c r="F1191" s="67">
        <v>5212</v>
      </c>
      <c r="G1191" s="67">
        <v>8832</v>
      </c>
      <c r="H1191" s="67">
        <v>7822</v>
      </c>
      <c r="I1191" s="67"/>
      <c r="J1191" s="157">
        <f t="shared" si="8"/>
        <v>38.697318007662837</v>
      </c>
      <c r="K1191" s="158"/>
      <c r="L1191" s="160"/>
      <c r="M1191" s="160"/>
      <c r="N1191" s="123"/>
      <c r="O1191" s="123"/>
      <c r="P1191" s="23">
        <f t="shared" si="1"/>
        <v>261</v>
      </c>
      <c r="Q1191" s="117"/>
    </row>
    <row r="1192" spans="1:17" ht="15.75" customHeight="1" x14ac:dyDescent="0.3">
      <c r="A1192" s="118">
        <v>4097</v>
      </c>
      <c r="B1192" s="118">
        <v>127</v>
      </c>
      <c r="C1192" s="67" t="s">
        <v>520</v>
      </c>
      <c r="D1192" s="67">
        <v>15</v>
      </c>
      <c r="E1192" s="68">
        <v>43599</v>
      </c>
      <c r="F1192" s="67">
        <v>5247</v>
      </c>
      <c r="G1192" s="67">
        <v>8259</v>
      </c>
      <c r="H1192" s="67">
        <v>7443</v>
      </c>
      <c r="I1192" s="67"/>
      <c r="J1192" s="157">
        <f t="shared" si="8"/>
        <v>37.158469945355193</v>
      </c>
      <c r="K1192" s="157"/>
      <c r="L1192" s="159">
        <f>AVERAGE(J1192:J1193)</f>
        <v>38.082610093217617</v>
      </c>
      <c r="M1192" s="159">
        <f>_xlfn.STDEV.S(J1192,J1193)</f>
        <v>1.3069315306405176</v>
      </c>
      <c r="N1192" s="123"/>
      <c r="O1192" s="123"/>
      <c r="P1192" s="23">
        <f t="shared" si="1"/>
        <v>219.6</v>
      </c>
      <c r="Q1192" s="117">
        <f>AVERAGE(P1192:P1193)</f>
        <v>213.5</v>
      </c>
    </row>
    <row r="1193" spans="1:17" ht="15.75" customHeight="1" x14ac:dyDescent="0.3">
      <c r="A1193" s="118">
        <v>4098</v>
      </c>
      <c r="B1193" s="118">
        <v>128</v>
      </c>
      <c r="C1193" s="67" t="s">
        <v>520</v>
      </c>
      <c r="D1193" s="67">
        <v>15</v>
      </c>
      <c r="E1193" s="68">
        <v>43599</v>
      </c>
      <c r="F1193" s="67">
        <v>5213</v>
      </c>
      <c r="G1193" s="67">
        <v>8096</v>
      </c>
      <c r="H1193" s="67">
        <v>7287</v>
      </c>
      <c r="I1193" s="67"/>
      <c r="J1193" s="157">
        <f t="shared" si="8"/>
        <v>39.006750241080042</v>
      </c>
      <c r="K1193" s="157"/>
      <c r="L1193" s="160"/>
      <c r="M1193" s="160"/>
      <c r="N1193" s="123"/>
      <c r="O1193" s="123"/>
      <c r="P1193" s="23">
        <f t="shared" si="1"/>
        <v>207.4</v>
      </c>
      <c r="Q1193" s="117"/>
    </row>
    <row r="1194" spans="1:17" ht="15.75" customHeight="1" x14ac:dyDescent="0.3">
      <c r="A1194" s="118">
        <v>4743</v>
      </c>
      <c r="B1194" s="118">
        <v>127</v>
      </c>
      <c r="C1194" s="67" t="s">
        <v>520</v>
      </c>
      <c r="D1194" s="67">
        <v>17</v>
      </c>
      <c r="E1194" s="68">
        <v>43619</v>
      </c>
      <c r="F1194" s="67">
        <v>5247</v>
      </c>
      <c r="G1194" s="67">
        <v>8377</v>
      </c>
      <c r="H1194" s="67">
        <v>7669</v>
      </c>
      <c r="I1194" s="67"/>
      <c r="J1194" s="157">
        <f t="shared" si="8"/>
        <v>29.232039636663913</v>
      </c>
      <c r="K1194" s="158"/>
      <c r="L1194" s="159">
        <f>AVERAGE(J1194:J1195)</f>
        <v>29.050246127808165</v>
      </c>
      <c r="M1194" s="159">
        <f>_xlfn.STDEV.S(J1194,J1195)</f>
        <v>0.25709484577519165</v>
      </c>
      <c r="N1194" s="123"/>
      <c r="O1194" s="123"/>
      <c r="P1194" s="23">
        <f t="shared" si="1"/>
        <v>242.2</v>
      </c>
      <c r="Q1194" s="117">
        <f>AVERAGE(P1194:P1195)</f>
        <v>246.14999999999998</v>
      </c>
    </row>
    <row r="1195" spans="1:17" ht="15.75" customHeight="1" x14ac:dyDescent="0.3">
      <c r="A1195" s="118">
        <v>4744</v>
      </c>
      <c r="B1195" s="118">
        <v>128</v>
      </c>
      <c r="C1195" s="67" t="s">
        <v>520</v>
      </c>
      <c r="D1195" s="67">
        <v>17</v>
      </c>
      <c r="E1195" s="68">
        <v>43619</v>
      </c>
      <c r="F1195" s="67">
        <v>5213</v>
      </c>
      <c r="G1195" s="67">
        <v>8436</v>
      </c>
      <c r="H1195" s="67">
        <v>7714</v>
      </c>
      <c r="I1195" s="67"/>
      <c r="J1195" s="157">
        <f t="shared" si="8"/>
        <v>28.868452618952418</v>
      </c>
      <c r="K1195" s="158"/>
      <c r="L1195" s="160"/>
      <c r="M1195" s="160"/>
      <c r="N1195" s="123"/>
      <c r="O1195" s="123"/>
      <c r="P1195" s="23">
        <f t="shared" si="1"/>
        <v>250.1</v>
      </c>
      <c r="Q1195" s="117"/>
    </row>
    <row r="1196" spans="1:17" ht="15.75" customHeight="1" x14ac:dyDescent="0.3">
      <c r="A1196" s="118">
        <v>5357</v>
      </c>
      <c r="B1196" s="118">
        <v>95</v>
      </c>
      <c r="C1196" s="7" t="s">
        <v>520</v>
      </c>
      <c r="D1196" s="7">
        <v>19</v>
      </c>
      <c r="E1196" s="156">
        <v>43637</v>
      </c>
      <c r="F1196" s="7">
        <v>5232</v>
      </c>
      <c r="G1196" s="7">
        <v>8034</v>
      </c>
      <c r="H1196" s="7">
        <v>7458</v>
      </c>
      <c r="I1196" s="7">
        <v>6</v>
      </c>
      <c r="J1196" s="161">
        <f t="shared" si="8"/>
        <v>25.876010781671159</v>
      </c>
      <c r="K1196" s="3"/>
      <c r="L1196" s="162">
        <f>AVERAGE(J1196:J1197)</f>
        <v>25.819361323038969</v>
      </c>
      <c r="M1196" s="162">
        <f>_xlfn.STDEV.S(J1196,J1197)</f>
        <v>8.0114432698736956E-2</v>
      </c>
      <c r="N1196" s="123"/>
      <c r="O1196" s="123"/>
      <c r="P1196" s="23">
        <f t="shared" si="1"/>
        <v>222.6</v>
      </c>
      <c r="Q1196" s="117">
        <f>AVERAGE(P1196:P1197)</f>
        <v>229.3</v>
      </c>
    </row>
    <row r="1197" spans="1:17" ht="15.75" customHeight="1" x14ac:dyDescent="0.3">
      <c r="A1197" s="118">
        <v>5358</v>
      </c>
      <c r="B1197" s="118">
        <v>96</v>
      </c>
      <c r="C1197" s="7" t="s">
        <v>520</v>
      </c>
      <c r="D1197" s="7">
        <v>19</v>
      </c>
      <c r="E1197" s="156">
        <v>43637</v>
      </c>
      <c r="F1197" s="7">
        <v>5242</v>
      </c>
      <c r="G1197" s="7">
        <v>8210</v>
      </c>
      <c r="H1197" s="7">
        <v>7602</v>
      </c>
      <c r="I1197" s="7"/>
      <c r="J1197" s="161">
        <f t="shared" si="8"/>
        <v>25.762711864406779</v>
      </c>
      <c r="K1197" s="3"/>
      <c r="L1197" s="23"/>
      <c r="M1197" s="23"/>
      <c r="N1197" s="123"/>
      <c r="O1197" s="123"/>
      <c r="P1197" s="23">
        <f t="shared" si="1"/>
        <v>236</v>
      </c>
      <c r="Q1197" s="117"/>
    </row>
    <row r="1198" spans="1:17" ht="15.75" customHeight="1" x14ac:dyDescent="0.3">
      <c r="A1198" s="118">
        <v>5991</v>
      </c>
      <c r="B1198" s="118">
        <v>119</v>
      </c>
      <c r="C1198" s="7" t="s">
        <v>520</v>
      </c>
      <c r="D1198" s="7">
        <v>22</v>
      </c>
      <c r="E1198" s="156">
        <v>43685</v>
      </c>
      <c r="F1198" s="7">
        <v>5212</v>
      </c>
      <c r="G1198" s="7">
        <v>8005</v>
      </c>
      <c r="H1198" s="7">
        <v>7595</v>
      </c>
      <c r="I1198" s="7">
        <v>6</v>
      </c>
      <c r="J1198" s="152">
        <f t="shared" si="8"/>
        <v>17.205203524968525</v>
      </c>
      <c r="K1198" s="153"/>
      <c r="L1198" s="154">
        <f>AVERAGE(J1198:J1199)</f>
        <v>17.806022104518465</v>
      </c>
      <c r="M1198" s="154">
        <f>_xlfn.STDEV.S(J1198,J1199)</f>
        <v>0.84968578372526449</v>
      </c>
      <c r="N1198" s="123"/>
      <c r="O1198" s="123"/>
      <c r="P1198" s="23">
        <f t="shared" si="1"/>
        <v>238.3</v>
      </c>
      <c r="Q1198" s="117">
        <f>AVERAGE(P1198:P1199)</f>
        <v>230.25</v>
      </c>
    </row>
    <row r="1199" spans="1:17" ht="15.75" customHeight="1" x14ac:dyDescent="0.3">
      <c r="A1199" s="118">
        <v>5992</v>
      </c>
      <c r="B1199" s="118">
        <v>119</v>
      </c>
      <c r="C1199" s="7" t="s">
        <v>520</v>
      </c>
      <c r="D1199" s="7">
        <v>22</v>
      </c>
      <c r="E1199" s="156">
        <v>43685</v>
      </c>
      <c r="F1199" s="7">
        <v>5212</v>
      </c>
      <c r="G1199" s="7">
        <v>7843</v>
      </c>
      <c r="H1199" s="7">
        <v>7434</v>
      </c>
      <c r="I1199" s="7"/>
      <c r="J1199" s="152">
        <f t="shared" si="8"/>
        <v>18.406840684068406</v>
      </c>
      <c r="K1199" s="153"/>
      <c r="L1199" s="155"/>
      <c r="M1199" s="155"/>
      <c r="N1199" s="123"/>
      <c r="O1199" s="123"/>
      <c r="P1199" s="23">
        <f t="shared" si="1"/>
        <v>222.2</v>
      </c>
      <c r="Q1199" s="117"/>
    </row>
    <row r="1200" spans="1:17" ht="15.75" customHeight="1" x14ac:dyDescent="0.3">
      <c r="A1200" s="118">
        <v>3375</v>
      </c>
      <c r="B1200" s="118">
        <v>131</v>
      </c>
      <c r="C1200" s="67" t="s">
        <v>521</v>
      </c>
      <c r="D1200" s="67">
        <v>13</v>
      </c>
      <c r="E1200" s="68">
        <v>43587</v>
      </c>
      <c r="F1200" s="67">
        <v>5209</v>
      </c>
      <c r="G1200" s="67">
        <v>7314</v>
      </c>
      <c r="H1200" s="67">
        <v>6835</v>
      </c>
      <c r="I1200" s="67">
        <v>1</v>
      </c>
      <c r="J1200" s="157">
        <f t="shared" si="8"/>
        <v>29.458794587945881</v>
      </c>
      <c r="K1200" s="158" t="s">
        <v>13</v>
      </c>
      <c r="L1200" s="159">
        <f>AVERAGE(J1200:J1201)</f>
        <v>29.951171487521329</v>
      </c>
      <c r="M1200" s="159">
        <f>_xlfn.STDEV.S(J1200,J1201)</f>
        <v>0.69632608917881278</v>
      </c>
      <c r="N1200" s="123">
        <v>1</v>
      </c>
      <c r="O1200" s="123"/>
      <c r="P1200" s="23">
        <f t="shared" si="1"/>
        <v>162.6</v>
      </c>
      <c r="Q1200" s="117">
        <f>AVERAGE(P1200:P1201)</f>
        <v>155.69999999999999</v>
      </c>
    </row>
    <row r="1201" spans="1:17" ht="15.75" customHeight="1" x14ac:dyDescent="0.3">
      <c r="A1201" s="118">
        <v>3376</v>
      </c>
      <c r="B1201" s="118">
        <v>132</v>
      </c>
      <c r="C1201" s="67" t="s">
        <v>521</v>
      </c>
      <c r="D1201" s="67">
        <v>13</v>
      </c>
      <c r="E1201" s="68">
        <v>43587</v>
      </c>
      <c r="F1201" s="67">
        <v>5233</v>
      </c>
      <c r="G1201" s="67">
        <v>7174</v>
      </c>
      <c r="H1201" s="67">
        <v>6721</v>
      </c>
      <c r="I1201" s="67"/>
      <c r="J1201" s="157">
        <f t="shared" si="8"/>
        <v>30.443548387096776</v>
      </c>
      <c r="K1201" s="158"/>
      <c r="L1201" s="160"/>
      <c r="M1201" s="160"/>
      <c r="N1201" s="123"/>
      <c r="O1201" s="123"/>
      <c r="P1201" s="23">
        <f t="shared" si="1"/>
        <v>148.80000000000001</v>
      </c>
      <c r="Q1201" s="117"/>
    </row>
    <row r="1202" spans="1:17" ht="15.75" customHeight="1" x14ac:dyDescent="0.3">
      <c r="A1202" s="118">
        <v>4099</v>
      </c>
      <c r="B1202" s="118">
        <v>129</v>
      </c>
      <c r="C1202" s="67" t="s">
        <v>521</v>
      </c>
      <c r="D1202" s="67">
        <v>15</v>
      </c>
      <c r="E1202" s="68">
        <v>43599</v>
      </c>
      <c r="F1202" s="67">
        <v>5238</v>
      </c>
      <c r="G1202" s="67">
        <v>6566</v>
      </c>
      <c r="H1202" s="67">
        <v>6322</v>
      </c>
      <c r="I1202" s="67"/>
      <c r="J1202" s="157">
        <f t="shared" si="8"/>
        <v>22.509225092250922</v>
      </c>
      <c r="K1202" s="157"/>
      <c r="L1202" s="159">
        <f>AVERAGE(J1202:J1203)</f>
        <v>22.64280872235156</v>
      </c>
      <c r="M1202" s="159">
        <f>_xlfn.STDEV.S(J1202,J1203)</f>
        <v>0.18891578139935578</v>
      </c>
      <c r="N1202" s="123"/>
      <c r="O1202" s="123"/>
      <c r="P1202" s="23">
        <f t="shared" si="1"/>
        <v>108.4</v>
      </c>
      <c r="Q1202" s="117">
        <f>AVERAGE(P1202:P1203)</f>
        <v>114.35</v>
      </c>
    </row>
    <row r="1203" spans="1:17" ht="15.75" customHeight="1" x14ac:dyDescent="0.3">
      <c r="A1203" s="118">
        <v>4100</v>
      </c>
      <c r="B1203" s="118">
        <v>130</v>
      </c>
      <c r="C1203" s="67" t="s">
        <v>521</v>
      </c>
      <c r="D1203" s="67">
        <v>15</v>
      </c>
      <c r="E1203" s="68">
        <v>43599</v>
      </c>
      <c r="F1203" s="67">
        <v>5212</v>
      </c>
      <c r="G1203" s="67">
        <v>6689</v>
      </c>
      <c r="H1203" s="67">
        <v>6415</v>
      </c>
      <c r="I1203" s="67"/>
      <c r="J1203" s="157">
        <f t="shared" si="8"/>
        <v>22.776392352452202</v>
      </c>
      <c r="K1203" s="157"/>
      <c r="L1203" s="160"/>
      <c r="M1203" s="160"/>
      <c r="N1203" s="123"/>
      <c r="O1203" s="123"/>
      <c r="P1203" s="23">
        <f t="shared" si="1"/>
        <v>120.3</v>
      </c>
      <c r="Q1203" s="117"/>
    </row>
    <row r="1204" spans="1:17" ht="15.75" customHeight="1" x14ac:dyDescent="0.3">
      <c r="A1204" s="118">
        <v>4745</v>
      </c>
      <c r="B1204" s="118">
        <v>129</v>
      </c>
      <c r="C1204" s="67" t="s">
        <v>521</v>
      </c>
      <c r="D1204" s="67">
        <v>17</v>
      </c>
      <c r="E1204" s="68">
        <v>43619</v>
      </c>
      <c r="F1204" s="67">
        <v>5238</v>
      </c>
      <c r="G1204" s="67">
        <v>7374</v>
      </c>
      <c r="H1204" s="67">
        <v>6884</v>
      </c>
      <c r="I1204" s="67"/>
      <c r="J1204" s="157">
        <f t="shared" si="8"/>
        <v>29.769137302551641</v>
      </c>
      <c r="K1204" s="158"/>
      <c r="L1204" s="159">
        <f>AVERAGE(J1204:J1205)</f>
        <v>29.881272672370088</v>
      </c>
      <c r="M1204" s="159">
        <f>_xlfn.STDEV.S(J1204,J1205)</f>
        <v>0.15858336081896701</v>
      </c>
      <c r="N1204" s="123"/>
      <c r="O1204" s="123"/>
      <c r="P1204" s="23">
        <f t="shared" si="1"/>
        <v>164.6</v>
      </c>
      <c r="Q1204" s="117">
        <f>AVERAGE(P1204:P1205)</f>
        <v>158.14999999999998</v>
      </c>
    </row>
    <row r="1205" spans="1:17" ht="15.75" customHeight="1" x14ac:dyDescent="0.3">
      <c r="A1205" s="118">
        <v>4746</v>
      </c>
      <c r="B1205" s="118">
        <v>130</v>
      </c>
      <c r="C1205" s="67" t="s">
        <v>521</v>
      </c>
      <c r="D1205" s="67">
        <v>17</v>
      </c>
      <c r="E1205" s="68">
        <v>43619</v>
      </c>
      <c r="F1205" s="67">
        <v>5212</v>
      </c>
      <c r="G1205" s="67">
        <v>7184</v>
      </c>
      <c r="H1205" s="67">
        <v>6729</v>
      </c>
      <c r="I1205" s="67"/>
      <c r="J1205" s="157">
        <f t="shared" si="8"/>
        <v>29.993408042188531</v>
      </c>
      <c r="K1205" s="158"/>
      <c r="L1205" s="160"/>
      <c r="M1205" s="160"/>
      <c r="N1205" s="123"/>
      <c r="O1205" s="123"/>
      <c r="P1205" s="23">
        <f t="shared" si="1"/>
        <v>151.69999999999999</v>
      </c>
      <c r="Q1205" s="117"/>
    </row>
    <row r="1206" spans="1:17" ht="15.75" customHeight="1" x14ac:dyDescent="0.3">
      <c r="A1206" s="118">
        <v>5359</v>
      </c>
      <c r="B1206" s="118">
        <v>97</v>
      </c>
      <c r="C1206" s="7" t="s">
        <v>521</v>
      </c>
      <c r="D1206" s="7">
        <v>19</v>
      </c>
      <c r="E1206" s="156">
        <v>43637</v>
      </c>
      <c r="F1206" s="7">
        <v>5287</v>
      </c>
      <c r="G1206" s="7">
        <v>7416</v>
      </c>
      <c r="H1206" s="7">
        <v>6900</v>
      </c>
      <c r="I1206" s="7">
        <v>9</v>
      </c>
      <c r="J1206" s="161">
        <f t="shared" si="8"/>
        <v>31.99008059516429</v>
      </c>
      <c r="K1206" s="3"/>
      <c r="L1206" s="162">
        <f>AVERAGE(J1206:J1207)</f>
        <v>32.34724155544378</v>
      </c>
      <c r="M1206" s="162">
        <f>_xlfn.STDEV.S(J1206,J1207)</f>
        <v>0.50510187397745065</v>
      </c>
      <c r="N1206" s="123"/>
      <c r="O1206" s="123"/>
      <c r="P1206" s="23">
        <f t="shared" si="1"/>
        <v>161.30000000000001</v>
      </c>
      <c r="Q1206" s="117">
        <f>AVERAGE(P1206:P1207)</f>
        <v>160.15</v>
      </c>
    </row>
    <row r="1207" spans="1:17" ht="15.75" customHeight="1" x14ac:dyDescent="0.3">
      <c r="A1207" s="118">
        <v>5360</v>
      </c>
      <c r="B1207" s="118">
        <v>98</v>
      </c>
      <c r="C1207" s="7" t="s">
        <v>521</v>
      </c>
      <c r="D1207" s="7">
        <v>19</v>
      </c>
      <c r="E1207" s="156">
        <v>43637</v>
      </c>
      <c r="F1207" s="7">
        <v>5252</v>
      </c>
      <c r="G1207" s="7">
        <v>7362</v>
      </c>
      <c r="H1207" s="7">
        <v>6842</v>
      </c>
      <c r="I1207" s="7"/>
      <c r="J1207" s="161">
        <f t="shared" si="8"/>
        <v>32.704402515723267</v>
      </c>
      <c r="K1207" s="3"/>
      <c r="L1207" s="23"/>
      <c r="M1207" s="23"/>
      <c r="N1207" s="123"/>
      <c r="O1207" s="123"/>
      <c r="P1207" s="23">
        <f t="shared" si="1"/>
        <v>159</v>
      </c>
      <c r="Q1207" s="117"/>
    </row>
    <row r="1208" spans="1:17" ht="15.75" customHeight="1" x14ac:dyDescent="0.3">
      <c r="A1208" s="118">
        <v>5993</v>
      </c>
      <c r="B1208" s="118">
        <v>120</v>
      </c>
      <c r="C1208" s="7" t="s">
        <v>521</v>
      </c>
      <c r="D1208" s="7">
        <v>22</v>
      </c>
      <c r="E1208" s="156">
        <v>43685</v>
      </c>
      <c r="F1208" s="7">
        <v>5196</v>
      </c>
      <c r="G1208" s="7">
        <v>7256</v>
      </c>
      <c r="H1208" s="7">
        <v>6974</v>
      </c>
      <c r="I1208" s="7">
        <v>7</v>
      </c>
      <c r="J1208" s="152">
        <f t="shared" si="8"/>
        <v>15.860517435320585</v>
      </c>
      <c r="K1208" s="153"/>
      <c r="L1208" s="154">
        <f>AVERAGE(J1208:J1209)</f>
        <v>16.606985357242415</v>
      </c>
      <c r="M1208" s="154">
        <f>_xlfn.STDEV.S(J1208,J1209)</f>
        <v>1.0556650590583156</v>
      </c>
      <c r="N1208" s="123"/>
      <c r="O1208" s="123"/>
      <c r="P1208" s="23">
        <f t="shared" si="1"/>
        <v>177.8</v>
      </c>
      <c r="Q1208" s="117">
        <f>AVERAGE(P1208:P1209)</f>
        <v>175.05</v>
      </c>
    </row>
    <row r="1209" spans="1:17" ht="15.75" customHeight="1" x14ac:dyDescent="0.3">
      <c r="A1209" s="118">
        <v>5994</v>
      </c>
      <c r="B1209" s="118">
        <v>120</v>
      </c>
      <c r="C1209" s="7" t="s">
        <v>521</v>
      </c>
      <c r="D1209" s="7">
        <v>22</v>
      </c>
      <c r="E1209" s="156">
        <v>43685</v>
      </c>
      <c r="F1209" s="7">
        <v>5196</v>
      </c>
      <c r="G1209" s="7">
        <v>7218</v>
      </c>
      <c r="H1209" s="7">
        <v>6919</v>
      </c>
      <c r="I1209" s="7"/>
      <c r="J1209" s="152">
        <f t="shared" si="8"/>
        <v>17.353453279164249</v>
      </c>
      <c r="K1209" s="153"/>
      <c r="L1209" s="155"/>
      <c r="M1209" s="155"/>
      <c r="N1209" s="123"/>
      <c r="O1209" s="123"/>
      <c r="P1209" s="23">
        <f t="shared" si="1"/>
        <v>172.3</v>
      </c>
      <c r="Q1209" s="117"/>
    </row>
    <row r="1210" spans="1:17" ht="15.75" customHeight="1" x14ac:dyDescent="0.3">
      <c r="A1210" s="118">
        <v>3747</v>
      </c>
      <c r="B1210" s="118">
        <v>169</v>
      </c>
      <c r="C1210" s="57" t="s">
        <v>522</v>
      </c>
      <c r="D1210" s="57">
        <v>14</v>
      </c>
      <c r="E1210" s="58">
        <v>43591</v>
      </c>
      <c r="F1210" s="57">
        <v>5223</v>
      </c>
      <c r="G1210" s="151">
        <v>7617</v>
      </c>
      <c r="H1210" s="57">
        <v>7104</v>
      </c>
      <c r="I1210" s="57">
        <v>2</v>
      </c>
      <c r="J1210" s="152">
        <f t="shared" si="8"/>
        <v>27.27272727272727</v>
      </c>
      <c r="K1210" s="153" t="s">
        <v>13</v>
      </c>
      <c r="L1210" s="154">
        <f>AVERAGE(J1210:J1211)</f>
        <v>27.022607022607019</v>
      </c>
      <c r="M1210" s="154">
        <f>_xlfn.STDEV.S(J1210,J1211)</f>
        <v>0.35372344994420918</v>
      </c>
      <c r="N1210" s="123">
        <v>2</v>
      </c>
      <c r="O1210" s="123"/>
      <c r="P1210" s="23">
        <f t="shared" si="1"/>
        <v>188.1</v>
      </c>
      <c r="Q1210" s="117">
        <f>AVERAGE(P1210:P1211)</f>
        <v>188.55</v>
      </c>
    </row>
    <row r="1211" spans="1:17" ht="15.75" customHeight="1" x14ac:dyDescent="0.3">
      <c r="A1211" s="118">
        <v>3748</v>
      </c>
      <c r="B1211" s="118">
        <v>170</v>
      </c>
      <c r="C1211" s="57" t="s">
        <v>522</v>
      </c>
      <c r="D1211" s="57">
        <v>14</v>
      </c>
      <c r="E1211" s="58">
        <v>43591</v>
      </c>
      <c r="F1211" s="57">
        <v>5223</v>
      </c>
      <c r="G1211" s="151">
        <v>7619</v>
      </c>
      <c r="H1211" s="57">
        <v>7113</v>
      </c>
      <c r="I1211" s="57"/>
      <c r="J1211" s="152">
        <f t="shared" si="8"/>
        <v>26.772486772486769</v>
      </c>
      <c r="K1211" s="153"/>
      <c r="L1211" s="155"/>
      <c r="M1211" s="155"/>
      <c r="N1211" s="123"/>
      <c r="O1211" s="123"/>
      <c r="P1211" s="23">
        <f t="shared" si="1"/>
        <v>189</v>
      </c>
      <c r="Q1211" s="117"/>
    </row>
    <row r="1212" spans="1:17" ht="15.75" customHeight="1" x14ac:dyDescent="0.3">
      <c r="A1212" s="118">
        <v>4407</v>
      </c>
      <c r="B1212" s="118">
        <v>113</v>
      </c>
      <c r="C1212" s="57" t="s">
        <v>522</v>
      </c>
      <c r="D1212" s="57">
        <v>16</v>
      </c>
      <c r="E1212" s="58">
        <v>43607</v>
      </c>
      <c r="F1212" s="57">
        <v>5283</v>
      </c>
      <c r="G1212" s="57">
        <v>9038</v>
      </c>
      <c r="H1212" s="57">
        <v>8297</v>
      </c>
      <c r="I1212" s="57">
        <v>2</v>
      </c>
      <c r="J1212" s="152">
        <f t="shared" si="8"/>
        <v>24.585268745852687</v>
      </c>
      <c r="K1212" s="153"/>
      <c r="L1212" s="154">
        <f>AVERAGE(J1212:J1213)</f>
        <v>24.221730508346337</v>
      </c>
      <c r="M1212" s="154">
        <f>_xlfn.STDEV.S(J1212,J1213)</f>
        <v>0.51412070592269254</v>
      </c>
      <c r="N1212" s="123"/>
      <c r="O1212" s="123"/>
      <c r="P1212" s="23">
        <f t="shared" si="1"/>
        <v>301.39999999999998</v>
      </c>
      <c r="Q1212" s="117">
        <f>AVERAGE(P1212:P1213)</f>
        <v>307.25</v>
      </c>
    </row>
    <row r="1213" spans="1:17" ht="15.75" customHeight="1" x14ac:dyDescent="0.3">
      <c r="A1213" s="118">
        <v>4408</v>
      </c>
      <c r="B1213" s="118">
        <v>114</v>
      </c>
      <c r="C1213" s="57" t="s">
        <v>522</v>
      </c>
      <c r="D1213" s="57">
        <v>16</v>
      </c>
      <c r="E1213" s="58">
        <v>43607</v>
      </c>
      <c r="F1213" s="57">
        <v>5247</v>
      </c>
      <c r="G1213" s="57">
        <v>9125</v>
      </c>
      <c r="H1213" s="57">
        <v>8378</v>
      </c>
      <c r="I1213" s="57"/>
      <c r="J1213" s="152">
        <f t="shared" si="8"/>
        <v>23.858192270839986</v>
      </c>
      <c r="K1213" s="153"/>
      <c r="L1213" s="155"/>
      <c r="M1213" s="155"/>
      <c r="N1213" s="123"/>
      <c r="O1213" s="123"/>
      <c r="P1213" s="23">
        <f t="shared" si="1"/>
        <v>313.10000000000002</v>
      </c>
      <c r="Q1213" s="117"/>
    </row>
    <row r="1214" spans="1:17" ht="15.75" customHeight="1" x14ac:dyDescent="0.3">
      <c r="A1214" s="118">
        <v>5053</v>
      </c>
      <c r="B1214" s="118">
        <v>113</v>
      </c>
      <c r="C1214" s="57" t="s">
        <v>522</v>
      </c>
      <c r="D1214" s="57">
        <v>18</v>
      </c>
      <c r="E1214" s="58">
        <v>43626</v>
      </c>
      <c r="F1214" s="57">
        <v>5283</v>
      </c>
      <c r="G1214" s="57">
        <v>8365</v>
      </c>
      <c r="H1214" s="57">
        <v>7844</v>
      </c>
      <c r="I1214" s="57">
        <v>6</v>
      </c>
      <c r="J1214" s="152">
        <f t="shared" si="8"/>
        <v>20.343615775087855</v>
      </c>
      <c r="K1214" s="153"/>
      <c r="L1214" s="154">
        <f>AVERAGE(J1214:J1215)</f>
        <v>20.267777177371183</v>
      </c>
      <c r="M1214" s="154">
        <f>_xlfn.STDEV.S(J1214,J1215)</f>
        <v>0.10725197344227448</v>
      </c>
      <c r="N1214" s="123"/>
      <c r="O1214" s="123"/>
      <c r="P1214" s="23">
        <f t="shared" si="1"/>
        <v>256.10000000000002</v>
      </c>
      <c r="Q1214" s="117">
        <f>AVERAGE(P1214:P1215)</f>
        <v>258.3</v>
      </c>
    </row>
    <row r="1215" spans="1:17" ht="15.75" customHeight="1" x14ac:dyDescent="0.3">
      <c r="A1215" s="118">
        <v>5054</v>
      </c>
      <c r="B1215" s="118">
        <v>114</v>
      </c>
      <c r="C1215" s="57" t="s">
        <v>522</v>
      </c>
      <c r="D1215" s="57">
        <v>18</v>
      </c>
      <c r="E1215" s="58">
        <v>43626</v>
      </c>
      <c r="F1215" s="57">
        <v>5247</v>
      </c>
      <c r="G1215" s="57">
        <v>8378</v>
      </c>
      <c r="H1215" s="57">
        <v>7852</v>
      </c>
      <c r="I1215" s="57"/>
      <c r="J1215" s="152">
        <f t="shared" si="8"/>
        <v>20.191938579654511</v>
      </c>
      <c r="K1215" s="153"/>
      <c r="L1215" s="155"/>
      <c r="M1215" s="155"/>
      <c r="N1215" s="123"/>
      <c r="O1215" s="123"/>
      <c r="P1215" s="23">
        <f t="shared" si="1"/>
        <v>260.5</v>
      </c>
      <c r="Q1215" s="117"/>
    </row>
    <row r="1216" spans="1:17" ht="15.75" customHeight="1" x14ac:dyDescent="0.3">
      <c r="A1216" s="118">
        <v>5617</v>
      </c>
      <c r="B1216" s="118">
        <v>61</v>
      </c>
      <c r="C1216" s="7" t="s">
        <v>522</v>
      </c>
      <c r="D1216" s="7">
        <v>21</v>
      </c>
      <c r="E1216" s="156">
        <v>43657</v>
      </c>
      <c r="F1216" s="7">
        <v>5212</v>
      </c>
      <c r="G1216" s="7">
        <v>8464</v>
      </c>
      <c r="H1216" s="7">
        <v>7942</v>
      </c>
      <c r="I1216" s="7">
        <v>6</v>
      </c>
      <c r="J1216" s="152">
        <f t="shared" si="8"/>
        <v>19.12087912087912</v>
      </c>
      <c r="K1216" s="153"/>
      <c r="L1216" s="154">
        <f>AVERAGE(J1216:J1217)</f>
        <v>19.183349556882106</v>
      </c>
      <c r="M1216" s="154">
        <f>_xlfn.STDEV.S(J1216,J1217)</f>
        <v>8.8346537842783235E-2</v>
      </c>
      <c r="N1216" s="123"/>
      <c r="O1216" s="123"/>
      <c r="P1216" s="23">
        <f t="shared" si="1"/>
        <v>273</v>
      </c>
      <c r="Q1216" s="117">
        <f>AVERAGE(P1216:P1217)</f>
        <v>277.05</v>
      </c>
    </row>
    <row r="1217" spans="1:17" ht="15.75" customHeight="1" x14ac:dyDescent="0.3">
      <c r="A1217" s="118">
        <v>5618</v>
      </c>
      <c r="B1217" s="118">
        <v>62</v>
      </c>
      <c r="C1217" s="7" t="s">
        <v>522</v>
      </c>
      <c r="D1217" s="7">
        <v>21</v>
      </c>
      <c r="E1217" s="156">
        <v>43657</v>
      </c>
      <c r="F1217" s="7">
        <v>5209</v>
      </c>
      <c r="G1217" s="7">
        <v>8561</v>
      </c>
      <c r="H1217" s="7">
        <v>8020</v>
      </c>
      <c r="I1217" s="7"/>
      <c r="J1217" s="152">
        <f t="shared" si="8"/>
        <v>19.245819992885092</v>
      </c>
      <c r="K1217" s="153"/>
      <c r="L1217" s="155"/>
      <c r="M1217" s="155"/>
      <c r="N1217" s="123"/>
      <c r="O1217" s="123"/>
      <c r="P1217" s="23">
        <f t="shared" si="1"/>
        <v>281.10000000000002</v>
      </c>
      <c r="Q1217" s="117"/>
    </row>
    <row r="1218" spans="1:17" ht="15.75" customHeight="1" x14ac:dyDescent="0.3">
      <c r="A1218" s="118">
        <v>5995</v>
      </c>
      <c r="B1218" s="118">
        <v>121</v>
      </c>
      <c r="C1218" s="7" t="s">
        <v>522</v>
      </c>
      <c r="D1218" s="7">
        <v>22</v>
      </c>
      <c r="E1218" s="156">
        <v>43685</v>
      </c>
      <c r="F1218" s="7">
        <v>5262</v>
      </c>
      <c r="G1218" s="7">
        <v>8188</v>
      </c>
      <c r="H1218" s="7">
        <v>7771</v>
      </c>
      <c r="I1218" s="7">
        <v>6</v>
      </c>
      <c r="J1218" s="152">
        <f t="shared" si="8"/>
        <v>16.620167397369471</v>
      </c>
      <c r="K1218" s="153"/>
      <c r="L1218" s="154">
        <f>AVERAGE(J1218:J1219)</f>
        <v>16.625694077247051</v>
      </c>
      <c r="M1218" s="154">
        <f>_xlfn.STDEV.S(J1218,J1219)</f>
        <v>7.815905637767703E-3</v>
      </c>
      <c r="N1218" s="123"/>
      <c r="O1218" s="123"/>
      <c r="P1218" s="23">
        <f t="shared" si="1"/>
        <v>250.9</v>
      </c>
      <c r="Q1218" s="117">
        <f>AVERAGE(P1218:P1219)</f>
        <v>243</v>
      </c>
    </row>
    <row r="1219" spans="1:17" ht="15.75" customHeight="1" x14ac:dyDescent="0.3">
      <c r="A1219" s="118">
        <v>5996</v>
      </c>
      <c r="B1219" s="118">
        <v>121</v>
      </c>
      <c r="C1219" s="7" t="s">
        <v>522</v>
      </c>
      <c r="D1219" s="7">
        <v>22</v>
      </c>
      <c r="E1219" s="156">
        <v>43685</v>
      </c>
      <c r="F1219" s="7">
        <v>5262</v>
      </c>
      <c r="G1219" s="7">
        <v>8004</v>
      </c>
      <c r="H1219" s="7">
        <v>7613</v>
      </c>
      <c r="I1219" s="7"/>
      <c r="J1219" s="152">
        <f t="shared" si="8"/>
        <v>16.63122075712463</v>
      </c>
      <c r="K1219" s="153"/>
      <c r="L1219" s="155"/>
      <c r="M1219" s="155"/>
      <c r="N1219" s="123"/>
      <c r="O1219" s="123"/>
      <c r="P1219" s="23">
        <f t="shared" si="1"/>
        <v>235.1</v>
      </c>
      <c r="Q1219" s="117"/>
    </row>
    <row r="1220" spans="1:17" ht="15.75" customHeight="1" x14ac:dyDescent="0.3">
      <c r="A1220" s="118">
        <v>3377</v>
      </c>
      <c r="B1220" s="118">
        <v>133</v>
      </c>
      <c r="C1220" s="57" t="s">
        <v>523</v>
      </c>
      <c r="D1220" s="57">
        <v>13</v>
      </c>
      <c r="E1220" s="58">
        <v>43587</v>
      </c>
      <c r="F1220" s="57">
        <v>5286</v>
      </c>
      <c r="G1220" s="57">
        <v>9000</v>
      </c>
      <c r="H1220" s="57">
        <v>7975</v>
      </c>
      <c r="I1220" s="57">
        <v>1</v>
      </c>
      <c r="J1220" s="152">
        <f t="shared" si="8"/>
        <v>38.118259576050576</v>
      </c>
      <c r="K1220" s="153" t="s">
        <v>377</v>
      </c>
      <c r="L1220" s="154">
        <f>AVERAGE(J1220:J1221)</f>
        <v>39.768785195735965</v>
      </c>
      <c r="M1220" s="154">
        <f>_xlfn.STDEV.S(J1220,J1221)</f>
        <v>2.3341957164033347</v>
      </c>
      <c r="N1220" s="123">
        <v>2</v>
      </c>
      <c r="O1220" s="123"/>
      <c r="P1220" s="23">
        <f t="shared" si="1"/>
        <v>268.89999999999998</v>
      </c>
      <c r="Q1220" s="117">
        <f>AVERAGE(P1220:P1221)</f>
        <v>281</v>
      </c>
    </row>
    <row r="1221" spans="1:17" ht="15.75" customHeight="1" x14ac:dyDescent="0.3">
      <c r="A1221" s="118">
        <v>3378</v>
      </c>
      <c r="B1221" s="118">
        <v>134</v>
      </c>
      <c r="C1221" s="57" t="s">
        <v>523</v>
      </c>
      <c r="D1221" s="57">
        <v>13</v>
      </c>
      <c r="E1221" s="58">
        <v>43587</v>
      </c>
      <c r="F1221" s="57">
        <v>5220</v>
      </c>
      <c r="G1221" s="57">
        <v>9365</v>
      </c>
      <c r="H1221" s="57">
        <v>8151</v>
      </c>
      <c r="I1221" s="57"/>
      <c r="J1221" s="152">
        <f t="shared" si="8"/>
        <v>41.419310815421355</v>
      </c>
      <c r="K1221" s="153"/>
      <c r="L1221" s="155"/>
      <c r="M1221" s="155"/>
      <c r="N1221" s="123"/>
      <c r="O1221" s="123"/>
      <c r="P1221" s="23">
        <f t="shared" si="1"/>
        <v>293.10000000000002</v>
      </c>
      <c r="Q1221" s="117"/>
    </row>
    <row r="1222" spans="1:17" ht="15.75" customHeight="1" x14ac:dyDescent="0.3">
      <c r="A1222" s="118">
        <v>4101</v>
      </c>
      <c r="B1222" s="118">
        <v>131</v>
      </c>
      <c r="C1222" s="57" t="s">
        <v>523</v>
      </c>
      <c r="D1222" s="57">
        <v>15</v>
      </c>
      <c r="E1222" s="58">
        <v>43599</v>
      </c>
      <c r="F1222" s="57">
        <v>5209</v>
      </c>
      <c r="G1222" s="57">
        <v>9411</v>
      </c>
      <c r="H1222" s="57">
        <v>8182</v>
      </c>
      <c r="I1222" s="57"/>
      <c r="J1222" s="152">
        <f t="shared" si="8"/>
        <v>41.33871510258998</v>
      </c>
      <c r="K1222" s="152" t="s">
        <v>461</v>
      </c>
      <c r="L1222" s="154">
        <f>AVERAGE(J1222:J1223)</f>
        <v>40.91729143559251</v>
      </c>
      <c r="M1222" s="154">
        <f>_xlfn.STDEV.S(J1222,J1223)</f>
        <v>0.59598306537282442</v>
      </c>
      <c r="N1222" s="123"/>
      <c r="O1222" s="123"/>
      <c r="P1222" s="23">
        <f t="shared" si="1"/>
        <v>297.3</v>
      </c>
      <c r="Q1222" s="117">
        <f>AVERAGE(P1222:P1223)</f>
        <v>299.89999999999998</v>
      </c>
    </row>
    <row r="1223" spans="1:17" ht="15.75" customHeight="1" x14ac:dyDescent="0.3">
      <c r="A1223" s="118">
        <v>4102</v>
      </c>
      <c r="B1223" s="118">
        <v>132</v>
      </c>
      <c r="C1223" s="57" t="s">
        <v>523</v>
      </c>
      <c r="D1223" s="57">
        <v>15</v>
      </c>
      <c r="E1223" s="58">
        <v>43599</v>
      </c>
      <c r="F1223" s="57">
        <v>5233</v>
      </c>
      <c r="G1223" s="57">
        <v>9483</v>
      </c>
      <c r="H1223" s="57">
        <v>8258</v>
      </c>
      <c r="I1223" s="57"/>
      <c r="J1223" s="152">
        <f t="shared" si="8"/>
        <v>40.495867768595041</v>
      </c>
      <c r="K1223" s="152"/>
      <c r="L1223" s="155"/>
      <c r="M1223" s="155"/>
      <c r="N1223" s="123"/>
      <c r="O1223" s="123"/>
      <c r="P1223" s="23">
        <f t="shared" si="1"/>
        <v>302.5</v>
      </c>
      <c r="Q1223" s="117"/>
    </row>
    <row r="1224" spans="1:17" ht="15.75" customHeight="1" x14ac:dyDescent="0.3">
      <c r="A1224" s="118">
        <v>4747</v>
      </c>
      <c r="B1224" s="118">
        <v>131</v>
      </c>
      <c r="C1224" s="57" t="s">
        <v>523</v>
      </c>
      <c r="D1224" s="57">
        <v>17</v>
      </c>
      <c r="E1224" s="58">
        <v>43619</v>
      </c>
      <c r="F1224" s="57">
        <v>5209</v>
      </c>
      <c r="G1224" s="57">
        <v>8999</v>
      </c>
      <c r="H1224" s="57">
        <v>7996</v>
      </c>
      <c r="I1224" s="57"/>
      <c r="J1224" s="152">
        <f t="shared" si="8"/>
        <v>35.988518119842119</v>
      </c>
      <c r="K1224" s="153"/>
      <c r="L1224" s="154">
        <f>AVERAGE(J1224:J1225)</f>
        <v>35.615169443989338</v>
      </c>
      <c r="M1224" s="154">
        <f>_xlfn.STDEV.S(J1224,J1225)</f>
        <v>0.52799476088504038</v>
      </c>
      <c r="N1224" s="123"/>
      <c r="O1224" s="123"/>
      <c r="P1224" s="23">
        <f t="shared" si="1"/>
        <v>278.7</v>
      </c>
      <c r="Q1224" s="117">
        <f>AVERAGE(P1224:P1225)</f>
        <v>279.95</v>
      </c>
    </row>
    <row r="1225" spans="1:17" ht="15.75" customHeight="1" x14ac:dyDescent="0.3">
      <c r="A1225" s="118">
        <v>4748</v>
      </c>
      <c r="B1225" s="118">
        <v>132</v>
      </c>
      <c r="C1225" s="57" t="s">
        <v>523</v>
      </c>
      <c r="D1225" s="57">
        <v>17</v>
      </c>
      <c r="E1225" s="58">
        <v>43619</v>
      </c>
      <c r="F1225" s="57">
        <v>5233</v>
      </c>
      <c r="G1225" s="57">
        <v>9036</v>
      </c>
      <c r="H1225" s="57">
        <v>8045</v>
      </c>
      <c r="I1225" s="57"/>
      <c r="J1225" s="152">
        <f t="shared" si="8"/>
        <v>35.241820768136556</v>
      </c>
      <c r="K1225" s="153"/>
      <c r="L1225" s="155"/>
      <c r="M1225" s="155"/>
      <c r="N1225" s="123"/>
      <c r="O1225" s="123"/>
      <c r="P1225" s="23">
        <f t="shared" si="1"/>
        <v>281.2</v>
      </c>
      <c r="Q1225" s="117"/>
    </row>
    <row r="1226" spans="1:17" ht="15.75" customHeight="1" x14ac:dyDescent="0.3">
      <c r="A1226" s="118">
        <v>5997</v>
      </c>
      <c r="B1226" s="118">
        <v>122</v>
      </c>
      <c r="C1226" s="7" t="s">
        <v>523</v>
      </c>
      <c r="D1226" s="7">
        <v>22</v>
      </c>
      <c r="E1226" s="156">
        <v>43685</v>
      </c>
      <c r="F1226" s="7">
        <v>5223</v>
      </c>
      <c r="G1226" s="7">
        <v>8329</v>
      </c>
      <c r="H1226" s="7">
        <v>7890</v>
      </c>
      <c r="I1226" s="7">
        <v>7</v>
      </c>
      <c r="J1226" s="152">
        <f t="shared" si="8"/>
        <v>16.460442444694412</v>
      </c>
      <c r="K1226" s="153"/>
      <c r="L1226" s="154">
        <f>AVERAGE(J1226:J1227)</f>
        <v>16.628054039684667</v>
      </c>
      <c r="M1226" s="154">
        <f>_xlfn.STDEV.S(J1226,J1227)</f>
        <v>0.23703859084620527</v>
      </c>
      <c r="N1226" s="123"/>
      <c r="O1226" s="123"/>
      <c r="P1226" s="23">
        <f t="shared" si="1"/>
        <v>266.7</v>
      </c>
      <c r="Q1226" s="117">
        <f>AVERAGE(P1226:P1227)</f>
        <v>262.54999999999995</v>
      </c>
    </row>
    <row r="1227" spans="1:17" ht="15.75" customHeight="1" x14ac:dyDescent="0.3">
      <c r="A1227" s="118">
        <v>5998</v>
      </c>
      <c r="B1227" s="118">
        <v>122</v>
      </c>
      <c r="C1227" s="7" t="s">
        <v>523</v>
      </c>
      <c r="D1227" s="7">
        <v>22</v>
      </c>
      <c r="E1227" s="156">
        <v>43685</v>
      </c>
      <c r="F1227" s="7">
        <v>5223</v>
      </c>
      <c r="G1227" s="7">
        <v>8241</v>
      </c>
      <c r="H1227" s="7">
        <v>7807</v>
      </c>
      <c r="I1227" s="7"/>
      <c r="J1227" s="152">
        <f t="shared" si="8"/>
        <v>16.795665634674922</v>
      </c>
      <c r="K1227" s="153"/>
      <c r="L1227" s="155"/>
      <c r="M1227" s="155"/>
      <c r="N1227" s="123"/>
      <c r="O1227" s="123"/>
      <c r="P1227" s="23">
        <f t="shared" si="1"/>
        <v>258.39999999999998</v>
      </c>
      <c r="Q1227" s="117"/>
    </row>
    <row r="1228" spans="1:17" ht="15.75" customHeight="1" x14ac:dyDescent="0.3">
      <c r="A1228" s="118">
        <v>3379</v>
      </c>
      <c r="B1228" s="118">
        <v>135</v>
      </c>
      <c r="C1228" s="67" t="s">
        <v>524</v>
      </c>
      <c r="D1228" s="67">
        <v>13</v>
      </c>
      <c r="E1228" s="68">
        <v>43587</v>
      </c>
      <c r="F1228" s="67">
        <v>5240</v>
      </c>
      <c r="G1228" s="67">
        <v>7542</v>
      </c>
      <c r="H1228" s="67">
        <v>7086</v>
      </c>
      <c r="I1228" s="67">
        <v>1</v>
      </c>
      <c r="J1228" s="157">
        <f t="shared" si="8"/>
        <v>24.702058504875406</v>
      </c>
      <c r="K1228" s="158" t="s">
        <v>13</v>
      </c>
      <c r="L1228" s="159">
        <f>AVERAGE(J1228:J1229)</f>
        <v>24.792221097706914</v>
      </c>
      <c r="M1228" s="159">
        <f>_xlfn.STDEV.S(J1228,J1229)</f>
        <v>0.12750916160104145</v>
      </c>
      <c r="N1228" s="123">
        <v>1</v>
      </c>
      <c r="O1228" s="123"/>
      <c r="P1228" s="23">
        <f t="shared" si="1"/>
        <v>184.6</v>
      </c>
      <c r="Q1228" s="117">
        <f>AVERAGE(P1228:P1229)</f>
        <v>187.95</v>
      </c>
    </row>
    <row r="1229" spans="1:17" ht="15.75" customHeight="1" x14ac:dyDescent="0.3">
      <c r="A1229" s="118">
        <v>3380</v>
      </c>
      <c r="B1229" s="118">
        <v>136</v>
      </c>
      <c r="C1229" s="67" t="s">
        <v>524</v>
      </c>
      <c r="D1229" s="67">
        <v>13</v>
      </c>
      <c r="E1229" s="68">
        <v>43587</v>
      </c>
      <c r="F1229" s="67">
        <v>5219</v>
      </c>
      <c r="G1229" s="67">
        <v>7608</v>
      </c>
      <c r="H1229" s="67">
        <v>7132</v>
      </c>
      <c r="I1229" s="67"/>
      <c r="J1229" s="157">
        <f t="shared" si="8"/>
        <v>24.882383690538422</v>
      </c>
      <c r="K1229" s="158"/>
      <c r="L1229" s="160"/>
      <c r="M1229" s="160"/>
      <c r="N1229" s="123"/>
      <c r="O1229" s="123"/>
      <c r="P1229" s="23">
        <f t="shared" si="1"/>
        <v>191.3</v>
      </c>
      <c r="Q1229" s="117"/>
    </row>
    <row r="1230" spans="1:17" ht="15.75" customHeight="1" x14ac:dyDescent="0.3">
      <c r="A1230" s="118">
        <v>4103</v>
      </c>
      <c r="B1230" s="118">
        <v>133</v>
      </c>
      <c r="C1230" s="67" t="s">
        <v>524</v>
      </c>
      <c r="D1230" s="67">
        <v>15</v>
      </c>
      <c r="E1230" s="68">
        <v>43599</v>
      </c>
      <c r="F1230" s="67">
        <v>5286</v>
      </c>
      <c r="G1230" s="67">
        <v>7924</v>
      </c>
      <c r="H1230" s="67">
        <v>7416</v>
      </c>
      <c r="I1230" s="67"/>
      <c r="J1230" s="157">
        <f t="shared" si="8"/>
        <v>23.849765258215964</v>
      </c>
      <c r="K1230" s="157"/>
      <c r="L1230" s="159">
        <f>AVERAGE(J1230:J1231)</f>
        <v>24.205117045730251</v>
      </c>
      <c r="M1230" s="159">
        <f>_xlfn.STDEV.S(J1230,J1231)</f>
        <v>0.50254331731622737</v>
      </c>
      <c r="N1230" s="123"/>
      <c r="O1230" s="123"/>
      <c r="P1230" s="23">
        <f t="shared" si="1"/>
        <v>213</v>
      </c>
      <c r="Q1230" s="117">
        <f>AVERAGE(P1230:P1231)</f>
        <v>200.35</v>
      </c>
    </row>
    <row r="1231" spans="1:17" ht="15.75" customHeight="1" x14ac:dyDescent="0.3">
      <c r="A1231" s="118">
        <v>4104</v>
      </c>
      <c r="B1231" s="118">
        <v>134</v>
      </c>
      <c r="C1231" s="67" t="s">
        <v>524</v>
      </c>
      <c r="D1231" s="67">
        <v>15</v>
      </c>
      <c r="E1231" s="68">
        <v>43599</v>
      </c>
      <c r="F1231" s="67">
        <v>5220</v>
      </c>
      <c r="G1231" s="67">
        <v>7558</v>
      </c>
      <c r="H1231" s="67">
        <v>7097</v>
      </c>
      <c r="I1231" s="67"/>
      <c r="J1231" s="157">
        <f t="shared" si="8"/>
        <v>24.560468833244538</v>
      </c>
      <c r="K1231" s="157"/>
      <c r="L1231" s="160"/>
      <c r="M1231" s="160"/>
      <c r="N1231" s="123"/>
      <c r="O1231" s="123"/>
      <c r="P1231" s="23">
        <f t="shared" si="1"/>
        <v>187.7</v>
      </c>
      <c r="Q1231" s="117"/>
    </row>
    <row r="1232" spans="1:17" ht="15.75" customHeight="1" x14ac:dyDescent="0.3">
      <c r="A1232" s="118">
        <v>4749</v>
      </c>
      <c r="B1232" s="118">
        <v>133</v>
      </c>
      <c r="C1232" s="67" t="s">
        <v>524</v>
      </c>
      <c r="D1232" s="67">
        <v>17</v>
      </c>
      <c r="E1232" s="68">
        <v>43619</v>
      </c>
      <c r="F1232" s="67">
        <v>5286</v>
      </c>
      <c r="G1232" s="67">
        <v>7319</v>
      </c>
      <c r="H1232" s="67">
        <v>6934</v>
      </c>
      <c r="I1232" s="67"/>
      <c r="J1232" s="157">
        <f t="shared" si="8"/>
        <v>23.361650485436893</v>
      </c>
      <c r="K1232" s="158"/>
      <c r="L1232" s="159">
        <f>AVERAGE(J1232:J1233)</f>
        <v>23.319656140421998</v>
      </c>
      <c r="M1232" s="159">
        <f>_xlfn.STDEV.S(J1232,J1233)</f>
        <v>5.9388972263042884E-2</v>
      </c>
      <c r="N1232" s="123"/>
      <c r="O1232" s="123"/>
      <c r="P1232" s="23">
        <f t="shared" si="1"/>
        <v>164.8</v>
      </c>
      <c r="Q1232" s="117">
        <f>AVERAGE(P1232:P1233)</f>
        <v>178.2</v>
      </c>
    </row>
    <row r="1233" spans="1:17" ht="15.75" customHeight="1" x14ac:dyDescent="0.3">
      <c r="A1233" s="118">
        <v>4750</v>
      </c>
      <c r="B1233" s="118">
        <v>134</v>
      </c>
      <c r="C1233" s="67" t="s">
        <v>524</v>
      </c>
      <c r="D1233" s="67">
        <v>17</v>
      </c>
      <c r="E1233" s="68">
        <v>43619</v>
      </c>
      <c r="F1233" s="67">
        <v>5220</v>
      </c>
      <c r="G1233" s="67">
        <v>7582</v>
      </c>
      <c r="H1233" s="67">
        <v>7136</v>
      </c>
      <c r="I1233" s="67"/>
      <c r="J1233" s="157">
        <f t="shared" si="8"/>
        <v>23.277661795407099</v>
      </c>
      <c r="K1233" s="158"/>
      <c r="L1233" s="160"/>
      <c r="M1233" s="160"/>
      <c r="N1233" s="123"/>
      <c r="O1233" s="123"/>
      <c r="P1233" s="23">
        <f t="shared" si="1"/>
        <v>191.6</v>
      </c>
      <c r="Q1233" s="117"/>
    </row>
    <row r="1234" spans="1:17" ht="15.75" customHeight="1" x14ac:dyDescent="0.3">
      <c r="A1234" s="118">
        <v>5361</v>
      </c>
      <c r="B1234" s="118">
        <v>99</v>
      </c>
      <c r="C1234" s="7" t="s">
        <v>524</v>
      </c>
      <c r="D1234" s="7">
        <v>19</v>
      </c>
      <c r="E1234" s="156">
        <v>43637</v>
      </c>
      <c r="F1234" s="7">
        <v>5182</v>
      </c>
      <c r="G1234" s="7">
        <v>6735</v>
      </c>
      <c r="H1234" s="7">
        <v>6444</v>
      </c>
      <c r="I1234" s="7">
        <v>8</v>
      </c>
      <c r="J1234" s="161">
        <f t="shared" si="8"/>
        <v>23.058637083993659</v>
      </c>
      <c r="K1234" s="3"/>
      <c r="L1234" s="162">
        <f>AVERAGE(J1234:J1235)</f>
        <v>23.408895433778767</v>
      </c>
      <c r="M1234" s="162">
        <f>_xlfn.STDEV.S(J1234,J1235)</f>
        <v>0.4953401086005188</v>
      </c>
      <c r="N1234" s="123"/>
      <c r="O1234" s="123"/>
      <c r="P1234" s="23">
        <f t="shared" si="1"/>
        <v>126.2</v>
      </c>
      <c r="Q1234" s="117">
        <f>AVERAGE(P1234:P1235)</f>
        <v>124.55000000000001</v>
      </c>
    </row>
    <row r="1235" spans="1:17" ht="15.75" customHeight="1" x14ac:dyDescent="0.3">
      <c r="A1235" s="118">
        <v>5362</v>
      </c>
      <c r="B1235" s="118">
        <v>100</v>
      </c>
      <c r="C1235" s="7" t="s">
        <v>524</v>
      </c>
      <c r="D1235" s="7">
        <v>19</v>
      </c>
      <c r="E1235" s="156">
        <v>43637</v>
      </c>
      <c r="F1235" s="7">
        <v>5209</v>
      </c>
      <c r="G1235" s="7">
        <v>6730</v>
      </c>
      <c r="H1235" s="7">
        <v>6438</v>
      </c>
      <c r="I1235" s="7"/>
      <c r="J1235" s="161">
        <f t="shared" si="8"/>
        <v>23.759153783563875</v>
      </c>
      <c r="K1235" s="3"/>
      <c r="L1235" s="23"/>
      <c r="M1235" s="23"/>
      <c r="N1235" s="123"/>
      <c r="O1235" s="123"/>
      <c r="P1235" s="23">
        <f t="shared" si="1"/>
        <v>122.9</v>
      </c>
      <c r="Q1235" s="117"/>
    </row>
    <row r="1236" spans="1:17" ht="15.75" customHeight="1" x14ac:dyDescent="0.3">
      <c r="A1236" s="118">
        <v>5999</v>
      </c>
      <c r="B1236" s="118">
        <v>123</v>
      </c>
      <c r="C1236" s="7" t="s">
        <v>524</v>
      </c>
      <c r="D1236" s="7">
        <v>22</v>
      </c>
      <c r="E1236" s="156">
        <v>43685</v>
      </c>
      <c r="F1236" s="7">
        <v>5241</v>
      </c>
      <c r="G1236" s="7">
        <v>7290</v>
      </c>
      <c r="H1236" s="7">
        <v>7006</v>
      </c>
      <c r="I1236" s="7">
        <v>10</v>
      </c>
      <c r="J1236" s="152">
        <f t="shared" si="8"/>
        <v>16.090651558073652</v>
      </c>
      <c r="K1236" s="153"/>
      <c r="L1236" s="154">
        <f>AVERAGE(J1236:J1237)</f>
        <v>16.397470248562787</v>
      </c>
      <c r="M1236" s="154">
        <f>_xlfn.STDEV.S(J1236,J1237)</f>
        <v>0.43390715327928642</v>
      </c>
      <c r="N1236" s="123"/>
      <c r="O1236" s="123"/>
      <c r="P1236" s="23">
        <f t="shared" si="1"/>
        <v>176.5</v>
      </c>
      <c r="Q1236" s="117">
        <f>AVERAGE(P1236:P1237)</f>
        <v>176.85</v>
      </c>
    </row>
    <row r="1237" spans="1:17" ht="15.75" customHeight="1" x14ac:dyDescent="0.3">
      <c r="A1237" s="118">
        <v>6000</v>
      </c>
      <c r="B1237" s="118">
        <v>123</v>
      </c>
      <c r="C1237" s="7" t="s">
        <v>524</v>
      </c>
      <c r="D1237" s="7">
        <v>22</v>
      </c>
      <c r="E1237" s="156">
        <v>43685</v>
      </c>
      <c r="F1237" s="7">
        <v>5241</v>
      </c>
      <c r="G1237" s="7">
        <v>7309</v>
      </c>
      <c r="H1237" s="7">
        <v>7013</v>
      </c>
      <c r="I1237" s="7"/>
      <c r="J1237" s="152">
        <f t="shared" si="8"/>
        <v>16.704288939051921</v>
      </c>
      <c r="K1237" s="153"/>
      <c r="L1237" s="155"/>
      <c r="M1237" s="155"/>
      <c r="N1237" s="123"/>
      <c r="O1237" s="123"/>
      <c r="P1237" s="23">
        <f t="shared" si="1"/>
        <v>177.2</v>
      </c>
      <c r="Q1237" s="117"/>
    </row>
    <row r="1238" spans="1:17" ht="15.75" customHeight="1" x14ac:dyDescent="0.3">
      <c r="A1238" s="118">
        <v>3381</v>
      </c>
      <c r="B1238" s="118">
        <v>137</v>
      </c>
      <c r="C1238" s="57" t="s">
        <v>525</v>
      </c>
      <c r="D1238" s="57">
        <v>13</v>
      </c>
      <c r="E1238" s="58">
        <v>43587</v>
      </c>
      <c r="F1238" s="57">
        <v>5220</v>
      </c>
      <c r="G1238" s="57">
        <v>8357</v>
      </c>
      <c r="H1238" s="57">
        <v>7526</v>
      </c>
      <c r="I1238" s="57">
        <v>1</v>
      </c>
      <c r="J1238" s="152">
        <f t="shared" si="8"/>
        <v>36.036426712922811</v>
      </c>
      <c r="K1238" s="153" t="s">
        <v>377</v>
      </c>
      <c r="L1238" s="154">
        <f>AVERAGE(J1238:J1239)</f>
        <v>34.952259702272457</v>
      </c>
      <c r="M1238" s="154">
        <f>_xlfn.STDEV.S(J1238,J1239)</f>
        <v>1.5332436903392268</v>
      </c>
      <c r="N1238" s="123">
        <v>2</v>
      </c>
      <c r="O1238" s="123"/>
      <c r="P1238" s="23">
        <f t="shared" si="1"/>
        <v>230.6</v>
      </c>
      <c r="Q1238" s="117">
        <f>AVERAGE(P1238:P1239)</f>
        <v>227.5</v>
      </c>
    </row>
    <row r="1239" spans="1:17" ht="15.75" customHeight="1" x14ac:dyDescent="0.3">
      <c r="A1239" s="118">
        <v>3382</v>
      </c>
      <c r="B1239" s="118">
        <v>138</v>
      </c>
      <c r="C1239" s="57" t="s">
        <v>525</v>
      </c>
      <c r="D1239" s="57">
        <v>13</v>
      </c>
      <c r="E1239" s="58">
        <v>43587</v>
      </c>
      <c r="F1239" s="57">
        <v>5222</v>
      </c>
      <c r="G1239" s="57">
        <v>8226</v>
      </c>
      <c r="H1239" s="57">
        <v>7466</v>
      </c>
      <c r="I1239" s="57"/>
      <c r="J1239" s="152">
        <f t="shared" si="8"/>
        <v>33.868092691622103</v>
      </c>
      <c r="K1239" s="153"/>
      <c r="L1239" s="155"/>
      <c r="M1239" s="155"/>
      <c r="N1239" s="123"/>
      <c r="O1239" s="123"/>
      <c r="P1239" s="23">
        <f t="shared" si="1"/>
        <v>224.4</v>
      </c>
      <c r="Q1239" s="117"/>
    </row>
    <row r="1240" spans="1:17" ht="15.75" customHeight="1" x14ac:dyDescent="0.3">
      <c r="A1240" s="118">
        <v>4105</v>
      </c>
      <c r="B1240" s="118">
        <v>135</v>
      </c>
      <c r="C1240" s="57" t="s">
        <v>525</v>
      </c>
      <c r="D1240" s="57">
        <v>15</v>
      </c>
      <c r="E1240" s="58">
        <v>43599</v>
      </c>
      <c r="F1240" s="57">
        <v>5240</v>
      </c>
      <c r="G1240" s="57">
        <v>9560</v>
      </c>
      <c r="H1240" s="57">
        <v>8201</v>
      </c>
      <c r="I1240" s="57"/>
      <c r="J1240" s="152">
        <f t="shared" si="8"/>
        <v>45.896656534954403</v>
      </c>
      <c r="K1240" s="152" t="s">
        <v>378</v>
      </c>
      <c r="L1240" s="154">
        <f>AVERAGE(J1240:J1241)</f>
        <v>46.563772885261912</v>
      </c>
      <c r="M1240" s="154">
        <f>_xlfn.STDEV.S(J1240,J1241)</f>
        <v>0.94344499028572026</v>
      </c>
      <c r="N1240" s="123"/>
      <c r="O1240" s="123"/>
      <c r="P1240" s="23">
        <f t="shared" si="1"/>
        <v>296.10000000000002</v>
      </c>
      <c r="Q1240" s="117">
        <f>AVERAGE(P1240:P1241)</f>
        <v>276.25</v>
      </c>
    </row>
    <row r="1241" spans="1:17" ht="15.75" customHeight="1" x14ac:dyDescent="0.3">
      <c r="A1241" s="118">
        <v>4106</v>
      </c>
      <c r="B1241" s="118">
        <v>136</v>
      </c>
      <c r="C1241" s="57" t="s">
        <v>525</v>
      </c>
      <c r="D1241" s="57">
        <v>15</v>
      </c>
      <c r="E1241" s="58">
        <v>43599</v>
      </c>
      <c r="F1241" s="57">
        <v>5219</v>
      </c>
      <c r="G1241" s="57">
        <v>8994</v>
      </c>
      <c r="H1241" s="57">
        <v>7783</v>
      </c>
      <c r="I1241" s="57"/>
      <c r="J1241" s="152">
        <f t="shared" si="8"/>
        <v>47.230889235569421</v>
      </c>
      <c r="K1241" s="152"/>
      <c r="L1241" s="155"/>
      <c r="M1241" s="155"/>
      <c r="N1241" s="123"/>
      <c r="O1241" s="123"/>
      <c r="P1241" s="23">
        <f t="shared" si="1"/>
        <v>256.39999999999998</v>
      </c>
      <c r="Q1241" s="117"/>
    </row>
    <row r="1242" spans="1:17" ht="15.75" customHeight="1" x14ac:dyDescent="0.3">
      <c r="A1242" s="118">
        <v>4751</v>
      </c>
      <c r="B1242" s="118">
        <v>135</v>
      </c>
      <c r="C1242" s="57" t="s">
        <v>525</v>
      </c>
      <c r="D1242" s="57">
        <v>17</v>
      </c>
      <c r="E1242" s="58">
        <v>43619</v>
      </c>
      <c r="F1242" s="57">
        <v>5240</v>
      </c>
      <c r="G1242" s="57">
        <v>8262</v>
      </c>
      <c r="H1242" s="57">
        <v>7508</v>
      </c>
      <c r="I1242" s="57"/>
      <c r="J1242" s="152">
        <f t="shared" si="8"/>
        <v>33.245149911816583</v>
      </c>
      <c r="K1242" s="153"/>
      <c r="L1242" s="154">
        <f>AVERAGE(J1242:J1243)</f>
        <v>33.070835236070963</v>
      </c>
      <c r="M1242" s="154">
        <f>_xlfn.STDEV.S(J1242,J1243)</f>
        <v>0.24651817856011948</v>
      </c>
      <c r="N1242" s="123"/>
      <c r="O1242" s="123"/>
      <c r="P1242" s="23">
        <f t="shared" si="1"/>
        <v>226.8</v>
      </c>
      <c r="Q1242" s="117">
        <f>AVERAGE(P1242:P1243)</f>
        <v>224.05</v>
      </c>
    </row>
    <row r="1243" spans="1:17" ht="15.75" customHeight="1" x14ac:dyDescent="0.3">
      <c r="A1243" s="118">
        <v>4752</v>
      </c>
      <c r="B1243" s="118">
        <v>136</v>
      </c>
      <c r="C1243" s="57" t="s">
        <v>525</v>
      </c>
      <c r="D1243" s="57">
        <v>17</v>
      </c>
      <c r="E1243" s="58">
        <v>43619</v>
      </c>
      <c r="F1243" s="57">
        <v>5219</v>
      </c>
      <c r="G1243" s="57">
        <v>8160</v>
      </c>
      <c r="H1243" s="57">
        <v>7432</v>
      </c>
      <c r="I1243" s="57"/>
      <c r="J1243" s="152">
        <f t="shared" si="8"/>
        <v>32.896520560325349</v>
      </c>
      <c r="K1243" s="153"/>
      <c r="L1243" s="155"/>
      <c r="M1243" s="155"/>
      <c r="N1243" s="123"/>
      <c r="O1243" s="123"/>
      <c r="P1243" s="23">
        <f t="shared" si="1"/>
        <v>221.3</v>
      </c>
      <c r="Q1243" s="117"/>
    </row>
    <row r="1244" spans="1:17" ht="15.75" customHeight="1" x14ac:dyDescent="0.3">
      <c r="A1244" s="118">
        <v>6001</v>
      </c>
      <c r="B1244" s="118">
        <v>124</v>
      </c>
      <c r="C1244" s="7" t="s">
        <v>525</v>
      </c>
      <c r="D1244" s="7">
        <v>22</v>
      </c>
      <c r="E1244" s="156">
        <v>43685</v>
      </c>
      <c r="F1244" s="7">
        <v>5265</v>
      </c>
      <c r="G1244" s="7">
        <v>8443</v>
      </c>
      <c r="H1244" s="7">
        <v>7983</v>
      </c>
      <c r="I1244" s="7">
        <v>7</v>
      </c>
      <c r="J1244" s="152">
        <f t="shared" si="8"/>
        <v>16.92420897718911</v>
      </c>
      <c r="K1244" s="153"/>
      <c r="L1244" s="154">
        <f>AVERAGE(J1244:J1245)</f>
        <v>17.283382712857854</v>
      </c>
      <c r="M1244" s="154">
        <f>_xlfn.STDEV.S(J1244,J1245)</f>
        <v>0.50794836823094669</v>
      </c>
      <c r="N1244" s="123"/>
      <c r="O1244" s="123"/>
      <c r="P1244" s="23">
        <f t="shared" si="1"/>
        <v>271.8</v>
      </c>
      <c r="Q1244" s="117">
        <f>AVERAGE(P1244:P1245)</f>
        <v>266.55</v>
      </c>
    </row>
    <row r="1245" spans="1:17" ht="15.75" customHeight="1" x14ac:dyDescent="0.3">
      <c r="A1245" s="118">
        <v>6002</v>
      </c>
      <c r="B1245" s="118">
        <v>124</v>
      </c>
      <c r="C1245" s="7" t="s">
        <v>525</v>
      </c>
      <c r="D1245" s="7">
        <v>22</v>
      </c>
      <c r="E1245" s="156">
        <v>43685</v>
      </c>
      <c r="F1245" s="7">
        <v>5265</v>
      </c>
      <c r="G1245" s="7">
        <v>8339</v>
      </c>
      <c r="H1245" s="7">
        <v>7878</v>
      </c>
      <c r="I1245" s="7"/>
      <c r="J1245" s="152">
        <f t="shared" si="8"/>
        <v>17.642556448526598</v>
      </c>
      <c r="K1245" s="153"/>
      <c r="L1245" s="155"/>
      <c r="M1245" s="155"/>
      <c r="N1245" s="123"/>
      <c r="O1245" s="123"/>
      <c r="P1245" s="23">
        <f t="shared" si="1"/>
        <v>261.3</v>
      </c>
      <c r="Q1245" s="117"/>
    </row>
    <row r="1246" spans="1:17" ht="15.75" customHeight="1" x14ac:dyDescent="0.3">
      <c r="A1246" s="118">
        <v>3383</v>
      </c>
      <c r="B1246" s="118">
        <v>139</v>
      </c>
      <c r="C1246" s="67" t="s">
        <v>526</v>
      </c>
      <c r="D1246" s="67">
        <v>13</v>
      </c>
      <c r="E1246" s="68">
        <v>43587</v>
      </c>
      <c r="F1246" s="67">
        <v>5218</v>
      </c>
      <c r="G1246" s="67">
        <v>6863</v>
      </c>
      <c r="H1246" s="67">
        <v>6580</v>
      </c>
      <c r="I1246" s="67">
        <v>1</v>
      </c>
      <c r="J1246" s="157">
        <f t="shared" si="8"/>
        <v>20.77826725403818</v>
      </c>
      <c r="K1246" s="158" t="s">
        <v>13</v>
      </c>
      <c r="L1246" s="159">
        <f>AVERAGE(J1246:J1247)</f>
        <v>20.78367080456082</v>
      </c>
      <c r="M1246" s="159">
        <f>_xlfn.STDEV.S(J1246,J1247)</f>
        <v>7.6417744340834676E-3</v>
      </c>
      <c r="N1246" s="123">
        <v>1</v>
      </c>
      <c r="O1246" s="123"/>
      <c r="P1246" s="23">
        <f t="shared" si="1"/>
        <v>136.19999999999999</v>
      </c>
      <c r="Q1246" s="117">
        <f>AVERAGE(P1246:P1247)</f>
        <v>134</v>
      </c>
    </row>
    <row r="1247" spans="1:17" ht="15.75" customHeight="1" x14ac:dyDescent="0.3">
      <c r="A1247" s="118">
        <v>3384</v>
      </c>
      <c r="B1247" s="118">
        <v>140</v>
      </c>
      <c r="C1247" s="67" t="s">
        <v>526</v>
      </c>
      <c r="D1247" s="67">
        <v>13</v>
      </c>
      <c r="E1247" s="68">
        <v>43587</v>
      </c>
      <c r="F1247" s="67">
        <v>5241</v>
      </c>
      <c r="G1247" s="67">
        <v>6833</v>
      </c>
      <c r="H1247" s="67">
        <v>6559</v>
      </c>
      <c r="I1247" s="67"/>
      <c r="J1247" s="157">
        <f t="shared" si="8"/>
        <v>20.789074355083457</v>
      </c>
      <c r="K1247" s="158"/>
      <c r="L1247" s="160"/>
      <c r="M1247" s="160"/>
      <c r="N1247" s="123"/>
      <c r="O1247" s="123"/>
      <c r="P1247" s="23">
        <f t="shared" si="1"/>
        <v>131.80000000000001</v>
      </c>
      <c r="Q1247" s="117"/>
    </row>
    <row r="1248" spans="1:17" ht="15.75" customHeight="1" x14ac:dyDescent="0.3">
      <c r="A1248" s="118">
        <v>4107</v>
      </c>
      <c r="B1248" s="118">
        <v>137</v>
      </c>
      <c r="C1248" s="67" t="s">
        <v>526</v>
      </c>
      <c r="D1248" s="67">
        <v>15</v>
      </c>
      <c r="E1248" s="68">
        <v>43599</v>
      </c>
      <c r="F1248" s="67">
        <v>5220</v>
      </c>
      <c r="G1248" s="67">
        <v>6726</v>
      </c>
      <c r="H1248" s="67">
        <v>6441</v>
      </c>
      <c r="I1248" s="67"/>
      <c r="J1248" s="157">
        <f t="shared" si="8"/>
        <v>23.341523341523342</v>
      </c>
      <c r="K1248" s="157"/>
      <c r="L1248" s="159">
        <f>AVERAGE(J1248:J1249)</f>
        <v>23.102820254976479</v>
      </c>
      <c r="M1248" s="159">
        <f>_xlfn.STDEV.S(J1248,J1249)</f>
        <v>0.33757714237489</v>
      </c>
      <c r="N1248" s="123"/>
      <c r="O1248" s="123"/>
      <c r="P1248" s="23">
        <f t="shared" si="1"/>
        <v>122.1</v>
      </c>
      <c r="Q1248" s="117">
        <f>AVERAGE(P1248:P1249)</f>
        <v>122.5</v>
      </c>
    </row>
    <row r="1249" spans="1:17" ht="15.75" customHeight="1" x14ac:dyDescent="0.3">
      <c r="A1249" s="118">
        <v>4108</v>
      </c>
      <c r="B1249" s="118">
        <v>138</v>
      </c>
      <c r="C1249" s="67" t="s">
        <v>526</v>
      </c>
      <c r="D1249" s="67">
        <v>15</v>
      </c>
      <c r="E1249" s="68">
        <v>43599</v>
      </c>
      <c r="F1249" s="67">
        <v>5222</v>
      </c>
      <c r="G1249" s="67">
        <v>6732</v>
      </c>
      <c r="H1249" s="67">
        <v>6451</v>
      </c>
      <c r="I1249" s="67"/>
      <c r="J1249" s="157">
        <f t="shared" si="8"/>
        <v>22.864117168429619</v>
      </c>
      <c r="K1249" s="157"/>
      <c r="L1249" s="160"/>
      <c r="M1249" s="160"/>
      <c r="N1249" s="123"/>
      <c r="O1249" s="123"/>
      <c r="P1249" s="23">
        <f t="shared" si="1"/>
        <v>122.9</v>
      </c>
      <c r="Q1249" s="117"/>
    </row>
    <row r="1250" spans="1:17" ht="15.75" customHeight="1" x14ac:dyDescent="0.3">
      <c r="A1250" s="118">
        <v>4753</v>
      </c>
      <c r="B1250" s="118">
        <v>137</v>
      </c>
      <c r="C1250" s="67" t="s">
        <v>526</v>
      </c>
      <c r="D1250" s="67">
        <v>17</v>
      </c>
      <c r="E1250" s="68">
        <v>43619</v>
      </c>
      <c r="F1250" s="67">
        <v>5220</v>
      </c>
      <c r="G1250" s="67">
        <v>6984</v>
      </c>
      <c r="H1250" s="67">
        <v>6686</v>
      </c>
      <c r="I1250" s="67"/>
      <c r="J1250" s="157">
        <f t="shared" si="8"/>
        <v>20.327421555252386</v>
      </c>
      <c r="K1250" s="158"/>
      <c r="L1250" s="159">
        <f>AVERAGE(J1250:J1251)</f>
        <v>20.130598194844737</v>
      </c>
      <c r="M1250" s="159">
        <f>_xlfn.STDEV.S(J1250,J1251)</f>
        <v>0.2783502656803446</v>
      </c>
      <c r="N1250" s="123"/>
      <c r="O1250" s="123"/>
      <c r="P1250" s="23">
        <f t="shared" si="1"/>
        <v>146.6</v>
      </c>
      <c r="Q1250" s="117">
        <f>AVERAGE(P1250:P1251)</f>
        <v>148.80000000000001</v>
      </c>
    </row>
    <row r="1251" spans="1:17" ht="15.75" customHeight="1" x14ac:dyDescent="0.3">
      <c r="A1251" s="118">
        <v>4754</v>
      </c>
      <c r="B1251" s="118">
        <v>138</v>
      </c>
      <c r="C1251" s="67" t="s">
        <v>526</v>
      </c>
      <c r="D1251" s="67">
        <v>17</v>
      </c>
      <c r="E1251" s="68">
        <v>43619</v>
      </c>
      <c r="F1251" s="67">
        <v>5222</v>
      </c>
      <c r="G1251" s="67">
        <v>7033</v>
      </c>
      <c r="H1251" s="67">
        <v>6732</v>
      </c>
      <c r="I1251" s="67"/>
      <c r="J1251" s="157">
        <f t="shared" si="8"/>
        <v>19.933774834437088</v>
      </c>
      <c r="K1251" s="158"/>
      <c r="L1251" s="160"/>
      <c r="M1251" s="160"/>
      <c r="N1251" s="123"/>
      <c r="O1251" s="123"/>
      <c r="P1251" s="23">
        <f t="shared" si="1"/>
        <v>151</v>
      </c>
      <c r="Q1251" s="117"/>
    </row>
    <row r="1252" spans="1:17" ht="15.75" customHeight="1" x14ac:dyDescent="0.3">
      <c r="A1252" s="118">
        <v>5363</v>
      </c>
      <c r="B1252" s="118">
        <v>101</v>
      </c>
      <c r="C1252" s="7" t="s">
        <v>526</v>
      </c>
      <c r="D1252" s="7">
        <v>19</v>
      </c>
      <c r="E1252" s="156">
        <v>43637</v>
      </c>
      <c r="F1252" s="7">
        <v>5208</v>
      </c>
      <c r="G1252" s="7">
        <v>7486</v>
      </c>
      <c r="H1252" s="7">
        <v>7049</v>
      </c>
      <c r="I1252" s="7">
        <v>7</v>
      </c>
      <c r="J1252" s="161">
        <f t="shared" si="8"/>
        <v>23.737099402498643</v>
      </c>
      <c r="K1252" s="3"/>
      <c r="L1252" s="162">
        <f>AVERAGE(J1252:J1253)</f>
        <v>24.255171016442063</v>
      </c>
      <c r="M1252" s="162">
        <f>_xlfn.STDEV.S(J1252,J1253)</f>
        <v>0.7326639027193047</v>
      </c>
      <c r="N1252" s="123"/>
      <c r="O1252" s="123"/>
      <c r="P1252" s="23">
        <f t="shared" si="1"/>
        <v>184.1</v>
      </c>
      <c r="Q1252" s="117">
        <f>AVERAGE(P1252:P1253)</f>
        <v>180.25</v>
      </c>
    </row>
    <row r="1253" spans="1:17" ht="15.75" customHeight="1" x14ac:dyDescent="0.3">
      <c r="A1253" s="118">
        <v>5364</v>
      </c>
      <c r="B1253" s="118">
        <v>102</v>
      </c>
      <c r="C1253" s="7" t="s">
        <v>526</v>
      </c>
      <c r="D1253" s="7">
        <v>19</v>
      </c>
      <c r="E1253" s="156">
        <v>43637</v>
      </c>
      <c r="F1253" s="7">
        <v>5224</v>
      </c>
      <c r="G1253" s="7">
        <v>7425</v>
      </c>
      <c r="H1253" s="7">
        <v>6988</v>
      </c>
      <c r="I1253" s="7"/>
      <c r="J1253" s="161">
        <f t="shared" si="8"/>
        <v>24.773242630385486</v>
      </c>
      <c r="K1253" s="3"/>
      <c r="L1253" s="23"/>
      <c r="M1253" s="23"/>
      <c r="N1253" s="123"/>
      <c r="O1253" s="123"/>
      <c r="P1253" s="23">
        <f t="shared" si="1"/>
        <v>176.4</v>
      </c>
      <c r="Q1253" s="117"/>
    </row>
    <row r="1254" spans="1:17" ht="15.75" customHeight="1" x14ac:dyDescent="0.3">
      <c r="A1254" s="118">
        <v>6003</v>
      </c>
      <c r="B1254" s="118">
        <v>125</v>
      </c>
      <c r="C1254" s="7" t="s">
        <v>526</v>
      </c>
      <c r="D1254" s="7">
        <v>22</v>
      </c>
      <c r="E1254" s="156">
        <v>43685</v>
      </c>
      <c r="F1254" s="7">
        <v>5217</v>
      </c>
      <c r="G1254" s="7">
        <v>7143</v>
      </c>
      <c r="H1254" s="7">
        <v>6873</v>
      </c>
      <c r="I1254" s="7">
        <v>7</v>
      </c>
      <c r="J1254" s="152">
        <f t="shared" si="8"/>
        <v>16.304347826086957</v>
      </c>
      <c r="K1254" s="153"/>
      <c r="L1254" s="154">
        <f>AVERAGE(J1254:J1255)</f>
        <v>16.917369050599461</v>
      </c>
      <c r="M1254" s="154">
        <f>_xlfn.STDEV.S(J1254,J1255)</f>
        <v>0.86694292972814568</v>
      </c>
      <c r="N1254" s="123"/>
      <c r="O1254" s="123"/>
      <c r="P1254" s="23">
        <f t="shared" si="1"/>
        <v>165.6</v>
      </c>
      <c r="Q1254" s="117">
        <f>AVERAGE(P1254:P1255)</f>
        <v>160.94999999999999</v>
      </c>
    </row>
    <row r="1255" spans="1:17" ht="15.75" customHeight="1" x14ac:dyDescent="0.3">
      <c r="A1255" s="118">
        <v>6004</v>
      </c>
      <c r="B1255" s="118">
        <v>125</v>
      </c>
      <c r="C1255" s="7" t="s">
        <v>526</v>
      </c>
      <c r="D1255" s="7">
        <v>22</v>
      </c>
      <c r="E1255" s="156">
        <v>43685</v>
      </c>
      <c r="F1255" s="7">
        <v>5217</v>
      </c>
      <c r="G1255" s="7">
        <v>7054</v>
      </c>
      <c r="H1255" s="7">
        <v>6780</v>
      </c>
      <c r="I1255" s="7"/>
      <c r="J1255" s="152">
        <f t="shared" si="8"/>
        <v>17.530390275111966</v>
      </c>
      <c r="K1255" s="153"/>
      <c r="L1255" s="155"/>
      <c r="M1255" s="155"/>
      <c r="N1255" s="123"/>
      <c r="O1255" s="123"/>
      <c r="P1255" s="23">
        <f t="shared" si="1"/>
        <v>156.30000000000001</v>
      </c>
      <c r="Q1255" s="117"/>
    </row>
    <row r="1256" spans="1:17" ht="15.75" customHeight="1" x14ac:dyDescent="0.3">
      <c r="A1256" s="118">
        <v>3749</v>
      </c>
      <c r="B1256" s="118">
        <v>171</v>
      </c>
      <c r="C1256" s="57" t="s">
        <v>527</v>
      </c>
      <c r="D1256" s="57">
        <v>14</v>
      </c>
      <c r="E1256" s="58">
        <v>43591</v>
      </c>
      <c r="F1256" s="57">
        <v>5259</v>
      </c>
      <c r="G1256" s="151">
        <v>7656</v>
      </c>
      <c r="H1256" s="57">
        <v>7043</v>
      </c>
      <c r="I1256" s="57">
        <v>2</v>
      </c>
      <c r="J1256" s="152">
        <f t="shared" si="8"/>
        <v>34.360986547085204</v>
      </c>
      <c r="K1256" s="153" t="s">
        <v>405</v>
      </c>
      <c r="L1256" s="154">
        <f>AVERAGE(J1256:J1257)</f>
        <v>34.600559425692552</v>
      </c>
      <c r="M1256" s="154">
        <f>_xlfn.STDEV.S(J1256,J1257)</f>
        <v>0.33880721410326919</v>
      </c>
      <c r="N1256" s="123">
        <v>2</v>
      </c>
      <c r="O1256" s="123"/>
      <c r="P1256" s="23">
        <f t="shared" si="1"/>
        <v>178.4</v>
      </c>
      <c r="Q1256" s="117">
        <f>AVERAGE(P1256:P1257)</f>
        <v>179.9</v>
      </c>
    </row>
    <row r="1257" spans="1:17" ht="15.75" customHeight="1" x14ac:dyDescent="0.3">
      <c r="A1257" s="118">
        <v>3750</v>
      </c>
      <c r="B1257" s="118">
        <v>172</v>
      </c>
      <c r="C1257" s="57" t="s">
        <v>527</v>
      </c>
      <c r="D1257" s="57">
        <v>14</v>
      </c>
      <c r="E1257" s="58">
        <v>43591</v>
      </c>
      <c r="F1257" s="57">
        <v>5274</v>
      </c>
      <c r="G1257" s="151">
        <v>7720</v>
      </c>
      <c r="H1257" s="57">
        <v>7088</v>
      </c>
      <c r="I1257" s="57"/>
      <c r="J1257" s="152">
        <f t="shared" si="8"/>
        <v>34.840132304299892</v>
      </c>
      <c r="K1257" s="153"/>
      <c r="L1257" s="155"/>
      <c r="M1257" s="155"/>
      <c r="N1257" s="123"/>
      <c r="O1257" s="123"/>
      <c r="P1257" s="23">
        <f t="shared" si="1"/>
        <v>181.4</v>
      </c>
      <c r="Q1257" s="117"/>
    </row>
    <row r="1258" spans="1:17" ht="15.75" customHeight="1" x14ac:dyDescent="0.3">
      <c r="A1258" s="118">
        <v>4409</v>
      </c>
      <c r="B1258" s="118">
        <v>115</v>
      </c>
      <c r="C1258" s="57" t="s">
        <v>527</v>
      </c>
      <c r="D1258" s="57">
        <v>16</v>
      </c>
      <c r="E1258" s="58">
        <v>43607</v>
      </c>
      <c r="F1258" s="57">
        <v>5260</v>
      </c>
      <c r="G1258" s="57">
        <v>7749</v>
      </c>
      <c r="H1258" s="57">
        <v>7251</v>
      </c>
      <c r="I1258" s="57">
        <v>2</v>
      </c>
      <c r="J1258" s="152">
        <f t="shared" si="8"/>
        <v>25.012556504269213</v>
      </c>
      <c r="K1258" s="153"/>
      <c r="L1258" s="154">
        <f>AVERAGE(J1258:J1259)</f>
        <v>25.105092481383618</v>
      </c>
      <c r="M1258" s="154">
        <f>_xlfn.STDEV.S(J1258,J1259)</f>
        <v>0.13086563384263816</v>
      </c>
      <c r="N1258" s="123"/>
      <c r="O1258" s="123"/>
      <c r="P1258" s="23">
        <f t="shared" si="1"/>
        <v>199.1</v>
      </c>
      <c r="Q1258" s="117">
        <f>AVERAGE(P1258:P1259)</f>
        <v>200.75</v>
      </c>
    </row>
    <row r="1259" spans="1:17" ht="15.75" customHeight="1" x14ac:dyDescent="0.3">
      <c r="A1259" s="118">
        <v>4410</v>
      </c>
      <c r="B1259" s="118">
        <v>116</v>
      </c>
      <c r="C1259" s="57" t="s">
        <v>527</v>
      </c>
      <c r="D1259" s="57">
        <v>16</v>
      </c>
      <c r="E1259" s="58">
        <v>43607</v>
      </c>
      <c r="F1259" s="57">
        <v>5263</v>
      </c>
      <c r="G1259" s="57">
        <v>7797</v>
      </c>
      <c r="H1259" s="57">
        <v>7287</v>
      </c>
      <c r="I1259" s="57"/>
      <c r="J1259" s="152">
        <f t="shared" si="8"/>
        <v>25.197628458498023</v>
      </c>
      <c r="K1259" s="153"/>
      <c r="L1259" s="155"/>
      <c r="M1259" s="155"/>
      <c r="N1259" s="123"/>
      <c r="O1259" s="123"/>
      <c r="P1259" s="23">
        <f t="shared" si="1"/>
        <v>202.4</v>
      </c>
      <c r="Q1259" s="117"/>
    </row>
    <row r="1260" spans="1:17" ht="15.75" customHeight="1" x14ac:dyDescent="0.3">
      <c r="A1260" s="118">
        <v>5055</v>
      </c>
      <c r="B1260" s="118">
        <v>115</v>
      </c>
      <c r="C1260" s="57" t="s">
        <v>527</v>
      </c>
      <c r="D1260" s="57">
        <v>18</v>
      </c>
      <c r="E1260" s="58">
        <v>43626</v>
      </c>
      <c r="F1260" s="57">
        <v>5260</v>
      </c>
      <c r="G1260" s="57">
        <v>7180</v>
      </c>
      <c r="H1260" s="57">
        <v>6844</v>
      </c>
      <c r="I1260" s="57">
        <v>7</v>
      </c>
      <c r="J1260" s="152">
        <f t="shared" si="8"/>
        <v>21.212121212121211</v>
      </c>
      <c r="K1260" s="153"/>
      <c r="L1260" s="154">
        <f>AVERAGE(J1260:J1261)</f>
        <v>21.423368298368299</v>
      </c>
      <c r="M1260" s="154">
        <f>_xlfn.STDEV.S(J1260,J1261)</f>
        <v>0.29874849438243062</v>
      </c>
      <c r="N1260" s="123"/>
      <c r="O1260" s="123"/>
      <c r="P1260" s="23">
        <f t="shared" si="1"/>
        <v>158.4</v>
      </c>
      <c r="Q1260" s="117">
        <f>AVERAGE(P1260:P1261)</f>
        <v>162.4</v>
      </c>
    </row>
    <row r="1261" spans="1:17" ht="15.75" customHeight="1" x14ac:dyDescent="0.3">
      <c r="A1261" s="118">
        <v>5056</v>
      </c>
      <c r="B1261" s="118">
        <v>116</v>
      </c>
      <c r="C1261" s="57" t="s">
        <v>527</v>
      </c>
      <c r="D1261" s="57">
        <v>18</v>
      </c>
      <c r="E1261" s="58">
        <v>43626</v>
      </c>
      <c r="F1261" s="57">
        <v>5263</v>
      </c>
      <c r="G1261" s="57">
        <v>7287</v>
      </c>
      <c r="H1261" s="57">
        <v>6927</v>
      </c>
      <c r="I1261" s="57"/>
      <c r="J1261" s="152">
        <f t="shared" si="8"/>
        <v>21.634615384615387</v>
      </c>
      <c r="K1261" s="153"/>
      <c r="L1261" s="155"/>
      <c r="M1261" s="155"/>
      <c r="N1261" s="123"/>
      <c r="O1261" s="123"/>
      <c r="P1261" s="23">
        <f t="shared" si="1"/>
        <v>166.4</v>
      </c>
      <c r="Q1261" s="117"/>
    </row>
    <row r="1262" spans="1:17" ht="15.75" customHeight="1" x14ac:dyDescent="0.3">
      <c r="A1262" s="118">
        <v>5619</v>
      </c>
      <c r="B1262" s="118">
        <v>63</v>
      </c>
      <c r="C1262" s="7" t="s">
        <v>527</v>
      </c>
      <c r="D1262" s="7">
        <v>21</v>
      </c>
      <c r="E1262" s="156">
        <v>43657</v>
      </c>
      <c r="F1262" s="7">
        <v>5214</v>
      </c>
      <c r="G1262" s="7">
        <v>7974</v>
      </c>
      <c r="H1262" s="7">
        <v>7521</v>
      </c>
      <c r="I1262" s="7">
        <v>7</v>
      </c>
      <c r="J1262" s="152">
        <f t="shared" si="8"/>
        <v>19.635890767230169</v>
      </c>
      <c r="K1262" s="153"/>
      <c r="L1262" s="154">
        <f>AVERAGE(J1262:J1263)</f>
        <v>19.701666313847642</v>
      </c>
      <c r="M1262" s="154">
        <f>_xlfn.STDEV.S(J1262,J1263)</f>
        <v>9.3020670098934666E-2</v>
      </c>
      <c r="N1262" s="123"/>
      <c r="O1262" s="123"/>
      <c r="P1262" s="23">
        <f t="shared" si="1"/>
        <v>230.7</v>
      </c>
      <c r="Q1262" s="117">
        <f>AVERAGE(P1262:P1263)</f>
        <v>227.14999999999998</v>
      </c>
    </row>
    <row r="1263" spans="1:17" ht="15.75" customHeight="1" x14ac:dyDescent="0.3">
      <c r="A1263" s="118">
        <v>5620</v>
      </c>
      <c r="B1263" s="118">
        <v>64</v>
      </c>
      <c r="C1263" s="7" t="s">
        <v>527</v>
      </c>
      <c r="D1263" s="7">
        <v>21</v>
      </c>
      <c r="E1263" s="156">
        <v>43657</v>
      </c>
      <c r="F1263" s="7">
        <v>5232</v>
      </c>
      <c r="G1263" s="7">
        <v>7910</v>
      </c>
      <c r="H1263" s="7">
        <v>7468</v>
      </c>
      <c r="I1263" s="7"/>
      <c r="J1263" s="152">
        <f t="shared" si="8"/>
        <v>19.767441860465116</v>
      </c>
      <c r="K1263" s="153"/>
      <c r="L1263" s="155"/>
      <c r="M1263" s="155"/>
      <c r="N1263" s="123"/>
      <c r="O1263" s="123"/>
      <c r="P1263" s="23">
        <f t="shared" si="1"/>
        <v>223.6</v>
      </c>
      <c r="Q1263" s="117"/>
    </row>
    <row r="1264" spans="1:17" ht="15.75" customHeight="1" x14ac:dyDescent="0.3">
      <c r="A1264" s="118">
        <v>6005</v>
      </c>
      <c r="B1264" s="118">
        <v>126</v>
      </c>
      <c r="C1264" s="7" t="s">
        <v>527</v>
      </c>
      <c r="D1264" s="7">
        <v>22</v>
      </c>
      <c r="E1264" s="156">
        <v>43685</v>
      </c>
      <c r="F1264" s="7">
        <v>5232</v>
      </c>
      <c r="G1264" s="7">
        <v>7408</v>
      </c>
      <c r="H1264" s="7">
        <v>7109</v>
      </c>
      <c r="I1264" s="7">
        <v>7</v>
      </c>
      <c r="J1264" s="152">
        <f t="shared" si="8"/>
        <v>15.929675013319125</v>
      </c>
      <c r="K1264" s="153"/>
      <c r="L1264" s="154">
        <f>AVERAGE(J1264:J1265)</f>
        <v>16.652303886433636</v>
      </c>
      <c r="M1264" s="154">
        <f>_xlfn.STDEV.S(J1264,J1265)</f>
        <v>1.0219515529209262</v>
      </c>
      <c r="N1264" s="123"/>
      <c r="O1264" s="123"/>
      <c r="P1264" s="23">
        <f t="shared" si="1"/>
        <v>187.7</v>
      </c>
      <c r="Q1264" s="117">
        <f>AVERAGE(P1264:P1265)</f>
        <v>186.8</v>
      </c>
    </row>
    <row r="1265" spans="1:17" ht="15.75" customHeight="1" x14ac:dyDescent="0.3">
      <c r="A1265" s="118">
        <v>6006</v>
      </c>
      <c r="B1265" s="118">
        <v>126</v>
      </c>
      <c r="C1265" s="7" t="s">
        <v>527</v>
      </c>
      <c r="D1265" s="7">
        <v>22</v>
      </c>
      <c r="E1265" s="156">
        <v>43685</v>
      </c>
      <c r="F1265" s="7">
        <v>5232</v>
      </c>
      <c r="G1265" s="7">
        <v>7414</v>
      </c>
      <c r="H1265" s="7">
        <v>7091</v>
      </c>
      <c r="I1265" s="7"/>
      <c r="J1265" s="152">
        <f t="shared" si="8"/>
        <v>17.374932759548145</v>
      </c>
      <c r="K1265" s="153"/>
      <c r="L1265" s="155"/>
      <c r="M1265" s="155"/>
      <c r="N1265" s="123"/>
      <c r="O1265" s="123"/>
      <c r="P1265" s="23">
        <f t="shared" si="1"/>
        <v>185.9</v>
      </c>
      <c r="Q1265" s="117"/>
    </row>
    <row r="1266" spans="1:17" ht="15.75" customHeight="1" x14ac:dyDescent="0.3">
      <c r="A1266" s="118">
        <v>3387</v>
      </c>
      <c r="B1266" s="118">
        <v>143</v>
      </c>
      <c r="C1266" s="57" t="s">
        <v>528</v>
      </c>
      <c r="D1266" s="57">
        <v>13</v>
      </c>
      <c r="E1266" s="58">
        <v>43587</v>
      </c>
      <c r="F1266" s="57">
        <v>5229</v>
      </c>
      <c r="G1266" s="57">
        <v>7471</v>
      </c>
      <c r="H1266" s="57">
        <v>7051</v>
      </c>
      <c r="I1266" s="57">
        <v>1</v>
      </c>
      <c r="J1266" s="152">
        <f t="shared" si="8"/>
        <v>23.051591657519211</v>
      </c>
      <c r="K1266" s="153" t="s">
        <v>13</v>
      </c>
      <c r="L1266" s="154">
        <f>AVERAGE(J1266:J1267)</f>
        <v>23.218887561488934</v>
      </c>
      <c r="M1266" s="154">
        <f>_xlfn.STDEV.S(J1266,J1267)</f>
        <v>0.23659213632345208</v>
      </c>
      <c r="N1266" s="123">
        <v>2</v>
      </c>
      <c r="O1266" s="123"/>
      <c r="P1266" s="23">
        <f t="shared" si="1"/>
        <v>182.2</v>
      </c>
      <c r="Q1266" s="117">
        <f>AVERAGE(P1266:P1267)</f>
        <v>179.39999999999998</v>
      </c>
    </row>
    <row r="1267" spans="1:17" ht="15.75" customHeight="1" x14ac:dyDescent="0.3">
      <c r="A1267" s="118">
        <v>3388</v>
      </c>
      <c r="B1267" s="118">
        <v>144</v>
      </c>
      <c r="C1267" s="57" t="s">
        <v>528</v>
      </c>
      <c r="D1267" s="57">
        <v>13</v>
      </c>
      <c r="E1267" s="58">
        <v>43587</v>
      </c>
      <c r="F1267" s="57">
        <v>5238</v>
      </c>
      <c r="G1267" s="57">
        <v>7417</v>
      </c>
      <c r="H1267" s="57">
        <v>7004</v>
      </c>
      <c r="I1267" s="57"/>
      <c r="J1267" s="152">
        <f t="shared" si="8"/>
        <v>23.386183465458661</v>
      </c>
      <c r="K1267" s="153"/>
      <c r="L1267" s="155"/>
      <c r="M1267" s="155"/>
      <c r="N1267" s="123"/>
      <c r="O1267" s="123"/>
      <c r="P1267" s="23">
        <f t="shared" si="1"/>
        <v>176.6</v>
      </c>
      <c r="Q1267" s="117"/>
    </row>
    <row r="1268" spans="1:17" ht="15.75" customHeight="1" x14ac:dyDescent="0.3">
      <c r="A1268" s="118">
        <v>4109</v>
      </c>
      <c r="B1268" s="118">
        <v>139</v>
      </c>
      <c r="C1268" s="57" t="s">
        <v>528</v>
      </c>
      <c r="D1268" s="57">
        <v>15</v>
      </c>
      <c r="E1268" s="58">
        <v>43599</v>
      </c>
      <c r="F1268" s="57">
        <v>5218</v>
      </c>
      <c r="G1268" s="57">
        <v>8489</v>
      </c>
      <c r="H1268" s="57">
        <v>7729</v>
      </c>
      <c r="I1268" s="57"/>
      <c r="J1268" s="152">
        <f t="shared" si="8"/>
        <v>30.266825965750698</v>
      </c>
      <c r="K1268" s="152"/>
      <c r="L1268" s="154">
        <f>AVERAGE(J1268:J1269)</f>
        <v>30.232833032585376</v>
      </c>
      <c r="M1268" s="154">
        <f>_xlfn.STDEV.S(J1268,J1269)</f>
        <v>4.8073267107243592E-2</v>
      </c>
      <c r="N1268" s="123"/>
      <c r="O1268" s="123"/>
      <c r="P1268" s="23">
        <f t="shared" si="1"/>
        <v>251.1</v>
      </c>
      <c r="Q1268" s="117">
        <f>AVERAGE(P1268:P1269)</f>
        <v>246.25</v>
      </c>
    </row>
    <row r="1269" spans="1:17" ht="15.75" customHeight="1" x14ac:dyDescent="0.3">
      <c r="A1269" s="118">
        <v>4110</v>
      </c>
      <c r="B1269" s="118">
        <v>140</v>
      </c>
      <c r="C1269" s="57" t="s">
        <v>528</v>
      </c>
      <c r="D1269" s="57">
        <v>15</v>
      </c>
      <c r="E1269" s="58">
        <v>43599</v>
      </c>
      <c r="F1269" s="57">
        <v>5241</v>
      </c>
      <c r="G1269" s="57">
        <v>8384</v>
      </c>
      <c r="H1269" s="57">
        <v>7655</v>
      </c>
      <c r="I1269" s="57"/>
      <c r="J1269" s="152">
        <f t="shared" si="8"/>
        <v>30.19884009942005</v>
      </c>
      <c r="K1269" s="152"/>
      <c r="L1269" s="155"/>
      <c r="M1269" s="155"/>
      <c r="N1269" s="123"/>
      <c r="O1269" s="123"/>
      <c r="P1269" s="23">
        <f t="shared" si="1"/>
        <v>241.4</v>
      </c>
      <c r="Q1269" s="117"/>
    </row>
    <row r="1270" spans="1:17" ht="15.75" customHeight="1" x14ac:dyDescent="0.3">
      <c r="A1270" s="118">
        <v>4755</v>
      </c>
      <c r="B1270" s="118">
        <v>139</v>
      </c>
      <c r="C1270" s="57" t="s">
        <v>528</v>
      </c>
      <c r="D1270" s="57">
        <v>17</v>
      </c>
      <c r="E1270" s="58">
        <v>43619</v>
      </c>
      <c r="F1270" s="57">
        <v>5218</v>
      </c>
      <c r="G1270" s="57">
        <v>8253</v>
      </c>
      <c r="H1270" s="57">
        <v>7546</v>
      </c>
      <c r="I1270" s="57"/>
      <c r="J1270" s="152">
        <f t="shared" si="8"/>
        <v>30.369415807560134</v>
      </c>
      <c r="K1270" s="153"/>
      <c r="L1270" s="154">
        <f>AVERAGE(J1270:J1271)</f>
        <v>30.244690765819485</v>
      </c>
      <c r="M1270" s="154">
        <f>_xlfn.STDEV.S(J1270,J1271)</f>
        <v>0.17638784559717732</v>
      </c>
      <c r="N1270" s="123"/>
      <c r="O1270" s="123"/>
      <c r="P1270" s="23">
        <f t="shared" si="1"/>
        <v>232.8</v>
      </c>
      <c r="Q1270" s="117">
        <f>AVERAGE(P1270:P1271)</f>
        <v>233.10000000000002</v>
      </c>
    </row>
    <row r="1271" spans="1:17" ht="15.75" customHeight="1" x14ac:dyDescent="0.3">
      <c r="A1271" s="118">
        <v>4756</v>
      </c>
      <c r="B1271" s="118">
        <v>140</v>
      </c>
      <c r="C1271" s="57" t="s">
        <v>528</v>
      </c>
      <c r="D1271" s="57">
        <v>17</v>
      </c>
      <c r="E1271" s="58">
        <v>43619</v>
      </c>
      <c r="F1271" s="57">
        <v>5241</v>
      </c>
      <c r="G1271" s="57">
        <v>8278</v>
      </c>
      <c r="H1271" s="57">
        <v>7575</v>
      </c>
      <c r="I1271" s="57"/>
      <c r="J1271" s="152">
        <f t="shared" si="8"/>
        <v>30.119965724078835</v>
      </c>
      <c r="K1271" s="153"/>
      <c r="L1271" s="155"/>
      <c r="M1271" s="155"/>
      <c r="N1271" s="123"/>
      <c r="O1271" s="123"/>
      <c r="P1271" s="23">
        <f t="shared" si="1"/>
        <v>233.4</v>
      </c>
      <c r="Q1271" s="117"/>
    </row>
    <row r="1272" spans="1:17" ht="15.75" customHeight="1" x14ac:dyDescent="0.3">
      <c r="A1272" s="118">
        <v>6007</v>
      </c>
      <c r="B1272" s="118">
        <v>127</v>
      </c>
      <c r="C1272" s="7" t="s">
        <v>528</v>
      </c>
      <c r="D1272" s="7">
        <v>22</v>
      </c>
      <c r="E1272" s="156">
        <v>43685</v>
      </c>
      <c r="F1272" s="7">
        <v>5247</v>
      </c>
      <c r="G1272" s="7">
        <v>8628</v>
      </c>
      <c r="H1272" s="7">
        <v>8159</v>
      </c>
      <c r="I1272" s="7"/>
      <c r="J1272" s="152">
        <f t="shared" si="8"/>
        <v>16.105769230769234</v>
      </c>
      <c r="K1272" s="153"/>
      <c r="L1272" s="154">
        <f>AVERAGE(J1272:J1273)</f>
        <v>15.961835232668568</v>
      </c>
      <c r="M1272" s="154">
        <f>_xlfn.STDEV.S(J1272,J1273)</f>
        <v>0.20355341220054482</v>
      </c>
      <c r="N1272" s="123"/>
      <c r="O1272" s="123"/>
      <c r="P1272" s="23">
        <f t="shared" si="1"/>
        <v>291.2</v>
      </c>
      <c r="Q1272" s="117">
        <f>AVERAGE(P1272:P1273)</f>
        <v>275.2</v>
      </c>
    </row>
    <row r="1273" spans="1:17" ht="15.75" customHeight="1" x14ac:dyDescent="0.3">
      <c r="A1273" s="118">
        <v>6008</v>
      </c>
      <c r="B1273" s="118">
        <v>127</v>
      </c>
      <c r="C1273" s="7" t="s">
        <v>528</v>
      </c>
      <c r="D1273" s="7">
        <v>22</v>
      </c>
      <c r="E1273" s="156">
        <v>43685</v>
      </c>
      <c r="F1273" s="7">
        <v>5247</v>
      </c>
      <c r="G1273" s="7">
        <v>8249</v>
      </c>
      <c r="H1273" s="7">
        <v>7839</v>
      </c>
      <c r="I1273" s="7"/>
      <c r="J1273" s="152">
        <f t="shared" si="8"/>
        <v>15.817901234567902</v>
      </c>
      <c r="K1273" s="153"/>
      <c r="L1273" s="155"/>
      <c r="M1273" s="155"/>
      <c r="N1273" s="123"/>
      <c r="O1273" s="123"/>
      <c r="P1273" s="23">
        <f t="shared" si="1"/>
        <v>259.2</v>
      </c>
      <c r="Q1273" s="117"/>
    </row>
    <row r="1274" spans="1:17" ht="15.75" customHeight="1" x14ac:dyDescent="0.3">
      <c r="A1274" s="118">
        <v>3751</v>
      </c>
      <c r="B1274" s="118">
        <v>173</v>
      </c>
      <c r="C1274" s="81" t="s">
        <v>529</v>
      </c>
      <c r="D1274" s="81">
        <v>14</v>
      </c>
      <c r="E1274" s="82">
        <v>43591</v>
      </c>
      <c r="F1274" s="81">
        <v>5227</v>
      </c>
      <c r="G1274" s="134">
        <v>9513</v>
      </c>
      <c r="H1274" s="81">
        <v>7938</v>
      </c>
      <c r="I1274" s="81">
        <v>2</v>
      </c>
      <c r="J1274" s="135">
        <f t="shared" si="8"/>
        <v>58.096643305053483</v>
      </c>
      <c r="K1274" s="142" t="s">
        <v>377</v>
      </c>
      <c r="L1274" s="137">
        <f>AVERAGE(J1274:J1275)</f>
        <v>58.769562327831018</v>
      </c>
      <c r="M1274" s="137">
        <f>_xlfn.STDEV.S(J1274,J1275)</f>
        <v>0.95165120839083939</v>
      </c>
      <c r="N1274" s="123">
        <v>3</v>
      </c>
      <c r="O1274" s="123"/>
      <c r="P1274" s="23">
        <f t="shared" si="1"/>
        <v>271.10000000000002</v>
      </c>
      <c r="Q1274" s="117">
        <f>AVERAGE(P1274:P1275)</f>
        <v>262.89999999999998</v>
      </c>
    </row>
    <row r="1275" spans="1:17" ht="15.75" customHeight="1" x14ac:dyDescent="0.3">
      <c r="A1275" s="118">
        <v>3752</v>
      </c>
      <c r="B1275" s="118">
        <v>174</v>
      </c>
      <c r="C1275" s="81" t="s">
        <v>529</v>
      </c>
      <c r="D1275" s="81">
        <v>14</v>
      </c>
      <c r="E1275" s="82">
        <v>43591</v>
      </c>
      <c r="F1275" s="81">
        <v>5182</v>
      </c>
      <c r="G1275" s="134">
        <v>9243</v>
      </c>
      <c r="H1275" s="81">
        <v>7729</v>
      </c>
      <c r="I1275" s="81"/>
      <c r="J1275" s="135">
        <f t="shared" si="8"/>
        <v>59.442481350608553</v>
      </c>
      <c r="K1275" s="142"/>
      <c r="L1275" s="138"/>
      <c r="M1275" s="138"/>
      <c r="N1275" s="123"/>
      <c r="O1275" s="123"/>
      <c r="P1275" s="23">
        <f t="shared" si="1"/>
        <v>254.7</v>
      </c>
      <c r="Q1275" s="117"/>
    </row>
    <row r="1276" spans="1:17" ht="15.75" customHeight="1" x14ac:dyDescent="0.3">
      <c r="A1276" s="118">
        <v>4411</v>
      </c>
      <c r="B1276" s="118">
        <v>117</v>
      </c>
      <c r="C1276" s="81" t="s">
        <v>529</v>
      </c>
      <c r="D1276" s="81">
        <v>16</v>
      </c>
      <c r="E1276" s="82">
        <v>43607</v>
      </c>
      <c r="F1276" s="81">
        <v>5221</v>
      </c>
      <c r="G1276" s="81">
        <v>8871</v>
      </c>
      <c r="H1276" s="81">
        <v>7892</v>
      </c>
      <c r="I1276" s="81">
        <v>2</v>
      </c>
      <c r="J1276" s="135">
        <f t="shared" si="8"/>
        <v>36.652938974166979</v>
      </c>
      <c r="K1276" s="142" t="s">
        <v>13</v>
      </c>
      <c r="L1276" s="137">
        <f>AVERAGE(J1276:J1277)</f>
        <v>36.215268842442072</v>
      </c>
      <c r="M1276" s="137">
        <f>_xlfn.STDEV.S(J1276,J1277)</f>
        <v>0.6189590361309828</v>
      </c>
      <c r="N1276" s="123"/>
      <c r="O1276" s="123"/>
      <c r="P1276" s="23">
        <f t="shared" si="1"/>
        <v>267.10000000000002</v>
      </c>
      <c r="Q1276" s="117">
        <f>AVERAGE(P1276:P1277)</f>
        <v>257.64999999999998</v>
      </c>
    </row>
    <row r="1277" spans="1:17" ht="15.75" customHeight="1" x14ac:dyDescent="0.3">
      <c r="A1277" s="118">
        <v>4412</v>
      </c>
      <c r="B1277" s="118">
        <v>118</v>
      </c>
      <c r="C1277" s="81" t="s">
        <v>529</v>
      </c>
      <c r="D1277" s="81">
        <v>16</v>
      </c>
      <c r="E1277" s="82">
        <v>43607</v>
      </c>
      <c r="F1277" s="81">
        <v>5249</v>
      </c>
      <c r="G1277" s="81">
        <v>8619</v>
      </c>
      <c r="H1277" s="81">
        <v>7731</v>
      </c>
      <c r="I1277" s="81"/>
      <c r="J1277" s="135">
        <f t="shared" si="8"/>
        <v>35.777598710717164</v>
      </c>
      <c r="K1277" s="142"/>
      <c r="L1277" s="138"/>
      <c r="M1277" s="138"/>
      <c r="N1277" s="123"/>
      <c r="O1277" s="123"/>
      <c r="P1277" s="23">
        <f t="shared" si="1"/>
        <v>248.2</v>
      </c>
      <c r="Q1277" s="117"/>
    </row>
    <row r="1278" spans="1:17" ht="15.75" customHeight="1" x14ac:dyDescent="0.3">
      <c r="A1278" s="118">
        <v>5057</v>
      </c>
      <c r="B1278" s="118">
        <v>117</v>
      </c>
      <c r="C1278" s="81" t="s">
        <v>529</v>
      </c>
      <c r="D1278" s="81">
        <v>18</v>
      </c>
      <c r="E1278" s="82">
        <v>43626</v>
      </c>
      <c r="F1278" s="81">
        <v>5221</v>
      </c>
      <c r="G1278" s="81">
        <v>8437</v>
      </c>
      <c r="H1278" s="81">
        <v>7710</v>
      </c>
      <c r="I1278" s="81">
        <v>7</v>
      </c>
      <c r="J1278" s="135">
        <f t="shared" si="8"/>
        <v>29.208517476898354</v>
      </c>
      <c r="K1278" s="142"/>
      <c r="L1278" s="137">
        <f>AVERAGE(J1278:J1279)</f>
        <v>28.788246421282125</v>
      </c>
      <c r="M1278" s="137">
        <f>_xlfn.STDEV.S(J1278,J1279)</f>
        <v>0.59435302672532653</v>
      </c>
      <c r="N1278" s="123"/>
      <c r="O1278" s="123"/>
      <c r="P1278" s="23">
        <f t="shared" si="1"/>
        <v>248.9</v>
      </c>
      <c r="Q1278" s="117">
        <f>AVERAGE(P1278:P1279)</f>
        <v>254.35000000000002</v>
      </c>
    </row>
    <row r="1279" spans="1:17" ht="15.75" customHeight="1" x14ac:dyDescent="0.3">
      <c r="A1279" s="118">
        <v>5058</v>
      </c>
      <c r="B1279" s="118">
        <v>118</v>
      </c>
      <c r="C1279" s="81" t="s">
        <v>529</v>
      </c>
      <c r="D1279" s="81">
        <v>18</v>
      </c>
      <c r="E1279" s="82">
        <v>43626</v>
      </c>
      <c r="F1279" s="81">
        <v>5249</v>
      </c>
      <c r="G1279" s="81">
        <v>8584</v>
      </c>
      <c r="H1279" s="81">
        <v>7847</v>
      </c>
      <c r="I1279" s="81"/>
      <c r="J1279" s="135">
        <f t="shared" si="8"/>
        <v>28.367975365665899</v>
      </c>
      <c r="K1279" s="142"/>
      <c r="L1279" s="138"/>
      <c r="M1279" s="138"/>
      <c r="N1279" s="123"/>
      <c r="O1279" s="123"/>
      <c r="P1279" s="23">
        <f t="shared" si="1"/>
        <v>259.8</v>
      </c>
      <c r="Q1279" s="117"/>
    </row>
    <row r="1280" spans="1:17" ht="15.75" customHeight="1" x14ac:dyDescent="0.3">
      <c r="A1280" s="118">
        <v>6009</v>
      </c>
      <c r="B1280" s="118">
        <v>128</v>
      </c>
      <c r="C1280" s="7" t="s">
        <v>529</v>
      </c>
      <c r="D1280" s="7">
        <v>22</v>
      </c>
      <c r="E1280" s="156">
        <v>43685</v>
      </c>
      <c r="F1280" s="7">
        <v>5213</v>
      </c>
      <c r="G1280" s="7">
        <v>8192</v>
      </c>
      <c r="H1280" s="7">
        <v>7761</v>
      </c>
      <c r="I1280" s="7">
        <v>7</v>
      </c>
      <c r="J1280" s="152">
        <f t="shared" si="8"/>
        <v>16.915227629513343</v>
      </c>
      <c r="K1280" s="153"/>
      <c r="L1280" s="154">
        <f>AVERAGE(J1280:J1281)</f>
        <v>16.95108037893807</v>
      </c>
      <c r="M1280" s="154">
        <f>_xlfn.STDEV.S(J1280,J1281)</f>
        <v>5.0703444484813016E-2</v>
      </c>
      <c r="N1280" s="123"/>
      <c r="O1280" s="123"/>
      <c r="P1280" s="23">
        <f t="shared" si="1"/>
        <v>254.8</v>
      </c>
      <c r="Q1280" s="117">
        <f>AVERAGE(P1280:P1281)</f>
        <v>257.5</v>
      </c>
    </row>
    <row r="1281" spans="1:17" ht="15.75" customHeight="1" x14ac:dyDescent="0.3">
      <c r="A1281" s="118">
        <v>6010</v>
      </c>
      <c r="B1281" s="118">
        <v>128</v>
      </c>
      <c r="C1281" s="7" t="s">
        <v>529</v>
      </c>
      <c r="D1281" s="7">
        <v>22</v>
      </c>
      <c r="E1281" s="156">
        <v>43685</v>
      </c>
      <c r="F1281" s="7">
        <v>5213</v>
      </c>
      <c r="G1281" s="7">
        <v>8257</v>
      </c>
      <c r="H1281" s="7">
        <v>7815</v>
      </c>
      <c r="I1281" s="7"/>
      <c r="J1281" s="152">
        <f t="shared" si="8"/>
        <v>16.986933128362796</v>
      </c>
      <c r="K1281" s="153"/>
      <c r="L1281" s="155"/>
      <c r="M1281" s="155"/>
      <c r="N1281" s="123"/>
      <c r="O1281" s="123"/>
      <c r="P1281" s="23">
        <f t="shared" si="1"/>
        <v>260.2</v>
      </c>
      <c r="Q1281" s="117"/>
    </row>
    <row r="1282" spans="1:17" ht="15.75" customHeight="1" x14ac:dyDescent="0.3">
      <c r="A1282" s="118">
        <v>3753</v>
      </c>
      <c r="B1282" s="118">
        <v>175</v>
      </c>
      <c r="C1282" s="57" t="s">
        <v>530</v>
      </c>
      <c r="D1282" s="57">
        <v>14</v>
      </c>
      <c r="E1282" s="58">
        <v>43591</v>
      </c>
      <c r="F1282" s="57">
        <v>5280</v>
      </c>
      <c r="G1282" s="151">
        <v>7960</v>
      </c>
      <c r="H1282" s="57">
        <v>6981</v>
      </c>
      <c r="I1282" s="57">
        <v>2</v>
      </c>
      <c r="J1282" s="152">
        <f t="shared" si="8"/>
        <v>57.554379776601991</v>
      </c>
      <c r="K1282" s="153" t="s">
        <v>377</v>
      </c>
      <c r="L1282" s="154">
        <f>AVERAGE(J1282:J1283)</f>
        <v>59.227219110977799</v>
      </c>
      <c r="M1282" s="154">
        <f>_xlfn.STDEV.S(J1282,J1283)</f>
        <v>2.3657520743454441</v>
      </c>
      <c r="N1282" s="123">
        <v>2</v>
      </c>
      <c r="O1282" s="123"/>
      <c r="P1282" s="23">
        <f t="shared" si="1"/>
        <v>170.1</v>
      </c>
      <c r="Q1282" s="117">
        <f>AVERAGE(P1282:P1283)</f>
        <v>170.6</v>
      </c>
    </row>
    <row r="1283" spans="1:17" ht="15.75" customHeight="1" x14ac:dyDescent="0.3">
      <c r="A1283" s="118">
        <v>3754</v>
      </c>
      <c r="B1283" s="118">
        <v>176</v>
      </c>
      <c r="C1283" s="57" t="s">
        <v>530</v>
      </c>
      <c r="D1283" s="57">
        <v>14</v>
      </c>
      <c r="E1283" s="58">
        <v>43591</v>
      </c>
      <c r="F1283" s="57">
        <v>5193</v>
      </c>
      <c r="G1283" s="151">
        <v>7946</v>
      </c>
      <c r="H1283" s="57">
        <v>6904</v>
      </c>
      <c r="I1283" s="57"/>
      <c r="J1283" s="152">
        <f t="shared" si="8"/>
        <v>60.900058445353601</v>
      </c>
      <c r="K1283" s="153"/>
      <c r="L1283" s="155"/>
      <c r="M1283" s="155"/>
      <c r="N1283" s="123"/>
      <c r="O1283" s="123"/>
      <c r="P1283" s="23">
        <f t="shared" si="1"/>
        <v>171.1</v>
      </c>
      <c r="Q1283" s="117"/>
    </row>
    <row r="1284" spans="1:17" ht="15.75" customHeight="1" x14ac:dyDescent="0.3">
      <c r="A1284" s="118">
        <v>4413</v>
      </c>
      <c r="B1284" s="118">
        <v>119</v>
      </c>
      <c r="C1284" s="57" t="s">
        <v>530</v>
      </c>
      <c r="D1284" s="57">
        <v>16</v>
      </c>
      <c r="E1284" s="58">
        <v>43607</v>
      </c>
      <c r="F1284" s="57">
        <v>5212</v>
      </c>
      <c r="G1284" s="57">
        <v>8525</v>
      </c>
      <c r="H1284" s="57">
        <v>7535</v>
      </c>
      <c r="I1284" s="57">
        <v>2</v>
      </c>
      <c r="J1284" s="152">
        <f t="shared" si="8"/>
        <v>42.617305208781744</v>
      </c>
      <c r="K1284" s="153" t="s">
        <v>13</v>
      </c>
      <c r="L1284" s="154">
        <f>AVERAGE(J1284:J1285)</f>
        <v>43.455834718969356</v>
      </c>
      <c r="M1284" s="154">
        <f>_xlfn.STDEV.S(J1284,J1285)</f>
        <v>1.1858598057573848</v>
      </c>
      <c r="N1284" s="123"/>
      <c r="O1284" s="123"/>
      <c r="P1284" s="23">
        <f t="shared" si="1"/>
        <v>232.3</v>
      </c>
      <c r="Q1284" s="117">
        <f>AVERAGE(P1284:P1285)</f>
        <v>223.5</v>
      </c>
    </row>
    <row r="1285" spans="1:17" ht="15.75" customHeight="1" x14ac:dyDescent="0.3">
      <c r="A1285" s="118">
        <v>4414</v>
      </c>
      <c r="B1285" s="118">
        <v>120</v>
      </c>
      <c r="C1285" s="57" t="s">
        <v>530</v>
      </c>
      <c r="D1285" s="57">
        <v>16</v>
      </c>
      <c r="E1285" s="58">
        <v>43607</v>
      </c>
      <c r="F1285" s="57">
        <v>5196</v>
      </c>
      <c r="G1285" s="57">
        <v>8294</v>
      </c>
      <c r="H1285" s="57">
        <v>7343</v>
      </c>
      <c r="I1285" s="57"/>
      <c r="J1285" s="152">
        <f t="shared" si="8"/>
        <v>44.294364229156962</v>
      </c>
      <c r="K1285" s="153"/>
      <c r="L1285" s="155"/>
      <c r="M1285" s="155"/>
      <c r="N1285" s="123"/>
      <c r="O1285" s="123"/>
      <c r="P1285" s="23">
        <f t="shared" si="1"/>
        <v>214.7</v>
      </c>
      <c r="Q1285" s="117"/>
    </row>
    <row r="1286" spans="1:17" ht="15.75" customHeight="1" x14ac:dyDescent="0.3">
      <c r="A1286" s="118">
        <v>5059</v>
      </c>
      <c r="B1286" s="118">
        <v>119</v>
      </c>
      <c r="C1286" s="57" t="s">
        <v>530</v>
      </c>
      <c r="D1286" s="57">
        <v>18</v>
      </c>
      <c r="E1286" s="58">
        <v>43626</v>
      </c>
      <c r="F1286" s="57">
        <v>5212</v>
      </c>
      <c r="G1286" s="57">
        <v>7653</v>
      </c>
      <c r="H1286" s="57">
        <v>7175</v>
      </c>
      <c r="I1286" s="57">
        <v>7</v>
      </c>
      <c r="J1286" s="152">
        <f t="shared" si="8"/>
        <v>24.350483953132958</v>
      </c>
      <c r="K1286" s="153"/>
      <c r="L1286" s="154">
        <f>AVERAGE(J1286:J1287)</f>
        <v>24.929824461291531</v>
      </c>
      <c r="M1286" s="154">
        <f>_xlfn.STDEV.S(J1286,J1287)</f>
        <v>0.81931120386997491</v>
      </c>
      <c r="N1286" s="123"/>
      <c r="O1286" s="123"/>
      <c r="P1286" s="23">
        <f t="shared" si="1"/>
        <v>196.3</v>
      </c>
      <c r="Q1286" s="117">
        <f>AVERAGE(P1286:P1287)</f>
        <v>196.35000000000002</v>
      </c>
    </row>
    <row r="1287" spans="1:17" ht="15.75" customHeight="1" x14ac:dyDescent="0.3">
      <c r="A1287" s="118">
        <v>5060</v>
      </c>
      <c r="B1287" s="118">
        <v>120</v>
      </c>
      <c r="C1287" s="57" t="s">
        <v>530</v>
      </c>
      <c r="D1287" s="57">
        <v>18</v>
      </c>
      <c r="E1287" s="58">
        <v>43626</v>
      </c>
      <c r="F1287" s="57">
        <v>5196</v>
      </c>
      <c r="G1287" s="57">
        <v>7661</v>
      </c>
      <c r="H1287" s="57">
        <v>7160</v>
      </c>
      <c r="I1287" s="57"/>
      <c r="J1287" s="152">
        <f t="shared" si="8"/>
        <v>25.509164969450104</v>
      </c>
      <c r="K1287" s="153"/>
      <c r="L1287" s="155"/>
      <c r="M1287" s="155"/>
      <c r="N1287" s="123"/>
      <c r="O1287" s="123"/>
      <c r="P1287" s="23">
        <f t="shared" si="1"/>
        <v>196.4</v>
      </c>
      <c r="Q1287" s="117"/>
    </row>
    <row r="1288" spans="1:17" ht="15.75" customHeight="1" x14ac:dyDescent="0.3">
      <c r="A1288" s="118">
        <v>5621</v>
      </c>
      <c r="B1288" s="118">
        <v>65</v>
      </c>
      <c r="C1288" s="7" t="s">
        <v>530</v>
      </c>
      <c r="D1288" s="7">
        <v>21</v>
      </c>
      <c r="E1288" s="156">
        <v>43657</v>
      </c>
      <c r="F1288" s="7">
        <v>5215</v>
      </c>
      <c r="G1288" s="7">
        <v>7836</v>
      </c>
      <c r="H1288" s="7">
        <v>7332</v>
      </c>
      <c r="I1288" s="7">
        <v>7</v>
      </c>
      <c r="J1288" s="152">
        <f t="shared" si="8"/>
        <v>23.807274444969295</v>
      </c>
      <c r="K1288" s="153"/>
      <c r="L1288" s="154">
        <f>AVERAGE(J1288:J1289)</f>
        <v>24.003992462271505</v>
      </c>
      <c r="M1288" s="154">
        <f>_xlfn.STDEV.S(J1288,J1289)</f>
        <v>0.27820128803192812</v>
      </c>
      <c r="N1288" s="123"/>
      <c r="O1288" s="123"/>
      <c r="P1288" s="23">
        <f t="shared" si="1"/>
        <v>211.7</v>
      </c>
      <c r="Q1288" s="117">
        <f>AVERAGE(P1288:P1289)</f>
        <v>218.45</v>
      </c>
    </row>
    <row r="1289" spans="1:17" ht="15.75" customHeight="1" x14ac:dyDescent="0.3">
      <c r="A1289" s="118">
        <v>5622</v>
      </c>
      <c r="B1289" s="118">
        <v>66</v>
      </c>
      <c r="C1289" s="7" t="s">
        <v>530</v>
      </c>
      <c r="D1289" s="7">
        <v>21</v>
      </c>
      <c r="E1289" s="156">
        <v>43657</v>
      </c>
      <c r="F1289" s="7">
        <v>5279</v>
      </c>
      <c r="G1289" s="7">
        <v>8076</v>
      </c>
      <c r="H1289" s="7">
        <v>7531</v>
      </c>
      <c r="I1289" s="7"/>
      <c r="J1289" s="152">
        <f t="shared" si="8"/>
        <v>24.200710479573711</v>
      </c>
      <c r="K1289" s="153"/>
      <c r="L1289" s="155"/>
      <c r="M1289" s="155"/>
      <c r="N1289" s="123"/>
      <c r="O1289" s="123"/>
      <c r="P1289" s="23">
        <f t="shared" si="1"/>
        <v>225.2</v>
      </c>
      <c r="Q1289" s="117"/>
    </row>
    <row r="1290" spans="1:17" ht="15.75" customHeight="1" x14ac:dyDescent="0.3">
      <c r="A1290" s="118">
        <v>6011</v>
      </c>
      <c r="B1290" s="118">
        <v>129</v>
      </c>
      <c r="C1290" s="7" t="s">
        <v>530</v>
      </c>
      <c r="D1290" s="7">
        <v>22</v>
      </c>
      <c r="E1290" s="156">
        <v>43685</v>
      </c>
      <c r="F1290" s="7">
        <v>5238</v>
      </c>
      <c r="G1290" s="7">
        <v>7960</v>
      </c>
      <c r="H1290" s="7">
        <v>7578</v>
      </c>
      <c r="I1290" s="7">
        <v>7</v>
      </c>
      <c r="J1290" s="152">
        <f t="shared" si="8"/>
        <v>16.324786324786324</v>
      </c>
      <c r="K1290" s="153"/>
      <c r="L1290" s="154">
        <f>AVERAGE(J1290:J1291)</f>
        <v>16.638002918490724</v>
      </c>
      <c r="M1290" s="154">
        <f>_xlfn.STDEV.S(J1290,J1291)</f>
        <v>0.44295515477706587</v>
      </c>
      <c r="N1290" s="123"/>
      <c r="O1290" s="123"/>
      <c r="P1290" s="23">
        <f t="shared" si="1"/>
        <v>234</v>
      </c>
      <c r="Q1290" s="117">
        <f>AVERAGE(P1290:P1291)</f>
        <v>240</v>
      </c>
    </row>
    <row r="1291" spans="1:17" ht="15.75" customHeight="1" x14ac:dyDescent="0.3">
      <c r="A1291" s="118">
        <v>6012</v>
      </c>
      <c r="B1291" s="118">
        <v>129</v>
      </c>
      <c r="C1291" s="7" t="s">
        <v>530</v>
      </c>
      <c r="D1291" s="7">
        <v>22</v>
      </c>
      <c r="E1291" s="156">
        <v>43685</v>
      </c>
      <c r="F1291" s="7">
        <v>5238</v>
      </c>
      <c r="G1291" s="7">
        <v>8115</v>
      </c>
      <c r="H1291" s="7">
        <v>7698</v>
      </c>
      <c r="I1291" s="7"/>
      <c r="J1291" s="152">
        <f t="shared" si="8"/>
        <v>16.951219512195124</v>
      </c>
      <c r="K1291" s="153"/>
      <c r="L1291" s="155"/>
      <c r="M1291" s="155"/>
      <c r="N1291" s="123"/>
      <c r="O1291" s="123"/>
      <c r="P1291" s="23">
        <f t="shared" si="1"/>
        <v>246</v>
      </c>
      <c r="Q1291" s="117"/>
    </row>
    <row r="1292" spans="1:17" ht="15.75" customHeight="1" x14ac:dyDescent="0.3">
      <c r="A1292" s="118">
        <v>2959</v>
      </c>
      <c r="B1292" s="118">
        <v>43</v>
      </c>
      <c r="C1292" s="57" t="s">
        <v>531</v>
      </c>
      <c r="D1292" s="57">
        <v>11</v>
      </c>
      <c r="E1292" s="58">
        <v>43571</v>
      </c>
      <c r="F1292" s="151">
        <v>5211</v>
      </c>
      <c r="G1292" s="57">
        <v>8602</v>
      </c>
      <c r="H1292" s="57">
        <v>7354</v>
      </c>
      <c r="I1292" s="57">
        <v>2</v>
      </c>
      <c r="J1292" s="152">
        <f t="shared" si="8"/>
        <v>58.236117592160518</v>
      </c>
      <c r="K1292" s="153" t="s">
        <v>373</v>
      </c>
      <c r="L1292" s="154">
        <f>AVERAGE(J1292:J1293)</f>
        <v>58.866729651566004</v>
      </c>
      <c r="M1292" s="154">
        <f>_xlfn.STDEV.S(J1292,J1293)</f>
        <v>0.89182012700726121</v>
      </c>
      <c r="N1292" s="123">
        <v>2</v>
      </c>
      <c r="O1292" s="123"/>
      <c r="P1292" s="23">
        <f t="shared" si="1"/>
        <v>214.3</v>
      </c>
      <c r="Q1292" s="117">
        <f>AVERAGE(P1292:P1293)</f>
        <v>210.60000000000002</v>
      </c>
    </row>
    <row r="1293" spans="1:17" ht="15.75" customHeight="1" x14ac:dyDescent="0.3">
      <c r="A1293" s="118">
        <v>2960</v>
      </c>
      <c r="B1293" s="118">
        <v>44</v>
      </c>
      <c r="C1293" s="57" t="s">
        <v>531</v>
      </c>
      <c r="D1293" s="57">
        <v>11</v>
      </c>
      <c r="E1293" s="58">
        <v>43571</v>
      </c>
      <c r="F1293" s="151">
        <v>5218</v>
      </c>
      <c r="G1293" s="57">
        <v>8518</v>
      </c>
      <c r="H1293" s="57">
        <v>7287</v>
      </c>
      <c r="I1293" s="57"/>
      <c r="J1293" s="152">
        <f t="shared" si="8"/>
        <v>59.497341710971483</v>
      </c>
      <c r="K1293" s="153"/>
      <c r="L1293" s="155"/>
      <c r="M1293" s="155"/>
      <c r="N1293" s="123"/>
      <c r="O1293" s="123"/>
      <c r="P1293" s="23">
        <f t="shared" si="1"/>
        <v>206.9</v>
      </c>
      <c r="Q1293" s="117"/>
    </row>
    <row r="1294" spans="1:17" ht="15.75" customHeight="1" x14ac:dyDescent="0.3">
      <c r="A1294" s="118">
        <v>3755</v>
      </c>
      <c r="B1294" s="118">
        <v>177</v>
      </c>
      <c r="C1294" s="57" t="s">
        <v>531</v>
      </c>
      <c r="D1294" s="57">
        <v>14</v>
      </c>
      <c r="E1294" s="58">
        <v>43591</v>
      </c>
      <c r="F1294" s="57">
        <v>5259</v>
      </c>
      <c r="G1294" s="151">
        <v>8942</v>
      </c>
      <c r="H1294" s="57">
        <v>7896</v>
      </c>
      <c r="I1294" s="57"/>
      <c r="J1294" s="152">
        <f t="shared" si="8"/>
        <v>39.666287447857414</v>
      </c>
      <c r="K1294" s="153" t="s">
        <v>405</v>
      </c>
      <c r="L1294" s="154">
        <f>AVERAGE(J1294:J1295)</f>
        <v>38.534297426943226</v>
      </c>
      <c r="M1294" s="154">
        <f>_xlfn.STDEV.S(J1294,J1295)</f>
        <v>1.600875640047853</v>
      </c>
      <c r="N1294" s="123"/>
      <c r="O1294" s="123"/>
      <c r="P1294" s="23">
        <f t="shared" si="1"/>
        <v>263.7</v>
      </c>
      <c r="Q1294" s="117">
        <f>AVERAGE(P1294:P1295)</f>
        <v>266.2</v>
      </c>
    </row>
    <row r="1295" spans="1:17" ht="15.75" customHeight="1" x14ac:dyDescent="0.3">
      <c r="A1295" s="118">
        <v>3756</v>
      </c>
      <c r="B1295" s="118">
        <v>178</v>
      </c>
      <c r="C1295" s="57" t="s">
        <v>531</v>
      </c>
      <c r="D1295" s="57">
        <v>14</v>
      </c>
      <c r="E1295" s="58">
        <v>43591</v>
      </c>
      <c r="F1295" s="57">
        <v>5226</v>
      </c>
      <c r="G1295" s="151">
        <v>8918</v>
      </c>
      <c r="H1295" s="57">
        <v>7913</v>
      </c>
      <c r="I1295" s="57"/>
      <c r="J1295" s="152">
        <f t="shared" si="8"/>
        <v>37.402307406029031</v>
      </c>
      <c r="K1295" s="153"/>
      <c r="L1295" s="155"/>
      <c r="M1295" s="155"/>
      <c r="N1295" s="123"/>
      <c r="O1295" s="123"/>
      <c r="P1295" s="23">
        <f t="shared" si="1"/>
        <v>268.7</v>
      </c>
      <c r="Q1295" s="117"/>
    </row>
    <row r="1296" spans="1:17" ht="15.75" customHeight="1" x14ac:dyDescent="0.3">
      <c r="A1296" s="118">
        <v>4415</v>
      </c>
      <c r="B1296" s="118">
        <v>121</v>
      </c>
      <c r="C1296" s="57" t="s">
        <v>531</v>
      </c>
      <c r="D1296" s="57">
        <v>16</v>
      </c>
      <c r="E1296" s="58">
        <v>43607</v>
      </c>
      <c r="F1296" s="57">
        <v>5262</v>
      </c>
      <c r="G1296" s="57">
        <v>8175</v>
      </c>
      <c r="H1296" s="57">
        <v>7523</v>
      </c>
      <c r="I1296" s="57">
        <v>2</v>
      </c>
      <c r="J1296" s="152">
        <f t="shared" si="8"/>
        <v>28.836797877045555</v>
      </c>
      <c r="K1296" s="153"/>
      <c r="L1296" s="154">
        <f>AVERAGE(J1296:J1297)</f>
        <v>28.836441628816779</v>
      </c>
      <c r="M1296" s="154">
        <f>_xlfn.STDEV.S(J1296,J1297)</f>
        <v>5.0381107670924069E-4</v>
      </c>
      <c r="N1296" s="123"/>
      <c r="O1296" s="123"/>
      <c r="P1296" s="23">
        <f t="shared" si="1"/>
        <v>226.1</v>
      </c>
      <c r="Q1296" s="117">
        <f>AVERAGE(P1296:P1297)</f>
        <v>237.2</v>
      </c>
    </row>
    <row r="1297" spans="1:17" ht="15.75" customHeight="1" x14ac:dyDescent="0.3">
      <c r="A1297" s="118">
        <v>4416</v>
      </c>
      <c r="B1297" s="118">
        <v>122</v>
      </c>
      <c r="C1297" s="57" t="s">
        <v>531</v>
      </c>
      <c r="D1297" s="57">
        <v>16</v>
      </c>
      <c r="E1297" s="58">
        <v>43607</v>
      </c>
      <c r="F1297" s="57">
        <v>5223</v>
      </c>
      <c r="G1297" s="57">
        <v>8422</v>
      </c>
      <c r="H1297" s="57">
        <v>7706</v>
      </c>
      <c r="I1297" s="57"/>
      <c r="J1297" s="152">
        <f t="shared" si="8"/>
        <v>28.836085380587999</v>
      </c>
      <c r="K1297" s="153"/>
      <c r="L1297" s="155"/>
      <c r="M1297" s="155"/>
      <c r="N1297" s="123"/>
      <c r="O1297" s="123"/>
      <c r="P1297" s="23">
        <f t="shared" si="1"/>
        <v>248.3</v>
      </c>
      <c r="Q1297" s="117"/>
    </row>
    <row r="1298" spans="1:17" ht="15.75" customHeight="1" x14ac:dyDescent="0.3">
      <c r="A1298" s="118">
        <v>5061</v>
      </c>
      <c r="B1298" s="118">
        <v>121</v>
      </c>
      <c r="C1298" s="57" t="s">
        <v>531</v>
      </c>
      <c r="D1298" s="57">
        <v>18</v>
      </c>
      <c r="E1298" s="58">
        <v>43626</v>
      </c>
      <c r="F1298" s="57">
        <v>5262</v>
      </c>
      <c r="G1298" s="57">
        <v>7849</v>
      </c>
      <c r="H1298" s="57">
        <v>7430</v>
      </c>
      <c r="I1298" s="57">
        <v>10</v>
      </c>
      <c r="J1298" s="152">
        <f t="shared" si="8"/>
        <v>19.326568265682656</v>
      </c>
      <c r="K1298" s="153"/>
      <c r="L1298" s="154">
        <f>AVERAGE(J1298:J1299)</f>
        <v>19.809117466174662</v>
      </c>
      <c r="M1298" s="154">
        <f>_xlfn.STDEV.S(J1298,J1299)</f>
        <v>0.68242762384808831</v>
      </c>
      <c r="N1298" s="123"/>
      <c r="O1298" s="123"/>
      <c r="P1298" s="23">
        <f t="shared" si="1"/>
        <v>216.8</v>
      </c>
      <c r="Q1298" s="117">
        <f>AVERAGE(P1298:P1299)</f>
        <v>228.4</v>
      </c>
    </row>
    <row r="1299" spans="1:17" ht="15.75" customHeight="1" x14ac:dyDescent="0.3">
      <c r="A1299" s="118">
        <v>5062</v>
      </c>
      <c r="B1299" s="118">
        <v>122</v>
      </c>
      <c r="C1299" s="57" t="s">
        <v>531</v>
      </c>
      <c r="D1299" s="57">
        <v>18</v>
      </c>
      <c r="E1299" s="58">
        <v>43626</v>
      </c>
      <c r="F1299" s="57">
        <v>5223</v>
      </c>
      <c r="G1299" s="57">
        <v>8110</v>
      </c>
      <c r="H1299" s="57">
        <v>7623</v>
      </c>
      <c r="I1299" s="57"/>
      <c r="J1299" s="152">
        <f t="shared" si="8"/>
        <v>20.291666666666668</v>
      </c>
      <c r="K1299" s="153"/>
      <c r="L1299" s="155"/>
      <c r="M1299" s="155"/>
      <c r="N1299" s="123"/>
      <c r="O1299" s="123"/>
      <c r="P1299" s="23">
        <f t="shared" si="1"/>
        <v>240</v>
      </c>
      <c r="Q1299" s="117"/>
    </row>
    <row r="1300" spans="1:17" ht="15.75" customHeight="1" x14ac:dyDescent="0.3">
      <c r="A1300" s="118">
        <v>5539</v>
      </c>
      <c r="B1300" s="118">
        <v>31</v>
      </c>
      <c r="C1300" s="57" t="s">
        <v>531</v>
      </c>
      <c r="D1300" s="57">
        <v>20</v>
      </c>
      <c r="E1300" s="58">
        <v>43649</v>
      </c>
      <c r="F1300" s="57">
        <v>5227</v>
      </c>
      <c r="G1300" s="57">
        <v>7798</v>
      </c>
      <c r="H1300" s="57">
        <v>7353</v>
      </c>
      <c r="I1300" s="57">
        <v>9</v>
      </c>
      <c r="J1300" s="152">
        <f t="shared" si="8"/>
        <v>20.931326434619002</v>
      </c>
      <c r="K1300" s="153"/>
      <c r="L1300" s="154">
        <f>AVERAGE(J1300:J1301)</f>
        <v>21.052185679871897</v>
      </c>
      <c r="M1300" s="154">
        <f>_xlfn.STDEV.S(J1300,J1301)</f>
        <v>0.17092078377481981</v>
      </c>
      <c r="N1300" s="123"/>
      <c r="O1300" s="123"/>
      <c r="P1300" s="23">
        <f t="shared" si="1"/>
        <v>212.6</v>
      </c>
      <c r="Q1300" s="117">
        <f>AVERAGE(P1300:P1301)</f>
        <v>226.5</v>
      </c>
    </row>
    <row r="1301" spans="1:17" ht="15.75" customHeight="1" x14ac:dyDescent="0.3">
      <c r="A1301" s="118">
        <v>5540</v>
      </c>
      <c r="B1301" s="118">
        <v>32</v>
      </c>
      <c r="C1301" s="57" t="s">
        <v>531</v>
      </c>
      <c r="D1301" s="57">
        <v>20</v>
      </c>
      <c r="E1301" s="58">
        <v>43649</v>
      </c>
      <c r="F1301" s="57">
        <v>5214</v>
      </c>
      <c r="G1301" s="57">
        <v>8127</v>
      </c>
      <c r="H1301" s="57">
        <v>7618</v>
      </c>
      <c r="I1301" s="57"/>
      <c r="J1301" s="152">
        <f t="shared" si="8"/>
        <v>21.173044925124792</v>
      </c>
      <c r="K1301" s="153"/>
      <c r="L1301" s="155"/>
      <c r="M1301" s="155"/>
      <c r="N1301" s="123"/>
      <c r="O1301" s="123"/>
      <c r="P1301" s="23">
        <f t="shared" si="1"/>
        <v>240.4</v>
      </c>
      <c r="Q1301" s="117"/>
    </row>
    <row r="1302" spans="1:17" ht="15.75" customHeight="1" x14ac:dyDescent="0.3">
      <c r="A1302" s="118">
        <v>5623</v>
      </c>
      <c r="B1302" s="118">
        <v>67</v>
      </c>
      <c r="C1302" s="7" t="s">
        <v>531</v>
      </c>
      <c r="D1302" s="7">
        <v>21</v>
      </c>
      <c r="E1302" s="156">
        <v>43657</v>
      </c>
      <c r="F1302" s="7">
        <v>5217</v>
      </c>
      <c r="G1302" s="7">
        <v>7857</v>
      </c>
      <c r="H1302" s="7">
        <v>7403</v>
      </c>
      <c r="I1302" s="7">
        <v>9</v>
      </c>
      <c r="J1302" s="152">
        <f t="shared" si="8"/>
        <v>20.768526989935957</v>
      </c>
      <c r="K1302" s="153"/>
      <c r="L1302" s="154">
        <f>AVERAGE(J1302:J1303)</f>
        <v>21.000547795462808</v>
      </c>
      <c r="M1302" s="154">
        <f>_xlfn.STDEV.S(J1302,J1303)</f>
        <v>0.32812696992880042</v>
      </c>
      <c r="N1302" s="123"/>
      <c r="O1302" s="123"/>
      <c r="P1302" s="23">
        <f t="shared" si="1"/>
        <v>218.6</v>
      </c>
      <c r="Q1302" s="117">
        <f>AVERAGE(P1302:P1303)</f>
        <v>220.45</v>
      </c>
    </row>
    <row r="1303" spans="1:17" ht="15.75" customHeight="1" x14ac:dyDescent="0.3">
      <c r="A1303" s="118">
        <v>5624</v>
      </c>
      <c r="B1303" s="118">
        <v>68</v>
      </c>
      <c r="C1303" s="7" t="s">
        <v>531</v>
      </c>
      <c r="D1303" s="7">
        <v>21</v>
      </c>
      <c r="E1303" s="156">
        <v>43657</v>
      </c>
      <c r="F1303" s="7">
        <v>5288</v>
      </c>
      <c r="G1303" s="7">
        <v>7983</v>
      </c>
      <c r="H1303" s="7">
        <v>7511</v>
      </c>
      <c r="I1303" s="7"/>
      <c r="J1303" s="152">
        <f t="shared" si="8"/>
        <v>21.232568600989655</v>
      </c>
      <c r="K1303" s="153"/>
      <c r="L1303" s="155"/>
      <c r="M1303" s="155"/>
      <c r="N1303" s="123"/>
      <c r="O1303" s="123"/>
      <c r="P1303" s="23">
        <f t="shared" si="1"/>
        <v>222.3</v>
      </c>
      <c r="Q1303" s="117"/>
    </row>
    <row r="1304" spans="1:17" ht="15.75" customHeight="1" x14ac:dyDescent="0.3">
      <c r="A1304" s="118">
        <v>6013</v>
      </c>
      <c r="B1304" s="118">
        <v>130</v>
      </c>
      <c r="C1304" s="7" t="s">
        <v>531</v>
      </c>
      <c r="D1304" s="7">
        <v>22</v>
      </c>
      <c r="E1304" s="156">
        <v>43685</v>
      </c>
      <c r="F1304" s="7">
        <v>5212</v>
      </c>
      <c r="G1304" s="7">
        <v>7887</v>
      </c>
      <c r="H1304" s="7">
        <v>7506</v>
      </c>
      <c r="I1304" s="7">
        <v>9</v>
      </c>
      <c r="J1304" s="152">
        <f t="shared" si="8"/>
        <v>16.608544027898866</v>
      </c>
      <c r="K1304" s="153"/>
      <c r="L1304" s="154">
        <f>AVERAGE(J1304:J1305)</f>
        <v>17.020923347896076</v>
      </c>
      <c r="M1304" s="154">
        <f>_xlfn.STDEV.S(J1304,J1305)</f>
        <v>0.58319242718224973</v>
      </c>
      <c r="N1304" s="123"/>
      <c r="O1304" s="123"/>
      <c r="P1304" s="23">
        <f t="shared" si="1"/>
        <v>229.4</v>
      </c>
      <c r="Q1304" s="117">
        <f>AVERAGE(P1304:P1305)</f>
        <v>223.4</v>
      </c>
    </row>
    <row r="1305" spans="1:17" ht="15.75" customHeight="1" x14ac:dyDescent="0.3">
      <c r="A1305" s="118">
        <v>6014</v>
      </c>
      <c r="B1305" s="118">
        <v>130</v>
      </c>
      <c r="C1305" s="7" t="s">
        <v>531</v>
      </c>
      <c r="D1305" s="7">
        <v>22</v>
      </c>
      <c r="E1305" s="156">
        <v>43685</v>
      </c>
      <c r="F1305" s="7">
        <v>5212</v>
      </c>
      <c r="G1305" s="7">
        <v>7765</v>
      </c>
      <c r="H1305" s="7">
        <v>7386</v>
      </c>
      <c r="I1305" s="7"/>
      <c r="J1305" s="152">
        <f t="shared" si="8"/>
        <v>17.433302667893287</v>
      </c>
      <c r="K1305" s="153"/>
      <c r="L1305" s="155"/>
      <c r="M1305" s="155"/>
      <c r="N1305" s="123"/>
      <c r="O1305" s="123"/>
      <c r="P1305" s="23">
        <f t="shared" si="1"/>
        <v>217.4</v>
      </c>
      <c r="Q1305" s="117"/>
    </row>
    <row r="1306" spans="1:17" ht="15.75" customHeight="1" x14ac:dyDescent="0.3">
      <c r="A1306" s="118">
        <v>3389</v>
      </c>
      <c r="B1306" s="118">
        <v>145</v>
      </c>
      <c r="C1306" s="67" t="s">
        <v>532</v>
      </c>
      <c r="D1306" s="67">
        <v>13</v>
      </c>
      <c r="E1306" s="68">
        <v>43587</v>
      </c>
      <c r="F1306" s="67">
        <v>5181</v>
      </c>
      <c r="G1306" s="67">
        <v>6899</v>
      </c>
      <c r="H1306" s="67">
        <v>6405</v>
      </c>
      <c r="I1306" s="67">
        <v>1</v>
      </c>
      <c r="J1306" s="157">
        <f t="shared" si="8"/>
        <v>40.359477124183009</v>
      </c>
      <c r="K1306" s="158" t="s">
        <v>377</v>
      </c>
      <c r="L1306" s="159">
        <f>AVERAGE(J1306:J1307)</f>
        <v>40.541555344231611</v>
      </c>
      <c r="M1306" s="159">
        <f>_xlfn.STDEV.S(J1306,J1307)</f>
        <v>0.25749748820548601</v>
      </c>
      <c r="N1306" s="123">
        <v>1</v>
      </c>
      <c r="O1306" s="123"/>
      <c r="P1306" s="23">
        <f t="shared" si="1"/>
        <v>122.4</v>
      </c>
      <c r="Q1306" s="117">
        <f>AVERAGE(P1306:P1307)</f>
        <v>126.15</v>
      </c>
    </row>
    <row r="1307" spans="1:17" ht="15.75" customHeight="1" x14ac:dyDescent="0.3">
      <c r="A1307" s="118">
        <v>3390</v>
      </c>
      <c r="B1307" s="118">
        <v>146</v>
      </c>
      <c r="C1307" s="67" t="s">
        <v>532</v>
      </c>
      <c r="D1307" s="67">
        <v>13</v>
      </c>
      <c r="E1307" s="68">
        <v>43587</v>
      </c>
      <c r="F1307" s="67">
        <v>5179</v>
      </c>
      <c r="G1307" s="67">
        <v>7007</v>
      </c>
      <c r="H1307" s="67">
        <v>6478</v>
      </c>
      <c r="I1307" s="67"/>
      <c r="J1307" s="157">
        <f t="shared" si="8"/>
        <v>40.723633564280213</v>
      </c>
      <c r="K1307" s="158"/>
      <c r="L1307" s="160"/>
      <c r="M1307" s="160"/>
      <c r="N1307" s="123"/>
      <c r="O1307" s="123"/>
      <c r="P1307" s="23">
        <f t="shared" si="1"/>
        <v>129.9</v>
      </c>
      <c r="Q1307" s="117"/>
    </row>
    <row r="1308" spans="1:17" ht="15.75" customHeight="1" x14ac:dyDescent="0.3">
      <c r="A1308" s="118">
        <v>4111</v>
      </c>
      <c r="B1308" s="118">
        <v>141</v>
      </c>
      <c r="C1308" s="67" t="s">
        <v>532</v>
      </c>
      <c r="D1308" s="67">
        <v>15</v>
      </c>
      <c r="E1308" s="68">
        <v>43599</v>
      </c>
      <c r="F1308" s="67">
        <v>5187</v>
      </c>
      <c r="G1308" s="67">
        <v>7440</v>
      </c>
      <c r="H1308" s="67">
        <v>6795</v>
      </c>
      <c r="I1308" s="67"/>
      <c r="J1308" s="157">
        <f t="shared" si="8"/>
        <v>40.111940298507463</v>
      </c>
      <c r="K1308" s="157" t="s">
        <v>426</v>
      </c>
      <c r="L1308" s="159">
        <f>AVERAGE(J1308:J1309)</f>
        <v>40.04260116529651</v>
      </c>
      <c r="M1308" s="159">
        <f>_xlfn.STDEV.S(J1308,J1309)</f>
        <v>9.8060342590124083E-2</v>
      </c>
      <c r="N1308" s="123"/>
      <c r="O1308" s="123"/>
      <c r="P1308" s="23">
        <f t="shared" si="1"/>
        <v>160.80000000000001</v>
      </c>
      <c r="Q1308" s="117">
        <f>AVERAGE(P1308:P1309)</f>
        <v>155.19999999999999</v>
      </c>
    </row>
    <row r="1309" spans="1:17" ht="15.75" customHeight="1" x14ac:dyDescent="0.3">
      <c r="A1309" s="118">
        <v>4112</v>
      </c>
      <c r="B1309" s="118">
        <v>142</v>
      </c>
      <c r="C1309" s="67" t="s">
        <v>532</v>
      </c>
      <c r="D1309" s="67">
        <v>15</v>
      </c>
      <c r="E1309" s="68">
        <v>43599</v>
      </c>
      <c r="F1309" s="67">
        <v>5229</v>
      </c>
      <c r="G1309" s="67">
        <v>7323</v>
      </c>
      <c r="H1309" s="67">
        <v>6725</v>
      </c>
      <c r="I1309" s="67"/>
      <c r="J1309" s="157">
        <f t="shared" si="8"/>
        <v>39.973262032085557</v>
      </c>
      <c r="K1309" s="157"/>
      <c r="L1309" s="160"/>
      <c r="M1309" s="160"/>
      <c r="N1309" s="123"/>
      <c r="O1309" s="123"/>
      <c r="P1309" s="23">
        <f t="shared" si="1"/>
        <v>149.6</v>
      </c>
      <c r="Q1309" s="117"/>
    </row>
    <row r="1310" spans="1:17" ht="15.75" customHeight="1" x14ac:dyDescent="0.3">
      <c r="A1310" s="118">
        <v>4757</v>
      </c>
      <c r="B1310" s="118">
        <v>141</v>
      </c>
      <c r="C1310" s="67" t="s">
        <v>532</v>
      </c>
      <c r="D1310" s="67">
        <v>17</v>
      </c>
      <c r="E1310" s="68">
        <v>43619</v>
      </c>
      <c r="F1310" s="67">
        <v>5187</v>
      </c>
      <c r="G1310" s="67">
        <v>7356</v>
      </c>
      <c r="H1310" s="67">
        <v>6979</v>
      </c>
      <c r="I1310" s="67"/>
      <c r="J1310" s="157">
        <f t="shared" si="8"/>
        <v>21.037946428571427</v>
      </c>
      <c r="K1310" s="158"/>
      <c r="L1310" s="159">
        <f>AVERAGE(J1310:J1311)</f>
        <v>20.914510739640683</v>
      </c>
      <c r="M1310" s="159">
        <f>_xlfn.STDEV.S(J1310,J1311)</f>
        <v>0.17456442536672495</v>
      </c>
      <c r="N1310" s="123"/>
      <c r="O1310" s="123"/>
      <c r="P1310" s="23">
        <f t="shared" si="1"/>
        <v>179.2</v>
      </c>
      <c r="Q1310" s="117">
        <f>AVERAGE(P1310:P1311)</f>
        <v>188.2</v>
      </c>
    </row>
    <row r="1311" spans="1:17" ht="15.75" customHeight="1" x14ac:dyDescent="0.3">
      <c r="A1311" s="118">
        <v>4758</v>
      </c>
      <c r="B1311" s="118">
        <v>142</v>
      </c>
      <c r="C1311" s="67" t="s">
        <v>532</v>
      </c>
      <c r="D1311" s="67">
        <v>17</v>
      </c>
      <c r="E1311" s="68">
        <v>43619</v>
      </c>
      <c r="F1311" s="67">
        <v>5229</v>
      </c>
      <c r="G1311" s="67">
        <v>7611</v>
      </c>
      <c r="H1311" s="67">
        <v>7201</v>
      </c>
      <c r="I1311" s="67"/>
      <c r="J1311" s="157">
        <f t="shared" si="8"/>
        <v>20.791075050709939</v>
      </c>
      <c r="K1311" s="158"/>
      <c r="L1311" s="160"/>
      <c r="M1311" s="160"/>
      <c r="N1311" s="123"/>
      <c r="O1311" s="123"/>
      <c r="P1311" s="23">
        <f t="shared" si="1"/>
        <v>197.2</v>
      </c>
      <c r="Q1311" s="117"/>
    </row>
    <row r="1312" spans="1:17" ht="15.75" customHeight="1" x14ac:dyDescent="0.3">
      <c r="A1312" s="118">
        <v>5365</v>
      </c>
      <c r="B1312" s="118">
        <v>103</v>
      </c>
      <c r="C1312" s="7" t="s">
        <v>532</v>
      </c>
      <c r="D1312" s="7">
        <v>19</v>
      </c>
      <c r="E1312" s="156">
        <v>43637</v>
      </c>
      <c r="F1312" s="7">
        <v>5213</v>
      </c>
      <c r="G1312" s="7">
        <v>6889</v>
      </c>
      <c r="H1312" s="7">
        <v>6446</v>
      </c>
      <c r="I1312" s="7">
        <v>8</v>
      </c>
      <c r="J1312" s="161">
        <f t="shared" si="8"/>
        <v>35.928629359286298</v>
      </c>
      <c r="K1312" s="3"/>
      <c r="L1312" s="162">
        <f>AVERAGE(J1312:J1313)</f>
        <v>36.152773408642418</v>
      </c>
      <c r="M1312" s="162">
        <f>_xlfn.STDEV.S(J1312,J1313)</f>
        <v>0.31698755452464927</v>
      </c>
      <c r="N1312" s="123"/>
      <c r="O1312" s="123"/>
      <c r="P1312" s="23">
        <f t="shared" si="1"/>
        <v>123.3</v>
      </c>
      <c r="Q1312" s="117">
        <f>AVERAGE(P1312:P1313)</f>
        <v>130.1</v>
      </c>
    </row>
    <row r="1313" spans="1:17" ht="15.75" customHeight="1" x14ac:dyDescent="0.3">
      <c r="A1313" s="118">
        <v>5366</v>
      </c>
      <c r="B1313" s="118">
        <v>104</v>
      </c>
      <c r="C1313" s="7" t="s">
        <v>532</v>
      </c>
      <c r="D1313" s="7">
        <v>19</v>
      </c>
      <c r="E1313" s="156">
        <v>43637</v>
      </c>
      <c r="F1313" s="7">
        <v>5257</v>
      </c>
      <c r="G1313" s="7">
        <v>7124</v>
      </c>
      <c r="H1313" s="7">
        <v>6626</v>
      </c>
      <c r="I1313" s="7"/>
      <c r="J1313" s="161">
        <f t="shared" si="8"/>
        <v>36.376917457998537</v>
      </c>
      <c r="K1313" s="3"/>
      <c r="L1313" s="23"/>
      <c r="M1313" s="23"/>
      <c r="N1313" s="123"/>
      <c r="O1313" s="123"/>
      <c r="P1313" s="23">
        <f t="shared" si="1"/>
        <v>136.9</v>
      </c>
      <c r="Q1313" s="117"/>
    </row>
    <row r="1314" spans="1:17" ht="15.75" customHeight="1" x14ac:dyDescent="0.3">
      <c r="A1314" s="118">
        <v>6015</v>
      </c>
      <c r="B1314" s="118">
        <v>131</v>
      </c>
      <c r="C1314" s="7" t="s">
        <v>532</v>
      </c>
      <c r="D1314" s="7">
        <v>22</v>
      </c>
      <c r="E1314" s="156">
        <v>43685</v>
      </c>
      <c r="F1314" s="7">
        <v>5209</v>
      </c>
      <c r="G1314" s="7">
        <v>6572</v>
      </c>
      <c r="H1314" s="7">
        <v>6385</v>
      </c>
      <c r="I1314" s="7">
        <v>9</v>
      </c>
      <c r="J1314" s="152">
        <f t="shared" si="8"/>
        <v>15.901360544217688</v>
      </c>
      <c r="K1314" s="153"/>
      <c r="L1314" s="154">
        <f>AVERAGE(J1314:J1315)</f>
        <v>16.597679254814846</v>
      </c>
      <c r="M1314" s="154">
        <f>_xlfn.STDEV.S(J1314,J1315)</f>
        <v>0.98474336426064668</v>
      </c>
      <c r="N1314" s="123"/>
      <c r="O1314" s="123"/>
      <c r="P1314" s="23">
        <f t="shared" si="1"/>
        <v>117.6</v>
      </c>
      <c r="Q1314" s="117">
        <f>AVERAGE(P1314:P1315)</f>
        <v>107.94999999999999</v>
      </c>
    </row>
    <row r="1315" spans="1:17" ht="15.75" customHeight="1" x14ac:dyDescent="0.3">
      <c r="A1315" s="118">
        <v>6016</v>
      </c>
      <c r="B1315" s="118">
        <v>131</v>
      </c>
      <c r="C1315" s="7" t="s">
        <v>532</v>
      </c>
      <c r="D1315" s="7">
        <v>22</v>
      </c>
      <c r="E1315" s="156">
        <v>43685</v>
      </c>
      <c r="F1315" s="7">
        <v>5209</v>
      </c>
      <c r="G1315" s="7">
        <v>6362</v>
      </c>
      <c r="H1315" s="7">
        <v>6192</v>
      </c>
      <c r="I1315" s="7"/>
      <c r="J1315" s="152">
        <f t="shared" si="8"/>
        <v>17.293997965412004</v>
      </c>
      <c r="K1315" s="153"/>
      <c r="L1315" s="155"/>
      <c r="M1315" s="155"/>
      <c r="N1315" s="123"/>
      <c r="O1315" s="123"/>
      <c r="P1315" s="23">
        <f t="shared" si="1"/>
        <v>98.3</v>
      </c>
      <c r="Q1315" s="117"/>
    </row>
    <row r="1316" spans="1:17" ht="15.75" customHeight="1" x14ac:dyDescent="0.3">
      <c r="A1316" s="118">
        <v>2961</v>
      </c>
      <c r="B1316" s="118">
        <v>45</v>
      </c>
      <c r="C1316" s="57" t="s">
        <v>533</v>
      </c>
      <c r="D1316" s="57">
        <v>11</v>
      </c>
      <c r="E1316" s="58">
        <v>43571</v>
      </c>
      <c r="F1316" s="151">
        <v>5211</v>
      </c>
      <c r="G1316" s="57">
        <v>8701</v>
      </c>
      <c r="H1316" s="57">
        <v>7342</v>
      </c>
      <c r="I1316" s="57">
        <v>2</v>
      </c>
      <c r="J1316" s="152">
        <f t="shared" si="8"/>
        <v>63.772876583763491</v>
      </c>
      <c r="K1316" s="153" t="s">
        <v>373</v>
      </c>
      <c r="L1316" s="154">
        <f>AVERAGE(J1316:J1317)</f>
        <v>64.609921385906759</v>
      </c>
      <c r="M1316" s="154">
        <f>_xlfn.STDEV.S(J1316,J1317)</f>
        <v>1.1837601115049134</v>
      </c>
      <c r="N1316" s="123">
        <v>2</v>
      </c>
      <c r="O1316" s="123"/>
      <c r="P1316" s="23">
        <f t="shared" si="1"/>
        <v>213.1</v>
      </c>
      <c r="Q1316" s="117">
        <f>AVERAGE(P1316:P1317)</f>
        <v>214.5</v>
      </c>
    </row>
    <row r="1317" spans="1:17" ht="15.75" customHeight="1" x14ac:dyDescent="0.3">
      <c r="A1317" s="118">
        <v>2962</v>
      </c>
      <c r="B1317" s="118">
        <v>46</v>
      </c>
      <c r="C1317" s="57" t="s">
        <v>533</v>
      </c>
      <c r="D1317" s="57">
        <v>11</v>
      </c>
      <c r="E1317" s="58">
        <v>43571</v>
      </c>
      <c r="F1317" s="151">
        <v>5260</v>
      </c>
      <c r="G1317" s="57">
        <v>8832</v>
      </c>
      <c r="H1317" s="57">
        <v>7419</v>
      </c>
      <c r="I1317" s="57"/>
      <c r="J1317" s="152">
        <f t="shared" si="8"/>
        <v>65.446966188050027</v>
      </c>
      <c r="K1317" s="153"/>
      <c r="L1317" s="155"/>
      <c r="M1317" s="155"/>
      <c r="N1317" s="123"/>
      <c r="O1317" s="123"/>
      <c r="P1317" s="23">
        <f t="shared" si="1"/>
        <v>215.9</v>
      </c>
      <c r="Q1317" s="117"/>
    </row>
    <row r="1318" spans="1:17" ht="15.75" customHeight="1" x14ac:dyDescent="0.3">
      <c r="A1318" s="118">
        <v>3757</v>
      </c>
      <c r="B1318" s="118">
        <v>179</v>
      </c>
      <c r="C1318" s="57" t="s">
        <v>533</v>
      </c>
      <c r="D1318" s="57">
        <v>14</v>
      </c>
      <c r="E1318" s="58">
        <v>43591</v>
      </c>
      <c r="F1318" s="57">
        <v>5180</v>
      </c>
      <c r="G1318" s="151">
        <v>8466</v>
      </c>
      <c r="H1318" s="57">
        <v>7605</v>
      </c>
      <c r="I1318" s="57"/>
      <c r="J1318" s="152">
        <f t="shared" si="8"/>
        <v>35.505154639175259</v>
      </c>
      <c r="K1318" s="153" t="s">
        <v>13</v>
      </c>
      <c r="L1318" s="154">
        <f>AVERAGE(J1318:J1319)</f>
        <v>34.702432271929112</v>
      </c>
      <c r="M1318" s="154">
        <f>_xlfn.STDEV.S(J1318,J1319)</f>
        <v>1.1352208585797381</v>
      </c>
      <c r="N1318" s="123"/>
      <c r="O1318" s="123"/>
      <c r="P1318" s="23">
        <f t="shared" si="1"/>
        <v>242.5</v>
      </c>
      <c r="Q1318" s="117">
        <f>AVERAGE(P1318:P1319)</f>
        <v>241.9</v>
      </c>
    </row>
    <row r="1319" spans="1:17" ht="15.75" customHeight="1" x14ac:dyDescent="0.3">
      <c r="A1319" s="118">
        <v>3758</v>
      </c>
      <c r="B1319" s="118">
        <v>180</v>
      </c>
      <c r="C1319" s="57" t="s">
        <v>533</v>
      </c>
      <c r="D1319" s="57">
        <v>14</v>
      </c>
      <c r="E1319" s="58">
        <v>43591</v>
      </c>
      <c r="F1319" s="57">
        <v>5282</v>
      </c>
      <c r="G1319" s="151">
        <v>8513</v>
      </c>
      <c r="H1319" s="57">
        <v>7695</v>
      </c>
      <c r="I1319" s="57"/>
      <c r="J1319" s="152">
        <f t="shared" si="8"/>
        <v>33.899709904682965</v>
      </c>
      <c r="K1319" s="153"/>
      <c r="L1319" s="155"/>
      <c r="M1319" s="155"/>
      <c r="N1319" s="123"/>
      <c r="O1319" s="123"/>
      <c r="P1319" s="23">
        <f t="shared" si="1"/>
        <v>241.3</v>
      </c>
      <c r="Q1319" s="117"/>
    </row>
    <row r="1320" spans="1:17" ht="15.75" customHeight="1" x14ac:dyDescent="0.3">
      <c r="A1320" s="118">
        <v>4417</v>
      </c>
      <c r="B1320" s="118">
        <v>123</v>
      </c>
      <c r="C1320" s="57" t="s">
        <v>533</v>
      </c>
      <c r="D1320" s="57">
        <v>16</v>
      </c>
      <c r="E1320" s="58">
        <v>43607</v>
      </c>
      <c r="F1320" s="57">
        <v>5241</v>
      </c>
      <c r="G1320" s="57">
        <v>7015</v>
      </c>
      <c r="H1320" s="57">
        <v>6710</v>
      </c>
      <c r="I1320" s="57">
        <v>2</v>
      </c>
      <c r="J1320" s="152">
        <f t="shared" si="8"/>
        <v>20.762423417290673</v>
      </c>
      <c r="K1320" s="153"/>
      <c r="L1320" s="154">
        <f>AVERAGE(J1320:J1321)</f>
        <v>20.788451527649862</v>
      </c>
      <c r="M1320" s="154">
        <f>_xlfn.STDEV.S(J1320,J1321)</f>
        <v>3.6809306672908194E-2</v>
      </c>
      <c r="N1320" s="123"/>
      <c r="O1320" s="123"/>
      <c r="P1320" s="23">
        <f t="shared" si="1"/>
        <v>146.9</v>
      </c>
      <c r="Q1320" s="117">
        <f>AVERAGE(P1320:P1321)</f>
        <v>150.80000000000001</v>
      </c>
    </row>
    <row r="1321" spans="1:17" ht="15.75" customHeight="1" x14ac:dyDescent="0.3">
      <c r="A1321" s="118">
        <v>4418</v>
      </c>
      <c r="B1321" s="118">
        <v>124</v>
      </c>
      <c r="C1321" s="57" t="s">
        <v>533</v>
      </c>
      <c r="D1321" s="57">
        <v>16</v>
      </c>
      <c r="E1321" s="58">
        <v>43607</v>
      </c>
      <c r="F1321" s="57">
        <v>5265</v>
      </c>
      <c r="G1321" s="57">
        <v>7134</v>
      </c>
      <c r="H1321" s="57">
        <v>6812</v>
      </c>
      <c r="I1321" s="57"/>
      <c r="J1321" s="152">
        <f t="shared" si="8"/>
        <v>20.81447963800905</v>
      </c>
      <c r="K1321" s="153"/>
      <c r="L1321" s="155"/>
      <c r="M1321" s="155"/>
      <c r="N1321" s="123"/>
      <c r="O1321" s="123"/>
      <c r="P1321" s="23">
        <f t="shared" si="1"/>
        <v>154.69999999999999</v>
      </c>
      <c r="Q1321" s="117"/>
    </row>
    <row r="1322" spans="1:17" ht="15.75" customHeight="1" x14ac:dyDescent="0.3">
      <c r="A1322" s="118">
        <v>5063</v>
      </c>
      <c r="B1322" s="118">
        <v>123</v>
      </c>
      <c r="C1322" s="57" t="s">
        <v>533</v>
      </c>
      <c r="D1322" s="57">
        <v>18</v>
      </c>
      <c r="E1322" s="58">
        <v>43626</v>
      </c>
      <c r="F1322" s="57">
        <v>5241</v>
      </c>
      <c r="G1322" s="57">
        <v>8070</v>
      </c>
      <c r="H1322" s="57">
        <v>7553</v>
      </c>
      <c r="I1322" s="57">
        <v>8</v>
      </c>
      <c r="J1322" s="152">
        <f t="shared" si="8"/>
        <v>22.36159169550173</v>
      </c>
      <c r="K1322" s="153"/>
      <c r="L1322" s="154">
        <f>AVERAGE(J1322:J1323)</f>
        <v>22.172877822599489</v>
      </c>
      <c r="M1322" s="154">
        <f>_xlfn.STDEV.S(J1322,J1323)</f>
        <v>0.26688171846629932</v>
      </c>
      <c r="N1322" s="123"/>
      <c r="O1322" s="123"/>
      <c r="P1322" s="23">
        <f t="shared" si="1"/>
        <v>231.2</v>
      </c>
      <c r="Q1322" s="117">
        <f>AVERAGE(P1322:P1323)</f>
        <v>222.95</v>
      </c>
    </row>
    <row r="1323" spans="1:17" ht="15.75" customHeight="1" x14ac:dyDescent="0.3">
      <c r="A1323" s="118">
        <v>5064</v>
      </c>
      <c r="B1323" s="118">
        <v>124</v>
      </c>
      <c r="C1323" s="57" t="s">
        <v>533</v>
      </c>
      <c r="D1323" s="57">
        <v>18</v>
      </c>
      <c r="E1323" s="58">
        <v>43626</v>
      </c>
      <c r="F1323" s="57">
        <v>5265</v>
      </c>
      <c r="G1323" s="57">
        <v>7884</v>
      </c>
      <c r="H1323" s="57">
        <v>7412</v>
      </c>
      <c r="I1323" s="57"/>
      <c r="J1323" s="152">
        <f t="shared" si="8"/>
        <v>21.984163949697251</v>
      </c>
      <c r="K1323" s="153"/>
      <c r="L1323" s="155"/>
      <c r="M1323" s="155"/>
      <c r="N1323" s="123"/>
      <c r="O1323" s="123"/>
      <c r="P1323" s="23">
        <f t="shared" si="1"/>
        <v>214.7</v>
      </c>
      <c r="Q1323" s="117"/>
    </row>
    <row r="1324" spans="1:17" ht="15.75" customHeight="1" x14ac:dyDescent="0.3">
      <c r="A1324" s="118">
        <v>5625</v>
      </c>
      <c r="B1324" s="118">
        <v>69</v>
      </c>
      <c r="C1324" s="7" t="s">
        <v>533</v>
      </c>
      <c r="D1324" s="7">
        <v>21</v>
      </c>
      <c r="E1324" s="156">
        <v>43657</v>
      </c>
      <c r="F1324" s="7">
        <v>5248</v>
      </c>
      <c r="G1324" s="7">
        <v>8092</v>
      </c>
      <c r="H1324" s="7">
        <v>7596</v>
      </c>
      <c r="I1324" s="7">
        <v>8</v>
      </c>
      <c r="J1324" s="152">
        <f t="shared" si="8"/>
        <v>21.124361158432709</v>
      </c>
      <c r="K1324" s="153"/>
      <c r="L1324" s="154">
        <f>AVERAGE(J1324:J1325)</f>
        <v>20.976259254164596</v>
      </c>
      <c r="M1324" s="154">
        <f>_xlfn.STDEV.S(J1324,J1325)</f>
        <v>0.20944772162924763</v>
      </c>
      <c r="N1324" s="123"/>
      <c r="O1324" s="123"/>
      <c r="P1324" s="23">
        <f t="shared" si="1"/>
        <v>234.8</v>
      </c>
      <c r="Q1324" s="117">
        <f>AVERAGE(P1324:P1325)</f>
        <v>238.15</v>
      </c>
    </row>
    <row r="1325" spans="1:17" ht="15.75" customHeight="1" x14ac:dyDescent="0.3">
      <c r="A1325" s="118">
        <v>5626</v>
      </c>
      <c r="B1325" s="118">
        <v>70</v>
      </c>
      <c r="C1325" s="7" t="s">
        <v>533</v>
      </c>
      <c r="D1325" s="7">
        <v>21</v>
      </c>
      <c r="E1325" s="156">
        <v>43657</v>
      </c>
      <c r="F1325" s="7">
        <v>5266</v>
      </c>
      <c r="G1325" s="7">
        <v>8184</v>
      </c>
      <c r="H1325" s="7">
        <v>7681</v>
      </c>
      <c r="I1325" s="7"/>
      <c r="J1325" s="152">
        <f t="shared" si="8"/>
        <v>20.828157349896482</v>
      </c>
      <c r="K1325" s="153"/>
      <c r="L1325" s="155"/>
      <c r="M1325" s="155"/>
      <c r="N1325" s="123"/>
      <c r="O1325" s="123"/>
      <c r="P1325" s="23">
        <f t="shared" si="1"/>
        <v>241.5</v>
      </c>
      <c r="Q1325" s="117"/>
    </row>
    <row r="1326" spans="1:17" ht="15.75" customHeight="1" x14ac:dyDescent="0.3">
      <c r="A1326" s="118">
        <v>6017</v>
      </c>
      <c r="B1326" s="118">
        <v>132</v>
      </c>
      <c r="C1326" s="7" t="s">
        <v>533</v>
      </c>
      <c r="D1326" s="7">
        <v>22</v>
      </c>
      <c r="E1326" s="156">
        <v>43685</v>
      </c>
      <c r="F1326" s="7">
        <v>5233</v>
      </c>
      <c r="G1326" s="7">
        <v>8446</v>
      </c>
      <c r="H1326" s="7">
        <v>7985</v>
      </c>
      <c r="I1326" s="7">
        <v>8</v>
      </c>
      <c r="J1326" s="152">
        <f t="shared" si="8"/>
        <v>16.751453488372093</v>
      </c>
      <c r="K1326" s="153"/>
      <c r="L1326" s="154">
        <f>AVERAGE(J1326:J1327)</f>
        <v>17.315120683579984</v>
      </c>
      <c r="M1326" s="154">
        <f>_xlfn.STDEV.S(J1326,J1327)</f>
        <v>0.79714579212780523</v>
      </c>
      <c r="N1326" s="123"/>
      <c r="O1326" s="123"/>
      <c r="P1326" s="23">
        <f t="shared" si="1"/>
        <v>275.2</v>
      </c>
      <c r="Q1326" s="117">
        <f>AVERAGE(P1326:P1327)</f>
        <v>269.60000000000002</v>
      </c>
    </row>
    <row r="1327" spans="1:17" ht="15.75" customHeight="1" x14ac:dyDescent="0.3">
      <c r="A1327" s="118">
        <v>6018</v>
      </c>
      <c r="B1327" s="118">
        <v>132</v>
      </c>
      <c r="C1327" s="7" t="s">
        <v>533</v>
      </c>
      <c r="D1327" s="7">
        <v>22</v>
      </c>
      <c r="E1327" s="156">
        <v>43685</v>
      </c>
      <c r="F1327" s="7">
        <v>5233</v>
      </c>
      <c r="G1327" s="7">
        <v>8345</v>
      </c>
      <c r="H1327" s="7">
        <v>7873</v>
      </c>
      <c r="I1327" s="7"/>
      <c r="J1327" s="152">
        <f t="shared" si="8"/>
        <v>17.878787878787879</v>
      </c>
      <c r="K1327" s="153"/>
      <c r="L1327" s="155"/>
      <c r="M1327" s="155"/>
      <c r="N1327" s="123"/>
      <c r="O1327" s="123"/>
      <c r="P1327" s="23">
        <f t="shared" si="1"/>
        <v>264</v>
      </c>
      <c r="Q1327" s="117"/>
    </row>
    <row r="1328" spans="1:17" ht="15.75" customHeight="1" x14ac:dyDescent="0.3">
      <c r="A1328" s="118">
        <v>3391</v>
      </c>
      <c r="B1328" s="118">
        <v>147</v>
      </c>
      <c r="C1328" s="67" t="s">
        <v>534</v>
      </c>
      <c r="D1328" s="67">
        <v>13</v>
      </c>
      <c r="E1328" s="68">
        <v>43587</v>
      </c>
      <c r="F1328" s="67">
        <v>5265</v>
      </c>
      <c r="G1328" s="67">
        <v>9435</v>
      </c>
      <c r="H1328" s="67">
        <v>8002</v>
      </c>
      <c r="I1328" s="67">
        <v>1</v>
      </c>
      <c r="J1328" s="157">
        <f t="shared" si="8"/>
        <v>52.356594811837773</v>
      </c>
      <c r="K1328" s="158" t="s">
        <v>497</v>
      </c>
      <c r="L1328" s="159">
        <f>AVERAGE(J1328:J1329)</f>
        <v>51.20658861678271</v>
      </c>
      <c r="M1328" s="159">
        <f>_xlfn.STDEV.S(J1328,J1329)</f>
        <v>1.6263543578599493</v>
      </c>
      <c r="N1328" s="123">
        <v>1</v>
      </c>
      <c r="O1328" s="123"/>
      <c r="P1328" s="23">
        <f t="shared" si="1"/>
        <v>273.7</v>
      </c>
      <c r="Q1328" s="117">
        <f>AVERAGE(P1328:P1329)</f>
        <v>269.39999999999998</v>
      </c>
    </row>
    <row r="1329" spans="1:17" ht="15.75" customHeight="1" x14ac:dyDescent="0.3">
      <c r="A1329" s="118">
        <v>3392</v>
      </c>
      <c r="B1329" s="118">
        <v>148</v>
      </c>
      <c r="C1329" s="67" t="s">
        <v>534</v>
      </c>
      <c r="D1329" s="67">
        <v>13</v>
      </c>
      <c r="E1329" s="68">
        <v>43587</v>
      </c>
      <c r="F1329" s="67">
        <v>5186</v>
      </c>
      <c r="G1329" s="67">
        <v>9164</v>
      </c>
      <c r="H1329" s="67">
        <v>7837</v>
      </c>
      <c r="I1329" s="67"/>
      <c r="J1329" s="157">
        <f t="shared" si="8"/>
        <v>50.056582421727647</v>
      </c>
      <c r="K1329" s="158"/>
      <c r="L1329" s="160"/>
      <c r="M1329" s="160"/>
      <c r="N1329" s="123"/>
      <c r="O1329" s="123"/>
      <c r="P1329" s="23">
        <f t="shared" si="1"/>
        <v>265.10000000000002</v>
      </c>
      <c r="Q1329" s="117"/>
    </row>
    <row r="1330" spans="1:17" ht="15.75" customHeight="1" x14ac:dyDescent="0.3">
      <c r="A1330" s="118">
        <v>4113</v>
      </c>
      <c r="B1330" s="118">
        <v>143</v>
      </c>
      <c r="C1330" s="67" t="s">
        <v>534</v>
      </c>
      <c r="D1330" s="67">
        <v>15</v>
      </c>
      <c r="E1330" s="68">
        <v>43599</v>
      </c>
      <c r="F1330" s="67">
        <v>5229</v>
      </c>
      <c r="G1330" s="67">
        <v>8411</v>
      </c>
      <c r="H1330" s="67">
        <v>7583</v>
      </c>
      <c r="I1330" s="67"/>
      <c r="J1330" s="157">
        <f t="shared" si="8"/>
        <v>35.174171622769748</v>
      </c>
      <c r="K1330" s="157"/>
      <c r="L1330" s="159">
        <f>AVERAGE(J1330:J1331)</f>
        <v>35.216686127965801</v>
      </c>
      <c r="M1330" s="159">
        <f>_xlfn.STDEV.S(J1330,J1331)</f>
        <v>6.0124589845839162E-2</v>
      </c>
      <c r="N1330" s="123"/>
      <c r="O1330" s="123"/>
      <c r="P1330" s="23">
        <f t="shared" si="1"/>
        <v>235.4</v>
      </c>
      <c r="Q1330" s="117">
        <f>AVERAGE(P1330:P1331)</f>
        <v>244.05</v>
      </c>
    </row>
    <row r="1331" spans="1:17" ht="15.75" customHeight="1" x14ac:dyDescent="0.3">
      <c r="A1331" s="118">
        <v>4114</v>
      </c>
      <c r="B1331" s="118">
        <v>144</v>
      </c>
      <c r="C1331" s="67" t="s">
        <v>534</v>
      </c>
      <c r="D1331" s="67">
        <v>15</v>
      </c>
      <c r="E1331" s="68">
        <v>43599</v>
      </c>
      <c r="F1331" s="67">
        <v>5238</v>
      </c>
      <c r="G1331" s="67">
        <v>8656</v>
      </c>
      <c r="H1331" s="67">
        <v>7765</v>
      </c>
      <c r="I1331" s="67"/>
      <c r="J1331" s="157">
        <f t="shared" si="8"/>
        <v>35.259200633161853</v>
      </c>
      <c r="K1331" s="157"/>
      <c r="L1331" s="160"/>
      <c r="M1331" s="160"/>
      <c r="N1331" s="123"/>
      <c r="O1331" s="123"/>
      <c r="P1331" s="23">
        <f t="shared" si="1"/>
        <v>252.7</v>
      </c>
      <c r="Q1331" s="117"/>
    </row>
    <row r="1332" spans="1:17" ht="15.75" customHeight="1" x14ac:dyDescent="0.3">
      <c r="A1332" s="118">
        <v>4759</v>
      </c>
      <c r="B1332" s="118">
        <v>143</v>
      </c>
      <c r="C1332" s="67" t="s">
        <v>534</v>
      </c>
      <c r="D1332" s="67">
        <v>17</v>
      </c>
      <c r="E1332" s="68">
        <v>43619</v>
      </c>
      <c r="F1332" s="67">
        <v>5229</v>
      </c>
      <c r="G1332" s="67">
        <v>8754</v>
      </c>
      <c r="H1332" s="67">
        <v>8064</v>
      </c>
      <c r="I1332" s="67"/>
      <c r="J1332" s="157">
        <f t="shared" si="8"/>
        <v>24.338624338624339</v>
      </c>
      <c r="K1332" s="158"/>
      <c r="L1332" s="159">
        <f>AVERAGE(J1332:J1333)</f>
        <v>23.999190653944048</v>
      </c>
      <c r="M1332" s="159">
        <f>_xlfn.STDEV.S(J1332,J1333)</f>
        <v>0.4800317204011374</v>
      </c>
      <c r="N1332" s="123"/>
      <c r="O1332" s="123"/>
      <c r="P1332" s="23">
        <f t="shared" si="1"/>
        <v>283.5</v>
      </c>
      <c r="Q1332" s="117">
        <f>AVERAGE(P1332:P1333)</f>
        <v>281.64999999999998</v>
      </c>
    </row>
    <row r="1333" spans="1:17" ht="15.75" customHeight="1" x14ac:dyDescent="0.3">
      <c r="A1333" s="118">
        <v>4760</v>
      </c>
      <c r="B1333" s="118">
        <v>144</v>
      </c>
      <c r="C1333" s="67" t="s">
        <v>534</v>
      </c>
      <c r="D1333" s="67">
        <v>17</v>
      </c>
      <c r="E1333" s="68">
        <v>43619</v>
      </c>
      <c r="F1333" s="67">
        <v>5238</v>
      </c>
      <c r="G1333" s="67">
        <v>8698</v>
      </c>
      <c r="H1333" s="67">
        <v>8036</v>
      </c>
      <c r="I1333" s="67"/>
      <c r="J1333" s="157">
        <f t="shared" si="8"/>
        <v>23.659756969263761</v>
      </c>
      <c r="K1333" s="158"/>
      <c r="L1333" s="160"/>
      <c r="M1333" s="160"/>
      <c r="N1333" s="123"/>
      <c r="O1333" s="123"/>
      <c r="P1333" s="23">
        <f t="shared" si="1"/>
        <v>279.8</v>
      </c>
      <c r="Q1333" s="117"/>
    </row>
    <row r="1334" spans="1:17" ht="15.75" customHeight="1" x14ac:dyDescent="0.3">
      <c r="A1334" s="118">
        <v>5367</v>
      </c>
      <c r="B1334" s="118">
        <v>105</v>
      </c>
      <c r="C1334" s="7" t="s">
        <v>534</v>
      </c>
      <c r="D1334" s="7">
        <v>19</v>
      </c>
      <c r="E1334" s="156">
        <v>43637</v>
      </c>
      <c r="F1334" s="7">
        <v>5251</v>
      </c>
      <c r="G1334" s="7">
        <v>8684</v>
      </c>
      <c r="H1334" s="7">
        <v>7909</v>
      </c>
      <c r="I1334" s="7">
        <v>6</v>
      </c>
      <c r="J1334" s="161">
        <f t="shared" si="8"/>
        <v>29.157261098570352</v>
      </c>
      <c r="K1334" s="3"/>
      <c r="L1334" s="162">
        <f>AVERAGE(J1334:J1335)</f>
        <v>29.679301690224776</v>
      </c>
      <c r="M1334" s="162">
        <f>_xlfn.STDEV.S(J1334,J1335)</f>
        <v>0.73827688482695841</v>
      </c>
      <c r="N1334" s="123"/>
      <c r="O1334" s="123"/>
      <c r="P1334" s="23">
        <f t="shared" si="1"/>
        <v>265.8</v>
      </c>
      <c r="Q1334" s="117">
        <f>AVERAGE(P1334:P1335)</f>
        <v>267</v>
      </c>
    </row>
    <row r="1335" spans="1:17" ht="15.75" customHeight="1" x14ac:dyDescent="0.3">
      <c r="A1335" s="118">
        <v>5368</v>
      </c>
      <c r="B1335" s="118">
        <v>106</v>
      </c>
      <c r="C1335" s="7" t="s">
        <v>534</v>
      </c>
      <c r="D1335" s="7">
        <v>19</v>
      </c>
      <c r="E1335" s="156">
        <v>43637</v>
      </c>
      <c r="F1335" s="7">
        <v>5219</v>
      </c>
      <c r="G1335" s="7">
        <v>8711</v>
      </c>
      <c r="H1335" s="7">
        <v>7901</v>
      </c>
      <c r="I1335" s="7"/>
      <c r="J1335" s="161">
        <f t="shared" si="8"/>
        <v>30.201342281879196</v>
      </c>
      <c r="K1335" s="3"/>
      <c r="L1335" s="23"/>
      <c r="M1335" s="23"/>
      <c r="N1335" s="123"/>
      <c r="O1335" s="123"/>
      <c r="P1335" s="23">
        <f t="shared" si="1"/>
        <v>268.2</v>
      </c>
      <c r="Q1335" s="117"/>
    </row>
    <row r="1336" spans="1:17" ht="15.75" customHeight="1" x14ac:dyDescent="0.3">
      <c r="A1336" s="118">
        <v>6019</v>
      </c>
      <c r="B1336" s="118">
        <v>133</v>
      </c>
      <c r="C1336" s="7" t="s">
        <v>534</v>
      </c>
      <c r="D1336" s="7">
        <v>22</v>
      </c>
      <c r="E1336" s="156">
        <v>43685</v>
      </c>
      <c r="F1336" s="7">
        <v>5286</v>
      </c>
      <c r="G1336" s="7">
        <v>8160</v>
      </c>
      <c r="H1336" s="7">
        <v>7729</v>
      </c>
      <c r="I1336" s="7">
        <v>8</v>
      </c>
      <c r="J1336" s="152">
        <f t="shared" si="8"/>
        <v>17.64224314367581</v>
      </c>
      <c r="K1336" s="153"/>
      <c r="L1336" s="154">
        <f>AVERAGE(J1336:J1337)</f>
        <v>17.302902948356124</v>
      </c>
      <c r="M1336" s="154">
        <f>_xlfn.STDEV.S(J1336,J1337)</f>
        <v>0.47989950647943463</v>
      </c>
      <c r="N1336" s="123"/>
      <c r="O1336" s="123"/>
      <c r="P1336" s="23">
        <f t="shared" si="1"/>
        <v>244.3</v>
      </c>
      <c r="Q1336" s="117">
        <f>AVERAGE(P1336:P1337)</f>
        <v>245.65</v>
      </c>
    </row>
    <row r="1337" spans="1:17" ht="15.75" customHeight="1" x14ac:dyDescent="0.3">
      <c r="A1337" s="118">
        <v>6020</v>
      </c>
      <c r="B1337" s="118">
        <v>133</v>
      </c>
      <c r="C1337" s="7" t="s">
        <v>534</v>
      </c>
      <c r="D1337" s="7">
        <v>22</v>
      </c>
      <c r="E1337" s="156">
        <v>43685</v>
      </c>
      <c r="F1337" s="7">
        <v>5286</v>
      </c>
      <c r="G1337" s="7">
        <v>8175</v>
      </c>
      <c r="H1337" s="7">
        <v>7756</v>
      </c>
      <c r="I1337" s="7"/>
      <c r="J1337" s="152">
        <f t="shared" si="8"/>
        <v>16.963562753036438</v>
      </c>
      <c r="K1337" s="153"/>
      <c r="L1337" s="155"/>
      <c r="M1337" s="155"/>
      <c r="N1337" s="123"/>
      <c r="O1337" s="123"/>
      <c r="P1337" s="23">
        <f t="shared" si="1"/>
        <v>247</v>
      </c>
      <c r="Q1337" s="117"/>
    </row>
    <row r="1338" spans="1:17" ht="15.75" customHeight="1" x14ac:dyDescent="0.3">
      <c r="A1338" s="118">
        <v>3759</v>
      </c>
      <c r="B1338" s="118">
        <v>181</v>
      </c>
      <c r="C1338" s="81" t="s">
        <v>535</v>
      </c>
      <c r="D1338" s="81">
        <v>14</v>
      </c>
      <c r="E1338" s="82">
        <v>43591</v>
      </c>
      <c r="F1338" s="81">
        <v>5244</v>
      </c>
      <c r="G1338" s="134">
        <v>8909</v>
      </c>
      <c r="H1338" s="81">
        <v>7600</v>
      </c>
      <c r="I1338" s="81">
        <v>2</v>
      </c>
      <c r="J1338" s="135">
        <f t="shared" si="8"/>
        <v>55.560271646859086</v>
      </c>
      <c r="K1338" s="142" t="s">
        <v>474</v>
      </c>
      <c r="L1338" s="137">
        <f>AVERAGE(J1338:J1339)</f>
        <v>56.547577683894659</v>
      </c>
      <c r="M1338" s="137">
        <f>_xlfn.STDEV.S(J1338,J1339)</f>
        <v>1.3962615877885407</v>
      </c>
      <c r="N1338" s="123">
        <v>3</v>
      </c>
      <c r="O1338" s="123"/>
      <c r="P1338" s="23">
        <f t="shared" si="1"/>
        <v>235.6</v>
      </c>
      <c r="Q1338" s="117">
        <f>AVERAGE(P1338:P1339)</f>
        <v>225.3</v>
      </c>
    </row>
    <row r="1339" spans="1:17" ht="15.75" customHeight="1" x14ac:dyDescent="0.3">
      <c r="A1339" s="118">
        <v>3760</v>
      </c>
      <c r="B1339" s="118">
        <v>182</v>
      </c>
      <c r="C1339" s="81" t="s">
        <v>535</v>
      </c>
      <c r="D1339" s="81">
        <v>14</v>
      </c>
      <c r="E1339" s="82">
        <v>43591</v>
      </c>
      <c r="F1339" s="81">
        <v>5301</v>
      </c>
      <c r="G1339" s="134">
        <v>8688</v>
      </c>
      <c r="H1339" s="81">
        <v>7451</v>
      </c>
      <c r="I1339" s="81"/>
      <c r="J1339" s="135">
        <f t="shared" si="8"/>
        <v>57.534883720930232</v>
      </c>
      <c r="K1339" s="142"/>
      <c r="L1339" s="138"/>
      <c r="M1339" s="138"/>
      <c r="N1339" s="123"/>
      <c r="O1339" s="123"/>
      <c r="P1339" s="23">
        <f t="shared" si="1"/>
        <v>215</v>
      </c>
      <c r="Q1339" s="117"/>
    </row>
    <row r="1340" spans="1:17" ht="15.75" customHeight="1" x14ac:dyDescent="0.3">
      <c r="A1340" s="118">
        <v>4419</v>
      </c>
      <c r="B1340" s="118">
        <v>125</v>
      </c>
      <c r="C1340" s="81" t="s">
        <v>535</v>
      </c>
      <c r="D1340" s="81">
        <v>16</v>
      </c>
      <c r="E1340" s="82">
        <v>43607</v>
      </c>
      <c r="F1340" s="81">
        <v>5217</v>
      </c>
      <c r="G1340" s="81">
        <v>9532</v>
      </c>
      <c r="H1340" s="81">
        <v>8167</v>
      </c>
      <c r="I1340" s="81">
        <v>2</v>
      </c>
      <c r="J1340" s="135">
        <f t="shared" si="8"/>
        <v>46.271186440677965</v>
      </c>
      <c r="K1340" s="142"/>
      <c r="L1340" s="137">
        <f>AVERAGE(J1340:J1341)</f>
        <v>45.690910850603075</v>
      </c>
      <c r="M1340" s="137">
        <f>_xlfn.STDEV.S(J1340,J1341)</f>
        <v>0.82063360939795582</v>
      </c>
      <c r="N1340" s="123"/>
      <c r="O1340" s="123"/>
      <c r="P1340" s="23">
        <f t="shared" si="1"/>
        <v>295</v>
      </c>
      <c r="Q1340" s="117">
        <f>AVERAGE(P1340:P1341)</f>
        <v>287.60000000000002</v>
      </c>
    </row>
    <row r="1341" spans="1:17" ht="15.75" customHeight="1" x14ac:dyDescent="0.3">
      <c r="A1341" s="118">
        <v>4420</v>
      </c>
      <c r="B1341" s="118">
        <v>126</v>
      </c>
      <c r="C1341" s="81" t="s">
        <v>535</v>
      </c>
      <c r="D1341" s="81">
        <v>16</v>
      </c>
      <c r="E1341" s="82">
        <v>43607</v>
      </c>
      <c r="F1341" s="81">
        <v>5232</v>
      </c>
      <c r="G1341" s="81">
        <v>9298</v>
      </c>
      <c r="H1341" s="81">
        <v>8034</v>
      </c>
      <c r="I1341" s="81"/>
      <c r="J1341" s="135">
        <f t="shared" si="8"/>
        <v>45.110635260528191</v>
      </c>
      <c r="K1341" s="142"/>
      <c r="L1341" s="138"/>
      <c r="M1341" s="138"/>
      <c r="N1341" s="123"/>
      <c r="O1341" s="123"/>
      <c r="P1341" s="23">
        <f t="shared" si="1"/>
        <v>280.2</v>
      </c>
      <c r="Q1341" s="117"/>
    </row>
    <row r="1342" spans="1:17" ht="15.75" customHeight="1" x14ac:dyDescent="0.3">
      <c r="A1342" s="118">
        <v>5065</v>
      </c>
      <c r="B1342" s="118">
        <v>125</v>
      </c>
      <c r="C1342" s="81" t="s">
        <v>535</v>
      </c>
      <c r="D1342" s="81">
        <v>18</v>
      </c>
      <c r="E1342" s="82">
        <v>43626</v>
      </c>
      <c r="F1342" s="81">
        <v>5217</v>
      </c>
      <c r="G1342" s="81">
        <v>8882</v>
      </c>
      <c r="H1342" s="81">
        <v>7901</v>
      </c>
      <c r="I1342" s="81">
        <v>9</v>
      </c>
      <c r="J1342" s="135">
        <f t="shared" si="8"/>
        <v>36.549925484351711</v>
      </c>
      <c r="K1342" s="142"/>
      <c r="L1342" s="137">
        <f>AVERAGE(J1342:J1343)</f>
        <v>36.10136159439967</v>
      </c>
      <c r="M1342" s="137">
        <f>_xlfn.STDEV.S(J1342,J1343)</f>
        <v>0.63436513676100892</v>
      </c>
      <c r="N1342" s="123"/>
      <c r="O1342" s="123"/>
      <c r="P1342" s="23">
        <f t="shared" si="1"/>
        <v>268.39999999999998</v>
      </c>
      <c r="Q1342" s="117">
        <f>AVERAGE(P1342:P1343)</f>
        <v>273.60000000000002</v>
      </c>
    </row>
    <row r="1343" spans="1:17" ht="15.75" customHeight="1" x14ac:dyDescent="0.3">
      <c r="A1343" s="118">
        <v>5066</v>
      </c>
      <c r="B1343" s="118">
        <v>126</v>
      </c>
      <c r="C1343" s="81" t="s">
        <v>535</v>
      </c>
      <c r="D1343" s="81">
        <v>18</v>
      </c>
      <c r="E1343" s="82">
        <v>43626</v>
      </c>
      <c r="F1343" s="81">
        <v>5232</v>
      </c>
      <c r="G1343" s="81">
        <v>9014</v>
      </c>
      <c r="H1343" s="81">
        <v>8020</v>
      </c>
      <c r="I1343" s="81"/>
      <c r="J1343" s="135">
        <f t="shared" si="8"/>
        <v>35.652797704447629</v>
      </c>
      <c r="K1343" s="142"/>
      <c r="L1343" s="138"/>
      <c r="M1343" s="138"/>
      <c r="N1343" s="123"/>
      <c r="O1343" s="123"/>
      <c r="P1343" s="23">
        <f t="shared" si="1"/>
        <v>278.8</v>
      </c>
      <c r="Q1343" s="117"/>
    </row>
    <row r="1344" spans="1:17" ht="15.75" customHeight="1" x14ac:dyDescent="0.3">
      <c r="A1344" s="118">
        <v>6021</v>
      </c>
      <c r="B1344" s="118">
        <v>134</v>
      </c>
      <c r="C1344" s="7" t="s">
        <v>535</v>
      </c>
      <c r="D1344" s="7">
        <v>22</v>
      </c>
      <c r="E1344" s="156">
        <v>43685</v>
      </c>
      <c r="F1344" s="7">
        <v>5220</v>
      </c>
      <c r="G1344" s="7">
        <v>8263</v>
      </c>
      <c r="H1344" s="7">
        <v>7807</v>
      </c>
      <c r="I1344" s="7">
        <v>9</v>
      </c>
      <c r="J1344" s="152">
        <f t="shared" si="8"/>
        <v>17.62659451101662</v>
      </c>
      <c r="K1344" s="153"/>
      <c r="L1344" s="154">
        <f>AVERAGE(J1344:J1345)</f>
        <v>17.208131203847792</v>
      </c>
      <c r="M1344" s="154">
        <f>_xlfn.STDEV.S(J1344,J1345)</f>
        <v>0.59179648435365273</v>
      </c>
      <c r="N1344" s="123"/>
      <c r="O1344" s="123"/>
      <c r="P1344" s="23">
        <f t="shared" si="1"/>
        <v>258.7</v>
      </c>
      <c r="Q1344" s="117">
        <f>AVERAGE(P1344:P1345)</f>
        <v>264.85000000000002</v>
      </c>
    </row>
    <row r="1345" spans="1:17" ht="15.75" customHeight="1" x14ac:dyDescent="0.3">
      <c r="A1345" s="118">
        <v>6022</v>
      </c>
      <c r="B1345" s="118">
        <v>134</v>
      </c>
      <c r="C1345" s="7" t="s">
        <v>535</v>
      </c>
      <c r="D1345" s="7">
        <v>22</v>
      </c>
      <c r="E1345" s="156">
        <v>43685</v>
      </c>
      <c r="F1345" s="7">
        <v>5220</v>
      </c>
      <c r="G1345" s="7">
        <v>8385</v>
      </c>
      <c r="H1345" s="7">
        <v>7930</v>
      </c>
      <c r="I1345" s="7"/>
      <c r="J1345" s="152">
        <f t="shared" si="8"/>
        <v>16.789667896678967</v>
      </c>
      <c r="K1345" s="153"/>
      <c r="L1345" s="155"/>
      <c r="M1345" s="155"/>
      <c r="N1345" s="123"/>
      <c r="O1345" s="123"/>
      <c r="P1345" s="23">
        <f t="shared" si="1"/>
        <v>271</v>
      </c>
      <c r="Q1345" s="117"/>
    </row>
    <row r="1346" spans="1:17" ht="15.75" customHeight="1" x14ac:dyDescent="0.3">
      <c r="A1346" s="118">
        <v>3393</v>
      </c>
      <c r="B1346" s="118">
        <v>149</v>
      </c>
      <c r="C1346" s="67" t="s">
        <v>536</v>
      </c>
      <c r="D1346" s="67">
        <v>13</v>
      </c>
      <c r="E1346" s="68">
        <v>43587</v>
      </c>
      <c r="F1346" s="67">
        <v>5222</v>
      </c>
      <c r="G1346" s="67">
        <v>8544</v>
      </c>
      <c r="H1346" s="67">
        <v>7690</v>
      </c>
      <c r="I1346" s="67">
        <v>1</v>
      </c>
      <c r="J1346" s="157">
        <f t="shared" si="8"/>
        <v>34.60291734197731</v>
      </c>
      <c r="K1346" s="158" t="s">
        <v>407</v>
      </c>
      <c r="L1346" s="159">
        <f>AVERAGE(J1346:J1347)</f>
        <v>34.419326226173993</v>
      </c>
      <c r="M1346" s="159">
        <f>_xlfn.STDEV.S(J1346,J1347)</f>
        <v>0.25963704590025533</v>
      </c>
      <c r="N1346" s="123">
        <v>1</v>
      </c>
      <c r="O1346" s="123"/>
      <c r="P1346" s="23">
        <f t="shared" si="1"/>
        <v>246.8</v>
      </c>
      <c r="Q1346" s="117">
        <f>AVERAGE(P1346:P1347)</f>
        <v>243.45</v>
      </c>
    </row>
    <row r="1347" spans="1:17" ht="15.75" customHeight="1" x14ac:dyDescent="0.3">
      <c r="A1347" s="118">
        <v>3394</v>
      </c>
      <c r="B1347" s="118">
        <v>150</v>
      </c>
      <c r="C1347" s="67" t="s">
        <v>536</v>
      </c>
      <c r="D1347" s="67">
        <v>13</v>
      </c>
      <c r="E1347" s="68">
        <v>43587</v>
      </c>
      <c r="F1347" s="67">
        <v>5188</v>
      </c>
      <c r="G1347" s="67">
        <v>8411</v>
      </c>
      <c r="H1347" s="67">
        <v>7589</v>
      </c>
      <c r="I1347" s="67"/>
      <c r="J1347" s="157">
        <f t="shared" si="8"/>
        <v>34.235735110370683</v>
      </c>
      <c r="K1347" s="158"/>
      <c r="L1347" s="160"/>
      <c r="M1347" s="160"/>
      <c r="N1347" s="123"/>
      <c r="O1347" s="123"/>
      <c r="P1347" s="23">
        <f t="shared" si="1"/>
        <v>240.1</v>
      </c>
      <c r="Q1347" s="117"/>
    </row>
    <row r="1348" spans="1:17" ht="15.75" customHeight="1" x14ac:dyDescent="0.3">
      <c r="A1348" s="118">
        <v>4115</v>
      </c>
      <c r="B1348" s="118">
        <v>145</v>
      </c>
      <c r="C1348" s="67" t="s">
        <v>536</v>
      </c>
      <c r="D1348" s="67">
        <v>15</v>
      </c>
      <c r="E1348" s="68">
        <v>43599</v>
      </c>
      <c r="F1348" s="67">
        <v>5181</v>
      </c>
      <c r="G1348" s="67">
        <v>8364</v>
      </c>
      <c r="H1348" s="67">
        <v>7674</v>
      </c>
      <c r="I1348" s="67"/>
      <c r="J1348" s="157">
        <f t="shared" si="8"/>
        <v>27.677496991576412</v>
      </c>
      <c r="K1348" s="157"/>
      <c r="L1348" s="159">
        <f>AVERAGE(J1348:J1349)</f>
        <v>27.997683550245647</v>
      </c>
      <c r="M1348" s="159">
        <f>_xlfn.STDEV.S(J1348,J1349)</f>
        <v>0.45281217375960076</v>
      </c>
      <c r="N1348" s="123"/>
      <c r="O1348" s="123"/>
      <c r="P1348" s="23">
        <f t="shared" si="1"/>
        <v>249.3</v>
      </c>
      <c r="Q1348" s="117">
        <f>AVERAGE(P1348:P1349)</f>
        <v>248.60000000000002</v>
      </c>
    </row>
    <row r="1349" spans="1:17" ht="15.75" customHeight="1" x14ac:dyDescent="0.3">
      <c r="A1349" s="118">
        <v>4116</v>
      </c>
      <c r="B1349" s="118">
        <v>146</v>
      </c>
      <c r="C1349" s="67" t="s">
        <v>536</v>
      </c>
      <c r="D1349" s="67">
        <v>15</v>
      </c>
      <c r="E1349" s="68">
        <v>43599</v>
      </c>
      <c r="F1349" s="67">
        <v>5179</v>
      </c>
      <c r="G1349" s="67">
        <v>8360</v>
      </c>
      <c r="H1349" s="67">
        <v>7658</v>
      </c>
      <c r="I1349" s="67"/>
      <c r="J1349" s="157">
        <f t="shared" si="8"/>
        <v>28.317870108914882</v>
      </c>
      <c r="K1349" s="157"/>
      <c r="L1349" s="160"/>
      <c r="M1349" s="160"/>
      <c r="N1349" s="123"/>
      <c r="O1349" s="123"/>
      <c r="P1349" s="23">
        <f t="shared" si="1"/>
        <v>247.9</v>
      </c>
      <c r="Q1349" s="117"/>
    </row>
    <row r="1350" spans="1:17" ht="15.75" customHeight="1" x14ac:dyDescent="0.3">
      <c r="A1350" s="118">
        <v>4761</v>
      </c>
      <c r="B1350" s="118">
        <v>145</v>
      </c>
      <c r="C1350" s="67" t="s">
        <v>536</v>
      </c>
      <c r="D1350" s="67">
        <v>17</v>
      </c>
      <c r="E1350" s="68">
        <v>43619</v>
      </c>
      <c r="F1350" s="67">
        <v>5181</v>
      </c>
      <c r="G1350" s="67">
        <v>9131</v>
      </c>
      <c r="H1350" s="67">
        <v>7960</v>
      </c>
      <c r="I1350" s="67"/>
      <c r="J1350" s="157">
        <f t="shared" si="8"/>
        <v>42.137459517812168</v>
      </c>
      <c r="K1350" s="158"/>
      <c r="L1350" s="159">
        <f>AVERAGE(J1350:J1351)</f>
        <v>42.711079179033277</v>
      </c>
      <c r="M1350" s="159">
        <f>_xlfn.STDEV.S(J1350,J1351)</f>
        <v>0.8112207045427573</v>
      </c>
      <c r="N1350" s="123"/>
      <c r="O1350" s="123"/>
      <c r="P1350" s="23">
        <f t="shared" si="1"/>
        <v>277.89999999999998</v>
      </c>
      <c r="Q1350" s="117">
        <f>AVERAGE(P1350:P1351)</f>
        <v>272.60000000000002</v>
      </c>
    </row>
    <row r="1351" spans="1:17" ht="15.75" customHeight="1" x14ac:dyDescent="0.3">
      <c r="A1351" s="118">
        <v>4762</v>
      </c>
      <c r="B1351" s="118">
        <v>146</v>
      </c>
      <c r="C1351" s="67" t="s">
        <v>536</v>
      </c>
      <c r="D1351" s="67">
        <v>17</v>
      </c>
      <c r="E1351" s="68">
        <v>43619</v>
      </c>
      <c r="F1351" s="67">
        <v>5179</v>
      </c>
      <c r="G1351" s="67">
        <v>9009</v>
      </c>
      <c r="H1351" s="67">
        <v>7852</v>
      </c>
      <c r="I1351" s="67"/>
      <c r="J1351" s="157">
        <f t="shared" si="8"/>
        <v>43.284698840254393</v>
      </c>
      <c r="K1351" s="158"/>
      <c r="L1351" s="160"/>
      <c r="M1351" s="160"/>
      <c r="N1351" s="123"/>
      <c r="O1351" s="123"/>
      <c r="P1351" s="23">
        <f t="shared" si="1"/>
        <v>267.3</v>
      </c>
      <c r="Q1351" s="117"/>
    </row>
    <row r="1352" spans="1:17" ht="15.75" customHeight="1" x14ac:dyDescent="0.3">
      <c r="A1352" s="118">
        <v>5369</v>
      </c>
      <c r="B1352" s="118">
        <v>107</v>
      </c>
      <c r="C1352" s="7" t="s">
        <v>536</v>
      </c>
      <c r="D1352" s="7">
        <v>19</v>
      </c>
      <c r="E1352" s="156">
        <v>43637</v>
      </c>
      <c r="F1352" s="7">
        <v>5226</v>
      </c>
      <c r="G1352" s="7">
        <v>8456</v>
      </c>
      <c r="H1352" s="7">
        <v>7734</v>
      </c>
      <c r="I1352" s="7">
        <v>9</v>
      </c>
      <c r="J1352" s="161">
        <f t="shared" si="8"/>
        <v>28.787878787878789</v>
      </c>
      <c r="K1352" s="3"/>
      <c r="L1352" s="162">
        <f>AVERAGE(J1352:J1353)</f>
        <v>28.58285109825151</v>
      </c>
      <c r="M1352" s="162">
        <f>_xlfn.STDEV.S(J1352,J1353)</f>
        <v>0.28995293933291966</v>
      </c>
      <c r="N1352" s="123"/>
      <c r="O1352" s="123"/>
      <c r="P1352" s="23">
        <f t="shared" si="1"/>
        <v>250.8</v>
      </c>
      <c r="Q1352" s="117">
        <f>AVERAGE(P1352:P1353)</f>
        <v>247.15</v>
      </c>
    </row>
    <row r="1353" spans="1:17" ht="15.75" customHeight="1" x14ac:dyDescent="0.3">
      <c r="A1353" s="118">
        <v>5370</v>
      </c>
      <c r="B1353" s="118">
        <v>108</v>
      </c>
      <c r="C1353" s="7" t="s">
        <v>536</v>
      </c>
      <c r="D1353" s="7">
        <v>19</v>
      </c>
      <c r="E1353" s="156">
        <v>43637</v>
      </c>
      <c r="F1353" s="7">
        <v>5274</v>
      </c>
      <c r="G1353" s="7">
        <v>8400</v>
      </c>
      <c r="H1353" s="7">
        <v>7709</v>
      </c>
      <c r="I1353" s="7"/>
      <c r="J1353" s="161">
        <f t="shared" si="8"/>
        <v>28.377823408624231</v>
      </c>
      <c r="K1353" s="3"/>
      <c r="L1353" s="23"/>
      <c r="M1353" s="23"/>
      <c r="N1353" s="123"/>
      <c r="O1353" s="123"/>
      <c r="P1353" s="23">
        <f t="shared" si="1"/>
        <v>243.5</v>
      </c>
      <c r="Q1353" s="117"/>
    </row>
    <row r="1354" spans="1:17" ht="15.75" customHeight="1" x14ac:dyDescent="0.3">
      <c r="A1354" s="118">
        <v>6023</v>
      </c>
      <c r="B1354" s="118">
        <v>135</v>
      </c>
      <c r="C1354" s="7" t="s">
        <v>536</v>
      </c>
      <c r="D1354" s="7">
        <v>22</v>
      </c>
      <c r="E1354" s="156">
        <v>43685</v>
      </c>
      <c r="F1354" s="7">
        <v>5240</v>
      </c>
      <c r="G1354" s="7">
        <v>7916</v>
      </c>
      <c r="H1354" s="7">
        <v>7516</v>
      </c>
      <c r="I1354" s="7">
        <v>9</v>
      </c>
      <c r="J1354" s="152">
        <f t="shared" si="8"/>
        <v>17.574692442882249</v>
      </c>
      <c r="K1354" s="153"/>
      <c r="L1354" s="154">
        <f>AVERAGE(J1354:J1355)</f>
        <v>17.146008835422887</v>
      </c>
      <c r="M1354" s="154">
        <f>_xlfn.STDEV.S(J1354,J1355)</f>
        <v>0.60625017163605421</v>
      </c>
      <c r="N1354" s="123"/>
      <c r="O1354" s="123"/>
      <c r="P1354" s="23">
        <f t="shared" si="1"/>
        <v>227.6</v>
      </c>
      <c r="Q1354" s="117">
        <f>AVERAGE(P1354:P1355)</f>
        <v>228.95</v>
      </c>
    </row>
    <row r="1355" spans="1:17" ht="15.75" customHeight="1" x14ac:dyDescent="0.3">
      <c r="A1355" s="118">
        <v>6024</v>
      </c>
      <c r="B1355" s="118">
        <v>135</v>
      </c>
      <c r="C1355" s="7" t="s">
        <v>536</v>
      </c>
      <c r="D1355" s="7">
        <v>22</v>
      </c>
      <c r="E1355" s="156">
        <v>43685</v>
      </c>
      <c r="F1355" s="7">
        <v>5240</v>
      </c>
      <c r="G1355" s="7">
        <v>7928</v>
      </c>
      <c r="H1355" s="7">
        <v>7543</v>
      </c>
      <c r="I1355" s="7"/>
      <c r="J1355" s="152">
        <f t="shared" si="8"/>
        <v>16.717325227963524</v>
      </c>
      <c r="K1355" s="153"/>
      <c r="L1355" s="155"/>
      <c r="M1355" s="155"/>
      <c r="N1355" s="123"/>
      <c r="O1355" s="123"/>
      <c r="P1355" s="23">
        <f t="shared" si="1"/>
        <v>230.3</v>
      </c>
      <c r="Q1355" s="117"/>
    </row>
    <row r="1356" spans="1:17" ht="15.75" customHeight="1" x14ac:dyDescent="0.3">
      <c r="A1356" s="118">
        <v>2963</v>
      </c>
      <c r="B1356" s="118">
        <v>47</v>
      </c>
      <c r="C1356" s="57" t="s">
        <v>537</v>
      </c>
      <c r="D1356" s="57">
        <v>11</v>
      </c>
      <c r="E1356" s="58">
        <v>43571</v>
      </c>
      <c r="F1356" s="151">
        <v>5258</v>
      </c>
      <c r="G1356" s="57">
        <v>7411</v>
      </c>
      <c r="H1356" s="57">
        <v>6944</v>
      </c>
      <c r="I1356" s="57">
        <v>2</v>
      </c>
      <c r="J1356" s="152">
        <f t="shared" si="8"/>
        <v>27.698695136417555</v>
      </c>
      <c r="K1356" s="153" t="s">
        <v>13</v>
      </c>
      <c r="L1356" s="154">
        <f>AVERAGE(J1356:J1357)</f>
        <v>28.130889624283544</v>
      </c>
      <c r="M1356" s="154">
        <f>_xlfn.STDEV.S(J1356,J1357)</f>
        <v>0.61121530632297494</v>
      </c>
      <c r="N1356" s="123">
        <v>2</v>
      </c>
      <c r="O1356" s="123"/>
      <c r="P1356" s="23">
        <f t="shared" si="1"/>
        <v>168.6</v>
      </c>
      <c r="Q1356" s="117">
        <f>AVERAGE(P1356:P1357)</f>
        <v>169.89999999999998</v>
      </c>
    </row>
    <row r="1357" spans="1:17" ht="15.75" customHeight="1" x14ac:dyDescent="0.3">
      <c r="A1357" s="118">
        <v>2964</v>
      </c>
      <c r="B1357" s="118">
        <v>48</v>
      </c>
      <c r="C1357" s="57" t="s">
        <v>537</v>
      </c>
      <c r="D1357" s="57">
        <v>11</v>
      </c>
      <c r="E1357" s="58">
        <v>43571</v>
      </c>
      <c r="F1357" s="151">
        <v>5245</v>
      </c>
      <c r="G1357" s="57">
        <v>7446</v>
      </c>
      <c r="H1357" s="57">
        <v>6957</v>
      </c>
      <c r="I1357" s="57"/>
      <c r="J1357" s="152">
        <f t="shared" si="8"/>
        <v>28.563084112149532</v>
      </c>
      <c r="K1357" s="153"/>
      <c r="L1357" s="155"/>
      <c r="M1357" s="155"/>
      <c r="N1357" s="123"/>
      <c r="O1357" s="123"/>
      <c r="P1357" s="23">
        <f t="shared" si="1"/>
        <v>171.2</v>
      </c>
      <c r="Q1357" s="117"/>
    </row>
    <row r="1358" spans="1:17" ht="15.75" customHeight="1" x14ac:dyDescent="0.3">
      <c r="A1358" s="118">
        <v>3761</v>
      </c>
      <c r="B1358" s="118">
        <v>183</v>
      </c>
      <c r="C1358" s="57" t="s">
        <v>537</v>
      </c>
      <c r="D1358" s="57">
        <v>14</v>
      </c>
      <c r="E1358" s="58">
        <v>43591</v>
      </c>
      <c r="F1358" s="57">
        <v>5192</v>
      </c>
      <c r="G1358" s="151">
        <v>7282</v>
      </c>
      <c r="H1358" s="57">
        <v>6879</v>
      </c>
      <c r="I1358" s="57"/>
      <c r="J1358" s="152">
        <f t="shared" si="8"/>
        <v>23.888559573206877</v>
      </c>
      <c r="K1358" s="153" t="s">
        <v>13</v>
      </c>
      <c r="L1358" s="154">
        <f>AVERAGE(J1358:J1359)</f>
        <v>23.514285644834253</v>
      </c>
      <c r="M1358" s="154">
        <f>_xlfn.STDEV.S(J1358,J1359)</f>
        <v>0.52930326554722085</v>
      </c>
      <c r="N1358" s="123"/>
      <c r="O1358" s="123"/>
      <c r="P1358" s="23">
        <f t="shared" si="1"/>
        <v>168.7</v>
      </c>
      <c r="Q1358" s="117">
        <f>AVERAGE(P1358:P1359)</f>
        <v>169.7</v>
      </c>
    </row>
    <row r="1359" spans="1:17" ht="15.75" customHeight="1" x14ac:dyDescent="0.3">
      <c r="A1359" s="118">
        <v>3762</v>
      </c>
      <c r="B1359" s="118">
        <v>184</v>
      </c>
      <c r="C1359" s="57" t="s">
        <v>537</v>
      </c>
      <c r="D1359" s="57">
        <v>14</v>
      </c>
      <c r="E1359" s="58">
        <v>43591</v>
      </c>
      <c r="F1359" s="57">
        <v>5243</v>
      </c>
      <c r="G1359" s="151">
        <v>7345</v>
      </c>
      <c r="H1359" s="57">
        <v>6950</v>
      </c>
      <c r="I1359" s="57"/>
      <c r="J1359" s="152">
        <f t="shared" si="8"/>
        <v>23.140011716461629</v>
      </c>
      <c r="K1359" s="153"/>
      <c r="L1359" s="155"/>
      <c r="M1359" s="155"/>
      <c r="N1359" s="123"/>
      <c r="O1359" s="123"/>
      <c r="P1359" s="23">
        <f t="shared" si="1"/>
        <v>170.7</v>
      </c>
      <c r="Q1359" s="117"/>
    </row>
    <row r="1360" spans="1:17" ht="15.75" customHeight="1" x14ac:dyDescent="0.3">
      <c r="A1360" s="118">
        <v>4421</v>
      </c>
      <c r="B1360" s="118">
        <v>127</v>
      </c>
      <c r="C1360" s="57" t="s">
        <v>537</v>
      </c>
      <c r="D1360" s="57">
        <v>16</v>
      </c>
      <c r="E1360" s="58">
        <v>43607</v>
      </c>
      <c r="F1360" s="57">
        <v>5247</v>
      </c>
      <c r="G1360" s="57">
        <v>8135</v>
      </c>
      <c r="H1360" s="57">
        <v>7570</v>
      </c>
      <c r="I1360" s="57">
        <v>2</v>
      </c>
      <c r="J1360" s="152">
        <f t="shared" si="8"/>
        <v>24.321997417133019</v>
      </c>
      <c r="K1360" s="153"/>
      <c r="L1360" s="154">
        <f>AVERAGE(J1360:J1361)</f>
        <v>24.110292141650469</v>
      </c>
      <c r="M1360" s="154">
        <f>_xlfn.STDEV.S(J1360,J1361)</f>
        <v>0.29939647181335816</v>
      </c>
      <c r="N1360" s="123"/>
      <c r="O1360" s="123"/>
      <c r="P1360" s="23">
        <f t="shared" si="1"/>
        <v>232.3</v>
      </c>
      <c r="Q1360" s="117">
        <f>AVERAGE(P1360:P1361)</f>
        <v>236.45</v>
      </c>
    </row>
    <row r="1361" spans="1:17" ht="15.75" customHeight="1" x14ac:dyDescent="0.3">
      <c r="A1361" s="118">
        <v>4422</v>
      </c>
      <c r="B1361" s="118">
        <v>128</v>
      </c>
      <c r="C1361" s="57" t="s">
        <v>537</v>
      </c>
      <c r="D1361" s="57">
        <v>16</v>
      </c>
      <c r="E1361" s="58">
        <v>43607</v>
      </c>
      <c r="F1361" s="57">
        <v>5213</v>
      </c>
      <c r="G1361" s="57">
        <v>8194</v>
      </c>
      <c r="H1361" s="57">
        <v>7619</v>
      </c>
      <c r="I1361" s="57"/>
      <c r="J1361" s="152">
        <f t="shared" si="8"/>
        <v>23.898586866167914</v>
      </c>
      <c r="K1361" s="153"/>
      <c r="L1361" s="155"/>
      <c r="M1361" s="155"/>
      <c r="N1361" s="123"/>
      <c r="O1361" s="123"/>
      <c r="P1361" s="23">
        <f t="shared" si="1"/>
        <v>240.6</v>
      </c>
      <c r="Q1361" s="117"/>
    </row>
    <row r="1362" spans="1:17" ht="15.75" customHeight="1" x14ac:dyDescent="0.3">
      <c r="A1362" s="118">
        <v>5067</v>
      </c>
      <c r="B1362" s="118">
        <v>127</v>
      </c>
      <c r="C1362" s="57" t="s">
        <v>537</v>
      </c>
      <c r="D1362" s="57">
        <v>18</v>
      </c>
      <c r="E1362" s="58">
        <v>43626</v>
      </c>
      <c r="F1362" s="57">
        <v>5247</v>
      </c>
      <c r="G1362" s="57">
        <v>8252</v>
      </c>
      <c r="H1362" s="57">
        <v>7737</v>
      </c>
      <c r="I1362" s="57">
        <v>7</v>
      </c>
      <c r="J1362" s="152">
        <f t="shared" si="8"/>
        <v>20.682730923694777</v>
      </c>
      <c r="K1362" s="153"/>
      <c r="L1362" s="154">
        <f>AVERAGE(J1362:J1363)</f>
        <v>21.120533810656433</v>
      </c>
      <c r="M1362" s="154">
        <f>_xlfn.STDEV.S(J1362,J1363)</f>
        <v>0.619146780387266</v>
      </c>
      <c r="N1362" s="123"/>
      <c r="O1362" s="123"/>
      <c r="P1362" s="23">
        <f t="shared" si="1"/>
        <v>249</v>
      </c>
      <c r="Q1362" s="117">
        <f>AVERAGE(P1362:P1363)</f>
        <v>248.35</v>
      </c>
    </row>
    <row r="1363" spans="1:17" ht="15.75" customHeight="1" x14ac:dyDescent="0.3">
      <c r="A1363" s="118">
        <v>5068</v>
      </c>
      <c r="B1363" s="118">
        <v>128</v>
      </c>
      <c r="C1363" s="57" t="s">
        <v>537</v>
      </c>
      <c r="D1363" s="57">
        <v>18</v>
      </c>
      <c r="E1363" s="58">
        <v>43626</v>
      </c>
      <c r="F1363" s="57">
        <v>5213</v>
      </c>
      <c r="G1363" s="57">
        <v>8224</v>
      </c>
      <c r="H1363" s="57">
        <v>7690</v>
      </c>
      <c r="I1363" s="57"/>
      <c r="J1363" s="152">
        <f t="shared" si="8"/>
        <v>21.558336697618085</v>
      </c>
      <c r="K1363" s="153"/>
      <c r="L1363" s="155"/>
      <c r="M1363" s="155"/>
      <c r="N1363" s="123"/>
      <c r="O1363" s="123"/>
      <c r="P1363" s="23">
        <f t="shared" si="1"/>
        <v>247.7</v>
      </c>
      <c r="Q1363" s="117"/>
    </row>
    <row r="1364" spans="1:17" ht="15.75" customHeight="1" x14ac:dyDescent="0.3">
      <c r="A1364" s="118">
        <v>5627</v>
      </c>
      <c r="B1364" s="118">
        <v>71</v>
      </c>
      <c r="C1364" s="7" t="s">
        <v>537</v>
      </c>
      <c r="D1364" s="7">
        <v>21</v>
      </c>
      <c r="E1364" s="156">
        <v>43657</v>
      </c>
      <c r="F1364" s="7">
        <v>5256</v>
      </c>
      <c r="G1364" s="7">
        <v>8151</v>
      </c>
      <c r="H1364" s="7">
        <v>7694</v>
      </c>
      <c r="I1364" s="7">
        <v>7</v>
      </c>
      <c r="J1364" s="152">
        <f t="shared" si="8"/>
        <v>18.74487284659557</v>
      </c>
      <c r="K1364" s="153"/>
      <c r="L1364" s="154">
        <f>AVERAGE(J1364:J1365)</f>
        <v>18.933765213757752</v>
      </c>
      <c r="M1364" s="154">
        <f>_xlfn.STDEV.S(J1364,J1365)</f>
        <v>0.26713414746951675</v>
      </c>
      <c r="N1364" s="123"/>
      <c r="O1364" s="123"/>
      <c r="P1364" s="23">
        <f t="shared" si="1"/>
        <v>243.8</v>
      </c>
      <c r="Q1364" s="117">
        <f>AVERAGE(P1364:P1365)</f>
        <v>239.3</v>
      </c>
    </row>
    <row r="1365" spans="1:17" ht="15.75" customHeight="1" x14ac:dyDescent="0.3">
      <c r="A1365" s="118">
        <v>5628</v>
      </c>
      <c r="B1365" s="118">
        <v>72</v>
      </c>
      <c r="C1365" s="7" t="s">
        <v>537</v>
      </c>
      <c r="D1365" s="7">
        <v>21</v>
      </c>
      <c r="E1365" s="156">
        <v>43657</v>
      </c>
      <c r="F1365" s="7">
        <v>5223</v>
      </c>
      <c r="G1365" s="7">
        <v>8020</v>
      </c>
      <c r="H1365" s="7">
        <v>7571</v>
      </c>
      <c r="I1365" s="7"/>
      <c r="J1365" s="152">
        <f t="shared" si="8"/>
        <v>19.122657580919935</v>
      </c>
      <c r="K1365" s="153"/>
      <c r="L1365" s="155"/>
      <c r="M1365" s="155"/>
      <c r="N1365" s="123"/>
      <c r="O1365" s="123"/>
      <c r="P1365" s="23">
        <f t="shared" si="1"/>
        <v>234.8</v>
      </c>
      <c r="Q1365" s="117"/>
    </row>
    <row r="1366" spans="1:17" ht="15.75" customHeight="1" x14ac:dyDescent="0.3">
      <c r="A1366" s="118">
        <v>6025</v>
      </c>
      <c r="B1366" s="118">
        <v>136</v>
      </c>
      <c r="C1366" s="7" t="s">
        <v>537</v>
      </c>
      <c r="D1366" s="7">
        <v>22</v>
      </c>
      <c r="E1366" s="156">
        <v>43685</v>
      </c>
      <c r="F1366" s="7">
        <v>5219</v>
      </c>
      <c r="G1366" s="7">
        <v>7923</v>
      </c>
      <c r="H1366" s="7">
        <v>7524</v>
      </c>
      <c r="I1366" s="7">
        <v>10</v>
      </c>
      <c r="J1366" s="152">
        <f t="shared" si="8"/>
        <v>17.310195227765725</v>
      </c>
      <c r="K1366" s="153"/>
      <c r="L1366" s="154">
        <f>AVERAGE(J1366:J1367)</f>
        <v>16.969602810448613</v>
      </c>
      <c r="M1366" s="154">
        <f>_xlfn.STDEV.S(J1366,J1367)</f>
        <v>0.48167041581129866</v>
      </c>
      <c r="N1366" s="123"/>
      <c r="O1366" s="123"/>
      <c r="P1366" s="23">
        <f t="shared" si="1"/>
        <v>230.5</v>
      </c>
      <c r="Q1366" s="117">
        <f>AVERAGE(P1366:P1367)</f>
        <v>225.9</v>
      </c>
    </row>
    <row r="1367" spans="1:17" ht="15.75" customHeight="1" x14ac:dyDescent="0.3">
      <c r="A1367" s="118">
        <v>6026</v>
      </c>
      <c r="B1367" s="118">
        <v>136</v>
      </c>
      <c r="C1367" s="7" t="s">
        <v>537</v>
      </c>
      <c r="D1367" s="7">
        <v>22</v>
      </c>
      <c r="E1367" s="156">
        <v>43685</v>
      </c>
      <c r="F1367" s="7">
        <v>5219</v>
      </c>
      <c r="G1367" s="7">
        <v>7800</v>
      </c>
      <c r="H1367" s="7">
        <v>7432</v>
      </c>
      <c r="I1367" s="7"/>
      <c r="J1367" s="152">
        <f t="shared" si="8"/>
        <v>16.629010393131498</v>
      </c>
      <c r="K1367" s="153"/>
      <c r="L1367" s="155"/>
      <c r="M1367" s="155"/>
      <c r="N1367" s="123"/>
      <c r="O1367" s="123"/>
      <c r="P1367" s="23">
        <f t="shared" si="1"/>
        <v>221.3</v>
      </c>
      <c r="Q1367" s="117"/>
    </row>
    <row r="1368" spans="1:17" ht="15.75" customHeight="1" x14ac:dyDescent="0.3">
      <c r="A1368" s="118">
        <v>3395</v>
      </c>
      <c r="B1368" s="118">
        <v>151</v>
      </c>
      <c r="C1368" s="67" t="s">
        <v>538</v>
      </c>
      <c r="D1368" s="67">
        <v>13</v>
      </c>
      <c r="E1368" s="68">
        <v>43587</v>
      </c>
      <c r="F1368" s="67">
        <v>5221</v>
      </c>
      <c r="G1368" s="67">
        <v>6759</v>
      </c>
      <c r="H1368" s="67">
        <v>6456</v>
      </c>
      <c r="I1368" s="67">
        <v>1</v>
      </c>
      <c r="J1368" s="157">
        <f t="shared" si="8"/>
        <v>24.534412955465587</v>
      </c>
      <c r="K1368" s="158" t="s">
        <v>13</v>
      </c>
      <c r="L1368" s="159">
        <f>AVERAGE(J1368:J1369)</f>
        <v>24.813162360085734</v>
      </c>
      <c r="M1368" s="159">
        <f>_xlfn.STDEV.S(J1368,J1369)</f>
        <v>0.39421118851723685</v>
      </c>
      <c r="N1368" s="123">
        <v>1</v>
      </c>
      <c r="O1368" s="123"/>
      <c r="P1368" s="23">
        <f t="shared" si="1"/>
        <v>123.5</v>
      </c>
      <c r="Q1368" s="117">
        <f>AVERAGE(P1368:P1369)</f>
        <v>116.15</v>
      </c>
    </row>
    <row r="1369" spans="1:17" ht="15.75" customHeight="1" x14ac:dyDescent="0.3">
      <c r="A1369" s="118">
        <v>3396</v>
      </c>
      <c r="B1369" s="118">
        <v>152</v>
      </c>
      <c r="C1369" s="67" t="s">
        <v>538</v>
      </c>
      <c r="D1369" s="67">
        <v>13</v>
      </c>
      <c r="E1369" s="68">
        <v>43587</v>
      </c>
      <c r="F1369" s="67">
        <v>5292</v>
      </c>
      <c r="G1369" s="67">
        <v>6653</v>
      </c>
      <c r="H1369" s="67">
        <v>6380</v>
      </c>
      <c r="I1369" s="67"/>
      <c r="J1369" s="157">
        <f t="shared" si="8"/>
        <v>25.09191176470588</v>
      </c>
      <c r="K1369" s="158"/>
      <c r="L1369" s="160"/>
      <c r="M1369" s="160"/>
      <c r="N1369" s="123"/>
      <c r="O1369" s="123"/>
      <c r="P1369" s="23">
        <f t="shared" si="1"/>
        <v>108.8</v>
      </c>
      <c r="Q1369" s="117"/>
    </row>
    <row r="1370" spans="1:17" ht="15.75" customHeight="1" x14ac:dyDescent="0.3">
      <c r="A1370" s="118">
        <v>4117</v>
      </c>
      <c r="B1370" s="118">
        <v>147</v>
      </c>
      <c r="C1370" s="67" t="s">
        <v>538</v>
      </c>
      <c r="D1370" s="67">
        <v>15</v>
      </c>
      <c r="E1370" s="68">
        <v>43599</v>
      </c>
      <c r="F1370" s="67">
        <v>5265</v>
      </c>
      <c r="G1370" s="67">
        <v>7180</v>
      </c>
      <c r="H1370" s="67">
        <v>6802</v>
      </c>
      <c r="I1370" s="67"/>
      <c r="J1370" s="157">
        <f t="shared" si="8"/>
        <v>24.593363695510735</v>
      </c>
      <c r="K1370" s="157"/>
      <c r="L1370" s="159">
        <f>AVERAGE(J1370:J1371)</f>
        <v>24.467523209348172</v>
      </c>
      <c r="M1370" s="159">
        <f>_xlfn.STDEV.S(J1370,J1371)</f>
        <v>0.17796532222671763</v>
      </c>
      <c r="N1370" s="123"/>
      <c r="O1370" s="123"/>
      <c r="P1370" s="23">
        <f t="shared" si="1"/>
        <v>153.69999999999999</v>
      </c>
      <c r="Q1370" s="117">
        <f>AVERAGE(P1370:P1371)</f>
        <v>154.69999999999999</v>
      </c>
    </row>
    <row r="1371" spans="1:17" ht="15.75" customHeight="1" x14ac:dyDescent="0.3">
      <c r="A1371" s="118">
        <v>4118</v>
      </c>
      <c r="B1371" s="118">
        <v>148</v>
      </c>
      <c r="C1371" s="67" t="s">
        <v>538</v>
      </c>
      <c r="D1371" s="67">
        <v>15</v>
      </c>
      <c r="E1371" s="68">
        <v>43599</v>
      </c>
      <c r="F1371" s="67">
        <v>5186</v>
      </c>
      <c r="G1371" s="67">
        <v>7122</v>
      </c>
      <c r="H1371" s="67">
        <v>6743</v>
      </c>
      <c r="I1371" s="67"/>
      <c r="J1371" s="157">
        <f t="shared" si="8"/>
        <v>24.341682723185613</v>
      </c>
      <c r="K1371" s="157"/>
      <c r="L1371" s="160"/>
      <c r="M1371" s="160"/>
      <c r="N1371" s="123"/>
      <c r="O1371" s="123"/>
      <c r="P1371" s="23">
        <f t="shared" si="1"/>
        <v>155.69999999999999</v>
      </c>
      <c r="Q1371" s="117"/>
    </row>
    <row r="1372" spans="1:17" ht="15.75" customHeight="1" x14ac:dyDescent="0.3">
      <c r="A1372" s="118">
        <v>4763</v>
      </c>
      <c r="B1372" s="118">
        <v>147</v>
      </c>
      <c r="C1372" s="67" t="s">
        <v>538</v>
      </c>
      <c r="D1372" s="67">
        <v>17</v>
      </c>
      <c r="E1372" s="68">
        <v>43619</v>
      </c>
      <c r="F1372" s="67">
        <v>5265</v>
      </c>
      <c r="G1372" s="67">
        <v>7181</v>
      </c>
      <c r="H1372" s="67">
        <v>6786</v>
      </c>
      <c r="I1372" s="67"/>
      <c r="J1372" s="157">
        <f t="shared" si="8"/>
        <v>25.96975673898751</v>
      </c>
      <c r="K1372" s="158"/>
      <c r="L1372" s="159">
        <f>AVERAGE(J1372:J1373)</f>
        <v>26.042982345028925</v>
      </c>
      <c r="M1372" s="159">
        <f>_xlfn.STDEV.S(J1372,J1373)</f>
        <v>0.10355664517675604</v>
      </c>
      <c r="N1372" s="123"/>
      <c r="O1372" s="123"/>
      <c r="P1372" s="23">
        <f t="shared" si="1"/>
        <v>152.1</v>
      </c>
      <c r="Q1372" s="117">
        <f>AVERAGE(P1372:P1373)</f>
        <v>157.80000000000001</v>
      </c>
    </row>
    <row r="1373" spans="1:17" ht="15.75" customHeight="1" x14ac:dyDescent="0.3">
      <c r="A1373" s="118">
        <v>4764</v>
      </c>
      <c r="B1373" s="118">
        <v>148</v>
      </c>
      <c r="C1373" s="67" t="s">
        <v>538</v>
      </c>
      <c r="D1373" s="67">
        <v>17</v>
      </c>
      <c r="E1373" s="68">
        <v>43619</v>
      </c>
      <c r="F1373" s="67">
        <v>5186</v>
      </c>
      <c r="G1373" s="67">
        <v>7248</v>
      </c>
      <c r="H1373" s="67">
        <v>6821</v>
      </c>
      <c r="I1373" s="67"/>
      <c r="J1373" s="157">
        <f t="shared" si="8"/>
        <v>26.116207951070336</v>
      </c>
      <c r="K1373" s="158"/>
      <c r="L1373" s="160"/>
      <c r="M1373" s="160"/>
      <c r="N1373" s="123"/>
      <c r="O1373" s="123"/>
      <c r="P1373" s="23">
        <f t="shared" si="1"/>
        <v>163.5</v>
      </c>
      <c r="Q1373" s="117"/>
    </row>
    <row r="1374" spans="1:17" ht="15.75" customHeight="1" x14ac:dyDescent="0.3">
      <c r="A1374" s="118">
        <v>5371</v>
      </c>
      <c r="B1374" s="118">
        <v>109</v>
      </c>
      <c r="C1374" s="7" t="s">
        <v>538</v>
      </c>
      <c r="D1374" s="7">
        <v>19</v>
      </c>
      <c r="E1374" s="156">
        <v>43637</v>
      </c>
      <c r="F1374" s="7">
        <v>5191</v>
      </c>
      <c r="G1374" s="7">
        <v>7283</v>
      </c>
      <c r="H1374" s="7">
        <v>6877</v>
      </c>
      <c r="I1374" s="7">
        <v>7</v>
      </c>
      <c r="J1374" s="161">
        <f t="shared" si="8"/>
        <v>24.080664294187425</v>
      </c>
      <c r="K1374" s="3"/>
      <c r="L1374" s="162">
        <f>AVERAGE(J1374:J1375)</f>
        <v>24.00665806411115</v>
      </c>
      <c r="M1374" s="162">
        <f>_xlfn.STDEV.S(J1374,J1375)</f>
        <v>0.10466061427397198</v>
      </c>
      <c r="N1374" s="123"/>
      <c r="O1374" s="123"/>
      <c r="P1374" s="23">
        <f t="shared" si="1"/>
        <v>168.6</v>
      </c>
      <c r="Q1374" s="117">
        <f>AVERAGE(P1374:P1375)</f>
        <v>167.45</v>
      </c>
    </row>
    <row r="1375" spans="1:17" ht="15.75" customHeight="1" x14ac:dyDescent="0.3">
      <c r="A1375" s="118">
        <v>5372</v>
      </c>
      <c r="B1375" s="118">
        <v>110</v>
      </c>
      <c r="C1375" s="7" t="s">
        <v>538</v>
      </c>
      <c r="D1375" s="7">
        <v>19</v>
      </c>
      <c r="E1375" s="156">
        <v>43637</v>
      </c>
      <c r="F1375" s="7">
        <v>5243</v>
      </c>
      <c r="G1375" s="7">
        <v>7304</v>
      </c>
      <c r="H1375" s="7">
        <v>6906</v>
      </c>
      <c r="I1375" s="7"/>
      <c r="J1375" s="161">
        <f t="shared" si="8"/>
        <v>23.932651834034875</v>
      </c>
      <c r="K1375" s="3"/>
      <c r="L1375" s="23"/>
      <c r="M1375" s="23"/>
      <c r="N1375" s="123"/>
      <c r="O1375" s="123"/>
      <c r="P1375" s="23">
        <f t="shared" si="1"/>
        <v>166.3</v>
      </c>
      <c r="Q1375" s="117"/>
    </row>
    <row r="1376" spans="1:17" ht="15.75" customHeight="1" x14ac:dyDescent="0.3">
      <c r="A1376" s="118">
        <v>6027</v>
      </c>
      <c r="B1376" s="118">
        <v>137</v>
      </c>
      <c r="C1376" s="7" t="s">
        <v>538</v>
      </c>
      <c r="D1376" s="7">
        <v>22</v>
      </c>
      <c r="E1376" s="156">
        <v>43685</v>
      </c>
      <c r="F1376" s="7">
        <v>5220</v>
      </c>
      <c r="G1376" s="7">
        <v>6839</v>
      </c>
      <c r="H1376" s="7">
        <v>6593</v>
      </c>
      <c r="I1376" s="7">
        <v>7</v>
      </c>
      <c r="J1376" s="152">
        <f t="shared" si="8"/>
        <v>17.916970138383103</v>
      </c>
      <c r="K1376" s="153"/>
      <c r="L1376" s="154">
        <f>AVERAGE(J1376:J1377)</f>
        <v>17.694544548745455</v>
      </c>
      <c r="M1376" s="154">
        <f>_xlfn.STDEV.S(J1376,J1377)</f>
        <v>0.31455728548439488</v>
      </c>
      <c r="N1376" s="123"/>
      <c r="O1376" s="123"/>
      <c r="P1376" s="23">
        <f t="shared" si="1"/>
        <v>137.30000000000001</v>
      </c>
      <c r="Q1376" s="117">
        <f>AVERAGE(P1376:P1377)</f>
        <v>135.9</v>
      </c>
    </row>
    <row r="1377" spans="1:17" ht="15.75" customHeight="1" x14ac:dyDescent="0.3">
      <c r="A1377" s="118">
        <v>6028</v>
      </c>
      <c r="B1377" s="118">
        <v>137</v>
      </c>
      <c r="C1377" s="7" t="s">
        <v>538</v>
      </c>
      <c r="D1377" s="7">
        <v>22</v>
      </c>
      <c r="E1377" s="156">
        <v>43685</v>
      </c>
      <c r="F1377" s="7">
        <v>5220</v>
      </c>
      <c r="G1377" s="7">
        <v>6800</v>
      </c>
      <c r="H1377" s="7">
        <v>6565</v>
      </c>
      <c r="I1377" s="7"/>
      <c r="J1377" s="152">
        <f t="shared" si="8"/>
        <v>17.472118959107807</v>
      </c>
      <c r="K1377" s="153"/>
      <c r="L1377" s="155"/>
      <c r="M1377" s="155"/>
      <c r="N1377" s="123"/>
      <c r="O1377" s="123"/>
      <c r="P1377" s="23">
        <f t="shared" si="1"/>
        <v>134.5</v>
      </c>
      <c r="Q1377" s="117"/>
    </row>
    <row r="1378" spans="1:17" ht="15.75" customHeight="1" x14ac:dyDescent="0.3">
      <c r="A1378" s="118">
        <v>2965</v>
      </c>
      <c r="B1378" s="118">
        <v>49</v>
      </c>
      <c r="C1378" s="57" t="s">
        <v>539</v>
      </c>
      <c r="D1378" s="57">
        <v>11</v>
      </c>
      <c r="E1378" s="58">
        <v>43571</v>
      </c>
      <c r="F1378" s="151">
        <v>5203</v>
      </c>
      <c r="G1378" s="57">
        <v>7896</v>
      </c>
      <c r="H1378" s="57">
        <v>6892</v>
      </c>
      <c r="I1378" s="57">
        <v>2</v>
      </c>
      <c r="J1378" s="152">
        <f t="shared" si="8"/>
        <v>59.443457667258734</v>
      </c>
      <c r="K1378" s="153" t="s">
        <v>377</v>
      </c>
      <c r="L1378" s="154">
        <f>AVERAGE(J1378:J1379)</f>
        <v>60.885323303675449</v>
      </c>
      <c r="M1378" s="154">
        <f>_xlfn.STDEV.S(J1378,J1379)</f>
        <v>2.0391059381402372</v>
      </c>
      <c r="N1378" s="123">
        <v>2</v>
      </c>
      <c r="O1378" s="123"/>
      <c r="P1378" s="23">
        <f t="shared" si="1"/>
        <v>168.9</v>
      </c>
      <c r="Q1378" s="117">
        <f>AVERAGE(P1378:P1379)</f>
        <v>171.25</v>
      </c>
    </row>
    <row r="1379" spans="1:17" ht="15.75" customHeight="1" x14ac:dyDescent="0.3">
      <c r="A1379" s="118">
        <v>2966</v>
      </c>
      <c r="B1379" s="118">
        <v>50</v>
      </c>
      <c r="C1379" s="57" t="s">
        <v>539</v>
      </c>
      <c r="D1379" s="57">
        <v>11</v>
      </c>
      <c r="E1379" s="58">
        <v>43571</v>
      </c>
      <c r="F1379" s="151">
        <v>5251</v>
      </c>
      <c r="G1379" s="57">
        <v>8069</v>
      </c>
      <c r="H1379" s="57">
        <v>6987</v>
      </c>
      <c r="I1379" s="57"/>
      <c r="J1379" s="152">
        <f t="shared" si="8"/>
        <v>62.327188940092171</v>
      </c>
      <c r="K1379" s="153"/>
      <c r="L1379" s="155"/>
      <c r="M1379" s="155"/>
      <c r="N1379" s="123"/>
      <c r="O1379" s="123"/>
      <c r="P1379" s="23">
        <f t="shared" si="1"/>
        <v>173.6</v>
      </c>
      <c r="Q1379" s="117"/>
    </row>
    <row r="1380" spans="1:17" ht="15.75" customHeight="1" x14ac:dyDescent="0.3">
      <c r="A1380" s="118">
        <v>3763</v>
      </c>
      <c r="B1380" s="118">
        <v>185</v>
      </c>
      <c r="C1380" s="57" t="s">
        <v>539</v>
      </c>
      <c r="D1380" s="57">
        <v>14</v>
      </c>
      <c r="E1380" s="58">
        <v>43591</v>
      </c>
      <c r="F1380" s="57">
        <v>5288</v>
      </c>
      <c r="G1380" s="151">
        <v>7408</v>
      </c>
      <c r="H1380" s="57">
        <v>6849</v>
      </c>
      <c r="I1380" s="57"/>
      <c r="J1380" s="152">
        <f t="shared" si="8"/>
        <v>35.810377962844328</v>
      </c>
      <c r="K1380" s="153" t="s">
        <v>13</v>
      </c>
      <c r="L1380" s="154">
        <f>AVERAGE(J1380:J1381)</f>
        <v>35.892993859470948</v>
      </c>
      <c r="M1380" s="154">
        <f>_xlfn.STDEV.S(J1380,J1381)</f>
        <v>0.11683652147697547</v>
      </c>
      <c r="N1380" s="123"/>
      <c r="O1380" s="123"/>
      <c r="P1380" s="23">
        <f t="shared" si="1"/>
        <v>156.1</v>
      </c>
      <c r="Q1380" s="117">
        <f>AVERAGE(P1380:P1381)</f>
        <v>160.05000000000001</v>
      </c>
    </row>
    <row r="1381" spans="1:17" ht="15.75" customHeight="1" x14ac:dyDescent="0.3">
      <c r="A1381" s="118">
        <v>3764</v>
      </c>
      <c r="B1381" s="118">
        <v>186</v>
      </c>
      <c r="C1381" s="57" t="s">
        <v>539</v>
      </c>
      <c r="D1381" s="57">
        <v>14</v>
      </c>
      <c r="E1381" s="58">
        <v>43591</v>
      </c>
      <c r="F1381" s="57">
        <v>5251</v>
      </c>
      <c r="G1381" s="151">
        <v>7481</v>
      </c>
      <c r="H1381" s="57">
        <v>6891</v>
      </c>
      <c r="I1381" s="57"/>
      <c r="J1381" s="152">
        <f t="shared" si="8"/>
        <v>35.975609756097562</v>
      </c>
      <c r="K1381" s="153"/>
      <c r="L1381" s="155"/>
      <c r="M1381" s="155"/>
      <c r="N1381" s="123"/>
      <c r="O1381" s="123"/>
      <c r="P1381" s="23">
        <f t="shared" si="1"/>
        <v>164</v>
      </c>
      <c r="Q1381" s="117"/>
    </row>
    <row r="1382" spans="1:17" ht="15.75" customHeight="1" x14ac:dyDescent="0.3">
      <c r="A1382" s="118">
        <v>4423</v>
      </c>
      <c r="B1382" s="118">
        <v>129</v>
      </c>
      <c r="C1382" s="57" t="s">
        <v>539</v>
      </c>
      <c r="D1382" s="57">
        <v>16</v>
      </c>
      <c r="E1382" s="58">
        <v>43607</v>
      </c>
      <c r="F1382" s="57">
        <v>5238</v>
      </c>
      <c r="G1382" s="57">
        <v>7354</v>
      </c>
      <c r="H1382" s="57">
        <v>6943</v>
      </c>
      <c r="I1382" s="57">
        <v>2</v>
      </c>
      <c r="J1382" s="152">
        <f t="shared" si="8"/>
        <v>24.105571847507331</v>
      </c>
      <c r="K1382" s="153"/>
      <c r="L1382" s="154">
        <f>AVERAGE(J1382:J1383)</f>
        <v>24.310482617026185</v>
      </c>
      <c r="M1382" s="154">
        <f>_xlfn.STDEV.S(J1382,J1383)</f>
        <v>0.28978758932987059</v>
      </c>
      <c r="N1382" s="123"/>
      <c r="O1382" s="123"/>
      <c r="P1382" s="23">
        <f t="shared" si="1"/>
        <v>170.5</v>
      </c>
      <c r="Q1382" s="117">
        <f>AVERAGE(P1382:P1383)</f>
        <v>172.95</v>
      </c>
    </row>
    <row r="1383" spans="1:17" ht="15.75" customHeight="1" x14ac:dyDescent="0.3">
      <c r="A1383" s="118">
        <v>4424</v>
      </c>
      <c r="B1383" s="118">
        <v>130</v>
      </c>
      <c r="C1383" s="57" t="s">
        <v>539</v>
      </c>
      <c r="D1383" s="57">
        <v>16</v>
      </c>
      <c r="E1383" s="58">
        <v>43607</v>
      </c>
      <c r="F1383" s="57">
        <v>5212</v>
      </c>
      <c r="G1383" s="57">
        <v>7396</v>
      </c>
      <c r="H1383" s="57">
        <v>6966</v>
      </c>
      <c r="I1383" s="57"/>
      <c r="J1383" s="152">
        <f t="shared" si="8"/>
        <v>24.515393386545039</v>
      </c>
      <c r="K1383" s="153"/>
      <c r="L1383" s="155"/>
      <c r="M1383" s="155"/>
      <c r="N1383" s="123"/>
      <c r="O1383" s="123"/>
      <c r="P1383" s="23">
        <f t="shared" si="1"/>
        <v>175.4</v>
      </c>
      <c r="Q1383" s="117"/>
    </row>
    <row r="1384" spans="1:17" ht="15.75" customHeight="1" x14ac:dyDescent="0.3">
      <c r="A1384" s="118">
        <v>5069</v>
      </c>
      <c r="B1384" s="118">
        <v>129</v>
      </c>
      <c r="C1384" s="57" t="s">
        <v>539</v>
      </c>
      <c r="D1384" s="57">
        <v>18</v>
      </c>
      <c r="E1384" s="58">
        <v>43626</v>
      </c>
      <c r="F1384" s="57">
        <v>5238</v>
      </c>
      <c r="G1384" s="57">
        <v>7298</v>
      </c>
      <c r="H1384" s="57">
        <v>6911</v>
      </c>
      <c r="I1384" s="57">
        <v>6</v>
      </c>
      <c r="J1384" s="152">
        <f t="shared" si="8"/>
        <v>23.132098027495516</v>
      </c>
      <c r="K1384" s="153"/>
      <c r="L1384" s="154">
        <f>AVERAGE(J1384:J1385)</f>
        <v>22.876308593475819</v>
      </c>
      <c r="M1384" s="154">
        <f>_xlfn.STDEV.S(J1384,J1385)</f>
        <v>0.36174088670239546</v>
      </c>
      <c r="N1384" s="123"/>
      <c r="O1384" s="123"/>
      <c r="P1384" s="23">
        <f t="shared" si="1"/>
        <v>167.3</v>
      </c>
      <c r="Q1384" s="117">
        <f>AVERAGE(P1384:P1385)</f>
        <v>164.55</v>
      </c>
    </row>
    <row r="1385" spans="1:17" ht="15.75" customHeight="1" x14ac:dyDescent="0.3">
      <c r="A1385" s="118">
        <v>5070</v>
      </c>
      <c r="B1385" s="118">
        <v>130</v>
      </c>
      <c r="C1385" s="57" t="s">
        <v>539</v>
      </c>
      <c r="D1385" s="57">
        <v>18</v>
      </c>
      <c r="E1385" s="58">
        <v>43626</v>
      </c>
      <c r="F1385" s="57">
        <v>5212</v>
      </c>
      <c r="G1385" s="57">
        <v>7196</v>
      </c>
      <c r="H1385" s="57">
        <v>6830</v>
      </c>
      <c r="I1385" s="57"/>
      <c r="J1385" s="152">
        <f t="shared" si="8"/>
        <v>22.620519159456119</v>
      </c>
      <c r="K1385" s="153"/>
      <c r="L1385" s="155"/>
      <c r="M1385" s="155"/>
      <c r="N1385" s="123"/>
      <c r="O1385" s="123"/>
      <c r="P1385" s="23">
        <f t="shared" si="1"/>
        <v>161.80000000000001</v>
      </c>
      <c r="Q1385" s="117"/>
    </row>
    <row r="1386" spans="1:17" ht="15.75" customHeight="1" x14ac:dyDescent="0.3">
      <c r="A1386" s="118">
        <v>5629</v>
      </c>
      <c r="B1386" s="118">
        <v>73</v>
      </c>
      <c r="C1386" s="7" t="s">
        <v>539</v>
      </c>
      <c r="D1386" s="7">
        <v>21</v>
      </c>
      <c r="E1386" s="156">
        <v>43657</v>
      </c>
      <c r="F1386" s="7">
        <v>5203</v>
      </c>
      <c r="G1386" s="7">
        <v>7155</v>
      </c>
      <c r="H1386" s="7">
        <v>6817</v>
      </c>
      <c r="I1386" s="7">
        <v>6</v>
      </c>
      <c r="J1386" s="152">
        <f t="shared" si="8"/>
        <v>20.941759603469638</v>
      </c>
      <c r="K1386" s="153"/>
      <c r="L1386" s="154">
        <f>AVERAGE(J1386:J1387)</f>
        <v>21.124115454970472</v>
      </c>
      <c r="M1386" s="154">
        <f>_xlfn.STDEV.S(J1386,J1387)</f>
        <v>0.25789011837057307</v>
      </c>
      <c r="N1386" s="123"/>
      <c r="O1386" s="123"/>
      <c r="P1386" s="23">
        <f t="shared" si="1"/>
        <v>161.4</v>
      </c>
      <c r="Q1386" s="117">
        <f>AVERAGE(P1386:P1387)</f>
        <v>162.60000000000002</v>
      </c>
    </row>
    <row r="1387" spans="1:17" ht="15.75" customHeight="1" x14ac:dyDescent="0.3">
      <c r="A1387" s="118">
        <v>5630</v>
      </c>
      <c r="B1387" s="118">
        <v>74</v>
      </c>
      <c r="C1387" s="7" t="s">
        <v>539</v>
      </c>
      <c r="D1387" s="7">
        <v>21</v>
      </c>
      <c r="E1387" s="156">
        <v>43657</v>
      </c>
      <c r="F1387" s="7">
        <v>5309</v>
      </c>
      <c r="G1387" s="7">
        <v>7296</v>
      </c>
      <c r="H1387" s="7">
        <v>6947</v>
      </c>
      <c r="I1387" s="7"/>
      <c r="J1387" s="152">
        <f t="shared" si="8"/>
        <v>21.306471306471305</v>
      </c>
      <c r="K1387" s="153"/>
      <c r="L1387" s="155"/>
      <c r="M1387" s="155"/>
      <c r="N1387" s="123"/>
      <c r="O1387" s="123"/>
      <c r="P1387" s="23">
        <f t="shared" si="1"/>
        <v>163.80000000000001</v>
      </c>
      <c r="Q1387" s="117"/>
    </row>
    <row r="1388" spans="1:17" ht="15.75" customHeight="1" x14ac:dyDescent="0.3">
      <c r="A1388" s="118">
        <v>6029</v>
      </c>
      <c r="B1388" s="118">
        <v>138</v>
      </c>
      <c r="C1388" s="7" t="s">
        <v>539</v>
      </c>
      <c r="D1388" s="7">
        <v>22</v>
      </c>
      <c r="E1388" s="156">
        <v>43685</v>
      </c>
      <c r="F1388" s="7">
        <v>5222</v>
      </c>
      <c r="G1388" s="7">
        <v>7417</v>
      </c>
      <c r="H1388" s="7">
        <v>7085</v>
      </c>
      <c r="I1388" s="7">
        <v>6</v>
      </c>
      <c r="J1388" s="152">
        <f t="shared" si="8"/>
        <v>17.82071926999463</v>
      </c>
      <c r="K1388" s="153"/>
      <c r="L1388" s="154">
        <f>AVERAGE(J1388:J1389)</f>
        <v>17.535625027778629</v>
      </c>
      <c r="M1388" s="154">
        <f>_xlfn.STDEV.S(J1388,J1389)</f>
        <v>0.40318414389634627</v>
      </c>
      <c r="N1388" s="123"/>
      <c r="O1388" s="123"/>
      <c r="P1388" s="23">
        <f t="shared" si="1"/>
        <v>186.3</v>
      </c>
      <c r="Q1388" s="117">
        <f>AVERAGE(P1388:P1389)</f>
        <v>187.35000000000002</v>
      </c>
    </row>
    <row r="1389" spans="1:17" ht="15.75" customHeight="1" x14ac:dyDescent="0.3">
      <c r="A1389" s="118">
        <v>6030</v>
      </c>
      <c r="B1389" s="118">
        <v>138</v>
      </c>
      <c r="C1389" s="7" t="s">
        <v>539</v>
      </c>
      <c r="D1389" s="7">
        <v>22</v>
      </c>
      <c r="E1389" s="156">
        <v>43685</v>
      </c>
      <c r="F1389" s="7">
        <v>5222</v>
      </c>
      <c r="G1389" s="7">
        <v>7431</v>
      </c>
      <c r="H1389" s="7">
        <v>7106</v>
      </c>
      <c r="I1389" s="7"/>
      <c r="J1389" s="152">
        <f t="shared" si="8"/>
        <v>17.250530785562631</v>
      </c>
      <c r="K1389" s="153"/>
      <c r="L1389" s="155"/>
      <c r="M1389" s="155"/>
      <c r="N1389" s="123"/>
      <c r="O1389" s="123"/>
      <c r="P1389" s="23">
        <f t="shared" si="1"/>
        <v>188.4</v>
      </c>
      <c r="Q1389" s="117"/>
    </row>
    <row r="1390" spans="1:17" ht="15.75" customHeight="1" x14ac:dyDescent="0.3">
      <c r="A1390" s="118">
        <v>3397</v>
      </c>
      <c r="B1390" s="118">
        <v>153</v>
      </c>
      <c r="C1390" s="67" t="s">
        <v>540</v>
      </c>
      <c r="D1390" s="67">
        <v>13</v>
      </c>
      <c r="E1390" s="68">
        <v>43587</v>
      </c>
      <c r="F1390" s="67">
        <v>5238</v>
      </c>
      <c r="G1390" s="67">
        <v>8800</v>
      </c>
      <c r="H1390" s="67">
        <v>7746</v>
      </c>
      <c r="I1390" s="67">
        <v>1</v>
      </c>
      <c r="J1390" s="157">
        <f t="shared" si="8"/>
        <v>42.025518341307816</v>
      </c>
      <c r="K1390" s="158" t="s">
        <v>377</v>
      </c>
      <c r="L1390" s="159">
        <f>AVERAGE(J1390:J1391)</f>
        <v>41.4809239646614</v>
      </c>
      <c r="M1390" s="159">
        <f>_xlfn.STDEV.S(J1390,J1391)</f>
        <v>0.77017275344548719</v>
      </c>
      <c r="N1390" s="123">
        <v>1</v>
      </c>
      <c r="O1390" s="123"/>
      <c r="P1390" s="23">
        <f t="shared" si="1"/>
        <v>250.8</v>
      </c>
      <c r="Q1390" s="117">
        <f>AVERAGE(P1390:P1391)</f>
        <v>258.89999999999998</v>
      </c>
    </row>
    <row r="1391" spans="1:17" ht="15.75" customHeight="1" x14ac:dyDescent="0.3">
      <c r="A1391" s="118">
        <v>3398</v>
      </c>
      <c r="B1391" s="118">
        <v>154</v>
      </c>
      <c r="C1391" s="67" t="s">
        <v>540</v>
      </c>
      <c r="D1391" s="67">
        <v>13</v>
      </c>
      <c r="E1391" s="68">
        <v>43587</v>
      </c>
      <c r="F1391" s="67">
        <v>5194</v>
      </c>
      <c r="G1391" s="67">
        <v>8957</v>
      </c>
      <c r="H1391" s="67">
        <v>7864</v>
      </c>
      <c r="I1391" s="67"/>
      <c r="J1391" s="157">
        <f t="shared" si="8"/>
        <v>40.936329588014978</v>
      </c>
      <c r="K1391" s="158"/>
      <c r="L1391" s="160"/>
      <c r="M1391" s="160"/>
      <c r="N1391" s="123"/>
      <c r="O1391" s="123"/>
      <c r="P1391" s="23">
        <f t="shared" si="1"/>
        <v>267</v>
      </c>
      <c r="Q1391" s="117"/>
    </row>
    <row r="1392" spans="1:17" ht="15.75" customHeight="1" x14ac:dyDescent="0.3">
      <c r="A1392" s="118">
        <v>4119</v>
      </c>
      <c r="B1392" s="118">
        <v>149</v>
      </c>
      <c r="C1392" s="67" t="s">
        <v>540</v>
      </c>
      <c r="D1392" s="67">
        <v>15</v>
      </c>
      <c r="E1392" s="68">
        <v>43599</v>
      </c>
      <c r="F1392" s="67">
        <v>5222</v>
      </c>
      <c r="G1392" s="67">
        <v>7834</v>
      </c>
      <c r="H1392" s="67">
        <v>7287</v>
      </c>
      <c r="I1392" s="67"/>
      <c r="J1392" s="157">
        <f t="shared" si="8"/>
        <v>26.489104116222762</v>
      </c>
      <c r="K1392" s="157" t="s">
        <v>13</v>
      </c>
      <c r="L1392" s="159">
        <f>AVERAGE(J1392:J1393)</f>
        <v>26.406670838207688</v>
      </c>
      <c r="M1392" s="159">
        <f>_xlfn.STDEV.S(J1392,J1393)</f>
        <v>0.11657825975978961</v>
      </c>
      <c r="N1392" s="123"/>
      <c r="O1392" s="123"/>
      <c r="P1392" s="23">
        <f t="shared" si="1"/>
        <v>206.5</v>
      </c>
      <c r="Q1392" s="117">
        <f>AVERAGE(P1392:P1393)</f>
        <v>196.7</v>
      </c>
    </row>
    <row r="1393" spans="1:17" ht="15.75" customHeight="1" x14ac:dyDescent="0.3">
      <c r="A1393" s="118">
        <v>4120</v>
      </c>
      <c r="B1393" s="118">
        <v>150</v>
      </c>
      <c r="C1393" s="67" t="s">
        <v>540</v>
      </c>
      <c r="D1393" s="67">
        <v>15</v>
      </c>
      <c r="E1393" s="68">
        <v>43599</v>
      </c>
      <c r="F1393" s="67">
        <v>5188</v>
      </c>
      <c r="G1393" s="67">
        <v>7549</v>
      </c>
      <c r="H1393" s="67">
        <v>7057</v>
      </c>
      <c r="I1393" s="67"/>
      <c r="J1393" s="157">
        <f t="shared" si="8"/>
        <v>26.324237560192614</v>
      </c>
      <c r="K1393" s="157"/>
      <c r="L1393" s="160"/>
      <c r="M1393" s="160"/>
      <c r="N1393" s="123"/>
      <c r="O1393" s="123"/>
      <c r="P1393" s="23">
        <f t="shared" si="1"/>
        <v>186.9</v>
      </c>
      <c r="Q1393" s="117"/>
    </row>
    <row r="1394" spans="1:17" ht="15.75" customHeight="1" x14ac:dyDescent="0.3">
      <c r="A1394" s="118">
        <v>4765</v>
      </c>
      <c r="B1394" s="118">
        <v>149</v>
      </c>
      <c r="C1394" s="67" t="s">
        <v>540</v>
      </c>
      <c r="D1394" s="67">
        <v>17</v>
      </c>
      <c r="E1394" s="68">
        <v>43619</v>
      </c>
      <c r="F1394" s="67">
        <v>5222</v>
      </c>
      <c r="G1394" s="67">
        <v>7895</v>
      </c>
      <c r="H1394" s="67">
        <v>7384</v>
      </c>
      <c r="I1394" s="67"/>
      <c r="J1394" s="157">
        <f t="shared" si="8"/>
        <v>23.635522664199815</v>
      </c>
      <c r="K1394" s="158"/>
      <c r="L1394" s="159">
        <f>AVERAGE(J1394:J1395)</f>
        <v>23.416242985410747</v>
      </c>
      <c r="M1394" s="159">
        <f>_xlfn.STDEV.S(J1394,J1395)</f>
        <v>0.31010829569631565</v>
      </c>
      <c r="N1394" s="123"/>
      <c r="O1394" s="123"/>
      <c r="P1394" s="23">
        <f t="shared" si="1"/>
        <v>216.2</v>
      </c>
      <c r="Q1394" s="117">
        <f>AVERAGE(P1394:P1395)</f>
        <v>226.64999999999998</v>
      </c>
    </row>
    <row r="1395" spans="1:17" ht="15.75" customHeight="1" x14ac:dyDescent="0.3">
      <c r="A1395" s="118">
        <v>4766</v>
      </c>
      <c r="B1395" s="118">
        <v>150</v>
      </c>
      <c r="C1395" s="67" t="s">
        <v>540</v>
      </c>
      <c r="D1395" s="67">
        <v>17</v>
      </c>
      <c r="E1395" s="68">
        <v>43619</v>
      </c>
      <c r="F1395" s="67">
        <v>5188</v>
      </c>
      <c r="G1395" s="67">
        <v>8109</v>
      </c>
      <c r="H1395" s="67">
        <v>7559</v>
      </c>
      <c r="I1395" s="67"/>
      <c r="J1395" s="157">
        <f t="shared" si="8"/>
        <v>23.196963306621679</v>
      </c>
      <c r="K1395" s="158"/>
      <c r="L1395" s="160"/>
      <c r="M1395" s="160"/>
      <c r="N1395" s="123"/>
      <c r="O1395" s="123"/>
      <c r="P1395" s="23">
        <f t="shared" si="1"/>
        <v>237.1</v>
      </c>
      <c r="Q1395" s="117"/>
    </row>
    <row r="1396" spans="1:17" ht="15.75" customHeight="1" x14ac:dyDescent="0.3">
      <c r="A1396" s="118">
        <v>5373</v>
      </c>
      <c r="B1396" s="118">
        <v>111</v>
      </c>
      <c r="C1396" s="7" t="s">
        <v>540</v>
      </c>
      <c r="D1396" s="7">
        <v>19</v>
      </c>
      <c r="E1396" s="156">
        <v>43637</v>
      </c>
      <c r="F1396" s="7">
        <v>5213</v>
      </c>
      <c r="G1396" s="7">
        <v>7602</v>
      </c>
      <c r="H1396" s="7">
        <v>7118</v>
      </c>
      <c r="I1396" s="7">
        <v>8</v>
      </c>
      <c r="J1396" s="161">
        <f t="shared" si="8"/>
        <v>25.406824146981627</v>
      </c>
      <c r="K1396" s="3"/>
      <c r="L1396" s="162">
        <f>AVERAGE(J1396:J1397)</f>
        <v>26.093878061707205</v>
      </c>
      <c r="M1396" s="162">
        <f>_xlfn.STDEV.S(J1396,J1397)</f>
        <v>0.97164096428643976</v>
      </c>
      <c r="N1396" s="123"/>
      <c r="O1396" s="123"/>
      <c r="P1396" s="23">
        <f t="shared" si="1"/>
        <v>190.5</v>
      </c>
      <c r="Q1396" s="117">
        <f>AVERAGE(P1396:P1397)</f>
        <v>188.6</v>
      </c>
    </row>
    <row r="1397" spans="1:17" ht="15.75" customHeight="1" x14ac:dyDescent="0.3">
      <c r="A1397" s="118">
        <v>5374</v>
      </c>
      <c r="B1397" s="118">
        <v>112</v>
      </c>
      <c r="C1397" s="7" t="s">
        <v>540</v>
      </c>
      <c r="D1397" s="7">
        <v>19</v>
      </c>
      <c r="E1397" s="156">
        <v>43637</v>
      </c>
      <c r="F1397" s="7">
        <v>5197</v>
      </c>
      <c r="G1397" s="7">
        <v>7564</v>
      </c>
      <c r="H1397" s="7">
        <v>7064</v>
      </c>
      <c r="I1397" s="7"/>
      <c r="J1397" s="161">
        <f t="shared" si="8"/>
        <v>26.780931976432782</v>
      </c>
      <c r="K1397" s="3"/>
      <c r="L1397" s="23"/>
      <c r="M1397" s="23"/>
      <c r="N1397" s="123"/>
      <c r="O1397" s="123"/>
      <c r="P1397" s="23">
        <f t="shared" si="1"/>
        <v>186.7</v>
      </c>
      <c r="Q1397" s="117"/>
    </row>
    <row r="1398" spans="1:17" ht="15.75" customHeight="1" x14ac:dyDescent="0.3">
      <c r="A1398" s="118">
        <v>6031</v>
      </c>
      <c r="B1398" s="118">
        <v>139</v>
      </c>
      <c r="C1398" s="7" t="s">
        <v>540</v>
      </c>
      <c r="D1398" s="7">
        <v>22</v>
      </c>
      <c r="E1398" s="156">
        <v>43685</v>
      </c>
      <c r="F1398" s="7">
        <v>5218</v>
      </c>
      <c r="G1398" s="7">
        <v>7387</v>
      </c>
      <c r="H1398" s="7">
        <v>7054</v>
      </c>
      <c r="I1398" s="7">
        <v>8</v>
      </c>
      <c r="J1398" s="152">
        <f t="shared" si="8"/>
        <v>18.137254901960784</v>
      </c>
      <c r="K1398" s="153"/>
      <c r="L1398" s="154">
        <f>AVERAGE(J1398:J1399)</f>
        <v>17.925476060661133</v>
      </c>
      <c r="M1398" s="154">
        <f>_xlfn.STDEV.S(J1398,J1399)</f>
        <v>0.29950050958962587</v>
      </c>
      <c r="N1398" s="123"/>
      <c r="O1398" s="123"/>
      <c r="P1398" s="23">
        <f t="shared" si="1"/>
        <v>183.6</v>
      </c>
      <c r="Q1398" s="117">
        <f>AVERAGE(P1398:P1399)</f>
        <v>188.89999999999998</v>
      </c>
    </row>
    <row r="1399" spans="1:17" ht="15.75" customHeight="1" x14ac:dyDescent="0.3">
      <c r="A1399" s="118">
        <v>6032</v>
      </c>
      <c r="B1399" s="118">
        <v>139</v>
      </c>
      <c r="C1399" s="7" t="s">
        <v>540</v>
      </c>
      <c r="D1399" s="7">
        <v>22</v>
      </c>
      <c r="E1399" s="156">
        <v>43685</v>
      </c>
      <c r="F1399" s="7">
        <v>5218</v>
      </c>
      <c r="G1399" s="7">
        <v>7504</v>
      </c>
      <c r="H1399" s="7">
        <v>7160</v>
      </c>
      <c r="I1399" s="7"/>
      <c r="J1399" s="152">
        <f t="shared" si="8"/>
        <v>17.713697219361482</v>
      </c>
      <c r="K1399" s="153"/>
      <c r="L1399" s="155"/>
      <c r="M1399" s="155"/>
      <c r="N1399" s="123"/>
      <c r="O1399" s="123"/>
      <c r="P1399" s="23">
        <f t="shared" si="1"/>
        <v>194.2</v>
      </c>
      <c r="Q1399" s="117"/>
    </row>
    <row r="1400" spans="1:17" ht="15.75" customHeight="1" x14ac:dyDescent="0.3">
      <c r="A1400" s="118">
        <v>3399</v>
      </c>
      <c r="B1400" s="118">
        <v>155</v>
      </c>
      <c r="C1400" s="57" t="s">
        <v>541</v>
      </c>
      <c r="D1400" s="57">
        <v>13</v>
      </c>
      <c r="E1400" s="58">
        <v>43587</v>
      </c>
      <c r="F1400" s="57">
        <v>5181</v>
      </c>
      <c r="G1400" s="57">
        <v>8454</v>
      </c>
      <c r="H1400" s="57">
        <v>7470</v>
      </c>
      <c r="I1400" s="57">
        <v>1</v>
      </c>
      <c r="J1400" s="152">
        <f t="shared" si="8"/>
        <v>42.988204456094365</v>
      </c>
      <c r="K1400" s="153" t="s">
        <v>474</v>
      </c>
      <c r="L1400" s="154">
        <f>AVERAGE(J1400:J1401)</f>
        <v>44.253958858871556</v>
      </c>
      <c r="M1400" s="154">
        <f>_xlfn.STDEV.S(J1400,J1401)</f>
        <v>1.7900470430409601</v>
      </c>
      <c r="N1400" s="123">
        <v>2</v>
      </c>
      <c r="O1400" s="123"/>
      <c r="P1400" s="23">
        <f t="shared" si="1"/>
        <v>228.9</v>
      </c>
      <c r="Q1400" s="117">
        <f>AVERAGE(P1400:P1401)</f>
        <v>226.05</v>
      </c>
    </row>
    <row r="1401" spans="1:17" ht="15.75" customHeight="1" x14ac:dyDescent="0.3">
      <c r="A1401" s="118">
        <v>3400</v>
      </c>
      <c r="B1401" s="118">
        <v>156</v>
      </c>
      <c r="C1401" s="57" t="s">
        <v>541</v>
      </c>
      <c r="D1401" s="57">
        <v>13</v>
      </c>
      <c r="E1401" s="58">
        <v>43587</v>
      </c>
      <c r="F1401" s="57">
        <v>5171</v>
      </c>
      <c r="G1401" s="57">
        <v>8419</v>
      </c>
      <c r="H1401" s="57">
        <v>7403</v>
      </c>
      <c r="I1401" s="57"/>
      <c r="J1401" s="152">
        <f t="shared" si="8"/>
        <v>45.519713261648747</v>
      </c>
      <c r="K1401" s="153"/>
      <c r="L1401" s="155"/>
      <c r="M1401" s="155"/>
      <c r="N1401" s="123"/>
      <c r="O1401" s="123"/>
      <c r="P1401" s="23">
        <f t="shared" si="1"/>
        <v>223.2</v>
      </c>
      <c r="Q1401" s="117"/>
    </row>
    <row r="1402" spans="1:17" ht="15.75" customHeight="1" x14ac:dyDescent="0.3">
      <c r="A1402" s="118">
        <v>4121</v>
      </c>
      <c r="B1402" s="118">
        <v>151</v>
      </c>
      <c r="C1402" s="57" t="s">
        <v>541</v>
      </c>
      <c r="D1402" s="57">
        <v>15</v>
      </c>
      <c r="E1402" s="58">
        <v>43599</v>
      </c>
      <c r="F1402" s="57">
        <v>5221</v>
      </c>
      <c r="G1402" s="57">
        <v>8359</v>
      </c>
      <c r="H1402" s="57">
        <v>7484</v>
      </c>
      <c r="I1402" s="57"/>
      <c r="J1402" s="152">
        <f t="shared" si="8"/>
        <v>38.665488289880692</v>
      </c>
      <c r="K1402" s="152"/>
      <c r="L1402" s="154">
        <f>AVERAGE(J1402:J1403)</f>
        <v>38.709043521239721</v>
      </c>
      <c r="M1402" s="154">
        <f>_xlfn.STDEV.S(J1402,J1403)</f>
        <v>6.1596398900242162E-2</v>
      </c>
      <c r="N1402" s="123"/>
      <c r="O1402" s="123"/>
      <c r="P1402" s="23">
        <f t="shared" si="1"/>
        <v>226.3</v>
      </c>
      <c r="Q1402" s="117">
        <f>AVERAGE(P1402:P1403)</f>
        <v>233.4</v>
      </c>
    </row>
    <row r="1403" spans="1:17" ht="15.75" customHeight="1" x14ac:dyDescent="0.3">
      <c r="A1403" s="118">
        <v>4122</v>
      </c>
      <c r="B1403" s="118">
        <v>152</v>
      </c>
      <c r="C1403" s="57" t="s">
        <v>541</v>
      </c>
      <c r="D1403" s="57">
        <v>15</v>
      </c>
      <c r="E1403" s="58">
        <v>43599</v>
      </c>
      <c r="F1403" s="57">
        <v>5292</v>
      </c>
      <c r="G1403" s="57">
        <v>8629</v>
      </c>
      <c r="H1403" s="57">
        <v>7697</v>
      </c>
      <c r="I1403" s="57"/>
      <c r="J1403" s="152">
        <f t="shared" si="8"/>
        <v>38.752598752598757</v>
      </c>
      <c r="K1403" s="152"/>
      <c r="L1403" s="155"/>
      <c r="M1403" s="155"/>
      <c r="N1403" s="123"/>
      <c r="O1403" s="123"/>
      <c r="P1403" s="23">
        <f t="shared" si="1"/>
        <v>240.5</v>
      </c>
      <c r="Q1403" s="117"/>
    </row>
    <row r="1404" spans="1:17" ht="15.75" customHeight="1" x14ac:dyDescent="0.3">
      <c r="A1404" s="118">
        <v>4767</v>
      </c>
      <c r="B1404" s="118">
        <v>151</v>
      </c>
      <c r="C1404" s="57" t="s">
        <v>541</v>
      </c>
      <c r="D1404" s="57">
        <v>17</v>
      </c>
      <c r="E1404" s="58">
        <v>43619</v>
      </c>
      <c r="F1404" s="57">
        <v>5221</v>
      </c>
      <c r="G1404" s="57">
        <v>8586</v>
      </c>
      <c r="H1404" s="57">
        <v>7634</v>
      </c>
      <c r="I1404" s="57"/>
      <c r="J1404" s="152">
        <f t="shared" si="8"/>
        <v>39.452963116452551</v>
      </c>
      <c r="K1404" s="153"/>
      <c r="L1404" s="154">
        <f>AVERAGE(J1404:J1405)</f>
        <v>38.637488583987398</v>
      </c>
      <c r="M1404" s="154">
        <f>_xlfn.STDEV.S(J1404,J1405)</f>
        <v>1.1532551435820781</v>
      </c>
      <c r="N1404" s="123"/>
      <c r="O1404" s="123"/>
      <c r="P1404" s="23">
        <f t="shared" si="1"/>
        <v>241.3</v>
      </c>
      <c r="Q1404" s="117">
        <f>AVERAGE(P1404:P1405)</f>
        <v>248.75</v>
      </c>
    </row>
    <row r="1405" spans="1:17" ht="15.75" customHeight="1" x14ac:dyDescent="0.3">
      <c r="A1405" s="118">
        <v>4768</v>
      </c>
      <c r="B1405" s="118">
        <v>152</v>
      </c>
      <c r="C1405" s="57" t="s">
        <v>541</v>
      </c>
      <c r="D1405" s="57">
        <v>17</v>
      </c>
      <c r="E1405" s="58">
        <v>43619</v>
      </c>
      <c r="F1405" s="57">
        <v>5292</v>
      </c>
      <c r="G1405" s="57">
        <v>8823</v>
      </c>
      <c r="H1405" s="57">
        <v>7854</v>
      </c>
      <c r="I1405" s="57"/>
      <c r="J1405" s="152">
        <f t="shared" si="8"/>
        <v>37.822014051522245</v>
      </c>
      <c r="K1405" s="153"/>
      <c r="L1405" s="155"/>
      <c r="M1405" s="155"/>
      <c r="N1405" s="123"/>
      <c r="O1405" s="123"/>
      <c r="P1405" s="23">
        <f t="shared" si="1"/>
        <v>256.2</v>
      </c>
      <c r="Q1405" s="117"/>
    </row>
    <row r="1406" spans="1:17" ht="15.75" customHeight="1" x14ac:dyDescent="0.3">
      <c r="A1406" s="118">
        <v>6033</v>
      </c>
      <c r="B1406" s="118">
        <v>140</v>
      </c>
      <c r="C1406" s="7" t="s">
        <v>541</v>
      </c>
      <c r="D1406" s="7">
        <v>22</v>
      </c>
      <c r="E1406" s="156">
        <v>43685</v>
      </c>
      <c r="F1406" s="7">
        <v>5241</v>
      </c>
      <c r="G1406" s="7">
        <v>7896</v>
      </c>
      <c r="H1406" s="7">
        <v>7484</v>
      </c>
      <c r="I1406" s="7">
        <v>8</v>
      </c>
      <c r="J1406" s="152">
        <f t="shared" si="8"/>
        <v>18.368256798930005</v>
      </c>
      <c r="K1406" s="153"/>
      <c r="L1406" s="154">
        <f>AVERAGE(J1406:J1407)</f>
        <v>18.245876595134611</v>
      </c>
      <c r="M1406" s="154">
        <f>_xlfn.STDEV.S(J1406,J1407)</f>
        <v>0.17307174397343272</v>
      </c>
      <c r="N1406" s="123"/>
      <c r="O1406" s="123"/>
      <c r="P1406" s="23">
        <f t="shared" si="1"/>
        <v>224.3</v>
      </c>
      <c r="Q1406" s="117">
        <f>AVERAGE(P1406:P1407)</f>
        <v>236.85000000000002</v>
      </c>
    </row>
    <row r="1407" spans="1:17" ht="15.75" customHeight="1" x14ac:dyDescent="0.3">
      <c r="A1407" s="118">
        <v>6034</v>
      </c>
      <c r="B1407" s="118">
        <v>140</v>
      </c>
      <c r="C1407" s="7" t="s">
        <v>541</v>
      </c>
      <c r="D1407" s="7">
        <v>22</v>
      </c>
      <c r="E1407" s="156">
        <v>43685</v>
      </c>
      <c r="F1407" s="7">
        <v>5241</v>
      </c>
      <c r="G1407" s="7">
        <v>8187</v>
      </c>
      <c r="H1407" s="7">
        <v>7735</v>
      </c>
      <c r="I1407" s="7"/>
      <c r="J1407" s="152">
        <f t="shared" si="8"/>
        <v>18.123496391339213</v>
      </c>
      <c r="K1407" s="153"/>
      <c r="L1407" s="155"/>
      <c r="M1407" s="155"/>
      <c r="N1407" s="123"/>
      <c r="O1407" s="123"/>
      <c r="P1407" s="23">
        <f t="shared" si="1"/>
        <v>249.4</v>
      </c>
      <c r="Q1407" s="117"/>
    </row>
    <row r="1408" spans="1:17" ht="15.75" customHeight="1" x14ac:dyDescent="0.3">
      <c r="A1408" s="118">
        <v>3401</v>
      </c>
      <c r="B1408" s="118">
        <v>157</v>
      </c>
      <c r="C1408" s="57" t="s">
        <v>542</v>
      </c>
      <c r="D1408" s="57">
        <v>13</v>
      </c>
      <c r="E1408" s="58">
        <v>43587</v>
      </c>
      <c r="F1408" s="57">
        <v>5319</v>
      </c>
      <c r="G1408" s="57">
        <v>8570</v>
      </c>
      <c r="H1408" s="57">
        <v>7746</v>
      </c>
      <c r="I1408" s="57">
        <v>1</v>
      </c>
      <c r="J1408" s="152">
        <f t="shared" si="8"/>
        <v>33.951380304903175</v>
      </c>
      <c r="K1408" s="153" t="s">
        <v>474</v>
      </c>
      <c r="L1408" s="154">
        <f>AVERAGE(J1408:J1409)</f>
        <v>34.207683452284087</v>
      </c>
      <c r="M1408" s="154">
        <f>_xlfn.STDEV.S(J1408,J1409)</f>
        <v>0.36246738710499077</v>
      </c>
      <c r="N1408" s="123">
        <v>2</v>
      </c>
      <c r="O1408" s="123"/>
      <c r="P1408" s="23">
        <f t="shared" si="1"/>
        <v>242.7</v>
      </c>
      <c r="Q1408" s="117">
        <f>AVERAGE(P1408:P1409)</f>
        <v>240.75</v>
      </c>
    </row>
    <row r="1409" spans="1:17" ht="15.75" customHeight="1" x14ac:dyDescent="0.3">
      <c r="A1409" s="118">
        <v>3402</v>
      </c>
      <c r="B1409" s="118">
        <v>158</v>
      </c>
      <c r="C1409" s="57" t="s">
        <v>542</v>
      </c>
      <c r="D1409" s="57">
        <v>13</v>
      </c>
      <c r="E1409" s="58">
        <v>43587</v>
      </c>
      <c r="F1409" s="57">
        <v>5219</v>
      </c>
      <c r="G1409" s="57">
        <v>8430</v>
      </c>
      <c r="H1409" s="57">
        <v>7607</v>
      </c>
      <c r="I1409" s="57"/>
      <c r="J1409" s="152">
        <f t="shared" si="8"/>
        <v>34.463986599664992</v>
      </c>
      <c r="K1409" s="153"/>
      <c r="L1409" s="155"/>
      <c r="M1409" s="155"/>
      <c r="N1409" s="123"/>
      <c r="O1409" s="123"/>
      <c r="P1409" s="23">
        <f t="shared" si="1"/>
        <v>238.8</v>
      </c>
      <c r="Q1409" s="117"/>
    </row>
    <row r="1410" spans="1:17" ht="15.75" customHeight="1" x14ac:dyDescent="0.3">
      <c r="A1410" s="118">
        <v>4123</v>
      </c>
      <c r="B1410" s="118">
        <v>153</v>
      </c>
      <c r="C1410" s="57" t="s">
        <v>542</v>
      </c>
      <c r="D1410" s="57">
        <v>15</v>
      </c>
      <c r="E1410" s="58">
        <v>43599</v>
      </c>
      <c r="F1410" s="57">
        <v>5238</v>
      </c>
      <c r="G1410" s="57">
        <v>7969</v>
      </c>
      <c r="H1410" s="57">
        <v>7283</v>
      </c>
      <c r="I1410" s="57"/>
      <c r="J1410" s="152">
        <f t="shared" si="8"/>
        <v>33.545232273838636</v>
      </c>
      <c r="K1410" s="152"/>
      <c r="L1410" s="154">
        <f>AVERAGE(J1410:J1411)</f>
        <v>33.68128124230573</v>
      </c>
      <c r="M1410" s="154">
        <f>_xlfn.STDEV.S(J1410,J1411)</f>
        <v>0.19240229635303863</v>
      </c>
      <c r="N1410" s="123"/>
      <c r="O1410" s="123"/>
      <c r="P1410" s="23">
        <f t="shared" si="1"/>
        <v>204.5</v>
      </c>
      <c r="Q1410" s="117">
        <f>AVERAGE(P1410:P1411)</f>
        <v>209</v>
      </c>
    </row>
    <row r="1411" spans="1:17" ht="15.75" customHeight="1" x14ac:dyDescent="0.3">
      <c r="A1411" s="118">
        <v>4124</v>
      </c>
      <c r="B1411" s="118">
        <v>154</v>
      </c>
      <c r="C1411" s="57" t="s">
        <v>542</v>
      </c>
      <c r="D1411" s="57">
        <v>15</v>
      </c>
      <c r="E1411" s="58">
        <v>43599</v>
      </c>
      <c r="F1411" s="57">
        <v>5194</v>
      </c>
      <c r="G1411" s="57">
        <v>8051</v>
      </c>
      <c r="H1411" s="57">
        <v>7329</v>
      </c>
      <c r="I1411" s="57"/>
      <c r="J1411" s="152">
        <f t="shared" si="8"/>
        <v>33.81733021077283</v>
      </c>
      <c r="K1411" s="152"/>
      <c r="L1411" s="155"/>
      <c r="M1411" s="155"/>
      <c r="N1411" s="123"/>
      <c r="O1411" s="123"/>
      <c r="P1411" s="23">
        <f t="shared" si="1"/>
        <v>213.5</v>
      </c>
      <c r="Q1411" s="117"/>
    </row>
    <row r="1412" spans="1:17" ht="15.75" customHeight="1" x14ac:dyDescent="0.3">
      <c r="A1412" s="118">
        <v>4769</v>
      </c>
      <c r="B1412" s="118">
        <v>153</v>
      </c>
      <c r="C1412" s="57" t="s">
        <v>542</v>
      </c>
      <c r="D1412" s="57">
        <v>17</v>
      </c>
      <c r="E1412" s="58">
        <v>43619</v>
      </c>
      <c r="F1412" s="57">
        <v>5238</v>
      </c>
      <c r="G1412" s="57">
        <v>9397</v>
      </c>
      <c r="H1412" s="57">
        <v>8429</v>
      </c>
      <c r="I1412" s="57"/>
      <c r="J1412" s="152">
        <f t="shared" si="8"/>
        <v>30.335318082105921</v>
      </c>
      <c r="K1412" s="153"/>
      <c r="L1412" s="154">
        <f>AVERAGE(J1412:J1413)</f>
        <v>29.583415413115191</v>
      </c>
      <c r="M1412" s="154">
        <f>_xlfn.STDEV.S(J1412,J1413)</f>
        <v>1.0633509520712194</v>
      </c>
      <c r="N1412" s="123"/>
      <c r="O1412" s="123"/>
      <c r="P1412" s="23">
        <f t="shared" si="1"/>
        <v>319.10000000000002</v>
      </c>
      <c r="Q1412" s="117">
        <f>AVERAGE(P1412:P1413)</f>
        <v>310.60000000000002</v>
      </c>
    </row>
    <row r="1413" spans="1:17" ht="15.75" customHeight="1" x14ac:dyDescent="0.3">
      <c r="A1413" s="118">
        <v>4770</v>
      </c>
      <c r="B1413" s="118">
        <v>154</v>
      </c>
      <c r="C1413" s="57" t="s">
        <v>542</v>
      </c>
      <c r="D1413" s="57">
        <v>17</v>
      </c>
      <c r="E1413" s="58">
        <v>43619</v>
      </c>
      <c r="F1413" s="57">
        <v>5194</v>
      </c>
      <c r="G1413" s="57">
        <v>9086</v>
      </c>
      <c r="H1413" s="57">
        <v>8215</v>
      </c>
      <c r="I1413" s="57"/>
      <c r="J1413" s="152">
        <f t="shared" si="8"/>
        <v>28.83151274412446</v>
      </c>
      <c r="K1413" s="153"/>
      <c r="L1413" s="155"/>
      <c r="M1413" s="155"/>
      <c r="N1413" s="123"/>
      <c r="O1413" s="123"/>
      <c r="P1413" s="23">
        <f t="shared" si="1"/>
        <v>302.10000000000002</v>
      </c>
      <c r="Q1413" s="117"/>
    </row>
    <row r="1414" spans="1:17" ht="15.75" customHeight="1" x14ac:dyDescent="0.3">
      <c r="A1414" s="118">
        <v>6035</v>
      </c>
      <c r="B1414" s="118">
        <v>141</v>
      </c>
      <c r="C1414" s="7" t="s">
        <v>542</v>
      </c>
      <c r="D1414" s="7">
        <v>22</v>
      </c>
      <c r="E1414" s="156">
        <v>43685</v>
      </c>
      <c r="F1414" s="7">
        <v>5187</v>
      </c>
      <c r="G1414" s="7">
        <v>7877</v>
      </c>
      <c r="H1414" s="7">
        <v>7480</v>
      </c>
      <c r="I1414" s="7">
        <v>7</v>
      </c>
      <c r="J1414" s="152">
        <f t="shared" si="8"/>
        <v>17.313563017880508</v>
      </c>
      <c r="K1414" s="153"/>
      <c r="L1414" s="154">
        <f>AVERAGE(J1414:J1415)</f>
        <v>16.924691224347516</v>
      </c>
      <c r="M1414" s="154">
        <f>_xlfn.STDEV.S(J1414,J1415)</f>
        <v>0.54994776443870763</v>
      </c>
      <c r="N1414" s="123"/>
      <c r="O1414" s="123"/>
      <c r="P1414" s="23">
        <f t="shared" si="1"/>
        <v>229.3</v>
      </c>
      <c r="Q1414" s="117">
        <f>AVERAGE(P1414:P1415)</f>
        <v>216.55</v>
      </c>
    </row>
    <row r="1415" spans="1:17" ht="15.75" customHeight="1" x14ac:dyDescent="0.3">
      <c r="A1415" s="118">
        <v>6036</v>
      </c>
      <c r="B1415" s="118">
        <v>141</v>
      </c>
      <c r="C1415" s="7" t="s">
        <v>542</v>
      </c>
      <c r="D1415" s="7">
        <v>22</v>
      </c>
      <c r="E1415" s="156">
        <v>43685</v>
      </c>
      <c r="F1415" s="7">
        <v>5187</v>
      </c>
      <c r="G1415" s="7">
        <v>7562</v>
      </c>
      <c r="H1415" s="7">
        <v>7225</v>
      </c>
      <c r="I1415" s="7"/>
      <c r="J1415" s="152">
        <f t="shared" si="8"/>
        <v>16.535819430814524</v>
      </c>
      <c r="K1415" s="153"/>
      <c r="L1415" s="155"/>
      <c r="M1415" s="155"/>
      <c r="N1415" s="123"/>
      <c r="O1415" s="123"/>
      <c r="P1415" s="23">
        <f t="shared" si="1"/>
        <v>203.79999999999998</v>
      </c>
      <c r="Q1415" s="117"/>
    </row>
    <row r="1416" spans="1:17" ht="15.75" customHeight="1" x14ac:dyDescent="0.3">
      <c r="A1416" s="118">
        <v>3403</v>
      </c>
      <c r="B1416" s="118">
        <v>159</v>
      </c>
      <c r="C1416" s="57" t="s">
        <v>543</v>
      </c>
      <c r="D1416" s="57">
        <v>13</v>
      </c>
      <c r="E1416" s="58">
        <v>43587</v>
      </c>
      <c r="F1416" s="57">
        <v>5300</v>
      </c>
      <c r="G1416" s="57"/>
      <c r="H1416" s="57"/>
      <c r="I1416" s="57">
        <v>2</v>
      </c>
      <c r="J1416" s="152">
        <f t="shared" si="8"/>
        <v>0</v>
      </c>
      <c r="K1416" s="153" t="s">
        <v>497</v>
      </c>
      <c r="L1416" s="154">
        <f>AVERAGE(J1416:J1417)</f>
        <v>0</v>
      </c>
      <c r="M1416" s="154">
        <f>_xlfn.STDEV.S(J1416,J1417)</f>
        <v>0</v>
      </c>
      <c r="N1416" s="123">
        <v>2</v>
      </c>
      <c r="O1416" s="123"/>
      <c r="P1416" s="23">
        <f t="shared" si="1"/>
        <v>-530</v>
      </c>
      <c r="Q1416" s="117">
        <f>AVERAGE(P1416:P1417)</f>
        <v>-526.70000000000005</v>
      </c>
    </row>
    <row r="1417" spans="1:17" ht="15.75" customHeight="1" x14ac:dyDescent="0.3">
      <c r="A1417" s="118">
        <v>3404</v>
      </c>
      <c r="B1417" s="118">
        <v>160</v>
      </c>
      <c r="C1417" s="57" t="s">
        <v>543</v>
      </c>
      <c r="D1417" s="57">
        <v>13</v>
      </c>
      <c r="E1417" s="58">
        <v>43587</v>
      </c>
      <c r="F1417" s="57">
        <v>5234</v>
      </c>
      <c r="G1417" s="57"/>
      <c r="H1417" s="57"/>
      <c r="I1417" s="57"/>
      <c r="J1417" s="152">
        <f t="shared" si="8"/>
        <v>0</v>
      </c>
      <c r="K1417" s="153"/>
      <c r="L1417" s="155"/>
      <c r="M1417" s="155"/>
      <c r="N1417" s="123"/>
      <c r="O1417" s="123"/>
      <c r="P1417" s="23">
        <f t="shared" si="1"/>
        <v>-523.4</v>
      </c>
      <c r="Q1417" s="117"/>
    </row>
    <row r="1418" spans="1:17" ht="15.75" customHeight="1" x14ac:dyDescent="0.3">
      <c r="A1418" s="118">
        <v>3765</v>
      </c>
      <c r="B1418" s="118">
        <v>187</v>
      </c>
      <c r="C1418" s="57" t="s">
        <v>543</v>
      </c>
      <c r="D1418" s="57">
        <v>14</v>
      </c>
      <c r="E1418" s="58">
        <v>43591</v>
      </c>
      <c r="F1418" s="57">
        <v>5214</v>
      </c>
      <c r="G1418" s="151">
        <v>7485</v>
      </c>
      <c r="H1418" s="57">
        <v>6965</v>
      </c>
      <c r="I1418" s="57"/>
      <c r="J1418" s="152">
        <f t="shared" si="8"/>
        <v>29.697315819531696</v>
      </c>
      <c r="K1418" s="153" t="s">
        <v>13</v>
      </c>
      <c r="L1418" s="154">
        <f>AVERAGE(J1418:J1419)</f>
        <v>30.865371001687851</v>
      </c>
      <c r="M1418" s="154">
        <f>_xlfn.STDEV.S(J1418,J1419)</f>
        <v>1.6518794802054115</v>
      </c>
      <c r="N1418" s="123"/>
      <c r="O1418" s="123"/>
      <c r="P1418" s="23">
        <f t="shared" si="1"/>
        <v>175.1</v>
      </c>
      <c r="Q1418" s="117">
        <f>AVERAGE(P1418:P1419)</f>
        <v>177.3</v>
      </c>
    </row>
    <row r="1419" spans="1:17" ht="15.75" customHeight="1" x14ac:dyDescent="0.3">
      <c r="A1419" s="118">
        <v>3766</v>
      </c>
      <c r="B1419" s="118">
        <v>188</v>
      </c>
      <c r="C1419" s="57" t="s">
        <v>543</v>
      </c>
      <c r="D1419" s="57">
        <v>14</v>
      </c>
      <c r="E1419" s="58">
        <v>43591</v>
      </c>
      <c r="F1419" s="57">
        <v>5267</v>
      </c>
      <c r="G1419" s="151">
        <v>7637</v>
      </c>
      <c r="H1419" s="57">
        <v>7062</v>
      </c>
      <c r="I1419" s="57"/>
      <c r="J1419" s="152">
        <f t="shared" si="8"/>
        <v>32.033426183844007</v>
      </c>
      <c r="K1419" s="153"/>
      <c r="L1419" s="155"/>
      <c r="M1419" s="155"/>
      <c r="N1419" s="123"/>
      <c r="O1419" s="123"/>
      <c r="P1419" s="23">
        <f t="shared" si="1"/>
        <v>179.5</v>
      </c>
      <c r="Q1419" s="117"/>
    </row>
    <row r="1420" spans="1:17" ht="15.75" customHeight="1" x14ac:dyDescent="0.3">
      <c r="A1420" s="118">
        <v>4425</v>
      </c>
      <c r="B1420" s="118">
        <v>131</v>
      </c>
      <c r="C1420" s="57" t="s">
        <v>543</v>
      </c>
      <c r="D1420" s="57">
        <v>16</v>
      </c>
      <c r="E1420" s="58">
        <v>43607</v>
      </c>
      <c r="F1420" s="57">
        <v>5209</v>
      </c>
      <c r="G1420" s="57">
        <v>7816</v>
      </c>
      <c r="H1420" s="57">
        <v>7335</v>
      </c>
      <c r="I1420" s="57">
        <v>2</v>
      </c>
      <c r="J1420" s="152">
        <f t="shared" si="8"/>
        <v>22.624647224835371</v>
      </c>
      <c r="K1420" s="153"/>
      <c r="L1420" s="154">
        <f>AVERAGE(J1420:J1421)</f>
        <v>22.693872059334701</v>
      </c>
      <c r="M1420" s="154">
        <f>_xlfn.STDEV.S(J1420,J1421)</f>
        <v>9.7898699801983249E-2</v>
      </c>
      <c r="N1420" s="123"/>
      <c r="O1420" s="123"/>
      <c r="P1420" s="23">
        <f t="shared" si="1"/>
        <v>212.6</v>
      </c>
      <c r="Q1420" s="117">
        <f>AVERAGE(P1420:P1421)</f>
        <v>214.14999999999998</v>
      </c>
    </row>
    <row r="1421" spans="1:17" ht="15.75" customHeight="1" x14ac:dyDescent="0.3">
      <c r="A1421" s="118">
        <v>4426</v>
      </c>
      <c r="B1421" s="118">
        <v>132</v>
      </c>
      <c r="C1421" s="57" t="s">
        <v>543</v>
      </c>
      <c r="D1421" s="57">
        <v>16</v>
      </c>
      <c r="E1421" s="58">
        <v>43607</v>
      </c>
      <c r="F1421" s="57">
        <v>5233</v>
      </c>
      <c r="G1421" s="57">
        <v>7881</v>
      </c>
      <c r="H1421" s="57">
        <v>7390</v>
      </c>
      <c r="I1421" s="57"/>
      <c r="J1421" s="152">
        <f t="shared" si="8"/>
        <v>22.763096893834028</v>
      </c>
      <c r="K1421" s="153"/>
      <c r="L1421" s="155"/>
      <c r="M1421" s="155"/>
      <c r="N1421" s="123"/>
      <c r="O1421" s="123"/>
      <c r="P1421" s="23">
        <f t="shared" si="1"/>
        <v>215.7</v>
      </c>
      <c r="Q1421" s="117"/>
    </row>
    <row r="1422" spans="1:17" ht="15.75" customHeight="1" x14ac:dyDescent="0.3">
      <c r="A1422" s="118">
        <v>5071</v>
      </c>
      <c r="B1422" s="118">
        <v>131</v>
      </c>
      <c r="C1422" s="57" t="s">
        <v>543</v>
      </c>
      <c r="D1422" s="57">
        <v>18</v>
      </c>
      <c r="E1422" s="58">
        <v>43626</v>
      </c>
      <c r="F1422" s="57">
        <v>5209</v>
      </c>
      <c r="G1422" s="57">
        <v>7792</v>
      </c>
      <c r="H1422" s="57">
        <v>7357</v>
      </c>
      <c r="I1422" s="57">
        <v>8</v>
      </c>
      <c r="J1422" s="152">
        <f t="shared" si="8"/>
        <v>20.251396648044693</v>
      </c>
      <c r="K1422" s="153"/>
      <c r="L1422" s="154">
        <f>AVERAGE(J1422:J1423)</f>
        <v>20.117066472490194</v>
      </c>
      <c r="M1422" s="154">
        <f>_xlfn.STDEV.S(J1422,J1423)</f>
        <v>0.18997155610513158</v>
      </c>
      <c r="N1422" s="123"/>
      <c r="O1422" s="123"/>
      <c r="P1422" s="23">
        <f t="shared" si="1"/>
        <v>214.8</v>
      </c>
      <c r="Q1422" s="117">
        <f>AVERAGE(P1422:P1423)</f>
        <v>223.25</v>
      </c>
    </row>
    <row r="1423" spans="1:17" ht="15.75" customHeight="1" x14ac:dyDescent="0.3">
      <c r="A1423" s="118">
        <v>5072</v>
      </c>
      <c r="B1423" s="118">
        <v>132</v>
      </c>
      <c r="C1423" s="57" t="s">
        <v>543</v>
      </c>
      <c r="D1423" s="57">
        <v>18</v>
      </c>
      <c r="E1423" s="58">
        <v>43626</v>
      </c>
      <c r="F1423" s="57">
        <v>5233</v>
      </c>
      <c r="G1423" s="57">
        <v>8013</v>
      </c>
      <c r="H1423" s="57">
        <v>7550</v>
      </c>
      <c r="I1423" s="57"/>
      <c r="J1423" s="152">
        <f t="shared" si="8"/>
        <v>19.982736296935695</v>
      </c>
      <c r="K1423" s="153"/>
      <c r="L1423" s="155"/>
      <c r="M1423" s="155"/>
      <c r="N1423" s="123"/>
      <c r="O1423" s="123"/>
      <c r="P1423" s="23">
        <f t="shared" si="1"/>
        <v>231.7</v>
      </c>
      <c r="Q1423" s="117"/>
    </row>
    <row r="1424" spans="1:17" ht="15.75" customHeight="1" x14ac:dyDescent="0.3">
      <c r="A1424" s="118">
        <v>5631</v>
      </c>
      <c r="B1424" s="118">
        <v>75</v>
      </c>
      <c r="C1424" s="7" t="s">
        <v>543</v>
      </c>
      <c r="D1424" s="7">
        <v>21</v>
      </c>
      <c r="E1424" s="156">
        <v>43657</v>
      </c>
      <c r="F1424" s="7">
        <v>5226</v>
      </c>
      <c r="G1424" s="7">
        <v>8042</v>
      </c>
      <c r="H1424" s="7">
        <v>7560</v>
      </c>
      <c r="I1424" s="7">
        <v>8</v>
      </c>
      <c r="J1424" s="152">
        <f t="shared" si="8"/>
        <v>20.651242502142246</v>
      </c>
      <c r="K1424" s="153"/>
      <c r="L1424" s="154">
        <f>AVERAGE(J1424:J1425)</f>
        <v>20.673373583556277</v>
      </c>
      <c r="M1424" s="154">
        <f>_xlfn.STDEV.S(J1424,J1425)</f>
        <v>3.1298075485708246E-2</v>
      </c>
      <c r="N1424" s="123"/>
      <c r="O1424" s="123"/>
      <c r="P1424" s="23">
        <f t="shared" si="1"/>
        <v>233.4</v>
      </c>
      <c r="Q1424" s="117">
        <f>AVERAGE(P1424:P1425)</f>
        <v>234.60000000000002</v>
      </c>
    </row>
    <row r="1425" spans="1:17" ht="15.75" customHeight="1" x14ac:dyDescent="0.3">
      <c r="A1425" s="118">
        <v>5632</v>
      </c>
      <c r="B1425" s="118">
        <v>76</v>
      </c>
      <c r="C1425" s="7" t="s">
        <v>543</v>
      </c>
      <c r="D1425" s="7">
        <v>21</v>
      </c>
      <c r="E1425" s="156">
        <v>43657</v>
      </c>
      <c r="F1425" s="7">
        <v>5239</v>
      </c>
      <c r="G1425" s="7">
        <v>8085</v>
      </c>
      <c r="H1425" s="7">
        <v>7597</v>
      </c>
      <c r="I1425" s="7"/>
      <c r="J1425" s="152">
        <f t="shared" si="8"/>
        <v>20.695504664970311</v>
      </c>
      <c r="K1425" s="153"/>
      <c r="L1425" s="155"/>
      <c r="M1425" s="155"/>
      <c r="N1425" s="123"/>
      <c r="O1425" s="123"/>
      <c r="P1425" s="23">
        <f t="shared" si="1"/>
        <v>235.8</v>
      </c>
      <c r="Q1425" s="117"/>
    </row>
    <row r="1426" spans="1:17" ht="15.75" customHeight="1" x14ac:dyDescent="0.3">
      <c r="A1426" s="118">
        <v>6037</v>
      </c>
      <c r="B1426" s="118">
        <v>142</v>
      </c>
      <c r="C1426" s="7" t="s">
        <v>543</v>
      </c>
      <c r="D1426" s="7">
        <v>22</v>
      </c>
      <c r="E1426" s="156">
        <v>43685</v>
      </c>
      <c r="F1426" s="7">
        <v>5229</v>
      </c>
      <c r="G1426" s="7">
        <v>7330</v>
      </c>
      <c r="H1426" s="7">
        <v>7016</v>
      </c>
      <c r="I1426" s="7">
        <v>8</v>
      </c>
      <c r="J1426" s="152">
        <f t="shared" si="8"/>
        <v>17.571348628987131</v>
      </c>
      <c r="K1426" s="153"/>
      <c r="L1426" s="154">
        <f>AVERAGE(J1426:J1427)</f>
        <v>17.32160084069562</v>
      </c>
      <c r="M1426" s="154">
        <f>_xlfn.STDEV.S(J1426,J1427)</f>
        <v>0.35319670937453984</v>
      </c>
      <c r="N1426" s="123"/>
      <c r="O1426" s="123"/>
      <c r="P1426" s="23">
        <f t="shared" si="1"/>
        <v>178.7</v>
      </c>
      <c r="Q1426" s="117">
        <f>AVERAGE(P1426:P1427)</f>
        <v>181.89999999999998</v>
      </c>
    </row>
    <row r="1427" spans="1:17" ht="15.75" customHeight="1" x14ac:dyDescent="0.3">
      <c r="A1427" s="118">
        <v>6038</v>
      </c>
      <c r="B1427" s="118">
        <v>142</v>
      </c>
      <c r="C1427" s="7" t="s">
        <v>543</v>
      </c>
      <c r="D1427" s="7">
        <v>22</v>
      </c>
      <c r="E1427" s="156">
        <v>43685</v>
      </c>
      <c r="F1427" s="7">
        <v>5229</v>
      </c>
      <c r="G1427" s="7">
        <v>7396</v>
      </c>
      <c r="H1427" s="7">
        <v>7080</v>
      </c>
      <c r="I1427" s="7"/>
      <c r="J1427" s="152">
        <f t="shared" si="8"/>
        <v>17.071853052404109</v>
      </c>
      <c r="K1427" s="153"/>
      <c r="L1427" s="155"/>
      <c r="M1427" s="155"/>
      <c r="N1427" s="123"/>
      <c r="O1427" s="123"/>
      <c r="P1427" s="23">
        <f t="shared" si="1"/>
        <v>185.1</v>
      </c>
      <c r="Q1427" s="117"/>
    </row>
    <row r="1428" spans="1:17" ht="15.75" customHeight="1" x14ac:dyDescent="0.3">
      <c r="A1428" s="118">
        <v>3405</v>
      </c>
      <c r="B1428" s="118">
        <v>161</v>
      </c>
      <c r="C1428" s="67" t="s">
        <v>544</v>
      </c>
      <c r="D1428" s="67">
        <v>13</v>
      </c>
      <c r="E1428" s="68">
        <v>43587</v>
      </c>
      <c r="F1428" s="67">
        <v>5264</v>
      </c>
      <c r="G1428" s="67">
        <v>8475</v>
      </c>
      <c r="H1428" s="67">
        <v>7603</v>
      </c>
      <c r="I1428" s="67">
        <v>1</v>
      </c>
      <c r="J1428" s="157">
        <f t="shared" si="8"/>
        <v>37.280889268918344</v>
      </c>
      <c r="K1428" s="158" t="s">
        <v>13</v>
      </c>
      <c r="L1428" s="159">
        <f>AVERAGE(J1428:J1429)</f>
        <v>36.863927829570478</v>
      </c>
      <c r="M1428" s="159">
        <f>_xlfn.STDEV.S(J1428,J1429)</f>
        <v>0.58967252251235791</v>
      </c>
      <c r="N1428" s="123">
        <v>1</v>
      </c>
      <c r="O1428" s="123"/>
      <c r="P1428" s="23">
        <f t="shared" si="1"/>
        <v>233.9</v>
      </c>
      <c r="Q1428" s="117">
        <f>AVERAGE(P1428:P1429)</f>
        <v>231.5</v>
      </c>
    </row>
    <row r="1429" spans="1:17" ht="15.75" customHeight="1" x14ac:dyDescent="0.3">
      <c r="A1429" s="118">
        <v>3406</v>
      </c>
      <c r="B1429" s="118">
        <v>162</v>
      </c>
      <c r="C1429" s="67" t="s">
        <v>544</v>
      </c>
      <c r="D1429" s="67">
        <v>13</v>
      </c>
      <c r="E1429" s="68">
        <v>43587</v>
      </c>
      <c r="F1429" s="67">
        <v>5232</v>
      </c>
      <c r="G1429" s="67">
        <v>8358</v>
      </c>
      <c r="H1429" s="67">
        <v>7523</v>
      </c>
      <c r="I1429" s="67"/>
      <c r="J1429" s="157">
        <f t="shared" si="8"/>
        <v>36.446966390222613</v>
      </c>
      <c r="K1429" s="158"/>
      <c r="L1429" s="160"/>
      <c r="M1429" s="160"/>
      <c r="N1429" s="123"/>
      <c r="O1429" s="123"/>
      <c r="P1429" s="23">
        <f t="shared" si="1"/>
        <v>229.1</v>
      </c>
      <c r="Q1429" s="117"/>
    </row>
    <row r="1430" spans="1:17" ht="15.75" customHeight="1" x14ac:dyDescent="0.3">
      <c r="A1430" s="118">
        <v>4125</v>
      </c>
      <c r="B1430" s="118">
        <v>155</v>
      </c>
      <c r="C1430" s="67" t="s">
        <v>544</v>
      </c>
      <c r="D1430" s="67">
        <v>15</v>
      </c>
      <c r="E1430" s="68">
        <v>43599</v>
      </c>
      <c r="F1430" s="67">
        <v>5181</v>
      </c>
      <c r="G1430" s="67">
        <v>7721</v>
      </c>
      <c r="H1430" s="67">
        <v>7085</v>
      </c>
      <c r="I1430" s="67"/>
      <c r="J1430" s="157">
        <f t="shared" si="8"/>
        <v>33.403361344537814</v>
      </c>
      <c r="K1430" s="157"/>
      <c r="L1430" s="159">
        <f>AVERAGE(J1430:J1431)</f>
        <v>32.458504493608856</v>
      </c>
      <c r="M1430" s="159">
        <f>_xlfn.STDEV.S(J1430,J1431)</f>
        <v>1.3362293730848649</v>
      </c>
      <c r="N1430" s="123"/>
      <c r="O1430" s="123"/>
      <c r="P1430" s="23">
        <f t="shared" si="1"/>
        <v>190.4</v>
      </c>
      <c r="Q1430" s="117">
        <f>AVERAGE(P1430:P1431)</f>
        <v>195.95000000000002</v>
      </c>
    </row>
    <row r="1431" spans="1:17" ht="15.75" customHeight="1" x14ac:dyDescent="0.3">
      <c r="A1431" s="118">
        <v>4126</v>
      </c>
      <c r="B1431" s="118">
        <v>156</v>
      </c>
      <c r="C1431" s="67" t="s">
        <v>544</v>
      </c>
      <c r="D1431" s="67">
        <v>15</v>
      </c>
      <c r="E1431" s="68">
        <v>43599</v>
      </c>
      <c r="F1431" s="67">
        <v>5171</v>
      </c>
      <c r="G1431" s="67">
        <v>7821</v>
      </c>
      <c r="H1431" s="67">
        <v>7186</v>
      </c>
      <c r="I1431" s="67"/>
      <c r="J1431" s="157">
        <f t="shared" si="8"/>
        <v>31.513647642679899</v>
      </c>
      <c r="K1431" s="157"/>
      <c r="L1431" s="160"/>
      <c r="M1431" s="160"/>
      <c r="N1431" s="123"/>
      <c r="O1431" s="123"/>
      <c r="P1431" s="23">
        <f t="shared" si="1"/>
        <v>201.50000000000003</v>
      </c>
      <c r="Q1431" s="117"/>
    </row>
    <row r="1432" spans="1:17" ht="15.75" customHeight="1" x14ac:dyDescent="0.3">
      <c r="A1432" s="118">
        <v>4771</v>
      </c>
      <c r="B1432" s="118">
        <v>155</v>
      </c>
      <c r="C1432" s="67" t="s">
        <v>544</v>
      </c>
      <c r="D1432" s="67">
        <v>17</v>
      </c>
      <c r="E1432" s="68">
        <v>43619</v>
      </c>
      <c r="F1432" s="67">
        <v>5181</v>
      </c>
      <c r="G1432" s="67">
        <v>7212</v>
      </c>
      <c r="H1432" s="67">
        <v>6829</v>
      </c>
      <c r="I1432" s="67"/>
      <c r="J1432" s="157">
        <f t="shared" si="8"/>
        <v>23.240291262135923</v>
      </c>
      <c r="K1432" s="158"/>
      <c r="L1432" s="159">
        <f>AVERAGE(J1432:J1433)</f>
        <v>23.226127425606322</v>
      </c>
      <c r="M1432" s="159">
        <f>_xlfn.STDEV.S(J1432,J1433)</f>
        <v>2.0030689715394793E-2</v>
      </c>
      <c r="N1432" s="123"/>
      <c r="O1432" s="123"/>
      <c r="P1432" s="23">
        <f t="shared" si="1"/>
        <v>164.8</v>
      </c>
      <c r="Q1432" s="117">
        <f>AVERAGE(P1432:P1433)</f>
        <v>159.30000000000001</v>
      </c>
    </row>
    <row r="1433" spans="1:17" ht="15.75" customHeight="1" x14ac:dyDescent="0.3">
      <c r="A1433" s="118">
        <v>4772</v>
      </c>
      <c r="B1433" s="118">
        <v>156</v>
      </c>
      <c r="C1433" s="67" t="s">
        <v>544</v>
      </c>
      <c r="D1433" s="67">
        <v>17</v>
      </c>
      <c r="E1433" s="68">
        <v>43619</v>
      </c>
      <c r="F1433" s="67">
        <v>5171</v>
      </c>
      <c r="G1433" s="67">
        <v>7066</v>
      </c>
      <c r="H1433" s="67">
        <v>6709</v>
      </c>
      <c r="I1433" s="67"/>
      <c r="J1433" s="157">
        <f t="shared" si="8"/>
        <v>23.211963589076724</v>
      </c>
      <c r="K1433" s="158"/>
      <c r="L1433" s="160"/>
      <c r="M1433" s="160"/>
      <c r="N1433" s="123"/>
      <c r="O1433" s="123"/>
      <c r="P1433" s="23">
        <f t="shared" si="1"/>
        <v>153.80000000000001</v>
      </c>
      <c r="Q1433" s="117"/>
    </row>
    <row r="1434" spans="1:17" ht="15.75" customHeight="1" x14ac:dyDescent="0.3">
      <c r="A1434" s="118">
        <v>5375</v>
      </c>
      <c r="B1434" s="118">
        <v>113</v>
      </c>
      <c r="C1434" s="7" t="s">
        <v>544</v>
      </c>
      <c r="D1434" s="7">
        <v>19</v>
      </c>
      <c r="E1434" s="156">
        <v>43637</v>
      </c>
      <c r="F1434" s="7">
        <v>5283</v>
      </c>
      <c r="G1434" s="7">
        <v>7297</v>
      </c>
      <c r="H1434" s="7">
        <v>6919</v>
      </c>
      <c r="I1434" s="7">
        <v>8</v>
      </c>
      <c r="J1434" s="161">
        <f t="shared" si="8"/>
        <v>23.105134474327631</v>
      </c>
      <c r="K1434" s="3"/>
      <c r="L1434" s="162">
        <f>AVERAGE(J1434:J1435)</f>
        <v>23.063141255290702</v>
      </c>
      <c r="M1434" s="162">
        <f>_xlfn.STDEV.S(J1434,J1435)</f>
        <v>5.9387379889726186E-2</v>
      </c>
      <c r="N1434" s="123"/>
      <c r="O1434" s="123"/>
      <c r="P1434" s="23">
        <f t="shared" si="1"/>
        <v>163.6</v>
      </c>
      <c r="Q1434" s="117">
        <f>AVERAGE(P1434:P1435)</f>
        <v>164.55</v>
      </c>
    </row>
    <row r="1435" spans="1:17" ht="15.75" customHeight="1" x14ac:dyDescent="0.3">
      <c r="A1435" s="118">
        <v>5376</v>
      </c>
      <c r="B1435" s="118">
        <v>114</v>
      </c>
      <c r="C1435" s="7" t="s">
        <v>544</v>
      </c>
      <c r="D1435" s="7">
        <v>19</v>
      </c>
      <c r="E1435" s="156">
        <v>43637</v>
      </c>
      <c r="F1435" s="7">
        <v>5247</v>
      </c>
      <c r="G1435" s="7">
        <v>7283</v>
      </c>
      <c r="H1435" s="7">
        <v>6902</v>
      </c>
      <c r="I1435" s="7"/>
      <c r="J1435" s="161">
        <f t="shared" si="8"/>
        <v>23.021148036253777</v>
      </c>
      <c r="K1435" s="3"/>
      <c r="L1435" s="23"/>
      <c r="M1435" s="23"/>
      <c r="N1435" s="123"/>
      <c r="O1435" s="123"/>
      <c r="P1435" s="23">
        <f t="shared" si="1"/>
        <v>165.5</v>
      </c>
      <c r="Q1435" s="117"/>
    </row>
    <row r="1436" spans="1:17" ht="15.75" customHeight="1" x14ac:dyDescent="0.3">
      <c r="A1436" s="118">
        <v>6039</v>
      </c>
      <c r="B1436" s="118">
        <v>143</v>
      </c>
      <c r="C1436" s="7" t="s">
        <v>544</v>
      </c>
      <c r="D1436" s="7">
        <v>22</v>
      </c>
      <c r="E1436" s="156">
        <v>43685</v>
      </c>
      <c r="F1436" s="7">
        <v>5229</v>
      </c>
      <c r="G1436" s="7">
        <v>7689</v>
      </c>
      <c r="H1436" s="7">
        <v>7332</v>
      </c>
      <c r="I1436" s="7">
        <v>8</v>
      </c>
      <c r="J1436" s="152">
        <f t="shared" si="8"/>
        <v>16.975748930099858</v>
      </c>
      <c r="K1436" s="153"/>
      <c r="L1436" s="154">
        <f>AVERAGE(J1436:J1437)</f>
        <v>16.702836586262052</v>
      </c>
      <c r="M1436" s="154">
        <f>_xlfn.STDEV.S(J1436,J1437)</f>
        <v>0.38595633799445722</v>
      </c>
      <c r="N1436" s="123"/>
      <c r="O1436" s="123"/>
      <c r="P1436" s="23">
        <f t="shared" si="1"/>
        <v>210.3</v>
      </c>
      <c r="Q1436" s="117">
        <f>AVERAGE(P1436:P1437)</f>
        <v>210.75</v>
      </c>
    </row>
    <row r="1437" spans="1:17" ht="15.75" customHeight="1" x14ac:dyDescent="0.3">
      <c r="A1437" s="118">
        <v>6040</v>
      </c>
      <c r="B1437" s="118">
        <v>143</v>
      </c>
      <c r="C1437" s="7" t="s">
        <v>544</v>
      </c>
      <c r="D1437" s="7">
        <v>22</v>
      </c>
      <c r="E1437" s="156">
        <v>43685</v>
      </c>
      <c r="F1437" s="7">
        <v>5229</v>
      </c>
      <c r="G1437" s="7">
        <v>7688</v>
      </c>
      <c r="H1437" s="7">
        <v>7341</v>
      </c>
      <c r="I1437" s="7"/>
      <c r="J1437" s="152">
        <f t="shared" si="8"/>
        <v>16.429924242424242</v>
      </c>
      <c r="K1437" s="153"/>
      <c r="L1437" s="155"/>
      <c r="M1437" s="155"/>
      <c r="N1437" s="123"/>
      <c r="O1437" s="123"/>
      <c r="P1437" s="23">
        <f t="shared" si="1"/>
        <v>211.2</v>
      </c>
      <c r="Q1437" s="117"/>
    </row>
    <row r="1438" spans="1:17" ht="15.75" customHeight="1" x14ac:dyDescent="0.3">
      <c r="A1438" s="118">
        <v>3767</v>
      </c>
      <c r="B1438" s="118">
        <v>189</v>
      </c>
      <c r="C1438" s="57" t="s">
        <v>545</v>
      </c>
      <c r="D1438" s="57">
        <v>14</v>
      </c>
      <c r="E1438" s="58">
        <v>43591</v>
      </c>
      <c r="F1438" s="57">
        <v>5261</v>
      </c>
      <c r="G1438" s="151">
        <v>7864</v>
      </c>
      <c r="H1438" s="57">
        <v>7227</v>
      </c>
      <c r="I1438" s="57">
        <v>2</v>
      </c>
      <c r="J1438" s="152">
        <f t="shared" si="8"/>
        <v>32.40081383519837</v>
      </c>
      <c r="K1438" s="153" t="s">
        <v>13</v>
      </c>
      <c r="L1438" s="154">
        <f>AVERAGE(J1438:J1439)</f>
        <v>31.830073418345826</v>
      </c>
      <c r="M1438" s="154">
        <f>_xlfn.STDEV.S(J1438,J1439)</f>
        <v>0.80714883810734439</v>
      </c>
      <c r="N1438" s="123">
        <v>2</v>
      </c>
      <c r="O1438" s="123"/>
      <c r="P1438" s="23">
        <f t="shared" si="1"/>
        <v>196.6</v>
      </c>
      <c r="Q1438" s="117">
        <f>AVERAGE(P1438:P1439)</f>
        <v>198.75</v>
      </c>
    </row>
    <row r="1439" spans="1:17" ht="15.75" customHeight="1" x14ac:dyDescent="0.3">
      <c r="A1439" s="118">
        <v>3768</v>
      </c>
      <c r="B1439" s="118">
        <v>190</v>
      </c>
      <c r="C1439" s="57" t="s">
        <v>545</v>
      </c>
      <c r="D1439" s="57">
        <v>14</v>
      </c>
      <c r="E1439" s="58">
        <v>43591</v>
      </c>
      <c r="F1439" s="57">
        <v>5238</v>
      </c>
      <c r="G1439" s="151">
        <v>7875</v>
      </c>
      <c r="H1439" s="57">
        <v>7247</v>
      </c>
      <c r="I1439" s="57"/>
      <c r="J1439" s="152">
        <f t="shared" si="8"/>
        <v>31.259333001493278</v>
      </c>
      <c r="K1439" s="153"/>
      <c r="L1439" s="155"/>
      <c r="M1439" s="155"/>
      <c r="N1439" s="123"/>
      <c r="O1439" s="123"/>
      <c r="P1439" s="23">
        <f t="shared" si="1"/>
        <v>200.9</v>
      </c>
      <c r="Q1439" s="117"/>
    </row>
    <row r="1440" spans="1:17" ht="15.75" customHeight="1" x14ac:dyDescent="0.3">
      <c r="A1440" s="118">
        <v>4427</v>
      </c>
      <c r="B1440" s="118">
        <v>133</v>
      </c>
      <c r="C1440" s="57" t="s">
        <v>545</v>
      </c>
      <c r="D1440" s="57">
        <v>16</v>
      </c>
      <c r="E1440" s="58">
        <v>43607</v>
      </c>
      <c r="F1440" s="57">
        <v>5286</v>
      </c>
      <c r="G1440" s="57">
        <v>8148</v>
      </c>
      <c r="H1440" s="57">
        <v>7562</v>
      </c>
      <c r="I1440" s="57">
        <v>2</v>
      </c>
      <c r="J1440" s="152">
        <f t="shared" si="8"/>
        <v>25.746924428822492</v>
      </c>
      <c r="K1440" s="153"/>
      <c r="L1440" s="154">
        <f>AVERAGE(J1440:J1441)</f>
        <v>26.014349762881732</v>
      </c>
      <c r="M1440" s="154">
        <f>_xlfn.STDEV.S(J1440,J1441)</f>
        <v>0.3781965343487329</v>
      </c>
      <c r="N1440" s="123"/>
      <c r="O1440" s="123"/>
      <c r="P1440" s="23">
        <f t="shared" si="1"/>
        <v>227.6</v>
      </c>
      <c r="Q1440" s="117">
        <f>AVERAGE(P1440:P1441)</f>
        <v>229.85</v>
      </c>
    </row>
    <row r="1441" spans="1:17" ht="15.75" customHeight="1" x14ac:dyDescent="0.3">
      <c r="A1441" s="118">
        <v>4428</v>
      </c>
      <c r="B1441" s="118">
        <v>134</v>
      </c>
      <c r="C1441" s="57" t="s">
        <v>545</v>
      </c>
      <c r="D1441" s="57">
        <v>16</v>
      </c>
      <c r="E1441" s="58">
        <v>43607</v>
      </c>
      <c r="F1441" s="57">
        <v>5220</v>
      </c>
      <c r="G1441" s="57">
        <v>8151</v>
      </c>
      <c r="H1441" s="57">
        <v>7541</v>
      </c>
      <c r="I1441" s="57"/>
      <c r="J1441" s="152">
        <f t="shared" si="8"/>
        <v>26.281775096940972</v>
      </c>
      <c r="K1441" s="153"/>
      <c r="L1441" s="155"/>
      <c r="M1441" s="155"/>
      <c r="N1441" s="123"/>
      <c r="O1441" s="123"/>
      <c r="P1441" s="23">
        <f t="shared" si="1"/>
        <v>232.1</v>
      </c>
      <c r="Q1441" s="117"/>
    </row>
    <row r="1442" spans="1:17" ht="15.75" customHeight="1" x14ac:dyDescent="0.3">
      <c r="A1442" s="118">
        <v>5073</v>
      </c>
      <c r="B1442" s="118">
        <v>133</v>
      </c>
      <c r="C1442" s="57" t="s">
        <v>545</v>
      </c>
      <c r="D1442" s="57">
        <v>18</v>
      </c>
      <c r="E1442" s="58">
        <v>43626</v>
      </c>
      <c r="F1442" s="57">
        <v>5286</v>
      </c>
      <c r="G1442" s="57">
        <v>8243</v>
      </c>
      <c r="H1442" s="57">
        <v>7768</v>
      </c>
      <c r="I1442" s="57">
        <v>6</v>
      </c>
      <c r="J1442" s="152">
        <f t="shared" si="8"/>
        <v>19.137792103142626</v>
      </c>
      <c r="K1442" s="153"/>
      <c r="L1442" s="154">
        <f>AVERAGE(J1442:J1443)</f>
        <v>19.313576902635141</v>
      </c>
      <c r="M1442" s="154">
        <f>_xlfn.STDEV.S(J1442,J1443)</f>
        <v>0.24859724750135243</v>
      </c>
      <c r="N1442" s="123"/>
      <c r="O1442" s="123"/>
      <c r="P1442" s="23">
        <f t="shared" si="1"/>
        <v>248.2</v>
      </c>
      <c r="Q1442" s="117">
        <f>AVERAGE(P1442:P1443)</f>
        <v>241.6</v>
      </c>
    </row>
    <row r="1443" spans="1:17" ht="15.75" customHeight="1" x14ac:dyDescent="0.3">
      <c r="A1443" s="118">
        <v>5074</v>
      </c>
      <c r="B1443" s="118">
        <v>134</v>
      </c>
      <c r="C1443" s="57" t="s">
        <v>545</v>
      </c>
      <c r="D1443" s="57">
        <v>18</v>
      </c>
      <c r="E1443" s="58">
        <v>43626</v>
      </c>
      <c r="F1443" s="57">
        <v>5220</v>
      </c>
      <c r="G1443" s="57">
        <v>8028</v>
      </c>
      <c r="H1443" s="57">
        <v>7570</v>
      </c>
      <c r="I1443" s="57"/>
      <c r="J1443" s="152">
        <f t="shared" si="8"/>
        <v>19.48936170212766</v>
      </c>
      <c r="K1443" s="153"/>
      <c r="L1443" s="155"/>
      <c r="M1443" s="155"/>
      <c r="N1443" s="123"/>
      <c r="O1443" s="123"/>
      <c r="P1443" s="23">
        <f t="shared" si="1"/>
        <v>235</v>
      </c>
      <c r="Q1443" s="117"/>
    </row>
    <row r="1444" spans="1:17" ht="15.75" customHeight="1" x14ac:dyDescent="0.3">
      <c r="A1444" s="118">
        <v>5541</v>
      </c>
      <c r="B1444" s="118">
        <v>33</v>
      </c>
      <c r="C1444" s="7" t="s">
        <v>545</v>
      </c>
      <c r="D1444" s="7">
        <v>20</v>
      </c>
      <c r="E1444" s="156">
        <v>43649</v>
      </c>
      <c r="F1444" s="7">
        <v>5203</v>
      </c>
      <c r="G1444" s="7">
        <v>7588</v>
      </c>
      <c r="H1444" s="7">
        <v>7195</v>
      </c>
      <c r="I1444" s="7">
        <v>7</v>
      </c>
      <c r="J1444" s="152">
        <f t="shared" si="8"/>
        <v>19.728915662650603</v>
      </c>
      <c r="K1444" s="153"/>
      <c r="L1444" s="154">
        <f>AVERAGE(J1444:J1445)</f>
        <v>20.146006348167937</v>
      </c>
      <c r="M1444" s="154">
        <f>_xlfn.STDEV.S(J1444,J1445)</f>
        <v>0.58985530419810206</v>
      </c>
      <c r="N1444" s="123"/>
      <c r="O1444" s="123"/>
      <c r="P1444" s="23">
        <f t="shared" si="1"/>
        <v>199.2</v>
      </c>
      <c r="Q1444" s="117">
        <f>AVERAGE(P1444:P1445)</f>
        <v>199.05</v>
      </c>
    </row>
    <row r="1445" spans="1:17" ht="15.75" customHeight="1" x14ac:dyDescent="0.3">
      <c r="A1445" s="118">
        <v>5542</v>
      </c>
      <c r="B1445" s="118">
        <v>34</v>
      </c>
      <c r="C1445" s="7" t="s">
        <v>545</v>
      </c>
      <c r="D1445" s="7">
        <v>20</v>
      </c>
      <c r="E1445" s="156">
        <v>43649</v>
      </c>
      <c r="F1445" s="7">
        <v>5191</v>
      </c>
      <c r="G1445" s="7">
        <v>7589</v>
      </c>
      <c r="H1445" s="7">
        <v>7180</v>
      </c>
      <c r="I1445" s="7"/>
      <c r="J1445" s="152">
        <f t="shared" si="8"/>
        <v>20.563097033685267</v>
      </c>
      <c r="K1445" s="153"/>
      <c r="L1445" s="155"/>
      <c r="M1445" s="155"/>
      <c r="N1445" s="123"/>
      <c r="O1445" s="123"/>
      <c r="P1445" s="23">
        <f t="shared" si="1"/>
        <v>198.9</v>
      </c>
      <c r="Q1445" s="117"/>
    </row>
    <row r="1446" spans="1:17" ht="15.75" customHeight="1" x14ac:dyDescent="0.3">
      <c r="A1446" s="118">
        <v>6041</v>
      </c>
      <c r="B1446" s="118">
        <v>144</v>
      </c>
      <c r="C1446" s="7" t="s">
        <v>545</v>
      </c>
      <c r="D1446" s="7">
        <v>22</v>
      </c>
      <c r="E1446" s="156">
        <v>43685</v>
      </c>
      <c r="F1446" s="7">
        <v>5238</v>
      </c>
      <c r="G1446" s="7">
        <v>7234</v>
      </c>
      <c r="H1446" s="7">
        <v>6952</v>
      </c>
      <c r="I1446" s="7">
        <v>7</v>
      </c>
      <c r="J1446" s="152">
        <f t="shared" si="8"/>
        <v>16.45274212368728</v>
      </c>
      <c r="K1446" s="153"/>
      <c r="L1446" s="154">
        <f>AVERAGE(J1446:J1447)</f>
        <v>16.173944960337785</v>
      </c>
      <c r="M1446" s="154">
        <f>_xlfn.STDEV.S(J1446,J1447)</f>
        <v>0.39427872956000398</v>
      </c>
      <c r="N1446" s="123"/>
      <c r="O1446" s="123"/>
      <c r="P1446" s="23">
        <f t="shared" si="1"/>
        <v>171.4</v>
      </c>
      <c r="Q1446" s="117">
        <f>AVERAGE(P1446:P1447)</f>
        <v>175.35000000000002</v>
      </c>
    </row>
    <row r="1447" spans="1:17" ht="15.75" customHeight="1" x14ac:dyDescent="0.3">
      <c r="A1447" s="118">
        <v>6042</v>
      </c>
      <c r="B1447" s="118">
        <v>144</v>
      </c>
      <c r="C1447" s="7" t="s">
        <v>545</v>
      </c>
      <c r="D1447" s="7">
        <v>22</v>
      </c>
      <c r="E1447" s="156">
        <v>43685</v>
      </c>
      <c r="F1447" s="7">
        <v>5238</v>
      </c>
      <c r="G1447" s="7">
        <v>7316</v>
      </c>
      <c r="H1447" s="7">
        <v>7031</v>
      </c>
      <c r="I1447" s="7"/>
      <c r="J1447" s="152">
        <f t="shared" si="8"/>
        <v>15.895147796988288</v>
      </c>
      <c r="K1447" s="153"/>
      <c r="L1447" s="155"/>
      <c r="M1447" s="155"/>
      <c r="N1447" s="123"/>
      <c r="O1447" s="123"/>
      <c r="P1447" s="23">
        <f t="shared" si="1"/>
        <v>179.3</v>
      </c>
      <c r="Q1447" s="117"/>
    </row>
    <row r="1448" spans="1:17" ht="15.75" customHeight="1" x14ac:dyDescent="0.3">
      <c r="A1448" s="118">
        <v>2967</v>
      </c>
      <c r="B1448" s="118">
        <v>51</v>
      </c>
      <c r="C1448" s="67" t="s">
        <v>546</v>
      </c>
      <c r="D1448" s="67">
        <v>11</v>
      </c>
      <c r="E1448" s="68">
        <v>43571</v>
      </c>
      <c r="F1448" s="10">
        <v>5234</v>
      </c>
      <c r="G1448" s="67">
        <v>8011</v>
      </c>
      <c r="H1448" s="67">
        <v>6901</v>
      </c>
      <c r="I1448" s="67">
        <v>2</v>
      </c>
      <c r="J1448" s="157">
        <f t="shared" si="8"/>
        <v>66.586682663467315</v>
      </c>
      <c r="K1448" s="158">
        <v>0.5</v>
      </c>
      <c r="L1448" s="159">
        <f>AVERAGE(J1448:J1449)</f>
        <v>66.760851394988407</v>
      </c>
      <c r="M1448" s="159">
        <f>_xlfn.STDEV.S(J1448,J1449)</f>
        <v>0.24631178225844735</v>
      </c>
      <c r="N1448" s="123">
        <v>1</v>
      </c>
      <c r="O1448" s="123"/>
      <c r="P1448" s="23">
        <f t="shared" si="1"/>
        <v>166.7</v>
      </c>
      <c r="Q1448" s="117">
        <f>AVERAGE(P1448:P1449)</f>
        <v>170.3</v>
      </c>
    </row>
    <row r="1449" spans="1:17" ht="15.75" customHeight="1" x14ac:dyDescent="0.3">
      <c r="A1449" s="118">
        <v>2968</v>
      </c>
      <c r="B1449" s="118">
        <v>52</v>
      </c>
      <c r="C1449" s="67" t="s">
        <v>546</v>
      </c>
      <c r="D1449" s="67">
        <v>11</v>
      </c>
      <c r="E1449" s="68">
        <v>43571</v>
      </c>
      <c r="F1449" s="10">
        <v>5234</v>
      </c>
      <c r="G1449" s="67">
        <v>8137</v>
      </c>
      <c r="H1449" s="67">
        <v>6973</v>
      </c>
      <c r="I1449" s="67"/>
      <c r="J1449" s="157">
        <f t="shared" si="8"/>
        <v>66.9350201265095</v>
      </c>
      <c r="K1449" s="158"/>
      <c r="L1449" s="160"/>
      <c r="M1449" s="160"/>
      <c r="N1449" s="123"/>
      <c r="O1449" s="123"/>
      <c r="P1449" s="23">
        <f t="shared" si="1"/>
        <v>173.9</v>
      </c>
      <c r="Q1449" s="117"/>
    </row>
    <row r="1450" spans="1:17" ht="15.75" customHeight="1" x14ac:dyDescent="0.3">
      <c r="A1450" s="118">
        <v>3769</v>
      </c>
      <c r="B1450" s="118">
        <v>191</v>
      </c>
      <c r="C1450" s="67" t="s">
        <v>546</v>
      </c>
      <c r="D1450" s="67">
        <v>14</v>
      </c>
      <c r="E1450" s="68">
        <v>43591</v>
      </c>
      <c r="F1450" s="67">
        <v>5280</v>
      </c>
      <c r="G1450" s="10">
        <v>9570</v>
      </c>
      <c r="H1450" s="67">
        <v>8166</v>
      </c>
      <c r="I1450" s="67"/>
      <c r="J1450" s="157">
        <f t="shared" si="8"/>
        <v>48.648648648648653</v>
      </c>
      <c r="K1450" s="158" t="s">
        <v>377</v>
      </c>
      <c r="L1450" s="159">
        <f>AVERAGE(J1450:J1451)</f>
        <v>48.616374819036025</v>
      </c>
      <c r="M1450" s="159">
        <f>_xlfn.STDEV.S(J1450,J1451)</f>
        <v>4.5642087547891168E-2</v>
      </c>
      <c r="N1450" s="123"/>
      <c r="O1450" s="123"/>
      <c r="P1450" s="23">
        <f t="shared" si="1"/>
        <v>288.60000000000002</v>
      </c>
      <c r="Q1450" s="117">
        <f>AVERAGE(P1450:P1451)</f>
        <v>290.85000000000002</v>
      </c>
    </row>
    <row r="1451" spans="1:17" ht="15.75" customHeight="1" x14ac:dyDescent="0.3">
      <c r="A1451" s="118">
        <v>3770</v>
      </c>
      <c r="B1451" s="118">
        <v>192</v>
      </c>
      <c r="C1451" s="67" t="s">
        <v>546</v>
      </c>
      <c r="D1451" s="67">
        <v>14</v>
      </c>
      <c r="E1451" s="68">
        <v>43591</v>
      </c>
      <c r="F1451" s="67">
        <v>5241</v>
      </c>
      <c r="G1451" s="10">
        <v>9596</v>
      </c>
      <c r="H1451" s="67">
        <v>8172</v>
      </c>
      <c r="I1451" s="67"/>
      <c r="J1451" s="157">
        <f t="shared" si="8"/>
        <v>48.584100989423405</v>
      </c>
      <c r="K1451" s="158"/>
      <c r="L1451" s="160"/>
      <c r="M1451" s="160"/>
      <c r="N1451" s="123"/>
      <c r="O1451" s="123"/>
      <c r="P1451" s="23">
        <f t="shared" si="1"/>
        <v>293.10000000000002</v>
      </c>
      <c r="Q1451" s="117"/>
    </row>
    <row r="1452" spans="1:17" ht="15.75" customHeight="1" x14ac:dyDescent="0.3">
      <c r="A1452" s="118">
        <v>4429</v>
      </c>
      <c r="B1452" s="118">
        <v>135</v>
      </c>
      <c r="C1452" s="67" t="s">
        <v>546</v>
      </c>
      <c r="D1452" s="67">
        <v>16</v>
      </c>
      <c r="E1452" s="68">
        <v>43607</v>
      </c>
      <c r="F1452" s="67">
        <v>5240</v>
      </c>
      <c r="G1452" s="67">
        <v>9179</v>
      </c>
      <c r="H1452" s="67">
        <v>8196</v>
      </c>
      <c r="I1452" s="67">
        <v>2</v>
      </c>
      <c r="J1452" s="157">
        <f t="shared" si="8"/>
        <v>33.254397834912041</v>
      </c>
      <c r="K1452" s="158" t="s">
        <v>13</v>
      </c>
      <c r="L1452" s="159">
        <f>AVERAGE(J1452:J1453)</f>
        <v>32.694656293289974</v>
      </c>
      <c r="M1452" s="159">
        <f>_xlfn.STDEV.S(J1452,J1453)</f>
        <v>0.79159407958555139</v>
      </c>
      <c r="N1452" s="123"/>
      <c r="O1452" s="123"/>
      <c r="P1452" s="23">
        <f t="shared" si="1"/>
        <v>295.60000000000002</v>
      </c>
      <c r="Q1452" s="117">
        <f>AVERAGE(P1452:P1453)</f>
        <v>282.70000000000005</v>
      </c>
    </row>
    <row r="1453" spans="1:17" ht="15.75" customHeight="1" x14ac:dyDescent="0.3">
      <c r="A1453" s="118">
        <v>4430</v>
      </c>
      <c r="B1453" s="118">
        <v>136</v>
      </c>
      <c r="C1453" s="67" t="s">
        <v>546</v>
      </c>
      <c r="D1453" s="67">
        <v>16</v>
      </c>
      <c r="E1453" s="68">
        <v>43607</v>
      </c>
      <c r="F1453" s="67">
        <v>5219</v>
      </c>
      <c r="G1453" s="67">
        <v>8784</v>
      </c>
      <c r="H1453" s="67">
        <v>7917</v>
      </c>
      <c r="I1453" s="67"/>
      <c r="J1453" s="157">
        <f t="shared" si="8"/>
        <v>32.134914751667907</v>
      </c>
      <c r="K1453" s="158"/>
      <c r="L1453" s="160"/>
      <c r="M1453" s="160"/>
      <c r="N1453" s="123"/>
      <c r="O1453" s="123"/>
      <c r="P1453" s="23">
        <f t="shared" si="1"/>
        <v>269.8</v>
      </c>
      <c r="Q1453" s="117"/>
    </row>
    <row r="1454" spans="1:17" ht="15.75" customHeight="1" x14ac:dyDescent="0.3">
      <c r="A1454" s="118">
        <v>5075</v>
      </c>
      <c r="B1454" s="118">
        <v>135</v>
      </c>
      <c r="C1454" s="67" t="s">
        <v>546</v>
      </c>
      <c r="D1454" s="67">
        <v>18</v>
      </c>
      <c r="E1454" s="68">
        <v>43626</v>
      </c>
      <c r="F1454" s="67">
        <v>5240</v>
      </c>
      <c r="G1454" s="67"/>
      <c r="H1454" s="67"/>
      <c r="I1454" s="67"/>
      <c r="J1454" s="157">
        <f t="shared" si="8"/>
        <v>0</v>
      </c>
      <c r="K1454" s="158"/>
      <c r="L1454" s="159">
        <f>AVERAGE(J1454:J1455)</f>
        <v>0</v>
      </c>
      <c r="M1454" s="159">
        <f>_xlfn.STDEV.S(J1454,J1455)</f>
        <v>0</v>
      </c>
      <c r="N1454" s="123"/>
      <c r="O1454" s="123"/>
      <c r="P1454" s="23">
        <f t="shared" si="1"/>
        <v>-524</v>
      </c>
      <c r="Q1454" s="117">
        <f>AVERAGE(P1454:P1455)</f>
        <v>-522.95000000000005</v>
      </c>
    </row>
    <row r="1455" spans="1:17" ht="15.75" customHeight="1" x14ac:dyDescent="0.3">
      <c r="A1455" s="118">
        <v>5076</v>
      </c>
      <c r="B1455" s="118">
        <v>136</v>
      </c>
      <c r="C1455" s="67" t="s">
        <v>546</v>
      </c>
      <c r="D1455" s="67">
        <v>18</v>
      </c>
      <c r="E1455" s="68">
        <v>43626</v>
      </c>
      <c r="F1455" s="67">
        <v>5219</v>
      </c>
      <c r="G1455" s="67"/>
      <c r="H1455" s="67"/>
      <c r="I1455" s="67"/>
      <c r="J1455" s="157">
        <f t="shared" si="8"/>
        <v>0</v>
      </c>
      <c r="K1455" s="158"/>
      <c r="L1455" s="160"/>
      <c r="M1455" s="160"/>
      <c r="N1455" s="123"/>
      <c r="O1455" s="123"/>
      <c r="P1455" s="23">
        <f t="shared" si="1"/>
        <v>-521.9</v>
      </c>
      <c r="Q1455" s="117"/>
    </row>
    <row r="1456" spans="1:17" ht="15.75" customHeight="1" x14ac:dyDescent="0.3">
      <c r="A1456" s="118">
        <v>5377</v>
      </c>
      <c r="B1456" s="118">
        <v>115</v>
      </c>
      <c r="C1456" s="7" t="s">
        <v>546</v>
      </c>
      <c r="D1456" s="7">
        <v>19</v>
      </c>
      <c r="E1456" s="156">
        <v>43637</v>
      </c>
      <c r="F1456" s="7">
        <v>5260</v>
      </c>
      <c r="G1456" s="7">
        <v>8511</v>
      </c>
      <c r="H1456" s="7">
        <v>7708</v>
      </c>
      <c r="I1456" s="7">
        <v>7</v>
      </c>
      <c r="J1456" s="161">
        <f t="shared" si="8"/>
        <v>32.802287581699346</v>
      </c>
      <c r="K1456" s="3"/>
      <c r="L1456" s="162">
        <f>AVERAGE(J1456:J1457)</f>
        <v>32.57222322058491</v>
      </c>
      <c r="M1456" s="162">
        <f>_xlfn.STDEV.S(J1456,J1457)</f>
        <v>0.32536013970673755</v>
      </c>
      <c r="N1456" s="123"/>
      <c r="O1456" s="123"/>
      <c r="P1456" s="23">
        <f t="shared" si="1"/>
        <v>244.8</v>
      </c>
      <c r="Q1456" s="117">
        <f>AVERAGE(P1456:P1457)</f>
        <v>245.15</v>
      </c>
    </row>
    <row r="1457" spans="1:17" ht="15.75" customHeight="1" x14ac:dyDescent="0.3">
      <c r="A1457" s="118">
        <v>5378</v>
      </c>
      <c r="B1457" s="118">
        <v>116</v>
      </c>
      <c r="C1457" s="7" t="s">
        <v>546</v>
      </c>
      <c r="D1457" s="7">
        <v>19</v>
      </c>
      <c r="E1457" s="156">
        <v>43637</v>
      </c>
      <c r="F1457" s="7">
        <v>5263</v>
      </c>
      <c r="G1457" s="7">
        <v>8512</v>
      </c>
      <c r="H1457" s="7">
        <v>7718</v>
      </c>
      <c r="I1457" s="7"/>
      <c r="J1457" s="161">
        <f t="shared" si="8"/>
        <v>32.342158859470473</v>
      </c>
      <c r="K1457" s="3"/>
      <c r="L1457" s="23"/>
      <c r="M1457" s="23"/>
      <c r="N1457" s="123"/>
      <c r="O1457" s="123"/>
      <c r="P1457" s="23">
        <f t="shared" si="1"/>
        <v>245.5</v>
      </c>
      <c r="Q1457" s="117"/>
    </row>
    <row r="1458" spans="1:17" ht="15.75" customHeight="1" x14ac:dyDescent="0.3">
      <c r="A1458" s="118">
        <v>3771</v>
      </c>
      <c r="B1458" s="118">
        <v>193</v>
      </c>
      <c r="C1458" s="57" t="s">
        <v>547</v>
      </c>
      <c r="D1458" s="57">
        <v>14</v>
      </c>
      <c r="E1458" s="58">
        <v>43591</v>
      </c>
      <c r="F1458" s="57">
        <v>5263</v>
      </c>
      <c r="G1458" s="151">
        <v>7673</v>
      </c>
      <c r="H1458" s="57">
        <v>6914</v>
      </c>
      <c r="I1458" s="57">
        <v>2</v>
      </c>
      <c r="J1458" s="152">
        <f t="shared" si="8"/>
        <v>45.97213809812235</v>
      </c>
      <c r="K1458" s="153" t="s">
        <v>377</v>
      </c>
      <c r="L1458" s="154">
        <f>AVERAGE(J1458:J1459)</f>
        <v>46.648732804519696</v>
      </c>
      <c r="M1458" s="154">
        <f>_xlfn.STDEV.S(J1458,J1459)</f>
        <v>0.95684941001696344</v>
      </c>
      <c r="N1458" s="123">
        <v>2</v>
      </c>
      <c r="O1458" s="123"/>
      <c r="P1458" s="23">
        <f t="shared" si="1"/>
        <v>165.1</v>
      </c>
      <c r="Q1458" s="117">
        <f>AVERAGE(P1458:P1459)</f>
        <v>174.14999999999998</v>
      </c>
    </row>
    <row r="1459" spans="1:17" ht="15.75" customHeight="1" x14ac:dyDescent="0.3">
      <c r="A1459" s="118">
        <v>3772</v>
      </c>
      <c r="B1459" s="118">
        <v>194</v>
      </c>
      <c r="C1459" s="57" t="s">
        <v>547</v>
      </c>
      <c r="D1459" s="57">
        <v>14</v>
      </c>
      <c r="E1459" s="58">
        <v>43591</v>
      </c>
      <c r="F1459" s="57">
        <v>5207</v>
      </c>
      <c r="G1459" s="151">
        <v>7906</v>
      </c>
      <c r="H1459" s="57">
        <v>7039</v>
      </c>
      <c r="I1459" s="57"/>
      <c r="J1459" s="152">
        <f t="shared" si="8"/>
        <v>47.325327510917035</v>
      </c>
      <c r="K1459" s="153"/>
      <c r="L1459" s="155"/>
      <c r="M1459" s="155"/>
      <c r="N1459" s="123"/>
      <c r="O1459" s="123"/>
      <c r="P1459" s="23">
        <f t="shared" si="1"/>
        <v>183.2</v>
      </c>
      <c r="Q1459" s="117"/>
    </row>
    <row r="1460" spans="1:17" ht="15.75" customHeight="1" x14ac:dyDescent="0.3">
      <c r="A1460" s="118">
        <v>4431</v>
      </c>
      <c r="B1460" s="118">
        <v>137</v>
      </c>
      <c r="C1460" s="57" t="s">
        <v>547</v>
      </c>
      <c r="D1460" s="57">
        <v>16</v>
      </c>
      <c r="E1460" s="58">
        <v>43607</v>
      </c>
      <c r="F1460" s="57">
        <v>5220</v>
      </c>
      <c r="G1460" s="57">
        <v>7537</v>
      </c>
      <c r="H1460" s="57">
        <v>6959</v>
      </c>
      <c r="I1460" s="57">
        <v>2</v>
      </c>
      <c r="J1460" s="152">
        <f t="shared" si="8"/>
        <v>33.237492811960898</v>
      </c>
      <c r="K1460" s="153" t="s">
        <v>13</v>
      </c>
      <c r="L1460" s="154">
        <f>AVERAGE(J1460:J1461)</f>
        <v>34.17749314227288</v>
      </c>
      <c r="M1460" s="154">
        <f>_xlfn.STDEV.S(J1460,J1461)</f>
        <v>1.3293612157623886</v>
      </c>
      <c r="N1460" s="123"/>
      <c r="O1460" s="123"/>
      <c r="P1460" s="23">
        <f t="shared" si="1"/>
        <v>173.9</v>
      </c>
      <c r="Q1460" s="117">
        <f>AVERAGE(P1460:P1461)</f>
        <v>163.55000000000001</v>
      </c>
    </row>
    <row r="1461" spans="1:17" ht="15.75" customHeight="1" x14ac:dyDescent="0.3">
      <c r="A1461" s="118">
        <v>4432</v>
      </c>
      <c r="B1461" s="118">
        <v>138</v>
      </c>
      <c r="C1461" s="57" t="s">
        <v>547</v>
      </c>
      <c r="D1461" s="57">
        <v>16</v>
      </c>
      <c r="E1461" s="58">
        <v>43607</v>
      </c>
      <c r="F1461" s="57">
        <v>5222</v>
      </c>
      <c r="G1461" s="57">
        <v>7292</v>
      </c>
      <c r="H1461" s="57">
        <v>6754</v>
      </c>
      <c r="I1461" s="57"/>
      <c r="J1461" s="152">
        <f t="shared" si="8"/>
        <v>35.117493472584854</v>
      </c>
      <c r="K1461" s="153"/>
      <c r="L1461" s="155"/>
      <c r="M1461" s="155"/>
      <c r="N1461" s="123"/>
      <c r="O1461" s="123"/>
      <c r="P1461" s="23">
        <f t="shared" si="1"/>
        <v>153.19999999999999</v>
      </c>
      <c r="Q1461" s="117"/>
    </row>
    <row r="1462" spans="1:17" ht="15.75" customHeight="1" x14ac:dyDescent="0.3">
      <c r="A1462" s="118">
        <v>5077</v>
      </c>
      <c r="B1462" s="118">
        <v>137</v>
      </c>
      <c r="C1462" s="57" t="s">
        <v>547</v>
      </c>
      <c r="D1462" s="57">
        <v>18</v>
      </c>
      <c r="E1462" s="58">
        <v>43626</v>
      </c>
      <c r="F1462" s="57">
        <v>5220</v>
      </c>
      <c r="G1462" s="57">
        <v>8056</v>
      </c>
      <c r="H1462" s="57">
        <v>7468</v>
      </c>
      <c r="I1462" s="57">
        <v>8</v>
      </c>
      <c r="J1462" s="152">
        <f t="shared" si="8"/>
        <v>26.156583629893237</v>
      </c>
      <c r="K1462" s="153"/>
      <c r="L1462" s="154">
        <f>AVERAGE(J1462:J1463)</f>
        <v>26.318948150406968</v>
      </c>
      <c r="M1462" s="154">
        <f>_xlfn.STDEV.S(J1462,J1463)</f>
        <v>0.22961810695871918</v>
      </c>
      <c r="N1462" s="123"/>
      <c r="O1462" s="123"/>
      <c r="P1462" s="23">
        <f t="shared" si="1"/>
        <v>224.8</v>
      </c>
      <c r="Q1462" s="117">
        <f>AVERAGE(P1462:P1463)</f>
        <v>222.10000000000002</v>
      </c>
    </row>
    <row r="1463" spans="1:17" ht="15.75" customHeight="1" x14ac:dyDescent="0.3">
      <c r="A1463" s="118">
        <v>5078</v>
      </c>
      <c r="B1463" s="118">
        <v>138</v>
      </c>
      <c r="C1463" s="57" t="s">
        <v>547</v>
      </c>
      <c r="D1463" s="57">
        <v>18</v>
      </c>
      <c r="E1463" s="58">
        <v>43626</v>
      </c>
      <c r="F1463" s="57">
        <v>5222</v>
      </c>
      <c r="G1463" s="57">
        <v>7997</v>
      </c>
      <c r="H1463" s="57">
        <v>7416</v>
      </c>
      <c r="I1463" s="57"/>
      <c r="J1463" s="152">
        <f t="shared" si="8"/>
        <v>26.481312670920694</v>
      </c>
      <c r="K1463" s="153"/>
      <c r="L1463" s="155"/>
      <c r="M1463" s="155"/>
      <c r="N1463" s="123"/>
      <c r="O1463" s="123"/>
      <c r="P1463" s="23">
        <f t="shared" si="1"/>
        <v>219.4</v>
      </c>
      <c r="Q1463" s="117"/>
    </row>
    <row r="1464" spans="1:17" ht="15.75" customHeight="1" x14ac:dyDescent="0.3">
      <c r="A1464" s="118">
        <v>5633</v>
      </c>
      <c r="B1464" s="118">
        <v>77</v>
      </c>
      <c r="C1464" s="7" t="s">
        <v>547</v>
      </c>
      <c r="D1464" s="7">
        <v>21</v>
      </c>
      <c r="E1464" s="156">
        <v>43657</v>
      </c>
      <c r="F1464" s="7">
        <v>5212</v>
      </c>
      <c r="G1464" s="7">
        <v>6750</v>
      </c>
      <c r="H1464" s="7">
        <v>6463</v>
      </c>
      <c r="I1464" s="7">
        <v>8</v>
      </c>
      <c r="J1464" s="152">
        <f t="shared" si="8"/>
        <v>22.941646682653875</v>
      </c>
      <c r="K1464" s="153"/>
      <c r="L1464" s="154">
        <f>AVERAGE(J1464:J1465)</f>
        <v>22.790041582369284</v>
      </c>
      <c r="M1464" s="154">
        <f>_xlfn.STDEV.S(J1464,J1465)</f>
        <v>0.21440198894740467</v>
      </c>
      <c r="N1464" s="123"/>
      <c r="O1464" s="123"/>
      <c r="P1464" s="23">
        <f t="shared" si="1"/>
        <v>125.1</v>
      </c>
      <c r="Q1464" s="117">
        <f>AVERAGE(P1464:P1465)</f>
        <v>123.94999999999999</v>
      </c>
    </row>
    <row r="1465" spans="1:17" ht="15.75" customHeight="1" x14ac:dyDescent="0.3">
      <c r="A1465" s="118">
        <v>5634</v>
      </c>
      <c r="B1465" s="118">
        <v>78</v>
      </c>
      <c r="C1465" s="7" t="s">
        <v>547</v>
      </c>
      <c r="D1465" s="7">
        <v>21</v>
      </c>
      <c r="E1465" s="156">
        <v>43657</v>
      </c>
      <c r="F1465" s="7">
        <v>5245</v>
      </c>
      <c r="G1465" s="7">
        <v>6751</v>
      </c>
      <c r="H1465" s="7">
        <v>6473</v>
      </c>
      <c r="I1465" s="7"/>
      <c r="J1465" s="152">
        <f t="shared" si="8"/>
        <v>22.638436482084689</v>
      </c>
      <c r="K1465" s="153"/>
      <c r="L1465" s="155"/>
      <c r="M1465" s="155"/>
      <c r="N1465" s="123"/>
      <c r="O1465" s="123"/>
      <c r="P1465" s="23">
        <f t="shared" si="1"/>
        <v>122.8</v>
      </c>
      <c r="Q1465" s="117"/>
    </row>
    <row r="1466" spans="1:17" ht="15.75" customHeight="1" x14ac:dyDescent="0.3">
      <c r="A1466" s="118">
        <v>6043</v>
      </c>
      <c r="B1466" s="118">
        <v>145</v>
      </c>
      <c r="C1466" s="7" t="s">
        <v>547</v>
      </c>
      <c r="D1466" s="7">
        <v>22</v>
      </c>
      <c r="E1466" s="156">
        <v>43685</v>
      </c>
      <c r="F1466" s="7">
        <v>5181</v>
      </c>
      <c r="G1466" s="7">
        <v>7719</v>
      </c>
      <c r="H1466" s="7">
        <v>7338</v>
      </c>
      <c r="I1466" s="7">
        <v>8</v>
      </c>
      <c r="J1466" s="152">
        <f t="shared" si="8"/>
        <v>17.663421418636997</v>
      </c>
      <c r="K1466" s="153"/>
      <c r="L1466" s="154">
        <f>AVERAGE(J1466:J1467)</f>
        <v>17.3278488283553</v>
      </c>
      <c r="M1466" s="154">
        <f>_xlfn.STDEV.S(J1466,J1467)</f>
        <v>0.47457130833704492</v>
      </c>
      <c r="N1466" s="123"/>
      <c r="O1466" s="123"/>
      <c r="P1466" s="23">
        <f t="shared" si="1"/>
        <v>215.7</v>
      </c>
      <c r="Q1466" s="117">
        <f>AVERAGE(P1466:P1467)</f>
        <v>217.89999999999998</v>
      </c>
    </row>
    <row r="1467" spans="1:17" ht="15.75" customHeight="1" x14ac:dyDescent="0.3">
      <c r="A1467" s="118">
        <v>6044</v>
      </c>
      <c r="B1467" s="118">
        <v>145</v>
      </c>
      <c r="C1467" s="7" t="s">
        <v>547</v>
      </c>
      <c r="D1467" s="7">
        <v>22</v>
      </c>
      <c r="E1467" s="156">
        <v>43685</v>
      </c>
      <c r="F1467" s="7">
        <v>5181</v>
      </c>
      <c r="G1467" s="7">
        <v>7756</v>
      </c>
      <c r="H1467" s="7">
        <v>7382</v>
      </c>
      <c r="I1467" s="7"/>
      <c r="J1467" s="152">
        <f t="shared" si="8"/>
        <v>16.992276238073604</v>
      </c>
      <c r="K1467" s="153"/>
      <c r="L1467" s="155"/>
      <c r="M1467" s="155"/>
      <c r="N1467" s="123"/>
      <c r="O1467" s="123"/>
      <c r="P1467" s="23">
        <f t="shared" si="1"/>
        <v>220.1</v>
      </c>
      <c r="Q1467" s="117"/>
    </row>
    <row r="1468" spans="1:17" ht="15.75" customHeight="1" x14ac:dyDescent="0.3">
      <c r="A1468" s="118">
        <v>2969</v>
      </c>
      <c r="B1468" s="118">
        <v>53</v>
      </c>
      <c r="C1468" s="57" t="s">
        <v>548</v>
      </c>
      <c r="D1468" s="57">
        <v>11</v>
      </c>
      <c r="E1468" s="58">
        <v>43571</v>
      </c>
      <c r="F1468" s="151">
        <v>5232</v>
      </c>
      <c r="G1468" s="57">
        <v>9065</v>
      </c>
      <c r="H1468" s="57">
        <v>7366</v>
      </c>
      <c r="I1468" s="57">
        <v>2</v>
      </c>
      <c r="J1468" s="152">
        <f t="shared" si="8"/>
        <v>79.615745079662602</v>
      </c>
      <c r="K1468" s="153" t="s">
        <v>377</v>
      </c>
      <c r="L1468" s="154">
        <f>AVERAGE(J1468:J1469)</f>
        <v>79.98603608482901</v>
      </c>
      <c r="M1468" s="154">
        <f>_xlfn.STDEV.S(J1468,J1469)</f>
        <v>0.52367056153110958</v>
      </c>
      <c r="N1468" s="123">
        <v>2</v>
      </c>
      <c r="O1468" s="123"/>
      <c r="P1468" s="23">
        <f t="shared" si="1"/>
        <v>213.4</v>
      </c>
      <c r="Q1468" s="117">
        <f>AVERAGE(P1468:P1469)</f>
        <v>216.15</v>
      </c>
    </row>
    <row r="1469" spans="1:17" ht="15.75" customHeight="1" x14ac:dyDescent="0.3">
      <c r="A1469" s="118">
        <v>2970</v>
      </c>
      <c r="B1469" s="118">
        <v>54</v>
      </c>
      <c r="C1469" s="57" t="s">
        <v>548</v>
      </c>
      <c r="D1469" s="57">
        <v>11</v>
      </c>
      <c r="E1469" s="58">
        <v>43571</v>
      </c>
      <c r="F1469" s="151">
        <v>5271</v>
      </c>
      <c r="G1469" s="57">
        <v>9219</v>
      </c>
      <c r="H1469" s="57">
        <v>7460</v>
      </c>
      <c r="I1469" s="57"/>
      <c r="J1469" s="152">
        <f t="shared" si="8"/>
        <v>80.356327089995432</v>
      </c>
      <c r="K1469" s="153"/>
      <c r="L1469" s="155"/>
      <c r="M1469" s="155"/>
      <c r="N1469" s="123"/>
      <c r="O1469" s="123"/>
      <c r="P1469" s="23">
        <f t="shared" si="1"/>
        <v>218.9</v>
      </c>
      <c r="Q1469" s="117"/>
    </row>
    <row r="1470" spans="1:17" ht="15.75" customHeight="1" x14ac:dyDescent="0.3">
      <c r="A1470" s="118">
        <v>3773</v>
      </c>
      <c r="B1470" s="118">
        <v>195</v>
      </c>
      <c r="C1470" s="57" t="s">
        <v>548</v>
      </c>
      <c r="D1470" s="57">
        <v>14</v>
      </c>
      <c r="E1470" s="58">
        <v>43591</v>
      </c>
      <c r="F1470" s="57">
        <v>5277</v>
      </c>
      <c r="G1470" s="151">
        <v>9305</v>
      </c>
      <c r="H1470" s="57">
        <v>8220</v>
      </c>
      <c r="I1470" s="57"/>
      <c r="J1470" s="152">
        <f t="shared" si="8"/>
        <v>36.867142371729528</v>
      </c>
      <c r="K1470" s="153"/>
      <c r="L1470" s="154">
        <f>AVERAGE(J1470:J1471)</f>
        <v>36.995013422803694</v>
      </c>
      <c r="M1470" s="154">
        <f>_xlfn.STDEV.S(J1470,J1471)</f>
        <v>0.18083697466398338</v>
      </c>
      <c r="N1470" s="123"/>
      <c r="O1470" s="123"/>
      <c r="P1470" s="23">
        <f t="shared" si="1"/>
        <v>294.3</v>
      </c>
      <c r="Q1470" s="117">
        <f>AVERAGE(P1470:P1471)</f>
        <v>283.05</v>
      </c>
    </row>
    <row r="1471" spans="1:17" ht="15.75" customHeight="1" x14ac:dyDescent="0.3">
      <c r="A1471" s="118">
        <v>3774</v>
      </c>
      <c r="B1471" s="118">
        <v>196</v>
      </c>
      <c r="C1471" s="57" t="s">
        <v>548</v>
      </c>
      <c r="D1471" s="57">
        <v>14</v>
      </c>
      <c r="E1471" s="58">
        <v>43591</v>
      </c>
      <c r="F1471" s="57">
        <v>5243</v>
      </c>
      <c r="G1471" s="151">
        <v>8970</v>
      </c>
      <c r="H1471" s="57">
        <v>7961</v>
      </c>
      <c r="I1471" s="57"/>
      <c r="J1471" s="152">
        <f t="shared" si="8"/>
        <v>37.122884473877853</v>
      </c>
      <c r="K1471" s="153"/>
      <c r="L1471" s="155"/>
      <c r="M1471" s="155"/>
      <c r="N1471" s="123"/>
      <c r="O1471" s="123"/>
      <c r="P1471" s="23">
        <f t="shared" si="1"/>
        <v>271.8</v>
      </c>
      <c r="Q1471" s="117"/>
    </row>
    <row r="1472" spans="1:17" ht="15.75" customHeight="1" x14ac:dyDescent="0.3">
      <c r="A1472" s="118">
        <v>4433</v>
      </c>
      <c r="B1472" s="118">
        <v>139</v>
      </c>
      <c r="C1472" s="57" t="s">
        <v>548</v>
      </c>
      <c r="D1472" s="57">
        <v>16</v>
      </c>
      <c r="E1472" s="58">
        <v>43607</v>
      </c>
      <c r="F1472" s="57">
        <v>5218</v>
      </c>
      <c r="G1472" s="57">
        <v>8107</v>
      </c>
      <c r="H1472" s="57">
        <v>7520</v>
      </c>
      <c r="I1472" s="57">
        <v>2</v>
      </c>
      <c r="J1472" s="152">
        <f t="shared" si="8"/>
        <v>25.499565595134666</v>
      </c>
      <c r="K1472" s="153" t="s">
        <v>13</v>
      </c>
      <c r="L1472" s="154">
        <f>AVERAGE(J1472:J1473)</f>
        <v>25.585804302943679</v>
      </c>
      <c r="M1472" s="154">
        <f>_xlfn.STDEV.S(J1472,J1473)</f>
        <v>0.12195995018503421</v>
      </c>
      <c r="N1472" s="123"/>
      <c r="O1472" s="123"/>
      <c r="P1472" s="23">
        <f t="shared" si="1"/>
        <v>230.2</v>
      </c>
      <c r="Q1472" s="117">
        <f>AVERAGE(P1472:P1473)</f>
        <v>226.7</v>
      </c>
    </row>
    <row r="1473" spans="1:17" ht="15.75" customHeight="1" x14ac:dyDescent="0.3">
      <c r="A1473" s="118">
        <v>4434</v>
      </c>
      <c r="B1473" s="118">
        <v>140</v>
      </c>
      <c r="C1473" s="57" t="s">
        <v>548</v>
      </c>
      <c r="D1473" s="57">
        <v>16</v>
      </c>
      <c r="E1473" s="58">
        <v>43607</v>
      </c>
      <c r="F1473" s="57">
        <v>5241</v>
      </c>
      <c r="G1473" s="57">
        <v>8046</v>
      </c>
      <c r="H1473" s="57">
        <v>7473</v>
      </c>
      <c r="I1473" s="57"/>
      <c r="J1473" s="152">
        <f t="shared" si="8"/>
        <v>25.672043010752688</v>
      </c>
      <c r="K1473" s="153"/>
      <c r="L1473" s="155"/>
      <c r="M1473" s="155"/>
      <c r="N1473" s="123"/>
      <c r="O1473" s="123"/>
      <c r="P1473" s="23">
        <f t="shared" si="1"/>
        <v>223.2</v>
      </c>
      <c r="Q1473" s="117"/>
    </row>
    <row r="1474" spans="1:17" ht="15.75" customHeight="1" x14ac:dyDescent="0.3">
      <c r="A1474" s="118">
        <v>5079</v>
      </c>
      <c r="B1474" s="118">
        <v>139</v>
      </c>
      <c r="C1474" s="57" t="s">
        <v>548</v>
      </c>
      <c r="D1474" s="57">
        <v>18</v>
      </c>
      <c r="E1474" s="58">
        <v>43626</v>
      </c>
      <c r="F1474" s="57">
        <v>5218</v>
      </c>
      <c r="G1474" s="57">
        <v>8990</v>
      </c>
      <c r="H1474" s="57">
        <v>8285</v>
      </c>
      <c r="I1474" s="57">
        <v>6</v>
      </c>
      <c r="J1474" s="152">
        <f t="shared" si="8"/>
        <v>22.986631887838278</v>
      </c>
      <c r="K1474" s="153"/>
      <c r="L1474" s="154">
        <f>AVERAGE(J1474:J1475)</f>
        <v>23.363342469118077</v>
      </c>
      <c r="M1474" s="154">
        <f>_xlfn.STDEV.S(J1474,J1475)</f>
        <v>0.5327492131353434</v>
      </c>
      <c r="N1474" s="123"/>
      <c r="O1474" s="123"/>
      <c r="P1474" s="23">
        <f t="shared" si="1"/>
        <v>306.7</v>
      </c>
      <c r="Q1474" s="117">
        <f>AVERAGE(P1474:P1475)</f>
        <v>304.14999999999998</v>
      </c>
    </row>
    <row r="1475" spans="1:17" ht="15.75" customHeight="1" x14ac:dyDescent="0.3">
      <c r="A1475" s="118">
        <v>5080</v>
      </c>
      <c r="B1475" s="118">
        <v>140</v>
      </c>
      <c r="C1475" s="57" t="s">
        <v>548</v>
      </c>
      <c r="D1475" s="57">
        <v>18</v>
      </c>
      <c r="E1475" s="58">
        <v>43626</v>
      </c>
      <c r="F1475" s="57">
        <v>5241</v>
      </c>
      <c r="G1475" s="57">
        <v>8973</v>
      </c>
      <c r="H1475" s="57">
        <v>8257</v>
      </c>
      <c r="I1475" s="57"/>
      <c r="J1475" s="152">
        <f t="shared" si="8"/>
        <v>23.740053050397876</v>
      </c>
      <c r="K1475" s="153"/>
      <c r="L1475" s="155"/>
      <c r="M1475" s="155"/>
      <c r="N1475" s="123"/>
      <c r="O1475" s="123"/>
      <c r="P1475" s="23">
        <f t="shared" si="1"/>
        <v>301.60000000000002</v>
      </c>
      <c r="Q1475" s="117"/>
    </row>
    <row r="1476" spans="1:17" ht="15.75" customHeight="1" x14ac:dyDescent="0.3">
      <c r="A1476" s="118">
        <v>5635</v>
      </c>
      <c r="B1476" s="118">
        <v>79</v>
      </c>
      <c r="C1476" s="7" t="s">
        <v>548</v>
      </c>
      <c r="D1476" s="7">
        <v>21</v>
      </c>
      <c r="E1476" s="156">
        <v>43657</v>
      </c>
      <c r="F1476" s="7">
        <v>5242</v>
      </c>
      <c r="G1476" s="7">
        <v>8307</v>
      </c>
      <c r="H1476" s="7">
        <v>7771</v>
      </c>
      <c r="I1476" s="7">
        <v>6</v>
      </c>
      <c r="J1476" s="152">
        <f t="shared" si="8"/>
        <v>21.194147884539344</v>
      </c>
      <c r="K1476" s="153"/>
      <c r="L1476" s="154">
        <f>AVERAGE(J1476:J1477)</f>
        <v>21.196054401063215</v>
      </c>
      <c r="M1476" s="154">
        <f>_xlfn.STDEV.S(J1476,J1477)</f>
        <v>2.6962215249464222E-3</v>
      </c>
      <c r="N1476" s="123"/>
      <c r="O1476" s="123"/>
      <c r="P1476" s="23">
        <f t="shared" si="1"/>
        <v>252.9</v>
      </c>
      <c r="Q1476" s="117">
        <f>AVERAGE(P1476:P1477)</f>
        <v>244.15</v>
      </c>
    </row>
    <row r="1477" spans="1:17" ht="15.75" customHeight="1" x14ac:dyDescent="0.3">
      <c r="A1477" s="118">
        <v>5636</v>
      </c>
      <c r="B1477" s="118">
        <v>80</v>
      </c>
      <c r="C1477" s="7" t="s">
        <v>548</v>
      </c>
      <c r="D1477" s="7">
        <v>21</v>
      </c>
      <c r="E1477" s="156">
        <v>43657</v>
      </c>
      <c r="F1477" s="7">
        <v>5245</v>
      </c>
      <c r="G1477" s="7">
        <v>8098</v>
      </c>
      <c r="H1477" s="7">
        <v>7599</v>
      </c>
      <c r="I1477" s="7"/>
      <c r="J1477" s="152">
        <f t="shared" si="8"/>
        <v>21.197960917587086</v>
      </c>
      <c r="K1477" s="153"/>
      <c r="L1477" s="155"/>
      <c r="M1477" s="155"/>
      <c r="N1477" s="123"/>
      <c r="O1477" s="123"/>
      <c r="P1477" s="23">
        <f t="shared" si="1"/>
        <v>235.4</v>
      </c>
      <c r="Q1477" s="117"/>
    </row>
    <row r="1478" spans="1:17" ht="15.75" customHeight="1" x14ac:dyDescent="0.3">
      <c r="A1478" s="118">
        <v>6045</v>
      </c>
      <c r="B1478" s="118">
        <v>146</v>
      </c>
      <c r="C1478" s="7" t="s">
        <v>548</v>
      </c>
      <c r="D1478" s="7">
        <v>22</v>
      </c>
      <c r="E1478" s="156">
        <v>43685</v>
      </c>
      <c r="F1478" s="7">
        <v>5179</v>
      </c>
      <c r="G1478" s="7">
        <v>7612</v>
      </c>
      <c r="H1478" s="7">
        <v>7245</v>
      </c>
      <c r="I1478" s="7">
        <v>6</v>
      </c>
      <c r="J1478" s="152">
        <f t="shared" si="8"/>
        <v>17.763794772507261</v>
      </c>
      <c r="K1478" s="153"/>
      <c r="L1478" s="154">
        <f>AVERAGE(J1478:J1479)</f>
        <v>17.564402785821663</v>
      </c>
      <c r="M1478" s="154">
        <f>_xlfn.STDEV.S(J1478,J1479)</f>
        <v>0.28198285179928512</v>
      </c>
      <c r="N1478" s="123"/>
      <c r="O1478" s="123"/>
      <c r="P1478" s="23">
        <f t="shared" si="1"/>
        <v>206.6</v>
      </c>
      <c r="Q1478" s="117">
        <f>AVERAGE(P1478:P1479)</f>
        <v>219.05</v>
      </c>
    </row>
    <row r="1479" spans="1:17" ht="15.75" customHeight="1" x14ac:dyDescent="0.3">
      <c r="A1479" s="118">
        <v>6046</v>
      </c>
      <c r="B1479" s="118">
        <v>146</v>
      </c>
      <c r="C1479" s="7" t="s">
        <v>548</v>
      </c>
      <c r="D1479" s="7">
        <v>22</v>
      </c>
      <c r="E1479" s="156">
        <v>43685</v>
      </c>
      <c r="F1479" s="7">
        <v>5179</v>
      </c>
      <c r="G1479" s="7">
        <v>7896</v>
      </c>
      <c r="H1479" s="7">
        <v>7494</v>
      </c>
      <c r="I1479" s="7"/>
      <c r="J1479" s="152">
        <f t="shared" si="8"/>
        <v>17.365010799136069</v>
      </c>
      <c r="K1479" s="153"/>
      <c r="L1479" s="155"/>
      <c r="M1479" s="155"/>
      <c r="N1479" s="123"/>
      <c r="O1479" s="123"/>
      <c r="P1479" s="23">
        <f t="shared" si="1"/>
        <v>231.5</v>
      </c>
      <c r="Q1479" s="117"/>
    </row>
    <row r="1480" spans="1:17" ht="15.75" customHeight="1" x14ac:dyDescent="0.3">
      <c r="A1480" s="118">
        <v>2971</v>
      </c>
      <c r="B1480" s="118">
        <v>55</v>
      </c>
      <c r="C1480" s="57" t="s">
        <v>549</v>
      </c>
      <c r="D1480" s="57">
        <v>11</v>
      </c>
      <c r="E1480" s="58">
        <v>43571</v>
      </c>
      <c r="F1480" s="151">
        <v>5269</v>
      </c>
      <c r="G1480" s="57">
        <v>9342</v>
      </c>
      <c r="H1480" s="57">
        <v>7958</v>
      </c>
      <c r="I1480" s="57">
        <v>2</v>
      </c>
      <c r="J1480" s="152">
        <f t="shared" si="8"/>
        <v>51.468947564150248</v>
      </c>
      <c r="K1480" s="153" t="s">
        <v>414</v>
      </c>
      <c r="L1480" s="154">
        <f>AVERAGE(J1480:J1481)</f>
        <v>52.266583873818249</v>
      </c>
      <c r="M1480" s="154">
        <f>_xlfn.STDEV.S(J1480,J1481)</f>
        <v>1.1280280869737069</v>
      </c>
      <c r="N1480" s="123">
        <v>2</v>
      </c>
      <c r="O1480" s="123"/>
      <c r="P1480" s="23">
        <f t="shared" si="1"/>
        <v>268.89999999999998</v>
      </c>
      <c r="Q1480" s="117">
        <f>AVERAGE(P1480:P1481)</f>
        <v>270.7</v>
      </c>
    </row>
    <row r="1481" spans="1:17" ht="15.75" customHeight="1" x14ac:dyDescent="0.3">
      <c r="A1481" s="118">
        <v>2972</v>
      </c>
      <c r="B1481" s="118">
        <v>56</v>
      </c>
      <c r="C1481" s="57" t="s">
        <v>549</v>
      </c>
      <c r="D1481" s="57">
        <v>11</v>
      </c>
      <c r="E1481" s="58">
        <v>43571</v>
      </c>
      <c r="F1481" s="151">
        <v>5254</v>
      </c>
      <c r="G1481" s="57">
        <v>9425</v>
      </c>
      <c r="H1481" s="57">
        <v>7979</v>
      </c>
      <c r="I1481" s="57"/>
      <c r="J1481" s="152">
        <f t="shared" si="8"/>
        <v>53.064220183486242</v>
      </c>
      <c r="K1481" s="153"/>
      <c r="L1481" s="155"/>
      <c r="M1481" s="155"/>
      <c r="N1481" s="123"/>
      <c r="O1481" s="123"/>
      <c r="P1481" s="23">
        <f t="shared" si="1"/>
        <v>272.5</v>
      </c>
      <c r="Q1481" s="117"/>
    </row>
    <row r="1482" spans="1:17" ht="15.75" customHeight="1" x14ac:dyDescent="0.3">
      <c r="A1482" s="118">
        <v>3775</v>
      </c>
      <c r="B1482" s="118">
        <v>197</v>
      </c>
      <c r="C1482" s="57" t="s">
        <v>549</v>
      </c>
      <c r="D1482" s="57">
        <v>14</v>
      </c>
      <c r="E1482" s="58">
        <v>43591</v>
      </c>
      <c r="F1482" s="57">
        <v>5252</v>
      </c>
      <c r="G1482" s="151">
        <v>7799</v>
      </c>
      <c r="H1482" s="57">
        <v>7385</v>
      </c>
      <c r="I1482" s="57"/>
      <c r="J1482" s="152">
        <f t="shared" si="8"/>
        <v>19.40928270042194</v>
      </c>
      <c r="K1482" s="153" t="s">
        <v>13</v>
      </c>
      <c r="L1482" s="154">
        <f>AVERAGE(J1482:J1483)</f>
        <v>19.556287154568874</v>
      </c>
      <c r="M1482" s="154">
        <f>_xlfn.STDEV.S(J1482,J1483)</f>
        <v>0.20789569278384812</v>
      </c>
      <c r="N1482" s="123"/>
      <c r="O1482" s="123"/>
      <c r="P1482" s="23">
        <f t="shared" si="1"/>
        <v>213.3</v>
      </c>
      <c r="Q1482" s="117">
        <f>AVERAGE(P1482:P1483)</f>
        <v>214.5</v>
      </c>
    </row>
    <row r="1483" spans="1:17" ht="15.75" customHeight="1" x14ac:dyDescent="0.3">
      <c r="A1483" s="118">
        <v>3776</v>
      </c>
      <c r="B1483" s="118">
        <v>198</v>
      </c>
      <c r="C1483" s="57" t="s">
        <v>549</v>
      </c>
      <c r="D1483" s="57">
        <v>14</v>
      </c>
      <c r="E1483" s="58">
        <v>43591</v>
      </c>
      <c r="F1483" s="57">
        <v>5320</v>
      </c>
      <c r="G1483" s="151">
        <v>7902</v>
      </c>
      <c r="H1483" s="57">
        <v>7477</v>
      </c>
      <c r="I1483" s="57"/>
      <c r="J1483" s="152">
        <f t="shared" si="8"/>
        <v>19.703291608715809</v>
      </c>
      <c r="K1483" s="153"/>
      <c r="L1483" s="155"/>
      <c r="M1483" s="155"/>
      <c r="N1483" s="123"/>
      <c r="O1483" s="123"/>
      <c r="P1483" s="23">
        <f t="shared" si="1"/>
        <v>215.7</v>
      </c>
      <c r="Q1483" s="117"/>
    </row>
    <row r="1484" spans="1:17" ht="15.75" customHeight="1" x14ac:dyDescent="0.3">
      <c r="A1484" s="118">
        <v>4435</v>
      </c>
      <c r="B1484" s="118">
        <v>141</v>
      </c>
      <c r="C1484" s="57" t="s">
        <v>549</v>
      </c>
      <c r="D1484" s="57">
        <v>16</v>
      </c>
      <c r="E1484" s="58">
        <v>43607</v>
      </c>
      <c r="F1484" s="57">
        <v>5187</v>
      </c>
      <c r="G1484" s="57">
        <v>7633</v>
      </c>
      <c r="H1484" s="57">
        <v>7213</v>
      </c>
      <c r="I1484" s="57">
        <v>2</v>
      </c>
      <c r="J1484" s="152">
        <f t="shared" si="8"/>
        <v>20.730503455083909</v>
      </c>
      <c r="K1484" s="153"/>
      <c r="L1484" s="154">
        <f>AVERAGE(J1484:J1485)</f>
        <v>20.516439632509559</v>
      </c>
      <c r="M1484" s="154">
        <f>_xlfn.STDEV.S(J1484,J1485)</f>
        <v>0.30273196109807538</v>
      </c>
      <c r="N1484" s="123"/>
      <c r="O1484" s="123"/>
      <c r="P1484" s="23">
        <f t="shared" si="1"/>
        <v>202.59999999999997</v>
      </c>
      <c r="Q1484" s="117">
        <f>AVERAGE(P1484:P1485)</f>
        <v>193.89999999999998</v>
      </c>
    </row>
    <row r="1485" spans="1:17" ht="15.75" customHeight="1" x14ac:dyDescent="0.3">
      <c r="A1485" s="118">
        <v>4436</v>
      </c>
      <c r="B1485" s="118">
        <v>142</v>
      </c>
      <c r="C1485" s="57" t="s">
        <v>549</v>
      </c>
      <c r="D1485" s="57">
        <v>16</v>
      </c>
      <c r="E1485" s="58">
        <v>43607</v>
      </c>
      <c r="F1485" s="57">
        <v>5229</v>
      </c>
      <c r="G1485" s="57">
        <v>7457</v>
      </c>
      <c r="H1485" s="57">
        <v>7081</v>
      </c>
      <c r="I1485" s="57"/>
      <c r="J1485" s="152">
        <f t="shared" si="8"/>
        <v>20.302375809935207</v>
      </c>
      <c r="K1485" s="153"/>
      <c r="L1485" s="155"/>
      <c r="M1485" s="155"/>
      <c r="N1485" s="123"/>
      <c r="O1485" s="123"/>
      <c r="P1485" s="23">
        <f t="shared" si="1"/>
        <v>185.2</v>
      </c>
      <c r="Q1485" s="117"/>
    </row>
    <row r="1486" spans="1:17" ht="15.75" customHeight="1" x14ac:dyDescent="0.3">
      <c r="A1486" s="118">
        <v>5081</v>
      </c>
      <c r="B1486" s="118">
        <v>141</v>
      </c>
      <c r="C1486" s="57" t="s">
        <v>549</v>
      </c>
      <c r="D1486" s="57">
        <v>18</v>
      </c>
      <c r="E1486" s="58">
        <v>43626</v>
      </c>
      <c r="F1486" s="57">
        <v>5187</v>
      </c>
      <c r="G1486" s="57">
        <v>7826</v>
      </c>
      <c r="H1486" s="57">
        <v>7420</v>
      </c>
      <c r="I1486" s="57">
        <v>6</v>
      </c>
      <c r="J1486" s="152">
        <f t="shared" si="8"/>
        <v>18.181818181818183</v>
      </c>
      <c r="K1486" s="153"/>
      <c r="L1486" s="154">
        <f>AVERAGE(J1486:J1487)</f>
        <v>18.090406325700442</v>
      </c>
      <c r="M1486" s="154">
        <f>_xlfn.STDEV.S(J1486,J1487)</f>
        <v>0.12927588668340487</v>
      </c>
      <c r="N1486" s="123"/>
      <c r="O1486" s="123"/>
      <c r="P1486" s="23">
        <f t="shared" si="1"/>
        <v>223.3</v>
      </c>
      <c r="Q1486" s="117">
        <f>AVERAGE(P1486:P1487)</f>
        <v>211.10000000000002</v>
      </c>
    </row>
    <row r="1487" spans="1:17" ht="15.75" customHeight="1" x14ac:dyDescent="0.3">
      <c r="A1487" s="118">
        <v>5082</v>
      </c>
      <c r="B1487" s="118">
        <v>142</v>
      </c>
      <c r="C1487" s="57" t="s">
        <v>549</v>
      </c>
      <c r="D1487" s="57">
        <v>18</v>
      </c>
      <c r="E1487" s="58">
        <v>43626</v>
      </c>
      <c r="F1487" s="57">
        <v>5229</v>
      </c>
      <c r="G1487" s="57">
        <v>7576</v>
      </c>
      <c r="H1487" s="57">
        <v>7218</v>
      </c>
      <c r="I1487" s="57"/>
      <c r="J1487" s="152">
        <f t="shared" si="8"/>
        <v>17.998994469582705</v>
      </c>
      <c r="K1487" s="153"/>
      <c r="L1487" s="155"/>
      <c r="M1487" s="155"/>
      <c r="N1487" s="123"/>
      <c r="O1487" s="123"/>
      <c r="P1487" s="23">
        <f t="shared" si="1"/>
        <v>198.9</v>
      </c>
      <c r="Q1487" s="117"/>
    </row>
    <row r="1488" spans="1:17" ht="15.75" customHeight="1" x14ac:dyDescent="0.3">
      <c r="A1488" s="118">
        <v>5543</v>
      </c>
      <c r="B1488" s="118">
        <v>35</v>
      </c>
      <c r="C1488" s="7" t="s">
        <v>549</v>
      </c>
      <c r="D1488" s="7">
        <v>20</v>
      </c>
      <c r="E1488" s="156">
        <v>43649</v>
      </c>
      <c r="F1488" s="7">
        <v>5280</v>
      </c>
      <c r="G1488" s="7">
        <v>7416</v>
      </c>
      <c r="H1488" s="7">
        <v>7052</v>
      </c>
      <c r="I1488" s="7">
        <v>6</v>
      </c>
      <c r="J1488" s="152">
        <f t="shared" si="8"/>
        <v>20.541760722347629</v>
      </c>
      <c r="K1488" s="153"/>
      <c r="L1488" s="154">
        <f>AVERAGE(J1488:J1489)</f>
        <v>20.403155493448949</v>
      </c>
      <c r="M1488" s="154">
        <f>_xlfn.STDEV.S(J1488,J1489)</f>
        <v>0.19601739452434253</v>
      </c>
      <c r="N1488" s="123"/>
      <c r="O1488" s="123"/>
      <c r="P1488" s="23">
        <f t="shared" si="1"/>
        <v>177.2</v>
      </c>
      <c r="Q1488" s="117">
        <f>AVERAGE(P1488:P1489)</f>
        <v>183.1</v>
      </c>
    </row>
    <row r="1489" spans="1:17" ht="15.75" customHeight="1" x14ac:dyDescent="0.3">
      <c r="A1489" s="118">
        <v>5544</v>
      </c>
      <c r="B1489" s="118">
        <v>36</v>
      </c>
      <c r="C1489" s="7" t="s">
        <v>549</v>
      </c>
      <c r="D1489" s="7">
        <v>20</v>
      </c>
      <c r="E1489" s="156">
        <v>43649</v>
      </c>
      <c r="F1489" s="7">
        <v>5219</v>
      </c>
      <c r="G1489" s="7">
        <v>7492</v>
      </c>
      <c r="H1489" s="7">
        <v>7109</v>
      </c>
      <c r="I1489" s="7"/>
      <c r="J1489" s="152">
        <f t="shared" si="8"/>
        <v>20.264550264550266</v>
      </c>
      <c r="K1489" s="153"/>
      <c r="L1489" s="155"/>
      <c r="M1489" s="155"/>
      <c r="N1489" s="123"/>
      <c r="O1489" s="123"/>
      <c r="P1489" s="23">
        <f t="shared" si="1"/>
        <v>189</v>
      </c>
      <c r="Q1489" s="117"/>
    </row>
    <row r="1490" spans="1:17" ht="15.75" customHeight="1" x14ac:dyDescent="0.3">
      <c r="A1490" s="118">
        <v>6047</v>
      </c>
      <c r="B1490" s="118">
        <v>147</v>
      </c>
      <c r="C1490" s="7" t="s">
        <v>549</v>
      </c>
      <c r="D1490" s="7">
        <v>22</v>
      </c>
      <c r="E1490" s="156">
        <v>43685</v>
      </c>
      <c r="F1490" s="7">
        <v>5265</v>
      </c>
      <c r="G1490" s="7">
        <v>7381</v>
      </c>
      <c r="H1490" s="7">
        <v>7069</v>
      </c>
      <c r="I1490" s="7">
        <v>6</v>
      </c>
      <c r="J1490" s="152">
        <f t="shared" si="8"/>
        <v>17.294900221729488</v>
      </c>
      <c r="K1490" s="153"/>
      <c r="L1490" s="154">
        <f>AVERAGE(J1490:J1491)</f>
        <v>17.012366190994683</v>
      </c>
      <c r="M1490" s="154">
        <f>_xlfn.STDEV.S(J1490,J1491)</f>
        <v>0.39956345809709559</v>
      </c>
      <c r="N1490" s="123"/>
      <c r="O1490" s="123"/>
      <c r="P1490" s="23">
        <f t="shared" si="1"/>
        <v>180.4</v>
      </c>
      <c r="Q1490" s="117">
        <f>AVERAGE(P1490:P1491)</f>
        <v>182.55</v>
      </c>
    </row>
    <row r="1491" spans="1:17" ht="15.75" customHeight="1" x14ac:dyDescent="0.3">
      <c r="A1491" s="118">
        <v>6048</v>
      </c>
      <c r="B1491" s="118">
        <v>147</v>
      </c>
      <c r="C1491" s="7" t="s">
        <v>549</v>
      </c>
      <c r="D1491" s="7">
        <v>22</v>
      </c>
      <c r="E1491" s="156">
        <v>43685</v>
      </c>
      <c r="F1491" s="7">
        <v>5265</v>
      </c>
      <c r="G1491" s="7">
        <v>7421</v>
      </c>
      <c r="H1491" s="7">
        <v>7112</v>
      </c>
      <c r="I1491" s="7"/>
      <c r="J1491" s="152">
        <f t="shared" si="8"/>
        <v>16.729832160259882</v>
      </c>
      <c r="K1491" s="153"/>
      <c r="L1491" s="155"/>
      <c r="M1491" s="155"/>
      <c r="N1491" s="123"/>
      <c r="O1491" s="123"/>
      <c r="P1491" s="23">
        <f t="shared" si="1"/>
        <v>184.7</v>
      </c>
      <c r="Q1491" s="117"/>
    </row>
    <row r="1492" spans="1:17" ht="15.75" customHeight="1" x14ac:dyDescent="0.3">
      <c r="A1492" s="118">
        <v>2973</v>
      </c>
      <c r="B1492" s="118">
        <v>57</v>
      </c>
      <c r="C1492" s="57" t="s">
        <v>550</v>
      </c>
      <c r="D1492" s="57">
        <v>11</v>
      </c>
      <c r="E1492" s="58">
        <v>43571</v>
      </c>
      <c r="F1492" s="151">
        <v>5257</v>
      </c>
      <c r="G1492" s="57">
        <v>8890</v>
      </c>
      <c r="H1492" s="57">
        <v>7395</v>
      </c>
      <c r="I1492" s="57">
        <v>2</v>
      </c>
      <c r="J1492" s="152">
        <f t="shared" si="8"/>
        <v>69.925163704396624</v>
      </c>
      <c r="K1492" s="153">
        <v>0.25</v>
      </c>
      <c r="L1492" s="154">
        <f>AVERAGE(J1492:J1493)</f>
        <v>70.734553348635359</v>
      </c>
      <c r="M1492" s="154">
        <f>_xlfn.STDEV.S(J1492,J1493)</f>
        <v>1.1446498121267632</v>
      </c>
      <c r="N1492" s="123">
        <v>2</v>
      </c>
      <c r="O1492" s="123"/>
      <c r="P1492" s="23">
        <f t="shared" si="1"/>
        <v>213.8</v>
      </c>
      <c r="Q1492" s="117">
        <f>AVERAGE(P1492:P1493)</f>
        <v>212.15</v>
      </c>
    </row>
    <row r="1493" spans="1:17" ht="15.75" customHeight="1" x14ac:dyDescent="0.3">
      <c r="A1493" s="118">
        <v>2974</v>
      </c>
      <c r="B1493" s="118">
        <v>58</v>
      </c>
      <c r="C1493" s="57" t="s">
        <v>550</v>
      </c>
      <c r="D1493" s="57">
        <v>11</v>
      </c>
      <c r="E1493" s="58">
        <v>43571</v>
      </c>
      <c r="F1493" s="151">
        <v>5320</v>
      </c>
      <c r="G1493" s="57">
        <v>8931</v>
      </c>
      <c r="H1493" s="57">
        <v>7425</v>
      </c>
      <c r="I1493" s="57"/>
      <c r="J1493" s="152">
        <f t="shared" si="8"/>
        <v>71.543942992874108</v>
      </c>
      <c r="K1493" s="153"/>
      <c r="L1493" s="155"/>
      <c r="M1493" s="155"/>
      <c r="N1493" s="123"/>
      <c r="O1493" s="123"/>
      <c r="P1493" s="23">
        <f t="shared" si="1"/>
        <v>210.5</v>
      </c>
      <c r="Q1493" s="117"/>
    </row>
    <row r="1494" spans="1:17" ht="15.75" customHeight="1" x14ac:dyDescent="0.3">
      <c r="A1494" s="118">
        <v>3777</v>
      </c>
      <c r="B1494" s="118">
        <v>199</v>
      </c>
      <c r="C1494" s="57" t="s">
        <v>550</v>
      </c>
      <c r="D1494" s="57">
        <v>14</v>
      </c>
      <c r="E1494" s="58">
        <v>43591</v>
      </c>
      <c r="F1494" s="57">
        <v>5262</v>
      </c>
      <c r="G1494" s="151">
        <v>8808</v>
      </c>
      <c r="H1494" s="57">
        <v>7873</v>
      </c>
      <c r="I1494" s="57"/>
      <c r="J1494" s="152">
        <f t="shared" si="8"/>
        <v>35.810034469551894</v>
      </c>
      <c r="K1494" s="153" t="s">
        <v>13</v>
      </c>
      <c r="L1494" s="154">
        <f>AVERAGE(J1494:J1495)</f>
        <v>36.757813287407529</v>
      </c>
      <c r="M1494" s="154">
        <f>_xlfn.STDEV.S(J1494,J1495)</f>
        <v>1.3403616583413736</v>
      </c>
      <c r="N1494" s="123"/>
      <c r="O1494" s="123"/>
      <c r="P1494" s="23">
        <f t="shared" si="1"/>
        <v>261.10000000000002</v>
      </c>
      <c r="Q1494" s="117">
        <f>AVERAGE(P1494:P1495)</f>
        <v>252.15</v>
      </c>
    </row>
    <row r="1495" spans="1:17" ht="15.75" customHeight="1" x14ac:dyDescent="0.3">
      <c r="A1495" s="118">
        <v>3778</v>
      </c>
      <c r="B1495" s="118">
        <v>200</v>
      </c>
      <c r="C1495" s="57" t="s">
        <v>550</v>
      </c>
      <c r="D1495" s="57">
        <v>14</v>
      </c>
      <c r="E1495" s="58">
        <v>43591</v>
      </c>
      <c r="F1495" s="57">
        <v>5181</v>
      </c>
      <c r="G1495" s="151">
        <v>8530</v>
      </c>
      <c r="H1495" s="57">
        <v>7613</v>
      </c>
      <c r="I1495" s="57"/>
      <c r="J1495" s="152">
        <f t="shared" si="8"/>
        <v>37.705592105263158</v>
      </c>
      <c r="K1495" s="153"/>
      <c r="L1495" s="155"/>
      <c r="M1495" s="155"/>
      <c r="N1495" s="123"/>
      <c r="O1495" s="123"/>
      <c r="P1495" s="23">
        <f t="shared" si="1"/>
        <v>243.2</v>
      </c>
      <c r="Q1495" s="117"/>
    </row>
    <row r="1496" spans="1:17" ht="15.75" customHeight="1" x14ac:dyDescent="0.3">
      <c r="A1496" s="118">
        <v>4437</v>
      </c>
      <c r="B1496" s="118">
        <v>143</v>
      </c>
      <c r="C1496" s="57" t="s">
        <v>550</v>
      </c>
      <c r="D1496" s="57">
        <v>16</v>
      </c>
      <c r="E1496" s="58">
        <v>43607</v>
      </c>
      <c r="F1496" s="57">
        <v>5229</v>
      </c>
      <c r="G1496" s="57">
        <v>8346</v>
      </c>
      <c r="H1496" s="57">
        <v>7775</v>
      </c>
      <c r="I1496" s="57">
        <v>2</v>
      </c>
      <c r="J1496" s="152">
        <f t="shared" si="8"/>
        <v>22.427336999214454</v>
      </c>
      <c r="K1496" s="153"/>
      <c r="L1496" s="154">
        <f>AVERAGE(J1496:J1497)</f>
        <v>21.975387249607227</v>
      </c>
      <c r="M1496" s="154">
        <f>_xlfn.STDEV.S(J1496,J1497)</f>
        <v>0.63915346540566464</v>
      </c>
      <c r="N1496" s="123"/>
      <c r="O1496" s="123"/>
      <c r="P1496" s="23">
        <f t="shared" si="1"/>
        <v>254.6</v>
      </c>
      <c r="Q1496" s="117">
        <f>AVERAGE(P1496:P1497)</f>
        <v>255.3</v>
      </c>
    </row>
    <row r="1497" spans="1:17" ht="15.75" customHeight="1" x14ac:dyDescent="0.3">
      <c r="A1497" s="118">
        <v>4438</v>
      </c>
      <c r="B1497" s="118">
        <v>144</v>
      </c>
      <c r="C1497" s="57" t="s">
        <v>550</v>
      </c>
      <c r="D1497" s="57">
        <v>16</v>
      </c>
      <c r="E1497" s="58">
        <v>43607</v>
      </c>
      <c r="F1497" s="57">
        <v>5238</v>
      </c>
      <c r="G1497" s="57">
        <v>8349</v>
      </c>
      <c r="H1497" s="57">
        <v>7798</v>
      </c>
      <c r="I1497" s="57"/>
      <c r="J1497" s="152">
        <f t="shared" si="8"/>
        <v>21.5234375</v>
      </c>
      <c r="K1497" s="153"/>
      <c r="L1497" s="155"/>
      <c r="M1497" s="155"/>
      <c r="N1497" s="123"/>
      <c r="O1497" s="123"/>
      <c r="P1497" s="23">
        <f t="shared" si="1"/>
        <v>256</v>
      </c>
      <c r="Q1497" s="117"/>
    </row>
    <row r="1498" spans="1:17" ht="15.75" customHeight="1" x14ac:dyDescent="0.3">
      <c r="A1498" s="118">
        <v>5083</v>
      </c>
      <c r="B1498" s="118">
        <v>143</v>
      </c>
      <c r="C1498" s="57" t="s">
        <v>550</v>
      </c>
      <c r="D1498" s="57">
        <v>18</v>
      </c>
      <c r="E1498" s="58">
        <v>43626</v>
      </c>
      <c r="F1498" s="57">
        <v>5229</v>
      </c>
      <c r="G1498" s="57">
        <v>8332</v>
      </c>
      <c r="H1498" s="57">
        <v>7834</v>
      </c>
      <c r="I1498" s="57">
        <v>7</v>
      </c>
      <c r="J1498" s="152">
        <f t="shared" si="8"/>
        <v>19.117082533589251</v>
      </c>
      <c r="K1498" s="153"/>
      <c r="L1498" s="154">
        <f>AVERAGE(J1498:J1499)</f>
        <v>19.043365547944788</v>
      </c>
      <c r="M1498" s="154">
        <f>_xlfn.STDEV.S(J1498,J1499)</f>
        <v>0.10425156087566492</v>
      </c>
      <c r="N1498" s="123"/>
      <c r="O1498" s="123"/>
      <c r="P1498" s="23">
        <f t="shared" si="1"/>
        <v>260.5</v>
      </c>
      <c r="Q1498" s="117">
        <f>AVERAGE(P1498:P1499)</f>
        <v>255.45</v>
      </c>
    </row>
    <row r="1499" spans="1:17" ht="15.75" customHeight="1" x14ac:dyDescent="0.3">
      <c r="A1499" s="118">
        <v>5084</v>
      </c>
      <c r="B1499" s="118">
        <v>144</v>
      </c>
      <c r="C1499" s="57" t="s">
        <v>550</v>
      </c>
      <c r="D1499" s="57">
        <v>18</v>
      </c>
      <c r="E1499" s="58">
        <v>43626</v>
      </c>
      <c r="F1499" s="57">
        <v>5238</v>
      </c>
      <c r="G1499" s="57">
        <v>8217</v>
      </c>
      <c r="H1499" s="57">
        <v>7742</v>
      </c>
      <c r="I1499" s="57"/>
      <c r="J1499" s="152">
        <f t="shared" si="8"/>
        <v>18.969648562300321</v>
      </c>
      <c r="K1499" s="153"/>
      <c r="L1499" s="155"/>
      <c r="M1499" s="155"/>
      <c r="N1499" s="123"/>
      <c r="O1499" s="123"/>
      <c r="P1499" s="23">
        <f t="shared" si="1"/>
        <v>250.4</v>
      </c>
      <c r="Q1499" s="117"/>
    </row>
    <row r="1500" spans="1:17" ht="15.75" customHeight="1" x14ac:dyDescent="0.3">
      <c r="A1500" s="118">
        <v>5637</v>
      </c>
      <c r="B1500" s="118">
        <v>81</v>
      </c>
      <c r="C1500" s="7" t="s">
        <v>550</v>
      </c>
      <c r="D1500" s="7">
        <v>21</v>
      </c>
      <c r="E1500" s="156">
        <v>43657</v>
      </c>
      <c r="F1500" s="7">
        <v>5180</v>
      </c>
      <c r="G1500" s="7">
        <v>8557</v>
      </c>
      <c r="H1500" s="7">
        <v>7971</v>
      </c>
      <c r="I1500" s="7">
        <v>7</v>
      </c>
      <c r="J1500" s="152">
        <f t="shared" si="8"/>
        <v>20.996058760300969</v>
      </c>
      <c r="K1500" s="153"/>
      <c r="L1500" s="154">
        <f>AVERAGE(J1500:J1501)</f>
        <v>28.240619717137896</v>
      </c>
      <c r="M1500" s="154">
        <f>_xlfn.STDEV.S(J1500,J1501)</f>
        <v>10.245356358597389</v>
      </c>
      <c r="N1500" s="123"/>
      <c r="O1500" s="123"/>
      <c r="P1500" s="23">
        <f t="shared" si="1"/>
        <v>279.10000000000002</v>
      </c>
      <c r="Q1500" s="117">
        <f>AVERAGE(P1500:P1501)</f>
        <v>262.70000000000005</v>
      </c>
    </row>
    <row r="1501" spans="1:17" ht="15.75" customHeight="1" x14ac:dyDescent="0.3">
      <c r="A1501" s="118">
        <v>5638</v>
      </c>
      <c r="B1501" s="118">
        <v>82</v>
      </c>
      <c r="C1501" s="7" t="s">
        <v>550</v>
      </c>
      <c r="D1501" s="7">
        <v>21</v>
      </c>
      <c r="E1501" s="156">
        <v>43657</v>
      </c>
      <c r="F1501" s="7">
        <v>5194</v>
      </c>
      <c r="G1501" s="7">
        <v>8531</v>
      </c>
      <c r="H1501" s="7">
        <v>7657</v>
      </c>
      <c r="I1501" s="7"/>
      <c r="J1501" s="152">
        <f t="shared" si="8"/>
        <v>35.485180673974824</v>
      </c>
      <c r="K1501" s="153"/>
      <c r="L1501" s="155"/>
      <c r="M1501" s="155"/>
      <c r="N1501" s="123"/>
      <c r="O1501" s="123"/>
      <c r="P1501" s="23">
        <f t="shared" si="1"/>
        <v>246.3</v>
      </c>
      <c r="Q1501" s="117"/>
    </row>
    <row r="1502" spans="1:17" ht="15.75" customHeight="1" x14ac:dyDescent="0.3">
      <c r="A1502" s="118">
        <v>6049</v>
      </c>
      <c r="B1502" s="118">
        <v>148</v>
      </c>
      <c r="C1502" s="7" t="s">
        <v>550</v>
      </c>
      <c r="D1502" s="7">
        <v>22</v>
      </c>
      <c r="E1502" s="156">
        <v>43685</v>
      </c>
      <c r="F1502" s="7">
        <v>5186</v>
      </c>
      <c r="G1502" s="7">
        <v>8416</v>
      </c>
      <c r="H1502" s="7">
        <v>7942</v>
      </c>
      <c r="I1502" s="7">
        <v>7</v>
      </c>
      <c r="J1502" s="152">
        <f t="shared" si="8"/>
        <v>17.198838896952104</v>
      </c>
      <c r="K1502" s="153"/>
      <c r="L1502" s="154">
        <f>AVERAGE(J1502:J1503)</f>
        <v>16.986057685860558</v>
      </c>
      <c r="M1502" s="154">
        <f>_xlfn.STDEV.S(J1502,J1503)</f>
        <v>0.30091807454383634</v>
      </c>
      <c r="N1502" s="123"/>
      <c r="O1502" s="123"/>
      <c r="P1502" s="23">
        <f t="shared" si="1"/>
        <v>275.60000000000002</v>
      </c>
      <c r="Q1502" s="117">
        <f>AVERAGE(P1502:P1503)</f>
        <v>278.5</v>
      </c>
    </row>
    <row r="1503" spans="1:17" ht="15.75" customHeight="1" x14ac:dyDescent="0.3">
      <c r="A1503" s="118">
        <v>6050</v>
      </c>
      <c r="B1503" s="118">
        <v>148</v>
      </c>
      <c r="C1503" s="7" t="s">
        <v>550</v>
      </c>
      <c r="D1503" s="7">
        <v>22</v>
      </c>
      <c r="E1503" s="156">
        <v>43685</v>
      </c>
      <c r="F1503" s="7">
        <v>5186</v>
      </c>
      <c r="G1503" s="7">
        <v>8472</v>
      </c>
      <c r="H1503" s="7">
        <v>8000</v>
      </c>
      <c r="I1503" s="7"/>
      <c r="J1503" s="152">
        <f t="shared" si="8"/>
        <v>16.773276474769013</v>
      </c>
      <c r="K1503" s="153"/>
      <c r="L1503" s="155"/>
      <c r="M1503" s="155"/>
      <c r="N1503" s="123"/>
      <c r="O1503" s="123"/>
      <c r="P1503" s="23">
        <f t="shared" si="1"/>
        <v>281.39999999999998</v>
      </c>
      <c r="Q1503" s="117"/>
    </row>
    <row r="1504" spans="1:17" ht="15.75" customHeight="1" x14ac:dyDescent="0.3">
      <c r="A1504" s="118">
        <v>2975</v>
      </c>
      <c r="B1504" s="118">
        <v>59</v>
      </c>
      <c r="C1504" s="57" t="s">
        <v>551</v>
      </c>
      <c r="D1504" s="57">
        <v>11</v>
      </c>
      <c r="E1504" s="58">
        <v>43571</v>
      </c>
      <c r="F1504" s="151">
        <v>5278</v>
      </c>
      <c r="G1504" s="57">
        <v>8867</v>
      </c>
      <c r="H1504" s="57">
        <v>7282</v>
      </c>
      <c r="I1504" s="57">
        <v>2</v>
      </c>
      <c r="J1504" s="152">
        <f t="shared" si="8"/>
        <v>79.091816367265466</v>
      </c>
      <c r="K1504" s="153">
        <v>0.25</v>
      </c>
      <c r="L1504" s="154">
        <f>AVERAGE(J1504:J1505)</f>
        <v>79.222128990426796</v>
      </c>
      <c r="M1504" s="154">
        <f>_xlfn.STDEV.S(J1504,J1505)</f>
        <v>0.18428987902315788</v>
      </c>
      <c r="N1504" s="123">
        <v>2</v>
      </c>
      <c r="O1504" s="123"/>
      <c r="P1504" s="23">
        <f t="shared" si="1"/>
        <v>200.4</v>
      </c>
      <c r="Q1504" s="117">
        <f>AVERAGE(P1504:P1505)</f>
        <v>194.4</v>
      </c>
    </row>
    <row r="1505" spans="1:17" ht="15.75" customHeight="1" x14ac:dyDescent="0.3">
      <c r="A1505" s="118">
        <v>2976</v>
      </c>
      <c r="B1505" s="118">
        <v>60</v>
      </c>
      <c r="C1505" s="57" t="s">
        <v>551</v>
      </c>
      <c r="D1505" s="57">
        <v>11</v>
      </c>
      <c r="E1505" s="58">
        <v>43571</v>
      </c>
      <c r="F1505" s="151">
        <v>5220</v>
      </c>
      <c r="G1505" s="57">
        <v>8599</v>
      </c>
      <c r="H1505" s="57">
        <v>7104</v>
      </c>
      <c r="I1505" s="57"/>
      <c r="J1505" s="152">
        <f t="shared" si="8"/>
        <v>79.352441613588113</v>
      </c>
      <c r="K1505" s="153"/>
      <c r="L1505" s="155"/>
      <c r="M1505" s="155"/>
      <c r="N1505" s="123"/>
      <c r="O1505" s="123"/>
      <c r="P1505" s="23">
        <f t="shared" si="1"/>
        <v>188.4</v>
      </c>
      <c r="Q1505" s="117"/>
    </row>
    <row r="1506" spans="1:17" ht="15.75" customHeight="1" x14ac:dyDescent="0.3">
      <c r="A1506" s="118">
        <v>3779</v>
      </c>
      <c r="B1506" s="118">
        <v>201</v>
      </c>
      <c r="C1506" s="57" t="s">
        <v>551</v>
      </c>
      <c r="D1506" s="57">
        <v>14</v>
      </c>
      <c r="E1506" s="58">
        <v>43591</v>
      </c>
      <c r="F1506" s="57">
        <v>5254</v>
      </c>
      <c r="G1506" s="151">
        <v>8189</v>
      </c>
      <c r="H1506" s="57">
        <v>7507</v>
      </c>
      <c r="I1506" s="57"/>
      <c r="J1506" s="152">
        <f t="shared" si="8"/>
        <v>30.270750110963164</v>
      </c>
      <c r="K1506" s="153" t="s">
        <v>13</v>
      </c>
      <c r="L1506" s="154">
        <f>AVERAGE(J1506:J1507)</f>
        <v>30.309504408715412</v>
      </c>
      <c r="M1506" s="154">
        <f>_xlfn.STDEV.S(J1506,J1507)</f>
        <v>5.4806853481475112E-2</v>
      </c>
      <c r="N1506" s="123"/>
      <c r="O1506" s="123"/>
      <c r="P1506" s="23">
        <f t="shared" si="1"/>
        <v>225.3</v>
      </c>
      <c r="Q1506" s="117">
        <f>AVERAGE(P1506:P1507)</f>
        <v>223.2</v>
      </c>
    </row>
    <row r="1507" spans="1:17" ht="15.75" customHeight="1" x14ac:dyDescent="0.3">
      <c r="A1507" s="118">
        <v>3780</v>
      </c>
      <c r="B1507" s="118">
        <v>202</v>
      </c>
      <c r="C1507" s="57" t="s">
        <v>551</v>
      </c>
      <c r="D1507" s="57">
        <v>14</v>
      </c>
      <c r="E1507" s="58">
        <v>43591</v>
      </c>
      <c r="F1507" s="57">
        <v>5275</v>
      </c>
      <c r="G1507" s="151">
        <v>8157</v>
      </c>
      <c r="H1507" s="57">
        <v>7486</v>
      </c>
      <c r="I1507" s="57"/>
      <c r="J1507" s="152">
        <f t="shared" si="8"/>
        <v>30.348258706467661</v>
      </c>
      <c r="K1507" s="153"/>
      <c r="L1507" s="155"/>
      <c r="M1507" s="155"/>
      <c r="N1507" s="123"/>
      <c r="O1507" s="123"/>
      <c r="P1507" s="23">
        <f t="shared" si="1"/>
        <v>221.1</v>
      </c>
      <c r="Q1507" s="117"/>
    </row>
    <row r="1508" spans="1:17" ht="15.75" customHeight="1" x14ac:dyDescent="0.3">
      <c r="A1508" s="118">
        <v>4439</v>
      </c>
      <c r="B1508" s="118">
        <v>145</v>
      </c>
      <c r="C1508" s="57" t="s">
        <v>551</v>
      </c>
      <c r="D1508" s="57">
        <v>16</v>
      </c>
      <c r="E1508" s="58">
        <v>43607</v>
      </c>
      <c r="F1508" s="57">
        <v>5181</v>
      </c>
      <c r="G1508" s="57">
        <v>7571</v>
      </c>
      <c r="H1508" s="57">
        <v>7101</v>
      </c>
      <c r="I1508" s="57">
        <v>2</v>
      </c>
      <c r="J1508" s="152">
        <f t="shared" si="8"/>
        <v>24.479166666666664</v>
      </c>
      <c r="K1508" s="153"/>
      <c r="L1508" s="154">
        <f>AVERAGE(J1508:J1509)</f>
        <v>24.351556725794531</v>
      </c>
      <c r="M1508" s="154">
        <f>_xlfn.STDEV.S(J1508,J1509)</f>
        <v>0.18046770907500012</v>
      </c>
      <c r="N1508" s="123"/>
      <c r="O1508" s="123"/>
      <c r="P1508" s="23">
        <f t="shared" si="1"/>
        <v>192</v>
      </c>
      <c r="Q1508" s="117">
        <f>AVERAGE(P1508:P1509)</f>
        <v>186.2</v>
      </c>
    </row>
    <row r="1509" spans="1:17" ht="15.75" customHeight="1" x14ac:dyDescent="0.3">
      <c r="A1509" s="118">
        <v>4440</v>
      </c>
      <c r="B1509" s="118">
        <v>146</v>
      </c>
      <c r="C1509" s="57" t="s">
        <v>551</v>
      </c>
      <c r="D1509" s="57">
        <v>16</v>
      </c>
      <c r="E1509" s="58">
        <v>43607</v>
      </c>
      <c r="F1509" s="57">
        <v>5179</v>
      </c>
      <c r="G1509" s="57">
        <v>7420</v>
      </c>
      <c r="H1509" s="57">
        <v>6983</v>
      </c>
      <c r="I1509" s="57"/>
      <c r="J1509" s="152">
        <f t="shared" si="8"/>
        <v>24.223946784922397</v>
      </c>
      <c r="K1509" s="153"/>
      <c r="L1509" s="155"/>
      <c r="M1509" s="155"/>
      <c r="N1509" s="123"/>
      <c r="O1509" s="123"/>
      <c r="P1509" s="23">
        <f t="shared" si="1"/>
        <v>180.4</v>
      </c>
      <c r="Q1509" s="117"/>
    </row>
    <row r="1510" spans="1:17" ht="15.75" customHeight="1" x14ac:dyDescent="0.3">
      <c r="A1510" s="118">
        <v>5085</v>
      </c>
      <c r="B1510" s="118">
        <v>145</v>
      </c>
      <c r="C1510" s="57" t="s">
        <v>551</v>
      </c>
      <c r="D1510" s="57">
        <v>18</v>
      </c>
      <c r="E1510" s="58">
        <v>43626</v>
      </c>
      <c r="F1510" s="57">
        <v>5181</v>
      </c>
      <c r="G1510" s="57">
        <v>7842</v>
      </c>
      <c r="H1510" s="57">
        <v>7366</v>
      </c>
      <c r="I1510" s="57">
        <v>9</v>
      </c>
      <c r="J1510" s="152">
        <f t="shared" si="8"/>
        <v>21.784897025171624</v>
      </c>
      <c r="K1510" s="153"/>
      <c r="L1510" s="154">
        <f>AVERAGE(J1510:J1511)</f>
        <v>21.891946252415043</v>
      </c>
      <c r="M1510" s="154">
        <f>_xlfn.STDEV.S(J1510,J1511)</f>
        <v>0.15139046900920214</v>
      </c>
      <c r="N1510" s="123"/>
      <c r="O1510" s="123"/>
      <c r="P1510" s="23">
        <f t="shared" si="1"/>
        <v>218.5</v>
      </c>
      <c r="Q1510" s="117">
        <f>AVERAGE(P1510:P1511)</f>
        <v>208.8</v>
      </c>
    </row>
    <row r="1511" spans="1:17" ht="15.75" customHeight="1" x14ac:dyDescent="0.3">
      <c r="A1511" s="118">
        <v>5086</v>
      </c>
      <c r="B1511" s="118">
        <v>146</v>
      </c>
      <c r="C1511" s="57" t="s">
        <v>551</v>
      </c>
      <c r="D1511" s="57">
        <v>18</v>
      </c>
      <c r="E1511" s="58">
        <v>43626</v>
      </c>
      <c r="F1511" s="57">
        <v>5179</v>
      </c>
      <c r="G1511" s="57">
        <v>7608</v>
      </c>
      <c r="H1511" s="57">
        <v>7170</v>
      </c>
      <c r="I1511" s="57"/>
      <c r="J1511" s="152">
        <f t="shared" si="8"/>
        <v>21.998995479658461</v>
      </c>
      <c r="K1511" s="153"/>
      <c r="L1511" s="155"/>
      <c r="M1511" s="155"/>
      <c r="N1511" s="123"/>
      <c r="O1511" s="123"/>
      <c r="P1511" s="23">
        <f t="shared" si="1"/>
        <v>199.1</v>
      </c>
      <c r="Q1511" s="117"/>
    </row>
    <row r="1512" spans="1:17" ht="15.75" customHeight="1" x14ac:dyDescent="0.3">
      <c r="A1512" s="118">
        <v>5639</v>
      </c>
      <c r="B1512" s="118">
        <v>83</v>
      </c>
      <c r="C1512" s="7" t="s">
        <v>551</v>
      </c>
      <c r="D1512" s="7">
        <v>21</v>
      </c>
      <c r="E1512" s="156">
        <v>43657</v>
      </c>
      <c r="F1512" s="7">
        <v>5294</v>
      </c>
      <c r="G1512" s="7">
        <v>7348</v>
      </c>
      <c r="H1512" s="7">
        <v>6998</v>
      </c>
      <c r="I1512" s="7">
        <v>9</v>
      </c>
      <c r="J1512" s="152">
        <f t="shared" si="8"/>
        <v>20.539906103286384</v>
      </c>
      <c r="K1512" s="153"/>
      <c r="L1512" s="154">
        <f>AVERAGE(J1512:J1513)</f>
        <v>20.331098132243525</v>
      </c>
      <c r="M1512" s="154">
        <f>_xlfn.STDEV.S(J1512,J1513)</f>
        <v>0.29529906458041932</v>
      </c>
      <c r="N1512" s="123"/>
      <c r="O1512" s="123"/>
      <c r="P1512" s="23">
        <f t="shared" si="1"/>
        <v>170.4</v>
      </c>
      <c r="Q1512" s="117">
        <f>AVERAGE(P1512:P1513)</f>
        <v>175.15</v>
      </c>
    </row>
    <row r="1513" spans="1:17" ht="15.75" customHeight="1" x14ac:dyDescent="0.3">
      <c r="A1513" s="118">
        <v>5640</v>
      </c>
      <c r="B1513" s="118">
        <v>84</v>
      </c>
      <c r="C1513" s="7" t="s">
        <v>551</v>
      </c>
      <c r="D1513" s="7">
        <v>21</v>
      </c>
      <c r="E1513" s="156">
        <v>43657</v>
      </c>
      <c r="F1513" s="7">
        <v>5375</v>
      </c>
      <c r="G1513" s="7">
        <v>7536</v>
      </c>
      <c r="H1513" s="7">
        <v>7174</v>
      </c>
      <c r="I1513" s="7"/>
      <c r="J1513" s="152">
        <f t="shared" si="8"/>
        <v>20.122290161200667</v>
      </c>
      <c r="K1513" s="153"/>
      <c r="L1513" s="155"/>
      <c r="M1513" s="155"/>
      <c r="N1513" s="123"/>
      <c r="O1513" s="123"/>
      <c r="P1513" s="23">
        <f t="shared" si="1"/>
        <v>179.9</v>
      </c>
      <c r="Q1513" s="117"/>
    </row>
    <row r="1514" spans="1:17" ht="15.75" customHeight="1" x14ac:dyDescent="0.3">
      <c r="A1514" s="118">
        <v>6051</v>
      </c>
      <c r="B1514" s="118">
        <v>149</v>
      </c>
      <c r="C1514" s="7" t="s">
        <v>551</v>
      </c>
      <c r="D1514" s="7">
        <v>22</v>
      </c>
      <c r="E1514" s="156">
        <v>43685</v>
      </c>
      <c r="F1514" s="7">
        <v>5222</v>
      </c>
      <c r="G1514" s="7">
        <v>8357</v>
      </c>
      <c r="H1514" s="7">
        <v>7902</v>
      </c>
      <c r="I1514" s="7">
        <v>9</v>
      </c>
      <c r="J1514" s="152">
        <f t="shared" si="8"/>
        <v>16.977611940298505</v>
      </c>
      <c r="K1514" s="153"/>
      <c r="L1514" s="154">
        <f>AVERAGE(J1514:J1515)</f>
        <v>16.652071276271702</v>
      </c>
      <c r="M1514" s="154">
        <f>_xlfn.STDEV.S(J1514,J1515)</f>
        <v>0.46038402217064861</v>
      </c>
      <c r="N1514" s="123"/>
      <c r="O1514" s="123"/>
      <c r="P1514" s="23">
        <f t="shared" si="1"/>
        <v>268</v>
      </c>
      <c r="Q1514" s="117">
        <f>AVERAGE(P1514:P1515)</f>
        <v>254.05</v>
      </c>
    </row>
    <row r="1515" spans="1:17" ht="15.75" customHeight="1" x14ac:dyDescent="0.3">
      <c r="A1515" s="118">
        <v>6052</v>
      </c>
      <c r="B1515" s="118">
        <v>149</v>
      </c>
      <c r="C1515" s="7" t="s">
        <v>551</v>
      </c>
      <c r="D1515" s="7">
        <v>22</v>
      </c>
      <c r="E1515" s="156">
        <v>43685</v>
      </c>
      <c r="F1515" s="7">
        <v>5222</v>
      </c>
      <c r="G1515" s="7">
        <v>8015</v>
      </c>
      <c r="H1515" s="7">
        <v>7623</v>
      </c>
      <c r="I1515" s="7"/>
      <c r="J1515" s="152">
        <f t="shared" si="8"/>
        <v>16.326530612244898</v>
      </c>
      <c r="K1515" s="153"/>
      <c r="L1515" s="155"/>
      <c r="M1515" s="155"/>
      <c r="N1515" s="123"/>
      <c r="O1515" s="123"/>
      <c r="P1515" s="23">
        <f t="shared" si="1"/>
        <v>240.1</v>
      </c>
      <c r="Q1515" s="117"/>
    </row>
    <row r="1516" spans="1:17" ht="15.75" customHeight="1" x14ac:dyDescent="0.3">
      <c r="A1516" s="118">
        <v>3407</v>
      </c>
      <c r="B1516" s="118">
        <v>163</v>
      </c>
      <c r="C1516" s="67" t="s">
        <v>552</v>
      </c>
      <c r="D1516" s="67">
        <v>13</v>
      </c>
      <c r="E1516" s="68">
        <v>43587</v>
      </c>
      <c r="F1516" s="67">
        <v>5193</v>
      </c>
      <c r="G1516" s="67">
        <v>7164</v>
      </c>
      <c r="H1516" s="67">
        <v>6826</v>
      </c>
      <c r="I1516" s="67">
        <v>1</v>
      </c>
      <c r="J1516" s="157">
        <f t="shared" si="8"/>
        <v>20.698101653398655</v>
      </c>
      <c r="K1516" s="158" t="s">
        <v>497</v>
      </c>
      <c r="L1516" s="159">
        <f>AVERAGE(J1516:J1517)</f>
        <v>20.812013789662288</v>
      </c>
      <c r="M1516" s="159">
        <f>_xlfn.STDEV.S(J1516,J1517)</f>
        <v>0.16109608802292349</v>
      </c>
      <c r="N1516" s="123">
        <v>1</v>
      </c>
      <c r="O1516" s="123"/>
      <c r="P1516" s="23">
        <f t="shared" si="1"/>
        <v>163.30000000000001</v>
      </c>
      <c r="Q1516" s="117">
        <f>AVERAGE(P1516:P1517)</f>
        <v>162.65</v>
      </c>
    </row>
    <row r="1517" spans="1:17" ht="15.75" customHeight="1" x14ac:dyDescent="0.3">
      <c r="A1517" s="118">
        <v>3408</v>
      </c>
      <c r="B1517" s="118">
        <v>164</v>
      </c>
      <c r="C1517" s="67" t="s">
        <v>552</v>
      </c>
      <c r="D1517" s="67">
        <v>13</v>
      </c>
      <c r="E1517" s="68">
        <v>43587</v>
      </c>
      <c r="F1517" s="67">
        <v>5245</v>
      </c>
      <c r="G1517" s="67">
        <v>7204</v>
      </c>
      <c r="H1517" s="67">
        <v>6865</v>
      </c>
      <c r="I1517" s="67"/>
      <c r="J1517" s="157">
        <f t="shared" si="8"/>
        <v>20.925925925925924</v>
      </c>
      <c r="K1517" s="158"/>
      <c r="L1517" s="160"/>
      <c r="M1517" s="160"/>
      <c r="N1517" s="123"/>
      <c r="O1517" s="123"/>
      <c r="P1517" s="23">
        <f t="shared" si="1"/>
        <v>162</v>
      </c>
      <c r="Q1517" s="117"/>
    </row>
    <row r="1518" spans="1:17" ht="15.75" customHeight="1" x14ac:dyDescent="0.3">
      <c r="A1518" s="118">
        <v>4127</v>
      </c>
      <c r="B1518" s="118">
        <v>157</v>
      </c>
      <c r="C1518" s="67" t="s">
        <v>552</v>
      </c>
      <c r="D1518" s="67">
        <v>15</v>
      </c>
      <c r="E1518" s="68">
        <v>43599</v>
      </c>
      <c r="F1518" s="67">
        <v>5319</v>
      </c>
      <c r="G1518" s="67">
        <v>7907</v>
      </c>
      <c r="H1518" s="67">
        <v>7363</v>
      </c>
      <c r="I1518" s="67"/>
      <c r="J1518" s="157">
        <f t="shared" si="8"/>
        <v>26.614481409001954</v>
      </c>
      <c r="K1518" s="157"/>
      <c r="L1518" s="159">
        <f>AVERAGE(J1518:J1519)</f>
        <v>26.514311411571683</v>
      </c>
      <c r="M1518" s="159">
        <f>_xlfn.STDEV.S(J1518,J1519)</f>
        <v>0.1416617689087673</v>
      </c>
      <c r="N1518" s="123"/>
      <c r="O1518" s="123"/>
      <c r="P1518" s="23">
        <f t="shared" si="1"/>
        <v>204.4</v>
      </c>
      <c r="Q1518" s="117">
        <f>AVERAGE(P1518:P1519)</f>
        <v>201.2</v>
      </c>
    </row>
    <row r="1519" spans="1:17" ht="15.75" customHeight="1" x14ac:dyDescent="0.3">
      <c r="A1519" s="118">
        <v>4128</v>
      </c>
      <c r="B1519" s="118">
        <v>158</v>
      </c>
      <c r="C1519" s="67" t="s">
        <v>552</v>
      </c>
      <c r="D1519" s="67">
        <v>15</v>
      </c>
      <c r="E1519" s="68">
        <v>43599</v>
      </c>
      <c r="F1519" s="67">
        <v>5219</v>
      </c>
      <c r="G1519" s="67">
        <v>7722</v>
      </c>
      <c r="H1519" s="67">
        <v>7199</v>
      </c>
      <c r="I1519" s="67"/>
      <c r="J1519" s="157">
        <f t="shared" si="8"/>
        <v>26.414141414141412</v>
      </c>
      <c r="K1519" s="157"/>
      <c r="L1519" s="160"/>
      <c r="M1519" s="160"/>
      <c r="N1519" s="123"/>
      <c r="O1519" s="123"/>
      <c r="P1519" s="23">
        <f t="shared" si="1"/>
        <v>198</v>
      </c>
      <c r="Q1519" s="117"/>
    </row>
    <row r="1520" spans="1:17" ht="15.75" customHeight="1" x14ac:dyDescent="0.3">
      <c r="A1520" s="118">
        <v>4773</v>
      </c>
      <c r="B1520" s="118">
        <v>157</v>
      </c>
      <c r="C1520" s="67" t="s">
        <v>552</v>
      </c>
      <c r="D1520" s="67">
        <v>17</v>
      </c>
      <c r="E1520" s="68">
        <v>43619</v>
      </c>
      <c r="F1520" s="67">
        <v>5319</v>
      </c>
      <c r="G1520" s="67">
        <v>7631</v>
      </c>
      <c r="H1520" s="67">
        <v>7229</v>
      </c>
      <c r="I1520" s="67"/>
      <c r="J1520" s="157">
        <f t="shared" si="8"/>
        <v>21.047120418848166</v>
      </c>
      <c r="K1520" s="158"/>
      <c r="L1520" s="159">
        <f>AVERAGE(J1520:J1521)</f>
        <v>21.093083041645734</v>
      </c>
      <c r="M1520" s="159">
        <f>_xlfn.STDEV.S(J1520,J1521)</f>
        <v>6.5000964522561377E-2</v>
      </c>
      <c r="N1520" s="123"/>
      <c r="O1520" s="123"/>
      <c r="P1520" s="23">
        <f t="shared" si="1"/>
        <v>191</v>
      </c>
      <c r="Q1520" s="117">
        <f>AVERAGE(P1520:P1521)</f>
        <v>192.95</v>
      </c>
    </row>
    <row r="1521" spans="1:17" ht="15.75" customHeight="1" x14ac:dyDescent="0.3">
      <c r="A1521" s="118">
        <v>4774</v>
      </c>
      <c r="B1521" s="118">
        <v>158</v>
      </c>
      <c r="C1521" s="67" t="s">
        <v>552</v>
      </c>
      <c r="D1521" s="67">
        <v>17</v>
      </c>
      <c r="E1521" s="68">
        <v>43619</v>
      </c>
      <c r="F1521" s="67">
        <v>5219</v>
      </c>
      <c r="G1521" s="67">
        <v>7580</v>
      </c>
      <c r="H1521" s="67">
        <v>7168</v>
      </c>
      <c r="I1521" s="67"/>
      <c r="J1521" s="157">
        <f t="shared" si="8"/>
        <v>21.139045664443305</v>
      </c>
      <c r="K1521" s="158"/>
      <c r="L1521" s="160"/>
      <c r="M1521" s="160"/>
      <c r="N1521" s="123"/>
      <c r="O1521" s="123"/>
      <c r="P1521" s="23">
        <f t="shared" si="1"/>
        <v>194.9</v>
      </c>
      <c r="Q1521" s="117"/>
    </row>
    <row r="1522" spans="1:17" ht="15.75" customHeight="1" x14ac:dyDescent="0.3">
      <c r="A1522" s="118">
        <v>5379</v>
      </c>
      <c r="B1522" s="118">
        <v>117</v>
      </c>
      <c r="C1522" s="7" t="s">
        <v>552</v>
      </c>
      <c r="D1522" s="7">
        <v>19</v>
      </c>
      <c r="E1522" s="156">
        <v>43637</v>
      </c>
      <c r="F1522" s="7">
        <v>5221</v>
      </c>
      <c r="G1522" s="7">
        <v>8167</v>
      </c>
      <c r="H1522" s="7">
        <v>7579</v>
      </c>
      <c r="I1522" s="7">
        <v>5</v>
      </c>
      <c r="J1522" s="161">
        <f t="shared" si="8"/>
        <v>24.936386768447839</v>
      </c>
      <c r="K1522" s="3"/>
      <c r="L1522" s="162">
        <f>AVERAGE(J1522:J1523)</f>
        <v>24.897571915297366</v>
      </c>
      <c r="M1522" s="162">
        <f>_xlfn.STDEV.S(J1522,J1523)</f>
        <v>5.4892491746919375E-2</v>
      </c>
      <c r="N1522" s="123"/>
      <c r="O1522" s="123"/>
      <c r="P1522" s="23">
        <f t="shared" si="1"/>
        <v>235.8</v>
      </c>
      <c r="Q1522" s="117">
        <f>AVERAGE(P1522:P1523)</f>
        <v>232.95</v>
      </c>
    </row>
    <row r="1523" spans="1:17" ht="15.75" customHeight="1" x14ac:dyDescent="0.3">
      <c r="A1523" s="118">
        <v>5380</v>
      </c>
      <c r="B1523" s="118">
        <v>118</v>
      </c>
      <c r="C1523" s="7" t="s">
        <v>552</v>
      </c>
      <c r="D1523" s="7">
        <v>19</v>
      </c>
      <c r="E1523" s="156">
        <v>43637</v>
      </c>
      <c r="F1523" s="7">
        <v>5249</v>
      </c>
      <c r="G1523" s="7">
        <v>8122</v>
      </c>
      <c r="H1523" s="7">
        <v>7550</v>
      </c>
      <c r="I1523" s="7"/>
      <c r="J1523" s="161">
        <f t="shared" si="8"/>
        <v>24.858757062146893</v>
      </c>
      <c r="K1523" s="3"/>
      <c r="L1523" s="23"/>
      <c r="M1523" s="23"/>
      <c r="N1523" s="123"/>
      <c r="O1523" s="123"/>
      <c r="P1523" s="23">
        <f t="shared" si="1"/>
        <v>230.1</v>
      </c>
      <c r="Q1523" s="117"/>
    </row>
    <row r="1524" spans="1:17" ht="15.75" customHeight="1" x14ac:dyDescent="0.3">
      <c r="A1524" s="118">
        <v>6053</v>
      </c>
      <c r="B1524" s="118">
        <v>150</v>
      </c>
      <c r="C1524" s="7" t="s">
        <v>552</v>
      </c>
      <c r="D1524" s="7">
        <v>22</v>
      </c>
      <c r="E1524" s="156">
        <v>43685</v>
      </c>
      <c r="F1524" s="7">
        <v>5188</v>
      </c>
      <c r="G1524" s="7">
        <v>7331</v>
      </c>
      <c r="H1524" s="7">
        <v>7016</v>
      </c>
      <c r="I1524" s="7">
        <v>5</v>
      </c>
      <c r="J1524" s="152">
        <f t="shared" si="8"/>
        <v>17.231947483588623</v>
      </c>
      <c r="K1524" s="153"/>
      <c r="L1524" s="154">
        <f>AVERAGE(J1524:J1525)</f>
        <v>16.980385036413384</v>
      </c>
      <c r="M1524" s="154">
        <f>_xlfn.STDEV.S(J1524,J1525)</f>
        <v>0.35576302457898817</v>
      </c>
      <c r="N1524" s="123"/>
      <c r="O1524" s="123"/>
      <c r="P1524" s="23">
        <f t="shared" si="1"/>
        <v>182.8</v>
      </c>
      <c r="Q1524" s="117">
        <f>AVERAGE(P1524:P1525)</f>
        <v>185.25</v>
      </c>
    </row>
    <row r="1525" spans="1:17" ht="15.75" customHeight="1" x14ac:dyDescent="0.3">
      <c r="A1525" s="118">
        <v>6054</v>
      </c>
      <c r="B1525" s="118">
        <v>150</v>
      </c>
      <c r="C1525" s="7" t="s">
        <v>552</v>
      </c>
      <c r="D1525" s="7">
        <v>22</v>
      </c>
      <c r="E1525" s="156">
        <v>43685</v>
      </c>
      <c r="F1525" s="7">
        <v>5188</v>
      </c>
      <c r="G1525" s="7">
        <v>7379</v>
      </c>
      <c r="H1525" s="7">
        <v>7065</v>
      </c>
      <c r="I1525" s="7"/>
      <c r="J1525" s="152">
        <f t="shared" si="8"/>
        <v>16.728822589238145</v>
      </c>
      <c r="K1525" s="153"/>
      <c r="L1525" s="155"/>
      <c r="M1525" s="155"/>
      <c r="N1525" s="123"/>
      <c r="O1525" s="123"/>
      <c r="P1525" s="23">
        <f t="shared" si="1"/>
        <v>187.7</v>
      </c>
      <c r="Q1525" s="117"/>
    </row>
    <row r="1526" spans="1:17" ht="15.75" customHeight="1" x14ac:dyDescent="0.3">
      <c r="A1526" s="118">
        <v>2977</v>
      </c>
      <c r="B1526" s="118">
        <v>61</v>
      </c>
      <c r="C1526" s="57" t="s">
        <v>553</v>
      </c>
      <c r="D1526" s="57">
        <v>11</v>
      </c>
      <c r="E1526" s="58">
        <v>43571</v>
      </c>
      <c r="F1526" s="151">
        <v>5212</v>
      </c>
      <c r="G1526" s="57">
        <v>8142</v>
      </c>
      <c r="H1526" s="57">
        <v>7038</v>
      </c>
      <c r="I1526" s="57">
        <v>2</v>
      </c>
      <c r="J1526" s="152">
        <f t="shared" si="8"/>
        <v>60.460021905805036</v>
      </c>
      <c r="K1526" s="153">
        <v>0.25</v>
      </c>
      <c r="L1526" s="154">
        <f>AVERAGE(J1526:J1527)</f>
        <v>62.207033451705769</v>
      </c>
      <c r="M1526" s="154">
        <f>_xlfn.STDEV.S(J1526,J1527)</f>
        <v>2.4706474218352086</v>
      </c>
      <c r="N1526" s="123">
        <v>2</v>
      </c>
      <c r="O1526" s="123"/>
      <c r="P1526" s="23">
        <f t="shared" si="1"/>
        <v>182.6</v>
      </c>
      <c r="Q1526" s="117">
        <f>AVERAGE(P1526:P1527)</f>
        <v>195.75</v>
      </c>
    </row>
    <row r="1527" spans="1:17" ht="15.75" customHeight="1" x14ac:dyDescent="0.3">
      <c r="A1527" s="118">
        <v>2978</v>
      </c>
      <c r="B1527" s="118">
        <v>62</v>
      </c>
      <c r="C1527" s="57" t="s">
        <v>553</v>
      </c>
      <c r="D1527" s="57">
        <v>11</v>
      </c>
      <c r="E1527" s="58">
        <v>43571</v>
      </c>
      <c r="F1527" s="151">
        <v>5209</v>
      </c>
      <c r="G1527" s="57">
        <v>8634</v>
      </c>
      <c r="H1527" s="57">
        <v>7298</v>
      </c>
      <c r="I1527" s="57"/>
      <c r="J1527" s="152">
        <f t="shared" si="8"/>
        <v>63.954044997606509</v>
      </c>
      <c r="K1527" s="153"/>
      <c r="L1527" s="155"/>
      <c r="M1527" s="155"/>
      <c r="N1527" s="123"/>
      <c r="O1527" s="123"/>
      <c r="P1527" s="23">
        <f t="shared" si="1"/>
        <v>208.9</v>
      </c>
      <c r="Q1527" s="117"/>
    </row>
    <row r="1528" spans="1:17" ht="15.75" customHeight="1" x14ac:dyDescent="0.3">
      <c r="A1528" s="118">
        <v>3781</v>
      </c>
      <c r="B1528" s="118">
        <v>203</v>
      </c>
      <c r="C1528" s="57" t="s">
        <v>553</v>
      </c>
      <c r="D1528" s="57">
        <v>14</v>
      </c>
      <c r="E1528" s="58">
        <v>43591</v>
      </c>
      <c r="F1528" s="57">
        <v>5215</v>
      </c>
      <c r="G1528" s="151">
        <v>8460</v>
      </c>
      <c r="H1528" s="57">
        <v>7669</v>
      </c>
      <c r="I1528" s="57"/>
      <c r="J1528" s="152">
        <f t="shared" si="8"/>
        <v>32.233088834555829</v>
      </c>
      <c r="K1528" s="153" t="s">
        <v>13</v>
      </c>
      <c r="L1528" s="154">
        <f>AVERAGE(J1528:J1529)</f>
        <v>31.535647731118072</v>
      </c>
      <c r="M1528" s="154">
        <f>_xlfn.STDEV.S(J1528,J1529)</f>
        <v>0.98633066743813325</v>
      </c>
      <c r="N1528" s="123"/>
      <c r="O1528" s="123"/>
      <c r="P1528" s="23">
        <f t="shared" si="1"/>
        <v>245.4</v>
      </c>
      <c r="Q1528" s="117">
        <f>AVERAGE(P1528:P1529)</f>
        <v>250.95</v>
      </c>
    </row>
    <row r="1529" spans="1:17" ht="15.75" customHeight="1" x14ac:dyDescent="0.3">
      <c r="A1529" s="118">
        <v>3782</v>
      </c>
      <c r="B1529" s="118">
        <v>204</v>
      </c>
      <c r="C1529" s="57" t="s">
        <v>553</v>
      </c>
      <c r="D1529" s="57">
        <v>14</v>
      </c>
      <c r="E1529" s="58">
        <v>43591</v>
      </c>
      <c r="F1529" s="57">
        <v>5239</v>
      </c>
      <c r="G1529" s="151">
        <v>8595</v>
      </c>
      <c r="H1529" s="57">
        <v>7804</v>
      </c>
      <c r="I1529" s="57"/>
      <c r="J1529" s="152">
        <f t="shared" si="8"/>
        <v>30.838206627680314</v>
      </c>
      <c r="K1529" s="153"/>
      <c r="L1529" s="155"/>
      <c r="M1529" s="155"/>
      <c r="N1529" s="123"/>
      <c r="O1529" s="123"/>
      <c r="P1529" s="23">
        <f t="shared" si="1"/>
        <v>256.5</v>
      </c>
      <c r="Q1529" s="117"/>
    </row>
    <row r="1530" spans="1:17" ht="15.75" customHeight="1" x14ac:dyDescent="0.3">
      <c r="A1530" s="118">
        <v>4441</v>
      </c>
      <c r="B1530" s="118">
        <v>147</v>
      </c>
      <c r="C1530" s="57" t="s">
        <v>553</v>
      </c>
      <c r="D1530" s="57">
        <v>16</v>
      </c>
      <c r="E1530" s="58">
        <v>43607</v>
      </c>
      <c r="F1530" s="57">
        <v>5265</v>
      </c>
      <c r="G1530" s="57">
        <v>8137</v>
      </c>
      <c r="H1530" s="57">
        <v>7578</v>
      </c>
      <c r="I1530" s="57">
        <v>2</v>
      </c>
      <c r="J1530" s="152">
        <f t="shared" si="8"/>
        <v>24.167747514051015</v>
      </c>
      <c r="K1530" s="153"/>
      <c r="L1530" s="154">
        <f>AVERAGE(J1530:J1531)</f>
        <v>24.383443565394693</v>
      </c>
      <c r="M1530" s="154">
        <f>_xlfn.STDEV.S(J1530,J1531)</f>
        <v>0.30504028116054926</v>
      </c>
      <c r="N1530" s="123"/>
      <c r="O1530" s="123"/>
      <c r="P1530" s="23">
        <f t="shared" si="1"/>
        <v>231.3</v>
      </c>
      <c r="Q1530" s="117">
        <f>AVERAGE(P1530:P1531)</f>
        <v>243.5</v>
      </c>
    </row>
    <row r="1531" spans="1:17" ht="15.75" customHeight="1" x14ac:dyDescent="0.3">
      <c r="A1531" s="118">
        <v>4442</v>
      </c>
      <c r="B1531" s="118">
        <v>148</v>
      </c>
      <c r="C1531" s="57" t="s">
        <v>553</v>
      </c>
      <c r="D1531" s="57">
        <v>16</v>
      </c>
      <c r="E1531" s="58">
        <v>43607</v>
      </c>
      <c r="F1531" s="57">
        <v>5186</v>
      </c>
      <c r="G1531" s="57">
        <v>8372</v>
      </c>
      <c r="H1531" s="57">
        <v>7743</v>
      </c>
      <c r="I1531" s="57"/>
      <c r="J1531" s="152">
        <f t="shared" si="8"/>
        <v>24.599139616738366</v>
      </c>
      <c r="K1531" s="153"/>
      <c r="L1531" s="155"/>
      <c r="M1531" s="155"/>
      <c r="N1531" s="123"/>
      <c r="O1531" s="123"/>
      <c r="P1531" s="23">
        <f t="shared" si="1"/>
        <v>255.7</v>
      </c>
      <c r="Q1531" s="117"/>
    </row>
    <row r="1532" spans="1:17" ht="15.75" customHeight="1" x14ac:dyDescent="0.3">
      <c r="A1532" s="118">
        <v>5087</v>
      </c>
      <c r="B1532" s="118">
        <v>147</v>
      </c>
      <c r="C1532" s="57" t="s">
        <v>553</v>
      </c>
      <c r="D1532" s="57">
        <v>18</v>
      </c>
      <c r="E1532" s="58">
        <v>43626</v>
      </c>
      <c r="F1532" s="57">
        <v>5265</v>
      </c>
      <c r="G1532" s="57">
        <v>7992</v>
      </c>
      <c r="H1532" s="57">
        <v>7535</v>
      </c>
      <c r="I1532" s="57">
        <v>6</v>
      </c>
      <c r="J1532" s="152">
        <f t="shared" si="8"/>
        <v>20.132158590308368</v>
      </c>
      <c r="K1532" s="153"/>
      <c r="L1532" s="154">
        <f>AVERAGE(J1532:J1533)</f>
        <v>20.158631080081463</v>
      </c>
      <c r="M1532" s="154">
        <f>_xlfn.STDEV.S(J1532,J1533)</f>
        <v>3.7437754066896548E-2</v>
      </c>
      <c r="N1532" s="123"/>
      <c r="O1532" s="123"/>
      <c r="P1532" s="23">
        <f t="shared" si="1"/>
        <v>227</v>
      </c>
      <c r="Q1532" s="117">
        <f>AVERAGE(P1532:P1533)</f>
        <v>226.95</v>
      </c>
    </row>
    <row r="1533" spans="1:17" ht="15.75" customHeight="1" x14ac:dyDescent="0.3">
      <c r="A1533" s="118">
        <v>5088</v>
      </c>
      <c r="B1533" s="118">
        <v>148</v>
      </c>
      <c r="C1533" s="57" t="s">
        <v>553</v>
      </c>
      <c r="D1533" s="57">
        <v>18</v>
      </c>
      <c r="E1533" s="58">
        <v>43626</v>
      </c>
      <c r="F1533" s="57">
        <v>5186</v>
      </c>
      <c r="G1533" s="57">
        <v>7913</v>
      </c>
      <c r="H1533" s="57">
        <v>7455</v>
      </c>
      <c r="I1533" s="57"/>
      <c r="J1533" s="152">
        <f t="shared" si="8"/>
        <v>20.185103569854562</v>
      </c>
      <c r="K1533" s="153"/>
      <c r="L1533" s="155"/>
      <c r="M1533" s="155"/>
      <c r="N1533" s="123"/>
      <c r="O1533" s="123"/>
      <c r="P1533" s="23">
        <f t="shared" si="1"/>
        <v>226.9</v>
      </c>
      <c r="Q1533" s="117"/>
    </row>
    <row r="1534" spans="1:17" ht="15.75" customHeight="1" x14ac:dyDescent="0.3">
      <c r="A1534" s="118">
        <v>5641</v>
      </c>
      <c r="B1534" s="118">
        <v>85</v>
      </c>
      <c r="C1534" s="7" t="s">
        <v>553</v>
      </c>
      <c r="D1534" s="7">
        <v>21</v>
      </c>
      <c r="E1534" s="156">
        <v>43657</v>
      </c>
      <c r="F1534" s="7">
        <v>5253</v>
      </c>
      <c r="G1534" s="7">
        <v>8516</v>
      </c>
      <c r="H1534" s="7">
        <v>7964</v>
      </c>
      <c r="I1534" s="7">
        <v>6</v>
      </c>
      <c r="J1534" s="152">
        <f t="shared" si="8"/>
        <v>20.36149022500922</v>
      </c>
      <c r="K1534" s="153"/>
      <c r="L1534" s="154">
        <f>AVERAGE(J1534:J1535)</f>
        <v>20.815207982007131</v>
      </c>
      <c r="M1534" s="154">
        <f>_xlfn.STDEV.S(J1534,J1535)</f>
        <v>0.64165380543594808</v>
      </c>
      <c r="N1534" s="123"/>
      <c r="O1534" s="123"/>
      <c r="P1534" s="23">
        <f t="shared" si="1"/>
        <v>271.10000000000002</v>
      </c>
      <c r="Q1534" s="117">
        <f>AVERAGE(P1534:P1535)</f>
        <v>274.25</v>
      </c>
    </row>
    <row r="1535" spans="1:17" ht="15.75" customHeight="1" x14ac:dyDescent="0.3">
      <c r="A1535" s="118">
        <v>5642</v>
      </c>
      <c r="B1535" s="118">
        <v>86</v>
      </c>
      <c r="C1535" s="7" t="s">
        <v>553</v>
      </c>
      <c r="D1535" s="7">
        <v>21</v>
      </c>
      <c r="E1535" s="156">
        <v>43657</v>
      </c>
      <c r="F1535" s="7">
        <v>5281</v>
      </c>
      <c r="G1535" s="7">
        <v>8645</v>
      </c>
      <c r="H1535" s="7">
        <v>8055</v>
      </c>
      <c r="I1535" s="7"/>
      <c r="J1535" s="152">
        <f t="shared" si="8"/>
        <v>21.268925739005045</v>
      </c>
      <c r="K1535" s="153"/>
      <c r="L1535" s="155"/>
      <c r="M1535" s="155"/>
      <c r="N1535" s="123"/>
      <c r="O1535" s="123"/>
      <c r="P1535" s="23">
        <f t="shared" si="1"/>
        <v>277.39999999999998</v>
      </c>
      <c r="Q1535" s="117"/>
    </row>
    <row r="1536" spans="1:17" ht="15.75" customHeight="1" x14ac:dyDescent="0.3">
      <c r="A1536" s="118">
        <v>6055</v>
      </c>
      <c r="B1536" s="118">
        <v>151</v>
      </c>
      <c r="C1536" s="7" t="s">
        <v>553</v>
      </c>
      <c r="D1536" s="7">
        <v>22</v>
      </c>
      <c r="E1536" s="156">
        <v>43685</v>
      </c>
      <c r="F1536" s="7">
        <v>5221</v>
      </c>
      <c r="G1536" s="7">
        <v>8303</v>
      </c>
      <c r="H1536" s="7">
        <v>7845</v>
      </c>
      <c r="I1536" s="7">
        <v>8</v>
      </c>
      <c r="J1536" s="152">
        <f t="shared" si="8"/>
        <v>17.454268292682926</v>
      </c>
      <c r="K1536" s="153"/>
      <c r="L1536" s="154">
        <f>AVERAGE(J1536:J1537)</f>
        <v>17.214902863910034</v>
      </c>
      <c r="M1536" s="154">
        <f>_xlfn.STDEV.S(J1536,J1537)</f>
        <v>0.33851383573387767</v>
      </c>
      <c r="N1536" s="123"/>
      <c r="O1536" s="123"/>
      <c r="P1536" s="23">
        <f t="shared" si="1"/>
        <v>262.39999999999998</v>
      </c>
      <c r="Q1536" s="117">
        <f>AVERAGE(P1536:P1537)</f>
        <v>266.10000000000002</v>
      </c>
    </row>
    <row r="1537" spans="1:17" ht="15.75" customHeight="1" x14ac:dyDescent="0.3">
      <c r="A1537" s="118">
        <v>6056</v>
      </c>
      <c r="B1537" s="118">
        <v>151</v>
      </c>
      <c r="C1537" s="7" t="s">
        <v>553</v>
      </c>
      <c r="D1537" s="7">
        <v>22</v>
      </c>
      <c r="E1537" s="156">
        <v>43685</v>
      </c>
      <c r="F1537" s="7">
        <v>5221</v>
      </c>
      <c r="G1537" s="7">
        <v>8377</v>
      </c>
      <c r="H1537" s="7">
        <v>7919</v>
      </c>
      <c r="I1537" s="7"/>
      <c r="J1537" s="152">
        <f t="shared" si="8"/>
        <v>16.975537435137138</v>
      </c>
      <c r="K1537" s="153"/>
      <c r="L1537" s="155"/>
      <c r="M1537" s="155"/>
      <c r="N1537" s="123"/>
      <c r="O1537" s="123"/>
      <c r="P1537" s="23">
        <f t="shared" si="1"/>
        <v>269.8</v>
      </c>
      <c r="Q1537" s="117"/>
    </row>
    <row r="1538" spans="1:17" ht="15.75" customHeight="1" x14ac:dyDescent="0.3">
      <c r="A1538" s="118">
        <v>2979</v>
      </c>
      <c r="B1538" s="118">
        <v>63</v>
      </c>
      <c r="C1538" s="57" t="s">
        <v>554</v>
      </c>
      <c r="D1538" s="57">
        <v>11</v>
      </c>
      <c r="E1538" s="58">
        <v>43571</v>
      </c>
      <c r="F1538" s="151">
        <v>5214</v>
      </c>
      <c r="G1538" s="57">
        <v>8825</v>
      </c>
      <c r="H1538" s="57">
        <v>7124</v>
      </c>
      <c r="I1538" s="57">
        <v>2</v>
      </c>
      <c r="J1538" s="152">
        <f t="shared" si="8"/>
        <v>89.057591623036643</v>
      </c>
      <c r="K1538" s="153">
        <v>0.25</v>
      </c>
      <c r="L1538" s="154">
        <f>AVERAGE(J1538:J1539)</f>
        <v>88.004759889701091</v>
      </c>
      <c r="M1538" s="154">
        <f>_xlfn.STDEV.S(J1538,J1539)</f>
        <v>1.4889289161799009</v>
      </c>
      <c r="N1538" s="123">
        <v>2</v>
      </c>
      <c r="O1538" s="123"/>
      <c r="P1538" s="23">
        <f t="shared" si="1"/>
        <v>191</v>
      </c>
      <c r="Q1538" s="117">
        <f>AVERAGE(P1538:P1539)</f>
        <v>190.15</v>
      </c>
    </row>
    <row r="1539" spans="1:17" ht="15.75" customHeight="1" x14ac:dyDescent="0.3">
      <c r="A1539" s="118">
        <v>2980</v>
      </c>
      <c r="B1539" s="118">
        <v>64</v>
      </c>
      <c r="C1539" s="57" t="s">
        <v>554</v>
      </c>
      <c r="D1539" s="57">
        <v>11</v>
      </c>
      <c r="E1539" s="58">
        <v>43571</v>
      </c>
      <c r="F1539" s="151">
        <v>5232</v>
      </c>
      <c r="G1539" s="57">
        <v>8771</v>
      </c>
      <c r="H1539" s="57">
        <v>7125</v>
      </c>
      <c r="I1539" s="57"/>
      <c r="J1539" s="152">
        <f t="shared" si="8"/>
        <v>86.951928156365554</v>
      </c>
      <c r="K1539" s="153"/>
      <c r="L1539" s="155"/>
      <c r="M1539" s="155"/>
      <c r="N1539" s="123"/>
      <c r="O1539" s="123"/>
      <c r="P1539" s="23">
        <f t="shared" si="1"/>
        <v>189.3</v>
      </c>
      <c r="Q1539" s="117"/>
    </row>
    <row r="1540" spans="1:17" ht="15.75" customHeight="1" x14ac:dyDescent="0.3">
      <c r="A1540" s="118">
        <v>3783</v>
      </c>
      <c r="B1540" s="118">
        <v>205</v>
      </c>
      <c r="C1540" s="57" t="s">
        <v>554</v>
      </c>
      <c r="D1540" s="57">
        <v>14</v>
      </c>
      <c r="E1540" s="58">
        <v>43591</v>
      </c>
      <c r="F1540" s="57">
        <v>5204</v>
      </c>
      <c r="G1540" s="151">
        <v>7990</v>
      </c>
      <c r="H1540" s="57">
        <v>7226</v>
      </c>
      <c r="I1540" s="57"/>
      <c r="J1540" s="152">
        <f t="shared" si="8"/>
        <v>37.784371909000988</v>
      </c>
      <c r="K1540" s="153" t="s">
        <v>13</v>
      </c>
      <c r="L1540" s="154">
        <f>AVERAGE(J1540:J1541)</f>
        <v>38.033600095914636</v>
      </c>
      <c r="M1540" s="154">
        <f>_xlfn.STDEV.S(J1540,J1541)</f>
        <v>0.35246188205893725</v>
      </c>
      <c r="N1540" s="123"/>
      <c r="O1540" s="123"/>
      <c r="P1540" s="23">
        <f t="shared" si="1"/>
        <v>202.2</v>
      </c>
      <c r="Q1540" s="117">
        <f>AVERAGE(P1540:P1541)</f>
        <v>200.1</v>
      </c>
    </row>
    <row r="1541" spans="1:17" ht="15.75" customHeight="1" x14ac:dyDescent="0.3">
      <c r="A1541" s="118">
        <v>3784</v>
      </c>
      <c r="B1541" s="118">
        <v>206</v>
      </c>
      <c r="C1541" s="57" t="s">
        <v>554</v>
      </c>
      <c r="D1541" s="57">
        <v>14</v>
      </c>
      <c r="E1541" s="58">
        <v>43591</v>
      </c>
      <c r="F1541" s="57">
        <v>5233</v>
      </c>
      <c r="G1541" s="151">
        <v>7971</v>
      </c>
      <c r="H1541" s="57">
        <v>7213</v>
      </c>
      <c r="I1541" s="57"/>
      <c r="J1541" s="152">
        <f t="shared" si="8"/>
        <v>38.282828282828284</v>
      </c>
      <c r="K1541" s="153"/>
      <c r="L1541" s="155"/>
      <c r="M1541" s="155"/>
      <c r="N1541" s="123"/>
      <c r="O1541" s="123"/>
      <c r="P1541" s="23">
        <f t="shared" si="1"/>
        <v>198</v>
      </c>
      <c r="Q1541" s="117"/>
    </row>
    <row r="1542" spans="1:17" ht="15.75" customHeight="1" x14ac:dyDescent="0.3">
      <c r="A1542" s="118">
        <v>4443</v>
      </c>
      <c r="B1542" s="118">
        <v>149</v>
      </c>
      <c r="C1542" s="57" t="s">
        <v>554</v>
      </c>
      <c r="D1542" s="57">
        <v>16</v>
      </c>
      <c r="E1542" s="58">
        <v>43607</v>
      </c>
      <c r="F1542" s="57">
        <v>5222</v>
      </c>
      <c r="G1542" s="57">
        <v>8052</v>
      </c>
      <c r="H1542" s="57">
        <v>7436</v>
      </c>
      <c r="I1542" s="57">
        <v>2</v>
      </c>
      <c r="J1542" s="152">
        <f t="shared" si="8"/>
        <v>27.822944896115626</v>
      </c>
      <c r="K1542" s="153"/>
      <c r="L1542" s="154">
        <f>AVERAGE(J1542:J1543)</f>
        <v>27.819469008676901</v>
      </c>
      <c r="M1542" s="154">
        <f>_xlfn.STDEV.S(J1542,J1543)</f>
        <v>4.9156471571272708E-3</v>
      </c>
      <c r="N1542" s="123"/>
      <c r="O1542" s="123"/>
      <c r="P1542" s="23">
        <f t="shared" si="1"/>
        <v>221.4</v>
      </c>
      <c r="Q1542" s="117">
        <f>AVERAGE(P1542:P1543)</f>
        <v>227</v>
      </c>
    </row>
    <row r="1543" spans="1:17" ht="15.75" customHeight="1" x14ac:dyDescent="0.3">
      <c r="A1543" s="118">
        <v>4444</v>
      </c>
      <c r="B1543" s="118">
        <v>150</v>
      </c>
      <c r="C1543" s="57" t="s">
        <v>554</v>
      </c>
      <c r="D1543" s="57">
        <v>16</v>
      </c>
      <c r="E1543" s="58">
        <v>43607</v>
      </c>
      <c r="F1543" s="57">
        <v>5188</v>
      </c>
      <c r="G1543" s="57">
        <v>8161</v>
      </c>
      <c r="H1543" s="57">
        <v>7514</v>
      </c>
      <c r="I1543" s="57"/>
      <c r="J1543" s="152">
        <f t="shared" si="8"/>
        <v>27.815993121238176</v>
      </c>
      <c r="K1543" s="153"/>
      <c r="L1543" s="155"/>
      <c r="M1543" s="155"/>
      <c r="N1543" s="123"/>
      <c r="O1543" s="123"/>
      <c r="P1543" s="23">
        <f t="shared" si="1"/>
        <v>232.6</v>
      </c>
      <c r="Q1543" s="117"/>
    </row>
    <row r="1544" spans="1:17" ht="15.75" customHeight="1" x14ac:dyDescent="0.3">
      <c r="A1544" s="118">
        <v>5089</v>
      </c>
      <c r="B1544" s="118">
        <v>149</v>
      </c>
      <c r="C1544" s="57" t="s">
        <v>554</v>
      </c>
      <c r="D1544" s="57">
        <v>18</v>
      </c>
      <c r="E1544" s="58">
        <v>43626</v>
      </c>
      <c r="F1544" s="57">
        <v>5222</v>
      </c>
      <c r="G1544" s="57">
        <v>8124</v>
      </c>
      <c r="H1544" s="57">
        <v>7633</v>
      </c>
      <c r="I1544" s="57">
        <v>9</v>
      </c>
      <c r="J1544" s="152">
        <f t="shared" si="8"/>
        <v>20.364993778515139</v>
      </c>
      <c r="K1544" s="153"/>
      <c r="L1544" s="154">
        <f>AVERAGE(J1544:J1545)</f>
        <v>20.899536210768751</v>
      </c>
      <c r="M1544" s="154">
        <f>_xlfn.STDEV.S(J1544,J1545)</f>
        <v>0.75595715735695768</v>
      </c>
      <c r="N1544" s="123"/>
      <c r="O1544" s="123"/>
      <c r="P1544" s="23">
        <f t="shared" si="1"/>
        <v>241.1</v>
      </c>
      <c r="Q1544" s="117">
        <f>AVERAGE(P1544:P1545)</f>
        <v>250.25</v>
      </c>
    </row>
    <row r="1545" spans="1:17" ht="15.75" customHeight="1" x14ac:dyDescent="0.3">
      <c r="A1545" s="118">
        <v>5090</v>
      </c>
      <c r="B1545" s="118">
        <v>150</v>
      </c>
      <c r="C1545" s="57" t="s">
        <v>554</v>
      </c>
      <c r="D1545" s="57">
        <v>18</v>
      </c>
      <c r="E1545" s="58">
        <v>43626</v>
      </c>
      <c r="F1545" s="57">
        <v>5188</v>
      </c>
      <c r="G1545" s="57">
        <v>8338</v>
      </c>
      <c r="H1545" s="57">
        <v>7782</v>
      </c>
      <c r="I1545" s="57"/>
      <c r="J1545" s="152">
        <f t="shared" si="8"/>
        <v>21.43407864302236</v>
      </c>
      <c r="K1545" s="153"/>
      <c r="L1545" s="155"/>
      <c r="M1545" s="155"/>
      <c r="N1545" s="123"/>
      <c r="O1545" s="123"/>
      <c r="P1545" s="23">
        <f t="shared" si="1"/>
        <v>259.39999999999998</v>
      </c>
      <c r="Q1545" s="117"/>
    </row>
    <row r="1546" spans="1:17" ht="15.75" customHeight="1" x14ac:dyDescent="0.3">
      <c r="A1546" s="118">
        <v>5643</v>
      </c>
      <c r="B1546" s="118">
        <v>87</v>
      </c>
      <c r="C1546" s="7" t="s">
        <v>554</v>
      </c>
      <c r="D1546" s="7">
        <v>21</v>
      </c>
      <c r="E1546" s="156">
        <v>43657</v>
      </c>
      <c r="F1546" s="7">
        <v>5250</v>
      </c>
      <c r="G1546" s="7">
        <v>8082</v>
      </c>
      <c r="H1546" s="7">
        <v>7610</v>
      </c>
      <c r="I1546" s="7">
        <v>9</v>
      </c>
      <c r="J1546" s="152">
        <f t="shared" si="8"/>
        <v>20</v>
      </c>
      <c r="K1546" s="153"/>
      <c r="L1546" s="154">
        <f>AVERAGE(J1546:J1547)</f>
        <v>19.787849566055932</v>
      </c>
      <c r="M1546" s="154">
        <f>_xlfn.STDEV.S(J1546,J1547)</f>
        <v>0.30002602094704034</v>
      </c>
      <c r="N1546" s="123"/>
      <c r="O1546" s="123"/>
      <c r="P1546" s="23">
        <f t="shared" si="1"/>
        <v>236</v>
      </c>
      <c r="Q1546" s="117">
        <f>AVERAGE(P1546:P1547)</f>
        <v>221.7</v>
      </c>
    </row>
    <row r="1547" spans="1:17" ht="15.75" customHeight="1" x14ac:dyDescent="0.3">
      <c r="A1547" s="118">
        <v>5644</v>
      </c>
      <c r="B1547" s="118">
        <v>88</v>
      </c>
      <c r="C1547" s="7" t="s">
        <v>554</v>
      </c>
      <c r="D1547" s="7">
        <v>21</v>
      </c>
      <c r="E1547" s="156">
        <v>43657</v>
      </c>
      <c r="F1547" s="7">
        <v>5241</v>
      </c>
      <c r="G1547" s="7">
        <v>7721</v>
      </c>
      <c r="H1547" s="7">
        <v>7315</v>
      </c>
      <c r="I1547" s="7"/>
      <c r="J1547" s="152">
        <f t="shared" si="8"/>
        <v>19.575699132111861</v>
      </c>
      <c r="K1547" s="153"/>
      <c r="L1547" s="155"/>
      <c r="M1547" s="155"/>
      <c r="N1547" s="123"/>
      <c r="O1547" s="123"/>
      <c r="P1547" s="23">
        <f t="shared" si="1"/>
        <v>207.4</v>
      </c>
      <c r="Q1547" s="117"/>
    </row>
    <row r="1548" spans="1:17" ht="15.75" customHeight="1" x14ac:dyDescent="0.3">
      <c r="A1548" s="118">
        <v>6057</v>
      </c>
      <c r="B1548" s="118">
        <v>152</v>
      </c>
      <c r="C1548" s="7" t="s">
        <v>554</v>
      </c>
      <c r="D1548" s="7">
        <v>22</v>
      </c>
      <c r="E1548" s="156">
        <v>43685</v>
      </c>
      <c r="F1548" s="7">
        <v>5292</v>
      </c>
      <c r="G1548" s="7">
        <v>8203</v>
      </c>
      <c r="H1548" s="7">
        <v>7765</v>
      </c>
      <c r="I1548" s="7">
        <v>9</v>
      </c>
      <c r="J1548" s="152">
        <f t="shared" si="8"/>
        <v>17.711281843914275</v>
      </c>
      <c r="K1548" s="153"/>
      <c r="L1548" s="154">
        <f>AVERAGE(J1548:J1549)</f>
        <v>17.412126277605672</v>
      </c>
      <c r="M1548" s="154">
        <f>_xlfn.STDEV.S(J1548,J1549)</f>
        <v>0.42306985913302941</v>
      </c>
      <c r="N1548" s="123"/>
      <c r="O1548" s="123"/>
      <c r="P1548" s="23">
        <f t="shared" si="1"/>
        <v>247.3</v>
      </c>
      <c r="Q1548" s="117">
        <f>AVERAGE(P1548:P1549)</f>
        <v>243.15</v>
      </c>
    </row>
    <row r="1549" spans="1:17" ht="15.75" customHeight="1" x14ac:dyDescent="0.3">
      <c r="A1549" s="118">
        <v>6058</v>
      </c>
      <c r="B1549" s="118">
        <v>152</v>
      </c>
      <c r="C1549" s="7" t="s">
        <v>554</v>
      </c>
      <c r="D1549" s="7">
        <v>22</v>
      </c>
      <c r="E1549" s="156">
        <v>43685</v>
      </c>
      <c r="F1549" s="7">
        <v>5292</v>
      </c>
      <c r="G1549" s="7">
        <v>8091</v>
      </c>
      <c r="H1549" s="7">
        <v>7682</v>
      </c>
      <c r="I1549" s="7"/>
      <c r="J1549" s="152">
        <f t="shared" si="8"/>
        <v>17.11297071129707</v>
      </c>
      <c r="K1549" s="153"/>
      <c r="L1549" s="155"/>
      <c r="M1549" s="155"/>
      <c r="N1549" s="123"/>
      <c r="O1549" s="123"/>
      <c r="P1549" s="23">
        <f t="shared" si="1"/>
        <v>239</v>
      </c>
      <c r="Q1549" s="117"/>
    </row>
    <row r="1550" spans="1:17" ht="15.75" customHeight="1" x14ac:dyDescent="0.3">
      <c r="A1550" s="118">
        <v>3409</v>
      </c>
      <c r="B1550" s="118">
        <v>165</v>
      </c>
      <c r="C1550" s="57" t="s">
        <v>555</v>
      </c>
      <c r="D1550" s="57">
        <v>13</v>
      </c>
      <c r="E1550" s="58">
        <v>43587</v>
      </c>
      <c r="F1550" s="57">
        <v>5226</v>
      </c>
      <c r="G1550" s="57">
        <v>7710</v>
      </c>
      <c r="H1550" s="57">
        <v>6926</v>
      </c>
      <c r="I1550" s="57">
        <v>1</v>
      </c>
      <c r="J1550" s="152">
        <f t="shared" si="8"/>
        <v>46.117647058823529</v>
      </c>
      <c r="K1550" s="153" t="s">
        <v>497</v>
      </c>
      <c r="L1550" s="154">
        <f>AVERAGE(J1550:J1551)</f>
        <v>46.685521698342654</v>
      </c>
      <c r="M1550" s="154">
        <f>_xlfn.STDEV.S(J1550,J1551)</f>
        <v>0.80309601693568455</v>
      </c>
      <c r="N1550" s="123">
        <v>2</v>
      </c>
      <c r="O1550" s="123"/>
      <c r="P1550" s="23">
        <f t="shared" si="1"/>
        <v>170</v>
      </c>
      <c r="Q1550" s="117">
        <f>AVERAGE(P1550:P1551)</f>
        <v>169.65</v>
      </c>
    </row>
    <row r="1551" spans="1:17" ht="15.75" customHeight="1" x14ac:dyDescent="0.3">
      <c r="A1551" s="118">
        <v>3410</v>
      </c>
      <c r="B1551" s="118">
        <v>166</v>
      </c>
      <c r="C1551" s="57" t="s">
        <v>555</v>
      </c>
      <c r="D1551" s="57">
        <v>13</v>
      </c>
      <c r="E1551" s="58">
        <v>43587</v>
      </c>
      <c r="F1551" s="57">
        <v>5252</v>
      </c>
      <c r="G1551" s="57">
        <v>7745</v>
      </c>
      <c r="H1551" s="57">
        <v>6945</v>
      </c>
      <c r="I1551" s="57"/>
      <c r="J1551" s="152">
        <f t="shared" si="8"/>
        <v>47.253396337861787</v>
      </c>
      <c r="K1551" s="153"/>
      <c r="L1551" s="155"/>
      <c r="M1551" s="155"/>
      <c r="N1551" s="123"/>
      <c r="O1551" s="123"/>
      <c r="P1551" s="23">
        <f t="shared" si="1"/>
        <v>169.3</v>
      </c>
      <c r="Q1551" s="117"/>
    </row>
    <row r="1552" spans="1:17" ht="15.75" customHeight="1" x14ac:dyDescent="0.3">
      <c r="A1552" s="118">
        <v>4129</v>
      </c>
      <c r="B1552" s="118">
        <v>159</v>
      </c>
      <c r="C1552" s="57" t="s">
        <v>555</v>
      </c>
      <c r="D1552" s="57">
        <v>15</v>
      </c>
      <c r="E1552" s="58">
        <v>43599</v>
      </c>
      <c r="F1552" s="57">
        <v>5300</v>
      </c>
      <c r="G1552" s="57">
        <v>8354</v>
      </c>
      <c r="H1552" s="57">
        <v>7404</v>
      </c>
      <c r="I1552" s="57"/>
      <c r="J1552" s="152">
        <f t="shared" si="8"/>
        <v>45.152091254752854</v>
      </c>
      <c r="K1552" s="152"/>
      <c r="L1552" s="154">
        <f>AVERAGE(J1552:J1553)</f>
        <v>44.482786162925827</v>
      </c>
      <c r="M1552" s="154">
        <f>_xlfn.STDEV.S(J1552,J1553)</f>
        <v>0.94654033822715189</v>
      </c>
      <c r="N1552" s="123"/>
      <c r="O1552" s="123"/>
      <c r="P1552" s="23">
        <f t="shared" si="1"/>
        <v>210.4</v>
      </c>
      <c r="Q1552" s="117">
        <f>AVERAGE(P1552:P1553)</f>
        <v>213.5</v>
      </c>
    </row>
    <row r="1553" spans="1:17" ht="15.75" customHeight="1" x14ac:dyDescent="0.3">
      <c r="A1553" s="118">
        <v>4130</v>
      </c>
      <c r="B1553" s="118">
        <v>160</v>
      </c>
      <c r="C1553" s="57" t="s">
        <v>555</v>
      </c>
      <c r="D1553" s="57">
        <v>15</v>
      </c>
      <c r="E1553" s="58">
        <v>43599</v>
      </c>
      <c r="F1553" s="57">
        <v>5234</v>
      </c>
      <c r="G1553" s="57">
        <v>8349</v>
      </c>
      <c r="H1553" s="57">
        <v>7400</v>
      </c>
      <c r="I1553" s="57"/>
      <c r="J1553" s="152">
        <f t="shared" si="8"/>
        <v>43.813481071098799</v>
      </c>
      <c r="K1553" s="152"/>
      <c r="L1553" s="155"/>
      <c r="M1553" s="155"/>
      <c r="N1553" s="123"/>
      <c r="O1553" s="123"/>
      <c r="P1553" s="23">
        <f t="shared" si="1"/>
        <v>216.6</v>
      </c>
      <c r="Q1553" s="117"/>
    </row>
    <row r="1554" spans="1:17" ht="15.75" customHeight="1" x14ac:dyDescent="0.3">
      <c r="A1554" s="118">
        <v>4775</v>
      </c>
      <c r="B1554" s="118">
        <v>159</v>
      </c>
      <c r="C1554" s="57" t="s">
        <v>555</v>
      </c>
      <c r="D1554" s="57">
        <v>17</v>
      </c>
      <c r="E1554" s="58">
        <v>43619</v>
      </c>
      <c r="F1554" s="57">
        <v>5300</v>
      </c>
      <c r="G1554" s="57">
        <v>8260</v>
      </c>
      <c r="H1554" s="57">
        <v>7458</v>
      </c>
      <c r="I1554" s="57"/>
      <c r="J1554" s="152">
        <f t="shared" si="8"/>
        <v>37.16404077849861</v>
      </c>
      <c r="K1554" s="153"/>
      <c r="L1554" s="154">
        <f>AVERAGE(J1554:J1555)</f>
        <v>37.248687055915973</v>
      </c>
      <c r="M1554" s="154">
        <f>_xlfn.STDEV.S(J1554,J1555)</f>
        <v>0.11970791352803031</v>
      </c>
      <c r="N1554" s="123"/>
      <c r="O1554" s="123"/>
      <c r="P1554" s="23">
        <f t="shared" si="1"/>
        <v>215.8</v>
      </c>
      <c r="Q1554" s="117">
        <f>AVERAGE(P1554:P1555)</f>
        <v>209.15</v>
      </c>
    </row>
    <row r="1555" spans="1:17" ht="15.75" customHeight="1" x14ac:dyDescent="0.3">
      <c r="A1555" s="118">
        <v>4776</v>
      </c>
      <c r="B1555" s="118">
        <v>160</v>
      </c>
      <c r="C1555" s="57" t="s">
        <v>555</v>
      </c>
      <c r="D1555" s="57">
        <v>17</v>
      </c>
      <c r="E1555" s="58">
        <v>43619</v>
      </c>
      <c r="F1555" s="57">
        <v>5234</v>
      </c>
      <c r="G1555" s="57">
        <v>8015</v>
      </c>
      <c r="H1555" s="57">
        <v>7259</v>
      </c>
      <c r="I1555" s="57"/>
      <c r="J1555" s="152">
        <f t="shared" si="8"/>
        <v>37.333333333333336</v>
      </c>
      <c r="K1555" s="153"/>
      <c r="L1555" s="155"/>
      <c r="M1555" s="155"/>
      <c r="N1555" s="123"/>
      <c r="O1555" s="123"/>
      <c r="P1555" s="23">
        <f t="shared" si="1"/>
        <v>202.5</v>
      </c>
      <c r="Q1555" s="117"/>
    </row>
    <row r="1556" spans="1:17" ht="15.75" customHeight="1" x14ac:dyDescent="0.3">
      <c r="A1556" s="118">
        <v>6059</v>
      </c>
      <c r="B1556" s="118">
        <v>153</v>
      </c>
      <c r="C1556" s="7" t="s">
        <v>555</v>
      </c>
      <c r="D1556" s="7">
        <v>22</v>
      </c>
      <c r="E1556" s="156">
        <v>43685</v>
      </c>
      <c r="F1556" s="7">
        <v>5238</v>
      </c>
      <c r="G1556" s="7">
        <v>7619</v>
      </c>
      <c r="H1556" s="7">
        <v>7258</v>
      </c>
      <c r="I1556" s="7">
        <v>11</v>
      </c>
      <c r="J1556" s="152">
        <f t="shared" si="8"/>
        <v>17.871287128712872</v>
      </c>
      <c r="K1556" s="153"/>
      <c r="L1556" s="154">
        <f>AVERAGE(J1556:J1557)</f>
        <v>17.618278294895358</v>
      </c>
      <c r="M1556" s="154">
        <f>_xlfn.STDEV.S(J1556,J1557)</f>
        <v>0.35780852418492892</v>
      </c>
      <c r="N1556" s="123"/>
      <c r="O1556" s="123"/>
      <c r="P1556" s="23">
        <f t="shared" si="1"/>
        <v>202</v>
      </c>
      <c r="Q1556" s="117">
        <f>AVERAGE(P1556:P1557)</f>
        <v>209.55</v>
      </c>
    </row>
    <row r="1557" spans="1:17" ht="15.75" customHeight="1" x14ac:dyDescent="0.3">
      <c r="A1557" s="118">
        <v>6060</v>
      </c>
      <c r="B1557" s="118">
        <v>153</v>
      </c>
      <c r="C1557" s="7" t="s">
        <v>555</v>
      </c>
      <c r="D1557" s="7">
        <v>22</v>
      </c>
      <c r="E1557" s="156">
        <v>43685</v>
      </c>
      <c r="F1557" s="7">
        <v>5238</v>
      </c>
      <c r="G1557" s="7">
        <v>7786</v>
      </c>
      <c r="H1557" s="7">
        <v>7409</v>
      </c>
      <c r="I1557" s="7"/>
      <c r="J1557" s="152">
        <f t="shared" si="8"/>
        <v>17.365269461077844</v>
      </c>
      <c r="K1557" s="153"/>
      <c r="L1557" s="155"/>
      <c r="M1557" s="155"/>
      <c r="N1557" s="123"/>
      <c r="O1557" s="123"/>
      <c r="P1557" s="23">
        <f t="shared" si="1"/>
        <v>217.1</v>
      </c>
      <c r="Q1557" s="117"/>
    </row>
    <row r="1558" spans="1:17" ht="15.75" customHeight="1" x14ac:dyDescent="0.3">
      <c r="A1558" s="118">
        <v>3785</v>
      </c>
      <c r="B1558" s="118">
        <v>207</v>
      </c>
      <c r="C1558" s="57" t="s">
        <v>556</v>
      </c>
      <c r="D1558" s="57">
        <v>14</v>
      </c>
      <c r="E1558" s="58">
        <v>43591</v>
      </c>
      <c r="F1558" s="57">
        <v>5236</v>
      </c>
      <c r="G1558" s="151">
        <v>6924</v>
      </c>
      <c r="H1558" s="57">
        <v>6505</v>
      </c>
      <c r="I1558" s="57">
        <v>2</v>
      </c>
      <c r="J1558" s="152">
        <f t="shared" si="8"/>
        <v>33.018124507486206</v>
      </c>
      <c r="K1558" s="153" t="s">
        <v>13</v>
      </c>
      <c r="L1558" s="154">
        <f>AVERAGE(J1558:J1559)</f>
        <v>33.41913143129883</v>
      </c>
      <c r="M1558" s="154">
        <f>_xlfn.STDEV.S(J1558,J1559)</f>
        <v>0.56710943026132654</v>
      </c>
      <c r="N1558" s="123">
        <v>2</v>
      </c>
      <c r="O1558" s="123"/>
      <c r="P1558" s="23">
        <f t="shared" si="1"/>
        <v>126.9</v>
      </c>
      <c r="Q1558" s="117">
        <f>AVERAGE(P1558:P1559)</f>
        <v>128.5</v>
      </c>
    </row>
    <row r="1559" spans="1:17" ht="15.75" customHeight="1" x14ac:dyDescent="0.3">
      <c r="A1559" s="118">
        <v>3786</v>
      </c>
      <c r="B1559" s="118">
        <v>208</v>
      </c>
      <c r="C1559" s="57" t="s">
        <v>556</v>
      </c>
      <c r="D1559" s="57">
        <v>14</v>
      </c>
      <c r="E1559" s="58">
        <v>43591</v>
      </c>
      <c r="F1559" s="57">
        <v>5202</v>
      </c>
      <c r="G1559" s="151">
        <v>6943</v>
      </c>
      <c r="H1559" s="57">
        <v>6503</v>
      </c>
      <c r="I1559" s="57"/>
      <c r="J1559" s="152">
        <f t="shared" si="8"/>
        <v>33.820138355111453</v>
      </c>
      <c r="K1559" s="153"/>
      <c r="L1559" s="155"/>
      <c r="M1559" s="155"/>
      <c r="N1559" s="123"/>
      <c r="O1559" s="123"/>
      <c r="P1559" s="23">
        <f t="shared" si="1"/>
        <v>130.1</v>
      </c>
      <c r="Q1559" s="117"/>
    </row>
    <row r="1560" spans="1:17" ht="15.75" customHeight="1" x14ac:dyDescent="0.3">
      <c r="A1560" s="118">
        <v>4445</v>
      </c>
      <c r="B1560" s="118">
        <v>151</v>
      </c>
      <c r="C1560" s="57" t="s">
        <v>556</v>
      </c>
      <c r="D1560" s="57">
        <v>16</v>
      </c>
      <c r="E1560" s="58">
        <v>43607</v>
      </c>
      <c r="F1560" s="57">
        <v>5221</v>
      </c>
      <c r="G1560" s="57">
        <v>6721</v>
      </c>
      <c r="H1560" s="57">
        <v>6445</v>
      </c>
      <c r="I1560" s="57">
        <v>2</v>
      </c>
      <c r="J1560" s="152">
        <f t="shared" si="8"/>
        <v>22.549019607843139</v>
      </c>
      <c r="K1560" s="153"/>
      <c r="L1560" s="154">
        <f>AVERAGE(J1560:J1561)</f>
        <v>22.513924738486622</v>
      </c>
      <c r="M1560" s="154">
        <f>_xlfn.STDEV.S(J1560,J1561)</f>
        <v>4.9631640213700097E-2</v>
      </c>
      <c r="N1560" s="123"/>
      <c r="O1560" s="123"/>
      <c r="P1560" s="23">
        <f t="shared" si="1"/>
        <v>122.4</v>
      </c>
      <c r="Q1560" s="117">
        <f>AVERAGE(P1560:P1561)</f>
        <v>126.15</v>
      </c>
    </row>
    <row r="1561" spans="1:17" ht="15.75" customHeight="1" x14ac:dyDescent="0.3">
      <c r="A1561" s="118">
        <v>4446</v>
      </c>
      <c r="B1561" s="118">
        <v>152</v>
      </c>
      <c r="C1561" s="57" t="s">
        <v>556</v>
      </c>
      <c r="D1561" s="57">
        <v>16</v>
      </c>
      <c r="E1561" s="58">
        <v>43607</v>
      </c>
      <c r="F1561" s="57">
        <v>5292</v>
      </c>
      <c r="G1561" s="57">
        <v>6883</v>
      </c>
      <c r="H1561" s="57">
        <v>6591</v>
      </c>
      <c r="I1561" s="57"/>
      <c r="J1561" s="152">
        <f t="shared" si="8"/>
        <v>22.478829869130102</v>
      </c>
      <c r="K1561" s="153"/>
      <c r="L1561" s="155"/>
      <c r="M1561" s="155"/>
      <c r="N1561" s="123"/>
      <c r="O1561" s="123"/>
      <c r="P1561" s="23">
        <f t="shared" si="1"/>
        <v>129.9</v>
      </c>
      <c r="Q1561" s="117"/>
    </row>
    <row r="1562" spans="1:17" ht="15.75" customHeight="1" x14ac:dyDescent="0.3">
      <c r="A1562" s="118">
        <v>5091</v>
      </c>
      <c r="B1562" s="118">
        <v>151</v>
      </c>
      <c r="C1562" s="57" t="s">
        <v>556</v>
      </c>
      <c r="D1562" s="57">
        <v>18</v>
      </c>
      <c r="E1562" s="58">
        <v>43626</v>
      </c>
      <c r="F1562" s="57">
        <v>5221</v>
      </c>
      <c r="G1562" s="57">
        <v>7471</v>
      </c>
      <c r="H1562" s="57">
        <v>6994</v>
      </c>
      <c r="I1562" s="57">
        <v>6</v>
      </c>
      <c r="J1562" s="152">
        <f t="shared" si="8"/>
        <v>26.903553299492383</v>
      </c>
      <c r="K1562" s="153"/>
      <c r="L1562" s="154">
        <f>AVERAGE(J1562:J1563)</f>
        <v>28.231996429965974</v>
      </c>
      <c r="M1562" s="154">
        <f>_xlfn.STDEV.S(J1562,J1563)</f>
        <v>1.878702291957121</v>
      </c>
      <c r="N1562" s="123"/>
      <c r="O1562" s="123"/>
      <c r="P1562" s="23">
        <f t="shared" si="1"/>
        <v>177.3</v>
      </c>
      <c r="Q1562" s="117">
        <f>AVERAGE(P1562:P1563)</f>
        <v>179.65</v>
      </c>
    </row>
    <row r="1563" spans="1:17" ht="15.75" customHeight="1" x14ac:dyDescent="0.3">
      <c r="A1563" s="118">
        <v>5092</v>
      </c>
      <c r="B1563" s="118">
        <v>152</v>
      </c>
      <c r="C1563" s="57" t="s">
        <v>556</v>
      </c>
      <c r="D1563" s="57">
        <v>18</v>
      </c>
      <c r="E1563" s="58">
        <v>43626</v>
      </c>
      <c r="F1563" s="57">
        <v>5292</v>
      </c>
      <c r="G1563" s="57">
        <v>7650</v>
      </c>
      <c r="H1563" s="57">
        <v>7112</v>
      </c>
      <c r="I1563" s="57"/>
      <c r="J1563" s="152">
        <f t="shared" si="8"/>
        <v>29.560439560439562</v>
      </c>
      <c r="K1563" s="153"/>
      <c r="L1563" s="155"/>
      <c r="M1563" s="155"/>
      <c r="N1563" s="123"/>
      <c r="O1563" s="123"/>
      <c r="P1563" s="23">
        <f t="shared" si="1"/>
        <v>182</v>
      </c>
      <c r="Q1563" s="117"/>
    </row>
    <row r="1564" spans="1:17" ht="15.75" customHeight="1" x14ac:dyDescent="0.3">
      <c r="A1564" s="118">
        <v>5645</v>
      </c>
      <c r="B1564" s="118">
        <v>89</v>
      </c>
      <c r="C1564" s="7" t="s">
        <v>556</v>
      </c>
      <c r="D1564" s="7">
        <v>21</v>
      </c>
      <c r="E1564" s="156">
        <v>43657</v>
      </c>
      <c r="F1564" s="7">
        <v>5188</v>
      </c>
      <c r="G1564" s="7">
        <v>7093</v>
      </c>
      <c r="H1564" s="7">
        <v>6785</v>
      </c>
      <c r="I1564" s="7">
        <v>6</v>
      </c>
      <c r="J1564" s="152">
        <f t="shared" si="8"/>
        <v>19.286161552911711</v>
      </c>
      <c r="K1564" s="153"/>
      <c r="L1564" s="154">
        <f>AVERAGE(J1564:J1565)</f>
        <v>19.163847549618794</v>
      </c>
      <c r="M1564" s="154">
        <f>_xlfn.STDEV.S(J1564,J1565)</f>
        <v>0.17297812232498855</v>
      </c>
      <c r="N1564" s="123"/>
      <c r="O1564" s="123"/>
      <c r="P1564" s="23">
        <f t="shared" si="1"/>
        <v>159.69999999999999</v>
      </c>
      <c r="Q1564" s="117">
        <f>AVERAGE(P1564:P1565)</f>
        <v>158.1</v>
      </c>
    </row>
    <row r="1565" spans="1:17" ht="15.75" customHeight="1" x14ac:dyDescent="0.3">
      <c r="A1565" s="118">
        <v>5646</v>
      </c>
      <c r="B1565" s="118">
        <v>90</v>
      </c>
      <c r="C1565" s="7" t="s">
        <v>556</v>
      </c>
      <c r="D1565" s="7">
        <v>21</v>
      </c>
      <c r="E1565" s="156">
        <v>43657</v>
      </c>
      <c r="F1565" s="7">
        <v>5202</v>
      </c>
      <c r="G1565" s="7">
        <v>7065</v>
      </c>
      <c r="H1565" s="7">
        <v>6767</v>
      </c>
      <c r="I1565" s="7"/>
      <c r="J1565" s="152">
        <f t="shared" si="8"/>
        <v>19.04153354632588</v>
      </c>
      <c r="K1565" s="153"/>
      <c r="L1565" s="155"/>
      <c r="M1565" s="155"/>
      <c r="N1565" s="123"/>
      <c r="O1565" s="123"/>
      <c r="P1565" s="23">
        <f t="shared" si="1"/>
        <v>156.5</v>
      </c>
      <c r="Q1565" s="117"/>
    </row>
    <row r="1566" spans="1:17" ht="15.75" customHeight="1" x14ac:dyDescent="0.3">
      <c r="A1566" s="118">
        <v>6061</v>
      </c>
      <c r="B1566" s="118">
        <v>154</v>
      </c>
      <c r="C1566" s="7" t="s">
        <v>556</v>
      </c>
      <c r="D1566" s="7">
        <v>22</v>
      </c>
      <c r="E1566" s="156">
        <v>43685</v>
      </c>
      <c r="F1566" s="7">
        <v>5194</v>
      </c>
      <c r="G1566" s="7">
        <v>6427</v>
      </c>
      <c r="H1566" s="7">
        <v>6244</v>
      </c>
      <c r="I1566" s="7">
        <v>8</v>
      </c>
      <c r="J1566" s="152">
        <f t="shared" si="8"/>
        <v>17.428571428571431</v>
      </c>
      <c r="K1566" s="153"/>
      <c r="L1566" s="154">
        <f>AVERAGE(J1566:J1567)</f>
        <v>17.19554804170189</v>
      </c>
      <c r="M1566" s="154">
        <f>_xlfn.STDEV.S(J1566,J1567)</f>
        <v>0.32954483406101881</v>
      </c>
      <c r="N1566" s="123"/>
      <c r="O1566" s="123"/>
      <c r="P1566" s="23">
        <f t="shared" si="1"/>
        <v>105</v>
      </c>
      <c r="Q1566" s="117">
        <f>AVERAGE(P1566:P1567)</f>
        <v>103.2</v>
      </c>
    </row>
    <row r="1567" spans="1:17" ht="15.75" customHeight="1" x14ac:dyDescent="0.3">
      <c r="A1567" s="118">
        <v>6062</v>
      </c>
      <c r="B1567" s="118">
        <v>154</v>
      </c>
      <c r="C1567" s="7" t="s">
        <v>556</v>
      </c>
      <c r="D1567" s="7">
        <v>22</v>
      </c>
      <c r="E1567" s="156">
        <v>43685</v>
      </c>
      <c r="F1567" s="7">
        <v>5194</v>
      </c>
      <c r="G1567" s="7">
        <v>6380</v>
      </c>
      <c r="H1567" s="7">
        <v>6208</v>
      </c>
      <c r="I1567" s="7"/>
      <c r="J1567" s="152">
        <f t="shared" si="8"/>
        <v>16.962524654832347</v>
      </c>
      <c r="K1567" s="153"/>
      <c r="L1567" s="155"/>
      <c r="M1567" s="155"/>
      <c r="N1567" s="123"/>
      <c r="O1567" s="123"/>
      <c r="P1567" s="23">
        <f t="shared" si="1"/>
        <v>101.4</v>
      </c>
      <c r="Q1567" s="117"/>
    </row>
    <row r="1568" spans="1:17" ht="15.75" customHeight="1" x14ac:dyDescent="0.3">
      <c r="A1568" s="118">
        <v>3411</v>
      </c>
      <c r="B1568" s="118">
        <v>167</v>
      </c>
      <c r="C1568" s="57" t="s">
        <v>557</v>
      </c>
      <c r="D1568" s="57">
        <v>13</v>
      </c>
      <c r="E1568" s="58">
        <v>43587</v>
      </c>
      <c r="F1568" s="57">
        <v>5280</v>
      </c>
      <c r="G1568" s="57">
        <v>9893</v>
      </c>
      <c r="H1568" s="57">
        <v>8288</v>
      </c>
      <c r="I1568" s="57">
        <v>1</v>
      </c>
      <c r="J1568" s="152">
        <f t="shared" si="8"/>
        <v>53.357712765957444</v>
      </c>
      <c r="K1568" s="153" t="s">
        <v>497</v>
      </c>
      <c r="L1568" s="154">
        <f>AVERAGE(J1568:J1569)</f>
        <v>55.09727837512439</v>
      </c>
      <c r="M1568" s="154">
        <f>_xlfn.STDEV.S(J1568,J1569)</f>
        <v>2.4601172771217037</v>
      </c>
      <c r="N1568" s="123">
        <v>2</v>
      </c>
      <c r="O1568" s="123"/>
      <c r="P1568" s="23">
        <f t="shared" si="1"/>
        <v>300.8</v>
      </c>
      <c r="Q1568" s="117">
        <f>AVERAGE(P1568:P1569)</f>
        <v>290.45000000000005</v>
      </c>
    </row>
    <row r="1569" spans="1:17" ht="15.75" customHeight="1" x14ac:dyDescent="0.3">
      <c r="A1569" s="118">
        <v>3412</v>
      </c>
      <c r="B1569" s="118">
        <v>168</v>
      </c>
      <c r="C1569" s="57" t="s">
        <v>557</v>
      </c>
      <c r="D1569" s="57">
        <v>13</v>
      </c>
      <c r="E1569" s="58">
        <v>43587</v>
      </c>
      <c r="F1569" s="57">
        <v>5212</v>
      </c>
      <c r="G1569" s="57">
        <v>9605</v>
      </c>
      <c r="H1569" s="57">
        <v>8013</v>
      </c>
      <c r="I1569" s="57"/>
      <c r="J1569" s="152">
        <f t="shared" si="8"/>
        <v>56.836843984291328</v>
      </c>
      <c r="K1569" s="153"/>
      <c r="L1569" s="155"/>
      <c r="M1569" s="155"/>
      <c r="N1569" s="123"/>
      <c r="O1569" s="123"/>
      <c r="P1569" s="23">
        <f t="shared" si="1"/>
        <v>280.10000000000002</v>
      </c>
      <c r="Q1569" s="117"/>
    </row>
    <row r="1570" spans="1:17" ht="15.75" customHeight="1" x14ac:dyDescent="0.3">
      <c r="A1570" s="118">
        <v>4131</v>
      </c>
      <c r="B1570" s="118">
        <v>161</v>
      </c>
      <c r="C1570" s="57" t="s">
        <v>557</v>
      </c>
      <c r="D1570" s="57">
        <v>15</v>
      </c>
      <c r="E1570" s="58">
        <v>43599</v>
      </c>
      <c r="F1570" s="57">
        <v>5264</v>
      </c>
      <c r="G1570" s="57">
        <v>9476</v>
      </c>
      <c r="H1570" s="57">
        <v>8275</v>
      </c>
      <c r="I1570" s="57"/>
      <c r="J1570" s="152">
        <f t="shared" si="8"/>
        <v>39.887080704085022</v>
      </c>
      <c r="K1570" s="152"/>
      <c r="L1570" s="154">
        <f>AVERAGE(J1570:J1571)</f>
        <v>36.783526933726506</v>
      </c>
      <c r="M1570" s="154">
        <f>_xlfn.STDEV.S(J1570,J1571)</f>
        <v>4.3890878335951635</v>
      </c>
      <c r="N1570" s="123"/>
      <c r="O1570" s="123"/>
      <c r="P1570" s="23">
        <f t="shared" si="1"/>
        <v>301.10000000000002</v>
      </c>
      <c r="Q1570" s="117">
        <f>AVERAGE(P1570:P1571)</f>
        <v>299.60000000000002</v>
      </c>
    </row>
    <row r="1571" spans="1:17" ht="15.75" customHeight="1" x14ac:dyDescent="0.3">
      <c r="A1571" s="118">
        <v>4132</v>
      </c>
      <c r="B1571" s="118">
        <v>162</v>
      </c>
      <c r="C1571" s="57" t="s">
        <v>557</v>
      </c>
      <c r="D1571" s="57">
        <v>15</v>
      </c>
      <c r="E1571" s="58">
        <v>43599</v>
      </c>
      <c r="F1571" s="57">
        <v>5232</v>
      </c>
      <c r="G1571" s="57">
        <v>9217</v>
      </c>
      <c r="H1571" s="57">
        <v>8213</v>
      </c>
      <c r="I1571" s="57"/>
      <c r="J1571" s="152">
        <f t="shared" si="8"/>
        <v>33.679973163367997</v>
      </c>
      <c r="K1571" s="152"/>
      <c r="L1571" s="155"/>
      <c r="M1571" s="155"/>
      <c r="N1571" s="123"/>
      <c r="O1571" s="123"/>
      <c r="P1571" s="23">
        <f t="shared" si="1"/>
        <v>298.10000000000002</v>
      </c>
      <c r="Q1571" s="117"/>
    </row>
    <row r="1572" spans="1:17" ht="15.75" customHeight="1" x14ac:dyDescent="0.3">
      <c r="A1572" s="118">
        <v>4777</v>
      </c>
      <c r="B1572" s="118">
        <v>161</v>
      </c>
      <c r="C1572" s="57" t="s">
        <v>557</v>
      </c>
      <c r="D1572" s="57">
        <v>17</v>
      </c>
      <c r="E1572" s="58">
        <v>43619</v>
      </c>
      <c r="F1572" s="57">
        <v>5264</v>
      </c>
      <c r="G1572" s="57">
        <v>8239</v>
      </c>
      <c r="H1572" s="57">
        <v>7525</v>
      </c>
      <c r="I1572" s="57"/>
      <c r="J1572" s="152">
        <f t="shared" si="8"/>
        <v>31.578947368421051</v>
      </c>
      <c r="K1572" s="153"/>
      <c r="L1572" s="154">
        <f>AVERAGE(J1572:J1573)</f>
        <v>30.178119972420134</v>
      </c>
      <c r="M1572" s="154">
        <f>_xlfn.STDEV.S(J1572,J1573)</f>
        <v>1.9810691019682831</v>
      </c>
      <c r="N1572" s="123"/>
      <c r="O1572" s="123"/>
      <c r="P1572" s="23">
        <f t="shared" si="1"/>
        <v>226.1</v>
      </c>
      <c r="Q1572" s="117">
        <f>AVERAGE(P1572:P1573)</f>
        <v>227.55</v>
      </c>
    </row>
    <row r="1573" spans="1:17" ht="15.75" customHeight="1" x14ac:dyDescent="0.3">
      <c r="A1573" s="118">
        <v>4778</v>
      </c>
      <c r="B1573" s="118">
        <v>162</v>
      </c>
      <c r="C1573" s="57" t="s">
        <v>557</v>
      </c>
      <c r="D1573" s="57">
        <v>17</v>
      </c>
      <c r="E1573" s="58">
        <v>43619</v>
      </c>
      <c r="F1573" s="57">
        <v>5232</v>
      </c>
      <c r="G1573" s="57">
        <v>8181</v>
      </c>
      <c r="H1573" s="57">
        <v>7522</v>
      </c>
      <c r="I1573" s="57"/>
      <c r="J1573" s="152">
        <f t="shared" si="8"/>
        <v>28.777292576419217</v>
      </c>
      <c r="K1573" s="153"/>
      <c r="L1573" s="155"/>
      <c r="M1573" s="155"/>
      <c r="N1573" s="123"/>
      <c r="O1573" s="123"/>
      <c r="P1573" s="23">
        <f t="shared" si="1"/>
        <v>229</v>
      </c>
      <c r="Q1573" s="117"/>
    </row>
    <row r="1574" spans="1:17" ht="15.75" customHeight="1" x14ac:dyDescent="0.3">
      <c r="A1574" s="118">
        <v>6063</v>
      </c>
      <c r="B1574" s="118">
        <v>155</v>
      </c>
      <c r="C1574" s="7" t="s">
        <v>557</v>
      </c>
      <c r="D1574" s="7">
        <v>22</v>
      </c>
      <c r="E1574" s="156">
        <v>43685</v>
      </c>
      <c r="F1574" s="7">
        <v>5181</v>
      </c>
      <c r="G1574" s="7">
        <v>8297</v>
      </c>
      <c r="H1574" s="7">
        <v>7842</v>
      </c>
      <c r="I1574" s="7">
        <v>9</v>
      </c>
      <c r="J1574" s="152">
        <f t="shared" si="8"/>
        <v>17.098835024426904</v>
      </c>
      <c r="K1574" s="153"/>
      <c r="L1574" s="154">
        <f>AVERAGE(J1574:J1575)</f>
        <v>16.94516051576095</v>
      </c>
      <c r="M1574" s="154">
        <f>_xlfn.STDEV.S(J1574,J1575)</f>
        <v>0.21732857434641434</v>
      </c>
      <c r="N1574" s="123"/>
      <c r="O1574" s="123"/>
      <c r="P1574" s="23">
        <f t="shared" si="1"/>
        <v>266.10000000000002</v>
      </c>
      <c r="Q1574" s="117">
        <f>AVERAGE(P1574:P1575)</f>
        <v>259.89999999999998</v>
      </c>
    </row>
    <row r="1575" spans="1:17" ht="15.75" customHeight="1" x14ac:dyDescent="0.3">
      <c r="A1575" s="118">
        <v>6064</v>
      </c>
      <c r="B1575" s="118">
        <v>155</v>
      </c>
      <c r="C1575" s="7" t="s">
        <v>557</v>
      </c>
      <c r="D1575" s="7">
        <v>22</v>
      </c>
      <c r="E1575" s="156">
        <v>43685</v>
      </c>
      <c r="F1575" s="7">
        <v>5181</v>
      </c>
      <c r="G1575" s="7">
        <v>8144</v>
      </c>
      <c r="H1575" s="7">
        <v>7718</v>
      </c>
      <c r="I1575" s="7"/>
      <c r="J1575" s="152">
        <f t="shared" si="8"/>
        <v>16.791486007094996</v>
      </c>
      <c r="K1575" s="153"/>
      <c r="L1575" s="155"/>
      <c r="M1575" s="155"/>
      <c r="N1575" s="123"/>
      <c r="O1575" s="123"/>
      <c r="P1575" s="23">
        <f t="shared" si="1"/>
        <v>253.7</v>
      </c>
      <c r="Q1575" s="117"/>
    </row>
    <row r="1576" spans="1:17" ht="15.75" customHeight="1" x14ac:dyDescent="0.3">
      <c r="A1576" s="118">
        <v>3413</v>
      </c>
      <c r="B1576" s="118">
        <v>169</v>
      </c>
      <c r="C1576" s="57" t="s">
        <v>558</v>
      </c>
      <c r="D1576" s="57">
        <v>13</v>
      </c>
      <c r="E1576" s="58">
        <v>43587</v>
      </c>
      <c r="F1576" s="57">
        <v>5223</v>
      </c>
      <c r="G1576" s="57">
        <v>7525</v>
      </c>
      <c r="H1576" s="57">
        <v>6761</v>
      </c>
      <c r="I1576" s="57">
        <v>1</v>
      </c>
      <c r="J1576" s="152">
        <f t="shared" si="8"/>
        <v>49.674902470741223</v>
      </c>
      <c r="K1576" s="153" t="s">
        <v>377</v>
      </c>
      <c r="L1576" s="154">
        <f>AVERAGE(J1576:J1577)</f>
        <v>50.037205384110621</v>
      </c>
      <c r="M1576" s="154">
        <f>_xlfn.STDEV.S(J1576,J1577)</f>
        <v>0.51237369377429165</v>
      </c>
      <c r="N1576" s="123">
        <v>2</v>
      </c>
      <c r="O1576" s="123"/>
      <c r="P1576" s="23">
        <f t="shared" si="1"/>
        <v>153.80000000000001</v>
      </c>
      <c r="Q1576" s="117">
        <f>AVERAGE(P1576:P1577)</f>
        <v>158.25</v>
      </c>
    </row>
    <row r="1577" spans="1:17" ht="15.75" customHeight="1" x14ac:dyDescent="0.3">
      <c r="A1577" s="118">
        <v>3414</v>
      </c>
      <c r="B1577" s="118">
        <v>170</v>
      </c>
      <c r="C1577" s="57" t="s">
        <v>558</v>
      </c>
      <c r="D1577" s="57">
        <v>13</v>
      </c>
      <c r="E1577" s="58">
        <v>43587</v>
      </c>
      <c r="F1577" s="57">
        <v>5223</v>
      </c>
      <c r="G1577" s="57">
        <v>7670</v>
      </c>
      <c r="H1577" s="57">
        <v>6850</v>
      </c>
      <c r="I1577" s="57"/>
      <c r="J1577" s="152">
        <f t="shared" si="8"/>
        <v>50.399508297480025</v>
      </c>
      <c r="K1577" s="153"/>
      <c r="L1577" s="155"/>
      <c r="M1577" s="155"/>
      <c r="N1577" s="123"/>
      <c r="O1577" s="123"/>
      <c r="P1577" s="23">
        <f t="shared" si="1"/>
        <v>162.69999999999999</v>
      </c>
      <c r="Q1577" s="117"/>
    </row>
    <row r="1578" spans="1:17" ht="15.75" customHeight="1" x14ac:dyDescent="0.3">
      <c r="A1578" s="118">
        <v>4133</v>
      </c>
      <c r="B1578" s="118">
        <v>163</v>
      </c>
      <c r="C1578" s="57" t="s">
        <v>558</v>
      </c>
      <c r="D1578" s="57">
        <v>15</v>
      </c>
      <c r="E1578" s="58">
        <v>43599</v>
      </c>
      <c r="F1578" s="57">
        <v>5193</v>
      </c>
      <c r="G1578" s="57">
        <v>7866</v>
      </c>
      <c r="H1578" s="57">
        <v>6912</v>
      </c>
      <c r="I1578" s="57"/>
      <c r="J1578" s="152">
        <f t="shared" si="8"/>
        <v>55.497382198952884</v>
      </c>
      <c r="K1578" s="152" t="s">
        <v>377</v>
      </c>
      <c r="L1578" s="154">
        <f>AVERAGE(J1578:J1579)</f>
        <v>56.497932143799453</v>
      </c>
      <c r="M1578" s="154">
        <f>_xlfn.STDEV.S(J1578,J1579)</f>
        <v>1.4149913018336693</v>
      </c>
      <c r="N1578" s="123"/>
      <c r="O1578" s="123"/>
      <c r="P1578" s="23">
        <f t="shared" si="1"/>
        <v>171.9</v>
      </c>
      <c r="Q1578" s="117">
        <f>AVERAGE(P1578:P1579)</f>
        <v>168.3</v>
      </c>
    </row>
    <row r="1579" spans="1:17" ht="15.75" customHeight="1" x14ac:dyDescent="0.3">
      <c r="A1579" s="118">
        <v>4134</v>
      </c>
      <c r="B1579" s="118">
        <v>164</v>
      </c>
      <c r="C1579" s="57" t="s">
        <v>558</v>
      </c>
      <c r="D1579" s="57">
        <v>15</v>
      </c>
      <c r="E1579" s="58">
        <v>43599</v>
      </c>
      <c r="F1579" s="57">
        <v>5245</v>
      </c>
      <c r="G1579" s="57">
        <v>7839</v>
      </c>
      <c r="H1579" s="57">
        <v>6892</v>
      </c>
      <c r="I1579" s="57"/>
      <c r="J1579" s="152">
        <f t="shared" si="8"/>
        <v>57.498482088646021</v>
      </c>
      <c r="K1579" s="152"/>
      <c r="L1579" s="155"/>
      <c r="M1579" s="155"/>
      <c r="N1579" s="123"/>
      <c r="O1579" s="123"/>
      <c r="P1579" s="23">
        <f t="shared" si="1"/>
        <v>164.7</v>
      </c>
      <c r="Q1579" s="117"/>
    </row>
    <row r="1580" spans="1:17" ht="15.75" customHeight="1" x14ac:dyDescent="0.3">
      <c r="A1580" s="118">
        <v>4779</v>
      </c>
      <c r="B1580" s="118">
        <v>163</v>
      </c>
      <c r="C1580" s="57" t="s">
        <v>558</v>
      </c>
      <c r="D1580" s="57">
        <v>17</v>
      </c>
      <c r="E1580" s="58">
        <v>43619</v>
      </c>
      <c r="F1580" s="57">
        <v>5193</v>
      </c>
      <c r="G1580" s="57">
        <v>7612</v>
      </c>
      <c r="H1580" s="57">
        <v>6885</v>
      </c>
      <c r="I1580" s="57"/>
      <c r="J1580" s="152">
        <f t="shared" si="8"/>
        <v>42.966903073286048</v>
      </c>
      <c r="K1580" s="153"/>
      <c r="L1580" s="154">
        <f>AVERAGE(J1580:J1581)</f>
        <v>43.146072895866325</v>
      </c>
      <c r="M1580" s="154">
        <f>_xlfn.STDEV.S(J1580,J1581)</f>
        <v>0.25338439306100974</v>
      </c>
      <c r="N1580" s="123"/>
      <c r="O1580" s="123"/>
      <c r="P1580" s="23">
        <f t="shared" si="1"/>
        <v>169.2</v>
      </c>
      <c r="Q1580" s="117">
        <f>AVERAGE(P1580:P1581)</f>
        <v>167</v>
      </c>
    </row>
    <row r="1581" spans="1:17" ht="15.75" customHeight="1" x14ac:dyDescent="0.3">
      <c r="A1581" s="118">
        <v>4780</v>
      </c>
      <c r="B1581" s="118">
        <v>164</v>
      </c>
      <c r="C1581" s="57" t="s">
        <v>558</v>
      </c>
      <c r="D1581" s="57">
        <v>17</v>
      </c>
      <c r="E1581" s="58">
        <v>43619</v>
      </c>
      <c r="F1581" s="57">
        <v>5245</v>
      </c>
      <c r="G1581" s="57">
        <v>7607</v>
      </c>
      <c r="H1581" s="57">
        <v>6893</v>
      </c>
      <c r="I1581" s="57"/>
      <c r="J1581" s="152">
        <f t="shared" si="8"/>
        <v>43.325242718446603</v>
      </c>
      <c r="K1581" s="153"/>
      <c r="L1581" s="155"/>
      <c r="M1581" s="155"/>
      <c r="N1581" s="123"/>
      <c r="O1581" s="123"/>
      <c r="P1581" s="23">
        <f t="shared" si="1"/>
        <v>164.8</v>
      </c>
      <c r="Q1581" s="117"/>
    </row>
    <row r="1582" spans="1:17" ht="15.75" customHeight="1" x14ac:dyDescent="0.3">
      <c r="A1582" s="118">
        <v>6065</v>
      </c>
      <c r="B1582" s="118">
        <v>156</v>
      </c>
      <c r="C1582" s="7" t="s">
        <v>558</v>
      </c>
      <c r="D1582" s="7">
        <v>22</v>
      </c>
      <c r="E1582" s="156">
        <v>43685</v>
      </c>
      <c r="F1582" s="7">
        <v>5171</v>
      </c>
      <c r="G1582" s="7">
        <v>7053</v>
      </c>
      <c r="H1582" s="7">
        <v>6789</v>
      </c>
      <c r="I1582" s="7">
        <v>6</v>
      </c>
      <c r="J1582" s="152">
        <f t="shared" si="8"/>
        <v>16.316440049443759</v>
      </c>
      <c r="K1582" s="153"/>
      <c r="L1582" s="154">
        <f>AVERAGE(J1582:J1583)</f>
        <v>16.072792889043487</v>
      </c>
      <c r="M1582" s="154">
        <f>_xlfn.STDEV.S(J1582,J1583)</f>
        <v>0.34456911867175744</v>
      </c>
      <c r="N1582" s="123"/>
      <c r="O1582" s="123"/>
      <c r="P1582" s="23">
        <f t="shared" si="1"/>
        <v>161.80000000000001</v>
      </c>
      <c r="Q1582" s="117">
        <f>AVERAGE(P1582:P1583)</f>
        <v>160.5</v>
      </c>
    </row>
    <row r="1583" spans="1:17" ht="15.75" customHeight="1" x14ac:dyDescent="0.3">
      <c r="A1583" s="118">
        <v>6066</v>
      </c>
      <c r="B1583" s="118">
        <v>156</v>
      </c>
      <c r="C1583" s="7" t="s">
        <v>558</v>
      </c>
      <c r="D1583" s="7">
        <v>22</v>
      </c>
      <c r="E1583" s="156">
        <v>43685</v>
      </c>
      <c r="F1583" s="7">
        <v>5171</v>
      </c>
      <c r="G1583" s="7">
        <v>7015</v>
      </c>
      <c r="H1583" s="7">
        <v>6763</v>
      </c>
      <c r="I1583" s="7"/>
      <c r="J1583" s="152">
        <f t="shared" si="8"/>
        <v>15.829145728643216</v>
      </c>
      <c r="K1583" s="153"/>
      <c r="L1583" s="155"/>
      <c r="M1583" s="155"/>
      <c r="N1583" s="123"/>
      <c r="O1583" s="123"/>
      <c r="P1583" s="23">
        <f t="shared" si="1"/>
        <v>159.19999999999999</v>
      </c>
      <c r="Q1583" s="117"/>
    </row>
    <row r="1584" spans="1:17" ht="15.75" customHeight="1" x14ac:dyDescent="0.3">
      <c r="A1584" s="118">
        <v>3415</v>
      </c>
      <c r="B1584" s="118">
        <v>171</v>
      </c>
      <c r="C1584" s="67" t="s">
        <v>559</v>
      </c>
      <c r="D1584" s="67">
        <v>13</v>
      </c>
      <c r="E1584" s="68">
        <v>43587</v>
      </c>
      <c r="F1584" s="67">
        <v>5259</v>
      </c>
      <c r="G1584" s="67">
        <v>7459</v>
      </c>
      <c r="H1584" s="67">
        <v>6878</v>
      </c>
      <c r="I1584" s="67">
        <v>1</v>
      </c>
      <c r="J1584" s="157">
        <f t="shared" si="8"/>
        <v>35.886349598517604</v>
      </c>
      <c r="K1584" s="158" t="s">
        <v>13</v>
      </c>
      <c r="L1584" s="159">
        <f>AVERAGE(J1584:J1585)</f>
        <v>36.093206585654229</v>
      </c>
      <c r="M1584" s="159">
        <f>_xlfn.STDEV.S(J1584,J1585)</f>
        <v>0.29253995668024696</v>
      </c>
      <c r="N1584" s="123">
        <v>1</v>
      </c>
      <c r="O1584" s="123"/>
      <c r="P1584" s="23">
        <f t="shared" si="1"/>
        <v>161.9</v>
      </c>
      <c r="Q1584" s="117">
        <f>AVERAGE(P1584:P1585)</f>
        <v>159.60000000000002</v>
      </c>
    </row>
    <row r="1585" spans="1:17" ht="15.75" customHeight="1" x14ac:dyDescent="0.3">
      <c r="A1585" s="118">
        <v>3416</v>
      </c>
      <c r="B1585" s="118">
        <v>172</v>
      </c>
      <c r="C1585" s="67" t="s">
        <v>559</v>
      </c>
      <c r="D1585" s="67">
        <v>13</v>
      </c>
      <c r="E1585" s="68">
        <v>43587</v>
      </c>
      <c r="F1585" s="67">
        <v>5274</v>
      </c>
      <c r="G1585" s="67">
        <v>7418</v>
      </c>
      <c r="H1585" s="67">
        <v>6847</v>
      </c>
      <c r="I1585" s="67"/>
      <c r="J1585" s="157">
        <f t="shared" si="8"/>
        <v>36.300063572790847</v>
      </c>
      <c r="K1585" s="158"/>
      <c r="L1585" s="160"/>
      <c r="M1585" s="160"/>
      <c r="N1585" s="123"/>
      <c r="O1585" s="123"/>
      <c r="P1585" s="23">
        <f t="shared" si="1"/>
        <v>157.30000000000001</v>
      </c>
      <c r="Q1585" s="117"/>
    </row>
    <row r="1586" spans="1:17" ht="15.75" customHeight="1" x14ac:dyDescent="0.3">
      <c r="A1586" s="118">
        <v>4135</v>
      </c>
      <c r="B1586" s="118">
        <v>165</v>
      </c>
      <c r="C1586" s="67" t="s">
        <v>559</v>
      </c>
      <c r="D1586" s="67">
        <v>15</v>
      </c>
      <c r="E1586" s="68">
        <v>43599</v>
      </c>
      <c r="F1586" s="67">
        <v>5226</v>
      </c>
      <c r="G1586" s="67">
        <v>7455</v>
      </c>
      <c r="H1586" s="67">
        <v>6987</v>
      </c>
      <c r="I1586" s="67"/>
      <c r="J1586" s="157">
        <f t="shared" si="8"/>
        <v>26.575809199318567</v>
      </c>
      <c r="K1586" s="157"/>
      <c r="L1586" s="159">
        <f>AVERAGE(J1586:J1587)</f>
        <v>26.594356212562509</v>
      </c>
      <c r="M1586" s="159">
        <f>_xlfn.STDEV.S(J1586,J1587)</f>
        <v>2.6229437671094667E-2</v>
      </c>
      <c r="N1586" s="123"/>
      <c r="O1586" s="123"/>
      <c r="P1586" s="23">
        <f t="shared" si="1"/>
        <v>176.1</v>
      </c>
      <c r="Q1586" s="117">
        <f>AVERAGE(P1586:P1587)</f>
        <v>181.05</v>
      </c>
    </row>
    <row r="1587" spans="1:17" ht="15.75" customHeight="1" x14ac:dyDescent="0.3">
      <c r="A1587" s="118">
        <v>4136</v>
      </c>
      <c r="B1587" s="118">
        <v>166</v>
      </c>
      <c r="C1587" s="67" t="s">
        <v>559</v>
      </c>
      <c r="D1587" s="67">
        <v>15</v>
      </c>
      <c r="E1587" s="68">
        <v>43599</v>
      </c>
      <c r="F1587" s="67">
        <v>5252</v>
      </c>
      <c r="G1587" s="67">
        <v>7607</v>
      </c>
      <c r="H1587" s="67">
        <v>7112</v>
      </c>
      <c r="I1587" s="67"/>
      <c r="J1587" s="157">
        <f t="shared" si="8"/>
        <v>26.612903225806448</v>
      </c>
      <c r="K1587" s="157"/>
      <c r="L1587" s="160"/>
      <c r="M1587" s="160"/>
      <c r="N1587" s="123"/>
      <c r="O1587" s="123"/>
      <c r="P1587" s="23">
        <f t="shared" si="1"/>
        <v>186</v>
      </c>
      <c r="Q1587" s="117"/>
    </row>
    <row r="1588" spans="1:17" ht="15.75" customHeight="1" x14ac:dyDescent="0.3">
      <c r="A1588" s="118">
        <v>4781</v>
      </c>
      <c r="B1588" s="118">
        <v>165</v>
      </c>
      <c r="C1588" s="67" t="s">
        <v>559</v>
      </c>
      <c r="D1588" s="67">
        <v>17</v>
      </c>
      <c r="E1588" s="68">
        <v>43619</v>
      </c>
      <c r="F1588" s="67">
        <v>5226</v>
      </c>
      <c r="G1588" s="67">
        <v>7767</v>
      </c>
      <c r="H1588" s="67">
        <v>7290</v>
      </c>
      <c r="I1588" s="67"/>
      <c r="J1588" s="157">
        <f t="shared" si="8"/>
        <v>23.11046511627907</v>
      </c>
      <c r="K1588" s="158"/>
      <c r="L1588" s="159">
        <f>AVERAGE(J1588:J1589)</f>
        <v>22.937914122385344</v>
      </c>
      <c r="M1588" s="159">
        <f>_xlfn.STDEV.S(J1588,J1589)</f>
        <v>0.24402395576546404</v>
      </c>
      <c r="N1588" s="123"/>
      <c r="O1588" s="123"/>
      <c r="P1588" s="23">
        <f t="shared" si="1"/>
        <v>206.4</v>
      </c>
      <c r="Q1588" s="117">
        <f>AVERAGE(P1588:P1589)</f>
        <v>210.60000000000002</v>
      </c>
    </row>
    <row r="1589" spans="1:17" ht="15.75" customHeight="1" x14ac:dyDescent="0.3">
      <c r="A1589" s="118">
        <v>4782</v>
      </c>
      <c r="B1589" s="118">
        <v>166</v>
      </c>
      <c r="C1589" s="67" t="s">
        <v>559</v>
      </c>
      <c r="D1589" s="67">
        <v>17</v>
      </c>
      <c r="E1589" s="68">
        <v>43619</v>
      </c>
      <c r="F1589" s="67">
        <v>5252</v>
      </c>
      <c r="G1589" s="67">
        <v>7889</v>
      </c>
      <c r="H1589" s="67">
        <v>7400</v>
      </c>
      <c r="I1589" s="67"/>
      <c r="J1589" s="157">
        <f t="shared" si="8"/>
        <v>22.765363128491618</v>
      </c>
      <c r="K1589" s="158"/>
      <c r="L1589" s="160"/>
      <c r="M1589" s="160"/>
      <c r="N1589" s="123"/>
      <c r="O1589" s="123"/>
      <c r="P1589" s="23">
        <f t="shared" si="1"/>
        <v>214.8</v>
      </c>
      <c r="Q1589" s="117"/>
    </row>
    <row r="1590" spans="1:17" ht="15.75" customHeight="1" x14ac:dyDescent="0.3">
      <c r="A1590" s="118">
        <v>5381</v>
      </c>
      <c r="B1590" s="118">
        <v>119</v>
      </c>
      <c r="C1590" s="7" t="s">
        <v>559</v>
      </c>
      <c r="D1590" s="7">
        <v>19</v>
      </c>
      <c r="E1590" s="156">
        <v>43637</v>
      </c>
      <c r="F1590" s="7">
        <v>5212</v>
      </c>
      <c r="G1590" s="7">
        <v>7191</v>
      </c>
      <c r="H1590" s="7">
        <v>6799</v>
      </c>
      <c r="I1590" s="7">
        <v>9</v>
      </c>
      <c r="J1590" s="161">
        <f t="shared" si="8"/>
        <v>24.700693131695022</v>
      </c>
      <c r="K1590" s="3"/>
      <c r="L1590" s="162">
        <f>AVERAGE(J1590:J1591)</f>
        <v>24.471558687059634</v>
      </c>
      <c r="M1590" s="162">
        <f>_xlfn.STDEV.S(J1590,J1591)</f>
        <v>0.32404503921019562</v>
      </c>
      <c r="N1590" s="123"/>
      <c r="O1590" s="123"/>
      <c r="P1590" s="23">
        <f t="shared" si="1"/>
        <v>158.69999999999999</v>
      </c>
      <c r="Q1590" s="117">
        <f>AVERAGE(P1590:P1591)</f>
        <v>161.85</v>
      </c>
    </row>
    <row r="1591" spans="1:17" ht="15.75" customHeight="1" x14ac:dyDescent="0.3">
      <c r="A1591" s="118">
        <v>5382</v>
      </c>
      <c r="B1591" s="118">
        <v>120</v>
      </c>
      <c r="C1591" s="7" t="s">
        <v>559</v>
      </c>
      <c r="D1591" s="7">
        <v>19</v>
      </c>
      <c r="E1591" s="156">
        <v>43637</v>
      </c>
      <c r="F1591" s="7">
        <v>5196</v>
      </c>
      <c r="G1591" s="7">
        <v>7246</v>
      </c>
      <c r="H1591" s="7">
        <v>6846</v>
      </c>
      <c r="I1591" s="7"/>
      <c r="J1591" s="161">
        <f t="shared" si="8"/>
        <v>24.242424242424242</v>
      </c>
      <c r="K1591" s="3"/>
      <c r="L1591" s="23"/>
      <c r="M1591" s="23"/>
      <c r="N1591" s="123"/>
      <c r="O1591" s="123"/>
      <c r="P1591" s="23">
        <f t="shared" si="1"/>
        <v>165</v>
      </c>
      <c r="Q1591" s="117"/>
    </row>
    <row r="1592" spans="1:17" ht="15.75" customHeight="1" x14ac:dyDescent="0.3">
      <c r="A1592" s="118">
        <v>6067</v>
      </c>
      <c r="B1592" s="118">
        <v>157</v>
      </c>
      <c r="C1592" s="7" t="s">
        <v>559</v>
      </c>
      <c r="D1592" s="7">
        <v>22</v>
      </c>
      <c r="E1592" s="156">
        <v>43685</v>
      </c>
      <c r="F1592" s="7">
        <v>5319</v>
      </c>
      <c r="G1592" s="7">
        <v>7200</v>
      </c>
      <c r="H1592" s="7">
        <v>6918</v>
      </c>
      <c r="I1592" s="7">
        <v>8</v>
      </c>
      <c r="J1592" s="152">
        <f t="shared" si="8"/>
        <v>17.636022514071296</v>
      </c>
      <c r="K1592" s="153"/>
      <c r="L1592" s="154">
        <f>AVERAGE(J1592:J1593)</f>
        <v>17.557507055354975</v>
      </c>
      <c r="M1592" s="154">
        <f>_xlfn.STDEV.S(J1592,J1593)</f>
        <v>0.11103762657256637</v>
      </c>
      <c r="N1592" s="123"/>
      <c r="O1592" s="123"/>
      <c r="P1592" s="23">
        <f t="shared" si="1"/>
        <v>159.9</v>
      </c>
      <c r="Q1592" s="117">
        <f>AVERAGE(P1592:P1593)</f>
        <v>169.2</v>
      </c>
    </row>
    <row r="1593" spans="1:17" ht="15.75" customHeight="1" x14ac:dyDescent="0.3">
      <c r="A1593" s="118">
        <v>6068</v>
      </c>
      <c r="B1593" s="118">
        <v>157</v>
      </c>
      <c r="C1593" s="7" t="s">
        <v>559</v>
      </c>
      <c r="D1593" s="7">
        <v>22</v>
      </c>
      <c r="E1593" s="156">
        <v>43685</v>
      </c>
      <c r="F1593" s="7">
        <v>5319</v>
      </c>
      <c r="G1593" s="7">
        <v>7416</v>
      </c>
      <c r="H1593" s="7">
        <v>7104</v>
      </c>
      <c r="I1593" s="7"/>
      <c r="J1593" s="152">
        <f t="shared" si="8"/>
        <v>17.478991596638654</v>
      </c>
      <c r="K1593" s="153"/>
      <c r="L1593" s="155"/>
      <c r="M1593" s="155"/>
      <c r="N1593" s="123"/>
      <c r="O1593" s="123"/>
      <c r="P1593" s="23">
        <f t="shared" si="1"/>
        <v>178.5</v>
      </c>
      <c r="Q1593" s="117"/>
    </row>
    <row r="1594" spans="1:17" ht="15.75" customHeight="1" x14ac:dyDescent="0.3">
      <c r="A1594" s="118">
        <v>2981</v>
      </c>
      <c r="B1594" s="118">
        <v>65</v>
      </c>
      <c r="C1594" s="57" t="s">
        <v>560</v>
      </c>
      <c r="D1594" s="57">
        <v>11</v>
      </c>
      <c r="E1594" s="58">
        <v>43571</v>
      </c>
      <c r="F1594" s="151">
        <v>5215</v>
      </c>
      <c r="G1594" s="57">
        <v>8941</v>
      </c>
      <c r="H1594" s="57">
        <v>7466</v>
      </c>
      <c r="I1594" s="57">
        <v>2</v>
      </c>
      <c r="J1594" s="152">
        <f t="shared" si="8"/>
        <v>65.526432696579292</v>
      </c>
      <c r="K1594" s="153" t="s">
        <v>377</v>
      </c>
      <c r="L1594" s="154">
        <f>AVERAGE(J1594:J1595)</f>
        <v>66.684231863099228</v>
      </c>
      <c r="M1594" s="154">
        <f>_xlfn.STDEV.S(J1594,J1595)</f>
        <v>1.6373752837967694</v>
      </c>
      <c r="N1594" s="123">
        <v>2</v>
      </c>
      <c r="O1594" s="123"/>
      <c r="P1594" s="23">
        <f t="shared" si="1"/>
        <v>225.1</v>
      </c>
      <c r="Q1594" s="117">
        <f>AVERAGE(P1594:P1595)</f>
        <v>218.89999999999998</v>
      </c>
    </row>
    <row r="1595" spans="1:17" ht="15.75" customHeight="1" x14ac:dyDescent="0.3">
      <c r="A1595" s="118">
        <v>2982</v>
      </c>
      <c r="B1595" s="118">
        <v>66</v>
      </c>
      <c r="C1595" s="57" t="s">
        <v>560</v>
      </c>
      <c r="D1595" s="57">
        <v>11</v>
      </c>
      <c r="E1595" s="58">
        <v>43571</v>
      </c>
      <c r="F1595" s="151">
        <v>5279</v>
      </c>
      <c r="G1595" s="57">
        <v>8849</v>
      </c>
      <c r="H1595" s="57">
        <v>7406</v>
      </c>
      <c r="I1595" s="57"/>
      <c r="J1595" s="152">
        <f t="shared" si="8"/>
        <v>67.842031029619179</v>
      </c>
      <c r="K1595" s="153"/>
      <c r="L1595" s="155"/>
      <c r="M1595" s="155"/>
      <c r="N1595" s="123"/>
      <c r="O1595" s="123"/>
      <c r="P1595" s="23">
        <f t="shared" si="1"/>
        <v>212.7</v>
      </c>
      <c r="Q1595" s="117"/>
    </row>
    <row r="1596" spans="1:17" ht="15.75" customHeight="1" x14ac:dyDescent="0.3">
      <c r="A1596" s="118">
        <v>3787</v>
      </c>
      <c r="B1596" s="118">
        <v>209</v>
      </c>
      <c r="C1596" s="57" t="s">
        <v>560</v>
      </c>
      <c r="D1596" s="57">
        <v>14</v>
      </c>
      <c r="E1596" s="58">
        <v>43591</v>
      </c>
      <c r="F1596" s="57">
        <v>5228</v>
      </c>
      <c r="G1596" s="151">
        <v>9110</v>
      </c>
      <c r="H1596" s="57">
        <v>7973</v>
      </c>
      <c r="I1596" s="57"/>
      <c r="J1596" s="152">
        <f t="shared" si="8"/>
        <v>41.420765027322403</v>
      </c>
      <c r="K1596" s="153" t="s">
        <v>13</v>
      </c>
      <c r="L1596" s="154">
        <f>AVERAGE(J1596:J1597)</f>
        <v>41.328743666923721</v>
      </c>
      <c r="M1596" s="154">
        <f>_xlfn.STDEV.S(J1596,J1597)</f>
        <v>0.13013785590383903</v>
      </c>
      <c r="N1596" s="123"/>
      <c r="O1596" s="123"/>
      <c r="P1596" s="23">
        <f t="shared" si="1"/>
        <v>274.5</v>
      </c>
      <c r="Q1596" s="117">
        <f>AVERAGE(P1596:P1597)</f>
        <v>269.05</v>
      </c>
    </row>
    <row r="1597" spans="1:17" ht="15.75" customHeight="1" x14ac:dyDescent="0.3">
      <c r="A1597" s="118">
        <v>3788</v>
      </c>
      <c r="B1597" s="118">
        <v>210</v>
      </c>
      <c r="C1597" s="57" t="s">
        <v>560</v>
      </c>
      <c r="D1597" s="57">
        <v>14</v>
      </c>
      <c r="E1597" s="58">
        <v>43591</v>
      </c>
      <c r="F1597" s="57">
        <v>5223</v>
      </c>
      <c r="G1597" s="151">
        <v>8946</v>
      </c>
      <c r="H1597" s="57">
        <v>7859</v>
      </c>
      <c r="I1597" s="57"/>
      <c r="J1597" s="152">
        <f t="shared" si="8"/>
        <v>41.236722306525039</v>
      </c>
      <c r="K1597" s="153"/>
      <c r="L1597" s="155"/>
      <c r="M1597" s="155"/>
      <c r="N1597" s="123"/>
      <c r="O1597" s="123"/>
      <c r="P1597" s="23">
        <f t="shared" si="1"/>
        <v>263.60000000000002</v>
      </c>
      <c r="Q1597" s="117"/>
    </row>
    <row r="1598" spans="1:17" ht="15.75" customHeight="1" x14ac:dyDescent="0.3">
      <c r="A1598" s="118">
        <v>4447</v>
      </c>
      <c r="B1598" s="118">
        <v>153</v>
      </c>
      <c r="C1598" s="57" t="s">
        <v>560</v>
      </c>
      <c r="D1598" s="57">
        <v>16</v>
      </c>
      <c r="E1598" s="58">
        <v>43607</v>
      </c>
      <c r="F1598" s="57">
        <v>5238</v>
      </c>
      <c r="G1598" s="57">
        <v>8273</v>
      </c>
      <c r="H1598" s="57">
        <v>7685</v>
      </c>
      <c r="I1598" s="57">
        <v>2</v>
      </c>
      <c r="J1598" s="152">
        <f t="shared" si="8"/>
        <v>24.029423784225582</v>
      </c>
      <c r="K1598" s="153"/>
      <c r="L1598" s="154">
        <f>AVERAGE(J1598:J1599)</f>
        <v>23.898403421822017</v>
      </c>
      <c r="M1598" s="154">
        <f>_xlfn.STDEV.S(J1598,J1599)</f>
        <v>0.18529077345815623</v>
      </c>
      <c r="N1598" s="123"/>
      <c r="O1598" s="123"/>
      <c r="P1598" s="23">
        <f t="shared" si="1"/>
        <v>244.7</v>
      </c>
      <c r="Q1598" s="117">
        <f>AVERAGE(P1598:P1599)</f>
        <v>241</v>
      </c>
    </row>
    <row r="1599" spans="1:17" ht="15.75" customHeight="1" x14ac:dyDescent="0.3">
      <c r="A1599" s="118">
        <v>4448</v>
      </c>
      <c r="B1599" s="118">
        <v>154</v>
      </c>
      <c r="C1599" s="57" t="s">
        <v>560</v>
      </c>
      <c r="D1599" s="57">
        <v>16</v>
      </c>
      <c r="E1599" s="58">
        <v>43607</v>
      </c>
      <c r="F1599" s="57">
        <v>5194</v>
      </c>
      <c r="G1599" s="57">
        <v>8131</v>
      </c>
      <c r="H1599" s="57">
        <v>7567</v>
      </c>
      <c r="I1599" s="57"/>
      <c r="J1599" s="152">
        <f t="shared" si="8"/>
        <v>23.767383059418457</v>
      </c>
      <c r="K1599" s="153"/>
      <c r="L1599" s="155"/>
      <c r="M1599" s="155"/>
      <c r="N1599" s="123"/>
      <c r="O1599" s="123"/>
      <c r="P1599" s="23">
        <f t="shared" si="1"/>
        <v>237.3</v>
      </c>
      <c r="Q1599" s="117"/>
    </row>
    <row r="1600" spans="1:17" ht="15.75" customHeight="1" x14ac:dyDescent="0.3">
      <c r="A1600" s="118">
        <v>5093</v>
      </c>
      <c r="B1600" s="118">
        <v>153</v>
      </c>
      <c r="C1600" s="57" t="s">
        <v>560</v>
      </c>
      <c r="D1600" s="57">
        <v>18</v>
      </c>
      <c r="E1600" s="58">
        <v>43626</v>
      </c>
      <c r="F1600" s="57">
        <v>5238</v>
      </c>
      <c r="G1600" s="57">
        <v>8503</v>
      </c>
      <c r="H1600" s="57">
        <v>7952</v>
      </c>
      <c r="I1600" s="57">
        <v>6</v>
      </c>
      <c r="J1600" s="152">
        <f t="shared" si="8"/>
        <v>20.302137067059693</v>
      </c>
      <c r="K1600" s="153"/>
      <c r="L1600" s="154">
        <f>AVERAGE(J1600:J1601)</f>
        <v>20.29846082377928</v>
      </c>
      <c r="M1600" s="154">
        <f>_xlfn.STDEV.S(J1600,J1601)</f>
        <v>5.1989931057432491E-3</v>
      </c>
      <c r="N1600" s="123"/>
      <c r="O1600" s="123"/>
      <c r="P1600" s="23">
        <f t="shared" si="1"/>
        <v>271.39999999999998</v>
      </c>
      <c r="Q1600" s="117">
        <f>AVERAGE(P1600:P1601)</f>
        <v>268</v>
      </c>
    </row>
    <row r="1601" spans="1:17" ht="15.75" customHeight="1" x14ac:dyDescent="0.3">
      <c r="A1601" s="118">
        <v>5094</v>
      </c>
      <c r="B1601" s="118">
        <v>154</v>
      </c>
      <c r="C1601" s="57" t="s">
        <v>560</v>
      </c>
      <c r="D1601" s="57">
        <v>18</v>
      </c>
      <c r="E1601" s="58">
        <v>43626</v>
      </c>
      <c r="F1601" s="57">
        <v>5194</v>
      </c>
      <c r="G1601" s="57">
        <v>8377</v>
      </c>
      <c r="H1601" s="57">
        <v>7840</v>
      </c>
      <c r="I1601" s="57"/>
      <c r="J1601" s="152">
        <f t="shared" si="8"/>
        <v>20.294784580498867</v>
      </c>
      <c r="K1601" s="153"/>
      <c r="L1601" s="155"/>
      <c r="M1601" s="155"/>
      <c r="N1601" s="123"/>
      <c r="O1601" s="123"/>
      <c r="P1601" s="23">
        <f t="shared" si="1"/>
        <v>264.60000000000002</v>
      </c>
      <c r="Q1601" s="117"/>
    </row>
    <row r="1602" spans="1:17" ht="15.75" customHeight="1" x14ac:dyDescent="0.3">
      <c r="A1602" s="118">
        <v>5647</v>
      </c>
      <c r="B1602" s="118">
        <v>91</v>
      </c>
      <c r="C1602" s="7" t="s">
        <v>560</v>
      </c>
      <c r="D1602" s="7">
        <v>21</v>
      </c>
      <c r="E1602" s="156">
        <v>43657</v>
      </c>
      <c r="F1602" s="7">
        <v>5252</v>
      </c>
      <c r="G1602" s="7">
        <v>8575</v>
      </c>
      <c r="H1602" s="7">
        <v>7970</v>
      </c>
      <c r="I1602" s="7">
        <v>6</v>
      </c>
      <c r="J1602" s="152">
        <f t="shared" si="8"/>
        <v>22.259013980868286</v>
      </c>
      <c r="K1602" s="153"/>
      <c r="L1602" s="154">
        <f>AVERAGE(J1602:J1603)</f>
        <v>22.456430067357218</v>
      </c>
      <c r="M1602" s="154">
        <f>_xlfn.STDEV.S(J1602,J1603)</f>
        <v>0.27918850694327013</v>
      </c>
      <c r="N1602" s="123"/>
      <c r="O1602" s="123"/>
      <c r="P1602" s="23">
        <f t="shared" si="1"/>
        <v>271.8</v>
      </c>
      <c r="Q1602" s="117">
        <f>AVERAGE(P1602:P1603)</f>
        <v>265.89999999999998</v>
      </c>
    </row>
    <row r="1603" spans="1:17" ht="15.75" customHeight="1" x14ac:dyDescent="0.3">
      <c r="A1603" s="118">
        <v>5648</v>
      </c>
      <c r="B1603" s="118">
        <v>92</v>
      </c>
      <c r="C1603" s="7" t="s">
        <v>560</v>
      </c>
      <c r="D1603" s="7">
        <v>21</v>
      </c>
      <c r="E1603" s="156">
        <v>43657</v>
      </c>
      <c r="F1603" s="7">
        <v>5241</v>
      </c>
      <c r="G1603" s="7">
        <v>8430</v>
      </c>
      <c r="H1603" s="7">
        <v>7841</v>
      </c>
      <c r="I1603" s="7"/>
      <c r="J1603" s="152">
        <f t="shared" si="8"/>
        <v>22.653846153846153</v>
      </c>
      <c r="K1603" s="153"/>
      <c r="L1603" s="155"/>
      <c r="M1603" s="155"/>
      <c r="N1603" s="123"/>
      <c r="O1603" s="123"/>
      <c r="P1603" s="23">
        <f t="shared" si="1"/>
        <v>260</v>
      </c>
      <c r="Q1603" s="117"/>
    </row>
    <row r="1604" spans="1:17" ht="15.75" customHeight="1" x14ac:dyDescent="0.3">
      <c r="A1604" s="118">
        <v>6069</v>
      </c>
      <c r="B1604" s="118">
        <v>158</v>
      </c>
      <c r="C1604" s="7" t="s">
        <v>560</v>
      </c>
      <c r="D1604" s="7">
        <v>22</v>
      </c>
      <c r="E1604" s="156">
        <v>43685</v>
      </c>
      <c r="F1604" s="7">
        <v>5219</v>
      </c>
      <c r="G1604" s="7">
        <v>7748</v>
      </c>
      <c r="H1604" s="7">
        <v>7373</v>
      </c>
      <c r="I1604" s="7">
        <v>7</v>
      </c>
      <c r="J1604" s="152">
        <f t="shared" si="8"/>
        <v>17.409470752089138</v>
      </c>
      <c r="K1604" s="153"/>
      <c r="L1604" s="154">
        <f>AVERAGE(J1604:J1605)</f>
        <v>17.255185399730024</v>
      </c>
      <c r="M1604" s="154">
        <f>_xlfn.STDEV.S(J1604,J1605)</f>
        <v>0.21819243778176847</v>
      </c>
      <c r="N1604" s="123"/>
      <c r="O1604" s="123"/>
      <c r="P1604" s="23">
        <f t="shared" si="1"/>
        <v>215.4</v>
      </c>
      <c r="Q1604" s="117">
        <f>AVERAGE(P1604:P1605)</f>
        <v>213.25</v>
      </c>
    </row>
    <row r="1605" spans="1:17" ht="15.75" customHeight="1" x14ac:dyDescent="0.3">
      <c r="A1605" s="118">
        <v>6070</v>
      </c>
      <c r="B1605" s="118">
        <v>158</v>
      </c>
      <c r="C1605" s="7" t="s">
        <v>560</v>
      </c>
      <c r="D1605" s="7">
        <v>22</v>
      </c>
      <c r="E1605" s="156">
        <v>43685</v>
      </c>
      <c r="F1605" s="7">
        <v>5219</v>
      </c>
      <c r="G1605" s="7">
        <v>7691</v>
      </c>
      <c r="H1605" s="7">
        <v>7330</v>
      </c>
      <c r="I1605" s="7"/>
      <c r="J1605" s="152">
        <f t="shared" si="8"/>
        <v>17.100900047370914</v>
      </c>
      <c r="K1605" s="153"/>
      <c r="L1605" s="155"/>
      <c r="M1605" s="155"/>
      <c r="N1605" s="123"/>
      <c r="O1605" s="123"/>
      <c r="P1605" s="23">
        <f t="shared" si="1"/>
        <v>211.1</v>
      </c>
      <c r="Q1605" s="117"/>
    </row>
    <row r="1606" spans="1:17" ht="15.75" customHeight="1" x14ac:dyDescent="0.3">
      <c r="A1606" s="118">
        <v>3417</v>
      </c>
      <c r="B1606" s="118">
        <v>173</v>
      </c>
      <c r="C1606" s="67" t="s">
        <v>561</v>
      </c>
      <c r="D1606" s="67">
        <v>13</v>
      </c>
      <c r="E1606" s="68">
        <v>43587</v>
      </c>
      <c r="F1606" s="67">
        <v>5227</v>
      </c>
      <c r="G1606" s="67">
        <v>8281</v>
      </c>
      <c r="H1606" s="67">
        <v>7348</v>
      </c>
      <c r="I1606" s="67">
        <v>1</v>
      </c>
      <c r="J1606" s="157">
        <f t="shared" si="8"/>
        <v>43.988684582743986</v>
      </c>
      <c r="K1606" s="158" t="s">
        <v>13</v>
      </c>
      <c r="L1606" s="159">
        <f>AVERAGE(J1606:J1607)</f>
        <v>36.749981389116357</v>
      </c>
      <c r="M1606" s="159">
        <f>_xlfn.STDEV.S(J1606,J1607)</f>
        <v>10.237072230421596</v>
      </c>
      <c r="N1606" s="123">
        <v>1</v>
      </c>
      <c r="O1606" s="123"/>
      <c r="P1606" s="23">
        <f t="shared" si="1"/>
        <v>212.1</v>
      </c>
      <c r="Q1606" s="117">
        <f>AVERAGE(P1606:P1607)</f>
        <v>212.45</v>
      </c>
    </row>
    <row r="1607" spans="1:17" ht="15.75" customHeight="1" x14ac:dyDescent="0.3">
      <c r="A1607" s="118">
        <v>3418</v>
      </c>
      <c r="B1607" s="118">
        <v>174</v>
      </c>
      <c r="C1607" s="67" t="s">
        <v>561</v>
      </c>
      <c r="D1607" s="67">
        <v>13</v>
      </c>
      <c r="E1607" s="68">
        <v>43587</v>
      </c>
      <c r="F1607" s="67">
        <v>5182</v>
      </c>
      <c r="G1607" s="67">
        <v>7938</v>
      </c>
      <c r="H1607" s="67">
        <v>7310</v>
      </c>
      <c r="I1607" s="67"/>
      <c r="J1607" s="157">
        <f t="shared" si="8"/>
        <v>29.511278195488721</v>
      </c>
      <c r="K1607" s="158"/>
      <c r="L1607" s="160"/>
      <c r="M1607" s="160"/>
      <c r="N1607" s="123"/>
      <c r="O1607" s="123"/>
      <c r="P1607" s="23">
        <f t="shared" si="1"/>
        <v>212.8</v>
      </c>
      <c r="Q1607" s="117"/>
    </row>
    <row r="1608" spans="1:17" ht="15.75" customHeight="1" x14ac:dyDescent="0.3">
      <c r="A1608" s="118">
        <v>4137</v>
      </c>
      <c r="B1608" s="118">
        <v>167</v>
      </c>
      <c r="C1608" s="67" t="s">
        <v>561</v>
      </c>
      <c r="D1608" s="67">
        <v>15</v>
      </c>
      <c r="E1608" s="68">
        <v>43599</v>
      </c>
      <c r="F1608" s="67">
        <v>5280</v>
      </c>
      <c r="G1608" s="67">
        <v>7228</v>
      </c>
      <c r="H1608" s="67">
        <v>6883</v>
      </c>
      <c r="I1608" s="67"/>
      <c r="J1608" s="157">
        <f t="shared" si="8"/>
        <v>21.52214597629445</v>
      </c>
      <c r="K1608" s="157"/>
      <c r="L1608" s="159">
        <f>AVERAGE(J1608:J1609)</f>
        <v>21.432213927744542</v>
      </c>
      <c r="M1608" s="159">
        <f>_xlfn.STDEV.S(J1608,J1609)</f>
        <v>0.12718312275127835</v>
      </c>
      <c r="N1608" s="123"/>
      <c r="O1608" s="123"/>
      <c r="P1608" s="23">
        <f t="shared" si="1"/>
        <v>160.30000000000001</v>
      </c>
      <c r="Q1608" s="117">
        <f>AVERAGE(P1608:P1609)</f>
        <v>154.65</v>
      </c>
    </row>
    <row r="1609" spans="1:17" ht="15.75" customHeight="1" x14ac:dyDescent="0.3">
      <c r="A1609" s="118">
        <v>4138</v>
      </c>
      <c r="B1609" s="118">
        <v>168</v>
      </c>
      <c r="C1609" s="67" t="s">
        <v>561</v>
      </c>
      <c r="D1609" s="67">
        <v>15</v>
      </c>
      <c r="E1609" s="68">
        <v>43599</v>
      </c>
      <c r="F1609" s="67">
        <v>5212</v>
      </c>
      <c r="G1609" s="67">
        <v>7020</v>
      </c>
      <c r="H1609" s="67">
        <v>6702</v>
      </c>
      <c r="I1609" s="67"/>
      <c r="J1609" s="157">
        <f t="shared" si="8"/>
        <v>21.34228187919463</v>
      </c>
      <c r="K1609" s="157"/>
      <c r="L1609" s="160"/>
      <c r="M1609" s="160"/>
      <c r="N1609" s="123"/>
      <c r="O1609" s="123"/>
      <c r="P1609" s="23">
        <f t="shared" si="1"/>
        <v>149</v>
      </c>
      <c r="Q1609" s="117"/>
    </row>
    <row r="1610" spans="1:17" ht="15.75" customHeight="1" x14ac:dyDescent="0.3">
      <c r="A1610" s="118">
        <v>4783</v>
      </c>
      <c r="B1610" s="118">
        <v>167</v>
      </c>
      <c r="C1610" s="67" t="s">
        <v>561</v>
      </c>
      <c r="D1610" s="67">
        <v>17</v>
      </c>
      <c r="E1610" s="68">
        <v>43619</v>
      </c>
      <c r="F1610" s="67">
        <v>5280</v>
      </c>
      <c r="G1610" s="67">
        <v>7490</v>
      </c>
      <c r="H1610" s="67">
        <v>7102</v>
      </c>
      <c r="I1610" s="67"/>
      <c r="J1610" s="157">
        <f t="shared" si="8"/>
        <v>21.295279912184412</v>
      </c>
      <c r="K1610" s="158"/>
      <c r="L1610" s="159">
        <f>AVERAGE(J1610:J1611)</f>
        <v>21.202590989824525</v>
      </c>
      <c r="M1610" s="159">
        <f>_xlfn.STDEV.S(J1610,J1611)</f>
        <v>0.13108193108309904</v>
      </c>
      <c r="N1610" s="123"/>
      <c r="O1610" s="123"/>
      <c r="P1610" s="23">
        <f t="shared" si="1"/>
        <v>182.2</v>
      </c>
      <c r="Q1610" s="117">
        <f>AVERAGE(P1610:P1611)</f>
        <v>183</v>
      </c>
    </row>
    <row r="1611" spans="1:17" ht="15.75" customHeight="1" x14ac:dyDescent="0.3">
      <c r="A1611" s="118">
        <v>4784</v>
      </c>
      <c r="B1611" s="118">
        <v>168</v>
      </c>
      <c r="C1611" s="67" t="s">
        <v>561</v>
      </c>
      <c r="D1611" s="67">
        <v>17</v>
      </c>
      <c r="E1611" s="68">
        <v>43619</v>
      </c>
      <c r="F1611" s="67">
        <v>5212</v>
      </c>
      <c r="G1611" s="67">
        <v>7438</v>
      </c>
      <c r="H1611" s="67">
        <v>7050</v>
      </c>
      <c r="I1611" s="67"/>
      <c r="J1611" s="157">
        <f t="shared" si="8"/>
        <v>21.109902067464638</v>
      </c>
      <c r="K1611" s="158"/>
      <c r="L1611" s="160"/>
      <c r="M1611" s="160"/>
      <c r="N1611" s="123"/>
      <c r="O1611" s="123"/>
      <c r="P1611" s="23">
        <f t="shared" si="1"/>
        <v>183.8</v>
      </c>
      <c r="Q1611" s="117"/>
    </row>
    <row r="1612" spans="1:17" ht="15.75" customHeight="1" x14ac:dyDescent="0.3">
      <c r="A1612" s="118">
        <v>5383</v>
      </c>
      <c r="B1612" s="118">
        <v>121</v>
      </c>
      <c r="C1612" s="7" t="s">
        <v>561</v>
      </c>
      <c r="D1612" s="7">
        <v>19</v>
      </c>
      <c r="E1612" s="156">
        <v>43637</v>
      </c>
      <c r="F1612" s="7">
        <v>5262</v>
      </c>
      <c r="G1612" s="7">
        <v>6912</v>
      </c>
      <c r="H1612" s="7">
        <v>6540</v>
      </c>
      <c r="I1612" s="7">
        <v>6</v>
      </c>
      <c r="J1612" s="161">
        <f t="shared" si="8"/>
        <v>29.107981220657276</v>
      </c>
      <c r="K1612" s="3"/>
      <c r="L1612" s="162">
        <f>AVERAGE(J1612:J1613)</f>
        <v>27.195074131773332</v>
      </c>
      <c r="M1612" s="162">
        <f>_xlfn.STDEV.S(J1612,J1613)</f>
        <v>2.7052591486593069</v>
      </c>
      <c r="N1612" s="123"/>
      <c r="O1612" s="123"/>
      <c r="P1612" s="23">
        <f t="shared" si="1"/>
        <v>127.8</v>
      </c>
      <c r="Q1612" s="117">
        <f>AVERAGE(P1612:P1613)</f>
        <v>130.35</v>
      </c>
    </row>
    <row r="1613" spans="1:17" ht="15.75" customHeight="1" x14ac:dyDescent="0.3">
      <c r="A1613" s="118">
        <v>5384</v>
      </c>
      <c r="B1613" s="118">
        <v>122</v>
      </c>
      <c r="C1613" s="7" t="s">
        <v>561</v>
      </c>
      <c r="D1613" s="7">
        <v>19</v>
      </c>
      <c r="E1613" s="156">
        <v>43637</v>
      </c>
      <c r="F1613" s="7">
        <v>5223</v>
      </c>
      <c r="G1613" s="7">
        <v>6888</v>
      </c>
      <c r="H1613" s="7">
        <v>6552</v>
      </c>
      <c r="I1613" s="7"/>
      <c r="J1613" s="161">
        <f t="shared" si="8"/>
        <v>25.282167042889391</v>
      </c>
      <c r="K1613" s="3"/>
      <c r="L1613" s="23"/>
      <c r="M1613" s="23"/>
      <c r="N1613" s="123"/>
      <c r="O1613" s="123"/>
      <c r="P1613" s="23">
        <f t="shared" si="1"/>
        <v>132.9</v>
      </c>
      <c r="Q1613" s="117"/>
    </row>
    <row r="1614" spans="1:17" ht="15.75" customHeight="1" x14ac:dyDescent="0.3">
      <c r="A1614" s="118">
        <v>6071</v>
      </c>
      <c r="B1614" s="118">
        <v>159</v>
      </c>
      <c r="C1614" s="7" t="s">
        <v>561</v>
      </c>
      <c r="D1614" s="7">
        <v>22</v>
      </c>
      <c r="E1614" s="156">
        <v>43685</v>
      </c>
      <c r="F1614" s="7">
        <v>5300</v>
      </c>
      <c r="G1614" s="7">
        <v>7387</v>
      </c>
      <c r="H1614" s="7">
        <v>7075</v>
      </c>
      <c r="I1614" s="7">
        <v>6</v>
      </c>
      <c r="J1614" s="152">
        <f t="shared" si="8"/>
        <v>17.577464788732396</v>
      </c>
      <c r="K1614" s="153"/>
      <c r="L1614" s="154">
        <f>AVERAGE(J1614:J1615)</f>
        <v>17.494614747307374</v>
      </c>
      <c r="M1614" s="154">
        <f>_xlfn.STDEV.S(J1614,J1615)</f>
        <v>0.1171676522264391</v>
      </c>
      <c r="N1614" s="123"/>
      <c r="O1614" s="123"/>
      <c r="P1614" s="23">
        <f t="shared" si="1"/>
        <v>177.5</v>
      </c>
      <c r="Q1614" s="117">
        <f>AVERAGE(P1614:P1615)</f>
        <v>173.75</v>
      </c>
    </row>
    <row r="1615" spans="1:17" ht="15.75" customHeight="1" x14ac:dyDescent="0.3">
      <c r="A1615" s="118">
        <v>6072</v>
      </c>
      <c r="B1615" s="118">
        <v>159</v>
      </c>
      <c r="C1615" s="7" t="s">
        <v>561</v>
      </c>
      <c r="D1615" s="7">
        <v>22</v>
      </c>
      <c r="E1615" s="156">
        <v>43685</v>
      </c>
      <c r="F1615" s="7">
        <v>5300</v>
      </c>
      <c r="G1615" s="7">
        <v>7296</v>
      </c>
      <c r="H1615" s="7">
        <v>7000</v>
      </c>
      <c r="I1615" s="7"/>
      <c r="J1615" s="152">
        <f t="shared" si="8"/>
        <v>17.411764705882351</v>
      </c>
      <c r="K1615" s="153"/>
      <c r="L1615" s="155"/>
      <c r="M1615" s="155"/>
      <c r="N1615" s="123"/>
      <c r="O1615" s="123"/>
      <c r="P1615" s="23">
        <f t="shared" si="1"/>
        <v>170</v>
      </c>
      <c r="Q1615" s="117"/>
    </row>
    <row r="1616" spans="1:17" ht="15.75" customHeight="1" x14ac:dyDescent="0.3">
      <c r="A1616" s="118">
        <v>3419</v>
      </c>
      <c r="B1616" s="118">
        <v>175</v>
      </c>
      <c r="C1616" s="57" t="s">
        <v>562</v>
      </c>
      <c r="D1616" s="57">
        <v>13</v>
      </c>
      <c r="E1616" s="58">
        <v>43587</v>
      </c>
      <c r="F1616" s="57">
        <v>5280</v>
      </c>
      <c r="G1616" s="57">
        <v>8321</v>
      </c>
      <c r="H1616" s="57">
        <v>7462</v>
      </c>
      <c r="I1616" s="57">
        <v>1</v>
      </c>
      <c r="J1616" s="152">
        <f t="shared" si="8"/>
        <v>39.367552703941335</v>
      </c>
      <c r="K1616" s="153" t="s">
        <v>13</v>
      </c>
      <c r="L1616" s="154">
        <f>AVERAGE(J1616:J1617)</f>
        <v>40.123126877281081</v>
      </c>
      <c r="M1616" s="154">
        <f>_xlfn.STDEV.S(J1616,J1617)</f>
        <v>1.0685432433159028</v>
      </c>
      <c r="N1616" s="123">
        <v>2</v>
      </c>
      <c r="O1616" s="123"/>
      <c r="P1616" s="23">
        <f t="shared" si="1"/>
        <v>218.2</v>
      </c>
      <c r="Q1616" s="117">
        <f>AVERAGE(P1616:P1617)</f>
        <v>213.8</v>
      </c>
    </row>
    <row r="1617" spans="1:17" ht="15.75" customHeight="1" x14ac:dyDescent="0.3">
      <c r="A1617" s="118">
        <v>3420</v>
      </c>
      <c r="B1617" s="118">
        <v>176</v>
      </c>
      <c r="C1617" s="57" t="s">
        <v>562</v>
      </c>
      <c r="D1617" s="57">
        <v>13</v>
      </c>
      <c r="E1617" s="58">
        <v>43587</v>
      </c>
      <c r="F1617" s="57">
        <v>5193</v>
      </c>
      <c r="G1617" s="57">
        <v>8143</v>
      </c>
      <c r="H1617" s="57">
        <v>7287</v>
      </c>
      <c r="I1617" s="57"/>
      <c r="J1617" s="152">
        <f t="shared" si="8"/>
        <v>40.878701050620819</v>
      </c>
      <c r="K1617" s="153"/>
      <c r="L1617" s="155"/>
      <c r="M1617" s="155"/>
      <c r="N1617" s="123"/>
      <c r="O1617" s="123"/>
      <c r="P1617" s="23">
        <f t="shared" si="1"/>
        <v>209.4</v>
      </c>
      <c r="Q1617" s="117"/>
    </row>
    <row r="1618" spans="1:17" ht="15.75" customHeight="1" x14ac:dyDescent="0.3">
      <c r="A1618" s="118">
        <v>4139</v>
      </c>
      <c r="B1618" s="118">
        <v>169</v>
      </c>
      <c r="C1618" s="57" t="s">
        <v>562</v>
      </c>
      <c r="D1618" s="57">
        <v>15</v>
      </c>
      <c r="E1618" s="58">
        <v>43599</v>
      </c>
      <c r="F1618" s="57">
        <v>5223</v>
      </c>
      <c r="G1618" s="57">
        <v>9433</v>
      </c>
      <c r="H1618" s="57">
        <v>7967</v>
      </c>
      <c r="I1618" s="57"/>
      <c r="J1618" s="152">
        <f t="shared" si="8"/>
        <v>53.425655976676389</v>
      </c>
      <c r="K1618" s="152"/>
      <c r="L1618" s="154">
        <f>AVERAGE(J1618:J1619)</f>
        <v>54.352934736336671</v>
      </c>
      <c r="M1618" s="154">
        <f>_xlfn.STDEV.S(J1618,J1619)</f>
        <v>1.3113701980120731</v>
      </c>
      <c r="N1618" s="123"/>
      <c r="O1618" s="123"/>
      <c r="P1618" s="23">
        <f t="shared" si="1"/>
        <v>274.39999999999998</v>
      </c>
      <c r="Q1618" s="117">
        <f>AVERAGE(P1618:P1619)</f>
        <v>268.35000000000002</v>
      </c>
    </row>
    <row r="1619" spans="1:17" ht="15.75" customHeight="1" x14ac:dyDescent="0.3">
      <c r="A1619" s="118">
        <v>4140</v>
      </c>
      <c r="B1619" s="118">
        <v>170</v>
      </c>
      <c r="C1619" s="57" t="s">
        <v>562</v>
      </c>
      <c r="D1619" s="57">
        <v>15</v>
      </c>
      <c r="E1619" s="58">
        <v>43599</v>
      </c>
      <c r="F1619" s="57">
        <v>5223</v>
      </c>
      <c r="G1619" s="57">
        <v>9296</v>
      </c>
      <c r="H1619" s="57">
        <v>7846</v>
      </c>
      <c r="I1619" s="57"/>
      <c r="J1619" s="152">
        <f t="shared" si="8"/>
        <v>55.280213495996954</v>
      </c>
      <c r="K1619" s="152"/>
      <c r="L1619" s="155"/>
      <c r="M1619" s="155"/>
      <c r="N1619" s="123"/>
      <c r="O1619" s="123"/>
      <c r="P1619" s="23">
        <f t="shared" si="1"/>
        <v>262.3</v>
      </c>
      <c r="Q1619" s="117"/>
    </row>
    <row r="1620" spans="1:17" ht="15.75" customHeight="1" x14ac:dyDescent="0.3">
      <c r="A1620" s="118">
        <v>4785</v>
      </c>
      <c r="B1620" s="118">
        <v>169</v>
      </c>
      <c r="C1620" s="57" t="s">
        <v>562</v>
      </c>
      <c r="D1620" s="57">
        <v>17</v>
      </c>
      <c r="E1620" s="58">
        <v>43619</v>
      </c>
      <c r="F1620" s="57">
        <v>5223</v>
      </c>
      <c r="G1620" s="57">
        <v>8823</v>
      </c>
      <c r="H1620" s="57">
        <v>7787</v>
      </c>
      <c r="I1620" s="57"/>
      <c r="J1620" s="152">
        <f t="shared" si="8"/>
        <v>40.405616224648988</v>
      </c>
      <c r="K1620" s="153"/>
      <c r="L1620" s="154">
        <f>AVERAGE(J1620:J1621)</f>
        <v>40.638142009196855</v>
      </c>
      <c r="M1620" s="154">
        <f>_xlfn.STDEV.S(J1620,J1621)</f>
        <v>0.32884111810903838</v>
      </c>
      <c r="N1620" s="123"/>
      <c r="O1620" s="123"/>
      <c r="P1620" s="23">
        <f t="shared" si="1"/>
        <v>256.39999999999998</v>
      </c>
      <c r="Q1620" s="117">
        <f>AVERAGE(P1620:P1621)</f>
        <v>246.5</v>
      </c>
    </row>
    <row r="1621" spans="1:17" ht="15.75" customHeight="1" x14ac:dyDescent="0.3">
      <c r="A1621" s="118">
        <v>4786</v>
      </c>
      <c r="B1621" s="118">
        <v>170</v>
      </c>
      <c r="C1621" s="57" t="s">
        <v>562</v>
      </c>
      <c r="D1621" s="57">
        <v>17</v>
      </c>
      <c r="E1621" s="58">
        <v>43619</v>
      </c>
      <c r="F1621" s="57">
        <v>5223</v>
      </c>
      <c r="G1621" s="57">
        <v>8556</v>
      </c>
      <c r="H1621" s="57">
        <v>7589</v>
      </c>
      <c r="I1621" s="57"/>
      <c r="J1621" s="152">
        <f t="shared" si="8"/>
        <v>40.870667793744722</v>
      </c>
      <c r="K1621" s="153"/>
      <c r="L1621" s="155"/>
      <c r="M1621" s="155"/>
      <c r="N1621" s="123"/>
      <c r="O1621" s="123"/>
      <c r="P1621" s="23">
        <f t="shared" si="1"/>
        <v>236.6</v>
      </c>
      <c r="Q1621" s="117"/>
    </row>
    <row r="1622" spans="1:17" ht="15.75" customHeight="1" x14ac:dyDescent="0.3">
      <c r="A1622" s="118">
        <v>3421</v>
      </c>
      <c r="B1622" s="118">
        <v>177</v>
      </c>
      <c r="C1622" s="57" t="s">
        <v>563</v>
      </c>
      <c r="D1622" s="57">
        <v>13</v>
      </c>
      <c r="E1622" s="58">
        <v>43587</v>
      </c>
      <c r="F1622" s="57">
        <v>5259</v>
      </c>
      <c r="G1622" s="57">
        <v>8803</v>
      </c>
      <c r="H1622" s="57">
        <v>7754</v>
      </c>
      <c r="I1622" s="57">
        <v>1</v>
      </c>
      <c r="J1622" s="152">
        <f t="shared" si="8"/>
        <v>42.044088176352709</v>
      </c>
      <c r="K1622" s="153" t="s">
        <v>461</v>
      </c>
      <c r="L1622" s="154">
        <f>AVERAGE(J1622:J1623)</f>
        <v>43.610976894500467</v>
      </c>
      <c r="M1622" s="154">
        <f>_xlfn.STDEV.S(J1622,J1623)</f>
        <v>2.2159152759339493</v>
      </c>
      <c r="N1622" s="123">
        <v>2</v>
      </c>
      <c r="O1622" s="123"/>
      <c r="P1622" s="23">
        <f t="shared" si="1"/>
        <v>249.5</v>
      </c>
      <c r="Q1622" s="117">
        <f>AVERAGE(P1622:P1623)</f>
        <v>251.25</v>
      </c>
    </row>
    <row r="1623" spans="1:17" ht="15.75" customHeight="1" x14ac:dyDescent="0.3">
      <c r="A1623" s="118">
        <v>3422</v>
      </c>
      <c r="B1623" s="118">
        <v>178</v>
      </c>
      <c r="C1623" s="57" t="s">
        <v>563</v>
      </c>
      <c r="D1623" s="57">
        <v>13</v>
      </c>
      <c r="E1623" s="58">
        <v>43587</v>
      </c>
      <c r="F1623" s="57">
        <v>5226</v>
      </c>
      <c r="G1623" s="57">
        <v>8899</v>
      </c>
      <c r="H1623" s="57">
        <v>7756</v>
      </c>
      <c r="I1623" s="57"/>
      <c r="J1623" s="152">
        <f t="shared" si="8"/>
        <v>45.177865612648219</v>
      </c>
      <c r="K1623" s="153"/>
      <c r="L1623" s="155"/>
      <c r="M1623" s="155"/>
      <c r="N1623" s="123"/>
      <c r="O1623" s="123"/>
      <c r="P1623" s="23">
        <f t="shared" si="1"/>
        <v>253</v>
      </c>
      <c r="Q1623" s="117"/>
    </row>
    <row r="1624" spans="1:17" ht="15.75" customHeight="1" x14ac:dyDescent="0.3">
      <c r="A1624" s="118">
        <v>4141</v>
      </c>
      <c r="B1624" s="118">
        <v>171</v>
      </c>
      <c r="C1624" s="57" t="s">
        <v>563</v>
      </c>
      <c r="D1624" s="57">
        <v>15</v>
      </c>
      <c r="E1624" s="58">
        <v>43599</v>
      </c>
      <c r="F1624" s="57">
        <v>5259</v>
      </c>
      <c r="G1624" s="57">
        <v>8677</v>
      </c>
      <c r="H1624" s="57">
        <v>7771</v>
      </c>
      <c r="I1624" s="57"/>
      <c r="J1624" s="152">
        <f t="shared" si="8"/>
        <v>36.066878980891723</v>
      </c>
      <c r="K1624" s="152" t="s">
        <v>378</v>
      </c>
      <c r="L1624" s="154">
        <f>AVERAGE(J1624:J1625)</f>
        <v>36.209377394714949</v>
      </c>
      <c r="M1624" s="154">
        <f>_xlfn.STDEV.S(J1624,J1625)</f>
        <v>0.20152318944545511</v>
      </c>
      <c r="N1624" s="123"/>
      <c r="O1624" s="123"/>
      <c r="P1624" s="23">
        <f t="shared" si="1"/>
        <v>251.2</v>
      </c>
      <c r="Q1624" s="117">
        <f>AVERAGE(P1624:P1625)</f>
        <v>241.55</v>
      </c>
    </row>
    <row r="1625" spans="1:17" ht="15.75" customHeight="1" x14ac:dyDescent="0.3">
      <c r="A1625" s="118">
        <v>4142</v>
      </c>
      <c r="B1625" s="118">
        <v>172</v>
      </c>
      <c r="C1625" s="57" t="s">
        <v>563</v>
      </c>
      <c r="D1625" s="57">
        <v>15</v>
      </c>
      <c r="E1625" s="58">
        <v>43599</v>
      </c>
      <c r="F1625" s="57">
        <v>5274</v>
      </c>
      <c r="G1625" s="57">
        <v>8436</v>
      </c>
      <c r="H1625" s="57">
        <v>7593</v>
      </c>
      <c r="I1625" s="57"/>
      <c r="J1625" s="152">
        <f t="shared" si="8"/>
        <v>36.351875808538168</v>
      </c>
      <c r="K1625" s="152"/>
      <c r="L1625" s="155"/>
      <c r="M1625" s="155"/>
      <c r="N1625" s="123"/>
      <c r="O1625" s="123"/>
      <c r="P1625" s="23">
        <f t="shared" si="1"/>
        <v>231.9</v>
      </c>
      <c r="Q1625" s="117"/>
    </row>
    <row r="1626" spans="1:17" ht="15.75" customHeight="1" x14ac:dyDescent="0.3">
      <c r="A1626" s="118">
        <v>4787</v>
      </c>
      <c r="B1626" s="118">
        <v>171</v>
      </c>
      <c r="C1626" s="57" t="s">
        <v>563</v>
      </c>
      <c r="D1626" s="57">
        <v>17</v>
      </c>
      <c r="E1626" s="58">
        <v>43619</v>
      </c>
      <c r="F1626" s="57">
        <v>5259</v>
      </c>
      <c r="G1626" s="57">
        <v>8395</v>
      </c>
      <c r="H1626" s="57">
        <v>7697</v>
      </c>
      <c r="I1626" s="57"/>
      <c r="J1626" s="152">
        <f t="shared" si="8"/>
        <v>28.630024610336342</v>
      </c>
      <c r="K1626" s="153"/>
      <c r="L1626" s="154">
        <f>AVERAGE(J1626:J1627)</f>
        <v>28.269858548842755</v>
      </c>
      <c r="M1626" s="154">
        <f>_xlfn.STDEV.S(J1626,J1627)</f>
        <v>0.50935172887073488</v>
      </c>
      <c r="N1626" s="123"/>
      <c r="O1626" s="123"/>
      <c r="P1626" s="23">
        <f t="shared" si="1"/>
        <v>243.8</v>
      </c>
      <c r="Q1626" s="117">
        <f>AVERAGE(P1626:P1627)</f>
        <v>250.35</v>
      </c>
    </row>
    <row r="1627" spans="1:17" ht="15.75" customHeight="1" x14ac:dyDescent="0.3">
      <c r="A1627" s="118">
        <v>4788</v>
      </c>
      <c r="B1627" s="118">
        <v>172</v>
      </c>
      <c r="C1627" s="57" t="s">
        <v>563</v>
      </c>
      <c r="D1627" s="57">
        <v>17</v>
      </c>
      <c r="E1627" s="58">
        <v>43619</v>
      </c>
      <c r="F1627" s="57">
        <v>5274</v>
      </c>
      <c r="G1627" s="57">
        <v>8560</v>
      </c>
      <c r="H1627" s="57">
        <v>7843</v>
      </c>
      <c r="I1627" s="57"/>
      <c r="J1627" s="152">
        <f t="shared" si="8"/>
        <v>27.909692487349165</v>
      </c>
      <c r="K1627" s="153"/>
      <c r="L1627" s="155"/>
      <c r="M1627" s="155"/>
      <c r="N1627" s="123"/>
      <c r="O1627" s="123"/>
      <c r="P1627" s="23">
        <f t="shared" si="1"/>
        <v>256.89999999999998</v>
      </c>
      <c r="Q1627" s="117"/>
    </row>
    <row r="1628" spans="1:17" ht="15.75" customHeight="1" x14ac:dyDescent="0.3">
      <c r="A1628" s="118">
        <v>6073</v>
      </c>
      <c r="B1628" s="118">
        <v>160</v>
      </c>
      <c r="C1628" s="7" t="s">
        <v>563</v>
      </c>
      <c r="D1628" s="7">
        <v>22</v>
      </c>
      <c r="E1628" s="156">
        <v>43685</v>
      </c>
      <c r="F1628" s="7">
        <v>5234</v>
      </c>
      <c r="G1628" s="7">
        <v>8263</v>
      </c>
      <c r="H1628" s="7">
        <v>7790</v>
      </c>
      <c r="I1628" s="7">
        <v>5</v>
      </c>
      <c r="J1628" s="152">
        <f t="shared" si="8"/>
        <v>18.505477308294211</v>
      </c>
      <c r="K1628" s="153"/>
      <c r="L1628" s="154">
        <f>AVERAGE(J1628:J1629)</f>
        <v>18.332340644196854</v>
      </c>
      <c r="M1628" s="154">
        <f>_xlfn.STDEV.S(J1628,J1629)</f>
        <v>0.2448522185105135</v>
      </c>
      <c r="N1628" s="123"/>
      <c r="O1628" s="123"/>
      <c r="P1628" s="23">
        <f t="shared" si="1"/>
        <v>255.6</v>
      </c>
      <c r="Q1628" s="117">
        <f>AVERAGE(P1628:P1629)</f>
        <v>248.39999999999998</v>
      </c>
    </row>
    <row r="1629" spans="1:17" ht="15.75" customHeight="1" x14ac:dyDescent="0.3">
      <c r="A1629" s="118">
        <v>6074</v>
      </c>
      <c r="B1629" s="118">
        <v>160</v>
      </c>
      <c r="C1629" s="7" t="s">
        <v>563</v>
      </c>
      <c r="D1629" s="7">
        <v>22</v>
      </c>
      <c r="E1629" s="156">
        <v>43685</v>
      </c>
      <c r="F1629" s="7">
        <v>5234</v>
      </c>
      <c r="G1629" s="7">
        <v>8084</v>
      </c>
      <c r="H1629" s="7">
        <v>7646</v>
      </c>
      <c r="I1629" s="7"/>
      <c r="J1629" s="152">
        <f t="shared" si="8"/>
        <v>18.159203980099502</v>
      </c>
      <c r="K1629" s="153"/>
      <c r="L1629" s="155"/>
      <c r="M1629" s="155"/>
      <c r="N1629" s="123"/>
      <c r="O1629" s="123"/>
      <c r="P1629" s="23">
        <f t="shared" si="1"/>
        <v>241.2</v>
      </c>
      <c r="Q1629" s="117"/>
    </row>
    <row r="1630" spans="1:17" ht="15.75" customHeight="1" x14ac:dyDescent="0.3">
      <c r="A1630" s="118">
        <v>3789</v>
      </c>
      <c r="B1630" s="118">
        <v>211</v>
      </c>
      <c r="C1630" s="81" t="s">
        <v>564</v>
      </c>
      <c r="D1630" s="81">
        <v>14</v>
      </c>
      <c r="E1630" s="82">
        <v>43591</v>
      </c>
      <c r="F1630" s="81">
        <v>5194</v>
      </c>
      <c r="G1630" s="134">
        <v>8264</v>
      </c>
      <c r="H1630" s="81">
        <v>7139</v>
      </c>
      <c r="I1630" s="81">
        <v>2</v>
      </c>
      <c r="J1630" s="135">
        <f t="shared" si="8"/>
        <v>57.840616966580981</v>
      </c>
      <c r="K1630" s="142" t="s">
        <v>373</v>
      </c>
      <c r="L1630" s="137">
        <f>AVERAGE(J1630:J1631)</f>
        <v>58.254346538258773</v>
      </c>
      <c r="M1630" s="137">
        <f>_xlfn.STDEV.S(J1630,J1631)</f>
        <v>0.58510197142154907</v>
      </c>
      <c r="N1630" s="123">
        <v>3</v>
      </c>
      <c r="O1630" s="123"/>
      <c r="P1630" s="23">
        <f t="shared" si="1"/>
        <v>194.5</v>
      </c>
      <c r="Q1630" s="117">
        <f>AVERAGE(P1630:P1631)</f>
        <v>191.85</v>
      </c>
    </row>
    <row r="1631" spans="1:17" ht="15.75" customHeight="1" x14ac:dyDescent="0.3">
      <c r="A1631" s="118">
        <v>3790</v>
      </c>
      <c r="B1631" s="118">
        <v>212</v>
      </c>
      <c r="C1631" s="81" t="s">
        <v>564</v>
      </c>
      <c r="D1631" s="81">
        <v>14</v>
      </c>
      <c r="E1631" s="82">
        <v>43591</v>
      </c>
      <c r="F1631" s="81">
        <v>5225</v>
      </c>
      <c r="G1631" s="134">
        <v>8227</v>
      </c>
      <c r="H1631" s="81">
        <v>7117</v>
      </c>
      <c r="I1631" s="81"/>
      <c r="J1631" s="135">
        <f t="shared" si="8"/>
        <v>58.668076109936571</v>
      </c>
      <c r="K1631" s="142"/>
      <c r="L1631" s="138"/>
      <c r="M1631" s="138"/>
      <c r="N1631" s="123"/>
      <c r="O1631" s="123"/>
      <c r="P1631" s="23">
        <f t="shared" si="1"/>
        <v>189.2</v>
      </c>
      <c r="Q1631" s="117"/>
    </row>
    <row r="1632" spans="1:17" ht="15.75" customHeight="1" x14ac:dyDescent="0.3">
      <c r="A1632" s="118">
        <v>4449</v>
      </c>
      <c r="B1632" s="118">
        <v>155</v>
      </c>
      <c r="C1632" s="81" t="s">
        <v>564</v>
      </c>
      <c r="D1632" s="81">
        <v>16</v>
      </c>
      <c r="E1632" s="82">
        <v>43607</v>
      </c>
      <c r="F1632" s="81">
        <v>5181</v>
      </c>
      <c r="G1632" s="81">
        <v>7354</v>
      </c>
      <c r="H1632" s="81">
        <v>6775</v>
      </c>
      <c r="I1632" s="81">
        <v>2</v>
      </c>
      <c r="J1632" s="135">
        <f t="shared" si="8"/>
        <v>36.323713927227104</v>
      </c>
      <c r="K1632" s="142" t="s">
        <v>13</v>
      </c>
      <c r="L1632" s="137">
        <f>AVERAGE(J1632:J1633)</f>
        <v>36.066199317295116</v>
      </c>
      <c r="M1632" s="137">
        <f>_xlfn.STDEV.S(J1632,J1633)</f>
        <v>0.36418065387503984</v>
      </c>
      <c r="N1632" s="123"/>
      <c r="O1632" s="123"/>
      <c r="P1632" s="23">
        <f t="shared" si="1"/>
        <v>159.4</v>
      </c>
      <c r="Q1632" s="117">
        <f>AVERAGE(P1632:P1633)</f>
        <v>159.15</v>
      </c>
    </row>
    <row r="1633" spans="1:17" ht="15.75" customHeight="1" x14ac:dyDescent="0.3">
      <c r="A1633" s="118">
        <v>4450</v>
      </c>
      <c r="B1633" s="118">
        <v>156</v>
      </c>
      <c r="C1633" s="81" t="s">
        <v>564</v>
      </c>
      <c r="D1633" s="81">
        <v>16</v>
      </c>
      <c r="E1633" s="82">
        <v>43607</v>
      </c>
      <c r="F1633" s="81">
        <v>5171</v>
      </c>
      <c r="G1633" s="81">
        <v>7329</v>
      </c>
      <c r="H1633" s="81">
        <v>6760</v>
      </c>
      <c r="I1633" s="81"/>
      <c r="J1633" s="135">
        <f t="shared" si="8"/>
        <v>35.80868470736312</v>
      </c>
      <c r="K1633" s="142"/>
      <c r="L1633" s="138"/>
      <c r="M1633" s="138"/>
      <c r="N1633" s="123"/>
      <c r="O1633" s="123"/>
      <c r="P1633" s="23">
        <f t="shared" si="1"/>
        <v>158.9</v>
      </c>
      <c r="Q1633" s="117"/>
    </row>
    <row r="1634" spans="1:17" ht="15.75" customHeight="1" x14ac:dyDescent="0.3">
      <c r="A1634" s="118">
        <v>5095</v>
      </c>
      <c r="B1634" s="118">
        <v>155</v>
      </c>
      <c r="C1634" s="81" t="s">
        <v>564</v>
      </c>
      <c r="D1634" s="81">
        <v>18</v>
      </c>
      <c r="E1634" s="82">
        <v>43626</v>
      </c>
      <c r="F1634" s="81">
        <v>5181</v>
      </c>
      <c r="G1634" s="81">
        <v>8233</v>
      </c>
      <c r="H1634" s="81">
        <v>7375</v>
      </c>
      <c r="I1634" s="81">
        <v>6</v>
      </c>
      <c r="J1634" s="135">
        <f t="shared" si="8"/>
        <v>39.106654512306285</v>
      </c>
      <c r="K1634" s="142"/>
      <c r="L1634" s="137">
        <f>AVERAGE(J1634:J1635)</f>
        <v>39.267472155118149</v>
      </c>
      <c r="M1634" s="137">
        <f>_xlfn.STDEV.S(J1634,J1635)</f>
        <v>0.22743049153341008</v>
      </c>
      <c r="N1634" s="123"/>
      <c r="O1634" s="123"/>
      <c r="P1634" s="23">
        <f t="shared" si="1"/>
        <v>219.4</v>
      </c>
      <c r="Q1634" s="117">
        <f>AVERAGE(P1634:P1635)</f>
        <v>211.15</v>
      </c>
    </row>
    <row r="1635" spans="1:17" ht="15.75" customHeight="1" x14ac:dyDescent="0.3">
      <c r="A1635" s="118">
        <v>5096</v>
      </c>
      <c r="B1635" s="118">
        <v>156</v>
      </c>
      <c r="C1635" s="81" t="s">
        <v>564</v>
      </c>
      <c r="D1635" s="81">
        <v>18</v>
      </c>
      <c r="E1635" s="82">
        <v>43626</v>
      </c>
      <c r="F1635" s="81">
        <v>5171</v>
      </c>
      <c r="G1635" s="81">
        <v>8000</v>
      </c>
      <c r="H1635" s="81">
        <v>7200</v>
      </c>
      <c r="I1635" s="81"/>
      <c r="J1635" s="135">
        <f t="shared" si="8"/>
        <v>39.428289797930013</v>
      </c>
      <c r="K1635" s="142"/>
      <c r="L1635" s="138"/>
      <c r="M1635" s="138"/>
      <c r="N1635" s="123"/>
      <c r="O1635" s="123"/>
      <c r="P1635" s="23">
        <f t="shared" si="1"/>
        <v>202.9</v>
      </c>
      <c r="Q1635" s="117"/>
    </row>
    <row r="1636" spans="1:17" ht="15.75" customHeight="1" x14ac:dyDescent="0.3">
      <c r="A1636" s="118">
        <v>6075</v>
      </c>
      <c r="B1636" s="118">
        <v>161</v>
      </c>
      <c r="C1636" s="7" t="s">
        <v>564</v>
      </c>
      <c r="D1636" s="7">
        <v>22</v>
      </c>
      <c r="E1636" s="156">
        <v>43685</v>
      </c>
      <c r="F1636" s="7">
        <v>5264</v>
      </c>
      <c r="G1636" s="7">
        <v>8041</v>
      </c>
      <c r="H1636" s="7">
        <v>7603</v>
      </c>
      <c r="I1636" s="7">
        <v>6</v>
      </c>
      <c r="J1636" s="152">
        <f t="shared" si="8"/>
        <v>18.725951261222747</v>
      </c>
      <c r="K1636" s="153"/>
      <c r="L1636" s="154">
        <f>AVERAGE(J1636:J1637)</f>
        <v>18.308123309936267</v>
      </c>
      <c r="M1636" s="154">
        <f>_xlfn.STDEV.S(J1636,J1637)</f>
        <v>0.59089795544790458</v>
      </c>
      <c r="N1636" s="123"/>
      <c r="O1636" s="123"/>
      <c r="P1636" s="23">
        <f t="shared" si="1"/>
        <v>233.9</v>
      </c>
      <c r="Q1636" s="117">
        <f>AVERAGE(P1636:P1637)</f>
        <v>235.45</v>
      </c>
    </row>
    <row r="1637" spans="1:17" ht="15.75" customHeight="1" x14ac:dyDescent="0.3">
      <c r="A1637" s="118">
        <v>6076</v>
      </c>
      <c r="B1637" s="118">
        <v>161</v>
      </c>
      <c r="C1637" s="7" t="s">
        <v>564</v>
      </c>
      <c r="D1637" s="7">
        <v>22</v>
      </c>
      <c r="E1637" s="156">
        <v>43685</v>
      </c>
      <c r="F1637" s="7">
        <v>5264</v>
      </c>
      <c r="G1637" s="7">
        <v>8058</v>
      </c>
      <c r="H1637" s="7">
        <v>7634</v>
      </c>
      <c r="I1637" s="7"/>
      <c r="J1637" s="152">
        <f t="shared" si="8"/>
        <v>17.890295358649787</v>
      </c>
      <c r="K1637" s="153"/>
      <c r="L1637" s="155"/>
      <c r="M1637" s="155"/>
      <c r="N1637" s="123"/>
      <c r="O1637" s="123"/>
      <c r="P1637" s="23">
        <f t="shared" si="1"/>
        <v>237</v>
      </c>
      <c r="Q1637" s="117"/>
    </row>
    <row r="1638" spans="1:17" ht="15.75" customHeight="1" x14ac:dyDescent="0.3">
      <c r="A1638" s="118">
        <v>2983</v>
      </c>
      <c r="B1638" s="118">
        <v>67</v>
      </c>
      <c r="C1638" s="57" t="s">
        <v>565</v>
      </c>
      <c r="D1638" s="57">
        <v>11</v>
      </c>
      <c r="E1638" s="58">
        <v>43571</v>
      </c>
      <c r="F1638" s="151">
        <v>5217</v>
      </c>
      <c r="G1638" s="57">
        <v>8463</v>
      </c>
      <c r="H1638" s="57">
        <v>7415</v>
      </c>
      <c r="I1638" s="57">
        <v>2</v>
      </c>
      <c r="J1638" s="152">
        <f t="shared" si="8"/>
        <v>47.679708826205641</v>
      </c>
      <c r="K1638" s="153" t="s">
        <v>13</v>
      </c>
      <c r="L1638" s="154">
        <f>AVERAGE(J1638:J1639)</f>
        <v>48.513424876857883</v>
      </c>
      <c r="M1638" s="154">
        <f>_xlfn.STDEV.S(J1638,J1639)</f>
        <v>1.1790525460005403</v>
      </c>
      <c r="N1638" s="123">
        <v>2</v>
      </c>
      <c r="O1638" s="123"/>
      <c r="P1638" s="23">
        <f t="shared" si="1"/>
        <v>219.8</v>
      </c>
      <c r="Q1638" s="117">
        <f>AVERAGE(P1638:P1639)</f>
        <v>220.95</v>
      </c>
    </row>
    <row r="1639" spans="1:17" ht="15.75" customHeight="1" x14ac:dyDescent="0.3">
      <c r="A1639" s="118">
        <v>2984</v>
      </c>
      <c r="B1639" s="118">
        <v>68</v>
      </c>
      <c r="C1639" s="57" t="s">
        <v>565</v>
      </c>
      <c r="D1639" s="57">
        <v>11</v>
      </c>
      <c r="E1639" s="58">
        <v>43571</v>
      </c>
      <c r="F1639" s="151">
        <v>5288</v>
      </c>
      <c r="G1639" s="57">
        <v>8605</v>
      </c>
      <c r="H1639" s="57">
        <v>7509</v>
      </c>
      <c r="I1639" s="57"/>
      <c r="J1639" s="152">
        <f t="shared" si="8"/>
        <v>49.347140927510132</v>
      </c>
      <c r="K1639" s="153"/>
      <c r="L1639" s="155"/>
      <c r="M1639" s="155"/>
      <c r="N1639" s="123"/>
      <c r="O1639" s="123"/>
      <c r="P1639" s="23">
        <f t="shared" si="1"/>
        <v>222.1</v>
      </c>
      <c r="Q1639" s="117"/>
    </row>
    <row r="1640" spans="1:17" ht="15.75" customHeight="1" x14ac:dyDescent="0.3">
      <c r="A1640" s="118">
        <v>3791</v>
      </c>
      <c r="B1640" s="118">
        <v>213</v>
      </c>
      <c r="C1640" s="57" t="s">
        <v>565</v>
      </c>
      <c r="D1640" s="57">
        <v>14</v>
      </c>
      <c r="E1640" s="58">
        <v>43591</v>
      </c>
      <c r="F1640" s="57">
        <v>5207</v>
      </c>
      <c r="G1640" s="151">
        <v>8812</v>
      </c>
      <c r="H1640" s="57">
        <v>7926</v>
      </c>
      <c r="I1640" s="57"/>
      <c r="J1640" s="152">
        <f t="shared" si="8"/>
        <v>32.585509378447959</v>
      </c>
      <c r="K1640" s="153" t="s">
        <v>418</v>
      </c>
      <c r="L1640" s="154">
        <f>AVERAGE(J1640:J1641)</f>
        <v>33.800366694443639</v>
      </c>
      <c r="M1640" s="154">
        <f>_xlfn.STDEV.S(J1640,J1641)</f>
        <v>1.7180676926292671</v>
      </c>
      <c r="N1640" s="123"/>
      <c r="O1640" s="123"/>
      <c r="P1640" s="23">
        <f t="shared" si="1"/>
        <v>271.89999999999998</v>
      </c>
      <c r="Q1640" s="117">
        <f>AVERAGE(P1640:P1641)</f>
        <v>250.89999999999998</v>
      </c>
    </row>
    <row r="1641" spans="1:17" ht="15.75" customHeight="1" x14ac:dyDescent="0.3">
      <c r="A1641" s="118">
        <v>3792</v>
      </c>
      <c r="B1641" s="118">
        <v>214</v>
      </c>
      <c r="C1641" s="57" t="s">
        <v>565</v>
      </c>
      <c r="D1641" s="57">
        <v>14</v>
      </c>
      <c r="E1641" s="58">
        <v>43591</v>
      </c>
      <c r="F1641" s="57">
        <v>5237</v>
      </c>
      <c r="G1641" s="151">
        <v>8341</v>
      </c>
      <c r="H1641" s="57">
        <v>7536</v>
      </c>
      <c r="I1641" s="57"/>
      <c r="J1641" s="152">
        <f t="shared" si="8"/>
        <v>35.015224010439319</v>
      </c>
      <c r="K1641" s="153"/>
      <c r="L1641" s="155"/>
      <c r="M1641" s="155"/>
      <c r="N1641" s="123"/>
      <c r="O1641" s="123"/>
      <c r="P1641" s="23">
        <f t="shared" si="1"/>
        <v>229.9</v>
      </c>
      <c r="Q1641" s="117"/>
    </row>
    <row r="1642" spans="1:17" ht="15.75" customHeight="1" x14ac:dyDescent="0.3">
      <c r="A1642" s="118">
        <v>3969</v>
      </c>
      <c r="B1642" s="118">
        <v>391</v>
      </c>
      <c r="C1642" s="57" t="s">
        <v>565</v>
      </c>
      <c r="D1642" s="57">
        <v>14</v>
      </c>
      <c r="E1642" s="58">
        <v>43591</v>
      </c>
      <c r="F1642" s="151">
        <v>5525</v>
      </c>
      <c r="G1642" s="57">
        <v>8683</v>
      </c>
      <c r="H1642" s="57">
        <v>7866</v>
      </c>
      <c r="I1642" s="57"/>
      <c r="J1642" s="152">
        <f t="shared" si="8"/>
        <v>34.899615548910724</v>
      </c>
      <c r="K1642" s="153" t="s">
        <v>13</v>
      </c>
      <c r="L1642" s="154">
        <f>AVERAGE(J1642:J1643)</f>
        <v>34.770457794273042</v>
      </c>
      <c r="M1642" s="154">
        <f>_xlfn.STDEV.S(J1642,J1643)</f>
        <v>0.18265664829427061</v>
      </c>
      <c r="N1642" s="123"/>
      <c r="O1642" s="123"/>
      <c r="P1642" s="23">
        <f t="shared" si="1"/>
        <v>234.1</v>
      </c>
      <c r="Q1642" s="117">
        <f>AVERAGE(P1642:P1643)</f>
        <v>243.2</v>
      </c>
    </row>
    <row r="1643" spans="1:17" ht="15.75" customHeight="1" x14ac:dyDescent="0.3">
      <c r="A1643" s="118">
        <v>3970</v>
      </c>
      <c r="B1643" s="118">
        <v>392</v>
      </c>
      <c r="C1643" s="57" t="s">
        <v>565</v>
      </c>
      <c r="D1643" s="57">
        <v>14</v>
      </c>
      <c r="E1643" s="58">
        <v>43591</v>
      </c>
      <c r="F1643" s="151">
        <v>5540</v>
      </c>
      <c r="G1643" s="57">
        <v>8937</v>
      </c>
      <c r="H1643" s="57">
        <v>8063</v>
      </c>
      <c r="I1643" s="57"/>
      <c r="J1643" s="152">
        <f t="shared" si="8"/>
        <v>34.641300039635354</v>
      </c>
      <c r="K1643" s="153"/>
      <c r="L1643" s="155"/>
      <c r="M1643" s="155"/>
      <c r="N1643" s="123"/>
      <c r="O1643" s="123"/>
      <c r="P1643" s="23">
        <f t="shared" si="1"/>
        <v>252.3</v>
      </c>
      <c r="Q1643" s="117"/>
    </row>
    <row r="1644" spans="1:17" ht="15.75" customHeight="1" x14ac:dyDescent="0.3">
      <c r="A1644" s="118">
        <v>4451</v>
      </c>
      <c r="B1644" s="118">
        <v>157</v>
      </c>
      <c r="C1644" s="57" t="s">
        <v>565</v>
      </c>
      <c r="D1644" s="57">
        <v>16</v>
      </c>
      <c r="E1644" s="58">
        <v>43607</v>
      </c>
      <c r="F1644" s="57">
        <v>5319</v>
      </c>
      <c r="G1644" s="57">
        <v>8788</v>
      </c>
      <c r="H1644" s="57">
        <v>8091</v>
      </c>
      <c r="I1644" s="57">
        <v>2</v>
      </c>
      <c r="J1644" s="152">
        <f t="shared" si="8"/>
        <v>25.144300144300146</v>
      </c>
      <c r="K1644" s="153"/>
      <c r="L1644" s="154">
        <f>AVERAGE(J1644:J1645)</f>
        <v>24.713507664872257</v>
      </c>
      <c r="M1644" s="154">
        <f>_xlfn.STDEV.S(J1644,J1645)</f>
        <v>0.60923256697525408</v>
      </c>
      <c r="N1644" s="123"/>
      <c r="O1644" s="123"/>
      <c r="P1644" s="23">
        <f t="shared" si="1"/>
        <v>277.2</v>
      </c>
      <c r="Q1644" s="117">
        <f>AVERAGE(P1644:P1645)</f>
        <v>281.5</v>
      </c>
    </row>
    <row r="1645" spans="1:17" ht="15.75" customHeight="1" x14ac:dyDescent="0.3">
      <c r="A1645" s="118">
        <v>4452</v>
      </c>
      <c r="B1645" s="118">
        <v>158</v>
      </c>
      <c r="C1645" s="57" t="s">
        <v>565</v>
      </c>
      <c r="D1645" s="57">
        <v>16</v>
      </c>
      <c r="E1645" s="58">
        <v>43607</v>
      </c>
      <c r="F1645" s="57">
        <v>5219</v>
      </c>
      <c r="G1645" s="57">
        <v>8771</v>
      </c>
      <c r="H1645" s="57">
        <v>8077</v>
      </c>
      <c r="I1645" s="57"/>
      <c r="J1645" s="152">
        <f t="shared" si="8"/>
        <v>24.282715185444367</v>
      </c>
      <c r="K1645" s="153"/>
      <c r="L1645" s="155"/>
      <c r="M1645" s="155"/>
      <c r="N1645" s="123"/>
      <c r="O1645" s="123"/>
      <c r="P1645" s="23">
        <f t="shared" si="1"/>
        <v>285.8</v>
      </c>
      <c r="Q1645" s="117"/>
    </row>
    <row r="1646" spans="1:17" ht="15.75" customHeight="1" x14ac:dyDescent="0.3">
      <c r="A1646" s="118">
        <v>5097</v>
      </c>
      <c r="B1646" s="118">
        <v>157</v>
      </c>
      <c r="C1646" s="57" t="s">
        <v>565</v>
      </c>
      <c r="D1646" s="57">
        <v>18</v>
      </c>
      <c r="E1646" s="58">
        <v>43626</v>
      </c>
      <c r="F1646" s="57">
        <v>5319</v>
      </c>
      <c r="G1646" s="57">
        <v>8134</v>
      </c>
      <c r="H1646" s="57">
        <v>7650</v>
      </c>
      <c r="I1646" s="57">
        <v>5</v>
      </c>
      <c r="J1646" s="152">
        <f t="shared" si="8"/>
        <v>20.763620763620764</v>
      </c>
      <c r="K1646" s="153"/>
      <c r="L1646" s="154">
        <f>AVERAGE(J1646:J1647)</f>
        <v>20.696996628228721</v>
      </c>
      <c r="M1646" s="154">
        <f>_xlfn.STDEV.S(J1646,J1647)</f>
        <v>9.4220755852809049E-2</v>
      </c>
      <c r="N1646" s="123"/>
      <c r="O1646" s="123"/>
      <c r="P1646" s="23">
        <f t="shared" si="1"/>
        <v>233.1</v>
      </c>
      <c r="Q1646" s="117">
        <f>AVERAGE(P1646:P1647)</f>
        <v>238.7</v>
      </c>
    </row>
    <row r="1647" spans="1:17" ht="15.75" customHeight="1" x14ac:dyDescent="0.3">
      <c r="A1647" s="118">
        <v>5098</v>
      </c>
      <c r="B1647" s="118">
        <v>158</v>
      </c>
      <c r="C1647" s="57" t="s">
        <v>565</v>
      </c>
      <c r="D1647" s="57">
        <v>18</v>
      </c>
      <c r="E1647" s="58">
        <v>43626</v>
      </c>
      <c r="F1647" s="57">
        <v>5219</v>
      </c>
      <c r="G1647" s="57">
        <v>8166</v>
      </c>
      <c r="H1647" s="57">
        <v>7662</v>
      </c>
      <c r="I1647" s="57"/>
      <c r="J1647" s="152">
        <f t="shared" si="8"/>
        <v>20.630372492836678</v>
      </c>
      <c r="K1647" s="153"/>
      <c r="L1647" s="155"/>
      <c r="M1647" s="155"/>
      <c r="N1647" s="123"/>
      <c r="O1647" s="123"/>
      <c r="P1647" s="23">
        <f t="shared" si="1"/>
        <v>244.3</v>
      </c>
      <c r="Q1647" s="117"/>
    </row>
    <row r="1648" spans="1:17" ht="15.75" customHeight="1" x14ac:dyDescent="0.3">
      <c r="A1648" s="118">
        <v>5649</v>
      </c>
      <c r="B1648" s="118">
        <v>93</v>
      </c>
      <c r="C1648" s="7" t="s">
        <v>565</v>
      </c>
      <c r="D1648" s="7">
        <v>21</v>
      </c>
      <c r="E1648" s="156">
        <v>43657</v>
      </c>
      <c r="F1648" s="7">
        <v>5234</v>
      </c>
      <c r="G1648" s="7">
        <v>8319</v>
      </c>
      <c r="H1648" s="7">
        <v>7821</v>
      </c>
      <c r="I1648" s="7">
        <v>5</v>
      </c>
      <c r="J1648" s="152">
        <f t="shared" si="8"/>
        <v>19.250096637031312</v>
      </c>
      <c r="K1648" s="153"/>
      <c r="L1648" s="154">
        <f>AVERAGE(J1648:J1649)</f>
        <v>19.150556702390077</v>
      </c>
      <c r="M1648" s="154">
        <f>_xlfn.STDEV.S(J1648,J1649)</f>
        <v>0.14077072556736681</v>
      </c>
      <c r="N1648" s="123"/>
      <c r="O1648" s="123"/>
      <c r="P1648" s="23">
        <f t="shared" si="1"/>
        <v>258.7</v>
      </c>
      <c r="Q1648" s="117">
        <f>AVERAGE(P1648:P1649)</f>
        <v>269.5</v>
      </c>
    </row>
    <row r="1649" spans="1:17" ht="15.75" customHeight="1" x14ac:dyDescent="0.3">
      <c r="A1649" s="118">
        <v>5650</v>
      </c>
      <c r="B1649" s="118">
        <v>94</v>
      </c>
      <c r="C1649" s="7" t="s">
        <v>565</v>
      </c>
      <c r="D1649" s="7">
        <v>21</v>
      </c>
      <c r="E1649" s="156">
        <v>43657</v>
      </c>
      <c r="F1649" s="7">
        <v>5218</v>
      </c>
      <c r="G1649" s="7">
        <v>8555</v>
      </c>
      <c r="H1649" s="7">
        <v>8021</v>
      </c>
      <c r="I1649" s="7"/>
      <c r="J1649" s="152">
        <f t="shared" si="8"/>
        <v>19.051016767748841</v>
      </c>
      <c r="K1649" s="153"/>
      <c r="L1649" s="155"/>
      <c r="M1649" s="155"/>
      <c r="N1649" s="123"/>
      <c r="O1649" s="123"/>
      <c r="P1649" s="23">
        <f t="shared" si="1"/>
        <v>280.3</v>
      </c>
      <c r="Q1649" s="117"/>
    </row>
    <row r="1650" spans="1:17" ht="15.75" customHeight="1" x14ac:dyDescent="0.3">
      <c r="A1650" s="118">
        <v>2985</v>
      </c>
      <c r="B1650" s="118">
        <v>69</v>
      </c>
      <c r="C1650" s="57" t="s">
        <v>566</v>
      </c>
      <c r="D1650" s="57">
        <v>11</v>
      </c>
      <c r="E1650" s="58">
        <v>43571</v>
      </c>
      <c r="F1650" s="151">
        <v>5248</v>
      </c>
      <c r="G1650" s="57">
        <v>8804</v>
      </c>
      <c r="H1650" s="57">
        <v>7359</v>
      </c>
      <c r="I1650" s="57">
        <v>2</v>
      </c>
      <c r="J1650" s="152">
        <f t="shared" si="8"/>
        <v>68.45097110374229</v>
      </c>
      <c r="K1650" s="153">
        <v>0.5</v>
      </c>
      <c r="L1650" s="154">
        <f>AVERAGE(J1650:J1651)</f>
        <v>68.571059939818412</v>
      </c>
      <c r="M1650" s="154">
        <f>_xlfn.STDEV.S(J1650,J1651)</f>
        <v>0.16983126066845</v>
      </c>
      <c r="N1650" s="123">
        <v>2</v>
      </c>
      <c r="O1650" s="123"/>
      <c r="P1650" s="23">
        <f t="shared" si="1"/>
        <v>211.1</v>
      </c>
      <c r="Q1650" s="117">
        <f>AVERAGE(P1650:P1651)</f>
        <v>211.75</v>
      </c>
    </row>
    <row r="1651" spans="1:17" ht="15.75" customHeight="1" x14ac:dyDescent="0.3">
      <c r="A1651" s="118">
        <v>2986</v>
      </c>
      <c r="B1651" s="118">
        <v>70</v>
      </c>
      <c r="C1651" s="57" t="s">
        <v>566</v>
      </c>
      <c r="D1651" s="57">
        <v>11</v>
      </c>
      <c r="E1651" s="58">
        <v>43571</v>
      </c>
      <c r="F1651" s="151">
        <v>5266</v>
      </c>
      <c r="G1651" s="57">
        <v>8849</v>
      </c>
      <c r="H1651" s="57">
        <v>7390</v>
      </c>
      <c r="I1651" s="57"/>
      <c r="J1651" s="152">
        <f t="shared" si="8"/>
        <v>68.691148775894533</v>
      </c>
      <c r="K1651" s="153"/>
      <c r="L1651" s="155"/>
      <c r="M1651" s="155"/>
      <c r="N1651" s="123"/>
      <c r="O1651" s="123"/>
      <c r="P1651" s="23">
        <f t="shared" si="1"/>
        <v>212.4</v>
      </c>
      <c r="Q1651" s="117"/>
    </row>
    <row r="1652" spans="1:17" ht="15.75" customHeight="1" x14ac:dyDescent="0.3">
      <c r="A1652" s="118">
        <v>3793</v>
      </c>
      <c r="B1652" s="118">
        <v>215</v>
      </c>
      <c r="C1652" s="57" t="s">
        <v>566</v>
      </c>
      <c r="D1652" s="57">
        <v>14</v>
      </c>
      <c r="E1652" s="58">
        <v>43591</v>
      </c>
      <c r="F1652" s="57">
        <v>5148</v>
      </c>
      <c r="G1652" s="151">
        <v>8460</v>
      </c>
      <c r="H1652" s="57">
        <v>7507</v>
      </c>
      <c r="I1652" s="57"/>
      <c r="J1652" s="152">
        <f t="shared" si="8"/>
        <v>40.398473929631201</v>
      </c>
      <c r="K1652" s="153" t="s">
        <v>13</v>
      </c>
      <c r="L1652" s="154">
        <f>AVERAGE(J1652:J1653)</f>
        <v>39.825810998684467</v>
      </c>
      <c r="M1652" s="154">
        <f>_xlfn.STDEV.S(J1652,J1653)</f>
        <v>0.80986768361319861</v>
      </c>
      <c r="N1652" s="123"/>
      <c r="O1652" s="123"/>
      <c r="P1652" s="23">
        <f t="shared" si="1"/>
        <v>235.9</v>
      </c>
      <c r="Q1652" s="117">
        <f>AVERAGE(P1652:P1653)</f>
        <v>233.10000000000002</v>
      </c>
    </row>
    <row r="1653" spans="1:17" ht="15.75" customHeight="1" x14ac:dyDescent="0.3">
      <c r="A1653" s="118">
        <v>3794</v>
      </c>
      <c r="B1653" s="118">
        <v>216</v>
      </c>
      <c r="C1653" s="57" t="s">
        <v>566</v>
      </c>
      <c r="D1653" s="57">
        <v>14</v>
      </c>
      <c r="E1653" s="58">
        <v>43591</v>
      </c>
      <c r="F1653" s="57">
        <v>5240</v>
      </c>
      <c r="G1653" s="151">
        <v>8447</v>
      </c>
      <c r="H1653" s="57">
        <v>7543</v>
      </c>
      <c r="I1653" s="57"/>
      <c r="J1653" s="152">
        <f t="shared" si="8"/>
        <v>39.253148067737733</v>
      </c>
      <c r="K1653" s="153"/>
      <c r="L1653" s="155"/>
      <c r="M1653" s="155"/>
      <c r="N1653" s="123"/>
      <c r="O1653" s="123"/>
      <c r="P1653" s="23">
        <f t="shared" si="1"/>
        <v>230.3</v>
      </c>
      <c r="Q1653" s="117"/>
    </row>
    <row r="1654" spans="1:17" ht="15.75" customHeight="1" x14ac:dyDescent="0.3">
      <c r="A1654" s="118">
        <v>4453</v>
      </c>
      <c r="B1654" s="118">
        <v>159</v>
      </c>
      <c r="C1654" s="57" t="s">
        <v>566</v>
      </c>
      <c r="D1654" s="57">
        <v>16</v>
      </c>
      <c r="E1654" s="58">
        <v>43607</v>
      </c>
      <c r="F1654" s="57">
        <v>5300</v>
      </c>
      <c r="G1654" s="57">
        <v>7842</v>
      </c>
      <c r="H1654" s="57">
        <v>7297</v>
      </c>
      <c r="I1654" s="57">
        <v>2</v>
      </c>
      <c r="J1654" s="152">
        <f t="shared" si="8"/>
        <v>27.290936404606907</v>
      </c>
      <c r="K1654" s="153"/>
      <c r="L1654" s="154">
        <f>AVERAGE(J1654:J1655)</f>
        <v>28.610866126178884</v>
      </c>
      <c r="M1654" s="154">
        <f>_xlfn.STDEV.S(J1654,J1655)</f>
        <v>1.8666625136264337</v>
      </c>
      <c r="N1654" s="123"/>
      <c r="O1654" s="123"/>
      <c r="P1654" s="23">
        <f t="shared" si="1"/>
        <v>199.7</v>
      </c>
      <c r="Q1654" s="117">
        <f>AVERAGE(P1654:P1655)</f>
        <v>186.55</v>
      </c>
    </row>
    <row r="1655" spans="1:17" ht="15.75" customHeight="1" x14ac:dyDescent="0.3">
      <c r="A1655" s="118">
        <v>4454</v>
      </c>
      <c r="B1655" s="118">
        <v>160</v>
      </c>
      <c r="C1655" s="57" t="s">
        <v>566</v>
      </c>
      <c r="D1655" s="57">
        <v>16</v>
      </c>
      <c r="E1655" s="58">
        <v>43607</v>
      </c>
      <c r="F1655" s="57">
        <v>5234</v>
      </c>
      <c r="G1655" s="57">
        <v>7487</v>
      </c>
      <c r="H1655" s="57">
        <v>6968</v>
      </c>
      <c r="I1655" s="57"/>
      <c r="J1655" s="152">
        <f t="shared" si="8"/>
        <v>29.930795847750861</v>
      </c>
      <c r="K1655" s="153"/>
      <c r="L1655" s="155"/>
      <c r="M1655" s="155"/>
      <c r="N1655" s="123"/>
      <c r="O1655" s="123"/>
      <c r="P1655" s="23">
        <f t="shared" si="1"/>
        <v>173.4</v>
      </c>
      <c r="Q1655" s="117"/>
    </row>
    <row r="1656" spans="1:17" ht="15.75" customHeight="1" x14ac:dyDescent="0.3">
      <c r="A1656" s="118">
        <v>5099</v>
      </c>
      <c r="B1656" s="118">
        <v>159</v>
      </c>
      <c r="C1656" s="57" t="s">
        <v>566</v>
      </c>
      <c r="D1656" s="57">
        <v>18</v>
      </c>
      <c r="E1656" s="58">
        <v>43626</v>
      </c>
      <c r="F1656" s="57">
        <v>5300</v>
      </c>
      <c r="G1656" s="57">
        <v>8039</v>
      </c>
      <c r="H1656" s="57">
        <v>7551</v>
      </c>
      <c r="I1656" s="57">
        <v>6</v>
      </c>
      <c r="J1656" s="152">
        <f t="shared" si="8"/>
        <v>21.679253665037763</v>
      </c>
      <c r="K1656" s="153"/>
      <c r="L1656" s="154">
        <f>AVERAGE(J1656:J1657)</f>
        <v>21.652153281947577</v>
      </c>
      <c r="M1656" s="154">
        <f>_xlfn.STDEV.S(J1656,J1657)</f>
        <v>3.8325729311650243E-2</v>
      </c>
      <c r="N1656" s="123"/>
      <c r="O1656" s="123"/>
      <c r="P1656" s="23">
        <f t="shared" si="1"/>
        <v>225.1</v>
      </c>
      <c r="Q1656" s="117">
        <f>AVERAGE(P1656:P1657)</f>
        <v>230.7</v>
      </c>
    </row>
    <row r="1657" spans="1:17" ht="15.75" customHeight="1" x14ac:dyDescent="0.3">
      <c r="A1657" s="118">
        <v>5100</v>
      </c>
      <c r="B1657" s="118">
        <v>160</v>
      </c>
      <c r="C1657" s="57" t="s">
        <v>566</v>
      </c>
      <c r="D1657" s="57">
        <v>18</v>
      </c>
      <c r="E1657" s="58">
        <v>43626</v>
      </c>
      <c r="F1657" s="57">
        <v>5234</v>
      </c>
      <c r="G1657" s="57">
        <v>8108</v>
      </c>
      <c r="H1657" s="57">
        <v>7597</v>
      </c>
      <c r="I1657" s="57"/>
      <c r="J1657" s="152">
        <f t="shared" si="8"/>
        <v>21.625052898857387</v>
      </c>
      <c r="K1657" s="153"/>
      <c r="L1657" s="155"/>
      <c r="M1657" s="155"/>
      <c r="N1657" s="123"/>
      <c r="O1657" s="123"/>
      <c r="P1657" s="23">
        <f t="shared" si="1"/>
        <v>236.3</v>
      </c>
      <c r="Q1657" s="117"/>
    </row>
    <row r="1658" spans="1:17" ht="15.75" customHeight="1" x14ac:dyDescent="0.3">
      <c r="A1658" s="118">
        <v>5651</v>
      </c>
      <c r="B1658" s="118">
        <v>95</v>
      </c>
      <c r="C1658" s="7" t="s">
        <v>566</v>
      </c>
      <c r="D1658" s="7">
        <v>21</v>
      </c>
      <c r="E1658" s="156">
        <v>43657</v>
      </c>
      <c r="F1658" s="7">
        <v>5232</v>
      </c>
      <c r="G1658" s="7">
        <v>7767</v>
      </c>
      <c r="H1658" s="7">
        <v>7343</v>
      </c>
      <c r="I1658" s="7">
        <v>6</v>
      </c>
      <c r="J1658" s="152">
        <f t="shared" si="8"/>
        <v>20.08526764566556</v>
      </c>
      <c r="K1658" s="153"/>
      <c r="L1658" s="154">
        <f>AVERAGE(J1658:J1659)</f>
        <v>19.887067464057864</v>
      </c>
      <c r="M1658" s="154">
        <f>_xlfn.STDEV.S(J1658,J1659)</f>
        <v>0.28029738489441153</v>
      </c>
      <c r="N1658" s="123"/>
      <c r="O1658" s="123"/>
      <c r="P1658" s="23">
        <f t="shared" si="1"/>
        <v>211.1</v>
      </c>
      <c r="Q1658" s="117">
        <f>AVERAGE(P1658:P1659)</f>
        <v>208.39999999999998</v>
      </c>
    </row>
    <row r="1659" spans="1:17" ht="15.75" customHeight="1" x14ac:dyDescent="0.3">
      <c r="A1659" s="118">
        <v>5652</v>
      </c>
      <c r="B1659" s="118">
        <v>96</v>
      </c>
      <c r="C1659" s="7" t="s">
        <v>566</v>
      </c>
      <c r="D1659" s="7">
        <v>21</v>
      </c>
      <c r="E1659" s="156">
        <v>43657</v>
      </c>
      <c r="F1659" s="7">
        <v>5242</v>
      </c>
      <c r="G1659" s="7">
        <v>7704</v>
      </c>
      <c r="H1659" s="7">
        <v>7299</v>
      </c>
      <c r="I1659" s="7"/>
      <c r="J1659" s="152">
        <f t="shared" si="8"/>
        <v>19.688867282450172</v>
      </c>
      <c r="K1659" s="153"/>
      <c r="L1659" s="155"/>
      <c r="M1659" s="155"/>
      <c r="N1659" s="123"/>
      <c r="O1659" s="123"/>
      <c r="P1659" s="23">
        <f t="shared" si="1"/>
        <v>205.7</v>
      </c>
      <c r="Q1659" s="117"/>
    </row>
    <row r="1660" spans="1:17" ht="15.75" customHeight="1" x14ac:dyDescent="0.3">
      <c r="A1660" s="118">
        <v>6077</v>
      </c>
      <c r="B1660" s="118">
        <v>162</v>
      </c>
      <c r="C1660" s="7" t="s">
        <v>566</v>
      </c>
      <c r="D1660" s="7">
        <v>22</v>
      </c>
      <c r="E1660" s="156">
        <v>43685</v>
      </c>
      <c r="F1660" s="7">
        <v>5232</v>
      </c>
      <c r="G1660" s="7">
        <v>8153</v>
      </c>
      <c r="H1660" s="7">
        <v>7726</v>
      </c>
      <c r="I1660" s="7">
        <v>6</v>
      </c>
      <c r="J1660" s="152">
        <f t="shared" si="8"/>
        <v>17.121090617481958</v>
      </c>
      <c r="K1660" s="153"/>
      <c r="L1660" s="154">
        <f>AVERAGE(J1660:J1661)</f>
        <v>16.87757074905409</v>
      </c>
      <c r="M1660" s="154">
        <f>_xlfn.STDEV.S(J1660,J1661)</f>
        <v>0.34438910063800182</v>
      </c>
      <c r="N1660" s="123"/>
      <c r="O1660" s="123"/>
      <c r="P1660" s="23">
        <f t="shared" si="1"/>
        <v>249.4</v>
      </c>
      <c r="Q1660" s="117">
        <f>AVERAGE(P1660:P1661)</f>
        <v>252.45</v>
      </c>
    </row>
    <row r="1661" spans="1:17" ht="15.75" customHeight="1" x14ac:dyDescent="0.3">
      <c r="A1661" s="118">
        <v>6078</v>
      </c>
      <c r="B1661" s="118">
        <v>162</v>
      </c>
      <c r="C1661" s="7" t="s">
        <v>566</v>
      </c>
      <c r="D1661" s="7">
        <v>22</v>
      </c>
      <c r="E1661" s="156">
        <v>43685</v>
      </c>
      <c r="F1661" s="7">
        <v>5232</v>
      </c>
      <c r="G1661" s="7">
        <v>8212</v>
      </c>
      <c r="H1661" s="7">
        <v>7787</v>
      </c>
      <c r="I1661" s="7"/>
      <c r="J1661" s="152">
        <f t="shared" si="8"/>
        <v>16.634050880626223</v>
      </c>
      <c r="K1661" s="153"/>
      <c r="L1661" s="155"/>
      <c r="M1661" s="155"/>
      <c r="N1661" s="123"/>
      <c r="O1661" s="123"/>
      <c r="P1661" s="23">
        <f t="shared" si="1"/>
        <v>255.5</v>
      </c>
      <c r="Q1661" s="117"/>
    </row>
    <row r="1662" spans="1:17" ht="15.75" customHeight="1" x14ac:dyDescent="0.3">
      <c r="A1662" s="118">
        <v>3423</v>
      </c>
      <c r="B1662" s="118">
        <v>179</v>
      </c>
      <c r="C1662" s="67" t="s">
        <v>567</v>
      </c>
      <c r="D1662" s="67">
        <v>13</v>
      </c>
      <c r="E1662" s="68">
        <v>43587</v>
      </c>
      <c r="F1662" s="67">
        <v>5180</v>
      </c>
      <c r="G1662" s="67">
        <v>7998</v>
      </c>
      <c r="H1662" s="67">
        <v>7258</v>
      </c>
      <c r="I1662" s="67">
        <v>1</v>
      </c>
      <c r="J1662" s="157">
        <f t="shared" si="8"/>
        <v>35.611164581328204</v>
      </c>
      <c r="K1662" s="158" t="s">
        <v>13</v>
      </c>
      <c r="L1662" s="159">
        <f>AVERAGE(J1662:J1663)</f>
        <v>35.159951222702936</v>
      </c>
      <c r="M1662" s="159">
        <f>_xlfn.STDEV.S(J1662,J1663)</f>
        <v>0.63811205129176818</v>
      </c>
      <c r="N1662" s="123">
        <v>1</v>
      </c>
      <c r="O1662" s="123"/>
      <c r="P1662" s="23">
        <f t="shared" si="1"/>
        <v>207.8</v>
      </c>
      <c r="Q1662" s="117">
        <f>AVERAGE(P1662:P1663)</f>
        <v>206.9</v>
      </c>
    </row>
    <row r="1663" spans="1:17" ht="15.75" customHeight="1" x14ac:dyDescent="0.3">
      <c r="A1663" s="118">
        <v>3424</v>
      </c>
      <c r="B1663" s="118">
        <v>180</v>
      </c>
      <c r="C1663" s="67" t="s">
        <v>567</v>
      </c>
      <c r="D1663" s="67">
        <v>13</v>
      </c>
      <c r="E1663" s="68">
        <v>43587</v>
      </c>
      <c r="F1663" s="67">
        <v>5282</v>
      </c>
      <c r="G1663" s="67">
        <v>8057</v>
      </c>
      <c r="H1663" s="67">
        <v>7342</v>
      </c>
      <c r="I1663" s="67"/>
      <c r="J1663" s="157">
        <f t="shared" si="8"/>
        <v>34.708737864077669</v>
      </c>
      <c r="K1663" s="158"/>
      <c r="L1663" s="160"/>
      <c r="M1663" s="160"/>
      <c r="N1663" s="123"/>
      <c r="O1663" s="123"/>
      <c r="P1663" s="23">
        <f t="shared" si="1"/>
        <v>206</v>
      </c>
      <c r="Q1663" s="117"/>
    </row>
    <row r="1664" spans="1:17" ht="15.75" customHeight="1" x14ac:dyDescent="0.3">
      <c r="A1664" s="118">
        <v>4143</v>
      </c>
      <c r="B1664" s="118">
        <v>173</v>
      </c>
      <c r="C1664" s="67" t="s">
        <v>567</v>
      </c>
      <c r="D1664" s="67">
        <v>15</v>
      </c>
      <c r="E1664" s="68">
        <v>43599</v>
      </c>
      <c r="F1664" s="67">
        <v>5227</v>
      </c>
      <c r="G1664" s="67">
        <v>8252</v>
      </c>
      <c r="H1664" s="67">
        <v>7613</v>
      </c>
      <c r="I1664" s="67"/>
      <c r="J1664" s="157">
        <f t="shared" si="8"/>
        <v>26.781223805532271</v>
      </c>
      <c r="K1664" s="157"/>
      <c r="L1664" s="159">
        <f>AVERAGE(J1664:J1665)</f>
        <v>26.76723527938951</v>
      </c>
      <c r="M1664" s="159">
        <f>_xlfn.STDEV.S(J1664,J1665)</f>
        <v>1.9782763388702926E-2</v>
      </c>
      <c r="N1664" s="123"/>
      <c r="O1664" s="123"/>
      <c r="P1664" s="23">
        <f t="shared" si="1"/>
        <v>238.6</v>
      </c>
      <c r="Q1664" s="117">
        <f>AVERAGE(P1664:P1665)</f>
        <v>234.8</v>
      </c>
    </row>
    <row r="1665" spans="1:17" ht="15.75" customHeight="1" x14ac:dyDescent="0.3">
      <c r="A1665" s="118">
        <v>4144</v>
      </c>
      <c r="B1665" s="118">
        <v>174</v>
      </c>
      <c r="C1665" s="67" t="s">
        <v>567</v>
      </c>
      <c r="D1665" s="67">
        <v>15</v>
      </c>
      <c r="E1665" s="68">
        <v>43599</v>
      </c>
      <c r="F1665" s="67">
        <v>5182</v>
      </c>
      <c r="G1665" s="67">
        <v>8110</v>
      </c>
      <c r="H1665" s="67">
        <v>7492</v>
      </c>
      <c r="I1665" s="67"/>
      <c r="J1665" s="157">
        <f t="shared" si="8"/>
        <v>26.753246753246749</v>
      </c>
      <c r="K1665" s="157"/>
      <c r="L1665" s="160"/>
      <c r="M1665" s="160"/>
      <c r="N1665" s="123"/>
      <c r="O1665" s="123"/>
      <c r="P1665" s="23">
        <f t="shared" si="1"/>
        <v>231</v>
      </c>
      <c r="Q1665" s="117"/>
    </row>
    <row r="1666" spans="1:17" ht="15.75" customHeight="1" x14ac:dyDescent="0.3">
      <c r="A1666" s="118">
        <v>4789</v>
      </c>
      <c r="B1666" s="118">
        <v>173</v>
      </c>
      <c r="C1666" s="67" t="s">
        <v>567</v>
      </c>
      <c r="D1666" s="67">
        <v>17</v>
      </c>
      <c r="E1666" s="68">
        <v>43619</v>
      </c>
      <c r="F1666" s="67">
        <v>5227</v>
      </c>
      <c r="G1666" s="67">
        <v>8288</v>
      </c>
      <c r="H1666" s="67">
        <v>7680</v>
      </c>
      <c r="I1666" s="67"/>
      <c r="J1666" s="157">
        <f t="shared" si="8"/>
        <v>24.785976355483083</v>
      </c>
      <c r="K1666" s="158"/>
      <c r="L1666" s="159">
        <f>AVERAGE(J1666:J1667)</f>
        <v>24.670855706012947</v>
      </c>
      <c r="M1666" s="159">
        <f>_xlfn.STDEV.S(J1666,J1667)</f>
        <v>0.16280518378986478</v>
      </c>
      <c r="N1666" s="123"/>
      <c r="O1666" s="123"/>
      <c r="P1666" s="23">
        <f t="shared" si="1"/>
        <v>245.3</v>
      </c>
      <c r="Q1666" s="117">
        <f>AVERAGE(P1666:P1667)</f>
        <v>246.45</v>
      </c>
    </row>
    <row r="1667" spans="1:17" ht="15.75" customHeight="1" x14ac:dyDescent="0.3">
      <c r="A1667" s="118">
        <v>4790</v>
      </c>
      <c r="B1667" s="118">
        <v>174</v>
      </c>
      <c r="C1667" s="67" t="s">
        <v>567</v>
      </c>
      <c r="D1667" s="67">
        <v>17</v>
      </c>
      <c r="E1667" s="68">
        <v>43619</v>
      </c>
      <c r="F1667" s="67">
        <v>5182</v>
      </c>
      <c r="G1667" s="67">
        <v>8266</v>
      </c>
      <c r="H1667" s="67">
        <v>7658</v>
      </c>
      <c r="I1667" s="67"/>
      <c r="J1667" s="157">
        <f t="shared" si="8"/>
        <v>24.555735056542812</v>
      </c>
      <c r="K1667" s="158"/>
      <c r="L1667" s="160"/>
      <c r="M1667" s="160"/>
      <c r="N1667" s="123"/>
      <c r="O1667" s="123"/>
      <c r="P1667" s="23">
        <f t="shared" si="1"/>
        <v>247.6</v>
      </c>
      <c r="Q1667" s="117"/>
    </row>
    <row r="1668" spans="1:17" ht="15.75" customHeight="1" x14ac:dyDescent="0.3">
      <c r="A1668" s="118">
        <v>5385</v>
      </c>
      <c r="B1668" s="118">
        <v>123</v>
      </c>
      <c r="C1668" s="7" t="s">
        <v>567</v>
      </c>
      <c r="D1668" s="7">
        <v>19</v>
      </c>
      <c r="E1668" s="156">
        <v>43637</v>
      </c>
      <c r="F1668" s="7">
        <v>5241</v>
      </c>
      <c r="G1668" s="7">
        <v>7231</v>
      </c>
      <c r="H1668" s="7">
        <v>6837</v>
      </c>
      <c r="I1668" s="7">
        <v>7</v>
      </c>
      <c r="J1668" s="161">
        <f t="shared" si="8"/>
        <v>24.686716791979947</v>
      </c>
      <c r="K1668" s="3"/>
      <c r="L1668" s="162">
        <f>AVERAGE(J1668:J1669)</f>
        <v>24.529214620420131</v>
      </c>
      <c r="M1668" s="162">
        <f>_xlfn.STDEV.S(J1668,J1669)</f>
        <v>0.22274170712310601</v>
      </c>
      <c r="N1668" s="123"/>
      <c r="O1668" s="123"/>
      <c r="P1668" s="23">
        <f t="shared" si="1"/>
        <v>159.6</v>
      </c>
      <c r="Q1668" s="117">
        <f>AVERAGE(P1668:P1669)</f>
        <v>165.35</v>
      </c>
    </row>
    <row r="1669" spans="1:17" ht="15.75" customHeight="1" x14ac:dyDescent="0.3">
      <c r="A1669" s="118">
        <v>5386</v>
      </c>
      <c r="B1669" s="118">
        <v>124</v>
      </c>
      <c r="C1669" s="7" t="s">
        <v>567</v>
      </c>
      <c r="D1669" s="7">
        <v>19</v>
      </c>
      <c r="E1669" s="156">
        <v>43637</v>
      </c>
      <c r="F1669" s="7">
        <v>5265</v>
      </c>
      <c r="G1669" s="7">
        <v>7393</v>
      </c>
      <c r="H1669" s="7">
        <v>6976</v>
      </c>
      <c r="I1669" s="7"/>
      <c r="J1669" s="161">
        <f t="shared" si="8"/>
        <v>24.371712448860315</v>
      </c>
      <c r="K1669" s="3"/>
      <c r="L1669" s="23"/>
      <c r="M1669" s="23"/>
      <c r="N1669" s="123"/>
      <c r="O1669" s="123"/>
      <c r="P1669" s="23">
        <f t="shared" si="1"/>
        <v>171.1</v>
      </c>
      <c r="Q1669" s="117"/>
    </row>
    <row r="1670" spans="1:17" ht="15.75" customHeight="1" x14ac:dyDescent="0.3">
      <c r="A1670" s="118">
        <v>6079</v>
      </c>
      <c r="B1670" s="118">
        <v>163</v>
      </c>
      <c r="C1670" s="7" t="s">
        <v>567</v>
      </c>
      <c r="D1670" s="7">
        <v>22</v>
      </c>
      <c r="E1670" s="156">
        <v>43685</v>
      </c>
      <c r="F1670" s="7">
        <v>5193</v>
      </c>
      <c r="G1670" s="7">
        <v>8015</v>
      </c>
      <c r="H1670" s="7">
        <v>7582</v>
      </c>
      <c r="I1670" s="7">
        <v>7</v>
      </c>
      <c r="J1670" s="152">
        <f t="shared" si="8"/>
        <v>18.124738384261196</v>
      </c>
      <c r="K1670" s="153"/>
      <c r="L1670" s="154">
        <f>AVERAGE(J1670:J1671)</f>
        <v>18.116035722241207</v>
      </c>
      <c r="M1670" s="154">
        <f>_xlfn.STDEV.S(J1670,J1671)</f>
        <v>1.2307422657417105E-2</v>
      </c>
      <c r="N1670" s="123"/>
      <c r="O1670" s="123"/>
      <c r="P1670" s="23">
        <f t="shared" si="1"/>
        <v>238.9</v>
      </c>
      <c r="Q1670" s="117">
        <f>AVERAGE(P1670:P1671)</f>
        <v>241.5</v>
      </c>
    </row>
    <row r="1671" spans="1:17" ht="15.75" customHeight="1" x14ac:dyDescent="0.3">
      <c r="A1671" s="118">
        <v>6080</v>
      </c>
      <c r="B1671" s="118">
        <v>163</v>
      </c>
      <c r="C1671" s="7" t="s">
        <v>567</v>
      </c>
      <c r="D1671" s="7">
        <v>22</v>
      </c>
      <c r="E1671" s="156">
        <v>43685</v>
      </c>
      <c r="F1671" s="7">
        <v>5193</v>
      </c>
      <c r="G1671" s="7">
        <v>8076</v>
      </c>
      <c r="H1671" s="7">
        <v>7634</v>
      </c>
      <c r="I1671" s="7"/>
      <c r="J1671" s="152">
        <f t="shared" si="8"/>
        <v>18.107333060221219</v>
      </c>
      <c r="K1671" s="153"/>
      <c r="L1671" s="155"/>
      <c r="M1671" s="155"/>
      <c r="N1671" s="123"/>
      <c r="O1671" s="123"/>
      <c r="P1671" s="23">
        <f t="shared" si="1"/>
        <v>244.1</v>
      </c>
      <c r="Q1671" s="117"/>
    </row>
    <row r="1672" spans="1:17" ht="15.75" customHeight="1" x14ac:dyDescent="0.3">
      <c r="A1672" s="118">
        <v>3425</v>
      </c>
      <c r="B1672" s="118">
        <v>181</v>
      </c>
      <c r="C1672" s="57" t="s">
        <v>568</v>
      </c>
      <c r="D1672" s="57">
        <v>13</v>
      </c>
      <c r="E1672" s="58">
        <v>43587</v>
      </c>
      <c r="F1672" s="57">
        <v>5244</v>
      </c>
      <c r="G1672" s="57">
        <v>7367</v>
      </c>
      <c r="H1672" s="57">
        <v>6770</v>
      </c>
      <c r="I1672" s="57">
        <v>1</v>
      </c>
      <c r="J1672" s="152">
        <f t="shared" si="8"/>
        <v>39.121887287024904</v>
      </c>
      <c r="K1672" s="153" t="s">
        <v>497</v>
      </c>
      <c r="L1672" s="154">
        <f>AVERAGE(J1672:J1673)</f>
        <v>39.235794340260959</v>
      </c>
      <c r="M1672" s="154">
        <f>_xlfn.STDEV.S(J1672,J1673)</f>
        <v>0.16108889953638295</v>
      </c>
      <c r="N1672" s="123">
        <v>2</v>
      </c>
      <c r="O1672" s="123"/>
      <c r="P1672" s="23">
        <f t="shared" si="1"/>
        <v>152.6</v>
      </c>
      <c r="Q1672" s="117">
        <f>AVERAGE(P1672:P1673)</f>
        <v>151.64999999999998</v>
      </c>
    </row>
    <row r="1673" spans="1:17" ht="15.75" customHeight="1" x14ac:dyDescent="0.3">
      <c r="A1673" s="118">
        <v>3426</v>
      </c>
      <c r="B1673" s="118">
        <v>182</v>
      </c>
      <c r="C1673" s="57" t="s">
        <v>568</v>
      </c>
      <c r="D1673" s="57">
        <v>13</v>
      </c>
      <c r="E1673" s="58">
        <v>43587</v>
      </c>
      <c r="F1673" s="57">
        <v>5301</v>
      </c>
      <c r="G1673" s="57">
        <v>7401</v>
      </c>
      <c r="H1673" s="57">
        <v>6808</v>
      </c>
      <c r="I1673" s="57"/>
      <c r="J1673" s="152">
        <f t="shared" si="8"/>
        <v>39.349701393497014</v>
      </c>
      <c r="K1673" s="153"/>
      <c r="L1673" s="155"/>
      <c r="M1673" s="155"/>
      <c r="N1673" s="123"/>
      <c r="O1673" s="123"/>
      <c r="P1673" s="23">
        <f t="shared" si="1"/>
        <v>150.69999999999999</v>
      </c>
      <c r="Q1673" s="117"/>
    </row>
    <row r="1674" spans="1:17" ht="15.75" customHeight="1" x14ac:dyDescent="0.3">
      <c r="A1674" s="118">
        <v>4145</v>
      </c>
      <c r="B1674" s="118">
        <v>175</v>
      </c>
      <c r="C1674" s="57" t="s">
        <v>568</v>
      </c>
      <c r="D1674" s="57">
        <v>15</v>
      </c>
      <c r="E1674" s="58">
        <v>43599</v>
      </c>
      <c r="F1674" s="57">
        <v>5280</v>
      </c>
      <c r="G1674" s="57">
        <v>7517</v>
      </c>
      <c r="H1674" s="57">
        <v>6901</v>
      </c>
      <c r="I1674" s="57"/>
      <c r="J1674" s="152">
        <f t="shared" si="8"/>
        <v>38.001233806292412</v>
      </c>
      <c r="K1674" s="152"/>
      <c r="L1674" s="154">
        <f>AVERAGE(J1674:J1675)</f>
        <v>38.352468754998057</v>
      </c>
      <c r="M1674" s="154">
        <f>_xlfn.STDEV.S(J1674,J1675)</f>
        <v>0.49672122803894214</v>
      </c>
      <c r="N1674" s="123"/>
      <c r="O1674" s="123"/>
      <c r="P1674" s="23">
        <f t="shared" si="1"/>
        <v>162.1</v>
      </c>
      <c r="Q1674" s="117">
        <f>AVERAGE(P1674:P1675)</f>
        <v>162.05000000000001</v>
      </c>
    </row>
    <row r="1675" spans="1:17" ht="15.75" customHeight="1" x14ac:dyDescent="0.3">
      <c r="A1675" s="118">
        <v>4146</v>
      </c>
      <c r="B1675" s="118">
        <v>176</v>
      </c>
      <c r="C1675" s="57" t="s">
        <v>568</v>
      </c>
      <c r="D1675" s="57">
        <v>15</v>
      </c>
      <c r="E1675" s="58">
        <v>43599</v>
      </c>
      <c r="F1675" s="57">
        <v>5193</v>
      </c>
      <c r="G1675" s="57">
        <v>7440</v>
      </c>
      <c r="H1675" s="57">
        <v>6813</v>
      </c>
      <c r="I1675" s="57"/>
      <c r="J1675" s="152">
        <f t="shared" si="8"/>
        <v>38.703703703703702</v>
      </c>
      <c r="K1675" s="152"/>
      <c r="L1675" s="155"/>
      <c r="M1675" s="155"/>
      <c r="N1675" s="123"/>
      <c r="O1675" s="123"/>
      <c r="P1675" s="23">
        <f t="shared" si="1"/>
        <v>162</v>
      </c>
      <c r="Q1675" s="117"/>
    </row>
    <row r="1676" spans="1:17" ht="15.75" customHeight="1" x14ac:dyDescent="0.3">
      <c r="A1676" s="118">
        <v>4791</v>
      </c>
      <c r="B1676" s="118">
        <v>175</v>
      </c>
      <c r="C1676" s="57" t="s">
        <v>568</v>
      </c>
      <c r="D1676" s="57">
        <v>17</v>
      </c>
      <c r="E1676" s="58">
        <v>43619</v>
      </c>
      <c r="F1676" s="57">
        <v>5280</v>
      </c>
      <c r="G1676" s="57">
        <v>6821</v>
      </c>
      <c r="H1676" s="57">
        <v>6465</v>
      </c>
      <c r="I1676" s="57"/>
      <c r="J1676" s="152">
        <f t="shared" si="8"/>
        <v>30.042194092827003</v>
      </c>
      <c r="K1676" s="153"/>
      <c r="L1676" s="154">
        <f>AVERAGE(J1676:J1677)</f>
        <v>30.443574486938523</v>
      </c>
      <c r="M1676" s="154">
        <f>_xlfn.STDEV.S(J1676,J1677)</f>
        <v>0.56763759702316696</v>
      </c>
      <c r="N1676" s="123"/>
      <c r="O1676" s="123"/>
      <c r="P1676" s="23">
        <f t="shared" si="1"/>
        <v>118.5</v>
      </c>
      <c r="Q1676" s="117">
        <f>AVERAGE(P1676:P1677)</f>
        <v>120.2</v>
      </c>
    </row>
    <row r="1677" spans="1:17" ht="15.75" customHeight="1" x14ac:dyDescent="0.3">
      <c r="A1677" s="118">
        <v>4792</v>
      </c>
      <c r="B1677" s="118">
        <v>176</v>
      </c>
      <c r="C1677" s="57" t="s">
        <v>568</v>
      </c>
      <c r="D1677" s="57">
        <v>17</v>
      </c>
      <c r="E1677" s="58">
        <v>43619</v>
      </c>
      <c r="F1677" s="57">
        <v>5193</v>
      </c>
      <c r="G1677" s="57">
        <v>6788</v>
      </c>
      <c r="H1677" s="57">
        <v>6412</v>
      </c>
      <c r="I1677" s="57"/>
      <c r="J1677" s="152">
        <f t="shared" si="8"/>
        <v>30.84495488105004</v>
      </c>
      <c r="K1677" s="153"/>
      <c r="L1677" s="155"/>
      <c r="M1677" s="155"/>
      <c r="N1677" s="123"/>
      <c r="O1677" s="123"/>
      <c r="P1677" s="23">
        <f t="shared" si="1"/>
        <v>121.9</v>
      </c>
      <c r="Q1677" s="117"/>
    </row>
    <row r="1678" spans="1:17" ht="15.75" customHeight="1" x14ac:dyDescent="0.3">
      <c r="A1678" s="118">
        <v>6081</v>
      </c>
      <c r="B1678" s="118">
        <v>164</v>
      </c>
      <c r="C1678" s="7" t="s">
        <v>568</v>
      </c>
      <c r="D1678" s="7">
        <v>22</v>
      </c>
      <c r="E1678" s="156">
        <v>43685</v>
      </c>
      <c r="F1678" s="7">
        <v>5245</v>
      </c>
      <c r="G1678" s="7">
        <v>6991</v>
      </c>
      <c r="H1678" s="7">
        <v>6726</v>
      </c>
      <c r="I1678" s="7">
        <v>7</v>
      </c>
      <c r="J1678" s="152">
        <f t="shared" si="8"/>
        <v>17.893315327481432</v>
      </c>
      <c r="K1678" s="153"/>
      <c r="L1678" s="154">
        <f>AVERAGE(J1678:J1679)</f>
        <v>17.742644285814293</v>
      </c>
      <c r="M1678" s="154">
        <f>_xlfn.STDEV.S(J1678,J1679)</f>
        <v>0.21308103058254602</v>
      </c>
      <c r="N1678" s="123"/>
      <c r="O1678" s="123"/>
      <c r="P1678" s="23">
        <f t="shared" si="1"/>
        <v>148.1</v>
      </c>
      <c r="Q1678" s="117">
        <f>AVERAGE(P1678:P1679)</f>
        <v>148.80000000000001</v>
      </c>
    </row>
    <row r="1679" spans="1:17" ht="15.75" customHeight="1" x14ac:dyDescent="0.3">
      <c r="A1679" s="118">
        <v>6082</v>
      </c>
      <c r="B1679" s="118">
        <v>164</v>
      </c>
      <c r="C1679" s="7" t="s">
        <v>568</v>
      </c>
      <c r="D1679" s="7">
        <v>22</v>
      </c>
      <c r="E1679" s="156">
        <v>43685</v>
      </c>
      <c r="F1679" s="7">
        <v>5245</v>
      </c>
      <c r="G1679" s="7">
        <v>7003</v>
      </c>
      <c r="H1679" s="7">
        <v>6740</v>
      </c>
      <c r="I1679" s="7"/>
      <c r="J1679" s="152">
        <f t="shared" si="8"/>
        <v>17.591973244147159</v>
      </c>
      <c r="K1679" s="153"/>
      <c r="L1679" s="155"/>
      <c r="M1679" s="155"/>
      <c r="N1679" s="123"/>
      <c r="O1679" s="123"/>
      <c r="P1679" s="23">
        <f t="shared" si="1"/>
        <v>149.5</v>
      </c>
      <c r="Q1679" s="117"/>
    </row>
    <row r="1680" spans="1:17" ht="15.75" customHeight="1" x14ac:dyDescent="0.3">
      <c r="A1680" s="118">
        <v>3795</v>
      </c>
      <c r="B1680" s="118">
        <v>217</v>
      </c>
      <c r="C1680" s="81" t="s">
        <v>569</v>
      </c>
      <c r="D1680" s="81">
        <v>14</v>
      </c>
      <c r="E1680" s="82">
        <v>43591</v>
      </c>
      <c r="F1680" s="81">
        <v>5263</v>
      </c>
      <c r="G1680" s="134">
        <v>9555</v>
      </c>
      <c r="H1680" s="81">
        <v>8068</v>
      </c>
      <c r="I1680" s="81">
        <v>2</v>
      </c>
      <c r="J1680" s="135">
        <f t="shared" si="8"/>
        <v>53.012477718360074</v>
      </c>
      <c r="K1680" s="142" t="s">
        <v>377</v>
      </c>
      <c r="L1680" s="137">
        <f>AVERAGE(J1680:J1681)</f>
        <v>53.210169620088799</v>
      </c>
      <c r="M1680" s="137">
        <f>_xlfn.STDEV.S(J1680,J1681)</f>
        <v>0.2795785685960912</v>
      </c>
      <c r="N1680" s="123">
        <v>3</v>
      </c>
      <c r="O1680" s="123"/>
      <c r="P1680" s="23">
        <f t="shared" si="1"/>
        <v>280.5</v>
      </c>
      <c r="Q1680" s="117">
        <f>AVERAGE(P1680:P1681)</f>
        <v>278.89999999999998</v>
      </c>
    </row>
    <row r="1681" spans="1:17" ht="15.75" customHeight="1" x14ac:dyDescent="0.3">
      <c r="A1681" s="118">
        <v>3796</v>
      </c>
      <c r="B1681" s="118">
        <v>218</v>
      </c>
      <c r="C1681" s="81" t="s">
        <v>569</v>
      </c>
      <c r="D1681" s="81">
        <v>14</v>
      </c>
      <c r="E1681" s="82">
        <v>43591</v>
      </c>
      <c r="F1681" s="81">
        <v>5280</v>
      </c>
      <c r="G1681" s="134">
        <v>9534</v>
      </c>
      <c r="H1681" s="81">
        <v>8053</v>
      </c>
      <c r="I1681" s="81"/>
      <c r="J1681" s="135">
        <f t="shared" si="8"/>
        <v>53.407861521817523</v>
      </c>
      <c r="K1681" s="142"/>
      <c r="L1681" s="138"/>
      <c r="M1681" s="138"/>
      <c r="N1681" s="123"/>
      <c r="O1681" s="123"/>
      <c r="P1681" s="23">
        <f t="shared" si="1"/>
        <v>277.3</v>
      </c>
      <c r="Q1681" s="117"/>
    </row>
    <row r="1682" spans="1:17" ht="15.75" customHeight="1" x14ac:dyDescent="0.3">
      <c r="A1682" s="118">
        <v>4455</v>
      </c>
      <c r="B1682" s="118">
        <v>161</v>
      </c>
      <c r="C1682" s="81" t="s">
        <v>569</v>
      </c>
      <c r="D1682" s="81">
        <v>16</v>
      </c>
      <c r="E1682" s="82">
        <v>43607</v>
      </c>
      <c r="F1682" s="81">
        <v>5264</v>
      </c>
      <c r="G1682" s="81">
        <v>8533</v>
      </c>
      <c r="H1682" s="81">
        <v>7625</v>
      </c>
      <c r="I1682" s="81">
        <v>2</v>
      </c>
      <c r="J1682" s="135">
        <f t="shared" si="8"/>
        <v>38.458280389665397</v>
      </c>
      <c r="K1682" s="142" t="s">
        <v>13</v>
      </c>
      <c r="L1682" s="137">
        <f>AVERAGE(J1682:J1683)</f>
        <v>39.104916592348225</v>
      </c>
      <c r="M1682" s="137">
        <f>_xlfn.STDEV.S(J1682,J1683)</f>
        <v>0.91448168775549266</v>
      </c>
      <c r="N1682" s="123"/>
      <c r="O1682" s="123"/>
      <c r="P1682" s="23">
        <f t="shared" si="1"/>
        <v>236.1</v>
      </c>
      <c r="Q1682" s="117">
        <f>AVERAGE(P1682:P1683)</f>
        <v>222.7</v>
      </c>
    </row>
    <row r="1683" spans="1:17" ht="15.75" customHeight="1" x14ac:dyDescent="0.3">
      <c r="A1683" s="118">
        <v>4456</v>
      </c>
      <c r="B1683" s="118">
        <v>162</v>
      </c>
      <c r="C1683" s="81" t="s">
        <v>569</v>
      </c>
      <c r="D1683" s="81">
        <v>16</v>
      </c>
      <c r="E1683" s="82">
        <v>43607</v>
      </c>
      <c r="F1683" s="81">
        <v>5232</v>
      </c>
      <c r="G1683" s="81">
        <v>8157</v>
      </c>
      <c r="H1683" s="81">
        <v>7325</v>
      </c>
      <c r="I1683" s="81"/>
      <c r="J1683" s="135">
        <f t="shared" si="8"/>
        <v>39.751552795031053</v>
      </c>
      <c r="K1683" s="142"/>
      <c r="L1683" s="138"/>
      <c r="M1683" s="138"/>
      <c r="N1683" s="123"/>
      <c r="O1683" s="123"/>
      <c r="P1683" s="23">
        <f t="shared" si="1"/>
        <v>209.3</v>
      </c>
      <c r="Q1683" s="117"/>
    </row>
    <row r="1684" spans="1:17" ht="15.75" customHeight="1" x14ac:dyDescent="0.3">
      <c r="A1684" s="118">
        <v>5101</v>
      </c>
      <c r="B1684" s="118">
        <v>161</v>
      </c>
      <c r="C1684" s="81" t="s">
        <v>569</v>
      </c>
      <c r="D1684" s="81">
        <v>18</v>
      </c>
      <c r="E1684" s="82">
        <v>43626</v>
      </c>
      <c r="F1684" s="81">
        <v>5264</v>
      </c>
      <c r="G1684" s="81">
        <v>9833</v>
      </c>
      <c r="H1684" s="81">
        <v>8321</v>
      </c>
      <c r="I1684" s="81">
        <v>7</v>
      </c>
      <c r="J1684" s="135">
        <f t="shared" si="8"/>
        <v>49.460255152109909</v>
      </c>
      <c r="K1684" s="142"/>
      <c r="L1684" s="137">
        <f>AVERAGE(J1684:J1685)</f>
        <v>52.975442737894817</v>
      </c>
      <c r="M1684" s="137">
        <f>_xlfn.STDEV.S(J1684,J1685)</f>
        <v>4.9712259581025542</v>
      </c>
      <c r="N1684" s="33"/>
      <c r="O1684" s="33"/>
      <c r="P1684" s="23">
        <f t="shared" si="1"/>
        <v>305.7</v>
      </c>
      <c r="Q1684" s="117">
        <f>AVERAGE(P1684:P1685)</f>
        <v>299.60000000000002</v>
      </c>
    </row>
    <row r="1685" spans="1:17" ht="15.75" customHeight="1" x14ac:dyDescent="0.3">
      <c r="A1685" s="118">
        <v>5102</v>
      </c>
      <c r="B1685" s="118">
        <v>162</v>
      </c>
      <c r="C1685" s="81" t="s">
        <v>569</v>
      </c>
      <c r="D1685" s="81">
        <v>18</v>
      </c>
      <c r="E1685" s="82">
        <v>43626</v>
      </c>
      <c r="F1685" s="81">
        <v>5232</v>
      </c>
      <c r="G1685" s="81">
        <v>9825</v>
      </c>
      <c r="H1685" s="81">
        <v>8167</v>
      </c>
      <c r="I1685" s="81"/>
      <c r="J1685" s="135">
        <f t="shared" si="8"/>
        <v>56.490630323679724</v>
      </c>
      <c r="K1685" s="142"/>
      <c r="L1685" s="138"/>
      <c r="M1685" s="138"/>
      <c r="N1685" s="33"/>
      <c r="O1685" s="33"/>
      <c r="P1685" s="23">
        <f t="shared" si="1"/>
        <v>293.5</v>
      </c>
      <c r="Q1685" s="117"/>
    </row>
    <row r="1686" spans="1:17" ht="15.75" customHeight="1" x14ac:dyDescent="0.3">
      <c r="A1686" s="118">
        <v>6083</v>
      </c>
      <c r="B1686" s="118">
        <v>165</v>
      </c>
      <c r="C1686" s="7" t="s">
        <v>569</v>
      </c>
      <c r="D1686" s="7">
        <v>22</v>
      </c>
      <c r="E1686" s="156">
        <v>43685</v>
      </c>
      <c r="F1686" s="7">
        <v>5226</v>
      </c>
      <c r="G1686" s="7">
        <v>8785</v>
      </c>
      <c r="H1686" s="7">
        <v>8210</v>
      </c>
      <c r="I1686" s="7">
        <v>7</v>
      </c>
      <c r="J1686" s="152">
        <f t="shared" si="8"/>
        <v>19.269436997319033</v>
      </c>
      <c r="K1686" s="153"/>
      <c r="L1686" s="154">
        <f>AVERAGE(J1686:J1687)</f>
        <v>19.005665320968205</v>
      </c>
      <c r="M1686" s="154">
        <f>_xlfn.STDEV.S(J1686,J1687)</f>
        <v>0.37302948206522502</v>
      </c>
      <c r="N1686" s="33"/>
      <c r="O1686" s="33"/>
      <c r="P1686" s="23">
        <f t="shared" si="1"/>
        <v>298.39999999999998</v>
      </c>
      <c r="Q1686" s="117">
        <f>AVERAGE(P1686:P1687)</f>
        <v>303.39999999999998</v>
      </c>
    </row>
    <row r="1687" spans="1:17" ht="15.75" customHeight="1" x14ac:dyDescent="0.3">
      <c r="A1687" s="118">
        <v>6084</v>
      </c>
      <c r="B1687" s="118">
        <v>165</v>
      </c>
      <c r="C1687" s="7" t="s">
        <v>569</v>
      </c>
      <c r="D1687" s="7">
        <v>22</v>
      </c>
      <c r="E1687" s="156">
        <v>43685</v>
      </c>
      <c r="F1687" s="7">
        <v>5226</v>
      </c>
      <c r="G1687" s="7">
        <v>8888</v>
      </c>
      <c r="H1687" s="7">
        <v>8310</v>
      </c>
      <c r="I1687" s="7"/>
      <c r="J1687" s="152">
        <f t="shared" si="8"/>
        <v>18.741893644617381</v>
      </c>
      <c r="K1687" s="153"/>
      <c r="L1687" s="155"/>
      <c r="M1687" s="155"/>
      <c r="N1687" s="33"/>
      <c r="O1687" s="33"/>
      <c r="P1687" s="23">
        <f t="shared" si="1"/>
        <v>308.39999999999998</v>
      </c>
      <c r="Q1687" s="117"/>
    </row>
    <row r="1688" spans="1:17" ht="15.75" customHeight="1" x14ac:dyDescent="0.3">
      <c r="A1688" s="118">
        <v>2987</v>
      </c>
      <c r="B1688" s="118">
        <v>71</v>
      </c>
      <c r="C1688" s="57" t="s">
        <v>570</v>
      </c>
      <c r="D1688" s="57">
        <v>11</v>
      </c>
      <c r="E1688" s="58">
        <v>43571</v>
      </c>
      <c r="F1688" s="151">
        <v>5256</v>
      </c>
      <c r="G1688" s="57">
        <v>9168</v>
      </c>
      <c r="H1688" s="57">
        <v>7297</v>
      </c>
      <c r="I1688" s="57">
        <v>2</v>
      </c>
      <c r="J1688" s="152">
        <f t="shared" si="8"/>
        <v>91.670749632533074</v>
      </c>
      <c r="K1688" s="153" t="s">
        <v>414</v>
      </c>
      <c r="L1688" s="154">
        <f>AVERAGE(J1688:J1689)</f>
        <v>76.182567272331681</v>
      </c>
      <c r="M1688" s="154">
        <f>_xlfn.STDEV.S(J1688,J1689)</f>
        <v>21.903597550304564</v>
      </c>
      <c r="N1688" s="33">
        <v>2</v>
      </c>
      <c r="O1688" s="33"/>
      <c r="P1688" s="23">
        <f t="shared" si="1"/>
        <v>204.1</v>
      </c>
      <c r="Q1688" s="117">
        <f>AVERAGE(P1688:P1689)</f>
        <v>218.7</v>
      </c>
    </row>
    <row r="1689" spans="1:17" ht="15.75" customHeight="1" x14ac:dyDescent="0.3">
      <c r="A1689" s="118">
        <v>2988</v>
      </c>
      <c r="B1689" s="118">
        <v>72</v>
      </c>
      <c r="C1689" s="57" t="s">
        <v>570</v>
      </c>
      <c r="D1689" s="57">
        <v>11</v>
      </c>
      <c r="E1689" s="58">
        <v>43571</v>
      </c>
      <c r="F1689" s="151">
        <v>5223</v>
      </c>
      <c r="G1689" s="57">
        <v>8972</v>
      </c>
      <c r="H1689" s="57">
        <v>7556</v>
      </c>
      <c r="I1689" s="57"/>
      <c r="J1689" s="152">
        <f t="shared" si="8"/>
        <v>60.694384912130303</v>
      </c>
      <c r="K1689" s="153"/>
      <c r="L1689" s="155"/>
      <c r="M1689" s="155"/>
      <c r="N1689" s="33"/>
      <c r="O1689" s="33"/>
      <c r="P1689" s="23">
        <f t="shared" si="1"/>
        <v>233.3</v>
      </c>
      <c r="Q1689" s="117"/>
    </row>
    <row r="1690" spans="1:17" ht="15.75" customHeight="1" x14ac:dyDescent="0.3">
      <c r="A1690" s="118">
        <v>3797</v>
      </c>
      <c r="B1690" s="118">
        <v>219</v>
      </c>
      <c r="C1690" s="57" t="s">
        <v>570</v>
      </c>
      <c r="D1690" s="57">
        <v>14</v>
      </c>
      <c r="E1690" s="58">
        <v>43591</v>
      </c>
      <c r="F1690" s="57">
        <v>5215</v>
      </c>
      <c r="G1690" s="151">
        <v>9011</v>
      </c>
      <c r="H1690" s="57">
        <v>8017</v>
      </c>
      <c r="I1690" s="57"/>
      <c r="J1690" s="152">
        <f t="shared" si="8"/>
        <v>35.474660956459672</v>
      </c>
      <c r="K1690" s="153" t="s">
        <v>13</v>
      </c>
      <c r="L1690" s="154">
        <f>AVERAGE(J1690:J1691)</f>
        <v>35.667058345952881</v>
      </c>
      <c r="M1690" s="154">
        <f>_xlfn.STDEV.S(J1690,J1691)</f>
        <v>0.27209099758647493</v>
      </c>
      <c r="N1690" s="33"/>
      <c r="O1690" s="33"/>
      <c r="P1690" s="23">
        <f t="shared" si="1"/>
        <v>280.2</v>
      </c>
      <c r="Q1690" s="117">
        <f>AVERAGE(P1690:P1691)</f>
        <v>285.25</v>
      </c>
    </row>
    <row r="1691" spans="1:17" ht="15.75" customHeight="1" x14ac:dyDescent="0.3">
      <c r="A1691" s="118">
        <v>3798</v>
      </c>
      <c r="B1691" s="118">
        <v>220</v>
      </c>
      <c r="C1691" s="57" t="s">
        <v>570</v>
      </c>
      <c r="D1691" s="57">
        <v>14</v>
      </c>
      <c r="E1691" s="58">
        <v>43591</v>
      </c>
      <c r="F1691" s="57">
        <v>5178</v>
      </c>
      <c r="G1691" s="151">
        <v>9122</v>
      </c>
      <c r="H1691" s="57">
        <v>8081</v>
      </c>
      <c r="I1691" s="57"/>
      <c r="J1691" s="152">
        <f t="shared" si="8"/>
        <v>35.85945573544609</v>
      </c>
      <c r="K1691" s="153"/>
      <c r="L1691" s="155"/>
      <c r="M1691" s="155"/>
      <c r="N1691" s="33"/>
      <c r="O1691" s="33"/>
      <c r="P1691" s="23">
        <f t="shared" si="1"/>
        <v>290.3</v>
      </c>
      <c r="Q1691" s="117"/>
    </row>
    <row r="1692" spans="1:17" ht="15.75" customHeight="1" x14ac:dyDescent="0.3">
      <c r="A1692" s="118">
        <v>4457</v>
      </c>
      <c r="B1692" s="118">
        <v>163</v>
      </c>
      <c r="C1692" s="57" t="s">
        <v>570</v>
      </c>
      <c r="D1692" s="57">
        <v>16</v>
      </c>
      <c r="E1692" s="58">
        <v>43607</v>
      </c>
      <c r="F1692" s="57">
        <v>5193</v>
      </c>
      <c r="G1692" s="57">
        <v>9081</v>
      </c>
      <c r="H1692" s="57">
        <v>8205</v>
      </c>
      <c r="I1692" s="57">
        <v>2</v>
      </c>
      <c r="J1692" s="152">
        <f t="shared" si="8"/>
        <v>29.083665338645421</v>
      </c>
      <c r="K1692" s="153"/>
      <c r="L1692" s="154">
        <f>AVERAGE(J1692:J1693)</f>
        <v>29.188297315787359</v>
      </c>
      <c r="M1692" s="154">
        <f>_xlfn.STDEV.S(J1692,J1693)</f>
        <v>0.14797196113203845</v>
      </c>
      <c r="N1692" s="33"/>
      <c r="O1692" s="33"/>
      <c r="P1692" s="23">
        <f t="shared" si="1"/>
        <v>301.2</v>
      </c>
      <c r="Q1692" s="117">
        <f>AVERAGE(P1692:P1693)</f>
        <v>304.04999999999995</v>
      </c>
    </row>
    <row r="1693" spans="1:17" ht="15.75" customHeight="1" x14ac:dyDescent="0.3">
      <c r="A1693" s="118">
        <v>4458</v>
      </c>
      <c r="B1693" s="118">
        <v>164</v>
      </c>
      <c r="C1693" s="57" t="s">
        <v>570</v>
      </c>
      <c r="D1693" s="57">
        <v>16</v>
      </c>
      <c r="E1693" s="58">
        <v>43607</v>
      </c>
      <c r="F1693" s="57">
        <v>5245</v>
      </c>
      <c r="G1693" s="57">
        <v>9213</v>
      </c>
      <c r="H1693" s="57">
        <v>8314</v>
      </c>
      <c r="I1693" s="57"/>
      <c r="J1693" s="152">
        <f t="shared" si="8"/>
        <v>29.292929292929294</v>
      </c>
      <c r="K1693" s="153"/>
      <c r="L1693" s="155"/>
      <c r="M1693" s="155"/>
      <c r="N1693" s="33"/>
      <c r="O1693" s="33"/>
      <c r="P1693" s="23">
        <f t="shared" si="1"/>
        <v>306.89999999999998</v>
      </c>
      <c r="Q1693" s="117"/>
    </row>
    <row r="1694" spans="1:17" ht="15.75" customHeight="1" x14ac:dyDescent="0.3">
      <c r="A1694" s="118">
        <v>5103</v>
      </c>
      <c r="B1694" s="118">
        <v>163</v>
      </c>
      <c r="C1694" s="57" t="s">
        <v>570</v>
      </c>
      <c r="D1694" s="57">
        <v>18</v>
      </c>
      <c r="E1694" s="58">
        <v>43626</v>
      </c>
      <c r="F1694" s="57">
        <v>5193</v>
      </c>
      <c r="G1694" s="57">
        <v>8493</v>
      </c>
      <c r="H1694" s="57">
        <v>7884</v>
      </c>
      <c r="I1694" s="57">
        <v>7</v>
      </c>
      <c r="J1694" s="152">
        <f t="shared" si="8"/>
        <v>22.630992196209586</v>
      </c>
      <c r="K1694" s="153"/>
      <c r="L1694" s="154">
        <f>AVERAGE(J1694:J1695)</f>
        <v>22.545852556517978</v>
      </c>
      <c r="M1694" s="154">
        <f>_xlfn.STDEV.S(J1694,J1695)</f>
        <v>0.12040563314743068</v>
      </c>
      <c r="N1694" s="33"/>
      <c r="O1694" s="33"/>
      <c r="P1694" s="23">
        <f t="shared" si="1"/>
        <v>269.10000000000002</v>
      </c>
      <c r="Q1694" s="117">
        <f>AVERAGE(P1694:P1695)</f>
        <v>265</v>
      </c>
    </row>
    <row r="1695" spans="1:17" ht="15.75" customHeight="1" x14ac:dyDescent="0.3">
      <c r="A1695" s="118">
        <v>5104</v>
      </c>
      <c r="B1695" s="118">
        <v>164</v>
      </c>
      <c r="C1695" s="57" t="s">
        <v>570</v>
      </c>
      <c r="D1695" s="57">
        <v>18</v>
      </c>
      <c r="E1695" s="58">
        <v>43626</v>
      </c>
      <c r="F1695" s="57">
        <v>5245</v>
      </c>
      <c r="G1695" s="57">
        <v>8440</v>
      </c>
      <c r="H1695" s="57">
        <v>7854</v>
      </c>
      <c r="I1695" s="57"/>
      <c r="J1695" s="152">
        <f t="shared" si="8"/>
        <v>22.46071291682637</v>
      </c>
      <c r="K1695" s="153"/>
      <c r="L1695" s="155"/>
      <c r="M1695" s="155"/>
      <c r="N1695" s="33"/>
      <c r="O1695" s="33"/>
      <c r="P1695" s="23">
        <f t="shared" si="1"/>
        <v>260.89999999999998</v>
      </c>
      <c r="Q1695" s="117"/>
    </row>
    <row r="1696" spans="1:17" ht="15.75" customHeight="1" x14ac:dyDescent="0.3">
      <c r="A1696" s="118">
        <v>5653</v>
      </c>
      <c r="B1696" s="118">
        <v>97</v>
      </c>
      <c r="C1696" s="7" t="s">
        <v>570</v>
      </c>
      <c r="D1696" s="7">
        <v>21</v>
      </c>
      <c r="E1696" s="156">
        <v>43657</v>
      </c>
      <c r="F1696" s="7">
        <v>5287</v>
      </c>
      <c r="G1696" s="7">
        <v>7632</v>
      </c>
      <c r="H1696" s="7">
        <v>7242</v>
      </c>
      <c r="I1696" s="7">
        <v>7</v>
      </c>
      <c r="J1696" s="152">
        <f t="shared" si="8"/>
        <v>19.948849104859335</v>
      </c>
      <c r="K1696" s="153"/>
      <c r="L1696" s="154">
        <f>AVERAGE(J1696:J1697)</f>
        <v>20.230204188435572</v>
      </c>
      <c r="M1696" s="154">
        <f>_xlfn.STDEV.S(J1696,J1697)</f>
        <v>0.39789617503612756</v>
      </c>
      <c r="N1696" s="33"/>
      <c r="O1696" s="33"/>
      <c r="P1696" s="23">
        <f t="shared" si="1"/>
        <v>195.5</v>
      </c>
      <c r="Q1696" s="117">
        <f>AVERAGE(P1696:P1697)</f>
        <v>199.4</v>
      </c>
    </row>
    <row r="1697" spans="1:17" ht="15.75" customHeight="1" x14ac:dyDescent="0.3">
      <c r="A1697" s="118">
        <v>5654</v>
      </c>
      <c r="B1697" s="118">
        <v>98</v>
      </c>
      <c r="C1697" s="7" t="s">
        <v>570</v>
      </c>
      <c r="D1697" s="7">
        <v>21</v>
      </c>
      <c r="E1697" s="156">
        <v>43657</v>
      </c>
      <c r="F1697" s="7">
        <v>5252</v>
      </c>
      <c r="G1697" s="7">
        <v>7702</v>
      </c>
      <c r="H1697" s="7">
        <v>7285</v>
      </c>
      <c r="I1697" s="7"/>
      <c r="J1697" s="152">
        <f t="shared" si="8"/>
        <v>20.511559272011805</v>
      </c>
      <c r="K1697" s="153"/>
      <c r="L1697" s="155"/>
      <c r="M1697" s="155"/>
      <c r="N1697" s="33"/>
      <c r="O1697" s="33"/>
      <c r="P1697" s="23">
        <f t="shared" si="1"/>
        <v>203.3</v>
      </c>
      <c r="Q1697" s="117"/>
    </row>
    <row r="1698" spans="1:17" ht="15.75" customHeight="1" x14ac:dyDescent="0.3">
      <c r="A1698" s="118">
        <v>6085</v>
      </c>
      <c r="B1698" s="118">
        <v>166</v>
      </c>
      <c r="C1698" s="7" t="s">
        <v>570</v>
      </c>
      <c r="D1698" s="7">
        <v>22</v>
      </c>
      <c r="E1698" s="156">
        <v>43685</v>
      </c>
      <c r="F1698" s="7">
        <v>5252</v>
      </c>
      <c r="G1698" s="7">
        <v>8221</v>
      </c>
      <c r="H1698" s="7">
        <v>7773</v>
      </c>
      <c r="I1698" s="7">
        <v>7</v>
      </c>
      <c r="J1698" s="152">
        <f t="shared" si="8"/>
        <v>17.770725902419674</v>
      </c>
      <c r="K1698" s="153"/>
      <c r="L1698" s="154">
        <f>AVERAGE(J1698:J1699)</f>
        <v>17.67805825049966</v>
      </c>
      <c r="M1698" s="154">
        <f>_xlfn.STDEV.S(J1698,J1699)</f>
        <v>0.13105185013855492</v>
      </c>
      <c r="N1698" s="33"/>
      <c r="O1698" s="33"/>
      <c r="P1698" s="23">
        <f t="shared" si="1"/>
        <v>252.1</v>
      </c>
      <c r="Q1698" s="117">
        <f>AVERAGE(P1698:P1699)</f>
        <v>273.89999999999998</v>
      </c>
    </row>
    <row r="1699" spans="1:17" ht="15.75" customHeight="1" x14ac:dyDescent="0.3">
      <c r="A1699" s="118">
        <v>6086</v>
      </c>
      <c r="B1699" s="118">
        <v>166</v>
      </c>
      <c r="C1699" s="7" t="s">
        <v>570</v>
      </c>
      <c r="D1699" s="7">
        <v>22</v>
      </c>
      <c r="E1699" s="156">
        <v>43685</v>
      </c>
      <c r="F1699" s="7">
        <v>5252</v>
      </c>
      <c r="G1699" s="7">
        <v>8729</v>
      </c>
      <c r="H1699" s="7">
        <v>8209</v>
      </c>
      <c r="I1699" s="7"/>
      <c r="J1699" s="152">
        <f t="shared" si="8"/>
        <v>17.585390598579643</v>
      </c>
      <c r="K1699" s="153"/>
      <c r="L1699" s="155"/>
      <c r="M1699" s="155"/>
      <c r="N1699" s="33"/>
      <c r="O1699" s="33"/>
      <c r="P1699" s="23">
        <f t="shared" si="1"/>
        <v>295.7</v>
      </c>
      <c r="Q1699" s="117"/>
    </row>
    <row r="1700" spans="1:17" ht="15.75" customHeight="1" x14ac:dyDescent="0.3">
      <c r="A1700" s="118">
        <v>3427</v>
      </c>
      <c r="B1700" s="118">
        <v>183</v>
      </c>
      <c r="C1700" s="57" t="s">
        <v>571</v>
      </c>
      <c r="D1700" s="57">
        <v>13</v>
      </c>
      <c r="E1700" s="58">
        <v>43587</v>
      </c>
      <c r="F1700" s="57">
        <v>5192</v>
      </c>
      <c r="G1700" s="57">
        <v>8424</v>
      </c>
      <c r="H1700" s="57">
        <v>7479</v>
      </c>
      <c r="I1700" s="57">
        <v>1</v>
      </c>
      <c r="J1700" s="152">
        <f t="shared" si="8"/>
        <v>41.320507214691737</v>
      </c>
      <c r="K1700" s="153" t="s">
        <v>407</v>
      </c>
      <c r="L1700" s="154">
        <f>AVERAGE(J1700:J1701)</f>
        <v>41.541564501942858</v>
      </c>
      <c r="M1700" s="154">
        <f>_xlfn.STDEV.S(J1700,J1701)</f>
        <v>0.31262221369193999</v>
      </c>
      <c r="N1700" s="33">
        <v>2</v>
      </c>
      <c r="O1700" s="33"/>
      <c r="P1700" s="23">
        <f t="shared" si="1"/>
        <v>228.7</v>
      </c>
      <c r="Q1700" s="117">
        <f>AVERAGE(P1700:P1701)</f>
        <v>227.25</v>
      </c>
    </row>
    <row r="1701" spans="1:17" ht="15.75" customHeight="1" x14ac:dyDescent="0.3">
      <c r="A1701" s="118">
        <v>3428</v>
      </c>
      <c r="B1701" s="118">
        <v>184</v>
      </c>
      <c r="C1701" s="57" t="s">
        <v>571</v>
      </c>
      <c r="D1701" s="57">
        <v>13</v>
      </c>
      <c r="E1701" s="58">
        <v>43587</v>
      </c>
      <c r="F1701" s="57">
        <v>5243</v>
      </c>
      <c r="G1701" s="57">
        <v>8444</v>
      </c>
      <c r="H1701" s="57">
        <v>7501</v>
      </c>
      <c r="I1701" s="57"/>
      <c r="J1701" s="152">
        <f t="shared" si="8"/>
        <v>41.762621789193979</v>
      </c>
      <c r="K1701" s="153"/>
      <c r="L1701" s="155"/>
      <c r="M1701" s="155"/>
      <c r="N1701" s="33"/>
      <c r="O1701" s="33"/>
      <c r="P1701" s="23">
        <f t="shared" si="1"/>
        <v>225.8</v>
      </c>
      <c r="Q1701" s="117"/>
    </row>
    <row r="1702" spans="1:17" ht="15.75" customHeight="1" x14ac:dyDescent="0.3">
      <c r="A1702" s="118">
        <v>4147</v>
      </c>
      <c r="B1702" s="118">
        <v>177</v>
      </c>
      <c r="C1702" s="57" t="s">
        <v>571</v>
      </c>
      <c r="D1702" s="57">
        <v>15</v>
      </c>
      <c r="E1702" s="58">
        <v>43599</v>
      </c>
      <c r="F1702" s="57">
        <v>5259</v>
      </c>
      <c r="G1702" s="57">
        <v>9533</v>
      </c>
      <c r="H1702" s="57">
        <v>8260</v>
      </c>
      <c r="I1702" s="57"/>
      <c r="J1702" s="152">
        <f t="shared" si="8"/>
        <v>42.419193602132623</v>
      </c>
      <c r="K1702" s="152"/>
      <c r="L1702" s="154">
        <f>AVERAGE(J1702:J1703)</f>
        <v>41.598266102779093</v>
      </c>
      <c r="M1702" s="154">
        <f>_xlfn.STDEV.S(J1702,J1703)</f>
        <v>1.1609668033107927</v>
      </c>
      <c r="N1702" s="33"/>
      <c r="O1702" s="33"/>
      <c r="P1702" s="23">
        <f t="shared" si="1"/>
        <v>300.10000000000002</v>
      </c>
      <c r="Q1702" s="117">
        <f>AVERAGE(P1702:P1703)</f>
        <v>301.85000000000002</v>
      </c>
    </row>
    <row r="1703" spans="1:17" ht="15.75" customHeight="1" x14ac:dyDescent="0.3">
      <c r="A1703" s="118">
        <v>4148</v>
      </c>
      <c r="B1703" s="118">
        <v>178</v>
      </c>
      <c r="C1703" s="57" t="s">
        <v>571</v>
      </c>
      <c r="D1703" s="57">
        <v>15</v>
      </c>
      <c r="E1703" s="58">
        <v>43599</v>
      </c>
      <c r="F1703" s="57">
        <v>5226</v>
      </c>
      <c r="G1703" s="57">
        <v>9500</v>
      </c>
      <c r="H1703" s="57">
        <v>8262</v>
      </c>
      <c r="I1703" s="57"/>
      <c r="J1703" s="152">
        <f t="shared" si="8"/>
        <v>40.777338603425562</v>
      </c>
      <c r="K1703" s="152"/>
      <c r="L1703" s="155"/>
      <c r="M1703" s="155"/>
      <c r="N1703" s="33"/>
      <c r="O1703" s="33"/>
      <c r="P1703" s="23">
        <f t="shared" si="1"/>
        <v>303.60000000000002</v>
      </c>
      <c r="Q1703" s="117"/>
    </row>
    <row r="1704" spans="1:17" ht="15.75" customHeight="1" x14ac:dyDescent="0.3">
      <c r="A1704" s="118">
        <v>4793</v>
      </c>
      <c r="B1704" s="118">
        <v>177</v>
      </c>
      <c r="C1704" s="57" t="s">
        <v>571</v>
      </c>
      <c r="D1704" s="57">
        <v>17</v>
      </c>
      <c r="E1704" s="58">
        <v>43619</v>
      </c>
      <c r="F1704" s="57">
        <v>5259</v>
      </c>
      <c r="G1704" s="57">
        <v>8871</v>
      </c>
      <c r="H1704" s="57">
        <v>8023</v>
      </c>
      <c r="I1704" s="57"/>
      <c r="J1704" s="152">
        <f t="shared" si="8"/>
        <v>30.68017366136035</v>
      </c>
      <c r="K1704" s="153"/>
      <c r="L1704" s="154">
        <f>AVERAGE(J1704:J1705)</f>
        <v>30.637750734221999</v>
      </c>
      <c r="M1704" s="154">
        <f>_xlfn.STDEV.S(J1704,J1705)</f>
        <v>5.9995078914620595E-2</v>
      </c>
      <c r="N1704" s="33"/>
      <c r="O1704" s="33"/>
      <c r="P1704" s="23">
        <f t="shared" si="1"/>
        <v>276.39999999999998</v>
      </c>
      <c r="Q1704" s="117">
        <f>AVERAGE(P1704:P1705)</f>
        <v>270.89999999999998</v>
      </c>
    </row>
    <row r="1705" spans="1:17" ht="15.75" customHeight="1" x14ac:dyDescent="0.3">
      <c r="A1705" s="118">
        <v>4794</v>
      </c>
      <c r="B1705" s="118">
        <v>178</v>
      </c>
      <c r="C1705" s="57" t="s">
        <v>571</v>
      </c>
      <c r="D1705" s="57">
        <v>17</v>
      </c>
      <c r="E1705" s="58">
        <v>43619</v>
      </c>
      <c r="F1705" s="57">
        <v>5226</v>
      </c>
      <c r="G1705" s="57">
        <v>8692</v>
      </c>
      <c r="H1705" s="57">
        <v>7880</v>
      </c>
      <c r="I1705" s="57"/>
      <c r="J1705" s="152">
        <f t="shared" si="8"/>
        <v>30.595327807083649</v>
      </c>
      <c r="K1705" s="153"/>
      <c r="L1705" s="155"/>
      <c r="M1705" s="155"/>
      <c r="N1705" s="33"/>
      <c r="O1705" s="33"/>
      <c r="P1705" s="23">
        <f t="shared" si="1"/>
        <v>265.39999999999998</v>
      </c>
      <c r="Q1705" s="117"/>
    </row>
    <row r="1706" spans="1:17" ht="15.75" customHeight="1" x14ac:dyDescent="0.3">
      <c r="A1706" s="118">
        <v>6087</v>
      </c>
      <c r="B1706" s="118">
        <v>167</v>
      </c>
      <c r="C1706" s="7" t="s">
        <v>571</v>
      </c>
      <c r="D1706" s="7">
        <v>22</v>
      </c>
      <c r="E1706" s="156">
        <v>43685</v>
      </c>
      <c r="F1706" s="7">
        <v>5280</v>
      </c>
      <c r="G1706" s="7">
        <v>7520</v>
      </c>
      <c r="H1706" s="7">
        <v>7181</v>
      </c>
      <c r="I1706" s="7">
        <v>8</v>
      </c>
      <c r="J1706" s="152">
        <f t="shared" si="8"/>
        <v>17.832719621251972</v>
      </c>
      <c r="K1706" s="153"/>
      <c r="L1706" s="154">
        <f>AVERAGE(J1706:J1707)</f>
        <v>17.649415076527966</v>
      </c>
      <c r="M1706" s="154">
        <f>_xlfn.STDEV.S(J1706,J1707)</f>
        <v>0.25923177319331242</v>
      </c>
      <c r="N1706" s="33"/>
      <c r="O1706" s="33"/>
      <c r="P1706" s="23">
        <f t="shared" si="1"/>
        <v>190.1</v>
      </c>
      <c r="Q1706" s="117">
        <f>AVERAGE(P1706:P1707)</f>
        <v>190.95</v>
      </c>
    </row>
    <row r="1707" spans="1:17" ht="15.75" customHeight="1" x14ac:dyDescent="0.3">
      <c r="A1707" s="118">
        <v>6088</v>
      </c>
      <c r="B1707" s="118">
        <v>167</v>
      </c>
      <c r="C1707" s="7" t="s">
        <v>571</v>
      </c>
      <c r="D1707" s="7">
        <v>22</v>
      </c>
      <c r="E1707" s="156">
        <v>43685</v>
      </c>
      <c r="F1707" s="7">
        <v>5280</v>
      </c>
      <c r="G1707" s="7">
        <v>7533</v>
      </c>
      <c r="H1707" s="7">
        <v>7198</v>
      </c>
      <c r="I1707" s="7"/>
      <c r="J1707" s="152">
        <f t="shared" si="8"/>
        <v>17.466110531803963</v>
      </c>
      <c r="K1707" s="153"/>
      <c r="L1707" s="155"/>
      <c r="M1707" s="155"/>
      <c r="N1707" s="33"/>
      <c r="O1707" s="33"/>
      <c r="P1707" s="23">
        <f t="shared" si="1"/>
        <v>191.8</v>
      </c>
      <c r="Q1707" s="117"/>
    </row>
    <row r="1708" spans="1:17" ht="15.75" customHeight="1" x14ac:dyDescent="0.3">
      <c r="A1708" s="118">
        <v>3799</v>
      </c>
      <c r="B1708" s="118">
        <v>221</v>
      </c>
      <c r="C1708" s="57" t="s">
        <v>572</v>
      </c>
      <c r="D1708" s="57">
        <v>14</v>
      </c>
      <c r="E1708" s="58">
        <v>43591</v>
      </c>
      <c r="F1708" s="57">
        <v>5187</v>
      </c>
      <c r="G1708" s="151">
        <v>8093</v>
      </c>
      <c r="H1708" s="57">
        <v>7368</v>
      </c>
      <c r="I1708" s="57">
        <v>2</v>
      </c>
      <c r="J1708" s="152">
        <f t="shared" si="8"/>
        <v>33.241632278771206</v>
      </c>
      <c r="K1708" s="153" t="s">
        <v>13</v>
      </c>
      <c r="L1708" s="154">
        <f>AVERAGE(J1708:J1709)</f>
        <v>33.126563265822384</v>
      </c>
      <c r="M1708" s="154">
        <f>_xlfn.STDEV.S(J1708,J1709)</f>
        <v>0.16273215872111013</v>
      </c>
      <c r="N1708" s="33">
        <v>2</v>
      </c>
      <c r="O1708" s="33"/>
      <c r="P1708" s="23">
        <f t="shared" si="1"/>
        <v>218.1</v>
      </c>
      <c r="Q1708" s="117">
        <f>AVERAGE(P1708:P1709)</f>
        <v>217.8</v>
      </c>
    </row>
    <row r="1709" spans="1:17" ht="15.75" customHeight="1" x14ac:dyDescent="0.3">
      <c r="A1709" s="118">
        <v>3800</v>
      </c>
      <c r="B1709" s="118">
        <v>222</v>
      </c>
      <c r="C1709" s="57" t="s">
        <v>572</v>
      </c>
      <c r="D1709" s="57">
        <v>14</v>
      </c>
      <c r="E1709" s="58">
        <v>43591</v>
      </c>
      <c r="F1709" s="57">
        <v>5216</v>
      </c>
      <c r="G1709" s="151">
        <v>8109</v>
      </c>
      <c r="H1709" s="57">
        <v>7391</v>
      </c>
      <c r="I1709" s="57"/>
      <c r="J1709" s="152">
        <f t="shared" si="8"/>
        <v>33.011494252873561</v>
      </c>
      <c r="K1709" s="153"/>
      <c r="L1709" s="155"/>
      <c r="M1709" s="155"/>
      <c r="N1709" s="33"/>
      <c r="O1709" s="33"/>
      <c r="P1709" s="23">
        <f t="shared" si="1"/>
        <v>217.5</v>
      </c>
      <c r="Q1709" s="117"/>
    </row>
    <row r="1710" spans="1:17" ht="15.75" customHeight="1" x14ac:dyDescent="0.3">
      <c r="A1710" s="118">
        <v>4459</v>
      </c>
      <c r="B1710" s="118">
        <v>165</v>
      </c>
      <c r="C1710" s="57" t="s">
        <v>572</v>
      </c>
      <c r="D1710" s="57">
        <v>16</v>
      </c>
      <c r="E1710" s="58">
        <v>43607</v>
      </c>
      <c r="F1710" s="57">
        <v>5226</v>
      </c>
      <c r="G1710" s="57">
        <v>7807</v>
      </c>
      <c r="H1710" s="57">
        <v>7303</v>
      </c>
      <c r="I1710" s="57">
        <v>2</v>
      </c>
      <c r="J1710" s="152">
        <f t="shared" si="8"/>
        <v>24.265767934520944</v>
      </c>
      <c r="K1710" s="153"/>
      <c r="L1710" s="154">
        <f>AVERAGE(J1710:J1711)</f>
        <v>24.716937761688907</v>
      </c>
      <c r="M1710" s="154">
        <f>_xlfn.STDEV.S(J1710,J1711)</f>
        <v>0.63805048851445811</v>
      </c>
      <c r="N1710" s="33"/>
      <c r="O1710" s="33"/>
      <c r="P1710" s="23">
        <f t="shared" si="1"/>
        <v>207.7</v>
      </c>
      <c r="Q1710" s="117">
        <f>AVERAGE(P1710:P1711)</f>
        <v>207.95</v>
      </c>
    </row>
    <row r="1711" spans="1:17" ht="15.75" customHeight="1" x14ac:dyDescent="0.3">
      <c r="A1711" s="118">
        <v>4460</v>
      </c>
      <c r="B1711" s="118">
        <v>166</v>
      </c>
      <c r="C1711" s="57" t="s">
        <v>572</v>
      </c>
      <c r="D1711" s="57">
        <v>16</v>
      </c>
      <c r="E1711" s="58">
        <v>43607</v>
      </c>
      <c r="F1711" s="57">
        <v>5252</v>
      </c>
      <c r="G1711" s="57">
        <v>7858</v>
      </c>
      <c r="H1711" s="57">
        <v>7334</v>
      </c>
      <c r="I1711" s="57"/>
      <c r="J1711" s="152">
        <f t="shared" si="8"/>
        <v>25.16810758885687</v>
      </c>
      <c r="K1711" s="153"/>
      <c r="L1711" s="155"/>
      <c r="M1711" s="155"/>
      <c r="N1711" s="33"/>
      <c r="O1711" s="33"/>
      <c r="P1711" s="23">
        <f t="shared" si="1"/>
        <v>208.2</v>
      </c>
      <c r="Q1711" s="117"/>
    </row>
    <row r="1712" spans="1:17" ht="15.75" customHeight="1" x14ac:dyDescent="0.3">
      <c r="A1712" s="118">
        <v>5105</v>
      </c>
      <c r="B1712" s="118">
        <v>165</v>
      </c>
      <c r="C1712" s="57" t="s">
        <v>572</v>
      </c>
      <c r="D1712" s="57">
        <v>18</v>
      </c>
      <c r="E1712" s="58">
        <v>43626</v>
      </c>
      <c r="F1712" s="57">
        <v>5226</v>
      </c>
      <c r="G1712" s="57">
        <v>7691</v>
      </c>
      <c r="H1712" s="57">
        <v>7256</v>
      </c>
      <c r="I1712" s="57">
        <v>6</v>
      </c>
      <c r="J1712" s="152">
        <f t="shared" si="8"/>
        <v>21.428571428571427</v>
      </c>
      <c r="K1712" s="153"/>
      <c r="L1712" s="154">
        <f>AVERAGE(J1712:J1713)</f>
        <v>21.605132508216208</v>
      </c>
      <c r="M1712" s="154">
        <f>_xlfn.STDEV.S(J1712,J1713)</f>
        <v>0.24969507342088543</v>
      </c>
      <c r="N1712" s="33"/>
      <c r="O1712" s="33"/>
      <c r="P1712" s="23">
        <f t="shared" si="1"/>
        <v>202.99999999999997</v>
      </c>
      <c r="Q1712" s="117">
        <f>AVERAGE(P1712:P1713)</f>
        <v>203.64999999999998</v>
      </c>
    </row>
    <row r="1713" spans="1:17" ht="15.75" customHeight="1" x14ac:dyDescent="0.3">
      <c r="A1713" s="118">
        <v>5106</v>
      </c>
      <c r="B1713" s="118">
        <v>166</v>
      </c>
      <c r="C1713" s="57" t="s">
        <v>572</v>
      </c>
      <c r="D1713" s="57">
        <v>18</v>
      </c>
      <c r="E1713" s="58">
        <v>43626</v>
      </c>
      <c r="F1713" s="57">
        <v>5252</v>
      </c>
      <c r="G1713" s="57">
        <v>7740</v>
      </c>
      <c r="H1713" s="57">
        <v>7295</v>
      </c>
      <c r="I1713" s="57"/>
      <c r="J1713" s="152">
        <f t="shared" si="8"/>
        <v>21.781693587860989</v>
      </c>
      <c r="K1713" s="153"/>
      <c r="L1713" s="155"/>
      <c r="M1713" s="155"/>
      <c r="N1713" s="33"/>
      <c r="O1713" s="33"/>
      <c r="P1713" s="23">
        <f t="shared" si="1"/>
        <v>204.3</v>
      </c>
      <c r="Q1713" s="117"/>
    </row>
    <row r="1714" spans="1:17" ht="15.75" customHeight="1" x14ac:dyDescent="0.3">
      <c r="A1714" s="118">
        <v>5655</v>
      </c>
      <c r="B1714" s="118">
        <v>99</v>
      </c>
      <c r="C1714" s="7" t="s">
        <v>572</v>
      </c>
      <c r="D1714" s="7">
        <v>21</v>
      </c>
      <c r="E1714" s="156">
        <v>43657</v>
      </c>
      <c r="F1714" s="7">
        <v>5182</v>
      </c>
      <c r="G1714" s="7">
        <v>7989</v>
      </c>
      <c r="H1714" s="7">
        <v>7532</v>
      </c>
      <c r="I1714" s="7">
        <v>6</v>
      </c>
      <c r="J1714" s="152">
        <f t="shared" si="8"/>
        <v>19.446808510638299</v>
      </c>
      <c r="K1714" s="153"/>
      <c r="L1714" s="154">
        <f>AVERAGE(J1714:J1715)</f>
        <v>19.702395851957803</v>
      </c>
      <c r="M1714" s="154">
        <f>_xlfn.STDEV.S(J1714,J1715)</f>
        <v>0.36145508446492708</v>
      </c>
      <c r="N1714" s="33"/>
      <c r="O1714" s="33"/>
      <c r="P1714" s="23">
        <f t="shared" si="1"/>
        <v>235</v>
      </c>
      <c r="Q1714" s="117">
        <f>AVERAGE(P1714:P1715)</f>
        <v>236.5</v>
      </c>
    </row>
    <row r="1715" spans="1:17" ht="15.75" customHeight="1" x14ac:dyDescent="0.3">
      <c r="A1715" s="118">
        <v>5656</v>
      </c>
      <c r="B1715" s="118">
        <v>100</v>
      </c>
      <c r="C1715" s="7" t="s">
        <v>572</v>
      </c>
      <c r="D1715" s="7">
        <v>21</v>
      </c>
      <c r="E1715" s="156">
        <v>43657</v>
      </c>
      <c r="F1715" s="7">
        <v>5209</v>
      </c>
      <c r="G1715" s="7">
        <v>8064</v>
      </c>
      <c r="H1715" s="7">
        <v>7589</v>
      </c>
      <c r="I1715" s="7"/>
      <c r="J1715" s="152">
        <f t="shared" si="8"/>
        <v>19.957983193277311</v>
      </c>
      <c r="K1715" s="153"/>
      <c r="L1715" s="155"/>
      <c r="M1715" s="155"/>
      <c r="N1715" s="33"/>
      <c r="O1715" s="33"/>
      <c r="P1715" s="23">
        <f t="shared" si="1"/>
        <v>238</v>
      </c>
      <c r="Q1715" s="117"/>
    </row>
    <row r="1716" spans="1:17" ht="15.75" customHeight="1" x14ac:dyDescent="0.3">
      <c r="A1716" s="118">
        <v>6089</v>
      </c>
      <c r="B1716" s="118">
        <v>168</v>
      </c>
      <c r="C1716" s="7" t="s">
        <v>572</v>
      </c>
      <c r="D1716" s="7">
        <v>22</v>
      </c>
      <c r="E1716" s="156">
        <v>43685</v>
      </c>
      <c r="F1716" s="7">
        <v>5212</v>
      </c>
      <c r="G1716" s="7">
        <v>7521</v>
      </c>
      <c r="H1716" s="7">
        <v>7213</v>
      </c>
      <c r="I1716" s="7">
        <v>6</v>
      </c>
      <c r="J1716" s="152">
        <f t="shared" si="8"/>
        <v>15.392303848075962</v>
      </c>
      <c r="K1716" s="153"/>
      <c r="L1716" s="154">
        <f>AVERAGE(J1716:J1717)</f>
        <v>15.271164221135866</v>
      </c>
      <c r="M1716" s="154">
        <f>_xlfn.STDEV.S(J1716,J1717)</f>
        <v>0.17131730335950179</v>
      </c>
      <c r="N1716" s="33"/>
      <c r="O1716" s="33"/>
      <c r="P1716" s="23">
        <f t="shared" si="1"/>
        <v>200.1</v>
      </c>
      <c r="Q1716" s="117">
        <f>AVERAGE(P1716:P1717)</f>
        <v>201.7</v>
      </c>
    </row>
    <row r="1717" spans="1:17" ht="15.75" customHeight="1" x14ac:dyDescent="0.3">
      <c r="A1717" s="118">
        <v>6090</v>
      </c>
      <c r="B1717" s="118">
        <v>168</v>
      </c>
      <c r="C1717" s="7" t="s">
        <v>572</v>
      </c>
      <c r="D1717" s="7">
        <v>22</v>
      </c>
      <c r="E1717" s="156">
        <v>43685</v>
      </c>
      <c r="F1717" s="7">
        <v>5212</v>
      </c>
      <c r="G1717" s="7">
        <v>7553</v>
      </c>
      <c r="H1717" s="7">
        <v>7245</v>
      </c>
      <c r="I1717" s="7"/>
      <c r="J1717" s="152">
        <f t="shared" si="8"/>
        <v>15.150024594195768</v>
      </c>
      <c r="K1717" s="153"/>
      <c r="L1717" s="155"/>
      <c r="M1717" s="155"/>
      <c r="N1717" s="33"/>
      <c r="O1717" s="33"/>
      <c r="P1717" s="23">
        <f t="shared" si="1"/>
        <v>203.3</v>
      </c>
      <c r="Q1717" s="117"/>
    </row>
    <row r="1718" spans="1:17" ht="15.75" customHeight="1" x14ac:dyDescent="0.3">
      <c r="A1718" s="118">
        <v>3429</v>
      </c>
      <c r="B1718" s="118">
        <v>185</v>
      </c>
      <c r="C1718" s="67" t="s">
        <v>573</v>
      </c>
      <c r="D1718" s="67">
        <v>13</v>
      </c>
      <c r="E1718" s="68">
        <v>43587</v>
      </c>
      <c r="F1718" s="67">
        <v>5288</v>
      </c>
      <c r="G1718" s="67">
        <v>8711</v>
      </c>
      <c r="H1718" s="67">
        <v>7657</v>
      </c>
      <c r="I1718" s="67">
        <v>1</v>
      </c>
      <c r="J1718" s="157">
        <f t="shared" si="8"/>
        <v>44.491346559729841</v>
      </c>
      <c r="K1718" s="158" t="s">
        <v>497</v>
      </c>
      <c r="L1718" s="159">
        <f>AVERAGE(J1718:J1719)</f>
        <v>44.682369004231873</v>
      </c>
      <c r="M1718" s="159">
        <f>_xlfn.STDEV.S(J1718,J1719)</f>
        <v>0.27014653173244041</v>
      </c>
      <c r="N1718" s="33">
        <v>1</v>
      </c>
      <c r="O1718" s="33"/>
      <c r="P1718" s="23">
        <f t="shared" si="1"/>
        <v>236.9</v>
      </c>
      <c r="Q1718" s="117">
        <f>AVERAGE(P1718:P1719)</f>
        <v>238.9</v>
      </c>
    </row>
    <row r="1719" spans="1:17" ht="15.75" customHeight="1" x14ac:dyDescent="0.3">
      <c r="A1719" s="118">
        <v>3430</v>
      </c>
      <c r="B1719" s="118">
        <v>186</v>
      </c>
      <c r="C1719" s="67" t="s">
        <v>573</v>
      </c>
      <c r="D1719" s="67">
        <v>13</v>
      </c>
      <c r="E1719" s="68">
        <v>43587</v>
      </c>
      <c r="F1719" s="67">
        <v>5251</v>
      </c>
      <c r="G1719" s="67">
        <v>8741</v>
      </c>
      <c r="H1719" s="67">
        <v>7660</v>
      </c>
      <c r="I1719" s="67"/>
      <c r="J1719" s="157">
        <f t="shared" si="8"/>
        <v>44.873391448733912</v>
      </c>
      <c r="K1719" s="158"/>
      <c r="L1719" s="160"/>
      <c r="M1719" s="160"/>
      <c r="N1719" s="33"/>
      <c r="O1719" s="33"/>
      <c r="P1719" s="23">
        <f t="shared" si="1"/>
        <v>240.9</v>
      </c>
      <c r="Q1719" s="117"/>
    </row>
    <row r="1720" spans="1:17" ht="15.75" customHeight="1" x14ac:dyDescent="0.3">
      <c r="A1720" s="118">
        <v>4149</v>
      </c>
      <c r="B1720" s="118">
        <v>179</v>
      </c>
      <c r="C1720" s="67" t="s">
        <v>573</v>
      </c>
      <c r="D1720" s="67">
        <v>15</v>
      </c>
      <c r="E1720" s="68">
        <v>43599</v>
      </c>
      <c r="F1720" s="67">
        <v>5180</v>
      </c>
      <c r="G1720" s="67">
        <v>7746</v>
      </c>
      <c r="H1720" s="67">
        <v>6976</v>
      </c>
      <c r="I1720" s="67"/>
      <c r="J1720" s="157">
        <f t="shared" si="8"/>
        <v>42.873051224944319</v>
      </c>
      <c r="K1720" s="157"/>
      <c r="L1720" s="159">
        <f>AVERAGE(J1720:J1721)</f>
        <v>41.947036122982666</v>
      </c>
      <c r="M1720" s="159">
        <f>_xlfn.STDEV.S(J1720,J1721)</f>
        <v>1.3095831161564691</v>
      </c>
      <c r="N1720" s="33"/>
      <c r="O1720" s="33"/>
      <c r="P1720" s="23">
        <f t="shared" si="1"/>
        <v>179.6</v>
      </c>
      <c r="Q1720" s="117">
        <f>AVERAGE(P1720:P1721)</f>
        <v>173.05</v>
      </c>
    </row>
    <row r="1721" spans="1:17" ht="15.75" customHeight="1" x14ac:dyDescent="0.3">
      <c r="A1721" s="118">
        <v>4150</v>
      </c>
      <c r="B1721" s="118">
        <v>180</v>
      </c>
      <c r="C1721" s="67" t="s">
        <v>573</v>
      </c>
      <c r="D1721" s="67">
        <v>15</v>
      </c>
      <c r="E1721" s="68">
        <v>43599</v>
      </c>
      <c r="F1721" s="67">
        <v>5282</v>
      </c>
      <c r="G1721" s="67">
        <v>7630</v>
      </c>
      <c r="H1721" s="67">
        <v>6947</v>
      </c>
      <c r="I1721" s="67"/>
      <c r="J1721" s="157">
        <f t="shared" si="8"/>
        <v>41.021021021021021</v>
      </c>
      <c r="K1721" s="157"/>
      <c r="L1721" s="160"/>
      <c r="M1721" s="160"/>
      <c r="N1721" s="33"/>
      <c r="O1721" s="33"/>
      <c r="P1721" s="23">
        <f t="shared" si="1"/>
        <v>166.5</v>
      </c>
      <c r="Q1721" s="117"/>
    </row>
    <row r="1722" spans="1:17" ht="15.75" customHeight="1" x14ac:dyDescent="0.3">
      <c r="A1722" s="118">
        <v>4795</v>
      </c>
      <c r="B1722" s="118">
        <v>179</v>
      </c>
      <c r="C1722" s="67" t="s">
        <v>573</v>
      </c>
      <c r="D1722" s="67">
        <v>17</v>
      </c>
      <c r="E1722" s="68">
        <v>43619</v>
      </c>
      <c r="F1722" s="67">
        <v>5180</v>
      </c>
      <c r="G1722" s="67">
        <v>7247</v>
      </c>
      <c r="H1722" s="67">
        <v>6860</v>
      </c>
      <c r="I1722" s="67"/>
      <c r="J1722" s="157">
        <f t="shared" si="8"/>
        <v>23.035714285714285</v>
      </c>
      <c r="K1722" s="158"/>
      <c r="L1722" s="159">
        <f>AVERAGE(J1722:J1723)</f>
        <v>23.043831168831169</v>
      </c>
      <c r="M1722" s="159">
        <f>_xlfn.STDEV.S(J1722,J1723)</f>
        <v>1.1479006188094349E-2</v>
      </c>
      <c r="N1722" s="33"/>
      <c r="O1722" s="33"/>
      <c r="P1722" s="23">
        <f t="shared" si="1"/>
        <v>168</v>
      </c>
      <c r="Q1722" s="117">
        <f>AVERAGE(P1722:P1723)</f>
        <v>161</v>
      </c>
    </row>
    <row r="1723" spans="1:17" ht="15.75" customHeight="1" x14ac:dyDescent="0.3">
      <c r="A1723" s="118">
        <v>4796</v>
      </c>
      <c r="B1723" s="118">
        <v>180</v>
      </c>
      <c r="C1723" s="67" t="s">
        <v>573</v>
      </c>
      <c r="D1723" s="67">
        <v>17</v>
      </c>
      <c r="E1723" s="68">
        <v>43619</v>
      </c>
      <c r="F1723" s="67">
        <v>5282</v>
      </c>
      <c r="G1723" s="67">
        <v>7177</v>
      </c>
      <c r="H1723" s="67">
        <v>6822</v>
      </c>
      <c r="I1723" s="67"/>
      <c r="J1723" s="157">
        <f t="shared" si="8"/>
        <v>23.051948051948052</v>
      </c>
      <c r="K1723" s="158"/>
      <c r="L1723" s="160"/>
      <c r="M1723" s="160"/>
      <c r="N1723" s="33"/>
      <c r="O1723" s="33"/>
      <c r="P1723" s="23">
        <f t="shared" si="1"/>
        <v>154</v>
      </c>
      <c r="Q1723" s="117"/>
    </row>
    <row r="1724" spans="1:17" ht="15.75" customHeight="1" x14ac:dyDescent="0.3">
      <c r="A1724" s="118">
        <v>5387</v>
      </c>
      <c r="B1724" s="118">
        <v>125</v>
      </c>
      <c r="C1724" s="7" t="s">
        <v>573</v>
      </c>
      <c r="D1724" s="7">
        <v>19</v>
      </c>
      <c r="E1724" s="156">
        <v>43637</v>
      </c>
      <c r="F1724" s="7">
        <v>5217</v>
      </c>
      <c r="G1724" s="7">
        <v>7391</v>
      </c>
      <c r="H1724" s="7">
        <v>6980</v>
      </c>
      <c r="I1724" s="7">
        <v>7</v>
      </c>
      <c r="J1724" s="161">
        <f t="shared" si="8"/>
        <v>23.312535450935904</v>
      </c>
      <c r="K1724" s="3"/>
      <c r="L1724" s="162">
        <f>AVERAGE(J1724:J1725)</f>
        <v>23.32293439213462</v>
      </c>
      <c r="M1724" s="162">
        <f>_xlfn.STDEV.S(J1724,J1725)</f>
        <v>1.4706323677541648E-2</v>
      </c>
      <c r="N1724" s="33"/>
      <c r="O1724" s="33"/>
      <c r="P1724" s="23">
        <f t="shared" si="1"/>
        <v>176.3</v>
      </c>
      <c r="Q1724" s="117">
        <f>AVERAGE(P1724:P1725)</f>
        <v>166.15</v>
      </c>
    </row>
    <row r="1725" spans="1:17" ht="15.75" customHeight="1" x14ac:dyDescent="0.3">
      <c r="A1725" s="118">
        <v>5388</v>
      </c>
      <c r="B1725" s="118">
        <v>126</v>
      </c>
      <c r="C1725" s="7" t="s">
        <v>573</v>
      </c>
      <c r="D1725" s="7">
        <v>19</v>
      </c>
      <c r="E1725" s="156">
        <v>43637</v>
      </c>
      <c r="F1725" s="7">
        <v>5232</v>
      </c>
      <c r="G1725" s="7">
        <v>7156</v>
      </c>
      <c r="H1725" s="7">
        <v>6792</v>
      </c>
      <c r="I1725" s="7"/>
      <c r="J1725" s="161">
        <f t="shared" si="8"/>
        <v>23.333333333333332</v>
      </c>
      <c r="K1725" s="3"/>
      <c r="L1725" s="23"/>
      <c r="M1725" s="23"/>
      <c r="N1725" s="33"/>
      <c r="O1725" s="33"/>
      <c r="P1725" s="23">
        <f t="shared" si="1"/>
        <v>156</v>
      </c>
      <c r="Q1725" s="117"/>
    </row>
    <row r="1726" spans="1:17" ht="15.75" customHeight="1" x14ac:dyDescent="0.3">
      <c r="A1726" s="118">
        <v>6091</v>
      </c>
      <c r="B1726" s="118">
        <v>169</v>
      </c>
      <c r="C1726" s="7" t="s">
        <v>573</v>
      </c>
      <c r="D1726" s="7">
        <v>22</v>
      </c>
      <c r="E1726" s="156">
        <v>43685</v>
      </c>
      <c r="F1726" s="7">
        <v>5223</v>
      </c>
      <c r="G1726" s="7">
        <v>7183</v>
      </c>
      <c r="H1726" s="7">
        <v>6891</v>
      </c>
      <c r="I1726" s="7">
        <v>7</v>
      </c>
      <c r="J1726" s="152">
        <f t="shared" si="8"/>
        <v>17.505995203836928</v>
      </c>
      <c r="K1726" s="153"/>
      <c r="L1726" s="154">
        <f>AVERAGE(J1726:J1727)</f>
        <v>17.535654633602732</v>
      </c>
      <c r="M1726" s="154">
        <f>_xlfn.STDEV.S(J1726,J1727)</f>
        <v>4.1944767827052191E-2</v>
      </c>
      <c r="N1726" s="33"/>
      <c r="O1726" s="33"/>
      <c r="P1726" s="23">
        <f t="shared" si="1"/>
        <v>166.8</v>
      </c>
      <c r="Q1726" s="117">
        <f>AVERAGE(P1726:P1727)</f>
        <v>173.35000000000002</v>
      </c>
    </row>
    <row r="1727" spans="1:17" ht="15.75" customHeight="1" x14ac:dyDescent="0.3">
      <c r="A1727" s="118">
        <v>6092</v>
      </c>
      <c r="B1727" s="118">
        <v>169</v>
      </c>
      <c r="C1727" s="7" t="s">
        <v>573</v>
      </c>
      <c r="D1727" s="7">
        <v>22</v>
      </c>
      <c r="E1727" s="156">
        <v>43685</v>
      </c>
      <c r="F1727" s="7">
        <v>5223</v>
      </c>
      <c r="G1727" s="7">
        <v>7338</v>
      </c>
      <c r="H1727" s="7">
        <v>7022</v>
      </c>
      <c r="I1727" s="7"/>
      <c r="J1727" s="152">
        <f t="shared" si="8"/>
        <v>17.565314063368536</v>
      </c>
      <c r="K1727" s="153"/>
      <c r="L1727" s="155"/>
      <c r="M1727" s="155"/>
      <c r="N1727" s="33"/>
      <c r="O1727" s="33"/>
      <c r="P1727" s="23">
        <f t="shared" si="1"/>
        <v>179.9</v>
      </c>
      <c r="Q1727" s="117"/>
    </row>
    <row r="1728" spans="1:17" ht="15.75" customHeight="1" x14ac:dyDescent="0.3">
      <c r="A1728" s="118">
        <v>3801</v>
      </c>
      <c r="B1728" s="118">
        <v>223</v>
      </c>
      <c r="C1728" s="81" t="s">
        <v>574</v>
      </c>
      <c r="D1728" s="81">
        <v>14</v>
      </c>
      <c r="E1728" s="82">
        <v>43591</v>
      </c>
      <c r="F1728" s="81">
        <v>5225</v>
      </c>
      <c r="G1728" s="134">
        <v>8533</v>
      </c>
      <c r="H1728" s="81">
        <v>7212</v>
      </c>
      <c r="I1728" s="81">
        <v>2</v>
      </c>
      <c r="J1728" s="135">
        <f t="shared" si="8"/>
        <v>66.482133870156019</v>
      </c>
      <c r="K1728" s="142" t="s">
        <v>377</v>
      </c>
      <c r="L1728" s="137">
        <f>AVERAGE(J1728:J1729)</f>
        <v>68.109780775754473</v>
      </c>
      <c r="M1728" s="137">
        <f>_xlfn.STDEV.S(J1728,J1729)</f>
        <v>2.3018403286519233</v>
      </c>
      <c r="N1728" s="33">
        <v>3</v>
      </c>
      <c r="O1728" s="33"/>
      <c r="P1728" s="23">
        <f t="shared" si="1"/>
        <v>198.7</v>
      </c>
      <c r="Q1728" s="117">
        <f>AVERAGE(P1728:P1729)</f>
        <v>211.7</v>
      </c>
    </row>
    <row r="1729" spans="1:17" ht="15.75" customHeight="1" x14ac:dyDescent="0.3">
      <c r="A1729" s="118">
        <v>3802</v>
      </c>
      <c r="B1729" s="118">
        <v>224</v>
      </c>
      <c r="C1729" s="81" t="s">
        <v>574</v>
      </c>
      <c r="D1729" s="81">
        <v>14</v>
      </c>
      <c r="E1729" s="82">
        <v>43591</v>
      </c>
      <c r="F1729" s="81">
        <v>5231</v>
      </c>
      <c r="G1729" s="134">
        <v>9045</v>
      </c>
      <c r="H1729" s="81">
        <v>7478</v>
      </c>
      <c r="I1729" s="81"/>
      <c r="J1729" s="135">
        <f t="shared" si="8"/>
        <v>69.737427681352912</v>
      </c>
      <c r="K1729" s="142"/>
      <c r="L1729" s="138"/>
      <c r="M1729" s="138"/>
      <c r="N1729" s="33"/>
      <c r="O1729" s="33"/>
      <c r="P1729" s="23">
        <f t="shared" si="1"/>
        <v>224.7</v>
      </c>
      <c r="Q1729" s="117"/>
    </row>
    <row r="1730" spans="1:17" ht="15.75" customHeight="1" x14ac:dyDescent="0.3">
      <c r="A1730" s="118">
        <v>4461</v>
      </c>
      <c r="B1730" s="118">
        <v>167</v>
      </c>
      <c r="C1730" s="81" t="s">
        <v>574</v>
      </c>
      <c r="D1730" s="81">
        <v>16</v>
      </c>
      <c r="E1730" s="82">
        <v>43607</v>
      </c>
      <c r="F1730" s="81">
        <v>5280</v>
      </c>
      <c r="G1730" s="81">
        <v>9129</v>
      </c>
      <c r="H1730" s="81">
        <v>7924</v>
      </c>
      <c r="I1730" s="81">
        <v>2</v>
      </c>
      <c r="J1730" s="135">
        <f t="shared" si="8"/>
        <v>45.574886535552196</v>
      </c>
      <c r="K1730" s="142" t="s">
        <v>13</v>
      </c>
      <c r="L1730" s="137">
        <f>AVERAGE(J1730:J1731)</f>
        <v>45.678747615602184</v>
      </c>
      <c r="M1730" s="137">
        <f>_xlfn.STDEV.S(J1730,J1731)</f>
        <v>0.14688174800941098</v>
      </c>
      <c r="N1730" s="33"/>
      <c r="O1730" s="33"/>
      <c r="P1730" s="23">
        <f t="shared" si="1"/>
        <v>264.39999999999998</v>
      </c>
      <c r="Q1730" s="117">
        <f>AVERAGE(P1730:P1731)</f>
        <v>247.2</v>
      </c>
    </row>
    <row r="1731" spans="1:17" ht="15.75" customHeight="1" x14ac:dyDescent="0.3">
      <c r="A1731" s="118">
        <v>4462</v>
      </c>
      <c r="B1731" s="118">
        <v>168</v>
      </c>
      <c r="C1731" s="81" t="s">
        <v>574</v>
      </c>
      <c r="D1731" s="81">
        <v>16</v>
      </c>
      <c r="E1731" s="82">
        <v>43607</v>
      </c>
      <c r="F1731" s="81">
        <v>5212</v>
      </c>
      <c r="G1731" s="81">
        <v>8565</v>
      </c>
      <c r="H1731" s="81">
        <v>7512</v>
      </c>
      <c r="I1731" s="81"/>
      <c r="J1731" s="135">
        <f t="shared" si="8"/>
        <v>45.782608695652172</v>
      </c>
      <c r="K1731" s="142"/>
      <c r="L1731" s="138"/>
      <c r="M1731" s="138"/>
      <c r="N1731" s="33"/>
      <c r="O1731" s="33"/>
      <c r="P1731" s="23">
        <f t="shared" si="1"/>
        <v>230</v>
      </c>
      <c r="Q1731" s="117"/>
    </row>
    <row r="1732" spans="1:17" ht="15.75" customHeight="1" x14ac:dyDescent="0.3">
      <c r="A1732" s="118">
        <v>5107</v>
      </c>
      <c r="B1732" s="118">
        <v>167</v>
      </c>
      <c r="C1732" s="81" t="s">
        <v>574</v>
      </c>
      <c r="D1732" s="81">
        <v>18</v>
      </c>
      <c r="E1732" s="82">
        <v>43626</v>
      </c>
      <c r="F1732" s="81">
        <v>5280</v>
      </c>
      <c r="G1732" s="81">
        <v>9212</v>
      </c>
      <c r="H1732" s="81">
        <v>8156</v>
      </c>
      <c r="I1732" s="81">
        <v>5</v>
      </c>
      <c r="J1732" s="135">
        <f t="shared" si="8"/>
        <v>36.717663421418642</v>
      </c>
      <c r="K1732" s="142"/>
      <c r="L1732" s="137">
        <f>AVERAGE(J1732:J1733)</f>
        <v>37.289312994131777</v>
      </c>
      <c r="M1732" s="137">
        <f>_xlfn.STDEV.S(J1732,J1733)</f>
        <v>0.80843457865570467</v>
      </c>
      <c r="N1732" s="33"/>
      <c r="O1732" s="33"/>
      <c r="P1732" s="23">
        <f t="shared" si="1"/>
        <v>287.60000000000002</v>
      </c>
      <c r="Q1732" s="117">
        <f>AVERAGE(P1732:P1733)</f>
        <v>284.05</v>
      </c>
    </row>
    <row r="1733" spans="1:17" ht="15.75" customHeight="1" x14ac:dyDescent="0.3">
      <c r="A1733" s="118">
        <v>5108</v>
      </c>
      <c r="B1733" s="118">
        <v>168</v>
      </c>
      <c r="C1733" s="81" t="s">
        <v>574</v>
      </c>
      <c r="D1733" s="81">
        <v>18</v>
      </c>
      <c r="E1733" s="82">
        <v>43626</v>
      </c>
      <c r="F1733" s="81">
        <v>5212</v>
      </c>
      <c r="G1733" s="81">
        <v>9079</v>
      </c>
      <c r="H1733" s="81">
        <v>8017</v>
      </c>
      <c r="I1733" s="81"/>
      <c r="J1733" s="135">
        <f t="shared" si="8"/>
        <v>37.860962566844918</v>
      </c>
      <c r="K1733" s="142"/>
      <c r="L1733" s="138"/>
      <c r="M1733" s="138"/>
      <c r="N1733" s="33"/>
      <c r="O1733" s="33"/>
      <c r="P1733" s="23">
        <f t="shared" si="1"/>
        <v>280.5</v>
      </c>
      <c r="Q1733" s="117"/>
    </row>
    <row r="1734" spans="1:17" ht="15.75" customHeight="1" x14ac:dyDescent="0.3">
      <c r="A1734" s="118">
        <v>6093</v>
      </c>
      <c r="B1734" s="118">
        <v>170</v>
      </c>
      <c r="C1734" s="7" t="s">
        <v>574</v>
      </c>
      <c r="D1734" s="7">
        <v>22</v>
      </c>
      <c r="E1734" s="156">
        <v>43685</v>
      </c>
      <c r="F1734" s="7">
        <v>5223</v>
      </c>
      <c r="G1734" s="7">
        <v>8268</v>
      </c>
      <c r="H1734" s="7">
        <v>7800</v>
      </c>
      <c r="I1734" s="7">
        <v>5</v>
      </c>
      <c r="J1734" s="152">
        <f t="shared" si="8"/>
        <v>18.160651920838184</v>
      </c>
      <c r="K1734" s="153"/>
      <c r="L1734" s="154">
        <f>AVERAGE(J1734:J1735)</f>
        <v>18.105012322215934</v>
      </c>
      <c r="M1734" s="154">
        <f>_xlfn.STDEV.S(J1734,J1735)</f>
        <v>7.8686274976578485E-2</v>
      </c>
      <c r="N1734" s="33"/>
      <c r="O1734" s="33"/>
      <c r="P1734" s="23">
        <f t="shared" si="1"/>
        <v>257.7</v>
      </c>
      <c r="Q1734" s="117">
        <f>AVERAGE(P1734:P1735)</f>
        <v>252.39999999999998</v>
      </c>
    </row>
    <row r="1735" spans="1:17" ht="15.75" customHeight="1" x14ac:dyDescent="0.3">
      <c r="A1735" s="118">
        <v>6094</v>
      </c>
      <c r="B1735" s="118">
        <v>170</v>
      </c>
      <c r="C1735" s="7" t="s">
        <v>574</v>
      </c>
      <c r="D1735" s="7">
        <v>22</v>
      </c>
      <c r="E1735" s="156">
        <v>43685</v>
      </c>
      <c r="F1735" s="7">
        <v>5223</v>
      </c>
      <c r="G1735" s="7">
        <v>8140</v>
      </c>
      <c r="H1735" s="7">
        <v>7694</v>
      </c>
      <c r="I1735" s="7"/>
      <c r="J1735" s="152">
        <f t="shared" si="8"/>
        <v>18.049372723593688</v>
      </c>
      <c r="K1735" s="153"/>
      <c r="L1735" s="155"/>
      <c r="M1735" s="155"/>
      <c r="N1735" s="33"/>
      <c r="O1735" s="33"/>
      <c r="P1735" s="23">
        <f t="shared" si="1"/>
        <v>247.1</v>
      </c>
      <c r="Q1735" s="117"/>
    </row>
    <row r="1736" spans="1:17" ht="15.75" customHeight="1" x14ac:dyDescent="0.3">
      <c r="A1736" s="118">
        <v>3803</v>
      </c>
      <c r="B1736" s="118">
        <v>225</v>
      </c>
      <c r="C1736" s="57" t="s">
        <v>575</v>
      </c>
      <c r="D1736" s="57">
        <v>14</v>
      </c>
      <c r="E1736" s="58">
        <v>43591</v>
      </c>
      <c r="F1736" s="57">
        <v>5260</v>
      </c>
      <c r="G1736" s="151">
        <v>9267</v>
      </c>
      <c r="H1736" s="57">
        <v>7714</v>
      </c>
      <c r="I1736" s="57">
        <v>2</v>
      </c>
      <c r="J1736" s="152">
        <f t="shared" si="8"/>
        <v>63.284433577832111</v>
      </c>
      <c r="K1736" s="153" t="s">
        <v>373</v>
      </c>
      <c r="L1736" s="154">
        <f>AVERAGE(J1736:J1737)</f>
        <v>63.551647227758252</v>
      </c>
      <c r="M1736" s="154">
        <f>_xlfn.STDEV.S(J1736,J1737)</f>
        <v>0.3778971677767704</v>
      </c>
      <c r="N1736" s="33">
        <v>2</v>
      </c>
      <c r="O1736" s="33"/>
      <c r="P1736" s="23">
        <f t="shared" si="1"/>
        <v>245.4</v>
      </c>
      <c r="Q1736" s="117">
        <f>AVERAGE(P1736:P1737)</f>
        <v>229.8</v>
      </c>
    </row>
    <row r="1737" spans="1:17" ht="15.75" customHeight="1" x14ac:dyDescent="0.3">
      <c r="A1737" s="118">
        <v>3804</v>
      </c>
      <c r="B1737" s="118">
        <v>226</v>
      </c>
      <c r="C1737" s="57" t="s">
        <v>575</v>
      </c>
      <c r="D1737" s="57">
        <v>14</v>
      </c>
      <c r="E1737" s="58">
        <v>43591</v>
      </c>
      <c r="F1737" s="57">
        <v>5197</v>
      </c>
      <c r="G1737" s="151">
        <v>8706</v>
      </c>
      <c r="H1737" s="57">
        <v>7339</v>
      </c>
      <c r="I1737" s="57"/>
      <c r="J1737" s="152">
        <f t="shared" si="8"/>
        <v>63.818860877684401</v>
      </c>
      <c r="K1737" s="153"/>
      <c r="L1737" s="155"/>
      <c r="M1737" s="155"/>
      <c r="N1737" s="33"/>
      <c r="O1737" s="33"/>
      <c r="P1737" s="23">
        <f t="shared" si="1"/>
        <v>214.2</v>
      </c>
      <c r="Q1737" s="117"/>
    </row>
    <row r="1738" spans="1:17" ht="15.75" customHeight="1" x14ac:dyDescent="0.3">
      <c r="A1738" s="118">
        <v>4463</v>
      </c>
      <c r="B1738" s="118">
        <v>169</v>
      </c>
      <c r="C1738" s="57" t="s">
        <v>575</v>
      </c>
      <c r="D1738" s="57">
        <v>16</v>
      </c>
      <c r="E1738" s="58">
        <v>43607</v>
      </c>
      <c r="F1738" s="57">
        <v>5223</v>
      </c>
      <c r="G1738" s="57">
        <v>8971</v>
      </c>
      <c r="H1738" s="57">
        <v>7854</v>
      </c>
      <c r="I1738" s="57">
        <v>2</v>
      </c>
      <c r="J1738" s="152">
        <f t="shared" si="8"/>
        <v>42.455340174838462</v>
      </c>
      <c r="K1738" s="153" t="s">
        <v>13</v>
      </c>
      <c r="L1738" s="154">
        <f>AVERAGE(J1738:J1739)</f>
        <v>42.782222999642364</v>
      </c>
      <c r="M1738" s="154">
        <f>_xlfn.STDEV.S(J1738,J1739)</f>
        <v>0.46228212414450776</v>
      </c>
      <c r="N1738" s="33"/>
      <c r="O1738" s="33"/>
      <c r="P1738" s="23">
        <f t="shared" si="1"/>
        <v>263.10000000000002</v>
      </c>
      <c r="Q1738" s="117">
        <f>AVERAGE(P1738:P1739)</f>
        <v>253.45000000000002</v>
      </c>
    </row>
    <row r="1739" spans="1:17" ht="15.75" customHeight="1" x14ac:dyDescent="0.3">
      <c r="A1739" s="118">
        <v>4464</v>
      </c>
      <c r="B1739" s="118">
        <v>170</v>
      </c>
      <c r="C1739" s="57" t="s">
        <v>575</v>
      </c>
      <c r="D1739" s="57">
        <v>16</v>
      </c>
      <c r="E1739" s="58">
        <v>43607</v>
      </c>
      <c r="F1739" s="57">
        <v>5223</v>
      </c>
      <c r="G1739" s="57">
        <v>8712</v>
      </c>
      <c r="H1739" s="57">
        <v>7661</v>
      </c>
      <c r="I1739" s="57"/>
      <c r="J1739" s="152">
        <f t="shared" si="8"/>
        <v>43.109105824446267</v>
      </c>
      <c r="K1739" s="153"/>
      <c r="L1739" s="155"/>
      <c r="M1739" s="155"/>
      <c r="N1739" s="33"/>
      <c r="O1739" s="33"/>
      <c r="P1739" s="23">
        <f t="shared" si="1"/>
        <v>243.8</v>
      </c>
      <c r="Q1739" s="117"/>
    </row>
    <row r="1740" spans="1:17" ht="15.75" customHeight="1" x14ac:dyDescent="0.3">
      <c r="A1740" s="118">
        <v>5109</v>
      </c>
      <c r="B1740" s="118">
        <v>169</v>
      </c>
      <c r="C1740" s="57" t="s">
        <v>575</v>
      </c>
      <c r="D1740" s="57">
        <v>18</v>
      </c>
      <c r="E1740" s="58">
        <v>43626</v>
      </c>
      <c r="F1740" s="57">
        <v>5223</v>
      </c>
      <c r="G1740" s="57">
        <v>7234</v>
      </c>
      <c r="H1740" s="57">
        <v>6865</v>
      </c>
      <c r="I1740" s="57">
        <v>7</v>
      </c>
      <c r="J1740" s="152">
        <f t="shared" si="8"/>
        <v>22.472594397076737</v>
      </c>
      <c r="K1740" s="153"/>
      <c r="L1740" s="154">
        <f>AVERAGE(J1740:J1741)</f>
        <v>22.83485489084606</v>
      </c>
      <c r="M1740" s="154">
        <f>_xlfn.STDEV.S(J1740,J1741)</f>
        <v>0.51231370340055349</v>
      </c>
      <c r="N1740" s="33"/>
      <c r="O1740" s="33"/>
      <c r="P1740" s="23">
        <f t="shared" si="1"/>
        <v>164.2</v>
      </c>
      <c r="Q1740" s="117">
        <f>AVERAGE(P1740:P1741)</f>
        <v>165.3</v>
      </c>
    </row>
    <row r="1741" spans="1:17" ht="15.75" customHeight="1" x14ac:dyDescent="0.3">
      <c r="A1741" s="118">
        <v>5110</v>
      </c>
      <c r="B1741" s="118">
        <v>170</v>
      </c>
      <c r="C1741" s="57" t="s">
        <v>575</v>
      </c>
      <c r="D1741" s="57">
        <v>18</v>
      </c>
      <c r="E1741" s="58">
        <v>43626</v>
      </c>
      <c r="F1741" s="57">
        <v>5223</v>
      </c>
      <c r="G1741" s="57">
        <v>7273</v>
      </c>
      <c r="H1741" s="57">
        <v>6887</v>
      </c>
      <c r="I1741" s="57"/>
      <c r="J1741" s="152">
        <f t="shared" si="8"/>
        <v>23.197115384615387</v>
      </c>
      <c r="K1741" s="153"/>
      <c r="L1741" s="155"/>
      <c r="M1741" s="155"/>
      <c r="N1741" s="33"/>
      <c r="O1741" s="33"/>
      <c r="P1741" s="23">
        <f t="shared" si="1"/>
        <v>166.4</v>
      </c>
      <c r="Q1741" s="117"/>
    </row>
    <row r="1742" spans="1:17" ht="15.75" customHeight="1" x14ac:dyDescent="0.3">
      <c r="A1742" s="118">
        <v>5657</v>
      </c>
      <c r="B1742" s="118">
        <v>101</v>
      </c>
      <c r="C1742" s="7" t="s">
        <v>575</v>
      </c>
      <c r="D1742" s="7">
        <v>21</v>
      </c>
      <c r="E1742" s="156">
        <v>43657</v>
      </c>
      <c r="F1742" s="7">
        <v>5208</v>
      </c>
      <c r="G1742" s="7">
        <v>8108</v>
      </c>
      <c r="H1742" s="7">
        <v>7639</v>
      </c>
      <c r="I1742" s="7">
        <v>7</v>
      </c>
      <c r="J1742" s="152">
        <f t="shared" si="8"/>
        <v>19.292472233648706</v>
      </c>
      <c r="K1742" s="153"/>
      <c r="L1742" s="154">
        <f>AVERAGE(J1742:J1743)</f>
        <v>19.096137884997241</v>
      </c>
      <c r="M1742" s="154">
        <f>_xlfn.STDEV.S(J1742,J1743)</f>
        <v>0.27765869862258746</v>
      </c>
      <c r="N1742" s="33"/>
      <c r="O1742" s="33"/>
      <c r="P1742" s="23">
        <f t="shared" si="1"/>
        <v>243.1</v>
      </c>
      <c r="Q1742" s="117">
        <f>AVERAGE(P1742:P1743)</f>
        <v>248.8</v>
      </c>
    </row>
    <row r="1743" spans="1:17" ht="15.75" customHeight="1" x14ac:dyDescent="0.3">
      <c r="A1743" s="118">
        <v>5658</v>
      </c>
      <c r="B1743" s="118">
        <v>102</v>
      </c>
      <c r="C1743" s="7" t="s">
        <v>575</v>
      </c>
      <c r="D1743" s="7">
        <v>21</v>
      </c>
      <c r="E1743" s="156">
        <v>43657</v>
      </c>
      <c r="F1743" s="7">
        <v>5224</v>
      </c>
      <c r="G1743" s="7">
        <v>8250</v>
      </c>
      <c r="H1743" s="7">
        <v>7769</v>
      </c>
      <c r="I1743" s="7"/>
      <c r="J1743" s="152">
        <f t="shared" si="8"/>
        <v>18.899803536345779</v>
      </c>
      <c r="K1743" s="153"/>
      <c r="L1743" s="155"/>
      <c r="M1743" s="155"/>
      <c r="N1743" s="33"/>
      <c r="O1743" s="33"/>
      <c r="P1743" s="23">
        <f t="shared" si="1"/>
        <v>254.5</v>
      </c>
      <c r="Q1743" s="117"/>
    </row>
    <row r="1744" spans="1:17" ht="15.75" customHeight="1" x14ac:dyDescent="0.3">
      <c r="A1744" s="118">
        <v>6095</v>
      </c>
      <c r="B1744" s="118">
        <v>171</v>
      </c>
      <c r="C1744" s="7" t="s">
        <v>575</v>
      </c>
      <c r="D1744" s="7">
        <v>22</v>
      </c>
      <c r="E1744" s="156">
        <v>43685</v>
      </c>
      <c r="F1744" s="7">
        <v>5259</v>
      </c>
      <c r="G1744" s="7">
        <v>7932</v>
      </c>
      <c r="H1744" s="7">
        <v>7538</v>
      </c>
      <c r="I1744" s="7">
        <v>7</v>
      </c>
      <c r="J1744" s="152">
        <f t="shared" si="8"/>
        <v>17.288284335234753</v>
      </c>
      <c r="K1744" s="153"/>
      <c r="L1744" s="154">
        <f>AVERAGE(J1744:J1745)</f>
        <v>17.07038573537038</v>
      </c>
      <c r="M1744" s="154">
        <f>_xlfn.STDEV.S(J1744,J1745)</f>
        <v>0.30815515515030734</v>
      </c>
      <c r="N1744" s="33"/>
      <c r="O1744" s="33"/>
      <c r="P1744" s="23">
        <f t="shared" si="1"/>
        <v>227.9</v>
      </c>
      <c r="Q1744" s="117">
        <f>AVERAGE(P1744:P1745)</f>
        <v>230.55</v>
      </c>
    </row>
    <row r="1745" spans="1:17" ht="15.75" customHeight="1" x14ac:dyDescent="0.3">
      <c r="A1745" s="118">
        <v>6096</v>
      </c>
      <c r="B1745" s="118">
        <v>171</v>
      </c>
      <c r="C1745" s="7" t="s">
        <v>575</v>
      </c>
      <c r="D1745" s="7">
        <v>22</v>
      </c>
      <c r="E1745" s="156">
        <v>43685</v>
      </c>
      <c r="F1745" s="7">
        <v>5259</v>
      </c>
      <c r="G1745" s="7">
        <v>7984</v>
      </c>
      <c r="H1745" s="7">
        <v>7591</v>
      </c>
      <c r="I1745" s="7"/>
      <c r="J1745" s="152">
        <f t="shared" si="8"/>
        <v>16.852487135506003</v>
      </c>
      <c r="K1745" s="153"/>
      <c r="L1745" s="155"/>
      <c r="M1745" s="155"/>
      <c r="N1745" s="33"/>
      <c r="O1745" s="33"/>
      <c r="P1745" s="23">
        <f t="shared" si="1"/>
        <v>233.2</v>
      </c>
      <c r="Q1745" s="117"/>
    </row>
    <row r="1746" spans="1:17" ht="15.75" customHeight="1" x14ac:dyDescent="0.3">
      <c r="A1746" s="118">
        <v>3431</v>
      </c>
      <c r="B1746" s="118">
        <v>187</v>
      </c>
      <c r="C1746" s="67" t="s">
        <v>576</v>
      </c>
      <c r="D1746" s="67">
        <v>13</v>
      </c>
      <c r="E1746" s="68">
        <v>43587</v>
      </c>
      <c r="F1746" s="67">
        <v>5214</v>
      </c>
      <c r="G1746" s="67">
        <v>9077</v>
      </c>
      <c r="H1746" s="67">
        <v>7919</v>
      </c>
      <c r="I1746" s="67">
        <v>1</v>
      </c>
      <c r="J1746" s="157">
        <f t="shared" si="8"/>
        <v>42.809611829944551</v>
      </c>
      <c r="K1746" s="158" t="s">
        <v>497</v>
      </c>
      <c r="L1746" s="159">
        <f>AVERAGE(J1746:J1747)</f>
        <v>42.201108794460367</v>
      </c>
      <c r="M1746" s="159">
        <f>_xlfn.STDEV.S(J1746,J1747)</f>
        <v>0.8605532455269288</v>
      </c>
      <c r="N1746" s="33">
        <v>1</v>
      </c>
      <c r="O1746" s="33"/>
      <c r="P1746" s="23">
        <f t="shared" si="1"/>
        <v>270.5</v>
      </c>
      <c r="Q1746" s="117">
        <f>AVERAGE(P1746:P1747)</f>
        <v>275.89999999999998</v>
      </c>
    </row>
    <row r="1747" spans="1:17" ht="15.75" customHeight="1" x14ac:dyDescent="0.3">
      <c r="A1747" s="118">
        <v>3432</v>
      </c>
      <c r="B1747" s="118">
        <v>188</v>
      </c>
      <c r="C1747" s="67" t="s">
        <v>576</v>
      </c>
      <c r="D1747" s="67">
        <v>13</v>
      </c>
      <c r="E1747" s="68">
        <v>43587</v>
      </c>
      <c r="F1747" s="67">
        <v>5267</v>
      </c>
      <c r="G1747" s="67">
        <v>9250</v>
      </c>
      <c r="H1747" s="67">
        <v>8080</v>
      </c>
      <c r="I1747" s="67"/>
      <c r="J1747" s="157">
        <f t="shared" si="8"/>
        <v>41.592605758976184</v>
      </c>
      <c r="K1747" s="158"/>
      <c r="L1747" s="160"/>
      <c r="M1747" s="160"/>
      <c r="N1747" s="33"/>
      <c r="O1747" s="33"/>
      <c r="P1747" s="23">
        <f t="shared" si="1"/>
        <v>281.3</v>
      </c>
      <c r="Q1747" s="117"/>
    </row>
    <row r="1748" spans="1:17" ht="15.75" customHeight="1" x14ac:dyDescent="0.3">
      <c r="A1748" s="118">
        <v>4151</v>
      </c>
      <c r="B1748" s="118">
        <v>181</v>
      </c>
      <c r="C1748" s="67" t="s">
        <v>576</v>
      </c>
      <c r="D1748" s="67">
        <v>15</v>
      </c>
      <c r="E1748" s="68">
        <v>43599</v>
      </c>
      <c r="F1748" s="67">
        <v>5244</v>
      </c>
      <c r="G1748" s="67">
        <v>7945</v>
      </c>
      <c r="H1748" s="67">
        <v>7235</v>
      </c>
      <c r="I1748" s="67"/>
      <c r="J1748" s="157">
        <f t="shared" si="8"/>
        <v>35.660472124560521</v>
      </c>
      <c r="K1748" s="157"/>
      <c r="L1748" s="159">
        <f>AVERAGE(J1748:J1749)</f>
        <v>36.182106638619999</v>
      </c>
      <c r="M1748" s="159">
        <f>_xlfn.STDEV.S(J1748,J1749)</f>
        <v>0.73770260438481305</v>
      </c>
      <c r="N1748" s="33"/>
      <c r="O1748" s="33"/>
      <c r="P1748" s="23">
        <f t="shared" si="1"/>
        <v>199.1</v>
      </c>
      <c r="Q1748" s="117">
        <f>AVERAGE(P1748:P1749)</f>
        <v>198.45</v>
      </c>
    </row>
    <row r="1749" spans="1:17" ht="15.75" customHeight="1" x14ac:dyDescent="0.3">
      <c r="A1749" s="118">
        <v>4152</v>
      </c>
      <c r="B1749" s="118">
        <v>182</v>
      </c>
      <c r="C1749" s="67" t="s">
        <v>576</v>
      </c>
      <c r="D1749" s="67">
        <v>15</v>
      </c>
      <c r="E1749" s="68">
        <v>43599</v>
      </c>
      <c r="F1749" s="67">
        <v>5301</v>
      </c>
      <c r="G1749" s="67">
        <v>8005</v>
      </c>
      <c r="H1749" s="67">
        <v>7279</v>
      </c>
      <c r="I1749" s="67"/>
      <c r="J1749" s="157">
        <f t="shared" si="8"/>
        <v>36.703741152679477</v>
      </c>
      <c r="K1749" s="157"/>
      <c r="L1749" s="160"/>
      <c r="M1749" s="160"/>
      <c r="N1749" s="33"/>
      <c r="O1749" s="33"/>
      <c r="P1749" s="23">
        <f t="shared" si="1"/>
        <v>197.8</v>
      </c>
      <c r="Q1749" s="117"/>
    </row>
    <row r="1750" spans="1:17" ht="15.75" customHeight="1" x14ac:dyDescent="0.3">
      <c r="A1750" s="118">
        <v>4797</v>
      </c>
      <c r="B1750" s="118">
        <v>181</v>
      </c>
      <c r="C1750" s="67" t="s">
        <v>576</v>
      </c>
      <c r="D1750" s="67">
        <v>17</v>
      </c>
      <c r="E1750" s="68">
        <v>43619</v>
      </c>
      <c r="F1750" s="67">
        <v>5244</v>
      </c>
      <c r="G1750" s="67">
        <v>8970</v>
      </c>
      <c r="H1750" s="67">
        <v>8135</v>
      </c>
      <c r="I1750" s="67"/>
      <c r="J1750" s="157">
        <f t="shared" si="8"/>
        <v>28.882739536492565</v>
      </c>
      <c r="K1750" s="158"/>
      <c r="L1750" s="159">
        <f>AVERAGE(J1750:J1751)</f>
        <v>28.188556564945458</v>
      </c>
      <c r="M1750" s="159">
        <f>_xlfn.STDEV.S(J1750,J1751)</f>
        <v>0.98172297313037804</v>
      </c>
      <c r="N1750" s="33"/>
      <c r="O1750" s="33"/>
      <c r="P1750" s="23">
        <f t="shared" si="1"/>
        <v>289.10000000000002</v>
      </c>
      <c r="Q1750" s="117">
        <f>AVERAGE(P1750:P1751)</f>
        <v>277.85000000000002</v>
      </c>
    </row>
    <row r="1751" spans="1:17" ht="15.75" customHeight="1" x14ac:dyDescent="0.3">
      <c r="A1751" s="118">
        <v>4798</v>
      </c>
      <c r="B1751" s="118">
        <v>182</v>
      </c>
      <c r="C1751" s="67" t="s">
        <v>576</v>
      </c>
      <c r="D1751" s="67">
        <v>17</v>
      </c>
      <c r="E1751" s="68">
        <v>43619</v>
      </c>
      <c r="F1751" s="67">
        <v>5301</v>
      </c>
      <c r="G1751" s="67">
        <v>8700</v>
      </c>
      <c r="H1751" s="67">
        <v>7967</v>
      </c>
      <c r="I1751" s="67"/>
      <c r="J1751" s="157">
        <f t="shared" si="8"/>
        <v>27.494373593398347</v>
      </c>
      <c r="K1751" s="158"/>
      <c r="L1751" s="160"/>
      <c r="M1751" s="160"/>
      <c r="N1751" s="33"/>
      <c r="O1751" s="33"/>
      <c r="P1751" s="23">
        <f t="shared" si="1"/>
        <v>266.60000000000002</v>
      </c>
      <c r="Q1751" s="117"/>
    </row>
    <row r="1752" spans="1:17" ht="15.75" customHeight="1" x14ac:dyDescent="0.3">
      <c r="A1752" s="118">
        <v>5389</v>
      </c>
      <c r="B1752" s="118">
        <v>127</v>
      </c>
      <c r="C1752" s="7" t="s">
        <v>576</v>
      </c>
      <c r="D1752" s="7">
        <v>19</v>
      </c>
      <c r="E1752" s="156">
        <v>43637</v>
      </c>
      <c r="F1752" s="7">
        <v>5247</v>
      </c>
      <c r="G1752" s="7">
        <v>8343</v>
      </c>
      <c r="H1752" s="7">
        <v>7673</v>
      </c>
      <c r="I1752" s="7">
        <v>8</v>
      </c>
      <c r="J1752" s="161">
        <f t="shared" si="8"/>
        <v>27.61747732893652</v>
      </c>
      <c r="K1752" s="3"/>
      <c r="L1752" s="162">
        <f>AVERAGE(J1752:J1753)</f>
        <v>27.752633053907203</v>
      </c>
      <c r="M1752" s="162">
        <f>_xlfn.STDEV.S(J1752,J1753)</f>
        <v>0.19113905928590877</v>
      </c>
      <c r="N1752" s="33"/>
      <c r="O1752" s="33"/>
      <c r="P1752" s="23">
        <f t="shared" si="1"/>
        <v>242.6</v>
      </c>
      <c r="Q1752" s="117">
        <f>AVERAGE(P1752:P1753)</f>
        <v>242.5</v>
      </c>
    </row>
    <row r="1753" spans="1:17" ht="15.75" customHeight="1" x14ac:dyDescent="0.3">
      <c r="A1753" s="118">
        <v>5390</v>
      </c>
      <c r="B1753" s="118">
        <v>128</v>
      </c>
      <c r="C1753" s="7" t="s">
        <v>576</v>
      </c>
      <c r="D1753" s="7">
        <v>19</v>
      </c>
      <c r="E1753" s="156">
        <v>43637</v>
      </c>
      <c r="F1753" s="7">
        <v>5213</v>
      </c>
      <c r="G1753" s="7">
        <v>8313</v>
      </c>
      <c r="H1753" s="7">
        <v>7637</v>
      </c>
      <c r="I1753" s="7"/>
      <c r="J1753" s="161">
        <f t="shared" si="8"/>
        <v>27.887788778877887</v>
      </c>
      <c r="K1753" s="3"/>
      <c r="L1753" s="23"/>
      <c r="M1753" s="23"/>
      <c r="N1753" s="33"/>
      <c r="O1753" s="33"/>
      <c r="P1753" s="23">
        <f t="shared" si="1"/>
        <v>242.4</v>
      </c>
      <c r="Q1753" s="117"/>
    </row>
    <row r="1754" spans="1:17" ht="15.75" customHeight="1" x14ac:dyDescent="0.3">
      <c r="A1754" s="118">
        <v>6097</v>
      </c>
      <c r="B1754" s="118">
        <v>172</v>
      </c>
      <c r="C1754" s="7" t="s">
        <v>576</v>
      </c>
      <c r="D1754" s="7">
        <v>22</v>
      </c>
      <c r="E1754" s="156">
        <v>43685</v>
      </c>
      <c r="F1754" s="7">
        <v>5274</v>
      </c>
      <c r="G1754" s="7">
        <v>8028</v>
      </c>
      <c r="H1754" s="7">
        <v>7615</v>
      </c>
      <c r="I1754" s="7">
        <v>8</v>
      </c>
      <c r="J1754" s="152">
        <f t="shared" si="8"/>
        <v>17.642033319094406</v>
      </c>
      <c r="K1754" s="153"/>
      <c r="L1754" s="154">
        <f>AVERAGE(J1754:J1755)</f>
        <v>17.451626555979885</v>
      </c>
      <c r="M1754" s="154">
        <f>_xlfn.STDEV.S(J1754,J1755)</f>
        <v>0.26927582676411832</v>
      </c>
      <c r="N1754" s="33"/>
      <c r="O1754" s="33"/>
      <c r="P1754" s="23">
        <f t="shared" si="1"/>
        <v>234.1</v>
      </c>
      <c r="Q1754" s="117">
        <f>AVERAGE(P1754:P1755)</f>
        <v>247.39999999999998</v>
      </c>
    </row>
    <row r="1755" spans="1:17" ht="15.75" customHeight="1" x14ac:dyDescent="0.3">
      <c r="A1755" s="118">
        <v>6098</v>
      </c>
      <c r="B1755" s="118">
        <v>172</v>
      </c>
      <c r="C1755" s="7" t="s">
        <v>576</v>
      </c>
      <c r="D1755" s="7">
        <v>22</v>
      </c>
      <c r="E1755" s="156">
        <v>43685</v>
      </c>
      <c r="F1755" s="7">
        <v>5274</v>
      </c>
      <c r="G1755" s="7">
        <v>8331</v>
      </c>
      <c r="H1755" s="7">
        <v>7881</v>
      </c>
      <c r="I1755" s="7"/>
      <c r="J1755" s="152">
        <f t="shared" si="8"/>
        <v>17.261219792865361</v>
      </c>
      <c r="K1755" s="153"/>
      <c r="L1755" s="155"/>
      <c r="M1755" s="155"/>
      <c r="N1755" s="33"/>
      <c r="O1755" s="33"/>
      <c r="P1755" s="23">
        <f t="shared" si="1"/>
        <v>260.7</v>
      </c>
      <c r="Q1755" s="117"/>
    </row>
    <row r="1756" spans="1:17" ht="15.75" customHeight="1" x14ac:dyDescent="0.3">
      <c r="A1756" s="118">
        <v>3433</v>
      </c>
      <c r="B1756" s="118">
        <v>189</v>
      </c>
      <c r="C1756" s="57" t="s">
        <v>577</v>
      </c>
      <c r="D1756" s="57">
        <v>13</v>
      </c>
      <c r="E1756" s="58">
        <v>43587</v>
      </c>
      <c r="F1756" s="57">
        <v>5261</v>
      </c>
      <c r="G1756" s="57">
        <v>8604</v>
      </c>
      <c r="H1756" s="57">
        <v>7598</v>
      </c>
      <c r="I1756" s="57">
        <v>1</v>
      </c>
      <c r="J1756" s="152">
        <f t="shared" si="8"/>
        <v>43.046640992725713</v>
      </c>
      <c r="K1756" s="153" t="s">
        <v>407</v>
      </c>
      <c r="L1756" s="154">
        <f>AVERAGE(J1756:J1757)</f>
        <v>43.044776933293932</v>
      </c>
      <c r="M1756" s="154">
        <f>_xlfn.STDEV.S(J1756,J1757)</f>
        <v>2.6361781294899768E-3</v>
      </c>
      <c r="N1756" s="33">
        <v>2</v>
      </c>
      <c r="O1756" s="33"/>
      <c r="P1756" s="23">
        <f t="shared" si="1"/>
        <v>233.7</v>
      </c>
      <c r="Q1756" s="117">
        <f>AVERAGE(P1756:P1757)</f>
        <v>232.2</v>
      </c>
    </row>
    <row r="1757" spans="1:17" ht="15.75" customHeight="1" x14ac:dyDescent="0.3">
      <c r="A1757" s="118">
        <v>3434</v>
      </c>
      <c r="B1757" s="118">
        <v>190</v>
      </c>
      <c r="C1757" s="57" t="s">
        <v>577</v>
      </c>
      <c r="D1757" s="57">
        <v>13</v>
      </c>
      <c r="E1757" s="58">
        <v>43587</v>
      </c>
      <c r="F1757" s="57">
        <v>5238</v>
      </c>
      <c r="G1757" s="57">
        <v>8538</v>
      </c>
      <c r="H1757" s="57">
        <v>7545</v>
      </c>
      <c r="I1757" s="57"/>
      <c r="J1757" s="152">
        <f t="shared" si="8"/>
        <v>43.042912873862157</v>
      </c>
      <c r="K1757" s="153"/>
      <c r="L1757" s="155"/>
      <c r="M1757" s="155"/>
      <c r="N1757" s="33"/>
      <c r="O1757" s="33"/>
      <c r="P1757" s="23">
        <f t="shared" si="1"/>
        <v>230.7</v>
      </c>
      <c r="Q1757" s="117"/>
    </row>
    <row r="1758" spans="1:17" ht="15.75" customHeight="1" x14ac:dyDescent="0.3">
      <c r="A1758" s="118">
        <v>4153</v>
      </c>
      <c r="B1758" s="118">
        <v>183</v>
      </c>
      <c r="C1758" s="57" t="s">
        <v>577</v>
      </c>
      <c r="D1758" s="57">
        <v>15</v>
      </c>
      <c r="E1758" s="58">
        <v>43599</v>
      </c>
      <c r="F1758" s="57">
        <v>5192</v>
      </c>
      <c r="G1758" s="57">
        <v>8145</v>
      </c>
      <c r="H1758" s="57">
        <v>7230</v>
      </c>
      <c r="I1758" s="57"/>
      <c r="J1758" s="152">
        <f t="shared" si="8"/>
        <v>44.896957801766433</v>
      </c>
      <c r="K1758" s="152"/>
      <c r="L1758" s="154">
        <f>AVERAGE(J1758:J1759)</f>
        <v>42.609007701638646</v>
      </c>
      <c r="M1758" s="154">
        <f>_xlfn.STDEV.S(J1758,J1759)</f>
        <v>3.2356500616335975</v>
      </c>
      <c r="N1758" s="33"/>
      <c r="O1758" s="33"/>
      <c r="P1758" s="23">
        <f t="shared" si="1"/>
        <v>203.79999999999998</v>
      </c>
      <c r="Q1758" s="117">
        <f>AVERAGE(P1758:P1759)</f>
        <v>207.8</v>
      </c>
    </row>
    <row r="1759" spans="1:17" ht="15.75" customHeight="1" x14ac:dyDescent="0.3">
      <c r="A1759" s="118">
        <v>4154</v>
      </c>
      <c r="B1759" s="118">
        <v>184</v>
      </c>
      <c r="C1759" s="57" t="s">
        <v>577</v>
      </c>
      <c r="D1759" s="57">
        <v>15</v>
      </c>
      <c r="E1759" s="58">
        <v>43599</v>
      </c>
      <c r="F1759" s="57">
        <v>5243</v>
      </c>
      <c r="G1759" s="57">
        <v>8215</v>
      </c>
      <c r="H1759" s="57">
        <v>7361</v>
      </c>
      <c r="I1759" s="57"/>
      <c r="J1759" s="152">
        <f t="shared" si="8"/>
        <v>40.321057601510859</v>
      </c>
      <c r="K1759" s="152"/>
      <c r="L1759" s="155"/>
      <c r="M1759" s="155"/>
      <c r="N1759" s="33"/>
      <c r="O1759" s="33"/>
      <c r="P1759" s="23">
        <f t="shared" si="1"/>
        <v>211.8</v>
      </c>
      <c r="Q1759" s="117"/>
    </row>
    <row r="1760" spans="1:17" ht="15.75" customHeight="1" x14ac:dyDescent="0.3">
      <c r="A1760" s="118">
        <v>4799</v>
      </c>
      <c r="B1760" s="118">
        <v>183</v>
      </c>
      <c r="C1760" s="57" t="s">
        <v>577</v>
      </c>
      <c r="D1760" s="57">
        <v>17</v>
      </c>
      <c r="E1760" s="58">
        <v>43619</v>
      </c>
      <c r="F1760" s="57">
        <v>5192</v>
      </c>
      <c r="G1760" s="57">
        <v>8095</v>
      </c>
      <c r="H1760" s="57">
        <v>7315</v>
      </c>
      <c r="I1760" s="57"/>
      <c r="J1760" s="152">
        <f t="shared" si="8"/>
        <v>36.74046161092793</v>
      </c>
      <c r="K1760" s="153"/>
      <c r="L1760" s="154">
        <f>AVERAGE(J1760:J1761)</f>
        <v>36.517821166909748</v>
      </c>
      <c r="M1760" s="154">
        <f>_xlfn.STDEV.S(J1760,J1761)</f>
        <v>0.31486113546328137</v>
      </c>
      <c r="N1760" s="33"/>
      <c r="O1760" s="33"/>
      <c r="P1760" s="23">
        <f t="shared" si="1"/>
        <v>212.3</v>
      </c>
      <c r="Q1760" s="117">
        <f>AVERAGE(P1760:P1761)</f>
        <v>205.75</v>
      </c>
    </row>
    <row r="1761" spans="1:17" ht="15.75" customHeight="1" x14ac:dyDescent="0.3">
      <c r="A1761" s="118">
        <v>4800</v>
      </c>
      <c r="B1761" s="118">
        <v>184</v>
      </c>
      <c r="C1761" s="57" t="s">
        <v>577</v>
      </c>
      <c r="D1761" s="57">
        <v>17</v>
      </c>
      <c r="E1761" s="58">
        <v>43619</v>
      </c>
      <c r="F1761" s="57">
        <v>5243</v>
      </c>
      <c r="G1761" s="57">
        <v>7958</v>
      </c>
      <c r="H1761" s="57">
        <v>7235</v>
      </c>
      <c r="I1761" s="57"/>
      <c r="J1761" s="152">
        <f t="shared" si="8"/>
        <v>36.295180722891565</v>
      </c>
      <c r="K1761" s="153"/>
      <c r="L1761" s="155"/>
      <c r="M1761" s="155"/>
      <c r="N1761" s="33"/>
      <c r="O1761" s="33"/>
      <c r="P1761" s="23">
        <f t="shared" si="1"/>
        <v>199.2</v>
      </c>
      <c r="Q1761" s="117"/>
    </row>
    <row r="1762" spans="1:17" ht="15.75" customHeight="1" x14ac:dyDescent="0.3">
      <c r="A1762" s="118">
        <v>6099</v>
      </c>
      <c r="B1762" s="118">
        <v>173</v>
      </c>
      <c r="C1762" s="7" t="s">
        <v>577</v>
      </c>
      <c r="D1762" s="7">
        <v>22</v>
      </c>
      <c r="E1762" s="156">
        <v>43685</v>
      </c>
      <c r="F1762" s="7">
        <v>5227</v>
      </c>
      <c r="G1762" s="7">
        <v>7849</v>
      </c>
      <c r="H1762" s="7">
        <v>7432</v>
      </c>
      <c r="I1762" s="7">
        <v>8</v>
      </c>
      <c r="J1762" s="152">
        <f t="shared" si="8"/>
        <v>18.911564625850342</v>
      </c>
      <c r="K1762" s="153"/>
      <c r="L1762" s="154">
        <f>AVERAGE(J1762:J1763)</f>
        <v>18.733894298117214</v>
      </c>
      <c r="M1762" s="154">
        <f>_xlfn.STDEV.S(J1762,J1763)</f>
        <v>0.25126378711146563</v>
      </c>
      <c r="N1762" s="33"/>
      <c r="O1762" s="33"/>
      <c r="P1762" s="23">
        <f t="shared" si="1"/>
        <v>220.5</v>
      </c>
      <c r="Q1762" s="117">
        <f>AVERAGE(P1762:P1763)</f>
        <v>218.3</v>
      </c>
    </row>
    <row r="1763" spans="1:17" ht="15.75" customHeight="1" x14ac:dyDescent="0.3">
      <c r="A1763" s="118">
        <v>6100</v>
      </c>
      <c r="B1763" s="118">
        <v>173</v>
      </c>
      <c r="C1763" s="7" t="s">
        <v>577</v>
      </c>
      <c r="D1763" s="7">
        <v>22</v>
      </c>
      <c r="E1763" s="156">
        <v>43685</v>
      </c>
      <c r="F1763" s="7">
        <v>5227</v>
      </c>
      <c r="G1763" s="7">
        <v>7789</v>
      </c>
      <c r="H1763" s="7">
        <v>7388</v>
      </c>
      <c r="I1763" s="7"/>
      <c r="J1763" s="152">
        <f t="shared" si="8"/>
        <v>18.556223970384082</v>
      </c>
      <c r="K1763" s="153"/>
      <c r="L1763" s="155"/>
      <c r="M1763" s="155"/>
      <c r="N1763" s="33"/>
      <c r="O1763" s="33"/>
      <c r="P1763" s="23">
        <f t="shared" si="1"/>
        <v>216.1</v>
      </c>
      <c r="Q1763" s="117"/>
    </row>
    <row r="1764" spans="1:17" ht="15.75" customHeight="1" x14ac:dyDescent="0.3">
      <c r="A1764" s="118">
        <v>2989</v>
      </c>
      <c r="B1764" s="118">
        <v>73</v>
      </c>
      <c r="C1764" s="57" t="s">
        <v>578</v>
      </c>
      <c r="D1764" s="57">
        <v>11</v>
      </c>
      <c r="E1764" s="58">
        <v>43571</v>
      </c>
      <c r="F1764" s="151">
        <v>5203</v>
      </c>
      <c r="G1764" s="57">
        <v>8512</v>
      </c>
      <c r="H1764" s="57">
        <v>7367</v>
      </c>
      <c r="I1764" s="57">
        <v>2</v>
      </c>
      <c r="J1764" s="152">
        <f t="shared" si="8"/>
        <v>52.911275415896483</v>
      </c>
      <c r="K1764" s="153" t="s">
        <v>414</v>
      </c>
      <c r="L1764" s="154">
        <f>AVERAGE(J1764:J1765)</f>
        <v>53.435379881060577</v>
      </c>
      <c r="M1764" s="154">
        <f>_xlfn.STDEV.S(J1764,J1765)</f>
        <v>0.7411956427353581</v>
      </c>
      <c r="N1764" s="33">
        <v>2</v>
      </c>
      <c r="O1764" s="33"/>
      <c r="P1764" s="23">
        <f t="shared" si="1"/>
        <v>216.4</v>
      </c>
      <c r="Q1764" s="117">
        <f>AVERAGE(P1764:P1765)</f>
        <v>216.8</v>
      </c>
    </row>
    <row r="1765" spans="1:17" ht="15.75" customHeight="1" x14ac:dyDescent="0.3">
      <c r="A1765" s="118">
        <v>2990</v>
      </c>
      <c r="B1765" s="118">
        <v>74</v>
      </c>
      <c r="C1765" s="57" t="s">
        <v>578</v>
      </c>
      <c r="D1765" s="57">
        <v>11</v>
      </c>
      <c r="E1765" s="58">
        <v>43571</v>
      </c>
      <c r="F1765" s="151">
        <v>5309</v>
      </c>
      <c r="G1765" s="57">
        <v>8653</v>
      </c>
      <c r="H1765" s="57">
        <v>7481</v>
      </c>
      <c r="I1765" s="57"/>
      <c r="J1765" s="152">
        <f t="shared" si="8"/>
        <v>53.95948434622467</v>
      </c>
      <c r="K1765" s="153"/>
      <c r="L1765" s="155"/>
      <c r="M1765" s="155"/>
      <c r="N1765" s="33"/>
      <c r="O1765" s="33"/>
      <c r="P1765" s="23">
        <f t="shared" si="1"/>
        <v>217.2</v>
      </c>
      <c r="Q1765" s="117"/>
    </row>
    <row r="1766" spans="1:17" ht="15.75" customHeight="1" x14ac:dyDescent="0.3">
      <c r="A1766" s="118">
        <v>3805</v>
      </c>
      <c r="B1766" s="118">
        <v>227</v>
      </c>
      <c r="C1766" s="57" t="s">
        <v>578</v>
      </c>
      <c r="D1766" s="57">
        <v>14</v>
      </c>
      <c r="E1766" s="58">
        <v>43591</v>
      </c>
      <c r="F1766" s="57">
        <v>5247</v>
      </c>
      <c r="G1766" s="151">
        <v>8303</v>
      </c>
      <c r="H1766" s="57">
        <v>7433</v>
      </c>
      <c r="I1766" s="57"/>
      <c r="J1766" s="152">
        <f t="shared" si="8"/>
        <v>39.79871912168344</v>
      </c>
      <c r="K1766" s="153" t="s">
        <v>13</v>
      </c>
      <c r="L1766" s="154">
        <f>AVERAGE(J1766:J1767)</f>
        <v>39.403864065346227</v>
      </c>
      <c r="M1766" s="154">
        <f>_xlfn.STDEV.S(J1766,J1767)</f>
        <v>0.55840937584368022</v>
      </c>
      <c r="N1766" s="33"/>
      <c r="O1766" s="33"/>
      <c r="P1766" s="23">
        <f t="shared" si="1"/>
        <v>218.6</v>
      </c>
      <c r="Q1766" s="117">
        <f>AVERAGE(P1766:P1767)</f>
        <v>220.3</v>
      </c>
    </row>
    <row r="1767" spans="1:17" ht="15.75" customHeight="1" x14ac:dyDescent="0.3">
      <c r="A1767" s="118">
        <v>3806</v>
      </c>
      <c r="B1767" s="118">
        <v>228</v>
      </c>
      <c r="C1767" s="57" t="s">
        <v>578</v>
      </c>
      <c r="D1767" s="57">
        <v>14</v>
      </c>
      <c r="E1767" s="58">
        <v>43591</v>
      </c>
      <c r="F1767" s="57">
        <v>5238</v>
      </c>
      <c r="G1767" s="151">
        <v>8324</v>
      </c>
      <c r="H1767" s="57">
        <v>7458</v>
      </c>
      <c r="I1767" s="57"/>
      <c r="J1767" s="152">
        <f t="shared" si="8"/>
        <v>39.009009009009013</v>
      </c>
      <c r="K1767" s="153"/>
      <c r="L1767" s="155"/>
      <c r="M1767" s="155"/>
      <c r="N1767" s="33"/>
      <c r="O1767" s="33"/>
      <c r="P1767" s="23">
        <f t="shared" si="1"/>
        <v>222</v>
      </c>
      <c r="Q1767" s="117"/>
    </row>
    <row r="1768" spans="1:17" ht="15.75" customHeight="1" x14ac:dyDescent="0.3">
      <c r="A1768" s="118">
        <v>4465</v>
      </c>
      <c r="B1768" s="118">
        <v>171</v>
      </c>
      <c r="C1768" s="57" t="s">
        <v>578</v>
      </c>
      <c r="D1768" s="57">
        <v>16</v>
      </c>
      <c r="E1768" s="58">
        <v>43607</v>
      </c>
      <c r="F1768" s="57">
        <v>5259</v>
      </c>
      <c r="G1768" s="57">
        <v>8617</v>
      </c>
      <c r="H1768" s="57">
        <v>7736</v>
      </c>
      <c r="I1768" s="57">
        <v>2</v>
      </c>
      <c r="J1768" s="152">
        <f t="shared" si="8"/>
        <v>35.56721840936617</v>
      </c>
      <c r="K1768" s="153"/>
      <c r="L1768" s="154">
        <f>AVERAGE(J1768:J1769)</f>
        <v>34.754563561529558</v>
      </c>
      <c r="M1768" s="154">
        <f>_xlfn.STDEV.S(J1768,J1769)</f>
        <v>1.1492675073387801</v>
      </c>
      <c r="N1768" s="33"/>
      <c r="O1768" s="33"/>
      <c r="P1768" s="23">
        <f t="shared" si="1"/>
        <v>247.7</v>
      </c>
      <c r="Q1768" s="117">
        <f>AVERAGE(P1768:P1769)</f>
        <v>244.35</v>
      </c>
    </row>
    <row r="1769" spans="1:17" ht="15.75" customHeight="1" x14ac:dyDescent="0.3">
      <c r="A1769" s="118">
        <v>4466</v>
      </c>
      <c r="B1769" s="118">
        <v>172</v>
      </c>
      <c r="C1769" s="57" t="s">
        <v>578</v>
      </c>
      <c r="D1769" s="57">
        <v>16</v>
      </c>
      <c r="E1769" s="58">
        <v>43607</v>
      </c>
      <c r="F1769" s="57">
        <v>5274</v>
      </c>
      <c r="G1769" s="57">
        <v>8502</v>
      </c>
      <c r="H1769" s="57">
        <v>7684</v>
      </c>
      <c r="I1769" s="57"/>
      <c r="J1769" s="152">
        <f t="shared" si="8"/>
        <v>33.941908713692946</v>
      </c>
      <c r="K1769" s="153"/>
      <c r="L1769" s="155"/>
      <c r="M1769" s="155"/>
      <c r="N1769" s="33"/>
      <c r="O1769" s="33"/>
      <c r="P1769" s="23">
        <f t="shared" si="1"/>
        <v>241</v>
      </c>
      <c r="Q1769" s="117"/>
    </row>
    <row r="1770" spans="1:17" ht="15.75" customHeight="1" x14ac:dyDescent="0.3">
      <c r="A1770" s="118">
        <v>5111</v>
      </c>
      <c r="B1770" s="118">
        <v>171</v>
      </c>
      <c r="C1770" s="57" t="s">
        <v>578</v>
      </c>
      <c r="D1770" s="57">
        <v>18</v>
      </c>
      <c r="E1770" s="58">
        <v>43626</v>
      </c>
      <c r="F1770" s="57">
        <v>5259</v>
      </c>
      <c r="G1770" s="57">
        <v>8419</v>
      </c>
      <c r="H1770" s="57">
        <v>7756</v>
      </c>
      <c r="I1770" s="57">
        <v>6</v>
      </c>
      <c r="J1770" s="152">
        <f t="shared" si="8"/>
        <v>26.551862234681618</v>
      </c>
      <c r="K1770" s="153"/>
      <c r="L1770" s="154">
        <f>AVERAGE(J1770:J1771)</f>
        <v>26.842522539462706</v>
      </c>
      <c r="M1770" s="154">
        <f>_xlfn.STDEV.S(J1770,J1771)</f>
        <v>0.41105574506490994</v>
      </c>
      <c r="N1770" s="33"/>
      <c r="O1770" s="33"/>
      <c r="P1770" s="23">
        <f t="shared" si="1"/>
        <v>249.7</v>
      </c>
      <c r="Q1770" s="117">
        <f>AVERAGE(P1770:P1771)</f>
        <v>235.6</v>
      </c>
    </row>
    <row r="1771" spans="1:17" ht="15.75" customHeight="1" x14ac:dyDescent="0.3">
      <c r="A1771" s="118">
        <v>5112</v>
      </c>
      <c r="B1771" s="118">
        <v>172</v>
      </c>
      <c r="C1771" s="57" t="s">
        <v>578</v>
      </c>
      <c r="D1771" s="57">
        <v>18</v>
      </c>
      <c r="E1771" s="58">
        <v>43626</v>
      </c>
      <c r="F1771" s="57">
        <v>5274</v>
      </c>
      <c r="G1771" s="57">
        <v>8090</v>
      </c>
      <c r="H1771" s="57">
        <v>7489</v>
      </c>
      <c r="I1771" s="57"/>
      <c r="J1771" s="152">
        <f t="shared" si="8"/>
        <v>27.133182844243791</v>
      </c>
      <c r="K1771" s="153"/>
      <c r="L1771" s="155"/>
      <c r="M1771" s="155"/>
      <c r="N1771" s="33"/>
      <c r="O1771" s="33"/>
      <c r="P1771" s="23">
        <f t="shared" si="1"/>
        <v>221.5</v>
      </c>
      <c r="Q1771" s="117"/>
    </row>
    <row r="1772" spans="1:17" ht="15.75" customHeight="1" x14ac:dyDescent="0.3">
      <c r="A1772" s="118">
        <v>5659</v>
      </c>
      <c r="B1772" s="118">
        <v>103</v>
      </c>
      <c r="C1772" s="7" t="s">
        <v>578</v>
      </c>
      <c r="D1772" s="7">
        <v>21</v>
      </c>
      <c r="E1772" s="156">
        <v>43657</v>
      </c>
      <c r="F1772" s="7">
        <v>5213</v>
      </c>
      <c r="G1772" s="7">
        <v>7301</v>
      </c>
      <c r="H1772" s="7">
        <v>6962</v>
      </c>
      <c r="I1772" s="7">
        <v>6</v>
      </c>
      <c r="J1772" s="152">
        <f t="shared" si="8"/>
        <v>19.382504288164665</v>
      </c>
      <c r="K1772" s="153"/>
      <c r="L1772" s="154">
        <f>AVERAGE(J1772:J1773)</f>
        <v>19.469296535204109</v>
      </c>
      <c r="M1772" s="154">
        <f>_xlfn.STDEV.S(J1772,J1773)</f>
        <v>0.12274277287201781</v>
      </c>
      <c r="N1772" s="33"/>
      <c r="O1772" s="33"/>
      <c r="P1772" s="23">
        <f t="shared" si="1"/>
        <v>174.9</v>
      </c>
      <c r="Q1772" s="117">
        <f>AVERAGE(P1772:P1773)</f>
        <v>170.8</v>
      </c>
    </row>
    <row r="1773" spans="1:17" ht="15.75" customHeight="1" x14ac:dyDescent="0.3">
      <c r="A1773" s="118">
        <v>5660</v>
      </c>
      <c r="B1773" s="118">
        <v>104</v>
      </c>
      <c r="C1773" s="7" t="s">
        <v>578</v>
      </c>
      <c r="D1773" s="7">
        <v>21</v>
      </c>
      <c r="E1773" s="156">
        <v>43657</v>
      </c>
      <c r="F1773" s="7">
        <v>5257</v>
      </c>
      <c r="G1773" s="7">
        <v>7250</v>
      </c>
      <c r="H1773" s="7">
        <v>6924</v>
      </c>
      <c r="I1773" s="7"/>
      <c r="J1773" s="152">
        <f t="shared" si="8"/>
        <v>19.556088782243553</v>
      </c>
      <c r="K1773" s="153"/>
      <c r="L1773" s="155"/>
      <c r="M1773" s="155"/>
      <c r="N1773" s="33"/>
      <c r="O1773" s="33"/>
      <c r="P1773" s="23">
        <f t="shared" si="1"/>
        <v>166.7</v>
      </c>
      <c r="Q1773" s="117"/>
    </row>
    <row r="1774" spans="1:17" ht="15.75" customHeight="1" x14ac:dyDescent="0.3">
      <c r="A1774" s="118">
        <v>6101</v>
      </c>
      <c r="B1774" s="118">
        <v>174</v>
      </c>
      <c r="C1774" s="7" t="s">
        <v>578</v>
      </c>
      <c r="D1774" s="7">
        <v>22</v>
      </c>
      <c r="E1774" s="156">
        <v>43685</v>
      </c>
      <c r="F1774" s="7">
        <v>5182</v>
      </c>
      <c r="G1774" s="7">
        <v>8148</v>
      </c>
      <c r="H1774" s="7">
        <v>7707</v>
      </c>
      <c r="I1774" s="7">
        <v>6</v>
      </c>
      <c r="J1774" s="152">
        <f t="shared" si="8"/>
        <v>17.465346534653463</v>
      </c>
      <c r="K1774" s="153"/>
      <c r="L1774" s="154">
        <f>AVERAGE(J1774:J1775)</f>
        <v>17.280815799548112</v>
      </c>
      <c r="M1774" s="154">
        <f>_xlfn.STDEV.S(J1774,J1775)</f>
        <v>0.26096586826066487</v>
      </c>
      <c r="N1774" s="33"/>
      <c r="O1774" s="33"/>
      <c r="P1774" s="23">
        <f t="shared" si="1"/>
        <v>252.5</v>
      </c>
      <c r="Q1774" s="117">
        <f>AVERAGE(P1774:P1775)</f>
        <v>258.14999999999998</v>
      </c>
    </row>
    <row r="1775" spans="1:17" ht="15.75" customHeight="1" x14ac:dyDescent="0.3">
      <c r="A1775" s="118">
        <v>6102</v>
      </c>
      <c r="B1775" s="118">
        <v>174</v>
      </c>
      <c r="C1775" s="7" t="s">
        <v>578</v>
      </c>
      <c r="D1775" s="7">
        <v>22</v>
      </c>
      <c r="E1775" s="156">
        <v>43685</v>
      </c>
      <c r="F1775" s="7">
        <v>5182</v>
      </c>
      <c r="G1775" s="7">
        <v>8271</v>
      </c>
      <c r="H1775" s="7">
        <v>7820</v>
      </c>
      <c r="I1775" s="7"/>
      <c r="J1775" s="152">
        <f t="shared" si="8"/>
        <v>17.09628506444276</v>
      </c>
      <c r="K1775" s="153"/>
      <c r="L1775" s="155"/>
      <c r="M1775" s="155"/>
      <c r="N1775" s="33"/>
      <c r="O1775" s="33"/>
      <c r="P1775" s="23">
        <f t="shared" si="1"/>
        <v>263.8</v>
      </c>
      <c r="Q1775" s="117"/>
    </row>
    <row r="1776" spans="1:17" ht="15.75" customHeight="1" x14ac:dyDescent="0.3">
      <c r="A1776" s="118">
        <v>3435</v>
      </c>
      <c r="B1776" s="118">
        <v>191</v>
      </c>
      <c r="C1776" s="67" t="s">
        <v>579</v>
      </c>
      <c r="D1776" s="67">
        <v>13</v>
      </c>
      <c r="E1776" s="68">
        <v>43587</v>
      </c>
      <c r="F1776" s="67">
        <v>5280</v>
      </c>
      <c r="G1776" s="67">
        <v>7415</v>
      </c>
      <c r="H1776" s="67">
        <v>6777</v>
      </c>
      <c r="I1776" s="67">
        <v>1</v>
      </c>
      <c r="J1776" s="157">
        <f t="shared" si="8"/>
        <v>42.618570474281896</v>
      </c>
      <c r="K1776" s="158" t="s">
        <v>474</v>
      </c>
      <c r="L1776" s="159">
        <f>AVERAGE(J1776:J1777)</f>
        <v>41.107556130512705</v>
      </c>
      <c r="M1776" s="159">
        <f>_xlfn.STDEV.S(J1776,J1777)</f>
        <v>2.1368969778986711</v>
      </c>
      <c r="N1776" s="33">
        <v>1</v>
      </c>
      <c r="O1776" s="33"/>
      <c r="P1776" s="23">
        <f t="shared" si="1"/>
        <v>149.69999999999999</v>
      </c>
      <c r="Q1776" s="117">
        <f>AVERAGE(P1776:P1777)</f>
        <v>161.6</v>
      </c>
    </row>
    <row r="1777" spans="1:17" ht="15.75" customHeight="1" x14ac:dyDescent="0.3">
      <c r="A1777" s="118">
        <v>3436</v>
      </c>
      <c r="B1777" s="118">
        <v>192</v>
      </c>
      <c r="C1777" s="67" t="s">
        <v>579</v>
      </c>
      <c r="D1777" s="67">
        <v>13</v>
      </c>
      <c r="E1777" s="68">
        <v>43587</v>
      </c>
      <c r="F1777" s="67">
        <v>5241</v>
      </c>
      <c r="G1777" s="67">
        <v>7663</v>
      </c>
      <c r="H1777" s="67">
        <v>6976</v>
      </c>
      <c r="I1777" s="67"/>
      <c r="J1777" s="157">
        <f t="shared" si="8"/>
        <v>39.596541786743515</v>
      </c>
      <c r="K1777" s="158"/>
      <c r="L1777" s="160"/>
      <c r="M1777" s="160"/>
      <c r="N1777" s="33"/>
      <c r="O1777" s="33"/>
      <c r="P1777" s="23">
        <f t="shared" si="1"/>
        <v>173.5</v>
      </c>
      <c r="Q1777" s="117"/>
    </row>
    <row r="1778" spans="1:17" ht="15.75" customHeight="1" x14ac:dyDescent="0.3">
      <c r="A1778" s="118">
        <v>4155</v>
      </c>
      <c r="B1778" s="118">
        <v>185</v>
      </c>
      <c r="C1778" s="67" t="s">
        <v>579</v>
      </c>
      <c r="D1778" s="67">
        <v>15</v>
      </c>
      <c r="E1778" s="68">
        <v>43599</v>
      </c>
      <c r="F1778" s="67">
        <v>5288</v>
      </c>
      <c r="G1778" s="67">
        <v>7650</v>
      </c>
      <c r="H1778" s="67">
        <v>7125</v>
      </c>
      <c r="I1778" s="67"/>
      <c r="J1778" s="157">
        <f t="shared" si="8"/>
        <v>28.579205225911814</v>
      </c>
      <c r="K1778" s="157"/>
      <c r="L1778" s="159">
        <f>AVERAGE(J1778:J1779)</f>
        <v>28.483151000052679</v>
      </c>
      <c r="M1778" s="159">
        <f>_xlfn.STDEV.S(J1778,J1779)</f>
        <v>0.1358411889332341</v>
      </c>
      <c r="N1778" s="33"/>
      <c r="O1778" s="33"/>
      <c r="P1778" s="23">
        <f t="shared" si="1"/>
        <v>183.7</v>
      </c>
      <c r="Q1778" s="117">
        <f>AVERAGE(P1778:P1779)</f>
        <v>177.1</v>
      </c>
    </row>
    <row r="1779" spans="1:17" ht="15.75" customHeight="1" x14ac:dyDescent="0.3">
      <c r="A1779" s="118">
        <v>4156</v>
      </c>
      <c r="B1779" s="118">
        <v>186</v>
      </c>
      <c r="C1779" s="67" t="s">
        <v>579</v>
      </c>
      <c r="D1779" s="67">
        <v>15</v>
      </c>
      <c r="E1779" s="68">
        <v>43599</v>
      </c>
      <c r="F1779" s="67">
        <v>5251</v>
      </c>
      <c r="G1779" s="67">
        <v>7440</v>
      </c>
      <c r="H1779" s="67">
        <v>6956</v>
      </c>
      <c r="I1779" s="67"/>
      <c r="J1779" s="157">
        <f t="shared" si="8"/>
        <v>28.387096774193548</v>
      </c>
      <c r="K1779" s="157"/>
      <c r="L1779" s="160"/>
      <c r="M1779" s="160"/>
      <c r="N1779" s="33"/>
      <c r="O1779" s="33"/>
      <c r="P1779" s="23">
        <f t="shared" si="1"/>
        <v>170.5</v>
      </c>
      <c r="Q1779" s="117"/>
    </row>
    <row r="1780" spans="1:17" ht="15.75" customHeight="1" x14ac:dyDescent="0.3">
      <c r="A1780" s="118">
        <v>4801</v>
      </c>
      <c r="B1780" s="118">
        <v>185</v>
      </c>
      <c r="C1780" s="67" t="s">
        <v>579</v>
      </c>
      <c r="D1780" s="67">
        <v>17</v>
      </c>
      <c r="E1780" s="68">
        <v>43619</v>
      </c>
      <c r="F1780" s="67">
        <v>5288</v>
      </c>
      <c r="G1780" s="67">
        <v>6887</v>
      </c>
      <c r="H1780" s="67">
        <v>6598</v>
      </c>
      <c r="I1780" s="67"/>
      <c r="J1780" s="157">
        <f t="shared" si="8"/>
        <v>22.061068702290076</v>
      </c>
      <c r="K1780" s="158"/>
      <c r="L1780" s="159">
        <f>AVERAGE(J1780:J1781)</f>
        <v>21.88189513272215</v>
      </c>
      <c r="M1780" s="159">
        <f>_xlfn.STDEV.S(J1780,J1781)</f>
        <v>0.25338969210175982</v>
      </c>
      <c r="N1780" s="33"/>
      <c r="O1780" s="33"/>
      <c r="P1780" s="23">
        <f t="shared" si="1"/>
        <v>131</v>
      </c>
      <c r="Q1780" s="117">
        <f>AVERAGE(P1780:P1781)</f>
        <v>137.15</v>
      </c>
    </row>
    <row r="1781" spans="1:17" ht="15.75" customHeight="1" x14ac:dyDescent="0.3">
      <c r="A1781" s="118">
        <v>4802</v>
      </c>
      <c r="B1781" s="118">
        <v>186</v>
      </c>
      <c r="C1781" s="67" t="s">
        <v>579</v>
      </c>
      <c r="D1781" s="67">
        <v>17</v>
      </c>
      <c r="E1781" s="68">
        <v>43619</v>
      </c>
      <c r="F1781" s="67">
        <v>5251</v>
      </c>
      <c r="G1781" s="67">
        <v>6995</v>
      </c>
      <c r="H1781" s="67">
        <v>6684</v>
      </c>
      <c r="I1781" s="67"/>
      <c r="J1781" s="157">
        <f t="shared" si="8"/>
        <v>21.702721563154224</v>
      </c>
      <c r="K1781" s="158"/>
      <c r="L1781" s="160"/>
      <c r="M1781" s="160"/>
      <c r="N1781" s="33"/>
      <c r="O1781" s="33"/>
      <c r="P1781" s="23">
        <f t="shared" si="1"/>
        <v>143.30000000000001</v>
      </c>
      <c r="Q1781" s="117"/>
    </row>
    <row r="1782" spans="1:17" ht="15.75" customHeight="1" x14ac:dyDescent="0.3">
      <c r="A1782" s="118">
        <v>5391</v>
      </c>
      <c r="B1782" s="118">
        <v>129</v>
      </c>
      <c r="C1782" s="7" t="s">
        <v>579</v>
      </c>
      <c r="D1782" s="7">
        <v>19</v>
      </c>
      <c r="E1782" s="156">
        <v>43637</v>
      </c>
      <c r="F1782" s="7">
        <v>5238</v>
      </c>
      <c r="G1782" s="7">
        <v>7288</v>
      </c>
      <c r="H1782" s="7">
        <v>6861</v>
      </c>
      <c r="I1782" s="7">
        <v>7</v>
      </c>
      <c r="J1782" s="161">
        <f t="shared" si="8"/>
        <v>26.309303758471962</v>
      </c>
      <c r="K1782" s="3"/>
      <c r="L1782" s="162">
        <f>AVERAGE(J1782:J1783)</f>
        <v>25.752839190414228</v>
      </c>
      <c r="M1782" s="162">
        <f>_xlfn.STDEV.S(J1782,J1783)</f>
        <v>0.78695973912733397</v>
      </c>
      <c r="N1782" s="33"/>
      <c r="O1782" s="33"/>
      <c r="P1782" s="23">
        <f t="shared" si="1"/>
        <v>162.30000000000001</v>
      </c>
      <c r="Q1782" s="117">
        <f>AVERAGE(P1782:P1783)</f>
        <v>163.9</v>
      </c>
    </row>
    <row r="1783" spans="1:17" ht="15.75" customHeight="1" x14ac:dyDescent="0.3">
      <c r="A1783" s="118">
        <v>5392</v>
      </c>
      <c r="B1783" s="118">
        <v>130</v>
      </c>
      <c r="C1783" s="7" t="s">
        <v>579</v>
      </c>
      <c r="D1783" s="7">
        <v>19</v>
      </c>
      <c r="E1783" s="156">
        <v>43637</v>
      </c>
      <c r="F1783" s="7">
        <v>5212</v>
      </c>
      <c r="G1783" s="7">
        <v>7284</v>
      </c>
      <c r="H1783" s="7">
        <v>6867</v>
      </c>
      <c r="I1783" s="7"/>
      <c r="J1783" s="161">
        <f t="shared" si="8"/>
        <v>25.196374622356494</v>
      </c>
      <c r="K1783" s="3"/>
      <c r="L1783" s="23"/>
      <c r="M1783" s="23"/>
      <c r="N1783" s="33"/>
      <c r="O1783" s="33"/>
      <c r="P1783" s="23">
        <f t="shared" si="1"/>
        <v>165.5</v>
      </c>
      <c r="Q1783" s="117"/>
    </row>
    <row r="1784" spans="1:17" ht="15.75" customHeight="1" x14ac:dyDescent="0.3">
      <c r="A1784" s="118">
        <v>6103</v>
      </c>
      <c r="B1784" s="118">
        <v>175</v>
      </c>
      <c r="C1784" s="7" t="s">
        <v>579</v>
      </c>
      <c r="D1784" s="7">
        <v>22</v>
      </c>
      <c r="E1784" s="156">
        <v>43685</v>
      </c>
      <c r="F1784" s="7">
        <v>5280</v>
      </c>
      <c r="G1784" s="7">
        <v>7330</v>
      </c>
      <c r="H1784" s="7">
        <v>7031</v>
      </c>
      <c r="I1784" s="7">
        <v>7</v>
      </c>
      <c r="J1784" s="152">
        <f t="shared" si="8"/>
        <v>17.075956596230725</v>
      </c>
      <c r="K1784" s="153"/>
      <c r="L1784" s="154">
        <f>AVERAGE(J1784:J1785)</f>
        <v>17.171652316404767</v>
      </c>
      <c r="M1784" s="154">
        <f>_xlfn.STDEV.S(J1784,J1785)</f>
        <v>0.13533418533118866</v>
      </c>
      <c r="N1784" s="33"/>
      <c r="O1784" s="33"/>
      <c r="P1784" s="23">
        <f t="shared" si="1"/>
        <v>175.1</v>
      </c>
      <c r="Q1784" s="117">
        <f>AVERAGE(P1784:P1785)</f>
        <v>180.5</v>
      </c>
    </row>
    <row r="1785" spans="1:17" ht="15.75" customHeight="1" x14ac:dyDescent="0.3">
      <c r="A1785" s="118">
        <v>6104</v>
      </c>
      <c r="B1785" s="118">
        <v>175</v>
      </c>
      <c r="C1785" s="7" t="s">
        <v>579</v>
      </c>
      <c r="D1785" s="7">
        <v>22</v>
      </c>
      <c r="E1785" s="156">
        <v>43685</v>
      </c>
      <c r="F1785" s="7">
        <v>5280</v>
      </c>
      <c r="G1785" s="7">
        <v>7460</v>
      </c>
      <c r="H1785" s="7">
        <v>7139</v>
      </c>
      <c r="I1785" s="7"/>
      <c r="J1785" s="152">
        <f t="shared" si="8"/>
        <v>17.267348036578806</v>
      </c>
      <c r="K1785" s="153"/>
      <c r="L1785" s="155"/>
      <c r="M1785" s="155"/>
      <c r="N1785" s="33"/>
      <c r="O1785" s="33"/>
      <c r="P1785" s="23">
        <f t="shared" si="1"/>
        <v>185.9</v>
      </c>
      <c r="Q1785" s="117"/>
    </row>
    <row r="1786" spans="1:17" ht="15.75" customHeight="1" x14ac:dyDescent="0.3">
      <c r="A1786" s="118">
        <v>3437</v>
      </c>
      <c r="B1786" s="118">
        <v>193</v>
      </c>
      <c r="C1786" s="57" t="s">
        <v>580</v>
      </c>
      <c r="D1786" s="57">
        <v>13</v>
      </c>
      <c r="E1786" s="58">
        <v>43587</v>
      </c>
      <c r="F1786" s="57">
        <v>5263</v>
      </c>
      <c r="G1786" s="57">
        <v>7733</v>
      </c>
      <c r="H1786" s="57">
        <v>7013</v>
      </c>
      <c r="I1786" s="57">
        <v>1</v>
      </c>
      <c r="J1786" s="152">
        <f t="shared" si="8"/>
        <v>41.142857142857139</v>
      </c>
      <c r="K1786" s="153" t="s">
        <v>407</v>
      </c>
      <c r="L1786" s="154">
        <f>AVERAGE(J1786:J1787)</f>
        <v>40.423645320197039</v>
      </c>
      <c r="M1786" s="154">
        <f>_xlfn.STDEV.S(J1786,J1787)</f>
        <v>1.0171191138249811</v>
      </c>
      <c r="N1786" s="33">
        <v>2</v>
      </c>
      <c r="O1786" s="33"/>
      <c r="P1786" s="23">
        <f t="shared" si="1"/>
        <v>175</v>
      </c>
      <c r="Q1786" s="117">
        <f>AVERAGE(P1786:P1787)</f>
        <v>189</v>
      </c>
    </row>
    <row r="1787" spans="1:17" ht="15.75" customHeight="1" x14ac:dyDescent="0.3">
      <c r="A1787" s="118">
        <v>3438</v>
      </c>
      <c r="B1787" s="118">
        <v>194</v>
      </c>
      <c r="C1787" s="57" t="s">
        <v>580</v>
      </c>
      <c r="D1787" s="57">
        <v>13</v>
      </c>
      <c r="E1787" s="58">
        <v>43587</v>
      </c>
      <c r="F1787" s="57">
        <v>5207</v>
      </c>
      <c r="G1787" s="57">
        <v>8043</v>
      </c>
      <c r="H1787" s="57">
        <v>7237</v>
      </c>
      <c r="I1787" s="57"/>
      <c r="J1787" s="152">
        <f t="shared" si="8"/>
        <v>39.704433497536947</v>
      </c>
      <c r="K1787" s="153"/>
      <c r="L1787" s="155"/>
      <c r="M1787" s="155"/>
      <c r="N1787" s="33"/>
      <c r="O1787" s="33"/>
      <c r="P1787" s="23">
        <f t="shared" si="1"/>
        <v>202.99999999999997</v>
      </c>
      <c r="Q1787" s="117"/>
    </row>
    <row r="1788" spans="1:17" ht="15.75" customHeight="1" x14ac:dyDescent="0.3">
      <c r="A1788" s="118">
        <v>4157</v>
      </c>
      <c r="B1788" s="118">
        <v>187</v>
      </c>
      <c r="C1788" s="57" t="s">
        <v>580</v>
      </c>
      <c r="D1788" s="57">
        <v>15</v>
      </c>
      <c r="E1788" s="58">
        <v>43599</v>
      </c>
      <c r="F1788" s="57">
        <v>5214</v>
      </c>
      <c r="G1788" s="57">
        <v>7274</v>
      </c>
      <c r="H1788" s="57">
        <v>6683</v>
      </c>
      <c r="I1788" s="57"/>
      <c r="J1788" s="152">
        <f t="shared" si="8"/>
        <v>40.231449965963236</v>
      </c>
      <c r="K1788" s="152"/>
      <c r="L1788" s="154">
        <f>AVERAGE(J1788:J1789)</f>
        <v>39.991928559322744</v>
      </c>
      <c r="M1788" s="154">
        <f>_xlfn.STDEV.S(J1788,J1789)</f>
        <v>0.33873442174965962</v>
      </c>
      <c r="N1788" s="33"/>
      <c r="O1788" s="33"/>
      <c r="P1788" s="23">
        <f t="shared" si="1"/>
        <v>146.9</v>
      </c>
      <c r="Q1788" s="117">
        <f>AVERAGE(P1788:P1789)</f>
        <v>146.15</v>
      </c>
    </row>
    <row r="1789" spans="1:17" ht="15.75" customHeight="1" x14ac:dyDescent="0.3">
      <c r="A1789" s="118">
        <v>4158</v>
      </c>
      <c r="B1789" s="118">
        <v>188</v>
      </c>
      <c r="C1789" s="57" t="s">
        <v>580</v>
      </c>
      <c r="D1789" s="57">
        <v>15</v>
      </c>
      <c r="E1789" s="58">
        <v>43599</v>
      </c>
      <c r="F1789" s="57">
        <v>5267</v>
      </c>
      <c r="G1789" s="57">
        <v>7299</v>
      </c>
      <c r="H1789" s="57">
        <v>6721</v>
      </c>
      <c r="I1789" s="57"/>
      <c r="J1789" s="152">
        <f t="shared" si="8"/>
        <v>39.75240715268226</v>
      </c>
      <c r="K1789" s="152"/>
      <c r="L1789" s="155"/>
      <c r="M1789" s="155"/>
      <c r="N1789" s="33"/>
      <c r="O1789" s="33"/>
      <c r="P1789" s="23">
        <f t="shared" si="1"/>
        <v>145.4</v>
      </c>
      <c r="Q1789" s="117"/>
    </row>
    <row r="1790" spans="1:17" ht="15.75" customHeight="1" x14ac:dyDescent="0.3">
      <c r="A1790" s="118">
        <v>4803</v>
      </c>
      <c r="B1790" s="118">
        <v>187</v>
      </c>
      <c r="C1790" s="57" t="s">
        <v>580</v>
      </c>
      <c r="D1790" s="57">
        <v>17</v>
      </c>
      <c r="E1790" s="58">
        <v>43619</v>
      </c>
      <c r="F1790" s="57">
        <v>5214</v>
      </c>
      <c r="G1790" s="57">
        <v>8408</v>
      </c>
      <c r="H1790" s="57">
        <v>7533</v>
      </c>
      <c r="I1790" s="57"/>
      <c r="J1790" s="152">
        <f t="shared" si="8"/>
        <v>37.731780940060375</v>
      </c>
      <c r="K1790" s="153"/>
      <c r="L1790" s="154">
        <f>AVERAGE(J1790:J1791)</f>
        <v>38.69038189404295</v>
      </c>
      <c r="M1790" s="154">
        <f>_xlfn.STDEV.S(J1790,J1791)</f>
        <v>1.3556664700259451</v>
      </c>
      <c r="N1790" s="33"/>
      <c r="O1790" s="33"/>
      <c r="P1790" s="23">
        <f t="shared" si="1"/>
        <v>231.9</v>
      </c>
      <c r="Q1790" s="117">
        <f>AVERAGE(P1790:P1791)</f>
        <v>241.3</v>
      </c>
    </row>
    <row r="1791" spans="1:17" ht="15.75" customHeight="1" x14ac:dyDescent="0.3">
      <c r="A1791" s="118">
        <v>4804</v>
      </c>
      <c r="B1791" s="118">
        <v>188</v>
      </c>
      <c r="C1791" s="57" t="s">
        <v>580</v>
      </c>
      <c r="D1791" s="57">
        <v>17</v>
      </c>
      <c r="E1791" s="58">
        <v>43619</v>
      </c>
      <c r="F1791" s="57">
        <v>5267</v>
      </c>
      <c r="G1791" s="57">
        <v>8768</v>
      </c>
      <c r="H1791" s="57">
        <v>7774</v>
      </c>
      <c r="I1791" s="57"/>
      <c r="J1791" s="152">
        <f t="shared" si="8"/>
        <v>39.648982848025526</v>
      </c>
      <c r="K1791" s="153"/>
      <c r="L1791" s="155"/>
      <c r="M1791" s="155"/>
      <c r="N1791" s="33"/>
      <c r="O1791" s="33"/>
      <c r="P1791" s="23">
        <f t="shared" si="1"/>
        <v>250.7</v>
      </c>
      <c r="Q1791" s="117"/>
    </row>
    <row r="1792" spans="1:17" ht="15.75" customHeight="1" x14ac:dyDescent="0.3">
      <c r="A1792" s="118">
        <v>6105</v>
      </c>
      <c r="B1792" s="118">
        <v>176</v>
      </c>
      <c r="C1792" s="7" t="s">
        <v>580</v>
      </c>
      <c r="D1792" s="7">
        <v>22</v>
      </c>
      <c r="E1792" s="156">
        <v>43685</v>
      </c>
      <c r="F1792" s="7">
        <v>5193</v>
      </c>
      <c r="G1792" s="7">
        <v>7170</v>
      </c>
      <c r="H1792" s="7">
        <v>6867</v>
      </c>
      <c r="I1792" s="7">
        <v>8</v>
      </c>
      <c r="J1792" s="152">
        <f t="shared" si="8"/>
        <v>18.100358422939067</v>
      </c>
      <c r="K1792" s="153"/>
      <c r="L1792" s="154">
        <f>AVERAGE(J1792:J1793)</f>
        <v>17.981778985353081</v>
      </c>
      <c r="M1792" s="154">
        <f>_xlfn.STDEV.S(J1792,J1793)</f>
        <v>0.16769664885267235</v>
      </c>
      <c r="N1792" s="33"/>
      <c r="O1792" s="33"/>
      <c r="P1792" s="23">
        <f t="shared" si="1"/>
        <v>167.4</v>
      </c>
      <c r="Q1792" s="117">
        <f>AVERAGE(P1792:P1793)</f>
        <v>172.15</v>
      </c>
    </row>
    <row r="1793" spans="1:17" ht="15.75" customHeight="1" x14ac:dyDescent="0.3">
      <c r="A1793" s="118">
        <v>6106</v>
      </c>
      <c r="B1793" s="118">
        <v>176</v>
      </c>
      <c r="C1793" s="7" t="s">
        <v>580</v>
      </c>
      <c r="D1793" s="7">
        <v>22</v>
      </c>
      <c r="E1793" s="156">
        <v>43685</v>
      </c>
      <c r="F1793" s="7">
        <v>5193</v>
      </c>
      <c r="G1793" s="7">
        <v>7278</v>
      </c>
      <c r="H1793" s="7">
        <v>6962</v>
      </c>
      <c r="I1793" s="7"/>
      <c r="J1793" s="152">
        <f t="shared" si="8"/>
        <v>17.863199547767099</v>
      </c>
      <c r="K1793" s="153"/>
      <c r="L1793" s="155"/>
      <c r="M1793" s="155"/>
      <c r="N1793" s="33"/>
      <c r="O1793" s="33"/>
      <c r="P1793" s="23">
        <f t="shared" si="1"/>
        <v>176.9</v>
      </c>
      <c r="Q1793" s="117"/>
    </row>
    <row r="1794" spans="1:17" ht="15.75" customHeight="1" x14ac:dyDescent="0.3">
      <c r="A1794" s="118">
        <v>3439</v>
      </c>
      <c r="B1794" s="118">
        <v>195</v>
      </c>
      <c r="C1794" s="67" t="s">
        <v>581</v>
      </c>
      <c r="D1794" s="67">
        <v>13</v>
      </c>
      <c r="E1794" s="68">
        <v>43587</v>
      </c>
      <c r="F1794" s="67">
        <v>5277</v>
      </c>
      <c r="G1794" s="67">
        <v>8688</v>
      </c>
      <c r="H1794" s="67">
        <v>7706</v>
      </c>
      <c r="I1794" s="67">
        <v>1</v>
      </c>
      <c r="J1794" s="157">
        <f t="shared" si="8"/>
        <v>40.428159736517081</v>
      </c>
      <c r="K1794" s="158" t="s">
        <v>407</v>
      </c>
      <c r="L1794" s="159">
        <f>AVERAGE(J1794:J1795)</f>
        <v>41.401463912785445</v>
      </c>
      <c r="M1794" s="159">
        <f>_xlfn.STDEV.S(J1794,J1795)</f>
        <v>1.376459966393089</v>
      </c>
      <c r="N1794" s="33">
        <v>1</v>
      </c>
      <c r="O1794" s="33"/>
      <c r="P1794" s="23">
        <f t="shared" si="1"/>
        <v>242.9</v>
      </c>
      <c r="Q1794" s="117">
        <f>AVERAGE(P1794:P1795)</f>
        <v>256.2</v>
      </c>
    </row>
    <row r="1795" spans="1:17" ht="15.75" customHeight="1" x14ac:dyDescent="0.3">
      <c r="A1795" s="118">
        <v>3440</v>
      </c>
      <c r="B1795" s="118">
        <v>196</v>
      </c>
      <c r="C1795" s="67" t="s">
        <v>581</v>
      </c>
      <c r="D1795" s="67">
        <v>13</v>
      </c>
      <c r="E1795" s="68">
        <v>43587</v>
      </c>
      <c r="F1795" s="67">
        <v>5243</v>
      </c>
      <c r="G1795" s="67">
        <v>9080</v>
      </c>
      <c r="H1795" s="67">
        <v>7938</v>
      </c>
      <c r="I1795" s="67"/>
      <c r="J1795" s="157">
        <f t="shared" si="8"/>
        <v>42.374768089053802</v>
      </c>
      <c r="K1795" s="158"/>
      <c r="L1795" s="160"/>
      <c r="M1795" s="160"/>
      <c r="N1795" s="33"/>
      <c r="O1795" s="33"/>
      <c r="P1795" s="23">
        <f t="shared" si="1"/>
        <v>269.5</v>
      </c>
      <c r="Q1795" s="117"/>
    </row>
    <row r="1796" spans="1:17" ht="15.75" customHeight="1" x14ac:dyDescent="0.3">
      <c r="A1796" s="118">
        <v>4159</v>
      </c>
      <c r="B1796" s="118">
        <v>189</v>
      </c>
      <c r="C1796" s="67" t="s">
        <v>581</v>
      </c>
      <c r="D1796" s="67">
        <v>15</v>
      </c>
      <c r="E1796" s="68">
        <v>43599</v>
      </c>
      <c r="F1796" s="67">
        <v>5261</v>
      </c>
      <c r="G1796" s="67">
        <v>8588</v>
      </c>
      <c r="H1796" s="67">
        <v>7720</v>
      </c>
      <c r="I1796" s="67"/>
      <c r="J1796" s="157">
        <f t="shared" si="8"/>
        <v>35.298901992679951</v>
      </c>
      <c r="K1796" s="157"/>
      <c r="L1796" s="159">
        <f>AVERAGE(J1796:J1797)</f>
        <v>35.734999169097449</v>
      </c>
      <c r="M1796" s="159">
        <f>_xlfn.STDEV.S(J1796,J1797)</f>
        <v>0.61673454140224249</v>
      </c>
      <c r="N1796" s="33"/>
      <c r="O1796" s="33"/>
      <c r="P1796" s="23">
        <f t="shared" si="1"/>
        <v>245.9</v>
      </c>
      <c r="Q1796" s="117">
        <f>AVERAGE(P1796:P1797)</f>
        <v>243.35000000000002</v>
      </c>
    </row>
    <row r="1797" spans="1:17" ht="15.75" customHeight="1" x14ac:dyDescent="0.3">
      <c r="A1797" s="118">
        <v>4160</v>
      </c>
      <c r="B1797" s="118">
        <v>190</v>
      </c>
      <c r="C1797" s="67" t="s">
        <v>581</v>
      </c>
      <c r="D1797" s="67">
        <v>15</v>
      </c>
      <c r="E1797" s="68">
        <v>43599</v>
      </c>
      <c r="F1797" s="67">
        <v>5238</v>
      </c>
      <c r="G1797" s="67">
        <v>8517</v>
      </c>
      <c r="H1797" s="67">
        <v>7646</v>
      </c>
      <c r="I1797" s="67"/>
      <c r="J1797" s="157">
        <f t="shared" si="8"/>
        <v>36.171096345514954</v>
      </c>
      <c r="K1797" s="157"/>
      <c r="L1797" s="160"/>
      <c r="M1797" s="160"/>
      <c r="N1797" s="33"/>
      <c r="O1797" s="33"/>
      <c r="P1797" s="23">
        <f t="shared" si="1"/>
        <v>240.8</v>
      </c>
      <c r="Q1797" s="117"/>
    </row>
    <row r="1798" spans="1:17" ht="15.75" customHeight="1" x14ac:dyDescent="0.3">
      <c r="A1798" s="118">
        <v>4805</v>
      </c>
      <c r="B1798" s="118">
        <v>189</v>
      </c>
      <c r="C1798" s="67" t="s">
        <v>581</v>
      </c>
      <c r="D1798" s="67">
        <v>17</v>
      </c>
      <c r="E1798" s="68">
        <v>43619</v>
      </c>
      <c r="F1798" s="67">
        <v>5261</v>
      </c>
      <c r="G1798" s="67">
        <v>8725</v>
      </c>
      <c r="H1798" s="67">
        <v>8045</v>
      </c>
      <c r="I1798" s="67"/>
      <c r="J1798" s="157">
        <f t="shared" si="8"/>
        <v>24.425287356321839</v>
      </c>
      <c r="K1798" s="158"/>
      <c r="L1798" s="159">
        <f>AVERAGE(J1798:J1799)</f>
        <v>24.352249140983378</v>
      </c>
      <c r="M1798" s="159">
        <f>_xlfn.STDEV.S(J1798,J1799)</f>
        <v>0.10329163470317722</v>
      </c>
      <c r="N1798" s="33"/>
      <c r="O1798" s="33"/>
      <c r="P1798" s="23">
        <f t="shared" si="1"/>
        <v>278.39999999999998</v>
      </c>
      <c r="Q1798" s="117">
        <f>AVERAGE(P1798:P1799)</f>
        <v>271</v>
      </c>
    </row>
    <row r="1799" spans="1:17" ht="15.75" customHeight="1" x14ac:dyDescent="0.3">
      <c r="A1799" s="118">
        <v>4806</v>
      </c>
      <c r="B1799" s="118">
        <v>190</v>
      </c>
      <c r="C1799" s="67" t="s">
        <v>581</v>
      </c>
      <c r="D1799" s="67">
        <v>17</v>
      </c>
      <c r="E1799" s="68">
        <v>43619</v>
      </c>
      <c r="F1799" s="67">
        <v>5238</v>
      </c>
      <c r="G1799" s="67">
        <v>8514</v>
      </c>
      <c r="H1799" s="67">
        <v>7874</v>
      </c>
      <c r="I1799" s="67"/>
      <c r="J1799" s="157">
        <f t="shared" si="8"/>
        <v>24.279210925644918</v>
      </c>
      <c r="K1799" s="158"/>
      <c r="L1799" s="160"/>
      <c r="M1799" s="160"/>
      <c r="N1799" s="33"/>
      <c r="O1799" s="33"/>
      <c r="P1799" s="23">
        <f t="shared" si="1"/>
        <v>263.60000000000002</v>
      </c>
      <c r="Q1799" s="117"/>
    </row>
    <row r="1800" spans="1:17" ht="15.75" customHeight="1" x14ac:dyDescent="0.3">
      <c r="A1800" s="118">
        <v>5393</v>
      </c>
      <c r="B1800" s="118">
        <v>131</v>
      </c>
      <c r="C1800" s="7" t="s">
        <v>581</v>
      </c>
      <c r="D1800" s="7">
        <v>19</v>
      </c>
      <c r="E1800" s="156">
        <v>43637</v>
      </c>
      <c r="F1800" s="7">
        <v>5209</v>
      </c>
      <c r="G1800" s="7">
        <v>7988</v>
      </c>
      <c r="H1800" s="7">
        <v>7440</v>
      </c>
      <c r="I1800" s="7">
        <v>8</v>
      </c>
      <c r="J1800" s="161">
        <f t="shared" si="8"/>
        <v>24.562976243836847</v>
      </c>
      <c r="K1800" s="3"/>
      <c r="L1800" s="162">
        <f>AVERAGE(J1800:J1801)</f>
        <v>24.372168222674091</v>
      </c>
      <c r="M1800" s="162">
        <f>_xlfn.STDEV.S(J1800,J1801)</f>
        <v>0.26984329133794155</v>
      </c>
      <c r="N1800" s="33"/>
      <c r="O1800" s="33"/>
      <c r="P1800" s="23">
        <f t="shared" si="1"/>
        <v>223.1</v>
      </c>
      <c r="Q1800" s="117">
        <f>AVERAGE(P1800:P1801)</f>
        <v>230.64999999999998</v>
      </c>
    </row>
    <row r="1801" spans="1:17" ht="15.75" customHeight="1" x14ac:dyDescent="0.3">
      <c r="A1801" s="118">
        <v>5394</v>
      </c>
      <c r="B1801" s="118">
        <v>132</v>
      </c>
      <c r="C1801" s="7" t="s">
        <v>581</v>
      </c>
      <c r="D1801" s="7">
        <v>19</v>
      </c>
      <c r="E1801" s="156">
        <v>43637</v>
      </c>
      <c r="F1801" s="7">
        <v>5233</v>
      </c>
      <c r="G1801" s="7">
        <v>8191</v>
      </c>
      <c r="H1801" s="7">
        <v>7615</v>
      </c>
      <c r="I1801" s="7"/>
      <c r="J1801" s="161">
        <f t="shared" si="8"/>
        <v>24.181360201511335</v>
      </c>
      <c r="K1801" s="3"/>
      <c r="L1801" s="23"/>
      <c r="M1801" s="23"/>
      <c r="N1801" s="33"/>
      <c r="O1801" s="33"/>
      <c r="P1801" s="23">
        <f t="shared" si="1"/>
        <v>238.2</v>
      </c>
      <c r="Q1801" s="117"/>
    </row>
    <row r="1802" spans="1:17" ht="15.75" customHeight="1" x14ac:dyDescent="0.3">
      <c r="A1802" s="118">
        <v>6107</v>
      </c>
      <c r="B1802" s="118">
        <v>177</v>
      </c>
      <c r="C1802" s="7" t="s">
        <v>581</v>
      </c>
      <c r="D1802" s="7">
        <v>22</v>
      </c>
      <c r="E1802" s="156">
        <v>43685</v>
      </c>
      <c r="F1802" s="7">
        <v>5259</v>
      </c>
      <c r="G1802" s="7">
        <v>8229</v>
      </c>
      <c r="H1802" s="7">
        <v>7792</v>
      </c>
      <c r="I1802" s="7">
        <v>8</v>
      </c>
      <c r="J1802" s="152">
        <f t="shared" si="8"/>
        <v>17.252270035530991</v>
      </c>
      <c r="K1802" s="153"/>
      <c r="L1802" s="154">
        <f>AVERAGE(J1802:J1803)</f>
        <v>17.179544556590876</v>
      </c>
      <c r="M1802" s="154">
        <f>_xlfn.STDEV.S(J1802,J1803)</f>
        <v>0.10284935864718615</v>
      </c>
      <c r="N1802" s="33"/>
      <c r="O1802" s="33"/>
      <c r="P1802" s="23">
        <f t="shared" si="1"/>
        <v>253.3</v>
      </c>
      <c r="Q1802" s="117">
        <f>AVERAGE(P1802:P1803)</f>
        <v>253.5</v>
      </c>
    </row>
    <row r="1803" spans="1:17" ht="15.75" customHeight="1" x14ac:dyDescent="0.3">
      <c r="A1803" s="118">
        <v>6108</v>
      </c>
      <c r="B1803" s="118">
        <v>177</v>
      </c>
      <c r="C1803" s="7" t="s">
        <v>581</v>
      </c>
      <c r="D1803" s="7">
        <v>22</v>
      </c>
      <c r="E1803" s="156">
        <v>43685</v>
      </c>
      <c r="F1803" s="7">
        <v>5259</v>
      </c>
      <c r="G1803" s="7">
        <v>8230</v>
      </c>
      <c r="H1803" s="7">
        <v>7796</v>
      </c>
      <c r="I1803" s="7"/>
      <c r="J1803" s="152">
        <f t="shared" si="8"/>
        <v>17.106819077650766</v>
      </c>
      <c r="K1803" s="153"/>
      <c r="L1803" s="155"/>
      <c r="M1803" s="155"/>
      <c r="N1803" s="33"/>
      <c r="O1803" s="33"/>
      <c r="P1803" s="23">
        <f t="shared" si="1"/>
        <v>253.7</v>
      </c>
      <c r="Q1803" s="117"/>
    </row>
    <row r="1804" spans="1:17" ht="15.75" customHeight="1" x14ac:dyDescent="0.3">
      <c r="A1804" s="118">
        <v>3441</v>
      </c>
      <c r="B1804" s="118">
        <v>197</v>
      </c>
      <c r="C1804" s="57" t="s">
        <v>582</v>
      </c>
      <c r="D1804" s="57">
        <v>13</v>
      </c>
      <c r="E1804" s="58">
        <v>43587</v>
      </c>
      <c r="F1804" s="57">
        <v>5252</v>
      </c>
      <c r="G1804" s="57">
        <v>8696</v>
      </c>
      <c r="H1804" s="57">
        <v>7658</v>
      </c>
      <c r="I1804" s="57">
        <v>1</v>
      </c>
      <c r="J1804" s="152">
        <f t="shared" si="8"/>
        <v>43.142144638403991</v>
      </c>
      <c r="K1804" s="153" t="s">
        <v>377</v>
      </c>
      <c r="L1804" s="154">
        <f>AVERAGE(J1804:J1805)</f>
        <v>43.28961088483122</v>
      </c>
      <c r="M1804" s="154">
        <f>_xlfn.STDEV.S(J1804,J1805)</f>
        <v>0.20854876568964453</v>
      </c>
      <c r="N1804" s="33">
        <v>2</v>
      </c>
      <c r="O1804" s="33"/>
      <c r="P1804" s="23">
        <f t="shared" si="1"/>
        <v>240.6</v>
      </c>
      <c r="Q1804" s="117">
        <f>AVERAGE(P1804:P1805)</f>
        <v>231.14999999999998</v>
      </c>
    </row>
    <row r="1805" spans="1:17" ht="15.75" customHeight="1" x14ac:dyDescent="0.3">
      <c r="A1805" s="118">
        <v>3442</v>
      </c>
      <c r="B1805" s="118">
        <v>198</v>
      </c>
      <c r="C1805" s="57" t="s">
        <v>582</v>
      </c>
      <c r="D1805" s="57">
        <v>13</v>
      </c>
      <c r="E1805" s="58">
        <v>43587</v>
      </c>
      <c r="F1805" s="57">
        <v>5320</v>
      </c>
      <c r="G1805" s="57">
        <v>8500</v>
      </c>
      <c r="H1805" s="57">
        <v>7537</v>
      </c>
      <c r="I1805" s="57"/>
      <c r="J1805" s="152">
        <f t="shared" si="8"/>
        <v>43.437077131258455</v>
      </c>
      <c r="K1805" s="153"/>
      <c r="L1805" s="155"/>
      <c r="M1805" s="155"/>
      <c r="N1805" s="33"/>
      <c r="O1805" s="33"/>
      <c r="P1805" s="23">
        <f t="shared" si="1"/>
        <v>221.7</v>
      </c>
      <c r="Q1805" s="117"/>
    </row>
    <row r="1806" spans="1:17" ht="15.75" customHeight="1" x14ac:dyDescent="0.3">
      <c r="A1806" s="118">
        <v>4161</v>
      </c>
      <c r="B1806" s="118">
        <v>191</v>
      </c>
      <c r="C1806" s="57" t="s">
        <v>582</v>
      </c>
      <c r="D1806" s="57">
        <v>15</v>
      </c>
      <c r="E1806" s="58">
        <v>43599</v>
      </c>
      <c r="F1806" s="57">
        <v>5280</v>
      </c>
      <c r="G1806" s="57">
        <v>8777</v>
      </c>
      <c r="H1806" s="57">
        <v>7715</v>
      </c>
      <c r="I1806" s="57"/>
      <c r="J1806" s="152">
        <f t="shared" si="8"/>
        <v>43.613963039014372</v>
      </c>
      <c r="K1806" s="152" t="s">
        <v>378</v>
      </c>
      <c r="L1806" s="154">
        <f>AVERAGE(J1806:J1807)</f>
        <v>43.665019097795287</v>
      </c>
      <c r="M1806" s="154">
        <f>_xlfn.STDEV.S(J1806,J1807)</f>
        <v>7.2204170769288284E-2</v>
      </c>
      <c r="N1806" s="33"/>
      <c r="O1806" s="33"/>
      <c r="P1806" s="23">
        <f t="shared" si="1"/>
        <v>243.5</v>
      </c>
      <c r="Q1806" s="117">
        <f>AVERAGE(P1806:P1807)</f>
        <v>241.5</v>
      </c>
    </row>
    <row r="1807" spans="1:17" ht="15.75" customHeight="1" x14ac:dyDescent="0.3">
      <c r="A1807" s="118">
        <v>4162</v>
      </c>
      <c r="B1807" s="118">
        <v>192</v>
      </c>
      <c r="C1807" s="57" t="s">
        <v>582</v>
      </c>
      <c r="D1807" s="57">
        <v>15</v>
      </c>
      <c r="E1807" s="58">
        <v>43599</v>
      </c>
      <c r="F1807" s="57">
        <v>5241</v>
      </c>
      <c r="G1807" s="57">
        <v>8683</v>
      </c>
      <c r="H1807" s="57">
        <v>7636</v>
      </c>
      <c r="I1807" s="57"/>
      <c r="J1807" s="152">
        <f t="shared" si="8"/>
        <v>43.716075156576203</v>
      </c>
      <c r="K1807" s="152"/>
      <c r="L1807" s="155"/>
      <c r="M1807" s="155"/>
      <c r="N1807" s="33"/>
      <c r="O1807" s="33"/>
      <c r="P1807" s="23">
        <f t="shared" si="1"/>
        <v>239.5</v>
      </c>
      <c r="Q1807" s="117"/>
    </row>
    <row r="1808" spans="1:17" ht="15.75" customHeight="1" x14ac:dyDescent="0.3">
      <c r="A1808" s="118">
        <v>4807</v>
      </c>
      <c r="B1808" s="118">
        <v>191</v>
      </c>
      <c r="C1808" s="57" t="s">
        <v>582</v>
      </c>
      <c r="D1808" s="57">
        <v>17</v>
      </c>
      <c r="E1808" s="58">
        <v>43619</v>
      </c>
      <c r="F1808" s="57">
        <v>5280</v>
      </c>
      <c r="G1808" s="57">
        <v>8417</v>
      </c>
      <c r="H1808" s="57">
        <v>7565</v>
      </c>
      <c r="I1808" s="57"/>
      <c r="J1808" s="152">
        <f t="shared" si="8"/>
        <v>37.286652078774615</v>
      </c>
      <c r="K1808" s="153"/>
      <c r="L1808" s="154">
        <f>AVERAGE(J1808:J1809)</f>
        <v>37.194994062170053</v>
      </c>
      <c r="M1808" s="154">
        <f>_xlfn.STDEV.S(J1808,J1809)</f>
        <v>0.12962401018238484</v>
      </c>
      <c r="N1808" s="33"/>
      <c r="O1808" s="33"/>
      <c r="P1808" s="23">
        <f t="shared" si="1"/>
        <v>228.5</v>
      </c>
      <c r="Q1808" s="117">
        <f>AVERAGE(P1808:P1809)</f>
        <v>237.15</v>
      </c>
    </row>
    <row r="1809" spans="1:17" ht="15.75" customHeight="1" x14ac:dyDescent="0.3">
      <c r="A1809" s="118">
        <v>4808</v>
      </c>
      <c r="B1809" s="118">
        <v>192</v>
      </c>
      <c r="C1809" s="57" t="s">
        <v>582</v>
      </c>
      <c r="D1809" s="57">
        <v>17</v>
      </c>
      <c r="E1809" s="58">
        <v>43619</v>
      </c>
      <c r="F1809" s="57">
        <v>5241</v>
      </c>
      <c r="G1809" s="57">
        <v>8611</v>
      </c>
      <c r="H1809" s="57">
        <v>7699</v>
      </c>
      <c r="I1809" s="57"/>
      <c r="J1809" s="152">
        <f t="shared" si="8"/>
        <v>37.103336045565499</v>
      </c>
      <c r="K1809" s="153"/>
      <c r="L1809" s="155"/>
      <c r="M1809" s="155"/>
      <c r="N1809" s="33"/>
      <c r="O1809" s="33"/>
      <c r="P1809" s="23">
        <f t="shared" si="1"/>
        <v>245.8</v>
      </c>
      <c r="Q1809" s="117"/>
    </row>
    <row r="1810" spans="1:17" ht="15.75" customHeight="1" x14ac:dyDescent="0.3">
      <c r="A1810" s="118">
        <v>6109</v>
      </c>
      <c r="B1810" s="118">
        <v>178</v>
      </c>
      <c r="C1810" s="7" t="s">
        <v>582</v>
      </c>
      <c r="D1810" s="7">
        <v>22</v>
      </c>
      <c r="E1810" s="156">
        <v>43685</v>
      </c>
      <c r="F1810" s="7">
        <v>5226</v>
      </c>
      <c r="G1810" s="7">
        <v>7038</v>
      </c>
      <c r="H1810" s="7">
        <v>6760</v>
      </c>
      <c r="I1810" s="7">
        <v>7</v>
      </c>
      <c r="J1810" s="152">
        <f t="shared" si="8"/>
        <v>18.122555410691003</v>
      </c>
      <c r="K1810" s="153"/>
      <c r="L1810" s="154">
        <f>AVERAGE(J1810:J1811)</f>
        <v>17.98176897877795</v>
      </c>
      <c r="M1810" s="154">
        <f>_xlfn.STDEV.S(J1810,J1811)</f>
        <v>0.19910208140955363</v>
      </c>
      <c r="N1810" s="33"/>
      <c r="O1810" s="33"/>
      <c r="P1810" s="23">
        <f t="shared" si="1"/>
        <v>153.4</v>
      </c>
      <c r="Q1810" s="117">
        <f>AVERAGE(P1810:P1811)</f>
        <v>154.05000000000001</v>
      </c>
    </row>
    <row r="1811" spans="1:17" ht="15.75" customHeight="1" x14ac:dyDescent="0.3">
      <c r="A1811" s="118">
        <v>6110</v>
      </c>
      <c r="B1811" s="118">
        <v>178</v>
      </c>
      <c r="C1811" s="7" t="s">
        <v>582</v>
      </c>
      <c r="D1811" s="7">
        <v>22</v>
      </c>
      <c r="E1811" s="156">
        <v>43685</v>
      </c>
      <c r="F1811" s="7">
        <v>5226</v>
      </c>
      <c r="G1811" s="7">
        <v>7049</v>
      </c>
      <c r="H1811" s="7">
        <v>6773</v>
      </c>
      <c r="I1811" s="7"/>
      <c r="J1811" s="152">
        <f t="shared" si="8"/>
        <v>17.8409825468649</v>
      </c>
      <c r="K1811" s="153"/>
      <c r="L1811" s="155"/>
      <c r="M1811" s="155"/>
      <c r="N1811" s="33"/>
      <c r="O1811" s="33"/>
      <c r="P1811" s="23">
        <f t="shared" si="1"/>
        <v>154.69999999999999</v>
      </c>
      <c r="Q1811" s="117"/>
    </row>
    <row r="1812" spans="1:17" ht="15.75" customHeight="1" x14ac:dyDescent="0.3">
      <c r="A1812" s="118">
        <v>3443</v>
      </c>
      <c r="B1812" s="118">
        <v>199</v>
      </c>
      <c r="C1812" s="67" t="s">
        <v>583</v>
      </c>
      <c r="D1812" s="67">
        <v>13</v>
      </c>
      <c r="E1812" s="68">
        <v>43587</v>
      </c>
      <c r="F1812" s="67">
        <v>5262</v>
      </c>
      <c r="G1812" s="67">
        <v>8379</v>
      </c>
      <c r="H1812" s="67">
        <v>7494</v>
      </c>
      <c r="I1812" s="67">
        <v>1</v>
      </c>
      <c r="J1812" s="157">
        <f t="shared" si="8"/>
        <v>39.6505376344086</v>
      </c>
      <c r="K1812" s="158" t="s">
        <v>497</v>
      </c>
      <c r="L1812" s="159">
        <f>AVERAGE(J1812:J1813)</f>
        <v>39.239096472514923</v>
      </c>
      <c r="M1812" s="159">
        <f>_xlfn.STDEV.S(J1812,J1813)</f>
        <v>0.58186567126858235</v>
      </c>
      <c r="N1812" s="33">
        <v>1</v>
      </c>
      <c r="O1812" s="33"/>
      <c r="P1812" s="23">
        <f t="shared" si="1"/>
        <v>223.2</v>
      </c>
      <c r="Q1812" s="117">
        <f>AVERAGE(P1812:P1813)</f>
        <v>211.39999999999998</v>
      </c>
    </row>
    <row r="1813" spans="1:17" ht="15.75" customHeight="1" x14ac:dyDescent="0.3">
      <c r="A1813" s="118">
        <v>3444</v>
      </c>
      <c r="B1813" s="118">
        <v>200</v>
      </c>
      <c r="C1813" s="67" t="s">
        <v>583</v>
      </c>
      <c r="D1813" s="67">
        <v>13</v>
      </c>
      <c r="E1813" s="68">
        <v>43587</v>
      </c>
      <c r="F1813" s="67">
        <v>5181</v>
      </c>
      <c r="G1813" s="67">
        <v>7952</v>
      </c>
      <c r="H1813" s="67">
        <v>7177</v>
      </c>
      <c r="I1813" s="67"/>
      <c r="J1813" s="157">
        <f t="shared" si="8"/>
        <v>38.827655310621246</v>
      </c>
      <c r="K1813" s="158"/>
      <c r="L1813" s="160"/>
      <c r="M1813" s="160"/>
      <c r="N1813" s="33"/>
      <c r="O1813" s="33"/>
      <c r="P1813" s="23">
        <f t="shared" si="1"/>
        <v>199.6</v>
      </c>
      <c r="Q1813" s="117"/>
    </row>
    <row r="1814" spans="1:17" ht="15.75" customHeight="1" x14ac:dyDescent="0.3">
      <c r="A1814" s="118">
        <v>4163</v>
      </c>
      <c r="B1814" s="118">
        <v>193</v>
      </c>
      <c r="C1814" s="67" t="s">
        <v>583</v>
      </c>
      <c r="D1814" s="67">
        <v>15</v>
      </c>
      <c r="E1814" s="68">
        <v>43599</v>
      </c>
      <c r="F1814" s="67">
        <v>5263</v>
      </c>
      <c r="G1814" s="67">
        <v>8629</v>
      </c>
      <c r="H1814" s="67">
        <v>7893</v>
      </c>
      <c r="I1814" s="67"/>
      <c r="J1814" s="157">
        <f t="shared" si="8"/>
        <v>27.984790874524716</v>
      </c>
      <c r="K1814" s="157"/>
      <c r="L1814" s="159">
        <f>AVERAGE(J1814:J1815)</f>
        <v>28.567972503531905</v>
      </c>
      <c r="M1814" s="159">
        <f>_xlfn.STDEV.S(J1814,J1815)</f>
        <v>0.82474336906879919</v>
      </c>
      <c r="N1814" s="33"/>
      <c r="O1814" s="33"/>
      <c r="P1814" s="23">
        <f t="shared" si="1"/>
        <v>263</v>
      </c>
      <c r="Q1814" s="117">
        <f>AVERAGE(P1814:P1815)</f>
        <v>265.8</v>
      </c>
    </row>
    <row r="1815" spans="1:17" ht="15.75" customHeight="1" x14ac:dyDescent="0.3">
      <c r="A1815" s="118">
        <v>4164</v>
      </c>
      <c r="B1815" s="118">
        <v>194</v>
      </c>
      <c r="C1815" s="67" t="s">
        <v>583</v>
      </c>
      <c r="D1815" s="67">
        <v>15</v>
      </c>
      <c r="E1815" s="68">
        <v>43599</v>
      </c>
      <c r="F1815" s="67">
        <v>5207</v>
      </c>
      <c r="G1815" s="67">
        <v>8676</v>
      </c>
      <c r="H1815" s="67">
        <v>7893</v>
      </c>
      <c r="I1815" s="67"/>
      <c r="J1815" s="157">
        <f t="shared" si="8"/>
        <v>29.151154132539091</v>
      </c>
      <c r="K1815" s="157"/>
      <c r="L1815" s="160"/>
      <c r="M1815" s="160"/>
      <c r="N1815" s="33"/>
      <c r="O1815" s="33"/>
      <c r="P1815" s="23">
        <f t="shared" si="1"/>
        <v>268.60000000000002</v>
      </c>
      <c r="Q1815" s="117"/>
    </row>
    <row r="1816" spans="1:17" ht="15.75" customHeight="1" x14ac:dyDescent="0.3">
      <c r="A1816" s="118">
        <v>4809</v>
      </c>
      <c r="B1816" s="118">
        <v>193</v>
      </c>
      <c r="C1816" s="67" t="s">
        <v>583</v>
      </c>
      <c r="D1816" s="67">
        <v>17</v>
      </c>
      <c r="E1816" s="68">
        <v>43619</v>
      </c>
      <c r="F1816" s="67">
        <v>5263</v>
      </c>
      <c r="G1816" s="67">
        <v>8541</v>
      </c>
      <c r="H1816" s="67">
        <v>7894</v>
      </c>
      <c r="I1816" s="67"/>
      <c r="J1816" s="157">
        <f t="shared" si="8"/>
        <v>24.591410110224249</v>
      </c>
      <c r="K1816" s="158"/>
      <c r="L1816" s="159">
        <f>AVERAGE(J1816:J1817)</f>
        <v>24.68229282631528</v>
      </c>
      <c r="M1816" s="159">
        <f>_xlfn.STDEV.S(J1816,J1817)</f>
        <v>0.12852756968123899</v>
      </c>
      <c r="N1816" s="33"/>
      <c r="O1816" s="33"/>
      <c r="P1816" s="23">
        <f t="shared" si="1"/>
        <v>263.10000000000002</v>
      </c>
      <c r="Q1816" s="117">
        <f>AVERAGE(P1816:P1817)</f>
        <v>258.3</v>
      </c>
    </row>
    <row r="1817" spans="1:17" ht="15.75" customHeight="1" x14ac:dyDescent="0.3">
      <c r="A1817" s="118">
        <v>4810</v>
      </c>
      <c r="B1817" s="118">
        <v>194</v>
      </c>
      <c r="C1817" s="67" t="s">
        <v>583</v>
      </c>
      <c r="D1817" s="67">
        <v>17</v>
      </c>
      <c r="E1817" s="68">
        <v>43619</v>
      </c>
      <c r="F1817" s="67">
        <v>5207</v>
      </c>
      <c r="G1817" s="67">
        <v>8370</v>
      </c>
      <c r="H1817" s="67">
        <v>7742</v>
      </c>
      <c r="I1817" s="67"/>
      <c r="J1817" s="157">
        <f t="shared" si="8"/>
        <v>24.77317554240631</v>
      </c>
      <c r="K1817" s="158"/>
      <c r="L1817" s="160"/>
      <c r="M1817" s="160"/>
      <c r="N1817" s="33"/>
      <c r="O1817" s="33"/>
      <c r="P1817" s="23">
        <f t="shared" si="1"/>
        <v>253.5</v>
      </c>
      <c r="Q1817" s="117"/>
    </row>
    <row r="1818" spans="1:17" ht="15.75" customHeight="1" x14ac:dyDescent="0.3">
      <c r="A1818" s="118">
        <v>5395</v>
      </c>
      <c r="B1818" s="118">
        <v>133</v>
      </c>
      <c r="C1818" s="7" t="s">
        <v>583</v>
      </c>
      <c r="D1818" s="7">
        <v>19</v>
      </c>
      <c r="E1818" s="156">
        <v>43637</v>
      </c>
      <c r="F1818" s="7">
        <v>5286</v>
      </c>
      <c r="G1818" s="7">
        <v>8322</v>
      </c>
      <c r="H1818" s="7">
        <v>7698</v>
      </c>
      <c r="I1818" s="7">
        <v>6</v>
      </c>
      <c r="J1818" s="161">
        <f t="shared" si="8"/>
        <v>25.870646766169152</v>
      </c>
      <c r="K1818" s="3"/>
      <c r="L1818" s="162">
        <f>AVERAGE(J1818:J1819)</f>
        <v>20.536606977147954</v>
      </c>
      <c r="M1818" s="162">
        <f>_xlfn.STDEV.S(J1818,J1819)</f>
        <v>7.5434714118714945</v>
      </c>
      <c r="N1818" s="33"/>
      <c r="O1818" s="33"/>
      <c r="P1818" s="23">
        <f t="shared" si="1"/>
        <v>241.2</v>
      </c>
      <c r="Q1818" s="117">
        <f>AVERAGE(P1818:P1819)</f>
        <v>245.25</v>
      </c>
    </row>
    <row r="1819" spans="1:17" ht="15.75" customHeight="1" x14ac:dyDescent="0.3">
      <c r="A1819" s="118">
        <v>5396</v>
      </c>
      <c r="B1819" s="118">
        <v>134</v>
      </c>
      <c r="C1819" s="7" t="s">
        <v>583</v>
      </c>
      <c r="D1819" s="7">
        <v>19</v>
      </c>
      <c r="E1819" s="156">
        <v>43637</v>
      </c>
      <c r="F1819" s="7">
        <v>5220</v>
      </c>
      <c r="G1819" s="7">
        <v>8092</v>
      </c>
      <c r="H1819" s="7">
        <v>7713</v>
      </c>
      <c r="I1819" s="7"/>
      <c r="J1819" s="161">
        <f t="shared" si="8"/>
        <v>15.202567188126755</v>
      </c>
      <c r="K1819" s="3"/>
      <c r="L1819" s="23"/>
      <c r="M1819" s="23"/>
      <c r="N1819" s="33"/>
      <c r="O1819" s="33"/>
      <c r="P1819" s="23">
        <f t="shared" si="1"/>
        <v>249.3</v>
      </c>
      <c r="Q1819" s="117"/>
    </row>
    <row r="1820" spans="1:17" ht="15.75" customHeight="1" x14ac:dyDescent="0.3">
      <c r="A1820" s="118">
        <v>6111</v>
      </c>
      <c r="B1820" s="118">
        <v>179</v>
      </c>
      <c r="C1820" s="7" t="s">
        <v>583</v>
      </c>
      <c r="D1820" s="7">
        <v>22</v>
      </c>
      <c r="E1820" s="156">
        <v>43685</v>
      </c>
      <c r="F1820" s="7">
        <v>5180</v>
      </c>
      <c r="G1820" s="7">
        <v>7949</v>
      </c>
      <c r="H1820" s="7">
        <v>7536</v>
      </c>
      <c r="I1820" s="7">
        <v>8</v>
      </c>
      <c r="J1820" s="152">
        <f t="shared" si="8"/>
        <v>17.529711375212223</v>
      </c>
      <c r="K1820" s="153"/>
      <c r="L1820" s="154">
        <f>AVERAGE(J1820:J1821)</f>
        <v>17.36655060286035</v>
      </c>
      <c r="M1820" s="154">
        <f>_xlfn.STDEV.S(J1820,J1821)</f>
        <v>0.23074417710728992</v>
      </c>
      <c r="N1820" s="33"/>
      <c r="O1820" s="33"/>
      <c r="P1820" s="23">
        <f t="shared" si="1"/>
        <v>235.6</v>
      </c>
      <c r="Q1820" s="117">
        <f>AVERAGE(P1820:P1821)</f>
        <v>235.8</v>
      </c>
    </row>
    <row r="1821" spans="1:17" ht="15.75" customHeight="1" x14ac:dyDescent="0.3">
      <c r="A1821" s="118">
        <v>6112</v>
      </c>
      <c r="B1821" s="118">
        <v>179</v>
      </c>
      <c r="C1821" s="7" t="s">
        <v>583</v>
      </c>
      <c r="D1821" s="7">
        <v>22</v>
      </c>
      <c r="E1821" s="156">
        <v>43685</v>
      </c>
      <c r="F1821" s="7">
        <v>5180</v>
      </c>
      <c r="G1821" s="7">
        <v>7946</v>
      </c>
      <c r="H1821" s="7">
        <v>7540</v>
      </c>
      <c r="I1821" s="7"/>
      <c r="J1821" s="152">
        <f t="shared" si="8"/>
        <v>17.203389830508474</v>
      </c>
      <c r="K1821" s="153"/>
      <c r="L1821" s="155"/>
      <c r="M1821" s="155"/>
      <c r="N1821" s="33"/>
      <c r="O1821" s="33"/>
      <c r="P1821" s="23">
        <f t="shared" si="1"/>
        <v>236</v>
      </c>
      <c r="Q1821" s="117"/>
    </row>
    <row r="1822" spans="1:17" ht="15.75" customHeight="1" x14ac:dyDescent="0.3">
      <c r="A1822" s="118">
        <v>2991</v>
      </c>
      <c r="B1822" s="118">
        <v>75</v>
      </c>
      <c r="C1822" s="57" t="s">
        <v>584</v>
      </c>
      <c r="D1822" s="57">
        <v>11</v>
      </c>
      <c r="E1822" s="58">
        <v>43571</v>
      </c>
      <c r="F1822" s="151">
        <v>5226</v>
      </c>
      <c r="G1822" s="57">
        <v>9482</v>
      </c>
      <c r="H1822" s="57">
        <v>7796</v>
      </c>
      <c r="I1822" s="57">
        <v>2</v>
      </c>
      <c r="J1822" s="152">
        <f t="shared" si="8"/>
        <v>65.60311284046692</v>
      </c>
      <c r="K1822" s="153" t="s">
        <v>414</v>
      </c>
      <c r="L1822" s="154">
        <f>AVERAGE(J1822:J1823)</f>
        <v>65.167383364373649</v>
      </c>
      <c r="M1822" s="154">
        <f>_xlfn.STDEV.S(J1822,J1823)</f>
        <v>0.61621453461681808</v>
      </c>
      <c r="N1822" s="33">
        <v>2</v>
      </c>
      <c r="O1822" s="33"/>
      <c r="P1822" s="23">
        <f t="shared" si="1"/>
        <v>257</v>
      </c>
      <c r="Q1822" s="117">
        <f>AVERAGE(P1822:P1823)</f>
        <v>265.45</v>
      </c>
    </row>
    <row r="1823" spans="1:17" ht="15.75" customHeight="1" x14ac:dyDescent="0.3">
      <c r="A1823" s="118">
        <v>2992</v>
      </c>
      <c r="B1823" s="118">
        <v>76</v>
      </c>
      <c r="C1823" s="57" t="s">
        <v>584</v>
      </c>
      <c r="D1823" s="57">
        <v>11</v>
      </c>
      <c r="E1823" s="58">
        <v>43571</v>
      </c>
      <c r="F1823" s="151">
        <v>5239</v>
      </c>
      <c r="G1823" s="57">
        <v>9751</v>
      </c>
      <c r="H1823" s="57">
        <v>7978</v>
      </c>
      <c r="I1823" s="57"/>
      <c r="J1823" s="152">
        <f t="shared" si="8"/>
        <v>64.731653888280391</v>
      </c>
      <c r="K1823" s="153"/>
      <c r="L1823" s="155"/>
      <c r="M1823" s="155"/>
      <c r="N1823" s="33"/>
      <c r="O1823" s="33"/>
      <c r="P1823" s="23">
        <f t="shared" si="1"/>
        <v>273.89999999999998</v>
      </c>
      <c r="Q1823" s="117"/>
    </row>
    <row r="1824" spans="1:17" ht="15.75" customHeight="1" x14ac:dyDescent="0.3">
      <c r="A1824" s="118">
        <v>3807</v>
      </c>
      <c r="B1824" s="118">
        <v>229</v>
      </c>
      <c r="C1824" s="57" t="s">
        <v>584</v>
      </c>
      <c r="D1824" s="57">
        <v>14</v>
      </c>
      <c r="E1824" s="58">
        <v>43591</v>
      </c>
      <c r="F1824" s="57">
        <v>5205</v>
      </c>
      <c r="G1824" s="151">
        <v>9657</v>
      </c>
      <c r="H1824" s="57">
        <v>8468</v>
      </c>
      <c r="I1824" s="57"/>
      <c r="J1824" s="152">
        <f t="shared" si="8"/>
        <v>36.43885994483604</v>
      </c>
      <c r="K1824" s="153" t="s">
        <v>13</v>
      </c>
      <c r="L1824" s="154">
        <f>AVERAGE(J1824:J1825)</f>
        <v>36.456043373034788</v>
      </c>
      <c r="M1824" s="154">
        <f>_xlfn.STDEV.S(J1824,J1825)</f>
        <v>2.4301037206729572E-2</v>
      </c>
      <c r="N1824" s="33"/>
      <c r="O1824" s="33"/>
      <c r="P1824" s="23">
        <f t="shared" si="1"/>
        <v>326.3</v>
      </c>
      <c r="Q1824" s="117">
        <f>AVERAGE(P1824:P1825)</f>
        <v>341.5</v>
      </c>
    </row>
    <row r="1825" spans="1:17" ht="15.75" customHeight="1" x14ac:dyDescent="0.3">
      <c r="A1825" s="118">
        <v>3808</v>
      </c>
      <c r="B1825" s="118">
        <v>230</v>
      </c>
      <c r="C1825" s="57" t="s">
        <v>584</v>
      </c>
      <c r="D1825" s="57">
        <v>14</v>
      </c>
      <c r="E1825" s="58">
        <v>43591</v>
      </c>
      <c r="F1825" s="57">
        <v>5171</v>
      </c>
      <c r="G1825" s="151">
        <v>10039</v>
      </c>
      <c r="H1825" s="57">
        <v>8738</v>
      </c>
      <c r="I1825" s="57"/>
      <c r="J1825" s="152">
        <f t="shared" si="8"/>
        <v>36.47322680123353</v>
      </c>
      <c r="K1825" s="153"/>
      <c r="L1825" s="155"/>
      <c r="M1825" s="155"/>
      <c r="N1825" s="33"/>
      <c r="O1825" s="33"/>
      <c r="P1825" s="23">
        <f t="shared" si="1"/>
        <v>356.7</v>
      </c>
      <c r="Q1825" s="117"/>
    </row>
    <row r="1826" spans="1:17" ht="15.75" customHeight="1" x14ac:dyDescent="0.3">
      <c r="A1826" s="118">
        <v>4467</v>
      </c>
      <c r="B1826" s="118">
        <v>173</v>
      </c>
      <c r="C1826" s="57" t="s">
        <v>584</v>
      </c>
      <c r="D1826" s="57">
        <v>16</v>
      </c>
      <c r="E1826" s="58">
        <v>43607</v>
      </c>
      <c r="F1826" s="57">
        <v>5227</v>
      </c>
      <c r="G1826" s="57">
        <v>9687</v>
      </c>
      <c r="H1826" s="57">
        <v>8650</v>
      </c>
      <c r="I1826" s="57">
        <v>2</v>
      </c>
      <c r="J1826" s="152">
        <f t="shared" si="8"/>
        <v>30.295062810400236</v>
      </c>
      <c r="K1826" s="153"/>
      <c r="L1826" s="154">
        <f>AVERAGE(J1826:J1827)</f>
        <v>30.553170070332456</v>
      </c>
      <c r="M1826" s="154">
        <f>_xlfn.STDEV.S(J1826,J1827)</f>
        <v>0.36501878754310146</v>
      </c>
      <c r="N1826" s="33"/>
      <c r="O1826" s="33"/>
      <c r="P1826" s="23">
        <f t="shared" si="1"/>
        <v>342.3</v>
      </c>
      <c r="Q1826" s="117">
        <f>AVERAGE(P1826:P1827)</f>
        <v>344.95000000000005</v>
      </c>
    </row>
    <row r="1827" spans="1:17" ht="15.75" customHeight="1" x14ac:dyDescent="0.3">
      <c r="A1827" s="118">
        <v>4468</v>
      </c>
      <c r="B1827" s="118">
        <v>174</v>
      </c>
      <c r="C1827" s="57" t="s">
        <v>584</v>
      </c>
      <c r="D1827" s="57">
        <v>16</v>
      </c>
      <c r="E1827" s="58">
        <v>43607</v>
      </c>
      <c r="F1827" s="57">
        <v>5182</v>
      </c>
      <c r="G1827" s="57">
        <v>9729</v>
      </c>
      <c r="H1827" s="57">
        <v>8658</v>
      </c>
      <c r="I1827" s="57"/>
      <c r="J1827" s="152">
        <f t="shared" si="8"/>
        <v>30.811277330264673</v>
      </c>
      <c r="K1827" s="153"/>
      <c r="L1827" s="155"/>
      <c r="M1827" s="155"/>
      <c r="N1827" s="33"/>
      <c r="O1827" s="33"/>
      <c r="P1827" s="23">
        <f t="shared" si="1"/>
        <v>347.6</v>
      </c>
      <c r="Q1827" s="117"/>
    </row>
    <row r="1828" spans="1:17" ht="15.75" customHeight="1" x14ac:dyDescent="0.3">
      <c r="A1828" s="118">
        <v>5113</v>
      </c>
      <c r="B1828" s="118">
        <v>173</v>
      </c>
      <c r="C1828" s="57" t="s">
        <v>584</v>
      </c>
      <c r="D1828" s="57">
        <v>18</v>
      </c>
      <c r="E1828" s="58">
        <v>43626</v>
      </c>
      <c r="F1828" s="57">
        <v>5227</v>
      </c>
      <c r="G1828" s="57">
        <v>8486</v>
      </c>
      <c r="H1828" s="57">
        <v>7852</v>
      </c>
      <c r="I1828" s="57">
        <v>7</v>
      </c>
      <c r="J1828" s="152">
        <f t="shared" si="8"/>
        <v>24.152380952380952</v>
      </c>
      <c r="K1828" s="153"/>
      <c r="L1828" s="154">
        <f>AVERAGE(J1828:J1829)</f>
        <v>23.861005157730595</v>
      </c>
      <c r="M1828" s="154">
        <f>_xlfn.STDEV.S(J1828,J1829)</f>
        <v>0.41206760054176966</v>
      </c>
      <c r="N1828" s="33"/>
      <c r="O1828" s="33"/>
      <c r="P1828" s="23">
        <f t="shared" si="1"/>
        <v>262.5</v>
      </c>
      <c r="Q1828" s="117">
        <f>AVERAGE(P1828:P1829)</f>
        <v>270.2</v>
      </c>
    </row>
    <row r="1829" spans="1:17" ht="15.75" customHeight="1" x14ac:dyDescent="0.3">
      <c r="A1829" s="118">
        <v>5114</v>
      </c>
      <c r="B1829" s="118">
        <v>174</v>
      </c>
      <c r="C1829" s="57" t="s">
        <v>584</v>
      </c>
      <c r="D1829" s="57">
        <v>18</v>
      </c>
      <c r="E1829" s="58">
        <v>43626</v>
      </c>
      <c r="F1829" s="57">
        <v>5182</v>
      </c>
      <c r="G1829" s="57">
        <v>8616</v>
      </c>
      <c r="H1829" s="57">
        <v>7961</v>
      </c>
      <c r="I1829" s="57"/>
      <c r="J1829" s="152">
        <f t="shared" si="8"/>
        <v>23.569629363080242</v>
      </c>
      <c r="K1829" s="153"/>
      <c r="L1829" s="155"/>
      <c r="M1829" s="155"/>
      <c r="N1829" s="33"/>
      <c r="O1829" s="33"/>
      <c r="P1829" s="23">
        <f t="shared" si="1"/>
        <v>277.89999999999998</v>
      </c>
      <c r="Q1829" s="117"/>
    </row>
    <row r="1830" spans="1:17" ht="15.75" customHeight="1" x14ac:dyDescent="0.3">
      <c r="A1830" s="118">
        <v>5661</v>
      </c>
      <c r="B1830" s="118">
        <v>105</v>
      </c>
      <c r="C1830" s="7" t="s">
        <v>584</v>
      </c>
      <c r="D1830" s="7">
        <v>21</v>
      </c>
      <c r="E1830" s="156">
        <v>43657</v>
      </c>
      <c r="F1830" s="7">
        <v>5251</v>
      </c>
      <c r="G1830" s="7">
        <v>8403</v>
      </c>
      <c r="H1830" s="7">
        <v>7892</v>
      </c>
      <c r="I1830" s="7">
        <v>7</v>
      </c>
      <c r="J1830" s="152">
        <f t="shared" si="8"/>
        <v>19.348731541082923</v>
      </c>
      <c r="K1830" s="153"/>
      <c r="L1830" s="154">
        <f>AVERAGE(J1830:J1831)</f>
        <v>19.299512197718343</v>
      </c>
      <c r="M1830" s="154">
        <f>_xlfn.STDEV.S(J1830,J1831)</f>
        <v>6.9606662917285053E-2</v>
      </c>
      <c r="N1830" s="33"/>
      <c r="O1830" s="33"/>
      <c r="P1830" s="23">
        <f t="shared" si="1"/>
        <v>264.10000000000002</v>
      </c>
      <c r="Q1830" s="117">
        <f>AVERAGE(P1830:P1831)</f>
        <v>260.10000000000002</v>
      </c>
    </row>
    <row r="1831" spans="1:17" ht="15.75" customHeight="1" x14ac:dyDescent="0.3">
      <c r="A1831" s="118">
        <v>5662</v>
      </c>
      <c r="B1831" s="118">
        <v>106</v>
      </c>
      <c r="C1831" s="7" t="s">
        <v>584</v>
      </c>
      <c r="D1831" s="7">
        <v>21</v>
      </c>
      <c r="E1831" s="156">
        <v>43657</v>
      </c>
      <c r="F1831" s="7">
        <v>5219</v>
      </c>
      <c r="G1831" s="7">
        <v>8273</v>
      </c>
      <c r="H1831" s="7">
        <v>7780</v>
      </c>
      <c r="I1831" s="7"/>
      <c r="J1831" s="152">
        <f t="shared" si="8"/>
        <v>19.250292854353766</v>
      </c>
      <c r="K1831" s="153"/>
      <c r="L1831" s="155"/>
      <c r="M1831" s="155"/>
      <c r="N1831" s="33"/>
      <c r="O1831" s="33"/>
      <c r="P1831" s="23">
        <f t="shared" si="1"/>
        <v>256.10000000000002</v>
      </c>
      <c r="Q1831" s="117"/>
    </row>
    <row r="1832" spans="1:17" ht="15.75" customHeight="1" x14ac:dyDescent="0.3">
      <c r="A1832" s="118">
        <v>6113</v>
      </c>
      <c r="B1832" s="118">
        <v>180</v>
      </c>
      <c r="C1832" s="7" t="s">
        <v>584</v>
      </c>
      <c r="D1832" s="7">
        <v>22</v>
      </c>
      <c r="E1832" s="156">
        <v>43685</v>
      </c>
      <c r="F1832" s="7">
        <v>5282</v>
      </c>
      <c r="G1832" s="7">
        <v>8874</v>
      </c>
      <c r="H1832" s="7">
        <v>8363</v>
      </c>
      <c r="I1832" s="7">
        <v>7</v>
      </c>
      <c r="J1832" s="152">
        <f t="shared" si="8"/>
        <v>16.58552418046089</v>
      </c>
      <c r="K1832" s="153"/>
      <c r="L1832" s="154">
        <f>AVERAGE(J1832:J1833)</f>
        <v>16.458352671316661</v>
      </c>
      <c r="M1832" s="154">
        <f>_xlfn.STDEV.S(J1832,J1833)</f>
        <v>0.17984767297922608</v>
      </c>
      <c r="N1832" s="33"/>
      <c r="O1832" s="33"/>
      <c r="P1832" s="23">
        <f t="shared" si="1"/>
        <v>308.10000000000002</v>
      </c>
      <c r="Q1832" s="117">
        <f>AVERAGE(P1832:P1833)</f>
        <v>285.70000000000005</v>
      </c>
    </row>
    <row r="1833" spans="1:17" ht="15.75" customHeight="1" x14ac:dyDescent="0.3">
      <c r="A1833" s="118">
        <v>6114</v>
      </c>
      <c r="B1833" s="118">
        <v>180</v>
      </c>
      <c r="C1833" s="7" t="s">
        <v>584</v>
      </c>
      <c r="D1833" s="7">
        <v>22</v>
      </c>
      <c r="E1833" s="156">
        <v>43685</v>
      </c>
      <c r="F1833" s="7">
        <v>5282</v>
      </c>
      <c r="G1833" s="7">
        <v>8345</v>
      </c>
      <c r="H1833" s="7">
        <v>7915</v>
      </c>
      <c r="I1833" s="7"/>
      <c r="J1833" s="152">
        <f t="shared" si="8"/>
        <v>16.331181162172427</v>
      </c>
      <c r="K1833" s="153"/>
      <c r="L1833" s="155"/>
      <c r="M1833" s="155"/>
      <c r="N1833" s="33"/>
      <c r="O1833" s="33"/>
      <c r="P1833" s="23">
        <f t="shared" si="1"/>
        <v>263.3</v>
      </c>
      <c r="Q1833" s="117"/>
    </row>
    <row r="1834" spans="1:17" ht="15.75" customHeight="1" x14ac:dyDescent="0.3">
      <c r="A1834" s="118">
        <v>2993</v>
      </c>
      <c r="B1834" s="118">
        <v>77</v>
      </c>
      <c r="C1834" s="67" t="s">
        <v>585</v>
      </c>
      <c r="D1834" s="67">
        <v>11</v>
      </c>
      <c r="E1834" s="68">
        <v>43571</v>
      </c>
      <c r="F1834" s="10">
        <v>5212</v>
      </c>
      <c r="G1834" s="67">
        <v>6955</v>
      </c>
      <c r="H1834" s="67">
        <v>6618</v>
      </c>
      <c r="I1834" s="67">
        <v>1</v>
      </c>
      <c r="J1834" s="157">
        <f t="shared" si="8"/>
        <v>23.968705547652917</v>
      </c>
      <c r="K1834" s="158" t="s">
        <v>13</v>
      </c>
      <c r="L1834" s="159">
        <f>AVERAGE(J1834:J1835)</f>
        <v>23.770541352843722</v>
      </c>
      <c r="M1834" s="159">
        <f>_xlfn.STDEV.S(J1834,J1835)</f>
        <v>0.28024649187590484</v>
      </c>
      <c r="N1834" s="33">
        <v>1</v>
      </c>
      <c r="O1834" s="33"/>
      <c r="P1834" s="23">
        <f t="shared" si="1"/>
        <v>140.6</v>
      </c>
      <c r="Q1834" s="117">
        <f>AVERAGE(P1834:P1835)</f>
        <v>145.6</v>
      </c>
    </row>
    <row r="1835" spans="1:17" ht="15.75" customHeight="1" x14ac:dyDescent="0.3">
      <c r="A1835" s="118">
        <v>2994</v>
      </c>
      <c r="B1835" s="118">
        <v>78</v>
      </c>
      <c r="C1835" s="67" t="s">
        <v>585</v>
      </c>
      <c r="D1835" s="67">
        <v>11</v>
      </c>
      <c r="E1835" s="68">
        <v>43571</v>
      </c>
      <c r="F1835" s="10">
        <v>5245</v>
      </c>
      <c r="G1835" s="67">
        <v>7106</v>
      </c>
      <c r="H1835" s="67">
        <v>6751</v>
      </c>
      <c r="I1835" s="67"/>
      <c r="J1835" s="157">
        <f t="shared" si="8"/>
        <v>23.572377158034531</v>
      </c>
      <c r="K1835" s="158"/>
      <c r="L1835" s="160"/>
      <c r="M1835" s="160"/>
      <c r="N1835" s="33"/>
      <c r="O1835" s="33"/>
      <c r="P1835" s="23">
        <f t="shared" si="1"/>
        <v>150.6</v>
      </c>
      <c r="Q1835" s="117"/>
    </row>
    <row r="1836" spans="1:17" ht="15.75" customHeight="1" x14ac:dyDescent="0.3">
      <c r="A1836" s="118">
        <v>3809</v>
      </c>
      <c r="B1836" s="118">
        <v>231</v>
      </c>
      <c r="C1836" s="67" t="s">
        <v>585</v>
      </c>
      <c r="D1836" s="67">
        <v>14</v>
      </c>
      <c r="E1836" s="68">
        <v>43591</v>
      </c>
      <c r="F1836" s="67">
        <v>5229</v>
      </c>
      <c r="G1836" s="10">
        <v>6943</v>
      </c>
      <c r="H1836" s="67">
        <v>6689</v>
      </c>
      <c r="I1836" s="67"/>
      <c r="J1836" s="157">
        <f t="shared" si="8"/>
        <v>17.397260273972602</v>
      </c>
      <c r="K1836" s="158" t="s">
        <v>13</v>
      </c>
      <c r="L1836" s="159">
        <f>AVERAGE(J1836:J1837)</f>
        <v>17.476407914764078</v>
      </c>
      <c r="M1836" s="159">
        <f>_xlfn.STDEV.S(J1836,J1837)</f>
        <v>0.111931667037139</v>
      </c>
      <c r="N1836" s="33"/>
      <c r="O1836" s="33"/>
      <c r="P1836" s="23">
        <f t="shared" si="1"/>
        <v>146</v>
      </c>
      <c r="Q1836" s="117">
        <f>AVERAGE(P1836:P1837)</f>
        <v>140.5</v>
      </c>
    </row>
    <row r="1837" spans="1:17" ht="15.75" customHeight="1" x14ac:dyDescent="0.3">
      <c r="A1837" s="118">
        <v>3810</v>
      </c>
      <c r="B1837" s="118">
        <v>232</v>
      </c>
      <c r="C1837" s="67" t="s">
        <v>585</v>
      </c>
      <c r="D1837" s="67">
        <v>14</v>
      </c>
      <c r="E1837" s="68">
        <v>43591</v>
      </c>
      <c r="F1837" s="67">
        <v>5244</v>
      </c>
      <c r="G1837" s="10">
        <v>6831</v>
      </c>
      <c r="H1837" s="67">
        <v>6594</v>
      </c>
      <c r="I1837" s="67"/>
      <c r="J1837" s="157">
        <f t="shared" si="8"/>
        <v>17.555555555555554</v>
      </c>
      <c r="K1837" s="158"/>
      <c r="L1837" s="160"/>
      <c r="M1837" s="160"/>
      <c r="N1837" s="33"/>
      <c r="O1837" s="33"/>
      <c r="P1837" s="23">
        <f t="shared" si="1"/>
        <v>135</v>
      </c>
      <c r="Q1837" s="117"/>
    </row>
    <row r="1838" spans="1:17" ht="15.75" customHeight="1" x14ac:dyDescent="0.3">
      <c r="A1838" s="118">
        <v>4165</v>
      </c>
      <c r="B1838" s="118">
        <v>195</v>
      </c>
      <c r="C1838" s="67" t="s">
        <v>585</v>
      </c>
      <c r="D1838" s="67">
        <v>15</v>
      </c>
      <c r="E1838" s="68">
        <v>43599</v>
      </c>
      <c r="F1838" s="67">
        <v>5277</v>
      </c>
      <c r="G1838" s="67">
        <v>6812</v>
      </c>
      <c r="H1838" s="67">
        <v>6579</v>
      </c>
      <c r="I1838" s="67"/>
      <c r="J1838" s="157">
        <f t="shared" si="8"/>
        <v>17.895545314900154</v>
      </c>
      <c r="K1838" s="157"/>
      <c r="L1838" s="159">
        <f>AVERAGE(J1838:J1839)</f>
        <v>17.762001906461933</v>
      </c>
      <c r="M1838" s="159">
        <f>_xlfn.STDEV.S(J1838,J1839)</f>
        <v>0.18885889937885988</v>
      </c>
      <c r="N1838" s="33"/>
      <c r="O1838" s="33"/>
      <c r="P1838" s="23">
        <f t="shared" si="1"/>
        <v>130.19999999999999</v>
      </c>
      <c r="Q1838" s="117">
        <f>AVERAGE(P1838:P1839)</f>
        <v>128.35</v>
      </c>
    </row>
    <row r="1839" spans="1:17" ht="15.75" customHeight="1" x14ac:dyDescent="0.3">
      <c r="A1839" s="118">
        <v>4166</v>
      </c>
      <c r="B1839" s="118">
        <v>196</v>
      </c>
      <c r="C1839" s="67" t="s">
        <v>585</v>
      </c>
      <c r="D1839" s="67">
        <v>15</v>
      </c>
      <c r="E1839" s="68">
        <v>43599</v>
      </c>
      <c r="F1839" s="67">
        <v>5243</v>
      </c>
      <c r="G1839" s="67">
        <v>6731</v>
      </c>
      <c r="H1839" s="67">
        <v>6508</v>
      </c>
      <c r="I1839" s="67"/>
      <c r="J1839" s="157">
        <f t="shared" si="8"/>
        <v>17.628458498023715</v>
      </c>
      <c r="K1839" s="157"/>
      <c r="L1839" s="160"/>
      <c r="M1839" s="160"/>
      <c r="N1839" s="33"/>
      <c r="O1839" s="33"/>
      <c r="P1839" s="23">
        <f t="shared" si="1"/>
        <v>126.5</v>
      </c>
      <c r="Q1839" s="117"/>
    </row>
    <row r="1840" spans="1:17" ht="15.75" customHeight="1" x14ac:dyDescent="0.3">
      <c r="A1840" s="118">
        <v>4811</v>
      </c>
      <c r="B1840" s="118">
        <v>195</v>
      </c>
      <c r="C1840" s="67" t="s">
        <v>585</v>
      </c>
      <c r="D1840" s="67">
        <v>17</v>
      </c>
      <c r="E1840" s="68">
        <v>43619</v>
      </c>
      <c r="F1840" s="67">
        <v>5277</v>
      </c>
      <c r="G1840" s="67">
        <v>6798</v>
      </c>
      <c r="H1840" s="67">
        <v>6547</v>
      </c>
      <c r="I1840" s="67"/>
      <c r="J1840" s="157">
        <f t="shared" si="8"/>
        <v>19.763779527559056</v>
      </c>
      <c r="K1840" s="158"/>
      <c r="L1840" s="159">
        <f>AVERAGE(J1840:J1841)</f>
        <v>19.575376353817841</v>
      </c>
      <c r="M1840" s="159">
        <f>_xlfn.STDEV.S(J1840,J1841)</f>
        <v>0.26644232349895997</v>
      </c>
      <c r="N1840" s="33"/>
      <c r="O1840" s="33"/>
      <c r="P1840" s="23">
        <f t="shared" si="1"/>
        <v>127</v>
      </c>
      <c r="Q1840" s="117">
        <f>AVERAGE(P1840:P1841)</f>
        <v>128.75</v>
      </c>
    </row>
    <row r="1841" spans="1:17" ht="15.75" customHeight="1" x14ac:dyDescent="0.3">
      <c r="A1841" s="118">
        <v>4812</v>
      </c>
      <c r="B1841" s="118">
        <v>196</v>
      </c>
      <c r="C1841" s="67" t="s">
        <v>585</v>
      </c>
      <c r="D1841" s="67">
        <v>17</v>
      </c>
      <c r="E1841" s="68">
        <v>43619</v>
      </c>
      <c r="F1841" s="67">
        <v>5243</v>
      </c>
      <c r="G1841" s="67">
        <v>6801</v>
      </c>
      <c r="H1841" s="67">
        <v>6548</v>
      </c>
      <c r="I1841" s="67"/>
      <c r="J1841" s="157">
        <f t="shared" si="8"/>
        <v>19.386973180076627</v>
      </c>
      <c r="K1841" s="158"/>
      <c r="L1841" s="160"/>
      <c r="M1841" s="160"/>
      <c r="N1841" s="33"/>
      <c r="O1841" s="33"/>
      <c r="P1841" s="23">
        <f t="shared" si="1"/>
        <v>130.5</v>
      </c>
      <c r="Q1841" s="117"/>
    </row>
    <row r="1842" spans="1:17" ht="15.75" customHeight="1" x14ac:dyDescent="0.3">
      <c r="A1842" s="118">
        <v>5397</v>
      </c>
      <c r="B1842" s="118">
        <v>135</v>
      </c>
      <c r="C1842" s="7" t="s">
        <v>585</v>
      </c>
      <c r="D1842" s="7">
        <v>19</v>
      </c>
      <c r="E1842" s="156">
        <v>43637</v>
      </c>
      <c r="F1842" s="7">
        <v>5240</v>
      </c>
      <c r="G1842" s="7">
        <v>6845</v>
      </c>
      <c r="H1842" s="7">
        <v>6542</v>
      </c>
      <c r="I1842" s="7">
        <v>7</v>
      </c>
      <c r="J1842" s="161">
        <f t="shared" si="8"/>
        <v>23.271889400921658</v>
      </c>
      <c r="K1842" s="3"/>
      <c r="L1842" s="162">
        <f>AVERAGE(J1842:J1843)</f>
        <v>23.505029873962407</v>
      </c>
      <c r="M1842" s="162">
        <f>_xlfn.STDEV.S(J1842,J1843)</f>
        <v>0.3297104189123054</v>
      </c>
      <c r="N1842" s="33"/>
      <c r="O1842" s="33"/>
      <c r="P1842" s="23">
        <f t="shared" si="1"/>
        <v>130.19999999999999</v>
      </c>
      <c r="Q1842" s="117">
        <f>AVERAGE(P1842:P1843)</f>
        <v>128.5</v>
      </c>
    </row>
    <row r="1843" spans="1:17" ht="15.75" customHeight="1" x14ac:dyDescent="0.3">
      <c r="A1843" s="118">
        <v>5398</v>
      </c>
      <c r="B1843" s="118">
        <v>136</v>
      </c>
      <c r="C1843" s="7" t="s">
        <v>585</v>
      </c>
      <c r="D1843" s="7">
        <v>19</v>
      </c>
      <c r="E1843" s="156">
        <v>43637</v>
      </c>
      <c r="F1843" s="7">
        <v>5219</v>
      </c>
      <c r="G1843" s="7">
        <v>6788</v>
      </c>
      <c r="H1843" s="7">
        <v>6487</v>
      </c>
      <c r="I1843" s="7"/>
      <c r="J1843" s="161">
        <f t="shared" si="8"/>
        <v>23.738170347003155</v>
      </c>
      <c r="K1843" s="3"/>
      <c r="L1843" s="23"/>
      <c r="M1843" s="23"/>
      <c r="N1843" s="33"/>
      <c r="O1843" s="33"/>
      <c r="P1843" s="23">
        <f t="shared" si="1"/>
        <v>126.8</v>
      </c>
      <c r="Q1843" s="117"/>
    </row>
    <row r="1844" spans="1:17" ht="15.75" customHeight="1" x14ac:dyDescent="0.3">
      <c r="A1844" s="118">
        <v>6115</v>
      </c>
      <c r="B1844" s="118">
        <v>181</v>
      </c>
      <c r="C1844" s="7" t="s">
        <v>585</v>
      </c>
      <c r="D1844" s="7">
        <v>22</v>
      </c>
      <c r="E1844" s="156">
        <v>43685</v>
      </c>
      <c r="F1844" s="7">
        <v>5244</v>
      </c>
      <c r="G1844" s="7">
        <v>6328</v>
      </c>
      <c r="H1844" s="7">
        <v>6181</v>
      </c>
      <c r="I1844" s="7">
        <v>7</v>
      </c>
      <c r="J1844" s="152">
        <f t="shared" si="8"/>
        <v>15.688367129135539</v>
      </c>
      <c r="K1844" s="153"/>
      <c r="L1844" s="154">
        <f>AVERAGE(J1844:J1845)</f>
        <v>15.846222300551458</v>
      </c>
      <c r="M1844" s="154">
        <f>_xlfn.STDEV.S(J1844,J1845)</f>
        <v>0.22324092430712283</v>
      </c>
      <c r="N1844" s="33"/>
      <c r="O1844" s="33"/>
      <c r="P1844" s="23">
        <f t="shared" si="1"/>
        <v>93.7</v>
      </c>
      <c r="Q1844" s="117">
        <f>AVERAGE(P1844:P1845)</f>
        <v>95.9</v>
      </c>
    </row>
    <row r="1845" spans="1:17" ht="15.75" customHeight="1" x14ac:dyDescent="0.3">
      <c r="A1845" s="118">
        <v>6116</v>
      </c>
      <c r="B1845" s="118">
        <v>181</v>
      </c>
      <c r="C1845" s="7" t="s">
        <v>585</v>
      </c>
      <c r="D1845" s="7">
        <v>22</v>
      </c>
      <c r="E1845" s="156">
        <v>43685</v>
      </c>
      <c r="F1845" s="7">
        <v>5244</v>
      </c>
      <c r="G1845" s="7">
        <v>6382</v>
      </c>
      <c r="H1845" s="7">
        <v>6225</v>
      </c>
      <c r="I1845" s="7"/>
      <c r="J1845" s="152">
        <f t="shared" si="8"/>
        <v>16.004077471967378</v>
      </c>
      <c r="K1845" s="153"/>
      <c r="L1845" s="155"/>
      <c r="M1845" s="155"/>
      <c r="N1845" s="33"/>
      <c r="O1845" s="33"/>
      <c r="P1845" s="23">
        <f t="shared" si="1"/>
        <v>98.1</v>
      </c>
      <c r="Q1845" s="117"/>
    </row>
    <row r="1846" spans="1:17" ht="15.75" customHeight="1" x14ac:dyDescent="0.3">
      <c r="A1846" s="118">
        <v>3445</v>
      </c>
      <c r="B1846" s="118">
        <v>201</v>
      </c>
      <c r="C1846" s="67" t="s">
        <v>586</v>
      </c>
      <c r="D1846" s="67">
        <v>13</v>
      </c>
      <c r="E1846" s="68">
        <v>43587</v>
      </c>
      <c r="F1846" s="67">
        <v>5254</v>
      </c>
      <c r="G1846" s="67">
        <v>7591</v>
      </c>
      <c r="H1846" s="67">
        <v>7153</v>
      </c>
      <c r="I1846" s="67">
        <v>1</v>
      </c>
      <c r="J1846" s="157">
        <f t="shared" si="8"/>
        <v>23.064770932069511</v>
      </c>
      <c r="K1846" s="158" t="s">
        <v>13</v>
      </c>
      <c r="L1846" s="159">
        <f>AVERAGE(J1846:J1847)</f>
        <v>23.592958748890354</v>
      </c>
      <c r="M1846" s="159">
        <f>_xlfn.STDEV.S(J1846,J1847)</f>
        <v>0.74697037402827204</v>
      </c>
      <c r="N1846" s="33">
        <v>1</v>
      </c>
      <c r="O1846" s="33"/>
      <c r="P1846" s="23">
        <f t="shared" si="1"/>
        <v>189.9</v>
      </c>
      <c r="Q1846" s="117">
        <f>AVERAGE(P1846:P1847)</f>
        <v>187.4</v>
      </c>
    </row>
    <row r="1847" spans="1:17" ht="15.75" customHeight="1" x14ac:dyDescent="0.3">
      <c r="A1847" s="118">
        <v>3446</v>
      </c>
      <c r="B1847" s="118">
        <v>202</v>
      </c>
      <c r="C1847" s="67" t="s">
        <v>586</v>
      </c>
      <c r="D1847" s="67">
        <v>13</v>
      </c>
      <c r="E1847" s="68">
        <v>43587</v>
      </c>
      <c r="F1847" s="67">
        <v>5275</v>
      </c>
      <c r="G1847" s="67">
        <v>7570</v>
      </c>
      <c r="H1847" s="67">
        <v>7124</v>
      </c>
      <c r="I1847" s="67"/>
      <c r="J1847" s="157">
        <f t="shared" si="8"/>
        <v>24.121146565711197</v>
      </c>
      <c r="K1847" s="158"/>
      <c r="L1847" s="160"/>
      <c r="M1847" s="160"/>
      <c r="N1847" s="33"/>
      <c r="O1847" s="33"/>
      <c r="P1847" s="23">
        <f t="shared" si="1"/>
        <v>184.9</v>
      </c>
      <c r="Q1847" s="117"/>
    </row>
    <row r="1848" spans="1:17" ht="15.75" customHeight="1" x14ac:dyDescent="0.3">
      <c r="A1848" s="118">
        <v>4167</v>
      </c>
      <c r="B1848" s="118">
        <v>197</v>
      </c>
      <c r="C1848" s="67" t="s">
        <v>586</v>
      </c>
      <c r="D1848" s="67">
        <v>15</v>
      </c>
      <c r="E1848" s="68">
        <v>43599</v>
      </c>
      <c r="F1848" s="67">
        <v>5252</v>
      </c>
      <c r="G1848" s="67">
        <v>7380</v>
      </c>
      <c r="H1848" s="67">
        <v>6976</v>
      </c>
      <c r="I1848" s="67"/>
      <c r="J1848" s="157">
        <f t="shared" si="8"/>
        <v>23.433874709976799</v>
      </c>
      <c r="K1848" s="157"/>
      <c r="L1848" s="159">
        <f>AVERAGE(J1848:J1849)</f>
        <v>23.694237235514088</v>
      </c>
      <c r="M1848" s="159">
        <f>_xlfn.STDEV.S(J1848,J1849)</f>
        <v>0.36820821474854293</v>
      </c>
      <c r="N1848" s="33"/>
      <c r="O1848" s="33"/>
      <c r="P1848" s="23">
        <f t="shared" si="1"/>
        <v>172.4</v>
      </c>
      <c r="Q1848" s="117">
        <f>AVERAGE(P1848:P1849)</f>
        <v>169.9</v>
      </c>
    </row>
    <row r="1849" spans="1:17" ht="15.75" customHeight="1" x14ac:dyDescent="0.3">
      <c r="A1849" s="118">
        <v>4168</v>
      </c>
      <c r="B1849" s="118">
        <v>198</v>
      </c>
      <c r="C1849" s="67" t="s">
        <v>586</v>
      </c>
      <c r="D1849" s="67">
        <v>15</v>
      </c>
      <c r="E1849" s="68">
        <v>43599</v>
      </c>
      <c r="F1849" s="67">
        <v>5320</v>
      </c>
      <c r="G1849" s="67">
        <v>7395</v>
      </c>
      <c r="H1849" s="67">
        <v>6994</v>
      </c>
      <c r="I1849" s="67"/>
      <c r="J1849" s="157">
        <f t="shared" si="8"/>
        <v>23.954599761051373</v>
      </c>
      <c r="K1849" s="157"/>
      <c r="L1849" s="160"/>
      <c r="M1849" s="160"/>
      <c r="N1849" s="33"/>
      <c r="O1849" s="33"/>
      <c r="P1849" s="23">
        <f t="shared" si="1"/>
        <v>167.4</v>
      </c>
      <c r="Q1849" s="117"/>
    </row>
    <row r="1850" spans="1:17" ht="15.75" customHeight="1" x14ac:dyDescent="0.3">
      <c r="A1850" s="118">
        <v>4813</v>
      </c>
      <c r="B1850" s="118">
        <v>197</v>
      </c>
      <c r="C1850" s="67" t="s">
        <v>586</v>
      </c>
      <c r="D1850" s="67">
        <v>17</v>
      </c>
      <c r="E1850" s="68">
        <v>43619</v>
      </c>
      <c r="F1850" s="67">
        <v>5252</v>
      </c>
      <c r="G1850" s="67">
        <v>9489</v>
      </c>
      <c r="H1850" s="67">
        <v>8585</v>
      </c>
      <c r="I1850" s="67"/>
      <c r="J1850" s="157">
        <f t="shared" si="8"/>
        <v>27.122712271227122</v>
      </c>
      <c r="K1850" s="158"/>
      <c r="L1850" s="159">
        <f>AVERAGE(J1850:J1851)</f>
        <v>27.0306803336827</v>
      </c>
      <c r="M1850" s="159">
        <f>_xlfn.STDEV.S(J1850,J1851)</f>
        <v>0.13015281424679659</v>
      </c>
      <c r="N1850" s="33"/>
      <c r="O1850" s="33"/>
      <c r="P1850" s="23">
        <f t="shared" si="1"/>
        <v>333.3</v>
      </c>
      <c r="Q1850" s="117">
        <f>AVERAGE(P1850:P1851)</f>
        <v>327.20000000000005</v>
      </c>
    </row>
    <row r="1851" spans="1:17" ht="15.75" customHeight="1" x14ac:dyDescent="0.3">
      <c r="A1851" s="118">
        <v>4814</v>
      </c>
      <c r="B1851" s="118">
        <v>198</v>
      </c>
      <c r="C1851" s="67" t="s">
        <v>586</v>
      </c>
      <c r="D1851" s="67">
        <v>17</v>
      </c>
      <c r="E1851" s="68">
        <v>43619</v>
      </c>
      <c r="F1851" s="67">
        <v>5320</v>
      </c>
      <c r="G1851" s="67">
        <v>9396</v>
      </c>
      <c r="H1851" s="67">
        <v>8531</v>
      </c>
      <c r="I1851" s="67"/>
      <c r="J1851" s="157">
        <f t="shared" si="8"/>
        <v>26.938648396138277</v>
      </c>
      <c r="K1851" s="158"/>
      <c r="L1851" s="160"/>
      <c r="M1851" s="160"/>
      <c r="N1851" s="33"/>
      <c r="O1851" s="33"/>
      <c r="P1851" s="23">
        <f t="shared" si="1"/>
        <v>321.10000000000002</v>
      </c>
      <c r="Q1851" s="117"/>
    </row>
    <row r="1852" spans="1:17" ht="15.75" customHeight="1" x14ac:dyDescent="0.3">
      <c r="A1852" s="118">
        <v>5399</v>
      </c>
      <c r="B1852" s="118">
        <v>137</v>
      </c>
      <c r="C1852" s="7" t="s">
        <v>586</v>
      </c>
      <c r="D1852" s="7">
        <v>19</v>
      </c>
      <c r="E1852" s="156">
        <v>43637</v>
      </c>
      <c r="F1852" s="7">
        <v>5220</v>
      </c>
      <c r="G1852" s="7">
        <v>8570</v>
      </c>
      <c r="H1852" s="7">
        <v>7847</v>
      </c>
      <c r="I1852" s="7">
        <v>7</v>
      </c>
      <c r="J1852" s="161">
        <f t="shared" si="8"/>
        <v>27.521888085268365</v>
      </c>
      <c r="K1852" s="3"/>
      <c r="L1852" s="162">
        <f>AVERAGE(J1852:J1853)</f>
        <v>28.037879724731685</v>
      </c>
      <c r="M1852" s="162">
        <f>_xlfn.STDEV.S(J1852,J1853)</f>
        <v>0.72972237460015443</v>
      </c>
      <c r="N1852" s="33"/>
      <c r="O1852" s="33"/>
      <c r="P1852" s="23">
        <f t="shared" si="1"/>
        <v>262.7</v>
      </c>
      <c r="Q1852" s="117">
        <f>AVERAGE(P1852:P1853)</f>
        <v>253.39999999999998</v>
      </c>
    </row>
    <row r="1853" spans="1:17" ht="15.75" customHeight="1" x14ac:dyDescent="0.3">
      <c r="A1853" s="118">
        <v>5400</v>
      </c>
      <c r="B1853" s="118">
        <v>138</v>
      </c>
      <c r="C1853" s="7" t="s">
        <v>586</v>
      </c>
      <c r="D1853" s="7">
        <v>19</v>
      </c>
      <c r="E1853" s="156">
        <v>43637</v>
      </c>
      <c r="F1853" s="7">
        <v>5222</v>
      </c>
      <c r="G1853" s="7">
        <v>8360</v>
      </c>
      <c r="H1853" s="7">
        <v>7663</v>
      </c>
      <c r="I1853" s="7"/>
      <c r="J1853" s="161">
        <f t="shared" si="8"/>
        <v>28.553871364195004</v>
      </c>
      <c r="K1853" s="3"/>
      <c r="L1853" s="23"/>
      <c r="M1853" s="23"/>
      <c r="N1853" s="33"/>
      <c r="O1853" s="33"/>
      <c r="P1853" s="23">
        <f t="shared" si="1"/>
        <v>244.1</v>
      </c>
      <c r="Q1853" s="117"/>
    </row>
    <row r="1854" spans="1:17" ht="15.75" customHeight="1" x14ac:dyDescent="0.3">
      <c r="A1854" s="118">
        <v>6117</v>
      </c>
      <c r="B1854" s="118">
        <v>182</v>
      </c>
      <c r="C1854" s="7" t="s">
        <v>586</v>
      </c>
      <c r="D1854" s="7">
        <v>22</v>
      </c>
      <c r="E1854" s="156">
        <v>43685</v>
      </c>
      <c r="F1854" s="7">
        <v>5301</v>
      </c>
      <c r="G1854" s="7">
        <v>8270</v>
      </c>
      <c r="H1854" s="7">
        <v>7842</v>
      </c>
      <c r="I1854" s="7">
        <v>7</v>
      </c>
      <c r="J1854" s="152">
        <f t="shared" si="8"/>
        <v>16.843762298307752</v>
      </c>
      <c r="K1854" s="153"/>
      <c r="L1854" s="154">
        <f>AVERAGE(J1854:J1855)</f>
        <v>16.872585374505988</v>
      </c>
      <c r="M1854" s="154">
        <f>_xlfn.STDEV.S(J1854,J1855)</f>
        <v>4.076198526885879E-2</v>
      </c>
      <c r="N1854" s="33"/>
      <c r="O1854" s="33"/>
      <c r="P1854" s="23">
        <f t="shared" si="1"/>
        <v>254.1</v>
      </c>
      <c r="Q1854" s="117">
        <f>AVERAGE(P1854:P1855)</f>
        <v>251.3</v>
      </c>
    </row>
    <row r="1855" spans="1:17" ht="15.75" customHeight="1" x14ac:dyDescent="0.3">
      <c r="A1855" s="118">
        <v>6118</v>
      </c>
      <c r="B1855" s="118">
        <v>182</v>
      </c>
      <c r="C1855" s="7" t="s">
        <v>586</v>
      </c>
      <c r="D1855" s="7">
        <v>22</v>
      </c>
      <c r="E1855" s="156">
        <v>43685</v>
      </c>
      <c r="F1855" s="7">
        <v>5301</v>
      </c>
      <c r="G1855" s="7">
        <v>8206</v>
      </c>
      <c r="H1855" s="7">
        <v>7786</v>
      </c>
      <c r="I1855" s="7"/>
      <c r="J1855" s="152">
        <f t="shared" si="8"/>
        <v>16.901408450704224</v>
      </c>
      <c r="K1855" s="153"/>
      <c r="L1855" s="155"/>
      <c r="M1855" s="155"/>
      <c r="N1855" s="33"/>
      <c r="O1855" s="33"/>
      <c r="P1855" s="23">
        <f t="shared" si="1"/>
        <v>248.5</v>
      </c>
      <c r="Q1855" s="117"/>
    </row>
    <row r="1856" spans="1:17" ht="15.75" customHeight="1" x14ac:dyDescent="0.3">
      <c r="A1856" s="118">
        <v>3447</v>
      </c>
      <c r="B1856" s="118">
        <v>203</v>
      </c>
      <c r="C1856" s="67" t="s">
        <v>587</v>
      </c>
      <c r="D1856" s="67">
        <v>13</v>
      </c>
      <c r="E1856" s="68">
        <v>43587</v>
      </c>
      <c r="F1856" s="67">
        <v>5215</v>
      </c>
      <c r="G1856" s="67">
        <v>8025</v>
      </c>
      <c r="H1856" s="67">
        <v>7475</v>
      </c>
      <c r="I1856" s="67">
        <v>1</v>
      </c>
      <c r="J1856" s="157">
        <f t="shared" si="8"/>
        <v>24.336283185840706</v>
      </c>
      <c r="K1856" s="158" t="s">
        <v>482</v>
      </c>
      <c r="L1856" s="159">
        <f>AVERAGE(J1856:J1857)</f>
        <v>25.151939972758335</v>
      </c>
      <c r="M1856" s="159">
        <f>_xlfn.STDEV.S(J1856,J1857)</f>
        <v>1.153512890300572</v>
      </c>
      <c r="N1856" s="33">
        <v>1</v>
      </c>
      <c r="O1856" s="33"/>
      <c r="P1856" s="23">
        <f t="shared" si="1"/>
        <v>226</v>
      </c>
      <c r="Q1856" s="117">
        <f>AVERAGE(P1856:P1857)</f>
        <v>224.1</v>
      </c>
    </row>
    <row r="1857" spans="1:17" ht="15.75" customHeight="1" x14ac:dyDescent="0.3">
      <c r="A1857" s="118">
        <v>3448</v>
      </c>
      <c r="B1857" s="118">
        <v>204</v>
      </c>
      <c r="C1857" s="67" t="s">
        <v>587</v>
      </c>
      <c r="D1857" s="67">
        <v>13</v>
      </c>
      <c r="E1857" s="68">
        <v>43587</v>
      </c>
      <c r="F1857" s="67">
        <v>5239</v>
      </c>
      <c r="G1857" s="67">
        <v>8038</v>
      </c>
      <c r="H1857" s="67">
        <v>7461</v>
      </c>
      <c r="I1857" s="67"/>
      <c r="J1857" s="157">
        <f t="shared" si="8"/>
        <v>25.967596759675963</v>
      </c>
      <c r="K1857" s="158"/>
      <c r="L1857" s="160"/>
      <c r="M1857" s="160"/>
      <c r="N1857" s="33"/>
      <c r="O1857" s="33"/>
      <c r="P1857" s="23">
        <f t="shared" si="1"/>
        <v>222.2</v>
      </c>
      <c r="Q1857" s="117"/>
    </row>
    <row r="1858" spans="1:17" ht="15.75" customHeight="1" x14ac:dyDescent="0.3">
      <c r="A1858" s="118">
        <v>4169</v>
      </c>
      <c r="B1858" s="118">
        <v>199</v>
      </c>
      <c r="C1858" s="67" t="s">
        <v>587</v>
      </c>
      <c r="D1858" s="67">
        <v>15</v>
      </c>
      <c r="E1858" s="68">
        <v>43599</v>
      </c>
      <c r="F1858" s="67">
        <v>5262</v>
      </c>
      <c r="G1858" s="67">
        <v>8075</v>
      </c>
      <c r="H1858" s="67">
        <v>7439</v>
      </c>
      <c r="I1858" s="67"/>
      <c r="J1858" s="157">
        <f t="shared" si="8"/>
        <v>29.214515388148826</v>
      </c>
      <c r="K1858" s="157"/>
      <c r="L1858" s="159">
        <f>AVERAGE(J1858:J1859)</f>
        <v>29.2493401235755</v>
      </c>
      <c r="M1858" s="159">
        <f>_xlfn.STDEV.S(J1858,J1859)</f>
        <v>4.9249613146455547E-2</v>
      </c>
      <c r="N1858" s="33"/>
      <c r="O1858" s="33"/>
      <c r="P1858" s="23">
        <f t="shared" si="1"/>
        <v>217.7</v>
      </c>
      <c r="Q1858" s="117">
        <f>AVERAGE(P1858:P1859)</f>
        <v>224.1</v>
      </c>
    </row>
    <row r="1859" spans="1:17" ht="15.75" customHeight="1" x14ac:dyDescent="0.3">
      <c r="A1859" s="118">
        <v>4170</v>
      </c>
      <c r="B1859" s="118">
        <v>200</v>
      </c>
      <c r="C1859" s="67" t="s">
        <v>587</v>
      </c>
      <c r="D1859" s="67">
        <v>15</v>
      </c>
      <c r="E1859" s="68">
        <v>43599</v>
      </c>
      <c r="F1859" s="67">
        <v>5181</v>
      </c>
      <c r="G1859" s="67">
        <v>8161</v>
      </c>
      <c r="H1859" s="67">
        <v>7486</v>
      </c>
      <c r="I1859" s="67"/>
      <c r="J1859" s="157">
        <f t="shared" si="8"/>
        <v>29.284164859002171</v>
      </c>
      <c r="K1859" s="157"/>
      <c r="L1859" s="160"/>
      <c r="M1859" s="160"/>
      <c r="N1859" s="33"/>
      <c r="O1859" s="33"/>
      <c r="P1859" s="23">
        <f t="shared" si="1"/>
        <v>230.5</v>
      </c>
      <c r="Q1859" s="117"/>
    </row>
    <row r="1860" spans="1:17" ht="15.75" customHeight="1" x14ac:dyDescent="0.3">
      <c r="A1860" s="118">
        <v>4815</v>
      </c>
      <c r="B1860" s="118">
        <v>199</v>
      </c>
      <c r="C1860" s="67" t="s">
        <v>587</v>
      </c>
      <c r="D1860" s="67">
        <v>17</v>
      </c>
      <c r="E1860" s="68">
        <v>43619</v>
      </c>
      <c r="F1860" s="67">
        <v>5262</v>
      </c>
      <c r="G1860" s="67">
        <v>7465</v>
      </c>
      <c r="H1860" s="67">
        <v>7077</v>
      </c>
      <c r="I1860" s="67"/>
      <c r="J1860" s="157">
        <f t="shared" si="8"/>
        <v>21.37741046831956</v>
      </c>
      <c r="K1860" s="158"/>
      <c r="L1860" s="159">
        <f>AVERAGE(J1860:J1861)</f>
        <v>21.334700066201123</v>
      </c>
      <c r="M1860" s="159">
        <f>_xlfn.STDEV.S(J1860,J1861)</f>
        <v>6.0401629930303145E-2</v>
      </c>
      <c r="N1860" s="33"/>
      <c r="O1860" s="33"/>
      <c r="P1860" s="23">
        <f t="shared" si="1"/>
        <v>181.5</v>
      </c>
      <c r="Q1860" s="117">
        <f>AVERAGE(P1860:P1861)</f>
        <v>187.5</v>
      </c>
    </row>
    <row r="1861" spans="1:17" ht="15.75" customHeight="1" x14ac:dyDescent="0.3">
      <c r="A1861" s="118">
        <v>4816</v>
      </c>
      <c r="B1861" s="118">
        <v>200</v>
      </c>
      <c r="C1861" s="67" t="s">
        <v>587</v>
      </c>
      <c r="D1861" s="67">
        <v>17</v>
      </c>
      <c r="E1861" s="68">
        <v>43619</v>
      </c>
      <c r="F1861" s="67">
        <v>5181</v>
      </c>
      <c r="G1861" s="67">
        <v>7528</v>
      </c>
      <c r="H1861" s="67">
        <v>7116</v>
      </c>
      <c r="I1861" s="67"/>
      <c r="J1861" s="157">
        <f t="shared" si="8"/>
        <v>21.291989664082685</v>
      </c>
      <c r="K1861" s="158"/>
      <c r="L1861" s="160"/>
      <c r="M1861" s="160"/>
      <c r="N1861" s="33"/>
      <c r="O1861" s="33"/>
      <c r="P1861" s="23">
        <f t="shared" si="1"/>
        <v>193.5</v>
      </c>
      <c r="Q1861" s="117"/>
    </row>
    <row r="1862" spans="1:17" ht="15.75" customHeight="1" x14ac:dyDescent="0.3">
      <c r="A1862" s="118">
        <v>5401</v>
      </c>
      <c r="B1862" s="118">
        <v>139</v>
      </c>
      <c r="C1862" s="7" t="s">
        <v>587</v>
      </c>
      <c r="D1862" s="7">
        <v>19</v>
      </c>
      <c r="E1862" s="156">
        <v>43637</v>
      </c>
      <c r="F1862" s="7">
        <v>5218</v>
      </c>
      <c r="G1862" s="7">
        <v>7887</v>
      </c>
      <c r="H1862" s="7">
        <v>7290</v>
      </c>
      <c r="I1862" s="7">
        <v>8</v>
      </c>
      <c r="J1862" s="161">
        <f t="shared" si="8"/>
        <v>28.812741312741313</v>
      </c>
      <c r="K1862" s="3"/>
      <c r="L1862" s="162">
        <f>AVERAGE(J1862:J1863)</f>
        <v>28.657578385839255</v>
      </c>
      <c r="M1862" s="162">
        <f>_xlfn.STDEV.S(J1862,J1863)</f>
        <v>0.2194335156023956</v>
      </c>
      <c r="N1862" s="33"/>
      <c r="O1862" s="33"/>
      <c r="P1862" s="23">
        <f t="shared" si="1"/>
        <v>207.2</v>
      </c>
      <c r="Q1862" s="117">
        <f>AVERAGE(P1862:P1863)</f>
        <v>217.45</v>
      </c>
    </row>
    <row r="1863" spans="1:17" ht="15.75" customHeight="1" x14ac:dyDescent="0.3">
      <c r="A1863" s="118">
        <v>5402</v>
      </c>
      <c r="B1863" s="118">
        <v>140</v>
      </c>
      <c r="C1863" s="7" t="s">
        <v>587</v>
      </c>
      <c r="D1863" s="7">
        <v>19</v>
      </c>
      <c r="E1863" s="156">
        <v>43637</v>
      </c>
      <c r="F1863" s="7">
        <v>5241</v>
      </c>
      <c r="G1863" s="7">
        <v>8167</v>
      </c>
      <c r="H1863" s="7">
        <v>7518</v>
      </c>
      <c r="I1863" s="7"/>
      <c r="J1863" s="161">
        <f t="shared" si="8"/>
        <v>28.502415458937197</v>
      </c>
      <c r="K1863" s="3"/>
      <c r="L1863" s="23"/>
      <c r="M1863" s="23"/>
      <c r="N1863" s="33"/>
      <c r="O1863" s="33"/>
      <c r="P1863" s="23">
        <f t="shared" si="1"/>
        <v>227.7</v>
      </c>
      <c r="Q1863" s="117"/>
    </row>
    <row r="1864" spans="1:17" ht="15.75" customHeight="1" x14ac:dyDescent="0.3">
      <c r="A1864" s="118">
        <v>6119</v>
      </c>
      <c r="B1864" s="118">
        <v>183</v>
      </c>
      <c r="C1864" s="7" t="s">
        <v>587</v>
      </c>
      <c r="D1864" s="7">
        <v>22</v>
      </c>
      <c r="E1864" s="156">
        <v>43685</v>
      </c>
      <c r="F1864" s="7">
        <v>5192</v>
      </c>
      <c r="G1864" s="7">
        <v>8492</v>
      </c>
      <c r="H1864" s="7">
        <v>7988</v>
      </c>
      <c r="I1864" s="7">
        <v>8</v>
      </c>
      <c r="J1864" s="152">
        <f t="shared" si="8"/>
        <v>18.025751072961373</v>
      </c>
      <c r="K1864" s="153"/>
      <c r="L1864" s="154">
        <f>AVERAGE(J1864:J1865)</f>
        <v>17.820463612361443</v>
      </c>
      <c r="M1864" s="154">
        <f>_xlfn.STDEV.S(J1864,J1865)</f>
        <v>0.29032031096555083</v>
      </c>
      <c r="N1864" s="33"/>
      <c r="O1864" s="33"/>
      <c r="P1864" s="23">
        <f t="shared" si="1"/>
        <v>279.60000000000002</v>
      </c>
      <c r="Q1864" s="117">
        <f>AVERAGE(P1864:P1865)</f>
        <v>268.95000000000005</v>
      </c>
    </row>
    <row r="1865" spans="1:17" ht="15.75" customHeight="1" x14ac:dyDescent="0.3">
      <c r="A1865" s="118">
        <v>6120</v>
      </c>
      <c r="B1865" s="118">
        <v>183</v>
      </c>
      <c r="C1865" s="7" t="s">
        <v>587</v>
      </c>
      <c r="D1865" s="7">
        <v>22</v>
      </c>
      <c r="E1865" s="156">
        <v>43685</v>
      </c>
      <c r="F1865" s="7">
        <v>5192</v>
      </c>
      <c r="G1865" s="7">
        <v>8230</v>
      </c>
      <c r="H1865" s="7">
        <v>7775</v>
      </c>
      <c r="I1865" s="7"/>
      <c r="J1865" s="152">
        <f t="shared" si="8"/>
        <v>17.615176151761517</v>
      </c>
      <c r="K1865" s="153"/>
      <c r="L1865" s="155"/>
      <c r="M1865" s="155"/>
      <c r="N1865" s="33"/>
      <c r="O1865" s="33"/>
      <c r="P1865" s="23">
        <f t="shared" si="1"/>
        <v>258.3</v>
      </c>
      <c r="Q1865" s="117"/>
    </row>
    <row r="1866" spans="1:17" ht="15.75" customHeight="1" x14ac:dyDescent="0.3">
      <c r="A1866" s="118">
        <v>3811</v>
      </c>
      <c r="B1866" s="118">
        <v>233</v>
      </c>
      <c r="C1866" s="57" t="s">
        <v>588</v>
      </c>
      <c r="D1866" s="57">
        <v>14</v>
      </c>
      <c r="E1866" s="58">
        <v>43591</v>
      </c>
      <c r="F1866" s="57">
        <v>5213</v>
      </c>
      <c r="G1866" s="151">
        <v>8353</v>
      </c>
      <c r="H1866" s="57">
        <v>7704</v>
      </c>
      <c r="I1866" s="57">
        <v>2</v>
      </c>
      <c r="J1866" s="152">
        <f t="shared" si="8"/>
        <v>26.053793657165798</v>
      </c>
      <c r="K1866" s="153" t="s">
        <v>13</v>
      </c>
      <c r="L1866" s="154">
        <f>AVERAGE(J1866:J1867)</f>
        <v>26.171758570225492</v>
      </c>
      <c r="M1866" s="154">
        <f>_xlfn.STDEV.S(J1866,J1867)</f>
        <v>0.16682757993318015</v>
      </c>
      <c r="N1866" s="33">
        <v>2</v>
      </c>
      <c r="O1866" s="33"/>
      <c r="P1866" s="23">
        <f t="shared" si="1"/>
        <v>249.1</v>
      </c>
      <c r="Q1866" s="117">
        <f>AVERAGE(P1866:P1867)</f>
        <v>245.7</v>
      </c>
    </row>
    <row r="1867" spans="1:17" ht="15.75" customHeight="1" x14ac:dyDescent="0.3">
      <c r="A1867" s="118">
        <v>3812</v>
      </c>
      <c r="B1867" s="118">
        <v>234</v>
      </c>
      <c r="C1867" s="57" t="s">
        <v>588</v>
      </c>
      <c r="D1867" s="57">
        <v>14</v>
      </c>
      <c r="E1867" s="58">
        <v>43591</v>
      </c>
      <c r="F1867" s="57">
        <v>5254</v>
      </c>
      <c r="G1867" s="151">
        <v>8314</v>
      </c>
      <c r="H1867" s="57">
        <v>7677</v>
      </c>
      <c r="I1867" s="57"/>
      <c r="J1867" s="152">
        <f t="shared" si="8"/>
        <v>26.289723483285183</v>
      </c>
      <c r="K1867" s="153"/>
      <c r="L1867" s="155"/>
      <c r="M1867" s="155"/>
      <c r="N1867" s="33"/>
      <c r="O1867" s="33"/>
      <c r="P1867" s="23">
        <f t="shared" si="1"/>
        <v>242.3</v>
      </c>
      <c r="Q1867" s="117"/>
    </row>
    <row r="1868" spans="1:17" ht="15.75" customHeight="1" x14ac:dyDescent="0.3">
      <c r="A1868" s="118">
        <v>4469</v>
      </c>
      <c r="B1868" s="118">
        <v>175</v>
      </c>
      <c r="C1868" s="57" t="s">
        <v>588</v>
      </c>
      <c r="D1868" s="57">
        <v>16</v>
      </c>
      <c r="E1868" s="58">
        <v>43607</v>
      </c>
      <c r="F1868" s="57">
        <v>5280</v>
      </c>
      <c r="G1868" s="57">
        <v>7210</v>
      </c>
      <c r="H1868" s="57">
        <v>6861</v>
      </c>
      <c r="I1868" s="57">
        <v>2</v>
      </c>
      <c r="J1868" s="152">
        <f t="shared" si="8"/>
        <v>22.074636306135357</v>
      </c>
      <c r="K1868" s="153"/>
      <c r="L1868" s="154">
        <f>AVERAGE(J1868:J1869)</f>
        <v>22.051016783204666</v>
      </c>
      <c r="M1868" s="154">
        <f>_xlfn.STDEV.S(J1868,J1869)</f>
        <v>3.3403049665367765E-2</v>
      </c>
      <c r="N1868" s="33"/>
      <c r="O1868" s="33"/>
      <c r="P1868" s="23">
        <f t="shared" si="1"/>
        <v>158.1</v>
      </c>
      <c r="Q1868" s="117">
        <f>AVERAGE(P1868:P1869)</f>
        <v>170.3</v>
      </c>
    </row>
    <row r="1869" spans="1:17" ht="15.75" customHeight="1" x14ac:dyDescent="0.3">
      <c r="A1869" s="118">
        <v>4470</v>
      </c>
      <c r="B1869" s="118">
        <v>176</v>
      </c>
      <c r="C1869" s="57" t="s">
        <v>588</v>
      </c>
      <c r="D1869" s="57">
        <v>16</v>
      </c>
      <c r="E1869" s="58">
        <v>43607</v>
      </c>
      <c r="F1869" s="57">
        <v>5193</v>
      </c>
      <c r="G1869" s="57">
        <v>7420</v>
      </c>
      <c r="H1869" s="57">
        <v>7018</v>
      </c>
      <c r="I1869" s="57"/>
      <c r="J1869" s="152">
        <f t="shared" si="8"/>
        <v>22.027397260273972</v>
      </c>
      <c r="K1869" s="153"/>
      <c r="L1869" s="155"/>
      <c r="M1869" s="155"/>
      <c r="N1869" s="33"/>
      <c r="O1869" s="33"/>
      <c r="P1869" s="23">
        <f t="shared" si="1"/>
        <v>182.5</v>
      </c>
      <c r="Q1869" s="117"/>
    </row>
    <row r="1870" spans="1:17" ht="15.75" customHeight="1" x14ac:dyDescent="0.3">
      <c r="A1870" s="118">
        <v>5115</v>
      </c>
      <c r="B1870" s="118">
        <v>175</v>
      </c>
      <c r="C1870" s="57" t="s">
        <v>588</v>
      </c>
      <c r="D1870" s="57">
        <v>18</v>
      </c>
      <c r="E1870" s="58">
        <v>43626</v>
      </c>
      <c r="F1870" s="57">
        <v>5280</v>
      </c>
      <c r="G1870" s="57">
        <v>7887</v>
      </c>
      <c r="H1870" s="57">
        <v>7386</v>
      </c>
      <c r="I1870" s="57">
        <v>6</v>
      </c>
      <c r="J1870" s="152">
        <f t="shared" si="8"/>
        <v>23.789173789173791</v>
      </c>
      <c r="K1870" s="153"/>
      <c r="L1870" s="154">
        <f>AVERAGE(J1870:J1871)</f>
        <v>24.007190200372023</v>
      </c>
      <c r="M1870" s="154">
        <f>_xlfn.STDEV.S(J1870,J1871)</f>
        <v>0.30832176553644591</v>
      </c>
      <c r="N1870" s="33"/>
      <c r="O1870" s="33"/>
      <c r="P1870" s="23">
        <f t="shared" si="1"/>
        <v>210.6</v>
      </c>
      <c r="Q1870" s="117">
        <f>AVERAGE(P1870:P1871)</f>
        <v>202.1</v>
      </c>
    </row>
    <row r="1871" spans="1:17" ht="15.75" customHeight="1" x14ac:dyDescent="0.3">
      <c r="A1871" s="118">
        <v>5116</v>
      </c>
      <c r="B1871" s="118">
        <v>176</v>
      </c>
      <c r="C1871" s="57" t="s">
        <v>588</v>
      </c>
      <c r="D1871" s="57">
        <v>18</v>
      </c>
      <c r="E1871" s="58">
        <v>43626</v>
      </c>
      <c r="F1871" s="57">
        <v>5193</v>
      </c>
      <c r="G1871" s="57">
        <v>7598</v>
      </c>
      <c r="H1871" s="57">
        <v>7129</v>
      </c>
      <c r="I1871" s="57"/>
      <c r="J1871" s="152">
        <f t="shared" si="8"/>
        <v>24.22520661157025</v>
      </c>
      <c r="K1871" s="153"/>
      <c r="L1871" s="155"/>
      <c r="M1871" s="155"/>
      <c r="N1871" s="33"/>
      <c r="O1871" s="33"/>
      <c r="P1871" s="23">
        <f t="shared" si="1"/>
        <v>193.6</v>
      </c>
      <c r="Q1871" s="117"/>
    </row>
    <row r="1872" spans="1:17" ht="15.75" customHeight="1" x14ac:dyDescent="0.3">
      <c r="A1872" s="118">
        <v>5663</v>
      </c>
      <c r="B1872" s="118">
        <v>107</v>
      </c>
      <c r="C1872" s="7" t="s">
        <v>588</v>
      </c>
      <c r="D1872" s="7">
        <v>21</v>
      </c>
      <c r="E1872" s="156">
        <v>43657</v>
      </c>
      <c r="F1872" s="7">
        <v>5226</v>
      </c>
      <c r="G1872" s="7">
        <v>7970</v>
      </c>
      <c r="H1872" s="7">
        <v>7531</v>
      </c>
      <c r="I1872" s="7">
        <v>6</v>
      </c>
      <c r="J1872" s="152">
        <f t="shared" si="8"/>
        <v>19.045553145336225</v>
      </c>
      <c r="K1872" s="153"/>
      <c r="L1872" s="154">
        <f>AVERAGE(J1872:J1873)</f>
        <v>19.050531336545493</v>
      </c>
      <c r="M1872" s="154">
        <f>_xlfn.STDEV.S(J1872,J1873)</f>
        <v>7.0402255242338124E-3</v>
      </c>
      <c r="N1872" s="33"/>
      <c r="O1872" s="33"/>
      <c r="P1872" s="23">
        <f t="shared" si="1"/>
        <v>230.5</v>
      </c>
      <c r="Q1872" s="117">
        <f>AVERAGE(P1872:P1873)</f>
        <v>235.95</v>
      </c>
    </row>
    <row r="1873" spans="1:17" ht="15.75" customHeight="1" x14ac:dyDescent="0.3">
      <c r="A1873" s="118">
        <v>5664</v>
      </c>
      <c r="B1873" s="118">
        <v>108</v>
      </c>
      <c r="C1873" s="7" t="s">
        <v>588</v>
      </c>
      <c r="D1873" s="7">
        <v>21</v>
      </c>
      <c r="E1873" s="156">
        <v>43657</v>
      </c>
      <c r="F1873" s="7">
        <v>5274</v>
      </c>
      <c r="G1873" s="7">
        <v>8148</v>
      </c>
      <c r="H1873" s="7">
        <v>7688</v>
      </c>
      <c r="I1873" s="7"/>
      <c r="J1873" s="152">
        <f t="shared" si="8"/>
        <v>19.055509527754761</v>
      </c>
      <c r="K1873" s="153"/>
      <c r="L1873" s="155"/>
      <c r="M1873" s="155"/>
      <c r="N1873" s="33"/>
      <c r="O1873" s="33"/>
      <c r="P1873" s="23">
        <f t="shared" si="1"/>
        <v>241.4</v>
      </c>
      <c r="Q1873" s="117"/>
    </row>
    <row r="1874" spans="1:17" ht="15.75" customHeight="1" x14ac:dyDescent="0.3">
      <c r="A1874" s="118">
        <v>6121</v>
      </c>
      <c r="B1874" s="118">
        <v>184</v>
      </c>
      <c r="C1874" s="7" t="s">
        <v>588</v>
      </c>
      <c r="D1874" s="7">
        <v>22</v>
      </c>
      <c r="E1874" s="156">
        <v>43685</v>
      </c>
      <c r="F1874" s="7">
        <v>5243</v>
      </c>
      <c r="G1874" s="7">
        <v>8819</v>
      </c>
      <c r="H1874" s="7">
        <v>8305</v>
      </c>
      <c r="I1874" s="7">
        <v>7</v>
      </c>
      <c r="J1874" s="152">
        <f t="shared" si="8"/>
        <v>16.786414108425866</v>
      </c>
      <c r="K1874" s="153"/>
      <c r="L1874" s="154">
        <f>AVERAGE(J1874:J1875)</f>
        <v>16.723875426454697</v>
      </c>
      <c r="M1874" s="154">
        <f>_xlfn.STDEV.S(J1874,J1875)</f>
        <v>8.8443052216565385E-2</v>
      </c>
      <c r="N1874" s="33"/>
      <c r="O1874" s="33"/>
      <c r="P1874" s="23">
        <f t="shared" si="1"/>
        <v>306.2</v>
      </c>
      <c r="Q1874" s="117">
        <f>AVERAGE(P1874:P1875)</f>
        <v>309.45</v>
      </c>
    </row>
    <row r="1875" spans="1:17" ht="15.75" customHeight="1" x14ac:dyDescent="0.3">
      <c r="A1875" s="118">
        <v>6122</v>
      </c>
      <c r="B1875" s="118">
        <v>184</v>
      </c>
      <c r="C1875" s="7" t="s">
        <v>588</v>
      </c>
      <c r="D1875" s="7">
        <v>22</v>
      </c>
      <c r="E1875" s="156">
        <v>43685</v>
      </c>
      <c r="F1875" s="7">
        <v>5243</v>
      </c>
      <c r="G1875" s="7">
        <v>8891</v>
      </c>
      <c r="H1875" s="7">
        <v>8370</v>
      </c>
      <c r="I1875" s="7"/>
      <c r="J1875" s="152">
        <f t="shared" si="8"/>
        <v>16.661336744483528</v>
      </c>
      <c r="K1875" s="153"/>
      <c r="L1875" s="155"/>
      <c r="M1875" s="155"/>
      <c r="N1875" s="33"/>
      <c r="O1875" s="33"/>
      <c r="P1875" s="23">
        <f t="shared" si="1"/>
        <v>312.7</v>
      </c>
      <c r="Q1875" s="117"/>
    </row>
    <row r="1876" spans="1:17" ht="15.75" customHeight="1" x14ac:dyDescent="0.3">
      <c r="A1876" s="118">
        <v>3449</v>
      </c>
      <c r="B1876" s="118">
        <v>205</v>
      </c>
      <c r="C1876" s="67" t="s">
        <v>589</v>
      </c>
      <c r="D1876" s="67">
        <v>13</v>
      </c>
      <c r="E1876" s="68">
        <v>43587</v>
      </c>
      <c r="F1876" s="67">
        <v>5204</v>
      </c>
      <c r="G1876" s="67">
        <v>8972</v>
      </c>
      <c r="H1876" s="67">
        <v>8134</v>
      </c>
      <c r="I1876" s="67">
        <v>1</v>
      </c>
      <c r="J1876" s="157">
        <f t="shared" si="8"/>
        <v>28.600682593856657</v>
      </c>
      <c r="K1876" s="158" t="s">
        <v>497</v>
      </c>
      <c r="L1876" s="159">
        <f>AVERAGE(J1876:J1877)</f>
        <v>29.431249151399598</v>
      </c>
      <c r="M1876" s="159">
        <f>_xlfn.STDEV.S(J1876,J1877)</f>
        <v>1.174598490130758</v>
      </c>
      <c r="N1876" s="33">
        <v>1</v>
      </c>
      <c r="O1876" s="33"/>
      <c r="P1876" s="23">
        <f t="shared" si="1"/>
        <v>293</v>
      </c>
      <c r="Q1876" s="117">
        <f>AVERAGE(P1876:P1877)</f>
        <v>293.55</v>
      </c>
    </row>
    <row r="1877" spans="1:17" ht="15.75" customHeight="1" x14ac:dyDescent="0.3">
      <c r="A1877" s="118">
        <v>3450</v>
      </c>
      <c r="B1877" s="118">
        <v>206</v>
      </c>
      <c r="C1877" s="67" t="s">
        <v>589</v>
      </c>
      <c r="D1877" s="67">
        <v>13</v>
      </c>
      <c r="E1877" s="68">
        <v>43587</v>
      </c>
      <c r="F1877" s="67">
        <v>5233</v>
      </c>
      <c r="G1877" s="67">
        <v>9064</v>
      </c>
      <c r="H1877" s="67">
        <v>8174</v>
      </c>
      <c r="I1877" s="67"/>
      <c r="J1877" s="157">
        <f t="shared" si="8"/>
        <v>30.261815708942535</v>
      </c>
      <c r="K1877" s="158"/>
      <c r="L1877" s="160"/>
      <c r="M1877" s="160"/>
      <c r="N1877" s="33"/>
      <c r="O1877" s="33"/>
      <c r="P1877" s="23">
        <f t="shared" si="1"/>
        <v>294.10000000000002</v>
      </c>
      <c r="Q1877" s="117"/>
    </row>
    <row r="1878" spans="1:17" ht="15.75" customHeight="1" x14ac:dyDescent="0.3">
      <c r="A1878" s="118">
        <v>4171</v>
      </c>
      <c r="B1878" s="118">
        <v>201</v>
      </c>
      <c r="C1878" s="67" t="s">
        <v>589</v>
      </c>
      <c r="D1878" s="67">
        <v>15</v>
      </c>
      <c r="E1878" s="68">
        <v>43599</v>
      </c>
      <c r="F1878" s="67">
        <v>5254</v>
      </c>
      <c r="G1878" s="67">
        <v>9295</v>
      </c>
      <c r="H1878" s="67">
        <v>8130</v>
      </c>
      <c r="I1878" s="67"/>
      <c r="J1878" s="157">
        <f t="shared" si="8"/>
        <v>40.507649513212797</v>
      </c>
      <c r="K1878" s="157"/>
      <c r="L1878" s="159">
        <f>AVERAGE(J1878:J1879)</f>
        <v>39.416664742477117</v>
      </c>
      <c r="M1878" s="159">
        <f>_xlfn.STDEV.S(J1878,J1879)</f>
        <v>1.5428854591169008</v>
      </c>
      <c r="N1878" s="33"/>
      <c r="O1878" s="33"/>
      <c r="P1878" s="23">
        <f t="shared" si="1"/>
        <v>287.60000000000002</v>
      </c>
      <c r="Q1878" s="117">
        <f>AVERAGE(P1878:P1879)</f>
        <v>285.35000000000002</v>
      </c>
    </row>
    <row r="1879" spans="1:17" ht="15.75" customHeight="1" x14ac:dyDescent="0.3">
      <c r="A1879" s="118">
        <v>4172</v>
      </c>
      <c r="B1879" s="118">
        <v>202</v>
      </c>
      <c r="C1879" s="67" t="s">
        <v>589</v>
      </c>
      <c r="D1879" s="67">
        <v>15</v>
      </c>
      <c r="E1879" s="68">
        <v>43599</v>
      </c>
      <c r="F1879" s="67">
        <v>5275</v>
      </c>
      <c r="G1879" s="67">
        <v>9191</v>
      </c>
      <c r="H1879" s="67">
        <v>8106</v>
      </c>
      <c r="I1879" s="67"/>
      <c r="J1879" s="157">
        <f t="shared" si="8"/>
        <v>38.325679971741437</v>
      </c>
      <c r="K1879" s="157"/>
      <c r="L1879" s="160"/>
      <c r="M1879" s="160"/>
      <c r="N1879" s="33"/>
      <c r="O1879" s="33"/>
      <c r="P1879" s="23">
        <f t="shared" si="1"/>
        <v>283.10000000000002</v>
      </c>
      <c r="Q1879" s="117"/>
    </row>
    <row r="1880" spans="1:17" ht="15.75" customHeight="1" x14ac:dyDescent="0.3">
      <c r="A1880" s="118">
        <v>4817</v>
      </c>
      <c r="B1880" s="118">
        <v>201</v>
      </c>
      <c r="C1880" s="67" t="s">
        <v>589</v>
      </c>
      <c r="D1880" s="67">
        <v>17</v>
      </c>
      <c r="E1880" s="68">
        <v>43619</v>
      </c>
      <c r="F1880" s="67">
        <v>5254</v>
      </c>
      <c r="G1880" s="67">
        <v>8771</v>
      </c>
      <c r="H1880" s="67">
        <v>8017</v>
      </c>
      <c r="I1880" s="67"/>
      <c r="J1880" s="157">
        <f t="shared" si="8"/>
        <v>27.289178429243577</v>
      </c>
      <c r="K1880" s="158"/>
      <c r="L1880" s="159">
        <f>AVERAGE(J1880:J1881)</f>
        <v>28.169728879426259</v>
      </c>
      <c r="M1880" s="159">
        <f>_xlfn.STDEV.S(J1880,J1881)</f>
        <v>1.2452863890020829</v>
      </c>
      <c r="N1880" s="33"/>
      <c r="O1880" s="33"/>
      <c r="P1880" s="23">
        <f t="shared" si="1"/>
        <v>276.3</v>
      </c>
      <c r="Q1880" s="117">
        <f>AVERAGE(P1880:P1881)</f>
        <v>272.39999999999998</v>
      </c>
    </row>
    <row r="1881" spans="1:17" ht="15.75" customHeight="1" x14ac:dyDescent="0.3">
      <c r="A1881" s="118">
        <v>4818</v>
      </c>
      <c r="B1881" s="118">
        <v>202</v>
      </c>
      <c r="C1881" s="67" t="s">
        <v>589</v>
      </c>
      <c r="D1881" s="67">
        <v>17</v>
      </c>
      <c r="E1881" s="68">
        <v>43619</v>
      </c>
      <c r="F1881" s="67">
        <v>5275</v>
      </c>
      <c r="G1881" s="67">
        <v>8740</v>
      </c>
      <c r="H1881" s="67">
        <v>7960</v>
      </c>
      <c r="I1881" s="67"/>
      <c r="J1881" s="157">
        <f t="shared" si="8"/>
        <v>29.050279329608941</v>
      </c>
      <c r="K1881" s="158"/>
      <c r="L1881" s="160"/>
      <c r="M1881" s="160"/>
      <c r="N1881" s="33"/>
      <c r="O1881" s="33"/>
      <c r="P1881" s="23">
        <f t="shared" si="1"/>
        <v>268.5</v>
      </c>
      <c r="Q1881" s="117"/>
    </row>
    <row r="1882" spans="1:17" ht="15.75" customHeight="1" x14ac:dyDescent="0.3">
      <c r="A1882" s="118">
        <v>5403</v>
      </c>
      <c r="B1882" s="118">
        <v>141</v>
      </c>
      <c r="C1882" s="7" t="s">
        <v>589</v>
      </c>
      <c r="D1882" s="7">
        <v>19</v>
      </c>
      <c r="E1882" s="156">
        <v>43637</v>
      </c>
      <c r="F1882" s="7">
        <v>5187</v>
      </c>
      <c r="G1882" s="7">
        <v>8490</v>
      </c>
      <c r="H1882" s="7">
        <v>7764</v>
      </c>
      <c r="I1882" s="7">
        <v>6</v>
      </c>
      <c r="J1882" s="161">
        <f t="shared" si="8"/>
        <v>28.172293364377182</v>
      </c>
      <c r="K1882" s="3"/>
      <c r="L1882" s="162">
        <f>AVERAGE(J1882:J1883)</f>
        <v>28.150485638642103</v>
      </c>
      <c r="M1882" s="162">
        <f>_xlfn.STDEV.S(J1882,J1883)</f>
        <v>3.0840781499062827E-2</v>
      </c>
      <c r="N1882" s="33"/>
      <c r="O1882" s="33"/>
      <c r="P1882" s="23">
        <f t="shared" si="1"/>
        <v>257.7</v>
      </c>
      <c r="Q1882" s="117">
        <f>AVERAGE(P1882:P1883)</f>
        <v>256.3</v>
      </c>
    </row>
    <row r="1883" spans="1:17" ht="15.75" customHeight="1" x14ac:dyDescent="0.3">
      <c r="A1883" s="118">
        <v>5404</v>
      </c>
      <c r="B1883" s="118">
        <v>142</v>
      </c>
      <c r="C1883" s="7" t="s">
        <v>589</v>
      </c>
      <c r="D1883" s="7">
        <v>19</v>
      </c>
      <c r="E1883" s="156">
        <v>43637</v>
      </c>
      <c r="F1883" s="7">
        <v>5229</v>
      </c>
      <c r="G1883" s="7">
        <v>8495</v>
      </c>
      <c r="H1883" s="7">
        <v>7778</v>
      </c>
      <c r="I1883" s="7"/>
      <c r="J1883" s="161">
        <f t="shared" si="8"/>
        <v>28.128677912907023</v>
      </c>
      <c r="K1883" s="3"/>
      <c r="L1883" s="23"/>
      <c r="M1883" s="23"/>
      <c r="N1883" s="33"/>
      <c r="O1883" s="33"/>
      <c r="P1883" s="23">
        <f t="shared" si="1"/>
        <v>254.9</v>
      </c>
      <c r="Q1883" s="117"/>
    </row>
    <row r="1884" spans="1:17" ht="15.75" customHeight="1" x14ac:dyDescent="0.3">
      <c r="A1884" s="118">
        <v>6123</v>
      </c>
      <c r="B1884" s="118">
        <v>185</v>
      </c>
      <c r="C1884" s="7" t="s">
        <v>589</v>
      </c>
      <c r="D1884" s="7">
        <v>22</v>
      </c>
      <c r="E1884" s="156">
        <v>43685</v>
      </c>
      <c r="F1884" s="7">
        <v>5288</v>
      </c>
      <c r="G1884" s="7">
        <v>8469</v>
      </c>
      <c r="H1884" s="7">
        <v>7977</v>
      </c>
      <c r="I1884" s="7">
        <v>8</v>
      </c>
      <c r="J1884" s="152">
        <f t="shared" si="8"/>
        <v>18.296764596504278</v>
      </c>
      <c r="K1884" s="153"/>
      <c r="L1884" s="154">
        <f>AVERAGE(J1884:J1885)</f>
        <v>18.037692381648654</v>
      </c>
      <c r="M1884" s="154">
        <f>_xlfn.STDEV.S(J1884,J1885)</f>
        <v>0.36638343988286326</v>
      </c>
      <c r="N1884" s="33"/>
      <c r="O1884" s="33"/>
      <c r="P1884" s="23">
        <f t="shared" si="1"/>
        <v>268.89999999999998</v>
      </c>
      <c r="Q1884" s="117">
        <f>AVERAGE(P1884:P1885)</f>
        <v>266.35000000000002</v>
      </c>
    </row>
    <row r="1885" spans="1:17" ht="15.75" customHeight="1" x14ac:dyDescent="0.3">
      <c r="A1885" s="118">
        <v>6124</v>
      </c>
      <c r="B1885" s="118">
        <v>185</v>
      </c>
      <c r="C1885" s="7" t="s">
        <v>589</v>
      </c>
      <c r="D1885" s="7">
        <v>22</v>
      </c>
      <c r="E1885" s="156">
        <v>43685</v>
      </c>
      <c r="F1885" s="7">
        <v>5288</v>
      </c>
      <c r="G1885" s="7">
        <v>8395</v>
      </c>
      <c r="H1885" s="7">
        <v>7926</v>
      </c>
      <c r="I1885" s="7"/>
      <c r="J1885" s="152">
        <f t="shared" si="8"/>
        <v>17.778620166793026</v>
      </c>
      <c r="K1885" s="153"/>
      <c r="L1885" s="155"/>
      <c r="M1885" s="155"/>
      <c r="N1885" s="33"/>
      <c r="O1885" s="33"/>
      <c r="P1885" s="23">
        <f t="shared" si="1"/>
        <v>263.8</v>
      </c>
      <c r="Q1885" s="117"/>
    </row>
    <row r="1886" spans="1:17" ht="15.75" customHeight="1" x14ac:dyDescent="0.3">
      <c r="A1886" s="118">
        <v>3451</v>
      </c>
      <c r="B1886" s="118">
        <v>207</v>
      </c>
      <c r="C1886" s="57" t="s">
        <v>590</v>
      </c>
      <c r="D1886" s="57">
        <v>13</v>
      </c>
      <c r="E1886" s="58">
        <v>43587</v>
      </c>
      <c r="F1886" s="57">
        <v>5236</v>
      </c>
      <c r="G1886" s="57">
        <v>7589</v>
      </c>
      <c r="H1886" s="57">
        <v>7084</v>
      </c>
      <c r="I1886" s="57">
        <v>1</v>
      </c>
      <c r="J1886" s="152">
        <f t="shared" si="8"/>
        <v>27.326839826839826</v>
      </c>
      <c r="K1886" s="153" t="s">
        <v>407</v>
      </c>
      <c r="L1886" s="154">
        <f>AVERAGE(J1886:J1887)</f>
        <v>28.300230399493095</v>
      </c>
      <c r="M1886" s="154">
        <f>_xlfn.STDEV.S(J1886,J1887)</f>
        <v>1.3765821493323691</v>
      </c>
      <c r="N1886" s="33">
        <v>2</v>
      </c>
      <c r="O1886" s="33"/>
      <c r="P1886" s="23">
        <f t="shared" si="1"/>
        <v>184.8</v>
      </c>
      <c r="Q1886" s="117">
        <f>AVERAGE(P1886:P1887)</f>
        <v>183.95</v>
      </c>
    </row>
    <row r="1887" spans="1:17" ht="15.75" customHeight="1" x14ac:dyDescent="0.3">
      <c r="A1887" s="118">
        <v>3452</v>
      </c>
      <c r="B1887" s="118">
        <v>208</v>
      </c>
      <c r="C1887" s="57" t="s">
        <v>590</v>
      </c>
      <c r="D1887" s="57">
        <v>13</v>
      </c>
      <c r="E1887" s="58">
        <v>43587</v>
      </c>
      <c r="F1887" s="57">
        <v>5202</v>
      </c>
      <c r="G1887" s="57">
        <v>7569</v>
      </c>
      <c r="H1887" s="57">
        <v>7033</v>
      </c>
      <c r="I1887" s="57"/>
      <c r="J1887" s="152">
        <f t="shared" si="8"/>
        <v>29.273620972146368</v>
      </c>
      <c r="K1887" s="153"/>
      <c r="L1887" s="155"/>
      <c r="M1887" s="155"/>
      <c r="N1887" s="33"/>
      <c r="O1887" s="33"/>
      <c r="P1887" s="23">
        <f t="shared" si="1"/>
        <v>183.1</v>
      </c>
      <c r="Q1887" s="117"/>
    </row>
    <row r="1888" spans="1:17" ht="15.75" customHeight="1" x14ac:dyDescent="0.3">
      <c r="A1888" s="118">
        <v>4173</v>
      </c>
      <c r="B1888" s="118">
        <v>203</v>
      </c>
      <c r="C1888" s="57" t="s">
        <v>590</v>
      </c>
      <c r="D1888" s="57">
        <v>15</v>
      </c>
      <c r="E1888" s="58">
        <v>43599</v>
      </c>
      <c r="F1888" s="57">
        <v>5215</v>
      </c>
      <c r="G1888" s="57">
        <v>7182</v>
      </c>
      <c r="H1888" s="57">
        <v>6640</v>
      </c>
      <c r="I1888" s="57"/>
      <c r="J1888" s="152">
        <f t="shared" si="8"/>
        <v>38.035087719298247</v>
      </c>
      <c r="K1888" s="152"/>
      <c r="L1888" s="154">
        <f>AVERAGE(J1888:J1889)</f>
        <v>38.39713025057641</v>
      </c>
      <c r="M1888" s="154">
        <f>_xlfn.STDEV.S(J1888,J1889)</f>
        <v>0.51200545788945917</v>
      </c>
      <c r="N1888" s="33"/>
      <c r="O1888" s="33"/>
      <c r="P1888" s="23">
        <f t="shared" si="1"/>
        <v>142.5</v>
      </c>
      <c r="Q1888" s="117">
        <f>AVERAGE(P1888:P1889)</f>
        <v>146.19999999999999</v>
      </c>
    </row>
    <row r="1889" spans="1:17" ht="15.75" customHeight="1" x14ac:dyDescent="0.3">
      <c r="A1889" s="118">
        <v>4174</v>
      </c>
      <c r="B1889" s="118">
        <v>204</v>
      </c>
      <c r="C1889" s="57" t="s">
        <v>590</v>
      </c>
      <c r="D1889" s="57">
        <v>15</v>
      </c>
      <c r="E1889" s="58">
        <v>43599</v>
      </c>
      <c r="F1889" s="57">
        <v>5239</v>
      </c>
      <c r="G1889" s="57">
        <v>7319</v>
      </c>
      <c r="H1889" s="57">
        <v>6738</v>
      </c>
      <c r="I1889" s="57"/>
      <c r="J1889" s="152">
        <f t="shared" si="8"/>
        <v>38.759172781854566</v>
      </c>
      <c r="K1889" s="152"/>
      <c r="L1889" s="155"/>
      <c r="M1889" s="155"/>
      <c r="N1889" s="33"/>
      <c r="O1889" s="33"/>
      <c r="P1889" s="23">
        <f t="shared" si="1"/>
        <v>149.9</v>
      </c>
      <c r="Q1889" s="117"/>
    </row>
    <row r="1890" spans="1:17" ht="15.75" customHeight="1" x14ac:dyDescent="0.3">
      <c r="A1890" s="118">
        <v>4819</v>
      </c>
      <c r="B1890" s="118">
        <v>203</v>
      </c>
      <c r="C1890" s="57" t="s">
        <v>590</v>
      </c>
      <c r="D1890" s="57">
        <v>17</v>
      </c>
      <c r="E1890" s="58">
        <v>43619</v>
      </c>
      <c r="F1890" s="57">
        <v>5215</v>
      </c>
      <c r="G1890" s="57">
        <v>7326</v>
      </c>
      <c r="H1890" s="57">
        <v>6803</v>
      </c>
      <c r="I1890" s="57"/>
      <c r="J1890" s="152">
        <f t="shared" si="8"/>
        <v>32.934508816120903</v>
      </c>
      <c r="K1890" s="153"/>
      <c r="L1890" s="154">
        <f>AVERAGE(J1890:J1891)</f>
        <v>32.812170752976797</v>
      </c>
      <c r="M1890" s="154">
        <f>_xlfn.STDEV.S(J1890,J1891)</f>
        <v>0.17301214809285581</v>
      </c>
      <c r="N1890" s="33"/>
      <c r="O1890" s="33"/>
      <c r="P1890" s="23">
        <f t="shared" si="1"/>
        <v>158.80000000000001</v>
      </c>
      <c r="Q1890" s="117">
        <f>AVERAGE(P1890:P1891)</f>
        <v>157.10000000000002</v>
      </c>
    </row>
    <row r="1891" spans="1:17" ht="15.75" customHeight="1" x14ac:dyDescent="0.3">
      <c r="A1891" s="118">
        <v>4820</v>
      </c>
      <c r="B1891" s="118">
        <v>204</v>
      </c>
      <c r="C1891" s="57" t="s">
        <v>590</v>
      </c>
      <c r="D1891" s="57">
        <v>17</v>
      </c>
      <c r="E1891" s="58">
        <v>43619</v>
      </c>
      <c r="F1891" s="57">
        <v>5239</v>
      </c>
      <c r="G1891" s="57">
        <v>7301</v>
      </c>
      <c r="H1891" s="57">
        <v>6793</v>
      </c>
      <c r="I1891" s="57"/>
      <c r="J1891" s="152">
        <f t="shared" si="8"/>
        <v>32.689832689832684</v>
      </c>
      <c r="K1891" s="153"/>
      <c r="L1891" s="155"/>
      <c r="M1891" s="155"/>
      <c r="N1891" s="33"/>
      <c r="O1891" s="33"/>
      <c r="P1891" s="23">
        <f t="shared" si="1"/>
        <v>155.4</v>
      </c>
      <c r="Q1891" s="117"/>
    </row>
    <row r="1892" spans="1:17" ht="15.75" customHeight="1" x14ac:dyDescent="0.3">
      <c r="A1892" s="118">
        <v>6125</v>
      </c>
      <c r="B1892" s="118">
        <v>186</v>
      </c>
      <c r="C1892" s="7" t="s">
        <v>590</v>
      </c>
      <c r="D1892" s="7">
        <v>22</v>
      </c>
      <c r="E1892" s="156">
        <v>43685</v>
      </c>
      <c r="F1892" s="7">
        <v>5251</v>
      </c>
      <c r="G1892" s="7">
        <v>7205</v>
      </c>
      <c r="H1892" s="7">
        <v>6936</v>
      </c>
      <c r="I1892" s="7">
        <v>8</v>
      </c>
      <c r="J1892" s="152">
        <f t="shared" si="8"/>
        <v>15.964391691394658</v>
      </c>
      <c r="K1892" s="153"/>
      <c r="L1892" s="154">
        <f>AVERAGE(J1892:J1893)</f>
        <v>15.851735043782309</v>
      </c>
      <c r="M1892" s="154">
        <f>_xlfn.STDEV.S(J1892,J1893)</f>
        <v>0.15932055894487171</v>
      </c>
      <c r="N1892" s="33"/>
      <c r="O1892" s="33"/>
      <c r="P1892" s="23">
        <f t="shared" si="1"/>
        <v>168.5</v>
      </c>
      <c r="Q1892" s="117">
        <f>AVERAGE(P1892:P1893)</f>
        <v>167.8</v>
      </c>
    </row>
    <row r="1893" spans="1:17" ht="15.75" customHeight="1" x14ac:dyDescent="0.3">
      <c r="A1893" s="118">
        <v>6126</v>
      </c>
      <c r="B1893" s="118">
        <v>186</v>
      </c>
      <c r="C1893" s="7" t="s">
        <v>590</v>
      </c>
      <c r="D1893" s="7">
        <v>22</v>
      </c>
      <c r="E1893" s="156">
        <v>43685</v>
      </c>
      <c r="F1893" s="7">
        <v>5251</v>
      </c>
      <c r="G1893" s="7">
        <v>7185</v>
      </c>
      <c r="H1893" s="7">
        <v>6922</v>
      </c>
      <c r="I1893" s="7"/>
      <c r="J1893" s="152">
        <f t="shared" si="8"/>
        <v>15.739078396169958</v>
      </c>
      <c r="K1893" s="153"/>
      <c r="L1893" s="155"/>
      <c r="M1893" s="155"/>
      <c r="N1893" s="33"/>
      <c r="O1893" s="33"/>
      <c r="P1893" s="23">
        <f t="shared" si="1"/>
        <v>167.1</v>
      </c>
      <c r="Q1893" s="117"/>
    </row>
    <row r="1894" spans="1:17" ht="15.75" customHeight="1" x14ac:dyDescent="0.3">
      <c r="A1894" s="118">
        <v>3813</v>
      </c>
      <c r="B1894" s="118">
        <v>235</v>
      </c>
      <c r="C1894" s="81" t="s">
        <v>591</v>
      </c>
      <c r="D1894" s="81">
        <v>14</v>
      </c>
      <c r="E1894" s="82">
        <v>43591</v>
      </c>
      <c r="F1894" s="81">
        <v>5230</v>
      </c>
      <c r="G1894" s="134">
        <v>8468</v>
      </c>
      <c r="H1894" s="81">
        <v>7219</v>
      </c>
      <c r="I1894" s="81">
        <v>2</v>
      </c>
      <c r="J1894" s="135">
        <f t="shared" si="8"/>
        <v>62.79537456008044</v>
      </c>
      <c r="K1894" s="142" t="s">
        <v>373</v>
      </c>
      <c r="L1894" s="137">
        <f>AVERAGE(J1894:J1895)</f>
        <v>63.232219654140941</v>
      </c>
      <c r="M1894" s="137">
        <f>_xlfn.STDEV.S(J1894,J1895)</f>
        <v>0.61779225667651161</v>
      </c>
      <c r="N1894" s="33">
        <v>3</v>
      </c>
      <c r="O1894" s="33"/>
      <c r="P1894" s="23">
        <f t="shared" si="1"/>
        <v>198.9</v>
      </c>
      <c r="Q1894" s="117">
        <f>AVERAGE(P1894:P1895)</f>
        <v>196.75</v>
      </c>
    </row>
    <row r="1895" spans="1:17" ht="15.75" customHeight="1" x14ac:dyDescent="0.3">
      <c r="A1895" s="118">
        <v>3814</v>
      </c>
      <c r="B1895" s="118">
        <v>236</v>
      </c>
      <c r="C1895" s="81" t="s">
        <v>591</v>
      </c>
      <c r="D1895" s="81">
        <v>14</v>
      </c>
      <c r="E1895" s="82">
        <v>43591</v>
      </c>
      <c r="F1895" s="81">
        <v>5241</v>
      </c>
      <c r="G1895" s="134">
        <v>8426</v>
      </c>
      <c r="H1895" s="81">
        <v>7187</v>
      </c>
      <c r="I1895" s="81"/>
      <c r="J1895" s="135">
        <f t="shared" si="8"/>
        <v>63.669064748201443</v>
      </c>
      <c r="K1895" s="142"/>
      <c r="L1895" s="138"/>
      <c r="M1895" s="138"/>
      <c r="N1895" s="33"/>
      <c r="O1895" s="33"/>
      <c r="P1895" s="23">
        <f t="shared" si="1"/>
        <v>194.6</v>
      </c>
      <c r="Q1895" s="117"/>
    </row>
    <row r="1896" spans="1:17" ht="15.75" customHeight="1" x14ac:dyDescent="0.3">
      <c r="A1896" s="118">
        <v>4471</v>
      </c>
      <c r="B1896" s="118">
        <v>177</v>
      </c>
      <c r="C1896" s="81" t="s">
        <v>591</v>
      </c>
      <c r="D1896" s="81">
        <v>16</v>
      </c>
      <c r="E1896" s="82">
        <v>43607</v>
      </c>
      <c r="F1896" s="81">
        <v>5259</v>
      </c>
      <c r="G1896" s="81">
        <v>8274</v>
      </c>
      <c r="H1896" s="81">
        <v>7454</v>
      </c>
      <c r="I1896" s="81">
        <v>2</v>
      </c>
      <c r="J1896" s="135">
        <f t="shared" si="8"/>
        <v>37.357630979498865</v>
      </c>
      <c r="K1896" s="142" t="s">
        <v>13</v>
      </c>
      <c r="L1896" s="137">
        <f>AVERAGE(J1896:J1897)</f>
        <v>38.225557699381163</v>
      </c>
      <c r="M1896" s="137">
        <f>_xlfn.STDEV.S(J1896,J1897)</f>
        <v>1.2274337384035408</v>
      </c>
      <c r="N1896" s="33"/>
      <c r="O1896" s="33"/>
      <c r="P1896" s="23">
        <f t="shared" si="1"/>
        <v>219.5</v>
      </c>
      <c r="Q1896" s="117">
        <f>AVERAGE(P1896:P1897)</f>
        <v>215.65</v>
      </c>
    </row>
    <row r="1897" spans="1:17" ht="15.75" customHeight="1" x14ac:dyDescent="0.3">
      <c r="A1897" s="118">
        <v>4472</v>
      </c>
      <c r="B1897" s="118">
        <v>178</v>
      </c>
      <c r="C1897" s="81" t="s">
        <v>591</v>
      </c>
      <c r="D1897" s="81">
        <v>16</v>
      </c>
      <c r="E1897" s="82">
        <v>43607</v>
      </c>
      <c r="F1897" s="81">
        <v>5226</v>
      </c>
      <c r="G1897" s="81">
        <v>8172</v>
      </c>
      <c r="H1897" s="81">
        <v>7344</v>
      </c>
      <c r="I1897" s="81"/>
      <c r="J1897" s="135">
        <f t="shared" si="8"/>
        <v>39.093484419263461</v>
      </c>
      <c r="K1897" s="142"/>
      <c r="L1897" s="138"/>
      <c r="M1897" s="138"/>
      <c r="N1897" s="33"/>
      <c r="O1897" s="33"/>
      <c r="P1897" s="23">
        <f t="shared" si="1"/>
        <v>211.8</v>
      </c>
      <c r="Q1897" s="117"/>
    </row>
    <row r="1898" spans="1:17" ht="15.75" customHeight="1" x14ac:dyDescent="0.3">
      <c r="A1898" s="118">
        <v>5117</v>
      </c>
      <c r="B1898" s="118">
        <v>177</v>
      </c>
      <c r="C1898" s="81" t="s">
        <v>591</v>
      </c>
      <c r="D1898" s="81">
        <v>18</v>
      </c>
      <c r="E1898" s="82">
        <v>43626</v>
      </c>
      <c r="F1898" s="81">
        <v>5259</v>
      </c>
      <c r="G1898" s="81">
        <v>8111</v>
      </c>
      <c r="H1898" s="81">
        <v>7391</v>
      </c>
      <c r="I1898" s="81">
        <v>8</v>
      </c>
      <c r="J1898" s="135">
        <f t="shared" si="8"/>
        <v>33.771106941838646</v>
      </c>
      <c r="K1898" s="142"/>
      <c r="L1898" s="137">
        <f>AVERAGE(J1898:J1899)</f>
        <v>33.09739435898593</v>
      </c>
      <c r="M1898" s="137">
        <f>_xlfn.STDEV.S(J1898,J1899)</f>
        <v>0.95277347181171779</v>
      </c>
      <c r="N1898" s="33"/>
      <c r="O1898" s="33"/>
      <c r="P1898" s="23">
        <f t="shared" si="1"/>
        <v>213.2</v>
      </c>
      <c r="Q1898" s="117">
        <f>AVERAGE(P1898:P1899)</f>
        <v>214.7</v>
      </c>
    </row>
    <row r="1899" spans="1:17" ht="15.75" customHeight="1" x14ac:dyDescent="0.3">
      <c r="A1899" s="118">
        <v>5118</v>
      </c>
      <c r="B1899" s="118">
        <v>178</v>
      </c>
      <c r="C1899" s="81" t="s">
        <v>591</v>
      </c>
      <c r="D1899" s="81">
        <v>18</v>
      </c>
      <c r="E1899" s="82">
        <v>43626</v>
      </c>
      <c r="F1899" s="81">
        <v>5226</v>
      </c>
      <c r="G1899" s="81">
        <v>8089</v>
      </c>
      <c r="H1899" s="81">
        <v>7388</v>
      </c>
      <c r="I1899" s="81"/>
      <c r="J1899" s="135">
        <f t="shared" si="8"/>
        <v>32.423681776133215</v>
      </c>
      <c r="K1899" s="142"/>
      <c r="L1899" s="138"/>
      <c r="M1899" s="138"/>
      <c r="N1899" s="33"/>
      <c r="O1899" s="33"/>
      <c r="P1899" s="23">
        <f t="shared" si="1"/>
        <v>216.2</v>
      </c>
      <c r="Q1899" s="117"/>
    </row>
    <row r="1900" spans="1:17" ht="15.75" customHeight="1" x14ac:dyDescent="0.3">
      <c r="A1900" s="118">
        <v>6127</v>
      </c>
      <c r="B1900" s="118">
        <v>187</v>
      </c>
      <c r="C1900" s="7" t="s">
        <v>591</v>
      </c>
      <c r="D1900" s="7">
        <v>22</v>
      </c>
      <c r="E1900" s="156">
        <v>43685</v>
      </c>
      <c r="F1900" s="7">
        <v>5214</v>
      </c>
      <c r="G1900" s="7">
        <v>7645</v>
      </c>
      <c r="H1900" s="7">
        <v>7284</v>
      </c>
      <c r="I1900" s="7">
        <v>8</v>
      </c>
      <c r="J1900" s="152">
        <f t="shared" si="8"/>
        <v>17.439613526570046</v>
      </c>
      <c r="K1900" s="153"/>
      <c r="L1900" s="154">
        <f>AVERAGE(J1900:J1901)</f>
        <v>17.620462335650124</v>
      </c>
      <c r="M1900" s="154">
        <f>_xlfn.STDEV.S(J1900,J1901)</f>
        <v>0.2557588385400722</v>
      </c>
      <c r="N1900" s="33"/>
      <c r="O1900" s="33"/>
      <c r="P1900" s="23">
        <f t="shared" si="1"/>
        <v>207</v>
      </c>
      <c r="Q1900" s="117">
        <f>AVERAGE(P1900:P1901)</f>
        <v>202.65</v>
      </c>
    </row>
    <row r="1901" spans="1:17" ht="15.75" customHeight="1" x14ac:dyDescent="0.3">
      <c r="A1901" s="118">
        <v>6128</v>
      </c>
      <c r="B1901" s="118">
        <v>187</v>
      </c>
      <c r="C1901" s="7" t="s">
        <v>591</v>
      </c>
      <c r="D1901" s="7">
        <v>22</v>
      </c>
      <c r="E1901" s="156">
        <v>43685</v>
      </c>
      <c r="F1901" s="7">
        <v>5214</v>
      </c>
      <c r="G1901" s="7">
        <v>7550</v>
      </c>
      <c r="H1901" s="7">
        <v>7197</v>
      </c>
      <c r="I1901" s="7"/>
      <c r="J1901" s="152">
        <f t="shared" si="8"/>
        <v>17.801311144730207</v>
      </c>
      <c r="K1901" s="153"/>
      <c r="L1901" s="155"/>
      <c r="M1901" s="155"/>
      <c r="N1901" s="33"/>
      <c r="O1901" s="33"/>
      <c r="P1901" s="23">
        <f t="shared" si="1"/>
        <v>198.3</v>
      </c>
      <c r="Q1901" s="117"/>
    </row>
    <row r="1902" spans="1:17" ht="15.75" customHeight="1" x14ac:dyDescent="0.3">
      <c r="A1902" s="118">
        <v>3453</v>
      </c>
      <c r="B1902" s="118">
        <v>209</v>
      </c>
      <c r="C1902" s="67" t="s">
        <v>592</v>
      </c>
      <c r="D1902" s="67">
        <v>13</v>
      </c>
      <c r="E1902" s="68">
        <v>43587</v>
      </c>
      <c r="F1902" s="67">
        <v>5228</v>
      </c>
      <c r="G1902" s="67">
        <v>7303</v>
      </c>
      <c r="H1902" s="67">
        <v>6871</v>
      </c>
      <c r="I1902" s="67">
        <v>1</v>
      </c>
      <c r="J1902" s="157">
        <f t="shared" si="8"/>
        <v>26.293365794278756</v>
      </c>
      <c r="K1902" s="158" t="s">
        <v>13</v>
      </c>
      <c r="L1902" s="159">
        <f>AVERAGE(J1902:J1903)</f>
        <v>26.823153485374675</v>
      </c>
      <c r="M1902" s="159">
        <f>_xlfn.STDEV.S(J1902,J1903)</f>
        <v>0.74923293792617385</v>
      </c>
      <c r="N1902" s="33">
        <v>1</v>
      </c>
      <c r="O1902" s="33"/>
      <c r="P1902" s="23">
        <f t="shared" si="1"/>
        <v>164.3</v>
      </c>
      <c r="Q1902" s="117">
        <f>AVERAGE(P1902:P1903)</f>
        <v>167.15</v>
      </c>
    </row>
    <row r="1903" spans="1:17" ht="15.75" customHeight="1" x14ac:dyDescent="0.3">
      <c r="A1903" s="118">
        <v>3454</v>
      </c>
      <c r="B1903" s="118">
        <v>210</v>
      </c>
      <c r="C1903" s="67" t="s">
        <v>592</v>
      </c>
      <c r="D1903" s="67">
        <v>13</v>
      </c>
      <c r="E1903" s="68">
        <v>43587</v>
      </c>
      <c r="F1903" s="67">
        <v>5223</v>
      </c>
      <c r="G1903" s="67">
        <v>7388</v>
      </c>
      <c r="H1903" s="67">
        <v>6923</v>
      </c>
      <c r="I1903" s="67"/>
      <c r="J1903" s="157">
        <f t="shared" si="8"/>
        <v>27.352941176470591</v>
      </c>
      <c r="K1903" s="158"/>
      <c r="L1903" s="160"/>
      <c r="M1903" s="160"/>
      <c r="N1903" s="33"/>
      <c r="O1903" s="33"/>
      <c r="P1903" s="23">
        <f t="shared" si="1"/>
        <v>170</v>
      </c>
      <c r="Q1903" s="117"/>
    </row>
    <row r="1904" spans="1:17" ht="15.75" customHeight="1" x14ac:dyDescent="0.3">
      <c r="A1904" s="118">
        <v>4175</v>
      </c>
      <c r="B1904" s="118">
        <v>205</v>
      </c>
      <c r="C1904" s="67" t="s">
        <v>592</v>
      </c>
      <c r="D1904" s="67">
        <v>15</v>
      </c>
      <c r="E1904" s="68">
        <v>43599</v>
      </c>
      <c r="F1904" s="67">
        <v>5204</v>
      </c>
      <c r="G1904" s="67">
        <v>7734</v>
      </c>
      <c r="H1904" s="67">
        <v>7199</v>
      </c>
      <c r="I1904" s="67"/>
      <c r="J1904" s="157">
        <f t="shared" si="8"/>
        <v>26.817042606516289</v>
      </c>
      <c r="K1904" s="157"/>
      <c r="L1904" s="159">
        <f>AVERAGE(J1904:J1905)</f>
        <v>27.478229145390383</v>
      </c>
      <c r="M1904" s="159">
        <f>_xlfn.STDEV.S(J1904,J1905)</f>
        <v>0.93505897053427012</v>
      </c>
      <c r="N1904" s="33"/>
      <c r="O1904" s="33"/>
      <c r="P1904" s="23">
        <f t="shared" si="1"/>
        <v>199.5</v>
      </c>
      <c r="Q1904" s="117">
        <f>AVERAGE(P1904:P1905)</f>
        <v>197.3</v>
      </c>
    </row>
    <row r="1905" spans="1:17" ht="15.75" customHeight="1" x14ac:dyDescent="0.3">
      <c r="A1905" s="118">
        <v>4176</v>
      </c>
      <c r="B1905" s="118">
        <v>206</v>
      </c>
      <c r="C1905" s="67" t="s">
        <v>592</v>
      </c>
      <c r="D1905" s="67">
        <v>15</v>
      </c>
      <c r="E1905" s="68">
        <v>43599</v>
      </c>
      <c r="F1905" s="67">
        <v>5233</v>
      </c>
      <c r="G1905" s="67">
        <v>7733</v>
      </c>
      <c r="H1905" s="67">
        <v>7184</v>
      </c>
      <c r="I1905" s="67"/>
      <c r="J1905" s="157">
        <f t="shared" si="8"/>
        <v>28.139415684264478</v>
      </c>
      <c r="K1905" s="157"/>
      <c r="L1905" s="160"/>
      <c r="M1905" s="160"/>
      <c r="N1905" s="33"/>
      <c r="O1905" s="33"/>
      <c r="P1905" s="23">
        <f t="shared" si="1"/>
        <v>195.1</v>
      </c>
      <c r="Q1905" s="117"/>
    </row>
    <row r="1906" spans="1:17" ht="15.75" customHeight="1" x14ac:dyDescent="0.3">
      <c r="A1906" s="118">
        <v>4821</v>
      </c>
      <c r="B1906" s="118">
        <v>205</v>
      </c>
      <c r="C1906" s="67" t="s">
        <v>592</v>
      </c>
      <c r="D1906" s="67">
        <v>17</v>
      </c>
      <c r="E1906" s="68">
        <v>43619</v>
      </c>
      <c r="F1906" s="67">
        <v>5204</v>
      </c>
      <c r="G1906" s="67">
        <v>7723</v>
      </c>
      <c r="H1906" s="67">
        <v>7275</v>
      </c>
      <c r="I1906" s="67"/>
      <c r="J1906" s="157">
        <f t="shared" si="8"/>
        <v>21.632061805890874</v>
      </c>
      <c r="K1906" s="158"/>
      <c r="L1906" s="159">
        <f>AVERAGE(J1906:J1907)</f>
        <v>21.177476686077966</v>
      </c>
      <c r="M1906" s="159">
        <f>_xlfn.STDEV.S(J1906,J1907)</f>
        <v>0.6428804416924101</v>
      </c>
      <c r="N1906" s="33"/>
      <c r="O1906" s="33"/>
      <c r="P1906" s="23">
        <f t="shared" si="1"/>
        <v>207.1</v>
      </c>
      <c r="Q1906" s="117">
        <f>AVERAGE(P1906:P1907)</f>
        <v>207.3</v>
      </c>
    </row>
    <row r="1907" spans="1:17" ht="15.75" customHeight="1" x14ac:dyDescent="0.3">
      <c r="A1907" s="118">
        <v>4822</v>
      </c>
      <c r="B1907" s="118">
        <v>206</v>
      </c>
      <c r="C1907" s="67" t="s">
        <v>592</v>
      </c>
      <c r="D1907" s="67">
        <v>17</v>
      </c>
      <c r="E1907" s="68">
        <v>43619</v>
      </c>
      <c r="F1907" s="67">
        <v>5233</v>
      </c>
      <c r="G1907" s="67">
        <v>7738</v>
      </c>
      <c r="H1907" s="67">
        <v>7308</v>
      </c>
      <c r="I1907" s="67"/>
      <c r="J1907" s="157">
        <f t="shared" si="8"/>
        <v>20.722891566265062</v>
      </c>
      <c r="K1907" s="158"/>
      <c r="L1907" s="160"/>
      <c r="M1907" s="160"/>
      <c r="N1907" s="33"/>
      <c r="O1907" s="33"/>
      <c r="P1907" s="23">
        <f t="shared" si="1"/>
        <v>207.5</v>
      </c>
      <c r="Q1907" s="117"/>
    </row>
    <row r="1908" spans="1:17" ht="15.75" customHeight="1" x14ac:dyDescent="0.3">
      <c r="A1908" s="118">
        <v>5405</v>
      </c>
      <c r="B1908" s="118">
        <v>143</v>
      </c>
      <c r="C1908" s="7" t="s">
        <v>592</v>
      </c>
      <c r="D1908" s="7">
        <v>19</v>
      </c>
      <c r="E1908" s="156">
        <v>43637</v>
      </c>
      <c r="F1908" s="7">
        <v>5229</v>
      </c>
      <c r="G1908" s="7">
        <v>8524</v>
      </c>
      <c r="H1908" s="7">
        <v>7852</v>
      </c>
      <c r="I1908" s="7">
        <v>7</v>
      </c>
      <c r="J1908" s="161">
        <f t="shared" si="8"/>
        <v>25.61951963400686</v>
      </c>
      <c r="K1908" s="3"/>
      <c r="L1908" s="162">
        <f>AVERAGE(J1908:J1909)</f>
        <v>25.756352818845052</v>
      </c>
      <c r="M1908" s="162">
        <f>_xlfn.STDEV.S(J1908,J1909)</f>
        <v>0.19351134578087578</v>
      </c>
      <c r="N1908" s="33"/>
      <c r="O1908" s="33"/>
      <c r="P1908" s="23">
        <f t="shared" si="1"/>
        <v>262.3</v>
      </c>
      <c r="Q1908" s="117">
        <f>AVERAGE(P1908:P1909)</f>
        <v>266.89999999999998</v>
      </c>
    </row>
    <row r="1909" spans="1:17" ht="15.75" customHeight="1" x14ac:dyDescent="0.3">
      <c r="A1909" s="118">
        <v>5406</v>
      </c>
      <c r="B1909" s="118">
        <v>144</v>
      </c>
      <c r="C1909" s="7" t="s">
        <v>592</v>
      </c>
      <c r="D1909" s="7">
        <v>19</v>
      </c>
      <c r="E1909" s="156">
        <v>43637</v>
      </c>
      <c r="F1909" s="7">
        <v>5238</v>
      </c>
      <c r="G1909" s="7">
        <v>8656</v>
      </c>
      <c r="H1909" s="7">
        <v>7953</v>
      </c>
      <c r="I1909" s="7"/>
      <c r="J1909" s="161">
        <f t="shared" si="8"/>
        <v>25.893186003683244</v>
      </c>
      <c r="K1909" s="3"/>
      <c r="L1909" s="23"/>
      <c r="M1909" s="23"/>
      <c r="N1909" s="33"/>
      <c r="O1909" s="33"/>
      <c r="P1909" s="23">
        <f t="shared" si="1"/>
        <v>271.5</v>
      </c>
      <c r="Q1909" s="117"/>
    </row>
    <row r="1910" spans="1:17" ht="15.75" customHeight="1" x14ac:dyDescent="0.3">
      <c r="A1910" s="118">
        <v>6129</v>
      </c>
      <c r="B1910" s="118">
        <v>188</v>
      </c>
      <c r="C1910" s="7" t="s">
        <v>592</v>
      </c>
      <c r="D1910" s="7">
        <v>22</v>
      </c>
      <c r="E1910" s="156">
        <v>43685</v>
      </c>
      <c r="F1910" s="7">
        <v>5267</v>
      </c>
      <c r="G1910" s="7">
        <v>7764</v>
      </c>
      <c r="H1910" s="7">
        <v>7408</v>
      </c>
      <c r="I1910" s="7">
        <v>7</v>
      </c>
      <c r="J1910" s="152">
        <f t="shared" si="8"/>
        <v>16.62774404483886</v>
      </c>
      <c r="K1910" s="153"/>
      <c r="L1910" s="154">
        <f>AVERAGE(J1910:J1911)</f>
        <v>16.512993545113424</v>
      </c>
      <c r="M1910" s="154">
        <f>_xlfn.STDEV.S(J1910,J1911)</f>
        <v>0.16228171300079802</v>
      </c>
      <c r="N1910" s="33"/>
      <c r="O1910" s="33"/>
      <c r="P1910" s="23">
        <f t="shared" si="1"/>
        <v>214.1</v>
      </c>
      <c r="Q1910" s="117">
        <f>AVERAGE(P1910:P1911)</f>
        <v>209.5</v>
      </c>
    </row>
    <row r="1911" spans="1:17" ht="15.75" customHeight="1" x14ac:dyDescent="0.3">
      <c r="A1911" s="118">
        <v>6130</v>
      </c>
      <c r="B1911" s="118">
        <v>188</v>
      </c>
      <c r="C1911" s="7" t="s">
        <v>592</v>
      </c>
      <c r="D1911" s="7">
        <v>22</v>
      </c>
      <c r="E1911" s="156">
        <v>43685</v>
      </c>
      <c r="F1911" s="7">
        <v>5267</v>
      </c>
      <c r="G1911" s="7">
        <v>7652</v>
      </c>
      <c r="H1911" s="7">
        <v>7316</v>
      </c>
      <c r="I1911" s="7"/>
      <c r="J1911" s="152">
        <f t="shared" si="8"/>
        <v>16.398243045387993</v>
      </c>
      <c r="K1911" s="153"/>
      <c r="L1911" s="155"/>
      <c r="M1911" s="155"/>
      <c r="N1911" s="33"/>
      <c r="O1911" s="33"/>
      <c r="P1911" s="23">
        <f t="shared" si="1"/>
        <v>204.9</v>
      </c>
      <c r="Q1911" s="117"/>
    </row>
    <row r="1912" spans="1:17" ht="15.75" customHeight="1" x14ac:dyDescent="0.3">
      <c r="A1912" s="118">
        <v>3455</v>
      </c>
      <c r="B1912" s="118">
        <v>211</v>
      </c>
      <c r="C1912" s="67" t="s">
        <v>593</v>
      </c>
      <c r="D1912" s="67">
        <v>13</v>
      </c>
      <c r="E1912" s="68">
        <v>43587</v>
      </c>
      <c r="F1912" s="67">
        <v>5194</v>
      </c>
      <c r="G1912" s="67">
        <v>9048</v>
      </c>
      <c r="H1912" s="67">
        <v>7891</v>
      </c>
      <c r="I1912" s="67">
        <v>1</v>
      </c>
      <c r="J1912" s="157">
        <f t="shared" si="8"/>
        <v>42.899517982944012</v>
      </c>
      <c r="K1912" s="158" t="s">
        <v>497</v>
      </c>
      <c r="L1912" s="159">
        <f>AVERAGE(J1912:J1913)</f>
        <v>43.389712802095559</v>
      </c>
      <c r="M1912" s="159">
        <f>_xlfn.STDEV.S(J1912,J1913)</f>
        <v>0.69324016144914979</v>
      </c>
      <c r="N1912" s="33">
        <v>1</v>
      </c>
      <c r="O1912" s="33"/>
      <c r="P1912" s="23">
        <f t="shared" si="1"/>
        <v>269.7</v>
      </c>
      <c r="Q1912" s="117">
        <f>AVERAGE(P1912:P1913)</f>
        <v>264.75</v>
      </c>
    </row>
    <row r="1913" spans="1:17" ht="15.75" customHeight="1" x14ac:dyDescent="0.3">
      <c r="A1913" s="118">
        <v>3456</v>
      </c>
      <c r="B1913" s="118">
        <v>212</v>
      </c>
      <c r="C1913" s="67" t="s">
        <v>593</v>
      </c>
      <c r="D1913" s="67">
        <v>13</v>
      </c>
      <c r="E1913" s="68">
        <v>43587</v>
      </c>
      <c r="F1913" s="67">
        <v>5225</v>
      </c>
      <c r="G1913" s="67">
        <v>8963</v>
      </c>
      <c r="H1913" s="67">
        <v>7823</v>
      </c>
      <c r="I1913" s="67"/>
      <c r="J1913" s="157">
        <f t="shared" si="8"/>
        <v>43.879907621247114</v>
      </c>
      <c r="K1913" s="158"/>
      <c r="L1913" s="160"/>
      <c r="M1913" s="160"/>
      <c r="N1913" s="33"/>
      <c r="O1913" s="33"/>
      <c r="P1913" s="23">
        <f t="shared" si="1"/>
        <v>259.8</v>
      </c>
      <c r="Q1913" s="117"/>
    </row>
    <row r="1914" spans="1:17" ht="15.75" customHeight="1" x14ac:dyDescent="0.3">
      <c r="A1914" s="118">
        <v>4177</v>
      </c>
      <c r="B1914" s="118">
        <v>207</v>
      </c>
      <c r="C1914" s="67" t="s">
        <v>593</v>
      </c>
      <c r="D1914" s="67">
        <v>15</v>
      </c>
      <c r="E1914" s="68">
        <v>43599</v>
      </c>
      <c r="F1914" s="67">
        <v>5236</v>
      </c>
      <c r="G1914" s="67">
        <v>8269</v>
      </c>
      <c r="H1914" s="67">
        <v>7664</v>
      </c>
      <c r="I1914" s="67"/>
      <c r="J1914" s="157">
        <f t="shared" si="8"/>
        <v>24.917627677100494</v>
      </c>
      <c r="K1914" s="157"/>
      <c r="L1914" s="159">
        <f>AVERAGE(J1914:J1915)</f>
        <v>24.548896809707891</v>
      </c>
      <c r="M1914" s="159">
        <f>_xlfn.STDEV.S(J1914,J1915)</f>
        <v>0.52146419353221229</v>
      </c>
      <c r="N1914" s="33"/>
      <c r="O1914" s="33"/>
      <c r="P1914" s="23">
        <f t="shared" si="1"/>
        <v>242.8</v>
      </c>
      <c r="Q1914" s="117">
        <f>AVERAGE(P1914:P1915)</f>
        <v>247.95</v>
      </c>
    </row>
    <row r="1915" spans="1:17" ht="15.75" customHeight="1" x14ac:dyDescent="0.3">
      <c r="A1915" s="118">
        <v>4178</v>
      </c>
      <c r="B1915" s="118">
        <v>208</v>
      </c>
      <c r="C1915" s="67" t="s">
        <v>593</v>
      </c>
      <c r="D1915" s="67">
        <v>15</v>
      </c>
      <c r="E1915" s="68">
        <v>43599</v>
      </c>
      <c r="F1915" s="67">
        <v>5202</v>
      </c>
      <c r="G1915" s="67">
        <v>8345</v>
      </c>
      <c r="H1915" s="67">
        <v>7733</v>
      </c>
      <c r="I1915" s="67"/>
      <c r="J1915" s="157">
        <f t="shared" si="8"/>
        <v>24.180165942315291</v>
      </c>
      <c r="K1915" s="157"/>
      <c r="L1915" s="160"/>
      <c r="M1915" s="160"/>
      <c r="N1915" s="33"/>
      <c r="O1915" s="33"/>
      <c r="P1915" s="23">
        <f t="shared" si="1"/>
        <v>253.1</v>
      </c>
      <c r="Q1915" s="117"/>
    </row>
    <row r="1916" spans="1:17" ht="15.75" customHeight="1" x14ac:dyDescent="0.3">
      <c r="A1916" s="118">
        <v>4823</v>
      </c>
      <c r="B1916" s="118">
        <v>207</v>
      </c>
      <c r="C1916" s="67" t="s">
        <v>593</v>
      </c>
      <c r="D1916" s="67">
        <v>17</v>
      </c>
      <c r="E1916" s="68">
        <v>43619</v>
      </c>
      <c r="F1916" s="67">
        <v>5236</v>
      </c>
      <c r="G1916" s="67">
        <v>8787</v>
      </c>
      <c r="H1916" s="67">
        <v>7942</v>
      </c>
      <c r="I1916" s="67"/>
      <c r="J1916" s="157">
        <f t="shared" si="8"/>
        <v>31.22690317812269</v>
      </c>
      <c r="K1916" s="158"/>
      <c r="L1916" s="159">
        <f>AVERAGE(J1916:J1917)</f>
        <v>31.240730947194095</v>
      </c>
      <c r="M1916" s="159">
        <f>_xlfn.STDEV.S(J1916,J1917)</f>
        <v>1.9555418558143911E-2</v>
      </c>
      <c r="N1916" s="33"/>
      <c r="O1916" s="33"/>
      <c r="P1916" s="23">
        <f t="shared" si="1"/>
        <v>270.60000000000002</v>
      </c>
      <c r="Q1916" s="117">
        <f>AVERAGE(P1916:P1917)</f>
        <v>272.39999999999998</v>
      </c>
    </row>
    <row r="1917" spans="1:17" ht="15.75" customHeight="1" x14ac:dyDescent="0.3">
      <c r="A1917" s="118">
        <v>4824</v>
      </c>
      <c r="B1917" s="118">
        <v>208</v>
      </c>
      <c r="C1917" s="67" t="s">
        <v>593</v>
      </c>
      <c r="D1917" s="67">
        <v>17</v>
      </c>
      <c r="E1917" s="68">
        <v>43619</v>
      </c>
      <c r="F1917" s="67">
        <v>5202</v>
      </c>
      <c r="G1917" s="67">
        <v>8801</v>
      </c>
      <c r="H1917" s="67">
        <v>7944</v>
      </c>
      <c r="I1917" s="67"/>
      <c r="J1917" s="157">
        <f t="shared" si="8"/>
        <v>31.2545587162655</v>
      </c>
      <c r="K1917" s="158"/>
      <c r="L1917" s="160"/>
      <c r="M1917" s="160"/>
      <c r="N1917" s="33"/>
      <c r="O1917" s="33"/>
      <c r="P1917" s="23">
        <f t="shared" si="1"/>
        <v>274.2</v>
      </c>
      <c r="Q1917" s="117"/>
    </row>
    <row r="1918" spans="1:17" ht="15.75" customHeight="1" x14ac:dyDescent="0.3">
      <c r="A1918" s="118">
        <v>5407</v>
      </c>
      <c r="B1918" s="118">
        <v>145</v>
      </c>
      <c r="C1918" s="7" t="s">
        <v>593</v>
      </c>
      <c r="D1918" s="7">
        <v>19</v>
      </c>
      <c r="E1918" s="156">
        <v>43637</v>
      </c>
      <c r="F1918" s="7">
        <v>5181</v>
      </c>
      <c r="G1918" s="7">
        <v>8186</v>
      </c>
      <c r="H1918" s="7">
        <v>7569</v>
      </c>
      <c r="I1918" s="7">
        <v>7</v>
      </c>
      <c r="J1918" s="161">
        <f t="shared" si="8"/>
        <v>25.837520938023452</v>
      </c>
      <c r="K1918" s="3"/>
      <c r="L1918" s="162">
        <f>AVERAGE(J1918:J1919)</f>
        <v>25.686700823158976</v>
      </c>
      <c r="M1918" s="162">
        <f>_xlfn.STDEV.S(J1918,J1919)</f>
        <v>0.21329185192001077</v>
      </c>
      <c r="N1918" s="33"/>
      <c r="O1918" s="33"/>
      <c r="P1918" s="23">
        <f t="shared" si="1"/>
        <v>238.8</v>
      </c>
      <c r="Q1918" s="117">
        <f>AVERAGE(P1918:P1919)</f>
        <v>226.7</v>
      </c>
    </row>
    <row r="1919" spans="1:17" ht="15.75" customHeight="1" x14ac:dyDescent="0.3">
      <c r="A1919" s="118">
        <v>5408</v>
      </c>
      <c r="B1919" s="118">
        <v>146</v>
      </c>
      <c r="C1919" s="7" t="s">
        <v>593</v>
      </c>
      <c r="D1919" s="7">
        <v>19</v>
      </c>
      <c r="E1919" s="156">
        <v>43637</v>
      </c>
      <c r="F1919" s="7">
        <v>5179</v>
      </c>
      <c r="G1919" s="7">
        <v>7873</v>
      </c>
      <c r="H1919" s="7">
        <v>7325</v>
      </c>
      <c r="I1919" s="7"/>
      <c r="J1919" s="161">
        <f t="shared" si="8"/>
        <v>25.535880708294499</v>
      </c>
      <c r="K1919" s="3"/>
      <c r="L1919" s="23"/>
      <c r="M1919" s="23"/>
      <c r="N1919" s="33"/>
      <c r="O1919" s="33"/>
      <c r="P1919" s="23">
        <f t="shared" si="1"/>
        <v>214.6</v>
      </c>
      <c r="Q1919" s="117"/>
    </row>
    <row r="1920" spans="1:17" ht="15.75" customHeight="1" x14ac:dyDescent="0.3">
      <c r="A1920" s="118">
        <v>6131</v>
      </c>
      <c r="B1920" s="118">
        <v>189</v>
      </c>
      <c r="C1920" s="7" t="s">
        <v>593</v>
      </c>
      <c r="D1920" s="7">
        <v>22</v>
      </c>
      <c r="E1920" s="156">
        <v>43685</v>
      </c>
      <c r="F1920" s="7">
        <v>5261</v>
      </c>
      <c r="G1920" s="7">
        <v>8023</v>
      </c>
      <c r="H1920" s="7">
        <v>7609</v>
      </c>
      <c r="I1920" s="7">
        <v>7</v>
      </c>
      <c r="J1920" s="152">
        <f t="shared" si="8"/>
        <v>17.632027257240203</v>
      </c>
      <c r="K1920" s="153"/>
      <c r="L1920" s="154">
        <f>AVERAGE(J1920:J1921)</f>
        <v>17.505793007278363</v>
      </c>
      <c r="M1920" s="154">
        <f>_xlfn.STDEV.S(J1920,J1921)</f>
        <v>0.17852218833202926</v>
      </c>
      <c r="N1920" s="33"/>
      <c r="O1920" s="33"/>
      <c r="P1920" s="23">
        <f t="shared" si="1"/>
        <v>234.8</v>
      </c>
      <c r="Q1920" s="117">
        <f>AVERAGE(P1920:P1921)</f>
        <v>228.45</v>
      </c>
    </row>
    <row r="1921" spans="1:17" ht="15.75" customHeight="1" x14ac:dyDescent="0.3">
      <c r="A1921" s="118">
        <v>6132</v>
      </c>
      <c r="B1921" s="118">
        <v>189</v>
      </c>
      <c r="C1921" s="7" t="s">
        <v>593</v>
      </c>
      <c r="D1921" s="7">
        <v>22</v>
      </c>
      <c r="E1921" s="156">
        <v>43685</v>
      </c>
      <c r="F1921" s="7">
        <v>5261</v>
      </c>
      <c r="G1921" s="7">
        <v>7868</v>
      </c>
      <c r="H1921" s="7">
        <v>7482</v>
      </c>
      <c r="I1921" s="7"/>
      <c r="J1921" s="152">
        <f t="shared" si="8"/>
        <v>17.379558757316524</v>
      </c>
      <c r="K1921" s="153"/>
      <c r="L1921" s="155"/>
      <c r="M1921" s="155"/>
      <c r="N1921" s="33"/>
      <c r="O1921" s="33"/>
      <c r="P1921" s="23">
        <f t="shared" si="1"/>
        <v>222.1</v>
      </c>
      <c r="Q1921" s="117"/>
    </row>
    <row r="1922" spans="1:17" ht="15.75" customHeight="1" x14ac:dyDescent="0.3">
      <c r="A1922" s="118">
        <v>3457</v>
      </c>
      <c r="B1922" s="118">
        <v>213</v>
      </c>
      <c r="C1922" s="67" t="s">
        <v>594</v>
      </c>
      <c r="D1922" s="67">
        <v>13</v>
      </c>
      <c r="E1922" s="68">
        <v>43587</v>
      </c>
      <c r="F1922" s="67">
        <v>5207</v>
      </c>
      <c r="G1922" s="67">
        <v>7949</v>
      </c>
      <c r="H1922" s="67">
        <v>7276</v>
      </c>
      <c r="I1922" s="67">
        <v>1</v>
      </c>
      <c r="J1922" s="157">
        <f t="shared" si="8"/>
        <v>32.527791203479943</v>
      </c>
      <c r="K1922" s="158" t="s">
        <v>474</v>
      </c>
      <c r="L1922" s="159">
        <f>AVERAGE(J1922:J1923)</f>
        <v>33.563057750581763</v>
      </c>
      <c r="M1922" s="159">
        <f>_xlfn.STDEV.S(J1922,J1923)</f>
        <v>1.4640879915825582</v>
      </c>
      <c r="N1922" s="33">
        <v>1</v>
      </c>
      <c r="O1922" s="33"/>
      <c r="P1922" s="23">
        <f t="shared" si="1"/>
        <v>206.9</v>
      </c>
      <c r="Q1922" s="117">
        <f>AVERAGE(P1922:P1923)</f>
        <v>204.9</v>
      </c>
    </row>
    <row r="1923" spans="1:17" ht="15.75" customHeight="1" x14ac:dyDescent="0.3">
      <c r="A1923" s="118">
        <v>3458</v>
      </c>
      <c r="B1923" s="118">
        <v>214</v>
      </c>
      <c r="C1923" s="67" t="s">
        <v>594</v>
      </c>
      <c r="D1923" s="67">
        <v>13</v>
      </c>
      <c r="E1923" s="68">
        <v>43587</v>
      </c>
      <c r="F1923" s="67">
        <v>5237</v>
      </c>
      <c r="G1923" s="67">
        <v>7968</v>
      </c>
      <c r="H1923" s="67">
        <v>7266</v>
      </c>
      <c r="I1923" s="67"/>
      <c r="J1923" s="157">
        <f t="shared" si="8"/>
        <v>34.598324297683583</v>
      </c>
      <c r="K1923" s="158"/>
      <c r="L1923" s="160"/>
      <c r="M1923" s="160"/>
      <c r="N1923" s="33"/>
      <c r="O1923" s="33"/>
      <c r="P1923" s="23">
        <f t="shared" si="1"/>
        <v>202.9</v>
      </c>
      <c r="Q1923" s="117"/>
    </row>
    <row r="1924" spans="1:17" ht="15.75" customHeight="1" x14ac:dyDescent="0.3">
      <c r="A1924" s="118">
        <v>4179</v>
      </c>
      <c r="B1924" s="118">
        <v>209</v>
      </c>
      <c r="C1924" s="67" t="s">
        <v>594</v>
      </c>
      <c r="D1924" s="67">
        <v>15</v>
      </c>
      <c r="E1924" s="68">
        <v>43599</v>
      </c>
      <c r="F1924" s="67">
        <v>5228</v>
      </c>
      <c r="G1924" s="67">
        <v>7612</v>
      </c>
      <c r="H1924" s="67">
        <v>6992</v>
      </c>
      <c r="I1924" s="67"/>
      <c r="J1924" s="157">
        <f t="shared" si="8"/>
        <v>35.147392290249435</v>
      </c>
      <c r="K1924" s="157"/>
      <c r="L1924" s="159">
        <f>AVERAGE(J1924:J1925)</f>
        <v>34.83560090702948</v>
      </c>
      <c r="M1924" s="159">
        <f>_xlfn.STDEV.S(J1924,J1925)</f>
        <v>0.44093960278072714</v>
      </c>
      <c r="N1924" s="33"/>
      <c r="O1924" s="33"/>
      <c r="P1924" s="23">
        <f t="shared" si="1"/>
        <v>176.4</v>
      </c>
      <c r="Q1924" s="117">
        <f>AVERAGE(P1924:P1925)</f>
        <v>176.4</v>
      </c>
    </row>
    <row r="1925" spans="1:17" ht="15.75" customHeight="1" x14ac:dyDescent="0.3">
      <c r="A1925" s="118">
        <v>4180</v>
      </c>
      <c r="B1925" s="118">
        <v>210</v>
      </c>
      <c r="C1925" s="67" t="s">
        <v>594</v>
      </c>
      <c r="D1925" s="67">
        <v>15</v>
      </c>
      <c r="E1925" s="68">
        <v>43599</v>
      </c>
      <c r="F1925" s="67">
        <v>5223</v>
      </c>
      <c r="G1925" s="67">
        <v>7596</v>
      </c>
      <c r="H1925" s="67">
        <v>6987</v>
      </c>
      <c r="I1925" s="67"/>
      <c r="J1925" s="157">
        <f t="shared" si="8"/>
        <v>34.523809523809526</v>
      </c>
      <c r="K1925" s="157"/>
      <c r="L1925" s="160"/>
      <c r="M1925" s="160"/>
      <c r="N1925" s="33"/>
      <c r="O1925" s="33"/>
      <c r="P1925" s="23">
        <f t="shared" si="1"/>
        <v>176.4</v>
      </c>
      <c r="Q1925" s="117"/>
    </row>
    <row r="1926" spans="1:17" ht="15.75" customHeight="1" x14ac:dyDescent="0.3">
      <c r="A1926" s="118">
        <v>4825</v>
      </c>
      <c r="B1926" s="118">
        <v>209</v>
      </c>
      <c r="C1926" s="67" t="s">
        <v>594</v>
      </c>
      <c r="D1926" s="67">
        <v>17</v>
      </c>
      <c r="E1926" s="68">
        <v>43619</v>
      </c>
      <c r="F1926" s="67">
        <v>5228</v>
      </c>
      <c r="G1926" s="67">
        <v>7278</v>
      </c>
      <c r="H1926" s="67">
        <v>6821</v>
      </c>
      <c r="I1926" s="67"/>
      <c r="J1926" s="157">
        <f t="shared" si="8"/>
        <v>28.688010043942246</v>
      </c>
      <c r="K1926" s="158"/>
      <c r="L1926" s="159">
        <f>AVERAGE(J1926:J1927)</f>
        <v>28.625195648950225</v>
      </c>
      <c r="M1926" s="159">
        <f>_xlfn.STDEV.S(J1926,J1927)</f>
        <v>8.8832969309978943E-2</v>
      </c>
      <c r="N1926" s="33"/>
      <c r="O1926" s="33"/>
      <c r="P1926" s="23">
        <f t="shared" si="1"/>
        <v>159.30000000000001</v>
      </c>
      <c r="Q1926" s="117">
        <f>AVERAGE(P1926:P1927)</f>
        <v>158.60000000000002</v>
      </c>
    </row>
    <row r="1927" spans="1:17" ht="15.75" customHeight="1" x14ac:dyDescent="0.3">
      <c r="A1927" s="118">
        <v>4826</v>
      </c>
      <c r="B1927" s="118">
        <v>210</v>
      </c>
      <c r="C1927" s="67" t="s">
        <v>594</v>
      </c>
      <c r="D1927" s="67">
        <v>17</v>
      </c>
      <c r="E1927" s="68">
        <v>43619</v>
      </c>
      <c r="F1927" s="67">
        <v>5223</v>
      </c>
      <c r="G1927" s="67">
        <v>7253</v>
      </c>
      <c r="H1927" s="67">
        <v>6802</v>
      </c>
      <c r="I1927" s="67"/>
      <c r="J1927" s="157">
        <f t="shared" si="8"/>
        <v>28.5623812539582</v>
      </c>
      <c r="K1927" s="158"/>
      <c r="L1927" s="160"/>
      <c r="M1927" s="160"/>
      <c r="N1927" s="33"/>
      <c r="O1927" s="33"/>
      <c r="P1927" s="23">
        <f t="shared" si="1"/>
        <v>157.9</v>
      </c>
      <c r="Q1927" s="117"/>
    </row>
    <row r="1928" spans="1:17" ht="15.75" customHeight="1" x14ac:dyDescent="0.3">
      <c r="A1928" s="118">
        <v>5409</v>
      </c>
      <c r="B1928" s="118">
        <v>147</v>
      </c>
      <c r="C1928" s="7" t="s">
        <v>594</v>
      </c>
      <c r="D1928" s="7">
        <v>19</v>
      </c>
      <c r="E1928" s="156">
        <v>43637</v>
      </c>
      <c r="F1928" s="7">
        <v>5265</v>
      </c>
      <c r="G1928" s="7">
        <v>7570</v>
      </c>
      <c r="H1928" s="7">
        <v>7108</v>
      </c>
      <c r="I1928" s="7">
        <v>8</v>
      </c>
      <c r="J1928" s="161">
        <f t="shared" si="8"/>
        <v>25.067824199674444</v>
      </c>
      <c r="K1928" s="3"/>
      <c r="L1928" s="162">
        <f>AVERAGE(J1928:J1929)</f>
        <v>25.672009896720617</v>
      </c>
      <c r="M1928" s="162">
        <f>_xlfn.STDEV.S(J1928,J1929)</f>
        <v>0.85444760695454236</v>
      </c>
      <c r="N1928" s="33"/>
      <c r="O1928" s="33"/>
      <c r="P1928" s="23">
        <f t="shared" si="1"/>
        <v>184.3</v>
      </c>
      <c r="Q1928" s="117">
        <f>AVERAGE(P1928:P1929)</f>
        <v>185.2</v>
      </c>
    </row>
    <row r="1929" spans="1:17" ht="15.75" customHeight="1" x14ac:dyDescent="0.3">
      <c r="A1929" s="118">
        <v>5410</v>
      </c>
      <c r="B1929" s="118">
        <v>148</v>
      </c>
      <c r="C1929" s="7" t="s">
        <v>594</v>
      </c>
      <c r="D1929" s="7">
        <v>19</v>
      </c>
      <c r="E1929" s="156">
        <v>43637</v>
      </c>
      <c r="F1929" s="7">
        <v>5186</v>
      </c>
      <c r="G1929" s="7">
        <v>7536</v>
      </c>
      <c r="H1929" s="7">
        <v>7047</v>
      </c>
      <c r="I1929" s="7"/>
      <c r="J1929" s="161">
        <f t="shared" si="8"/>
        <v>26.276195593766793</v>
      </c>
      <c r="K1929" s="3"/>
      <c r="L1929" s="23"/>
      <c r="M1929" s="23"/>
      <c r="N1929" s="33"/>
      <c r="O1929" s="33"/>
      <c r="P1929" s="23">
        <f t="shared" si="1"/>
        <v>186.1</v>
      </c>
      <c r="Q1929" s="117"/>
    </row>
    <row r="1930" spans="1:17" ht="15.75" customHeight="1" x14ac:dyDescent="0.3">
      <c r="A1930" s="118">
        <v>6133</v>
      </c>
      <c r="B1930" s="118">
        <v>190</v>
      </c>
      <c r="C1930" s="7" t="s">
        <v>594</v>
      </c>
      <c r="D1930" s="7">
        <v>22</v>
      </c>
      <c r="E1930" s="156">
        <v>43685</v>
      </c>
      <c r="F1930" s="7">
        <v>5238</v>
      </c>
      <c r="G1930" s="7">
        <v>6855</v>
      </c>
      <c r="H1930" s="7">
        <v>6615</v>
      </c>
      <c r="I1930" s="7">
        <v>8</v>
      </c>
      <c r="J1930" s="152">
        <f t="shared" si="8"/>
        <v>17.429193899782135</v>
      </c>
      <c r="K1930" s="153"/>
      <c r="L1930" s="154">
        <f>AVERAGE(J1930:J1931)</f>
        <v>17.230498009961739</v>
      </c>
      <c r="M1930" s="154">
        <f>_xlfn.STDEV.S(J1930,J1931)</f>
        <v>0.28099842217179405</v>
      </c>
      <c r="N1930" s="33"/>
      <c r="O1930" s="33"/>
      <c r="P1930" s="23">
        <f t="shared" si="1"/>
        <v>137.69999999999999</v>
      </c>
      <c r="Q1930" s="117">
        <f>AVERAGE(P1930:P1931)</f>
        <v>139.6</v>
      </c>
    </row>
    <row r="1931" spans="1:17" ht="15.75" customHeight="1" x14ac:dyDescent="0.3">
      <c r="A1931" s="118">
        <v>6134</v>
      </c>
      <c r="B1931" s="118">
        <v>190</v>
      </c>
      <c r="C1931" s="7" t="s">
        <v>594</v>
      </c>
      <c r="D1931" s="7">
        <v>22</v>
      </c>
      <c r="E1931" s="156">
        <v>43685</v>
      </c>
      <c r="F1931" s="7">
        <v>5238</v>
      </c>
      <c r="G1931" s="7">
        <v>6894</v>
      </c>
      <c r="H1931" s="7">
        <v>6653</v>
      </c>
      <c r="I1931" s="7"/>
      <c r="J1931" s="152">
        <f t="shared" si="8"/>
        <v>17.031802120141343</v>
      </c>
      <c r="K1931" s="153"/>
      <c r="L1931" s="155"/>
      <c r="M1931" s="155"/>
      <c r="N1931" s="33"/>
      <c r="O1931" s="33"/>
      <c r="P1931" s="23">
        <f t="shared" si="1"/>
        <v>141.5</v>
      </c>
      <c r="Q1931" s="117"/>
    </row>
    <row r="1932" spans="1:17" ht="15.75" customHeight="1" x14ac:dyDescent="0.3">
      <c r="A1932" s="118">
        <v>3815</v>
      </c>
      <c r="B1932" s="118">
        <v>237</v>
      </c>
      <c r="C1932" s="81" t="s">
        <v>595</v>
      </c>
      <c r="D1932" s="81">
        <v>14</v>
      </c>
      <c r="E1932" s="82">
        <v>43591</v>
      </c>
      <c r="F1932" s="81">
        <v>5218</v>
      </c>
      <c r="G1932" s="134">
        <v>9390</v>
      </c>
      <c r="H1932" s="81">
        <v>7881</v>
      </c>
      <c r="I1932" s="81">
        <v>2</v>
      </c>
      <c r="J1932" s="135">
        <f t="shared" si="8"/>
        <v>56.665414945550133</v>
      </c>
      <c r="K1932" s="142" t="s">
        <v>373</v>
      </c>
      <c r="L1932" s="137">
        <f>AVERAGE(J1932:J1933)</f>
        <v>56.320604598342385</v>
      </c>
      <c r="M1932" s="137">
        <f>_xlfn.STDEV.S(J1932,J1933)</f>
        <v>0.4876354694677677</v>
      </c>
      <c r="N1932" s="33">
        <v>3</v>
      </c>
      <c r="O1932" s="33"/>
      <c r="P1932" s="23">
        <f t="shared" si="1"/>
        <v>266.3</v>
      </c>
      <c r="Q1932" s="117">
        <f>AVERAGE(P1932:P1933)</f>
        <v>265.35000000000002</v>
      </c>
    </row>
    <row r="1933" spans="1:17" ht="15.75" customHeight="1" x14ac:dyDescent="0.3">
      <c r="A1933" s="118">
        <v>3816</v>
      </c>
      <c r="B1933" s="118">
        <v>238</v>
      </c>
      <c r="C1933" s="81" t="s">
        <v>595</v>
      </c>
      <c r="D1933" s="81">
        <v>14</v>
      </c>
      <c r="E1933" s="82">
        <v>43591</v>
      </c>
      <c r="F1933" s="81">
        <v>5217</v>
      </c>
      <c r="G1933" s="134">
        <v>9341</v>
      </c>
      <c r="H1933" s="81">
        <v>7861</v>
      </c>
      <c r="I1933" s="81"/>
      <c r="J1933" s="135">
        <f t="shared" si="8"/>
        <v>55.975794251134644</v>
      </c>
      <c r="K1933" s="142"/>
      <c r="L1933" s="138"/>
      <c r="M1933" s="138"/>
      <c r="N1933" s="33"/>
      <c r="O1933" s="33"/>
      <c r="P1933" s="23">
        <f t="shared" si="1"/>
        <v>264.39999999999998</v>
      </c>
      <c r="Q1933" s="117"/>
    </row>
    <row r="1934" spans="1:17" ht="15.75" customHeight="1" x14ac:dyDescent="0.3">
      <c r="A1934" s="118">
        <v>4473</v>
      </c>
      <c r="B1934" s="118">
        <v>179</v>
      </c>
      <c r="C1934" s="81" t="s">
        <v>595</v>
      </c>
      <c r="D1934" s="81">
        <v>16</v>
      </c>
      <c r="E1934" s="82">
        <v>43607</v>
      </c>
      <c r="F1934" s="81">
        <v>5180</v>
      </c>
      <c r="G1934" s="81">
        <v>8261</v>
      </c>
      <c r="H1934" s="81">
        <v>7359</v>
      </c>
      <c r="I1934" s="81">
        <v>2</v>
      </c>
      <c r="J1934" s="135">
        <f t="shared" si="8"/>
        <v>41.395135383203304</v>
      </c>
      <c r="K1934" s="142" t="s">
        <v>13</v>
      </c>
      <c r="L1934" s="137">
        <f>AVERAGE(J1934:J1935)</f>
        <v>40.97667802740628</v>
      </c>
      <c r="M1934" s="137">
        <f>_xlfn.STDEV.S(J1934,J1935)</f>
        <v>0.59178806784293991</v>
      </c>
      <c r="N1934" s="33"/>
      <c r="O1934" s="33"/>
      <c r="P1934" s="23">
        <f t="shared" si="1"/>
        <v>217.9</v>
      </c>
      <c r="Q1934" s="117">
        <f>AVERAGE(P1934:P1935)</f>
        <v>223.60000000000002</v>
      </c>
    </row>
    <row r="1935" spans="1:17" ht="15.75" customHeight="1" x14ac:dyDescent="0.3">
      <c r="A1935" s="118">
        <v>4474</v>
      </c>
      <c r="B1935" s="118">
        <v>180</v>
      </c>
      <c r="C1935" s="81" t="s">
        <v>595</v>
      </c>
      <c r="D1935" s="81">
        <v>16</v>
      </c>
      <c r="E1935" s="82">
        <v>43607</v>
      </c>
      <c r="F1935" s="81">
        <v>5282</v>
      </c>
      <c r="G1935" s="81">
        <v>8505</v>
      </c>
      <c r="H1935" s="81">
        <v>7575</v>
      </c>
      <c r="I1935" s="81"/>
      <c r="J1935" s="135">
        <f t="shared" si="8"/>
        <v>40.558220671609249</v>
      </c>
      <c r="K1935" s="142"/>
      <c r="L1935" s="138"/>
      <c r="M1935" s="138"/>
      <c r="N1935" s="33"/>
      <c r="O1935" s="33"/>
      <c r="P1935" s="23">
        <f t="shared" si="1"/>
        <v>229.3</v>
      </c>
      <c r="Q1935" s="117"/>
    </row>
    <row r="1936" spans="1:17" ht="15.75" customHeight="1" x14ac:dyDescent="0.3">
      <c r="A1936" s="118">
        <v>5119</v>
      </c>
      <c r="B1936" s="118">
        <v>179</v>
      </c>
      <c r="C1936" s="81" t="s">
        <v>595</v>
      </c>
      <c r="D1936" s="81">
        <v>18</v>
      </c>
      <c r="E1936" s="82">
        <v>43626</v>
      </c>
      <c r="F1936" s="81">
        <v>5180</v>
      </c>
      <c r="G1936" s="81">
        <v>8221</v>
      </c>
      <c r="H1936" s="81">
        <v>7489</v>
      </c>
      <c r="I1936" s="81">
        <v>6</v>
      </c>
      <c r="J1936" s="135">
        <f t="shared" si="8"/>
        <v>31.702035513209182</v>
      </c>
      <c r="K1936" s="142"/>
      <c r="L1936" s="137">
        <f>AVERAGE(J1936:J1937)</f>
        <v>32.484244080842153</v>
      </c>
      <c r="M1936" s="137">
        <f>_xlfn.STDEV.S(J1936,J1937)</f>
        <v>1.1062099649509796</v>
      </c>
      <c r="N1936" s="33"/>
      <c r="O1936" s="33"/>
      <c r="P1936" s="23">
        <f t="shared" si="1"/>
        <v>230.9</v>
      </c>
      <c r="Q1936" s="117">
        <f>AVERAGE(P1936:P1937)</f>
        <v>240.05</v>
      </c>
    </row>
    <row r="1937" spans="1:17" ht="15.75" customHeight="1" x14ac:dyDescent="0.3">
      <c r="A1937" s="118">
        <v>5120</v>
      </c>
      <c r="B1937" s="118">
        <v>180</v>
      </c>
      <c r="C1937" s="81" t="s">
        <v>595</v>
      </c>
      <c r="D1937" s="81">
        <v>18</v>
      </c>
      <c r="E1937" s="82">
        <v>43626</v>
      </c>
      <c r="F1937" s="81">
        <v>5282</v>
      </c>
      <c r="G1937" s="81">
        <v>8603</v>
      </c>
      <c r="H1937" s="81">
        <v>7774</v>
      </c>
      <c r="I1937" s="81"/>
      <c r="J1937" s="135">
        <f t="shared" si="8"/>
        <v>33.266452648475124</v>
      </c>
      <c r="K1937" s="142"/>
      <c r="L1937" s="138"/>
      <c r="M1937" s="138"/>
      <c r="N1937" s="33"/>
      <c r="O1937" s="33"/>
      <c r="P1937" s="23">
        <f t="shared" si="1"/>
        <v>249.2</v>
      </c>
      <c r="Q1937" s="117"/>
    </row>
    <row r="1938" spans="1:17" ht="15.75" customHeight="1" x14ac:dyDescent="0.3">
      <c r="A1938" s="118">
        <v>6135</v>
      </c>
      <c r="B1938" s="118">
        <v>191</v>
      </c>
      <c r="C1938" s="7" t="s">
        <v>595</v>
      </c>
      <c r="D1938" s="7">
        <v>22</v>
      </c>
      <c r="E1938" s="156">
        <v>43685</v>
      </c>
      <c r="F1938" s="7">
        <v>5280</v>
      </c>
      <c r="G1938" s="7">
        <v>8376</v>
      </c>
      <c r="H1938" s="7">
        <v>7906</v>
      </c>
      <c r="I1938" s="7">
        <v>8</v>
      </c>
      <c r="J1938" s="152">
        <f t="shared" si="8"/>
        <v>17.897943640517898</v>
      </c>
      <c r="K1938" s="153"/>
      <c r="L1938" s="154">
        <f>AVERAGE(J1938:J1939)</f>
        <v>17.578315449602577</v>
      </c>
      <c r="M1938" s="154">
        <f>_xlfn.STDEV.S(J1938,J1939)</f>
        <v>0.45202252250922342</v>
      </c>
      <c r="N1938" s="33"/>
      <c r="O1938" s="33"/>
      <c r="P1938" s="23">
        <f t="shared" si="1"/>
        <v>262.60000000000002</v>
      </c>
      <c r="Q1938" s="117">
        <f>AVERAGE(P1938:P1939)</f>
        <v>260.8</v>
      </c>
    </row>
    <row r="1939" spans="1:17" ht="15.75" customHeight="1" x14ac:dyDescent="0.3">
      <c r="A1939" s="118">
        <v>6136</v>
      </c>
      <c r="B1939" s="118">
        <v>191</v>
      </c>
      <c r="C1939" s="7" t="s">
        <v>595</v>
      </c>
      <c r="D1939" s="7">
        <v>22</v>
      </c>
      <c r="E1939" s="156">
        <v>43685</v>
      </c>
      <c r="F1939" s="7">
        <v>5280</v>
      </c>
      <c r="G1939" s="7">
        <v>8317</v>
      </c>
      <c r="H1939" s="7">
        <v>7870</v>
      </c>
      <c r="I1939" s="7"/>
      <c r="J1939" s="152">
        <f t="shared" si="8"/>
        <v>17.258687258687257</v>
      </c>
      <c r="K1939" s="153"/>
      <c r="L1939" s="155"/>
      <c r="M1939" s="155"/>
      <c r="N1939" s="33"/>
      <c r="O1939" s="33"/>
      <c r="P1939" s="23">
        <f t="shared" si="1"/>
        <v>259</v>
      </c>
      <c r="Q1939" s="117"/>
    </row>
    <row r="1940" spans="1:17" ht="15.75" customHeight="1" x14ac:dyDescent="0.3">
      <c r="A1940" s="118">
        <v>2995</v>
      </c>
      <c r="B1940" s="118">
        <v>79</v>
      </c>
      <c r="C1940" s="57" t="s">
        <v>596</v>
      </c>
      <c r="D1940" s="57">
        <v>11</v>
      </c>
      <c r="E1940" s="58">
        <v>43571</v>
      </c>
      <c r="F1940" s="151">
        <v>5242</v>
      </c>
      <c r="G1940" s="57">
        <v>8362</v>
      </c>
      <c r="H1940" s="57">
        <v>7205</v>
      </c>
      <c r="I1940" s="57">
        <v>2</v>
      </c>
      <c r="J1940" s="152">
        <f t="shared" si="8"/>
        <v>58.940397350993379</v>
      </c>
      <c r="K1940" s="153">
        <v>0.5</v>
      </c>
      <c r="L1940" s="154">
        <f>AVERAGE(J1940:J1941)</f>
        <v>61.423009920476602</v>
      </c>
      <c r="M1940" s="154">
        <f>_xlfn.STDEV.S(J1940,J1941)</f>
        <v>3.5109443658810964</v>
      </c>
      <c r="N1940" s="33">
        <v>2</v>
      </c>
      <c r="O1940" s="33"/>
      <c r="P1940" s="23">
        <f t="shared" si="1"/>
        <v>196.3</v>
      </c>
      <c r="Q1940" s="117">
        <f>AVERAGE(P1940:P1941)</f>
        <v>197.75</v>
      </c>
    </row>
    <row r="1941" spans="1:17" ht="15.75" customHeight="1" x14ac:dyDescent="0.3">
      <c r="A1941" s="118">
        <v>2996</v>
      </c>
      <c r="B1941" s="118">
        <v>80</v>
      </c>
      <c r="C1941" s="57" t="s">
        <v>596</v>
      </c>
      <c r="D1941" s="57">
        <v>11</v>
      </c>
      <c r="E1941" s="58">
        <v>43571</v>
      </c>
      <c r="F1941" s="151">
        <v>5245</v>
      </c>
      <c r="G1941" s="57">
        <v>8510</v>
      </c>
      <c r="H1941" s="57">
        <v>7237</v>
      </c>
      <c r="I1941" s="57"/>
      <c r="J1941" s="152">
        <f t="shared" si="8"/>
        <v>63.905622489959832</v>
      </c>
      <c r="K1941" s="153"/>
      <c r="L1941" s="155"/>
      <c r="M1941" s="155"/>
      <c r="N1941" s="33"/>
      <c r="O1941" s="33"/>
      <c r="P1941" s="23">
        <f t="shared" si="1"/>
        <v>199.2</v>
      </c>
      <c r="Q1941" s="117"/>
    </row>
    <row r="1942" spans="1:17" ht="15.75" customHeight="1" x14ac:dyDescent="0.3">
      <c r="A1942" s="118">
        <v>3817</v>
      </c>
      <c r="B1942" s="118">
        <v>239</v>
      </c>
      <c r="C1942" s="57" t="s">
        <v>596</v>
      </c>
      <c r="D1942" s="57">
        <v>14</v>
      </c>
      <c r="E1942" s="58">
        <v>43591</v>
      </c>
      <c r="F1942" s="57">
        <v>5249</v>
      </c>
      <c r="G1942" s="151">
        <v>9171</v>
      </c>
      <c r="H1942" s="57">
        <v>7963</v>
      </c>
      <c r="I1942" s="57"/>
      <c r="J1942" s="152">
        <f t="shared" si="8"/>
        <v>44.509948415622695</v>
      </c>
      <c r="K1942" s="153" t="s">
        <v>13</v>
      </c>
      <c r="L1942" s="154">
        <f>AVERAGE(J1942:J1943)</f>
        <v>43.807022310028557</v>
      </c>
      <c r="M1942" s="154">
        <f>_xlfn.STDEV.S(J1942,J1943)</f>
        <v>0.99408763187733173</v>
      </c>
      <c r="N1942" s="33"/>
      <c r="O1942" s="33"/>
      <c r="P1942" s="23">
        <f t="shared" si="1"/>
        <v>271.39999999999998</v>
      </c>
      <c r="Q1942" s="117">
        <f>AVERAGE(P1942:P1943)</f>
        <v>268.75</v>
      </c>
    </row>
    <row r="1943" spans="1:17" ht="15.75" customHeight="1" x14ac:dyDescent="0.3">
      <c r="A1943" s="118">
        <v>3818</v>
      </c>
      <c r="B1943" s="118">
        <v>240</v>
      </c>
      <c r="C1943" s="57" t="s">
        <v>596</v>
      </c>
      <c r="D1943" s="57">
        <v>14</v>
      </c>
      <c r="E1943" s="58">
        <v>43591</v>
      </c>
      <c r="F1943" s="57">
        <v>5262</v>
      </c>
      <c r="G1943" s="151">
        <v>9070</v>
      </c>
      <c r="H1943" s="57">
        <v>7923</v>
      </c>
      <c r="I1943" s="57"/>
      <c r="J1943" s="152">
        <f t="shared" si="8"/>
        <v>43.10409620443442</v>
      </c>
      <c r="K1943" s="153"/>
      <c r="L1943" s="155"/>
      <c r="M1943" s="155"/>
      <c r="N1943" s="33"/>
      <c r="O1943" s="33"/>
      <c r="P1943" s="23">
        <f t="shared" si="1"/>
        <v>266.10000000000002</v>
      </c>
      <c r="Q1943" s="117"/>
    </row>
    <row r="1944" spans="1:17" ht="15.75" customHeight="1" x14ac:dyDescent="0.3">
      <c r="A1944" s="118">
        <v>4475</v>
      </c>
      <c r="B1944" s="118">
        <v>181</v>
      </c>
      <c r="C1944" s="57" t="s">
        <v>596</v>
      </c>
      <c r="D1944" s="57">
        <v>16</v>
      </c>
      <c r="E1944" s="58">
        <v>43607</v>
      </c>
      <c r="F1944" s="57">
        <v>5244</v>
      </c>
      <c r="G1944" s="57">
        <v>7673</v>
      </c>
      <c r="H1944" s="57">
        <v>7161</v>
      </c>
      <c r="I1944" s="57">
        <v>2</v>
      </c>
      <c r="J1944" s="152">
        <f t="shared" si="8"/>
        <v>26.708398539384454</v>
      </c>
      <c r="K1944" s="153"/>
      <c r="L1944" s="154">
        <f>AVERAGE(J1944:J1945)</f>
        <v>27.881562453771828</v>
      </c>
      <c r="M1944" s="154">
        <f>_xlfn.STDEV.S(J1944,J1945)</f>
        <v>1.6591043186133347</v>
      </c>
      <c r="N1944" s="33"/>
      <c r="O1944" s="33"/>
      <c r="P1944" s="23">
        <f t="shared" si="1"/>
        <v>191.7</v>
      </c>
      <c r="Q1944" s="117">
        <f>AVERAGE(P1944:P1945)</f>
        <v>196.34999999999997</v>
      </c>
    </row>
    <row r="1945" spans="1:17" ht="15.75" customHeight="1" x14ac:dyDescent="0.3">
      <c r="A1945" s="118">
        <v>4476</v>
      </c>
      <c r="B1945" s="118">
        <v>182</v>
      </c>
      <c r="C1945" s="57" t="s">
        <v>596</v>
      </c>
      <c r="D1945" s="57">
        <v>16</v>
      </c>
      <c r="E1945" s="58">
        <v>43607</v>
      </c>
      <c r="F1945" s="57">
        <v>5301</v>
      </c>
      <c r="G1945" s="57">
        <v>7895</v>
      </c>
      <c r="H1945" s="57">
        <v>7311</v>
      </c>
      <c r="I1945" s="57"/>
      <c r="J1945" s="152">
        <f t="shared" si="8"/>
        <v>29.054726368159205</v>
      </c>
      <c r="K1945" s="153"/>
      <c r="L1945" s="155"/>
      <c r="M1945" s="155"/>
      <c r="N1945" s="33"/>
      <c r="O1945" s="33"/>
      <c r="P1945" s="23">
        <f t="shared" si="1"/>
        <v>200.99999999999997</v>
      </c>
      <c r="Q1945" s="117"/>
    </row>
    <row r="1946" spans="1:17" ht="15.75" customHeight="1" x14ac:dyDescent="0.3">
      <c r="A1946" s="118">
        <v>5121</v>
      </c>
      <c r="B1946" s="118">
        <v>181</v>
      </c>
      <c r="C1946" s="57" t="s">
        <v>596</v>
      </c>
      <c r="D1946" s="57">
        <v>18</v>
      </c>
      <c r="E1946" s="58">
        <v>43626</v>
      </c>
      <c r="F1946" s="57">
        <v>5244</v>
      </c>
      <c r="G1946" s="57">
        <v>7848</v>
      </c>
      <c r="H1946" s="57">
        <v>7366</v>
      </c>
      <c r="I1946" s="57">
        <v>5</v>
      </c>
      <c r="J1946" s="152">
        <f t="shared" si="8"/>
        <v>22.714420358152687</v>
      </c>
      <c r="K1946" s="153"/>
      <c r="L1946" s="154">
        <f>AVERAGE(J1946:J1947)</f>
        <v>22.733614673458366</v>
      </c>
      <c r="M1946" s="154">
        <f>_xlfn.STDEV.S(J1946,J1947)</f>
        <v>2.7144861025756799E-2</v>
      </c>
      <c r="N1946" s="33"/>
      <c r="O1946" s="33"/>
      <c r="P1946" s="23">
        <f t="shared" si="1"/>
        <v>212.2</v>
      </c>
      <c r="Q1946" s="117">
        <f>AVERAGE(P1946:P1947)</f>
        <v>212.89999999999998</v>
      </c>
    </row>
    <row r="1947" spans="1:17" ht="15.75" customHeight="1" x14ac:dyDescent="0.3">
      <c r="A1947" s="118">
        <v>5122</v>
      </c>
      <c r="B1947" s="118">
        <v>182</v>
      </c>
      <c r="C1947" s="57" t="s">
        <v>596</v>
      </c>
      <c r="D1947" s="57">
        <v>18</v>
      </c>
      <c r="E1947" s="58">
        <v>43626</v>
      </c>
      <c r="F1947" s="57">
        <v>5301</v>
      </c>
      <c r="G1947" s="57">
        <v>7923</v>
      </c>
      <c r="H1947" s="57">
        <v>7437</v>
      </c>
      <c r="I1947" s="57"/>
      <c r="J1947" s="152">
        <f t="shared" si="8"/>
        <v>22.752808988764045</v>
      </c>
      <c r="K1947" s="153"/>
      <c r="L1947" s="155"/>
      <c r="M1947" s="155"/>
      <c r="N1947" s="33"/>
      <c r="O1947" s="33"/>
      <c r="P1947" s="23">
        <f t="shared" si="1"/>
        <v>213.6</v>
      </c>
      <c r="Q1947" s="117"/>
    </row>
    <row r="1948" spans="1:17" ht="15.75" customHeight="1" x14ac:dyDescent="0.3">
      <c r="A1948" s="118">
        <v>5665</v>
      </c>
      <c r="B1948" s="118">
        <v>109</v>
      </c>
      <c r="C1948" s="7" t="s">
        <v>596</v>
      </c>
      <c r="D1948" s="7">
        <v>21</v>
      </c>
      <c r="E1948" s="156">
        <v>43657</v>
      </c>
      <c r="F1948" s="7">
        <v>5191</v>
      </c>
      <c r="G1948" s="7">
        <v>7283</v>
      </c>
      <c r="H1948" s="7">
        <v>6930</v>
      </c>
      <c r="I1948" s="7">
        <v>5</v>
      </c>
      <c r="J1948" s="152">
        <f t="shared" si="8"/>
        <v>20.299022426682001</v>
      </c>
      <c r="K1948" s="153"/>
      <c r="L1948" s="154">
        <f>AVERAGE(J1948:J1949)</f>
        <v>20.249887624884288</v>
      </c>
      <c r="M1948" s="154">
        <f>_xlfn.STDEV.S(J1948,J1949)</f>
        <v>6.9487103086839835E-2</v>
      </c>
      <c r="N1948" s="33"/>
      <c r="O1948" s="33"/>
      <c r="P1948" s="23">
        <f t="shared" si="1"/>
        <v>173.9</v>
      </c>
      <c r="Q1948" s="117">
        <f>AVERAGE(P1948:P1949)</f>
        <v>166.65</v>
      </c>
    </row>
    <row r="1949" spans="1:17" ht="15.75" customHeight="1" x14ac:dyDescent="0.3">
      <c r="A1949" s="118">
        <v>5666</v>
      </c>
      <c r="B1949" s="118">
        <v>110</v>
      </c>
      <c r="C1949" s="7" t="s">
        <v>596</v>
      </c>
      <c r="D1949" s="7">
        <v>21</v>
      </c>
      <c r="E1949" s="156">
        <v>43657</v>
      </c>
      <c r="F1949" s="7">
        <v>5243</v>
      </c>
      <c r="G1949" s="7">
        <v>7159</v>
      </c>
      <c r="H1949" s="7">
        <v>6837</v>
      </c>
      <c r="I1949" s="7"/>
      <c r="J1949" s="152">
        <f t="shared" si="8"/>
        <v>20.200752823086574</v>
      </c>
      <c r="K1949" s="153"/>
      <c r="L1949" s="155"/>
      <c r="M1949" s="155"/>
      <c r="N1949" s="33"/>
      <c r="O1949" s="33"/>
      <c r="P1949" s="23">
        <f t="shared" si="1"/>
        <v>159.4</v>
      </c>
      <c r="Q1949" s="117"/>
    </row>
    <row r="1950" spans="1:17" ht="15.75" customHeight="1" x14ac:dyDescent="0.3">
      <c r="A1950" s="118">
        <v>6137</v>
      </c>
      <c r="B1950" s="118">
        <v>192</v>
      </c>
      <c r="C1950" s="7" t="s">
        <v>596</v>
      </c>
      <c r="D1950" s="7">
        <v>22</v>
      </c>
      <c r="E1950" s="156">
        <v>43685</v>
      </c>
      <c r="F1950" s="7">
        <v>5241</v>
      </c>
      <c r="G1950" s="7">
        <v>7687</v>
      </c>
      <c r="H1950" s="7">
        <v>7331</v>
      </c>
      <c r="I1950" s="7">
        <v>6</v>
      </c>
      <c r="J1950" s="152">
        <f t="shared" si="8"/>
        <v>17.033492822966505</v>
      </c>
      <c r="K1950" s="153"/>
      <c r="L1950" s="154">
        <f>AVERAGE(J1950:J1951)</f>
        <v>16.701474349297612</v>
      </c>
      <c r="M1950" s="154">
        <f>_xlfn.STDEV.S(J1950,J1951)</f>
        <v>0.46954502842096429</v>
      </c>
      <c r="N1950" s="33"/>
      <c r="O1950" s="33"/>
      <c r="P1950" s="23">
        <f t="shared" si="1"/>
        <v>209</v>
      </c>
      <c r="Q1950" s="117">
        <f>AVERAGE(P1950:P1951)</f>
        <v>213.85</v>
      </c>
    </row>
    <row r="1951" spans="1:17" ht="15.75" customHeight="1" x14ac:dyDescent="0.3">
      <c r="A1951" s="118">
        <v>6138</v>
      </c>
      <c r="B1951" s="118">
        <v>192</v>
      </c>
      <c r="C1951" s="7" t="s">
        <v>596</v>
      </c>
      <c r="D1951" s="7">
        <v>22</v>
      </c>
      <c r="E1951" s="156">
        <v>43685</v>
      </c>
      <c r="F1951" s="7">
        <v>5241</v>
      </c>
      <c r="G1951" s="7">
        <v>7786</v>
      </c>
      <c r="H1951" s="7">
        <v>7428</v>
      </c>
      <c r="I1951" s="7"/>
      <c r="J1951" s="152">
        <f t="shared" si="8"/>
        <v>16.369455875628717</v>
      </c>
      <c r="K1951" s="153"/>
      <c r="L1951" s="155"/>
      <c r="M1951" s="155"/>
      <c r="N1951" s="33"/>
      <c r="O1951" s="33"/>
      <c r="P1951" s="23">
        <f t="shared" si="1"/>
        <v>218.7</v>
      </c>
      <c r="Q1951" s="117"/>
    </row>
    <row r="1952" spans="1:17" ht="15.75" customHeight="1" x14ac:dyDescent="0.3">
      <c r="A1952" s="118">
        <v>3819</v>
      </c>
      <c r="B1952" s="118">
        <v>241</v>
      </c>
      <c r="C1952" s="57" t="s">
        <v>597</v>
      </c>
      <c r="D1952" s="57">
        <v>14</v>
      </c>
      <c r="E1952" s="58">
        <v>43591</v>
      </c>
      <c r="F1952" s="57">
        <v>5180</v>
      </c>
      <c r="G1952" s="151">
        <v>8794</v>
      </c>
      <c r="H1952" s="57">
        <v>7498</v>
      </c>
      <c r="I1952" s="57">
        <v>2</v>
      </c>
      <c r="J1952" s="152">
        <f t="shared" si="8"/>
        <v>55.910267471958583</v>
      </c>
      <c r="K1952" s="153" t="s">
        <v>377</v>
      </c>
      <c r="L1952" s="154">
        <f>AVERAGE(J1952:J1953)</f>
        <v>56.084664910459722</v>
      </c>
      <c r="M1952" s="154">
        <f>_xlfn.STDEV.S(J1952,J1953)</f>
        <v>0.24663522277143271</v>
      </c>
      <c r="N1952" s="33">
        <v>2</v>
      </c>
      <c r="O1952" s="33"/>
      <c r="P1952" s="23">
        <f t="shared" si="1"/>
        <v>231.8</v>
      </c>
      <c r="Q1952" s="117">
        <f>AVERAGE(P1952:P1953)</f>
        <v>219.35000000000002</v>
      </c>
    </row>
    <row r="1953" spans="1:17" ht="15.75" customHeight="1" x14ac:dyDescent="0.3">
      <c r="A1953" s="118">
        <v>3820</v>
      </c>
      <c r="B1953" s="118">
        <v>242</v>
      </c>
      <c r="C1953" s="57" t="s">
        <v>597</v>
      </c>
      <c r="D1953" s="57">
        <v>14</v>
      </c>
      <c r="E1953" s="58">
        <v>43591</v>
      </c>
      <c r="F1953" s="57">
        <v>5268</v>
      </c>
      <c r="G1953" s="151">
        <v>8501</v>
      </c>
      <c r="H1953" s="57">
        <v>7337</v>
      </c>
      <c r="I1953" s="57"/>
      <c r="J1953" s="152">
        <f t="shared" si="8"/>
        <v>56.259062348960853</v>
      </c>
      <c r="K1953" s="153"/>
      <c r="L1953" s="155"/>
      <c r="M1953" s="155"/>
      <c r="N1953" s="33"/>
      <c r="O1953" s="33"/>
      <c r="P1953" s="23">
        <f t="shared" si="1"/>
        <v>206.9</v>
      </c>
      <c r="Q1953" s="117"/>
    </row>
    <row r="1954" spans="1:17" ht="15.75" customHeight="1" x14ac:dyDescent="0.3">
      <c r="A1954" s="118">
        <v>4477</v>
      </c>
      <c r="B1954" s="118">
        <v>183</v>
      </c>
      <c r="C1954" s="57" t="s">
        <v>597</v>
      </c>
      <c r="D1954" s="57">
        <v>16</v>
      </c>
      <c r="E1954" s="58">
        <v>43607</v>
      </c>
      <c r="F1954" s="57">
        <v>5192</v>
      </c>
      <c r="G1954" s="57">
        <v>8343</v>
      </c>
      <c r="H1954" s="57">
        <v>7474</v>
      </c>
      <c r="I1954" s="57">
        <v>2</v>
      </c>
      <c r="J1954" s="152">
        <f t="shared" si="8"/>
        <v>38.080631025416302</v>
      </c>
      <c r="K1954" s="153" t="s">
        <v>13</v>
      </c>
      <c r="L1954" s="154">
        <f>AVERAGE(J1954:J1955)</f>
        <v>38.250608325485437</v>
      </c>
      <c r="M1954" s="154">
        <f>_xlfn.STDEV.S(J1954,J1955)</f>
        <v>0.24038420305333214</v>
      </c>
      <c r="N1954" s="33"/>
      <c r="O1954" s="33"/>
      <c r="P1954" s="23">
        <f t="shared" si="1"/>
        <v>228.2</v>
      </c>
      <c r="Q1954" s="117">
        <f>AVERAGE(P1954:P1955)</f>
        <v>226.8</v>
      </c>
    </row>
    <row r="1955" spans="1:17" ht="15.75" customHeight="1" x14ac:dyDescent="0.3">
      <c r="A1955" s="118">
        <v>4478</v>
      </c>
      <c r="B1955" s="118">
        <v>184</v>
      </c>
      <c r="C1955" s="57" t="s">
        <v>597</v>
      </c>
      <c r="D1955" s="57">
        <v>16</v>
      </c>
      <c r="E1955" s="58">
        <v>43607</v>
      </c>
      <c r="F1955" s="57">
        <v>5243</v>
      </c>
      <c r="G1955" s="57">
        <v>8363</v>
      </c>
      <c r="H1955" s="57">
        <v>7497</v>
      </c>
      <c r="I1955" s="57"/>
      <c r="J1955" s="152">
        <f t="shared" si="8"/>
        <v>38.420585625554573</v>
      </c>
      <c r="K1955" s="153"/>
      <c r="L1955" s="155"/>
      <c r="M1955" s="155"/>
      <c r="N1955" s="33"/>
      <c r="O1955" s="33"/>
      <c r="P1955" s="23">
        <f t="shared" si="1"/>
        <v>225.4</v>
      </c>
      <c r="Q1955" s="117"/>
    </row>
    <row r="1956" spans="1:17" ht="15.75" customHeight="1" x14ac:dyDescent="0.3">
      <c r="A1956" s="118">
        <v>5123</v>
      </c>
      <c r="B1956" s="118">
        <v>183</v>
      </c>
      <c r="C1956" s="57" t="s">
        <v>597</v>
      </c>
      <c r="D1956" s="57">
        <v>18</v>
      </c>
      <c r="E1956" s="58">
        <v>43626</v>
      </c>
      <c r="F1956" s="57">
        <v>5192</v>
      </c>
      <c r="G1956" s="57">
        <v>7990</v>
      </c>
      <c r="H1956" s="57">
        <v>7388</v>
      </c>
      <c r="I1956" s="57">
        <v>10</v>
      </c>
      <c r="J1956" s="152">
        <f t="shared" si="8"/>
        <v>27.413479052823313</v>
      </c>
      <c r="K1956" s="153"/>
      <c r="L1956" s="154">
        <f>AVERAGE(J1956:J1957)</f>
        <v>27.231146154266561</v>
      </c>
      <c r="M1956" s="154">
        <f>_xlfn.STDEV.S(J1956,J1957)</f>
        <v>0.25785765800575555</v>
      </c>
      <c r="N1956" s="33"/>
      <c r="O1956" s="33"/>
      <c r="P1956" s="23">
        <f t="shared" si="1"/>
        <v>219.6</v>
      </c>
      <c r="Q1956" s="117">
        <f>AVERAGE(P1956:P1957)</f>
        <v>221.45</v>
      </c>
    </row>
    <row r="1957" spans="1:17" ht="15.75" customHeight="1" x14ac:dyDescent="0.3">
      <c r="A1957" s="118">
        <v>5124</v>
      </c>
      <c r="B1957" s="118">
        <v>184</v>
      </c>
      <c r="C1957" s="57" t="s">
        <v>597</v>
      </c>
      <c r="D1957" s="57">
        <v>18</v>
      </c>
      <c r="E1957" s="58">
        <v>43626</v>
      </c>
      <c r="F1957" s="57">
        <v>5243</v>
      </c>
      <c r="G1957" s="57">
        <v>8080</v>
      </c>
      <c r="H1957" s="57">
        <v>7476</v>
      </c>
      <c r="I1957" s="57"/>
      <c r="J1957" s="152">
        <f t="shared" si="8"/>
        <v>27.04881325570981</v>
      </c>
      <c r="K1957" s="153"/>
      <c r="L1957" s="155"/>
      <c r="M1957" s="155"/>
      <c r="N1957" s="33"/>
      <c r="O1957" s="33"/>
      <c r="P1957" s="23">
        <f t="shared" si="1"/>
        <v>223.3</v>
      </c>
      <c r="Q1957" s="117"/>
    </row>
    <row r="1958" spans="1:17" ht="15.75" customHeight="1" x14ac:dyDescent="0.3">
      <c r="A1958" s="118">
        <v>5667</v>
      </c>
      <c r="B1958" s="118">
        <v>111</v>
      </c>
      <c r="C1958" s="7" t="s">
        <v>597</v>
      </c>
      <c r="D1958" s="7">
        <v>21</v>
      </c>
      <c r="E1958" s="156">
        <v>43657</v>
      </c>
      <c r="F1958" s="7">
        <v>5213</v>
      </c>
      <c r="G1958" s="7">
        <v>8238</v>
      </c>
      <c r="H1958" s="7">
        <v>7643</v>
      </c>
      <c r="I1958" s="7">
        <v>10</v>
      </c>
      <c r="J1958" s="152">
        <f t="shared" si="8"/>
        <v>24.485596707818928</v>
      </c>
      <c r="K1958" s="153"/>
      <c r="L1958" s="154">
        <f>AVERAGE(J1958:J1959)</f>
        <v>24.324897380570487</v>
      </c>
      <c r="M1958" s="154">
        <f>_xlfn.STDEV.S(J1958,J1959)</f>
        <v>0.22726316805897745</v>
      </c>
      <c r="N1958" s="33"/>
      <c r="O1958" s="33"/>
      <c r="P1958" s="23">
        <f t="shared" si="1"/>
        <v>243</v>
      </c>
      <c r="Q1958" s="117">
        <f>AVERAGE(P1958:P1959)</f>
        <v>239.65</v>
      </c>
    </row>
    <row r="1959" spans="1:17" ht="15.75" customHeight="1" x14ac:dyDescent="0.3">
      <c r="A1959" s="118">
        <v>5668</v>
      </c>
      <c r="B1959" s="118">
        <v>112</v>
      </c>
      <c r="C1959" s="7" t="s">
        <v>597</v>
      </c>
      <c r="D1959" s="7">
        <v>21</v>
      </c>
      <c r="E1959" s="156">
        <v>43657</v>
      </c>
      <c r="F1959" s="7">
        <v>5197</v>
      </c>
      <c r="G1959" s="7">
        <v>8131</v>
      </c>
      <c r="H1959" s="7">
        <v>7560</v>
      </c>
      <c r="I1959" s="7"/>
      <c r="J1959" s="152">
        <f t="shared" si="8"/>
        <v>24.164198053322046</v>
      </c>
      <c r="K1959" s="153"/>
      <c r="L1959" s="155"/>
      <c r="M1959" s="155"/>
      <c r="N1959" s="33"/>
      <c r="O1959" s="33"/>
      <c r="P1959" s="23">
        <f t="shared" si="1"/>
        <v>236.3</v>
      </c>
      <c r="Q1959" s="117"/>
    </row>
    <row r="1960" spans="1:17" ht="15.75" customHeight="1" x14ac:dyDescent="0.3">
      <c r="A1960" s="118">
        <v>6139</v>
      </c>
      <c r="B1960" s="118">
        <v>193</v>
      </c>
      <c r="C1960" s="7" t="s">
        <v>597</v>
      </c>
      <c r="D1960" s="7">
        <v>22</v>
      </c>
      <c r="E1960" s="156">
        <v>43685</v>
      </c>
      <c r="F1960" s="7">
        <v>5263</v>
      </c>
      <c r="G1960" s="7">
        <v>8223</v>
      </c>
      <c r="H1960" s="7">
        <v>7769</v>
      </c>
      <c r="I1960" s="7">
        <v>10</v>
      </c>
      <c r="J1960" s="152">
        <f t="shared" si="8"/>
        <v>18.116520351157224</v>
      </c>
      <c r="K1960" s="153"/>
      <c r="L1960" s="154">
        <f>AVERAGE(J1960:J1961)</f>
        <v>18.19508294876502</v>
      </c>
      <c r="M1960" s="154">
        <f>_xlfn.STDEV.S(J1960,J1961)</f>
        <v>0.11110429103220759</v>
      </c>
      <c r="N1960" s="33"/>
      <c r="O1960" s="33"/>
      <c r="P1960" s="23">
        <f t="shared" si="1"/>
        <v>250.6</v>
      </c>
      <c r="Q1960" s="117">
        <f>AVERAGE(P1960:P1961)</f>
        <v>234.2</v>
      </c>
    </row>
    <row r="1961" spans="1:17" ht="15.75" customHeight="1" x14ac:dyDescent="0.3">
      <c r="A1961" s="118">
        <v>6140</v>
      </c>
      <c r="B1961" s="118">
        <v>193</v>
      </c>
      <c r="C1961" s="7" t="s">
        <v>597</v>
      </c>
      <c r="D1961" s="7">
        <v>22</v>
      </c>
      <c r="E1961" s="156">
        <v>43685</v>
      </c>
      <c r="F1961" s="7">
        <v>5263</v>
      </c>
      <c r="G1961" s="7">
        <v>7839</v>
      </c>
      <c r="H1961" s="7">
        <v>7441</v>
      </c>
      <c r="I1961" s="7"/>
      <c r="J1961" s="152">
        <f t="shared" si="8"/>
        <v>18.273645546372819</v>
      </c>
      <c r="K1961" s="153"/>
      <c r="L1961" s="155"/>
      <c r="M1961" s="155"/>
      <c r="N1961" s="33"/>
      <c r="O1961" s="33"/>
      <c r="P1961" s="23">
        <f t="shared" si="1"/>
        <v>217.8</v>
      </c>
      <c r="Q1961" s="117"/>
    </row>
    <row r="1962" spans="1:17" ht="15.75" customHeight="1" x14ac:dyDescent="0.3">
      <c r="A1962" s="118">
        <v>3459</v>
      </c>
      <c r="B1962" s="118">
        <v>215</v>
      </c>
      <c r="C1962" s="67" t="s">
        <v>598</v>
      </c>
      <c r="D1962" s="67">
        <v>13</v>
      </c>
      <c r="E1962" s="68">
        <v>43587</v>
      </c>
      <c r="F1962" s="67">
        <v>5148</v>
      </c>
      <c r="G1962" s="67">
        <v>8355</v>
      </c>
      <c r="H1962" s="67">
        <v>6522</v>
      </c>
      <c r="I1962" s="67">
        <v>1</v>
      </c>
      <c r="J1962" s="157">
        <f t="shared" si="8"/>
        <v>133.4061135371179</v>
      </c>
      <c r="K1962" s="158" t="s">
        <v>407</v>
      </c>
      <c r="L1962" s="159">
        <f>AVERAGE(J1962:J1963)</f>
        <v>83.230602678408701</v>
      </c>
      <c r="M1962" s="159">
        <f>_xlfn.STDEV.S(J1962,J1963)</f>
        <v>70.958887955385052</v>
      </c>
      <c r="N1962" s="33">
        <v>1</v>
      </c>
      <c r="O1962" s="33"/>
      <c r="P1962" s="23">
        <f t="shared" si="1"/>
        <v>137.4</v>
      </c>
      <c r="Q1962" s="117">
        <f>AVERAGE(P1962:P1963)</f>
        <v>188.5</v>
      </c>
    </row>
    <row r="1963" spans="1:17" ht="15.75" customHeight="1" x14ac:dyDescent="0.3">
      <c r="A1963" s="118">
        <v>3460</v>
      </c>
      <c r="B1963" s="118">
        <v>216</v>
      </c>
      <c r="C1963" s="67" t="s">
        <v>598</v>
      </c>
      <c r="D1963" s="67">
        <v>13</v>
      </c>
      <c r="E1963" s="68">
        <v>43587</v>
      </c>
      <c r="F1963" s="67">
        <v>5240</v>
      </c>
      <c r="G1963" s="67">
        <v>8428</v>
      </c>
      <c r="H1963" s="67">
        <v>7636</v>
      </c>
      <c r="I1963" s="67"/>
      <c r="J1963" s="157">
        <f t="shared" si="8"/>
        <v>33.055091819699499</v>
      </c>
      <c r="K1963" s="158"/>
      <c r="L1963" s="160"/>
      <c r="M1963" s="160"/>
      <c r="N1963" s="33"/>
      <c r="O1963" s="33"/>
      <c r="P1963" s="23">
        <f t="shared" si="1"/>
        <v>239.6</v>
      </c>
      <c r="Q1963" s="117"/>
    </row>
    <row r="1964" spans="1:17" ht="15.75" customHeight="1" x14ac:dyDescent="0.3">
      <c r="A1964" s="118">
        <v>4181</v>
      </c>
      <c r="B1964" s="118">
        <v>211</v>
      </c>
      <c r="C1964" s="67" t="s">
        <v>598</v>
      </c>
      <c r="D1964" s="67">
        <v>15</v>
      </c>
      <c r="E1964" s="68">
        <v>43599</v>
      </c>
      <c r="F1964" s="67">
        <v>5194</v>
      </c>
      <c r="G1964" s="67">
        <v>7400</v>
      </c>
      <c r="H1964" s="67">
        <v>7002</v>
      </c>
      <c r="I1964" s="67"/>
      <c r="J1964" s="157">
        <f t="shared" si="8"/>
        <v>22.013274336283185</v>
      </c>
      <c r="K1964" s="157"/>
      <c r="L1964" s="159">
        <f>AVERAGE(J1964:J1965)</f>
        <v>22.059003734103324</v>
      </c>
      <c r="M1964" s="159">
        <f>_xlfn.STDEV.S(J1964,J1965)</f>
        <v>6.467113459639548E-2</v>
      </c>
      <c r="N1964" s="33"/>
      <c r="O1964" s="33"/>
      <c r="P1964" s="23">
        <f t="shared" si="1"/>
        <v>180.8</v>
      </c>
      <c r="Q1964" s="117">
        <f>AVERAGE(P1964:P1965)</f>
        <v>189.7</v>
      </c>
    </row>
    <row r="1965" spans="1:17" ht="15.75" customHeight="1" x14ac:dyDescent="0.3">
      <c r="A1965" s="118">
        <v>4182</v>
      </c>
      <c r="B1965" s="118">
        <v>212</v>
      </c>
      <c r="C1965" s="67" t="s">
        <v>598</v>
      </c>
      <c r="D1965" s="67">
        <v>15</v>
      </c>
      <c r="E1965" s="68">
        <v>43599</v>
      </c>
      <c r="F1965" s="67">
        <v>5225</v>
      </c>
      <c r="G1965" s="67">
        <v>7650</v>
      </c>
      <c r="H1965" s="67">
        <v>7211</v>
      </c>
      <c r="I1965" s="67"/>
      <c r="J1965" s="157">
        <f t="shared" si="8"/>
        <v>22.104733131923464</v>
      </c>
      <c r="K1965" s="157"/>
      <c r="L1965" s="160"/>
      <c r="M1965" s="160"/>
      <c r="N1965" s="33"/>
      <c r="O1965" s="33"/>
      <c r="P1965" s="23">
        <f t="shared" si="1"/>
        <v>198.6</v>
      </c>
      <c r="Q1965" s="117"/>
    </row>
    <row r="1966" spans="1:17" ht="15.75" customHeight="1" x14ac:dyDescent="0.3">
      <c r="A1966" s="118">
        <v>4827</v>
      </c>
      <c r="B1966" s="118">
        <v>211</v>
      </c>
      <c r="C1966" s="67" t="s">
        <v>598</v>
      </c>
      <c r="D1966" s="67">
        <v>17</v>
      </c>
      <c r="E1966" s="68">
        <v>43619</v>
      </c>
      <c r="F1966" s="67">
        <v>5194</v>
      </c>
      <c r="G1966" s="67">
        <v>7554</v>
      </c>
      <c r="H1966" s="67">
        <v>7108</v>
      </c>
      <c r="I1966" s="67"/>
      <c r="J1966" s="157">
        <f t="shared" si="8"/>
        <v>23.301985370950888</v>
      </c>
      <c r="K1966" s="158"/>
      <c r="L1966" s="159">
        <f>AVERAGE(J1966:J1967)</f>
        <v>23.499593892277417</v>
      </c>
      <c r="M1966" s="159">
        <f>_xlfn.STDEV.S(J1966,J1967)</f>
        <v>0.27946065090047323</v>
      </c>
      <c r="N1966" s="33"/>
      <c r="O1966" s="33"/>
      <c r="P1966" s="23">
        <f t="shared" si="1"/>
        <v>191.4</v>
      </c>
      <c r="Q1966" s="117">
        <f>AVERAGE(P1966:P1967)</f>
        <v>186.85000000000002</v>
      </c>
    </row>
    <row r="1967" spans="1:17" ht="15.75" customHeight="1" x14ac:dyDescent="0.3">
      <c r="A1967" s="118">
        <v>4828</v>
      </c>
      <c r="B1967" s="118">
        <v>212</v>
      </c>
      <c r="C1967" s="67" t="s">
        <v>598</v>
      </c>
      <c r="D1967" s="67">
        <v>17</v>
      </c>
      <c r="E1967" s="68">
        <v>43619</v>
      </c>
      <c r="F1967" s="67">
        <v>5225</v>
      </c>
      <c r="G1967" s="67">
        <v>7480</v>
      </c>
      <c r="H1967" s="67">
        <v>7048</v>
      </c>
      <c r="I1967" s="67"/>
      <c r="J1967" s="157">
        <f t="shared" si="8"/>
        <v>23.69720241360395</v>
      </c>
      <c r="K1967" s="158"/>
      <c r="L1967" s="160"/>
      <c r="M1967" s="160"/>
      <c r="N1967" s="33"/>
      <c r="O1967" s="33"/>
      <c r="P1967" s="23">
        <f t="shared" si="1"/>
        <v>182.3</v>
      </c>
      <c r="Q1967" s="117"/>
    </row>
    <row r="1968" spans="1:17" ht="15.75" customHeight="1" x14ac:dyDescent="0.3">
      <c r="A1968" s="118">
        <v>5411</v>
      </c>
      <c r="B1968" s="118">
        <v>149</v>
      </c>
      <c r="C1968" s="7" t="s">
        <v>598</v>
      </c>
      <c r="D1968" s="7">
        <v>19</v>
      </c>
      <c r="E1968" s="156">
        <v>43637</v>
      </c>
      <c r="F1968" s="7">
        <v>5222</v>
      </c>
      <c r="G1968" s="7">
        <v>7655</v>
      </c>
      <c r="H1968" s="7">
        <v>7134</v>
      </c>
      <c r="I1968" s="7">
        <v>7</v>
      </c>
      <c r="J1968" s="161">
        <f t="shared" si="8"/>
        <v>27.248953974895397</v>
      </c>
      <c r="K1968" s="3"/>
      <c r="L1968" s="162">
        <f>AVERAGE(J1968:J1969)</f>
        <v>27.19995354592271</v>
      </c>
      <c r="M1968" s="162">
        <f>_xlfn.STDEV.S(J1968,J1969)</f>
        <v>6.9297071215269845E-2</v>
      </c>
      <c r="N1968" s="33"/>
      <c r="O1968" s="33"/>
      <c r="P1968" s="23">
        <f t="shared" si="1"/>
        <v>191.2</v>
      </c>
      <c r="Q1968" s="117">
        <f>AVERAGE(P1968:P1969)</f>
        <v>192.64999999999998</v>
      </c>
    </row>
    <row r="1969" spans="1:17" ht="15.75" customHeight="1" x14ac:dyDescent="0.3">
      <c r="A1969" s="118">
        <v>5412</v>
      </c>
      <c r="B1969" s="118">
        <v>150</v>
      </c>
      <c r="C1969" s="7" t="s">
        <v>598</v>
      </c>
      <c r="D1969" s="7">
        <v>19</v>
      </c>
      <c r="E1969" s="156">
        <v>43637</v>
      </c>
      <c r="F1969" s="7">
        <v>5188</v>
      </c>
      <c r="G1969" s="7">
        <v>7656</v>
      </c>
      <c r="H1969" s="7">
        <v>7129</v>
      </c>
      <c r="I1969" s="7"/>
      <c r="J1969" s="161">
        <f t="shared" si="8"/>
        <v>27.150953116950028</v>
      </c>
      <c r="K1969" s="3"/>
      <c r="L1969" s="23"/>
      <c r="M1969" s="23"/>
      <c r="N1969" s="33"/>
      <c r="O1969" s="33"/>
      <c r="P1969" s="23">
        <f t="shared" si="1"/>
        <v>194.1</v>
      </c>
      <c r="Q1969" s="117"/>
    </row>
    <row r="1970" spans="1:17" ht="15.75" customHeight="1" x14ac:dyDescent="0.3">
      <c r="A1970" s="118">
        <v>6141</v>
      </c>
      <c r="B1970" s="118">
        <v>194</v>
      </c>
      <c r="C1970" s="7" t="s">
        <v>598</v>
      </c>
      <c r="D1970" s="7">
        <v>22</v>
      </c>
      <c r="E1970" s="156">
        <v>43685</v>
      </c>
      <c r="F1970" s="7">
        <v>5207</v>
      </c>
      <c r="G1970" s="7">
        <v>7289</v>
      </c>
      <c r="H1970" s="7">
        <v>6977</v>
      </c>
      <c r="I1970" s="7">
        <v>8</v>
      </c>
      <c r="J1970" s="152">
        <f t="shared" si="8"/>
        <v>17.627118644067796</v>
      </c>
      <c r="K1970" s="153"/>
      <c r="L1970" s="154">
        <f>AVERAGE(J1970:J1971)</f>
        <v>17.664251984937948</v>
      </c>
      <c r="M1970" s="154">
        <f>_xlfn.STDEV.S(J1970,J1971)</f>
        <v>5.2514474274795192E-2</v>
      </c>
      <c r="N1970" s="33"/>
      <c r="O1970" s="33"/>
      <c r="P1970" s="23">
        <f t="shared" si="1"/>
        <v>177</v>
      </c>
      <c r="Q1970" s="117">
        <f>AVERAGE(P1970:P1971)</f>
        <v>185.95</v>
      </c>
    </row>
    <row r="1971" spans="1:17" ht="15.75" customHeight="1" x14ac:dyDescent="0.3">
      <c r="A1971" s="118">
        <v>6142</v>
      </c>
      <c r="B1971" s="118">
        <v>194</v>
      </c>
      <c r="C1971" s="7" t="s">
        <v>598</v>
      </c>
      <c r="D1971" s="7">
        <v>22</v>
      </c>
      <c r="E1971" s="156">
        <v>43685</v>
      </c>
      <c r="F1971" s="7">
        <v>5207</v>
      </c>
      <c r="G1971" s="7">
        <v>7501</v>
      </c>
      <c r="H1971" s="7">
        <v>7156</v>
      </c>
      <c r="I1971" s="7"/>
      <c r="J1971" s="152">
        <f t="shared" si="8"/>
        <v>17.701385325808104</v>
      </c>
      <c r="K1971" s="153"/>
      <c r="L1971" s="155"/>
      <c r="M1971" s="155"/>
      <c r="N1971" s="33"/>
      <c r="O1971" s="33"/>
      <c r="P1971" s="23">
        <f t="shared" si="1"/>
        <v>194.9</v>
      </c>
      <c r="Q1971" s="117"/>
    </row>
    <row r="1972" spans="1:17" ht="15.75" customHeight="1" x14ac:dyDescent="0.3">
      <c r="A1972" s="118">
        <v>3461</v>
      </c>
      <c r="B1972" s="118">
        <v>217</v>
      </c>
      <c r="C1972" s="67" t="s">
        <v>599</v>
      </c>
      <c r="D1972" s="67">
        <v>13</v>
      </c>
      <c r="E1972" s="68">
        <v>43587</v>
      </c>
      <c r="F1972" s="67">
        <v>5263</v>
      </c>
      <c r="G1972" s="67">
        <v>7615</v>
      </c>
      <c r="H1972" s="67">
        <v>6776</v>
      </c>
      <c r="I1972" s="67">
        <v>1</v>
      </c>
      <c r="J1972" s="157">
        <f t="shared" si="8"/>
        <v>55.452742894910777</v>
      </c>
      <c r="K1972" s="158" t="s">
        <v>13</v>
      </c>
      <c r="L1972" s="159">
        <f>AVERAGE(J1972:J1973)</f>
        <v>50.974779090767491</v>
      </c>
      <c r="M1972" s="159">
        <f>_xlfn.STDEV.S(J1972,J1973)</f>
        <v>6.3327971436352533</v>
      </c>
      <c r="N1972" s="33">
        <v>1</v>
      </c>
      <c r="O1972" s="33"/>
      <c r="P1972" s="23">
        <f t="shared" si="1"/>
        <v>151.30000000000001</v>
      </c>
      <c r="Q1972" s="117">
        <f>AVERAGE(P1972:P1973)</f>
        <v>154.15</v>
      </c>
    </row>
    <row r="1973" spans="1:17" ht="15.75" customHeight="1" x14ac:dyDescent="0.3">
      <c r="A1973" s="118">
        <v>3462</v>
      </c>
      <c r="B1973" s="118">
        <v>218</v>
      </c>
      <c r="C1973" s="67" t="s">
        <v>599</v>
      </c>
      <c r="D1973" s="67">
        <v>13</v>
      </c>
      <c r="E1973" s="68">
        <v>43587</v>
      </c>
      <c r="F1973" s="67">
        <v>5280</v>
      </c>
      <c r="G1973" s="67">
        <v>7580</v>
      </c>
      <c r="H1973" s="67">
        <v>6850</v>
      </c>
      <c r="I1973" s="67"/>
      <c r="J1973" s="157">
        <f t="shared" si="8"/>
        <v>46.496815286624205</v>
      </c>
      <c r="K1973" s="158"/>
      <c r="L1973" s="160"/>
      <c r="M1973" s="160"/>
      <c r="N1973" s="33"/>
      <c r="O1973" s="33"/>
      <c r="P1973" s="23">
        <f t="shared" si="1"/>
        <v>157</v>
      </c>
      <c r="Q1973" s="117"/>
    </row>
    <row r="1974" spans="1:17" ht="15.75" customHeight="1" x14ac:dyDescent="0.3">
      <c r="A1974" s="118">
        <v>4183</v>
      </c>
      <c r="B1974" s="118">
        <v>213</v>
      </c>
      <c r="C1974" s="67" t="s">
        <v>599</v>
      </c>
      <c r="D1974" s="67">
        <v>15</v>
      </c>
      <c r="E1974" s="68">
        <v>43599</v>
      </c>
      <c r="F1974" s="67">
        <v>5207</v>
      </c>
      <c r="G1974" s="67">
        <v>7119</v>
      </c>
      <c r="H1974" s="67">
        <v>6799</v>
      </c>
      <c r="I1974" s="67"/>
      <c r="J1974" s="157">
        <f t="shared" si="8"/>
        <v>20.100502512562816</v>
      </c>
      <c r="K1974" s="157"/>
      <c r="L1974" s="159">
        <f>AVERAGE(J1974:J1975)</f>
        <v>20.597126256281406</v>
      </c>
      <c r="M1974" s="159">
        <f>_xlfn.STDEV.S(J1974,J1975)</f>
        <v>0.70233203376333309</v>
      </c>
      <c r="N1974" s="33"/>
      <c r="O1974" s="33"/>
      <c r="P1974" s="23">
        <f t="shared" si="1"/>
        <v>159.19999999999999</v>
      </c>
      <c r="Q1974" s="117">
        <f>AVERAGE(P1974:P1975)</f>
        <v>162.80000000000001</v>
      </c>
    </row>
    <row r="1975" spans="1:17" ht="15.75" customHeight="1" x14ac:dyDescent="0.3">
      <c r="A1975" s="118">
        <v>4184</v>
      </c>
      <c r="B1975" s="118">
        <v>214</v>
      </c>
      <c r="C1975" s="67" t="s">
        <v>599</v>
      </c>
      <c r="D1975" s="67">
        <v>15</v>
      </c>
      <c r="E1975" s="68">
        <v>43599</v>
      </c>
      <c r="F1975" s="67">
        <v>5237</v>
      </c>
      <c r="G1975" s="67">
        <v>7252</v>
      </c>
      <c r="H1975" s="67">
        <v>6901</v>
      </c>
      <c r="I1975" s="67"/>
      <c r="J1975" s="157">
        <f t="shared" si="8"/>
        <v>21.09375</v>
      </c>
      <c r="K1975" s="157"/>
      <c r="L1975" s="160"/>
      <c r="M1975" s="160"/>
      <c r="N1975" s="33"/>
      <c r="O1975" s="33"/>
      <c r="P1975" s="23">
        <f t="shared" si="1"/>
        <v>166.4</v>
      </c>
      <c r="Q1975" s="117"/>
    </row>
    <row r="1976" spans="1:17" ht="15.75" customHeight="1" x14ac:dyDescent="0.3">
      <c r="A1976" s="118">
        <v>4829</v>
      </c>
      <c r="B1976" s="118">
        <v>213</v>
      </c>
      <c r="C1976" s="67" t="s">
        <v>599</v>
      </c>
      <c r="D1976" s="67">
        <v>17</v>
      </c>
      <c r="E1976" s="68">
        <v>43619</v>
      </c>
      <c r="F1976" s="67">
        <v>5207</v>
      </c>
      <c r="G1976" s="67">
        <v>8185</v>
      </c>
      <c r="H1976" s="67">
        <v>7651</v>
      </c>
      <c r="I1976" s="67"/>
      <c r="J1976" s="157">
        <f t="shared" si="8"/>
        <v>21.849427168576106</v>
      </c>
      <c r="K1976" s="158"/>
      <c r="L1976" s="159">
        <f>AVERAGE(J1976:J1977)</f>
        <v>22.053100967673217</v>
      </c>
      <c r="M1976" s="159">
        <f>_xlfn.STDEV.S(J1976,J1977)</f>
        <v>0.28803824898318414</v>
      </c>
      <c r="N1976" s="33"/>
      <c r="O1976" s="33"/>
      <c r="P1976" s="23">
        <f t="shared" si="1"/>
        <v>244.4</v>
      </c>
      <c r="Q1976" s="117">
        <f>AVERAGE(P1976:P1977)</f>
        <v>234.75</v>
      </c>
    </row>
    <row r="1977" spans="1:17" ht="15.75" customHeight="1" x14ac:dyDescent="0.3">
      <c r="A1977" s="118">
        <v>4830</v>
      </c>
      <c r="B1977" s="118">
        <v>214</v>
      </c>
      <c r="C1977" s="67" t="s">
        <v>599</v>
      </c>
      <c r="D1977" s="67">
        <v>17</v>
      </c>
      <c r="E1977" s="68">
        <v>43619</v>
      </c>
      <c r="F1977" s="67">
        <v>5237</v>
      </c>
      <c r="G1977" s="67">
        <v>7989</v>
      </c>
      <c r="H1977" s="67">
        <v>7488</v>
      </c>
      <c r="I1977" s="67"/>
      <c r="J1977" s="157">
        <f t="shared" si="8"/>
        <v>22.256774766770324</v>
      </c>
      <c r="K1977" s="158"/>
      <c r="L1977" s="160"/>
      <c r="M1977" s="160"/>
      <c r="N1977" s="33"/>
      <c r="O1977" s="33"/>
      <c r="P1977" s="23">
        <f t="shared" si="1"/>
        <v>225.1</v>
      </c>
      <c r="Q1977" s="117"/>
    </row>
    <row r="1978" spans="1:17" ht="15.75" customHeight="1" x14ac:dyDescent="0.3">
      <c r="A1978" s="118">
        <v>5413</v>
      </c>
      <c r="B1978" s="118">
        <v>151</v>
      </c>
      <c r="C1978" s="7" t="s">
        <v>599</v>
      </c>
      <c r="D1978" s="7">
        <v>19</v>
      </c>
      <c r="E1978" s="156">
        <v>43637</v>
      </c>
      <c r="F1978" s="7">
        <v>5221</v>
      </c>
      <c r="G1978" s="7">
        <v>7806</v>
      </c>
      <c r="H1978" s="7">
        <v>7296</v>
      </c>
      <c r="I1978" s="7">
        <v>8</v>
      </c>
      <c r="J1978" s="161">
        <f t="shared" si="8"/>
        <v>24.578313253012048</v>
      </c>
      <c r="K1978" s="3"/>
      <c r="L1978" s="162">
        <f>AVERAGE(J1978:J1979)</f>
        <v>24.639563519756386</v>
      </c>
      <c r="M1978" s="162">
        <f>_xlfn.STDEV.S(J1978,J1979)</f>
        <v>8.6620957928810013E-2</v>
      </c>
      <c r="N1978" s="33"/>
      <c r="O1978" s="33"/>
      <c r="P1978" s="23">
        <f t="shared" si="1"/>
        <v>207.5</v>
      </c>
      <c r="Q1978" s="117">
        <f>AVERAGE(P1978:P1979)</f>
        <v>208.2</v>
      </c>
    </row>
    <row r="1979" spans="1:17" ht="15.75" customHeight="1" x14ac:dyDescent="0.3">
      <c r="A1979" s="118">
        <v>5414</v>
      </c>
      <c r="B1979" s="118">
        <v>152</v>
      </c>
      <c r="C1979" s="7" t="s">
        <v>599</v>
      </c>
      <c r="D1979" s="7">
        <v>19</v>
      </c>
      <c r="E1979" s="156">
        <v>43637</v>
      </c>
      <c r="F1979" s="7">
        <v>5292</v>
      </c>
      <c r="G1979" s="7">
        <v>7897</v>
      </c>
      <c r="H1979" s="7">
        <v>7381</v>
      </c>
      <c r="I1979" s="7"/>
      <c r="J1979" s="161">
        <f t="shared" si="8"/>
        <v>24.700813786500721</v>
      </c>
      <c r="K1979" s="3"/>
      <c r="L1979" s="23"/>
      <c r="M1979" s="23"/>
      <c r="N1979" s="33"/>
      <c r="O1979" s="33"/>
      <c r="P1979" s="23">
        <f t="shared" si="1"/>
        <v>208.9</v>
      </c>
      <c r="Q1979" s="117"/>
    </row>
    <row r="1980" spans="1:17" ht="15.75" customHeight="1" x14ac:dyDescent="0.3">
      <c r="A1980" s="118">
        <v>6143</v>
      </c>
      <c r="B1980" s="118">
        <v>195</v>
      </c>
      <c r="C1980" s="7" t="s">
        <v>599</v>
      </c>
      <c r="D1980" s="7">
        <v>22</v>
      </c>
      <c r="E1980" s="156">
        <v>43685</v>
      </c>
      <c r="F1980" s="7">
        <v>5277</v>
      </c>
      <c r="G1980" s="7">
        <v>8477</v>
      </c>
      <c r="H1980" s="7">
        <v>7999</v>
      </c>
      <c r="I1980" s="7">
        <v>8</v>
      </c>
      <c r="J1980" s="152">
        <f t="shared" si="8"/>
        <v>17.560617193240262</v>
      </c>
      <c r="K1980" s="153"/>
      <c r="L1980" s="154">
        <f>AVERAGE(J1980:J1981)</f>
        <v>17.462728933175807</v>
      </c>
      <c r="M1980" s="154">
        <f>_xlfn.STDEV.S(J1980,J1981)</f>
        <v>0.13843490498025632</v>
      </c>
      <c r="N1980" s="33"/>
      <c r="O1980" s="33"/>
      <c r="P1980" s="23">
        <f t="shared" si="1"/>
        <v>272.2</v>
      </c>
      <c r="Q1980" s="117">
        <f>AVERAGE(P1980:P1981)</f>
        <v>275.75</v>
      </c>
    </row>
    <row r="1981" spans="1:17" ht="15.75" customHeight="1" x14ac:dyDescent="0.3">
      <c r="A1981" s="118">
        <v>6144</v>
      </c>
      <c r="B1981" s="118">
        <v>195</v>
      </c>
      <c r="C1981" s="7" t="s">
        <v>599</v>
      </c>
      <c r="D1981" s="7">
        <v>22</v>
      </c>
      <c r="E1981" s="156">
        <v>43685</v>
      </c>
      <c r="F1981" s="7">
        <v>5277</v>
      </c>
      <c r="G1981" s="7">
        <v>8555</v>
      </c>
      <c r="H1981" s="7">
        <v>8070</v>
      </c>
      <c r="I1981" s="7"/>
      <c r="J1981" s="152">
        <f t="shared" si="8"/>
        <v>17.364840673111352</v>
      </c>
      <c r="K1981" s="153"/>
      <c r="L1981" s="155"/>
      <c r="M1981" s="155"/>
      <c r="N1981" s="33"/>
      <c r="O1981" s="33"/>
      <c r="P1981" s="23">
        <f t="shared" si="1"/>
        <v>279.3</v>
      </c>
      <c r="Q1981" s="117"/>
    </row>
    <row r="1982" spans="1:17" ht="15.75" customHeight="1" x14ac:dyDescent="0.3">
      <c r="A1982" s="118">
        <v>3463</v>
      </c>
      <c r="B1982" s="118">
        <v>219</v>
      </c>
      <c r="C1982" s="57" t="s">
        <v>600</v>
      </c>
      <c r="D1982" s="57">
        <v>13</v>
      </c>
      <c r="E1982" s="58">
        <v>43587</v>
      </c>
      <c r="F1982" s="57">
        <v>5215</v>
      </c>
      <c r="G1982" s="57"/>
      <c r="H1982" s="57"/>
      <c r="I1982" s="57"/>
      <c r="J1982" s="152">
        <f t="shared" si="8"/>
        <v>0</v>
      </c>
      <c r="K1982" s="153"/>
      <c r="L1982" s="154">
        <f>AVERAGE(J1982:J1983)</f>
        <v>0</v>
      </c>
      <c r="M1982" s="154">
        <f>_xlfn.STDEV.S(J1982,J1983)</f>
        <v>0</v>
      </c>
      <c r="N1982" s="33">
        <v>2</v>
      </c>
      <c r="O1982" s="33"/>
      <c r="P1982" s="23">
        <f t="shared" si="1"/>
        <v>-521.5</v>
      </c>
      <c r="Q1982" s="117">
        <f>AVERAGE(P1982:P1983)</f>
        <v>-519.65</v>
      </c>
    </row>
    <row r="1983" spans="1:17" ht="15.75" customHeight="1" x14ac:dyDescent="0.3">
      <c r="A1983" s="118">
        <v>3464</v>
      </c>
      <c r="B1983" s="118">
        <v>220</v>
      </c>
      <c r="C1983" s="57" t="s">
        <v>600</v>
      </c>
      <c r="D1983" s="57">
        <v>13</v>
      </c>
      <c r="E1983" s="58">
        <v>43587</v>
      </c>
      <c r="F1983" s="57">
        <v>5178</v>
      </c>
      <c r="G1983" s="57"/>
      <c r="H1983" s="57"/>
      <c r="I1983" s="57"/>
      <c r="J1983" s="152">
        <f t="shared" si="8"/>
        <v>0</v>
      </c>
      <c r="K1983" s="153"/>
      <c r="L1983" s="155"/>
      <c r="M1983" s="155"/>
      <c r="N1983" s="33"/>
      <c r="O1983" s="33"/>
      <c r="P1983" s="23">
        <f t="shared" si="1"/>
        <v>-517.79999999999995</v>
      </c>
      <c r="Q1983" s="117"/>
    </row>
    <row r="1984" spans="1:17" ht="15.75" customHeight="1" x14ac:dyDescent="0.3">
      <c r="A1984" s="118">
        <v>3821</v>
      </c>
      <c r="B1984" s="118">
        <v>243</v>
      </c>
      <c r="C1984" s="57" t="s">
        <v>600</v>
      </c>
      <c r="D1984" s="57">
        <v>14</v>
      </c>
      <c r="E1984" s="58">
        <v>43591</v>
      </c>
      <c r="F1984" s="57">
        <v>5234</v>
      </c>
      <c r="G1984" s="151">
        <v>9360</v>
      </c>
      <c r="H1984" s="57">
        <v>8351</v>
      </c>
      <c r="I1984" s="57">
        <v>2</v>
      </c>
      <c r="J1984" s="152">
        <f t="shared" si="8"/>
        <v>32.370869425729872</v>
      </c>
      <c r="K1984" s="153" t="s">
        <v>13</v>
      </c>
      <c r="L1984" s="154">
        <f>AVERAGE(J1984:J1985)</f>
        <v>32.727554278082323</v>
      </c>
      <c r="M1984" s="154">
        <f>_xlfn.STDEV.S(J1984,J1985)</f>
        <v>0.50442855568988665</v>
      </c>
      <c r="N1984" s="33"/>
      <c r="O1984" s="33"/>
      <c r="P1984" s="23">
        <f t="shared" si="1"/>
        <v>311.7</v>
      </c>
      <c r="Q1984" s="117">
        <f>AVERAGE(P1984:P1985)</f>
        <v>303.04999999999995</v>
      </c>
    </row>
    <row r="1985" spans="1:17" ht="15.75" customHeight="1" x14ac:dyDescent="0.3">
      <c r="A1985" s="118">
        <v>3822</v>
      </c>
      <c r="B1985" s="118">
        <v>244</v>
      </c>
      <c r="C1985" s="57" t="s">
        <v>600</v>
      </c>
      <c r="D1985" s="57">
        <v>14</v>
      </c>
      <c r="E1985" s="58">
        <v>43591</v>
      </c>
      <c r="F1985" s="57">
        <v>5243</v>
      </c>
      <c r="G1985" s="151">
        <v>9161</v>
      </c>
      <c r="H1985" s="57">
        <v>8187</v>
      </c>
      <c r="I1985" s="57"/>
      <c r="J1985" s="152">
        <f t="shared" si="8"/>
        <v>33.084239130434781</v>
      </c>
      <c r="K1985" s="153"/>
      <c r="L1985" s="155"/>
      <c r="M1985" s="155"/>
      <c r="N1985" s="33"/>
      <c r="O1985" s="33"/>
      <c r="P1985" s="23">
        <f t="shared" si="1"/>
        <v>294.39999999999998</v>
      </c>
      <c r="Q1985" s="117"/>
    </row>
    <row r="1986" spans="1:17" ht="15.75" customHeight="1" x14ac:dyDescent="0.3">
      <c r="A1986" s="118">
        <v>4479</v>
      </c>
      <c r="B1986" s="118">
        <v>185</v>
      </c>
      <c r="C1986" s="57" t="s">
        <v>600</v>
      </c>
      <c r="D1986" s="57">
        <v>16</v>
      </c>
      <c r="E1986" s="58">
        <v>43607</v>
      </c>
      <c r="F1986" s="57">
        <v>5288</v>
      </c>
      <c r="G1986" s="57">
        <v>7406</v>
      </c>
      <c r="H1986" s="57">
        <v>7027</v>
      </c>
      <c r="I1986" s="57">
        <v>2</v>
      </c>
      <c r="J1986" s="152">
        <f t="shared" si="8"/>
        <v>21.794134560092008</v>
      </c>
      <c r="K1986" s="153"/>
      <c r="L1986" s="154">
        <f>AVERAGE(J1986:J1987)</f>
        <v>21.834567280046002</v>
      </c>
      <c r="M1986" s="154">
        <f>_xlfn.STDEV.S(J1986,J1987)</f>
        <v>5.7180500922574408E-2</v>
      </c>
      <c r="N1986" s="33"/>
      <c r="O1986" s="33"/>
      <c r="P1986" s="23">
        <f t="shared" si="1"/>
        <v>173.9</v>
      </c>
      <c r="Q1986" s="117">
        <f>AVERAGE(P1986:P1987)</f>
        <v>168.55</v>
      </c>
    </row>
    <row r="1987" spans="1:17" ht="15.75" customHeight="1" x14ac:dyDescent="0.3">
      <c r="A1987" s="118">
        <v>4480</v>
      </c>
      <c r="B1987" s="118">
        <v>186</v>
      </c>
      <c r="C1987" s="57" t="s">
        <v>600</v>
      </c>
      <c r="D1987" s="57">
        <v>16</v>
      </c>
      <c r="E1987" s="58">
        <v>43607</v>
      </c>
      <c r="F1987" s="57">
        <v>5251</v>
      </c>
      <c r="G1987" s="57">
        <v>7240</v>
      </c>
      <c r="H1987" s="57">
        <v>6883</v>
      </c>
      <c r="I1987" s="57"/>
      <c r="J1987" s="152">
        <f t="shared" si="8"/>
        <v>21.875</v>
      </c>
      <c r="K1987" s="153"/>
      <c r="L1987" s="155"/>
      <c r="M1987" s="155"/>
      <c r="N1987" s="33"/>
      <c r="O1987" s="33"/>
      <c r="P1987" s="23">
        <f t="shared" si="1"/>
        <v>163.19999999999999</v>
      </c>
      <c r="Q1987" s="117"/>
    </row>
    <row r="1988" spans="1:17" ht="15.75" customHeight="1" x14ac:dyDescent="0.3">
      <c r="A1988" s="118">
        <v>5125</v>
      </c>
      <c r="B1988" s="118">
        <v>185</v>
      </c>
      <c r="C1988" s="57" t="s">
        <v>600</v>
      </c>
      <c r="D1988" s="57">
        <v>18</v>
      </c>
      <c r="E1988" s="58">
        <v>43626</v>
      </c>
      <c r="F1988" s="57">
        <v>5288</v>
      </c>
      <c r="G1988" s="57">
        <v>8627</v>
      </c>
      <c r="H1988" s="57">
        <v>7979</v>
      </c>
      <c r="I1988" s="57">
        <v>7</v>
      </c>
      <c r="J1988" s="152">
        <f t="shared" si="8"/>
        <v>24.08026755852843</v>
      </c>
      <c r="K1988" s="153"/>
      <c r="L1988" s="154">
        <f>AVERAGE(J1988:J1989)</f>
        <v>24.707884897605005</v>
      </c>
      <c r="M1988" s="154">
        <f>_xlfn.STDEV.S(J1988,J1989)</f>
        <v>0.88758495290260409</v>
      </c>
      <c r="N1988" s="33"/>
      <c r="O1988" s="33"/>
      <c r="P1988" s="23">
        <f t="shared" si="1"/>
        <v>269.10000000000002</v>
      </c>
      <c r="Q1988" s="117">
        <f>AVERAGE(P1988:P1989)</f>
        <v>257.5</v>
      </c>
    </row>
    <row r="1989" spans="1:17" ht="15.75" customHeight="1" x14ac:dyDescent="0.3">
      <c r="A1989" s="118">
        <v>5126</v>
      </c>
      <c r="B1989" s="118">
        <v>186</v>
      </c>
      <c r="C1989" s="57" t="s">
        <v>600</v>
      </c>
      <c r="D1989" s="57">
        <v>18</v>
      </c>
      <c r="E1989" s="58">
        <v>43626</v>
      </c>
      <c r="F1989" s="57">
        <v>5251</v>
      </c>
      <c r="G1989" s="57">
        <v>8333</v>
      </c>
      <c r="H1989" s="57">
        <v>7710</v>
      </c>
      <c r="I1989" s="57"/>
      <c r="J1989" s="152">
        <f t="shared" si="8"/>
        <v>25.335502236681577</v>
      </c>
      <c r="K1989" s="153"/>
      <c r="L1989" s="155"/>
      <c r="M1989" s="155"/>
      <c r="N1989" s="33"/>
      <c r="O1989" s="33"/>
      <c r="P1989" s="23">
        <f t="shared" si="1"/>
        <v>245.9</v>
      </c>
      <c r="Q1989" s="117"/>
    </row>
    <row r="1990" spans="1:17" ht="15.75" customHeight="1" x14ac:dyDescent="0.3">
      <c r="A1990" s="118">
        <v>5669</v>
      </c>
      <c r="B1990" s="118">
        <v>113</v>
      </c>
      <c r="C1990" s="7" t="s">
        <v>600</v>
      </c>
      <c r="D1990" s="7">
        <v>21</v>
      </c>
      <c r="E1990" s="156">
        <v>43657</v>
      </c>
      <c r="F1990" s="7">
        <v>5283</v>
      </c>
      <c r="G1990" s="7">
        <v>7692</v>
      </c>
      <c r="H1990" s="7">
        <v>7296</v>
      </c>
      <c r="I1990" s="7">
        <v>7</v>
      </c>
      <c r="J1990" s="152">
        <f t="shared" si="8"/>
        <v>19.672131147540984</v>
      </c>
      <c r="K1990" s="153"/>
      <c r="L1990" s="154">
        <f>AVERAGE(J1990:J1991)</f>
        <v>19.55685150965467</v>
      </c>
      <c r="M1990" s="154">
        <f>_xlfn.STDEV.S(J1990,J1991)</f>
        <v>0.16303002736428407</v>
      </c>
      <c r="N1990" s="33"/>
      <c r="O1990" s="33"/>
      <c r="P1990" s="23">
        <f t="shared" si="1"/>
        <v>201.3</v>
      </c>
      <c r="Q1990" s="117">
        <f>AVERAGE(P1990:P1991)</f>
        <v>197.35000000000002</v>
      </c>
    </row>
    <row r="1991" spans="1:17" ht="15.75" customHeight="1" x14ac:dyDescent="0.3">
      <c r="A1991" s="118">
        <v>5670</v>
      </c>
      <c r="B1991" s="118">
        <v>114</v>
      </c>
      <c r="C1991" s="7" t="s">
        <v>600</v>
      </c>
      <c r="D1991" s="7">
        <v>21</v>
      </c>
      <c r="E1991" s="156">
        <v>43657</v>
      </c>
      <c r="F1991" s="7">
        <v>5247</v>
      </c>
      <c r="G1991" s="7">
        <v>7557</v>
      </c>
      <c r="H1991" s="7">
        <v>7181</v>
      </c>
      <c r="I1991" s="7"/>
      <c r="J1991" s="152">
        <f t="shared" si="8"/>
        <v>19.441571871768357</v>
      </c>
      <c r="K1991" s="153"/>
      <c r="L1991" s="155"/>
      <c r="M1991" s="155"/>
      <c r="N1991" s="33"/>
      <c r="O1991" s="33"/>
      <c r="P1991" s="23">
        <f t="shared" si="1"/>
        <v>193.4</v>
      </c>
      <c r="Q1991" s="117"/>
    </row>
    <row r="1992" spans="1:17" ht="15.75" customHeight="1" x14ac:dyDescent="0.3">
      <c r="A1992" s="118">
        <v>6145</v>
      </c>
      <c r="B1992" s="118">
        <v>196</v>
      </c>
      <c r="C1992" s="7" t="s">
        <v>600</v>
      </c>
      <c r="D1992" s="7">
        <v>22</v>
      </c>
      <c r="E1992" s="156">
        <v>43685</v>
      </c>
      <c r="F1992" s="7">
        <v>5243</v>
      </c>
      <c r="G1992" s="7">
        <v>8388</v>
      </c>
      <c r="H1992" s="7">
        <v>7947</v>
      </c>
      <c r="I1992" s="7">
        <v>9</v>
      </c>
      <c r="J1992" s="152">
        <f t="shared" si="8"/>
        <v>16.309171597633135</v>
      </c>
      <c r="K1992" s="153"/>
      <c r="L1992" s="154">
        <f>AVERAGE(J1992:J1993)</f>
        <v>16.295485994511285</v>
      </c>
      <c r="M1992" s="154">
        <f>_xlfn.STDEV.S(J1992,J1993)</f>
        <v>1.935436554417579E-2</v>
      </c>
      <c r="N1992" s="33"/>
      <c r="O1992" s="33"/>
      <c r="P1992" s="23">
        <f t="shared" si="1"/>
        <v>270.39999999999998</v>
      </c>
      <c r="Q1992" s="117">
        <f>AVERAGE(P1992:P1993)</f>
        <v>262.95</v>
      </c>
    </row>
    <row r="1993" spans="1:17" ht="15.75" customHeight="1" x14ac:dyDescent="0.3">
      <c r="A1993" s="118">
        <v>6146</v>
      </c>
      <c r="B1993" s="118">
        <v>196</v>
      </c>
      <c r="C1993" s="7" t="s">
        <v>600</v>
      </c>
      <c r="D1993" s="7">
        <v>22</v>
      </c>
      <c r="E1993" s="156">
        <v>43685</v>
      </c>
      <c r="F1993" s="7">
        <v>5243</v>
      </c>
      <c r="G1993" s="7">
        <v>8214</v>
      </c>
      <c r="H1993" s="7">
        <v>7798</v>
      </c>
      <c r="I1993" s="7"/>
      <c r="J1993" s="152">
        <f t="shared" si="8"/>
        <v>16.281800391389435</v>
      </c>
      <c r="K1993" s="153"/>
      <c r="L1993" s="155"/>
      <c r="M1993" s="155"/>
      <c r="N1993" s="33"/>
      <c r="O1993" s="33"/>
      <c r="P1993" s="23">
        <f t="shared" si="1"/>
        <v>255.5</v>
      </c>
      <c r="Q1993" s="117"/>
    </row>
    <row r="1994" spans="1:17" ht="15.75" customHeight="1" x14ac:dyDescent="0.3">
      <c r="A1994" s="118">
        <v>3823</v>
      </c>
      <c r="B1994" s="118">
        <v>245</v>
      </c>
      <c r="C1994" s="57" t="s">
        <v>601</v>
      </c>
      <c r="D1994" s="57">
        <v>14</v>
      </c>
      <c r="E1994" s="58">
        <v>43591</v>
      </c>
      <c r="F1994" s="57">
        <v>5235</v>
      </c>
      <c r="G1994" s="151">
        <v>8662</v>
      </c>
      <c r="H1994" s="57">
        <v>7420</v>
      </c>
      <c r="I1994" s="57">
        <v>2</v>
      </c>
      <c r="J1994" s="152">
        <f t="shared" si="8"/>
        <v>56.84210526315789</v>
      </c>
      <c r="K1994" s="153" t="s">
        <v>377</v>
      </c>
      <c r="L1994" s="154">
        <f>AVERAGE(J1994:J1995)</f>
        <v>57.573301766527045</v>
      </c>
      <c r="M1994" s="154">
        <f>_xlfn.STDEV.S(J1994,J1995)</f>
        <v>1.0340680118244434</v>
      </c>
      <c r="N1994" s="33">
        <v>2</v>
      </c>
      <c r="O1994" s="33"/>
      <c r="P1994" s="23">
        <f t="shared" si="1"/>
        <v>218.5</v>
      </c>
      <c r="Q1994" s="117">
        <f>AVERAGE(P1994:P1995)</f>
        <v>224.85</v>
      </c>
    </row>
    <row r="1995" spans="1:17" ht="15.75" customHeight="1" x14ac:dyDescent="0.3">
      <c r="A1995" s="118">
        <v>3824</v>
      </c>
      <c r="B1995" s="118">
        <v>246</v>
      </c>
      <c r="C1995" s="57" t="s">
        <v>601</v>
      </c>
      <c r="D1995" s="57">
        <v>14</v>
      </c>
      <c r="E1995" s="58">
        <v>43591</v>
      </c>
      <c r="F1995" s="57">
        <v>5309</v>
      </c>
      <c r="G1995" s="151">
        <v>8969</v>
      </c>
      <c r="H1995" s="57">
        <v>7621</v>
      </c>
      <c r="I1995" s="57"/>
      <c r="J1995" s="152">
        <f t="shared" si="8"/>
        <v>58.3044982698962</v>
      </c>
      <c r="K1995" s="153"/>
      <c r="L1995" s="155"/>
      <c r="M1995" s="155"/>
      <c r="N1995" s="33"/>
      <c r="O1995" s="33"/>
      <c r="P1995" s="23">
        <f t="shared" si="1"/>
        <v>231.2</v>
      </c>
      <c r="Q1995" s="117"/>
    </row>
    <row r="1996" spans="1:17" ht="15.75" customHeight="1" x14ac:dyDescent="0.3">
      <c r="A1996" s="118">
        <v>4481</v>
      </c>
      <c r="B1996" s="118">
        <v>187</v>
      </c>
      <c r="C1996" s="57" t="s">
        <v>601</v>
      </c>
      <c r="D1996" s="57">
        <v>16</v>
      </c>
      <c r="E1996" s="58">
        <v>43607</v>
      </c>
      <c r="F1996" s="57">
        <v>5214</v>
      </c>
      <c r="G1996" s="57">
        <v>6532</v>
      </c>
      <c r="H1996" s="57">
        <v>6295</v>
      </c>
      <c r="I1996" s="57">
        <v>2</v>
      </c>
      <c r="J1996" s="152">
        <f t="shared" si="8"/>
        <v>21.924144310823312</v>
      </c>
      <c r="K1996" s="153" t="s">
        <v>13</v>
      </c>
      <c r="L1996" s="154">
        <f>AVERAGE(J1996:J1997)</f>
        <v>22.271595964935464</v>
      </c>
      <c r="M1996" s="154">
        <f>_xlfn.STDEV.S(J1996,J1997)</f>
        <v>0.49137084151437399</v>
      </c>
      <c r="N1996" s="33"/>
      <c r="O1996" s="33"/>
      <c r="P1996" s="23">
        <f t="shared" si="1"/>
        <v>108.1</v>
      </c>
      <c r="Q1996" s="117">
        <f>AVERAGE(P1996:P1997)</f>
        <v>104.44999999999999</v>
      </c>
    </row>
    <row r="1997" spans="1:17" ht="15.75" customHeight="1" x14ac:dyDescent="0.3">
      <c r="A1997" s="118">
        <v>4482</v>
      </c>
      <c r="B1997" s="118">
        <v>188</v>
      </c>
      <c r="C1997" s="57" t="s">
        <v>601</v>
      </c>
      <c r="D1997" s="57">
        <v>16</v>
      </c>
      <c r="E1997" s="58">
        <v>43607</v>
      </c>
      <c r="F1997" s="57">
        <v>5267</v>
      </c>
      <c r="G1997" s="57">
        <v>6503</v>
      </c>
      <c r="H1997" s="57">
        <v>6275</v>
      </c>
      <c r="I1997" s="57"/>
      <c r="J1997" s="152">
        <f t="shared" si="8"/>
        <v>22.61904761904762</v>
      </c>
      <c r="K1997" s="153"/>
      <c r="L1997" s="155"/>
      <c r="M1997" s="155"/>
      <c r="N1997" s="33"/>
      <c r="O1997" s="33"/>
      <c r="P1997" s="23">
        <f t="shared" si="1"/>
        <v>100.8</v>
      </c>
      <c r="Q1997" s="117"/>
    </row>
    <row r="1998" spans="1:17" ht="15.75" customHeight="1" x14ac:dyDescent="0.3">
      <c r="A1998" s="118">
        <v>5127</v>
      </c>
      <c r="B1998" s="118">
        <v>187</v>
      </c>
      <c r="C1998" s="57" t="s">
        <v>601</v>
      </c>
      <c r="D1998" s="57">
        <v>18</v>
      </c>
      <c r="E1998" s="58">
        <v>43626</v>
      </c>
      <c r="F1998" s="57">
        <v>5214</v>
      </c>
      <c r="G1998" s="57">
        <v>7007</v>
      </c>
      <c r="H1998" s="57">
        <v>6696</v>
      </c>
      <c r="I1998" s="57">
        <v>6</v>
      </c>
      <c r="J1998" s="152">
        <f t="shared" si="8"/>
        <v>20.985155195681511</v>
      </c>
      <c r="K1998" s="153"/>
      <c r="L1998" s="154">
        <f>AVERAGE(J1998:J1999)</f>
        <v>20.958456862932621</v>
      </c>
      <c r="M1998" s="154">
        <f>_xlfn.STDEV.S(J1998,J1999)</f>
        <v>3.7757144266231717E-2</v>
      </c>
      <c r="N1998" s="33"/>
      <c r="O1998" s="33"/>
      <c r="P1998" s="23">
        <f t="shared" si="1"/>
        <v>148.19999999999999</v>
      </c>
      <c r="Q1998" s="117">
        <f>AVERAGE(P1998:P1999)</f>
        <v>150.30000000000001</v>
      </c>
    </row>
    <row r="1999" spans="1:17" ht="15.75" customHeight="1" x14ac:dyDescent="0.3">
      <c r="A1999" s="118">
        <v>5128</v>
      </c>
      <c r="B1999" s="118">
        <v>188</v>
      </c>
      <c r="C1999" s="57" t="s">
        <v>601</v>
      </c>
      <c r="D1999" s="57">
        <v>18</v>
      </c>
      <c r="E1999" s="58">
        <v>43626</v>
      </c>
      <c r="F1999" s="57">
        <v>5267</v>
      </c>
      <c r="G1999" s="57">
        <v>7110</v>
      </c>
      <c r="H1999" s="57">
        <v>6791</v>
      </c>
      <c r="I1999" s="57"/>
      <c r="J1999" s="152">
        <f t="shared" si="8"/>
        <v>20.931758530183728</v>
      </c>
      <c r="K1999" s="153"/>
      <c r="L1999" s="155"/>
      <c r="M1999" s="155"/>
      <c r="N1999" s="33"/>
      <c r="O1999" s="33"/>
      <c r="P1999" s="23">
        <f t="shared" si="1"/>
        <v>152.4</v>
      </c>
      <c r="Q1999" s="117"/>
    </row>
    <row r="2000" spans="1:17" ht="15.75" customHeight="1" x14ac:dyDescent="0.3">
      <c r="A2000" s="118">
        <v>5671</v>
      </c>
      <c r="B2000" s="118">
        <v>115</v>
      </c>
      <c r="C2000" s="7" t="s">
        <v>601</v>
      </c>
      <c r="D2000" s="7">
        <v>21</v>
      </c>
      <c r="E2000" s="156">
        <v>43657</v>
      </c>
      <c r="F2000" s="7">
        <v>5260</v>
      </c>
      <c r="G2000" s="7">
        <v>6835</v>
      </c>
      <c r="H2000" s="7">
        <v>6508</v>
      </c>
      <c r="I2000" s="7">
        <v>6</v>
      </c>
      <c r="J2000" s="152">
        <f t="shared" si="8"/>
        <v>26.201923076923077</v>
      </c>
      <c r="K2000" s="153"/>
      <c r="L2000" s="154">
        <f>AVERAGE(J2000:J2001)</f>
        <v>25.963706636500753</v>
      </c>
      <c r="M2000" s="154">
        <f>_xlfn.STDEV.S(J2000,J2001)</f>
        <v>0.33688892082549038</v>
      </c>
      <c r="N2000" s="33"/>
      <c r="O2000" s="33"/>
      <c r="P2000" s="23">
        <f t="shared" si="1"/>
        <v>124.8</v>
      </c>
      <c r="Q2000" s="117">
        <f>AVERAGE(P2000:P2001)</f>
        <v>126.15</v>
      </c>
    </row>
    <row r="2001" spans="1:17" ht="15.75" customHeight="1" x14ac:dyDescent="0.3">
      <c r="A2001" s="118">
        <v>5672</v>
      </c>
      <c r="B2001" s="118">
        <v>116</v>
      </c>
      <c r="C2001" s="7" t="s">
        <v>601</v>
      </c>
      <c r="D2001" s="7">
        <v>21</v>
      </c>
      <c r="E2001" s="156">
        <v>43657</v>
      </c>
      <c r="F2001" s="7">
        <v>5263</v>
      </c>
      <c r="G2001" s="7">
        <v>6866</v>
      </c>
      <c r="H2001" s="7">
        <v>6538</v>
      </c>
      <c r="I2001" s="7"/>
      <c r="J2001" s="152">
        <f t="shared" si="8"/>
        <v>25.725490196078432</v>
      </c>
      <c r="K2001" s="153"/>
      <c r="L2001" s="155"/>
      <c r="M2001" s="155"/>
      <c r="N2001" s="33"/>
      <c r="O2001" s="33"/>
      <c r="P2001" s="23">
        <f t="shared" si="1"/>
        <v>127.5</v>
      </c>
      <c r="Q2001" s="117"/>
    </row>
    <row r="2002" spans="1:17" ht="15.75" customHeight="1" x14ac:dyDescent="0.3">
      <c r="A2002" s="118">
        <v>6147</v>
      </c>
      <c r="B2002" s="118">
        <v>197</v>
      </c>
      <c r="C2002" s="7" t="s">
        <v>601</v>
      </c>
      <c r="D2002" s="7">
        <v>22</v>
      </c>
      <c r="E2002" s="156">
        <v>43685</v>
      </c>
      <c r="F2002" s="7">
        <v>5252</v>
      </c>
      <c r="G2002" s="7">
        <v>7695</v>
      </c>
      <c r="H2002" s="7">
        <v>7350</v>
      </c>
      <c r="I2002" s="7">
        <v>6</v>
      </c>
      <c r="J2002" s="152">
        <f t="shared" si="8"/>
        <v>16.44423260247855</v>
      </c>
      <c r="K2002" s="153"/>
      <c r="L2002" s="154">
        <f>AVERAGE(J2002:J2003)</f>
        <v>16.200839705494595</v>
      </c>
      <c r="M2002" s="154">
        <f>_xlfn.STDEV.S(J2002,J2003)</f>
        <v>0.3442095358999876</v>
      </c>
      <c r="N2002" s="33"/>
      <c r="O2002" s="33"/>
      <c r="P2002" s="23">
        <f t="shared" si="1"/>
        <v>209.8</v>
      </c>
      <c r="Q2002" s="117">
        <f>AVERAGE(P2002:P2003)</f>
        <v>208.3</v>
      </c>
    </row>
    <row r="2003" spans="1:17" ht="15.75" customHeight="1" x14ac:dyDescent="0.3">
      <c r="A2003" s="118">
        <v>6148</v>
      </c>
      <c r="B2003" s="118">
        <v>197</v>
      </c>
      <c r="C2003" s="7" t="s">
        <v>601</v>
      </c>
      <c r="D2003" s="7">
        <v>22</v>
      </c>
      <c r="E2003" s="156">
        <v>43685</v>
      </c>
      <c r="F2003" s="7">
        <v>5252</v>
      </c>
      <c r="G2003" s="7">
        <v>7650</v>
      </c>
      <c r="H2003" s="7">
        <v>7320</v>
      </c>
      <c r="I2003" s="7"/>
      <c r="J2003" s="152">
        <f t="shared" si="8"/>
        <v>15.957446808510639</v>
      </c>
      <c r="K2003" s="153"/>
      <c r="L2003" s="155"/>
      <c r="M2003" s="155"/>
      <c r="N2003" s="33"/>
      <c r="O2003" s="33"/>
      <c r="P2003" s="23">
        <f t="shared" si="1"/>
        <v>206.8</v>
      </c>
      <c r="Q2003" s="117"/>
    </row>
    <row r="2004" spans="1:17" ht="15.75" customHeight="1" x14ac:dyDescent="0.3">
      <c r="A2004" s="118">
        <v>3465</v>
      </c>
      <c r="B2004" s="118">
        <v>221</v>
      </c>
      <c r="C2004" s="67" t="s">
        <v>602</v>
      </c>
      <c r="D2004" s="67">
        <v>13</v>
      </c>
      <c r="E2004" s="68">
        <v>43587</v>
      </c>
      <c r="F2004" s="67">
        <v>5187</v>
      </c>
      <c r="G2004" s="67">
        <v>7044</v>
      </c>
      <c r="H2004" s="67">
        <v>6684</v>
      </c>
      <c r="I2004" s="67">
        <v>1</v>
      </c>
      <c r="J2004" s="157">
        <f t="shared" si="8"/>
        <v>24.048096192384769</v>
      </c>
      <c r="K2004" s="158" t="s">
        <v>13</v>
      </c>
      <c r="L2004" s="159">
        <f>AVERAGE(J2004:J2005)</f>
        <v>25.166398952660192</v>
      </c>
      <c r="M2004" s="159">
        <f>_xlfn.STDEV.S(J2004,J2005)</f>
        <v>1.5815189304207713</v>
      </c>
      <c r="N2004" s="33">
        <v>1</v>
      </c>
      <c r="O2004" s="33"/>
      <c r="P2004" s="23">
        <f t="shared" si="1"/>
        <v>149.69999999999999</v>
      </c>
      <c r="Q2004" s="117">
        <f>AVERAGE(P2004:P2005)</f>
        <v>159.5</v>
      </c>
    </row>
    <row r="2005" spans="1:17" ht="15.75" customHeight="1" x14ac:dyDescent="0.3">
      <c r="A2005" s="118">
        <v>3466</v>
      </c>
      <c r="B2005" s="118">
        <v>222</v>
      </c>
      <c r="C2005" s="67" t="s">
        <v>602</v>
      </c>
      <c r="D2005" s="67">
        <v>13</v>
      </c>
      <c r="E2005" s="68">
        <v>43587</v>
      </c>
      <c r="F2005" s="67">
        <v>5216</v>
      </c>
      <c r="G2005" s="67">
        <v>7354</v>
      </c>
      <c r="H2005" s="67">
        <v>6909</v>
      </c>
      <c r="I2005" s="67"/>
      <c r="J2005" s="157">
        <f t="shared" si="8"/>
        <v>26.284701712935615</v>
      </c>
      <c r="K2005" s="158"/>
      <c r="L2005" s="160"/>
      <c r="M2005" s="160"/>
      <c r="N2005" s="33"/>
      <c r="O2005" s="33"/>
      <c r="P2005" s="23">
        <f t="shared" si="1"/>
        <v>169.3</v>
      </c>
      <c r="Q2005" s="117"/>
    </row>
    <row r="2006" spans="1:17" ht="15.75" customHeight="1" x14ac:dyDescent="0.3">
      <c r="A2006" s="118">
        <v>4185</v>
      </c>
      <c r="B2006" s="118">
        <v>215</v>
      </c>
      <c r="C2006" s="67" t="s">
        <v>602</v>
      </c>
      <c r="D2006" s="67">
        <v>15</v>
      </c>
      <c r="E2006" s="68">
        <v>43599</v>
      </c>
      <c r="F2006" s="67">
        <v>5148</v>
      </c>
      <c r="G2006" s="67">
        <v>7667</v>
      </c>
      <c r="H2006" s="67">
        <v>7075</v>
      </c>
      <c r="I2006" s="67"/>
      <c r="J2006" s="157">
        <f t="shared" si="8"/>
        <v>30.721328489880644</v>
      </c>
      <c r="K2006" s="157"/>
      <c r="L2006" s="159">
        <f>AVERAGE(J2006:J2007)</f>
        <v>31.191070667418998</v>
      </c>
      <c r="M2006" s="159">
        <f>_xlfn.STDEV.S(J2006,J2007)</f>
        <v>0.66431575829341039</v>
      </c>
      <c r="N2006" s="33"/>
      <c r="O2006" s="33"/>
      <c r="P2006" s="23">
        <f t="shared" si="1"/>
        <v>192.7</v>
      </c>
      <c r="Q2006" s="117">
        <f>AVERAGE(P2006:P2007)</f>
        <v>196</v>
      </c>
    </row>
    <row r="2007" spans="1:17" ht="15.75" customHeight="1" x14ac:dyDescent="0.3">
      <c r="A2007" s="118">
        <v>4186</v>
      </c>
      <c r="B2007" s="118">
        <v>216</v>
      </c>
      <c r="C2007" s="67" t="s">
        <v>602</v>
      </c>
      <c r="D2007" s="67">
        <v>15</v>
      </c>
      <c r="E2007" s="68">
        <v>43599</v>
      </c>
      <c r="F2007" s="67">
        <v>5240</v>
      </c>
      <c r="G2007" s="67">
        <v>7864</v>
      </c>
      <c r="H2007" s="67">
        <v>7233</v>
      </c>
      <c r="I2007" s="67"/>
      <c r="J2007" s="157">
        <f t="shared" si="8"/>
        <v>31.660812844957352</v>
      </c>
      <c r="K2007" s="157"/>
      <c r="L2007" s="160"/>
      <c r="M2007" s="160"/>
      <c r="N2007" s="33"/>
      <c r="O2007" s="33"/>
      <c r="P2007" s="23">
        <f t="shared" si="1"/>
        <v>199.3</v>
      </c>
      <c r="Q2007" s="117"/>
    </row>
    <row r="2008" spans="1:17" ht="15.75" customHeight="1" x14ac:dyDescent="0.3">
      <c r="A2008" s="118">
        <v>4831</v>
      </c>
      <c r="B2008" s="118">
        <v>215</v>
      </c>
      <c r="C2008" s="67" t="s">
        <v>602</v>
      </c>
      <c r="D2008" s="67">
        <v>17</v>
      </c>
      <c r="E2008" s="68">
        <v>43619</v>
      </c>
      <c r="F2008" s="67">
        <v>5148</v>
      </c>
      <c r="G2008" s="67">
        <v>8092</v>
      </c>
      <c r="H2008" s="67">
        <v>7478</v>
      </c>
      <c r="I2008" s="67"/>
      <c r="J2008" s="157">
        <f t="shared" si="8"/>
        <v>26.351931330472102</v>
      </c>
      <c r="K2008" s="158"/>
      <c r="L2008" s="159">
        <f>AVERAGE(J2008:J2009)</f>
        <v>26.19552556743654</v>
      </c>
      <c r="M2008" s="159">
        <f>_xlfn.STDEV.S(J2008,J2009)</f>
        <v>0.2211911513182033</v>
      </c>
      <c r="N2008" s="33"/>
      <c r="O2008" s="33"/>
      <c r="P2008" s="23">
        <f t="shared" si="1"/>
        <v>233</v>
      </c>
      <c r="Q2008" s="117">
        <f>AVERAGE(P2008:P2009)</f>
        <v>239.2</v>
      </c>
    </row>
    <row r="2009" spans="1:17" ht="15.75" customHeight="1" x14ac:dyDescent="0.3">
      <c r="A2009" s="118">
        <v>4832</v>
      </c>
      <c r="B2009" s="118">
        <v>216</v>
      </c>
      <c r="C2009" s="67" t="s">
        <v>602</v>
      </c>
      <c r="D2009" s="67">
        <v>17</v>
      </c>
      <c r="E2009" s="68">
        <v>43619</v>
      </c>
      <c r="F2009" s="67">
        <v>5240</v>
      </c>
      <c r="G2009" s="67">
        <v>8333</v>
      </c>
      <c r="H2009" s="67">
        <v>7694</v>
      </c>
      <c r="I2009" s="67"/>
      <c r="J2009" s="157">
        <f t="shared" si="8"/>
        <v>26.039119804400979</v>
      </c>
      <c r="K2009" s="158"/>
      <c r="L2009" s="160"/>
      <c r="M2009" s="160"/>
      <c r="N2009" s="33"/>
      <c r="O2009" s="33"/>
      <c r="P2009" s="23">
        <f t="shared" si="1"/>
        <v>245.4</v>
      </c>
      <c r="Q2009" s="117"/>
    </row>
    <row r="2010" spans="1:17" ht="15.75" customHeight="1" x14ac:dyDescent="0.3">
      <c r="A2010" s="118">
        <v>5415</v>
      </c>
      <c r="B2010" s="118">
        <v>153</v>
      </c>
      <c r="C2010" s="7" t="s">
        <v>602</v>
      </c>
      <c r="D2010" s="7">
        <v>19</v>
      </c>
      <c r="E2010" s="156">
        <v>43637</v>
      </c>
      <c r="F2010" s="7">
        <v>5238</v>
      </c>
      <c r="G2010" s="7">
        <v>7611</v>
      </c>
      <c r="H2010" s="7">
        <v>7172</v>
      </c>
      <c r="I2010" s="7">
        <v>5</v>
      </c>
      <c r="J2010" s="161">
        <f t="shared" si="8"/>
        <v>22.699069286452946</v>
      </c>
      <c r="K2010" s="3"/>
      <c r="L2010" s="162">
        <f>AVERAGE(J2010:J2011)</f>
        <v>22.867439506935717</v>
      </c>
      <c r="M2010" s="162">
        <f>_xlfn.STDEV.S(J2010,J2011)</f>
        <v>0.23811144930648562</v>
      </c>
      <c r="N2010" s="33"/>
      <c r="O2010" s="33"/>
      <c r="P2010" s="23">
        <f t="shared" si="1"/>
        <v>193.4</v>
      </c>
      <c r="Q2010" s="117">
        <f>AVERAGE(P2010:P2011)</f>
        <v>190.25</v>
      </c>
    </row>
    <row r="2011" spans="1:17" ht="15.75" customHeight="1" x14ac:dyDescent="0.3">
      <c r="A2011" s="118">
        <v>5416</v>
      </c>
      <c r="B2011" s="118">
        <v>154</v>
      </c>
      <c r="C2011" s="7" t="s">
        <v>602</v>
      </c>
      <c r="D2011" s="7">
        <v>19</v>
      </c>
      <c r="E2011" s="156">
        <v>43637</v>
      </c>
      <c r="F2011" s="7">
        <v>5194</v>
      </c>
      <c r="G2011" s="7">
        <v>7496</v>
      </c>
      <c r="H2011" s="7">
        <v>7065</v>
      </c>
      <c r="I2011" s="7"/>
      <c r="J2011" s="161">
        <f t="shared" si="8"/>
        <v>23.035809727418492</v>
      </c>
      <c r="K2011" s="3"/>
      <c r="L2011" s="23"/>
      <c r="M2011" s="23"/>
      <c r="N2011" s="33"/>
      <c r="O2011" s="33"/>
      <c r="P2011" s="23">
        <f t="shared" si="1"/>
        <v>187.1</v>
      </c>
      <c r="Q2011" s="117"/>
    </row>
    <row r="2012" spans="1:17" ht="15.75" customHeight="1" x14ac:dyDescent="0.3">
      <c r="A2012" s="118">
        <v>6149</v>
      </c>
      <c r="B2012" s="118">
        <v>198</v>
      </c>
      <c r="C2012" s="7" t="s">
        <v>602</v>
      </c>
      <c r="D2012" s="7">
        <v>22</v>
      </c>
      <c r="E2012" s="156">
        <v>43685</v>
      </c>
      <c r="F2012" s="7">
        <v>5320</v>
      </c>
      <c r="G2012" s="7">
        <v>7658</v>
      </c>
      <c r="H2012" s="7">
        <v>7341</v>
      </c>
      <c r="I2012" s="7">
        <v>5</v>
      </c>
      <c r="J2012" s="152">
        <f t="shared" si="8"/>
        <v>15.685304304799605</v>
      </c>
      <c r="K2012" s="153"/>
      <c r="L2012" s="154">
        <f>AVERAGE(J2012:J2013)</f>
        <v>15.682814013805974</v>
      </c>
      <c r="M2012" s="154">
        <f>_xlfn.STDEV.S(J2012,J2013)</f>
        <v>3.5218032974483194E-3</v>
      </c>
      <c r="N2012" s="33"/>
      <c r="O2012" s="33"/>
      <c r="P2012" s="23">
        <f t="shared" si="1"/>
        <v>202.1</v>
      </c>
      <c r="Q2012" s="117">
        <f>AVERAGE(P2012:P2013)</f>
        <v>199.89999999999998</v>
      </c>
    </row>
    <row r="2013" spans="1:17" ht="15.75" customHeight="1" x14ac:dyDescent="0.3">
      <c r="A2013" s="118">
        <v>6150</v>
      </c>
      <c r="B2013" s="118">
        <v>198</v>
      </c>
      <c r="C2013" s="7" t="s">
        <v>602</v>
      </c>
      <c r="D2013" s="7">
        <v>22</v>
      </c>
      <c r="E2013" s="156">
        <v>43685</v>
      </c>
      <c r="F2013" s="7">
        <v>5320</v>
      </c>
      <c r="G2013" s="7">
        <v>7607</v>
      </c>
      <c r="H2013" s="7">
        <v>7297</v>
      </c>
      <c r="I2013" s="7"/>
      <c r="J2013" s="152">
        <f t="shared" si="8"/>
        <v>15.680323722812343</v>
      </c>
      <c r="K2013" s="153"/>
      <c r="L2013" s="155"/>
      <c r="M2013" s="155"/>
      <c r="N2013" s="33"/>
      <c r="O2013" s="33"/>
      <c r="P2013" s="23">
        <f t="shared" si="1"/>
        <v>197.7</v>
      </c>
      <c r="Q2013" s="117"/>
    </row>
    <row r="2014" spans="1:17" ht="15.75" customHeight="1" x14ac:dyDescent="0.3">
      <c r="A2014" s="118">
        <v>3467</v>
      </c>
      <c r="B2014" s="118">
        <v>223</v>
      </c>
      <c r="C2014" s="57" t="s">
        <v>603</v>
      </c>
      <c r="D2014" s="57">
        <v>13</v>
      </c>
      <c r="E2014" s="58">
        <v>43587</v>
      </c>
      <c r="F2014" s="57">
        <v>5225</v>
      </c>
      <c r="G2014" s="57">
        <v>8321</v>
      </c>
      <c r="H2014" s="57">
        <v>7469</v>
      </c>
      <c r="I2014" s="57">
        <v>1</v>
      </c>
      <c r="J2014" s="152">
        <f t="shared" si="8"/>
        <v>37.967914438502675</v>
      </c>
      <c r="K2014" s="153" t="s">
        <v>377</v>
      </c>
      <c r="L2014" s="154">
        <f>AVERAGE(J2014:J2015)</f>
        <v>38.518735900371482</v>
      </c>
      <c r="M2014" s="154">
        <f>_xlfn.STDEV.S(J2014,J2015)</f>
        <v>0.77897918182104176</v>
      </c>
      <c r="N2014" s="33">
        <v>2</v>
      </c>
      <c r="O2014" s="33"/>
      <c r="P2014" s="23">
        <f t="shared" si="1"/>
        <v>224.4</v>
      </c>
      <c r="Q2014" s="117">
        <f>AVERAGE(P2014:P2015)</f>
        <v>222.9</v>
      </c>
    </row>
    <row r="2015" spans="1:17" ht="15.75" customHeight="1" x14ac:dyDescent="0.3">
      <c r="A2015" s="118">
        <v>3468</v>
      </c>
      <c r="B2015" s="118">
        <v>224</v>
      </c>
      <c r="C2015" s="57" t="s">
        <v>603</v>
      </c>
      <c r="D2015" s="57">
        <v>13</v>
      </c>
      <c r="E2015" s="58">
        <v>43587</v>
      </c>
      <c r="F2015" s="57">
        <v>5231</v>
      </c>
      <c r="G2015" s="57">
        <v>8310</v>
      </c>
      <c r="H2015" s="57">
        <v>7445</v>
      </c>
      <c r="I2015" s="57"/>
      <c r="J2015" s="152">
        <f t="shared" si="8"/>
        <v>39.069557362240289</v>
      </c>
      <c r="K2015" s="153"/>
      <c r="L2015" s="155"/>
      <c r="M2015" s="155"/>
      <c r="N2015" s="33"/>
      <c r="O2015" s="33"/>
      <c r="P2015" s="23">
        <f t="shared" si="1"/>
        <v>221.4</v>
      </c>
      <c r="Q2015" s="117"/>
    </row>
    <row r="2016" spans="1:17" ht="15.75" customHeight="1" x14ac:dyDescent="0.3">
      <c r="A2016" s="118">
        <v>4187</v>
      </c>
      <c r="B2016" s="118">
        <v>217</v>
      </c>
      <c r="C2016" s="57" t="s">
        <v>603</v>
      </c>
      <c r="D2016" s="57">
        <v>15</v>
      </c>
      <c r="E2016" s="58">
        <v>43599</v>
      </c>
      <c r="F2016" s="57">
        <v>5263</v>
      </c>
      <c r="G2016" s="57">
        <v>9096</v>
      </c>
      <c r="H2016" s="57">
        <v>7978</v>
      </c>
      <c r="I2016" s="57"/>
      <c r="J2016" s="152">
        <f t="shared" si="8"/>
        <v>41.178637200736652</v>
      </c>
      <c r="K2016" s="152" t="s">
        <v>604</v>
      </c>
      <c r="L2016" s="154">
        <f>AVERAGE(J2016:J2017)</f>
        <v>41.83931860036833</v>
      </c>
      <c r="M2016" s="154">
        <f>_xlfn.STDEV.S(J2016,J2017)</f>
        <v>0.93434459576675188</v>
      </c>
      <c r="N2016" s="33"/>
      <c r="O2016" s="33"/>
      <c r="P2016" s="23">
        <f t="shared" si="1"/>
        <v>271.5</v>
      </c>
      <c r="Q2016" s="117">
        <f>AVERAGE(P2016:P2017)</f>
        <v>267.75</v>
      </c>
    </row>
    <row r="2017" spans="1:17" ht="15.75" customHeight="1" x14ac:dyDescent="0.3">
      <c r="A2017" s="118">
        <v>4188</v>
      </c>
      <c r="B2017" s="118">
        <v>218</v>
      </c>
      <c r="C2017" s="57" t="s">
        <v>603</v>
      </c>
      <c r="D2017" s="57">
        <v>15</v>
      </c>
      <c r="E2017" s="58">
        <v>43599</v>
      </c>
      <c r="F2017" s="57">
        <v>5280</v>
      </c>
      <c r="G2017" s="57">
        <v>9042</v>
      </c>
      <c r="H2017" s="57">
        <v>7920</v>
      </c>
      <c r="I2017" s="57"/>
      <c r="J2017" s="152">
        <f t="shared" si="8"/>
        <v>42.5</v>
      </c>
      <c r="K2017" s="152"/>
      <c r="L2017" s="155"/>
      <c r="M2017" s="155"/>
      <c r="N2017" s="33"/>
      <c r="O2017" s="33"/>
      <c r="P2017" s="23">
        <f t="shared" si="1"/>
        <v>264</v>
      </c>
      <c r="Q2017" s="117"/>
    </row>
    <row r="2018" spans="1:17" ht="15.75" customHeight="1" x14ac:dyDescent="0.3">
      <c r="A2018" s="118">
        <v>4833</v>
      </c>
      <c r="B2018" s="118">
        <v>217</v>
      </c>
      <c r="C2018" s="57" t="s">
        <v>603</v>
      </c>
      <c r="D2018" s="57">
        <v>17</v>
      </c>
      <c r="E2018" s="58">
        <v>43619</v>
      </c>
      <c r="F2018" s="57">
        <v>5263</v>
      </c>
      <c r="G2018" s="57">
        <v>9028</v>
      </c>
      <c r="H2018" s="57">
        <v>7950</v>
      </c>
      <c r="I2018" s="57"/>
      <c r="J2018" s="152">
        <f t="shared" si="8"/>
        <v>40.119091924078901</v>
      </c>
      <c r="K2018" s="153"/>
      <c r="L2018" s="154">
        <f>AVERAGE(J2018:J2019)</f>
        <v>40.385477194131141</v>
      </c>
      <c r="M2018" s="154">
        <f>_xlfn.STDEV.S(J2018,J2019)</f>
        <v>0.376725661724297</v>
      </c>
      <c r="N2018" s="33"/>
      <c r="O2018" s="33"/>
      <c r="P2018" s="23">
        <f t="shared" si="1"/>
        <v>268.7</v>
      </c>
      <c r="Q2018" s="117">
        <f>AVERAGE(P2018:P2019)</f>
        <v>273.95</v>
      </c>
    </row>
    <row r="2019" spans="1:17" ht="15.75" customHeight="1" x14ac:dyDescent="0.3">
      <c r="A2019" s="118">
        <v>4834</v>
      </c>
      <c r="B2019" s="118">
        <v>218</v>
      </c>
      <c r="C2019" s="57" t="s">
        <v>603</v>
      </c>
      <c r="D2019" s="57">
        <v>17</v>
      </c>
      <c r="E2019" s="58">
        <v>43619</v>
      </c>
      <c r="F2019" s="57">
        <v>5280</v>
      </c>
      <c r="G2019" s="57">
        <v>9207</v>
      </c>
      <c r="H2019" s="57">
        <v>8072</v>
      </c>
      <c r="I2019" s="57"/>
      <c r="J2019" s="152">
        <f t="shared" si="8"/>
        <v>40.651862464183381</v>
      </c>
      <c r="K2019" s="153"/>
      <c r="L2019" s="155"/>
      <c r="M2019" s="155"/>
      <c r="N2019" s="33"/>
      <c r="O2019" s="33"/>
      <c r="P2019" s="23">
        <f t="shared" si="1"/>
        <v>279.2</v>
      </c>
      <c r="Q2019" s="117"/>
    </row>
    <row r="2020" spans="1:17" ht="15.75" customHeight="1" x14ac:dyDescent="0.3">
      <c r="A2020" s="118">
        <v>6151</v>
      </c>
      <c r="B2020" s="118">
        <v>199</v>
      </c>
      <c r="C2020" s="7" t="s">
        <v>603</v>
      </c>
      <c r="D2020" s="7">
        <v>22</v>
      </c>
      <c r="E2020" s="156">
        <v>43685</v>
      </c>
      <c r="F2020" s="7">
        <v>5262</v>
      </c>
      <c r="G2020" s="7">
        <v>8574</v>
      </c>
      <c r="H2020" s="7">
        <v>8024</v>
      </c>
      <c r="I2020" s="7">
        <v>10</v>
      </c>
      <c r="J2020" s="152">
        <f t="shared" si="8"/>
        <v>19.913106444605358</v>
      </c>
      <c r="K2020" s="153"/>
      <c r="L2020" s="154">
        <f>AVERAGE(J2020:J2021)</f>
        <v>19.407985786942792</v>
      </c>
      <c r="M2020" s="154">
        <f>_xlfn.STDEV.S(J2020,J2021)</f>
        <v>0.71434848470121803</v>
      </c>
      <c r="N2020" s="33"/>
      <c r="O2020" s="33"/>
      <c r="P2020" s="23">
        <f t="shared" si="1"/>
        <v>276.2</v>
      </c>
      <c r="Q2020" s="117">
        <f>AVERAGE(P2020:P2021)</f>
        <v>281.2</v>
      </c>
    </row>
    <row r="2021" spans="1:17" ht="15.75" customHeight="1" x14ac:dyDescent="0.3">
      <c r="A2021" s="118">
        <v>6152</v>
      </c>
      <c r="B2021" s="118">
        <v>199</v>
      </c>
      <c r="C2021" s="7" t="s">
        <v>603</v>
      </c>
      <c r="D2021" s="7">
        <v>22</v>
      </c>
      <c r="E2021" s="156">
        <v>43685</v>
      </c>
      <c r="F2021" s="7">
        <v>5262</v>
      </c>
      <c r="G2021" s="7">
        <v>8665</v>
      </c>
      <c r="H2021" s="7">
        <v>8124</v>
      </c>
      <c r="I2021" s="7"/>
      <c r="J2021" s="152">
        <f t="shared" si="8"/>
        <v>18.902865129280226</v>
      </c>
      <c r="K2021" s="153"/>
      <c r="L2021" s="155"/>
      <c r="M2021" s="155"/>
      <c r="N2021" s="33"/>
      <c r="O2021" s="33"/>
      <c r="P2021" s="23">
        <f t="shared" si="1"/>
        <v>286.2</v>
      </c>
      <c r="Q2021" s="117"/>
    </row>
    <row r="2022" spans="1:17" ht="15.75" customHeight="1" x14ac:dyDescent="0.3">
      <c r="A2022" s="118">
        <v>3469</v>
      </c>
      <c r="B2022" s="118">
        <v>225</v>
      </c>
      <c r="C2022" s="67" t="s">
        <v>605</v>
      </c>
      <c r="D2022" s="67">
        <v>13</v>
      </c>
      <c r="E2022" s="68">
        <v>43587</v>
      </c>
      <c r="F2022" s="67">
        <v>5260</v>
      </c>
      <c r="G2022" s="67">
        <v>7937</v>
      </c>
      <c r="H2022" s="67">
        <v>7404</v>
      </c>
      <c r="I2022" s="67">
        <v>1</v>
      </c>
      <c r="J2022" s="157">
        <f t="shared" si="8"/>
        <v>24.860074626865671</v>
      </c>
      <c r="K2022" s="158" t="s">
        <v>606</v>
      </c>
      <c r="L2022" s="159">
        <f>AVERAGE(J2022:J2023)</f>
        <v>25.498820382215904</v>
      </c>
      <c r="M2022" s="159">
        <f>_xlfn.STDEV.S(J2022,J2023)</f>
        <v>0.90332291012454535</v>
      </c>
      <c r="N2022" s="33">
        <v>1</v>
      </c>
      <c r="O2022" s="33"/>
      <c r="P2022" s="23">
        <f t="shared" si="1"/>
        <v>214.4</v>
      </c>
      <c r="Q2022" s="117">
        <f>AVERAGE(P2022:P2023)</f>
        <v>201.7</v>
      </c>
    </row>
    <row r="2023" spans="1:17" ht="15.75" customHeight="1" x14ac:dyDescent="0.3">
      <c r="A2023" s="118">
        <v>3470</v>
      </c>
      <c r="B2023" s="118">
        <v>226</v>
      </c>
      <c r="C2023" s="67" t="s">
        <v>605</v>
      </c>
      <c r="D2023" s="67">
        <v>13</v>
      </c>
      <c r="E2023" s="68">
        <v>43587</v>
      </c>
      <c r="F2023" s="67">
        <v>5197</v>
      </c>
      <c r="G2023" s="67">
        <v>7581</v>
      </c>
      <c r="H2023" s="67">
        <v>7087</v>
      </c>
      <c r="I2023" s="67"/>
      <c r="J2023" s="157">
        <f t="shared" si="8"/>
        <v>26.137566137566136</v>
      </c>
      <c r="K2023" s="158"/>
      <c r="L2023" s="160"/>
      <c r="M2023" s="160"/>
      <c r="N2023" s="33"/>
      <c r="O2023" s="33"/>
      <c r="P2023" s="23">
        <f t="shared" si="1"/>
        <v>189</v>
      </c>
      <c r="Q2023" s="117"/>
    </row>
    <row r="2024" spans="1:17" ht="15.75" customHeight="1" x14ac:dyDescent="0.3">
      <c r="A2024" s="118">
        <v>4189</v>
      </c>
      <c r="B2024" s="118">
        <v>219</v>
      </c>
      <c r="C2024" s="67" t="s">
        <v>605</v>
      </c>
      <c r="D2024" s="67">
        <v>15</v>
      </c>
      <c r="E2024" s="68">
        <v>43599</v>
      </c>
      <c r="F2024" s="67">
        <v>5215</v>
      </c>
      <c r="G2024" s="67">
        <v>6722</v>
      </c>
      <c r="H2024" s="67">
        <v>6497</v>
      </c>
      <c r="I2024" s="67"/>
      <c r="J2024" s="157">
        <f t="shared" si="8"/>
        <v>17.550702028081123</v>
      </c>
      <c r="K2024" s="157"/>
      <c r="L2024" s="159">
        <f>AVERAGE(J2024:J2025)</f>
        <v>17.39347880007325</v>
      </c>
      <c r="M2024" s="159">
        <f>_xlfn.STDEV.S(J2024,J2025)</f>
        <v>0.22234722136881038</v>
      </c>
      <c r="N2024" s="33"/>
      <c r="O2024" s="33"/>
      <c r="P2024" s="23">
        <f t="shared" si="1"/>
        <v>128.19999999999999</v>
      </c>
      <c r="Q2024" s="117">
        <f>AVERAGE(P2024:P2025)</f>
        <v>131.39999999999998</v>
      </c>
    </row>
    <row r="2025" spans="1:17" ht="15.75" customHeight="1" x14ac:dyDescent="0.3">
      <c r="A2025" s="118">
        <v>4190</v>
      </c>
      <c r="B2025" s="118">
        <v>220</v>
      </c>
      <c r="C2025" s="67" t="s">
        <v>605</v>
      </c>
      <c r="D2025" s="67">
        <v>15</v>
      </c>
      <c r="E2025" s="68">
        <v>43599</v>
      </c>
      <c r="F2025" s="67">
        <v>5178</v>
      </c>
      <c r="G2025" s="67">
        <v>6756</v>
      </c>
      <c r="H2025" s="67">
        <v>6524</v>
      </c>
      <c r="I2025" s="67"/>
      <c r="J2025" s="157">
        <f t="shared" si="8"/>
        <v>17.236255572065378</v>
      </c>
      <c r="K2025" s="157"/>
      <c r="L2025" s="160"/>
      <c r="M2025" s="160"/>
      <c r="N2025" s="33"/>
      <c r="O2025" s="33"/>
      <c r="P2025" s="23">
        <f t="shared" si="1"/>
        <v>134.6</v>
      </c>
      <c r="Q2025" s="117"/>
    </row>
    <row r="2026" spans="1:17" ht="15.75" customHeight="1" x14ac:dyDescent="0.3">
      <c r="A2026" s="118">
        <v>4835</v>
      </c>
      <c r="B2026" s="118">
        <v>219</v>
      </c>
      <c r="C2026" s="67" t="s">
        <v>605</v>
      </c>
      <c r="D2026" s="67">
        <v>17</v>
      </c>
      <c r="E2026" s="68">
        <v>43619</v>
      </c>
      <c r="F2026" s="67">
        <v>5215</v>
      </c>
      <c r="G2026" s="67">
        <v>7552</v>
      </c>
      <c r="H2026" s="67">
        <v>7140</v>
      </c>
      <c r="I2026" s="67"/>
      <c r="J2026" s="157">
        <f t="shared" si="8"/>
        <v>21.402597402597404</v>
      </c>
      <c r="K2026" s="158"/>
      <c r="L2026" s="159">
        <f>AVERAGE(J2026:J2027)</f>
        <v>21.467344249952944</v>
      </c>
      <c r="M2026" s="159">
        <f>_xlfn.STDEV.S(J2026,J2027)</f>
        <v>9.1565869651107634E-2</v>
      </c>
      <c r="N2026" s="33"/>
      <c r="O2026" s="33"/>
      <c r="P2026" s="23">
        <f t="shared" si="1"/>
        <v>192.5</v>
      </c>
      <c r="Q2026" s="117">
        <f>AVERAGE(P2026:P2027)</f>
        <v>192.85</v>
      </c>
    </row>
    <row r="2027" spans="1:17" ht="15.75" customHeight="1" x14ac:dyDescent="0.3">
      <c r="A2027" s="118">
        <v>4836</v>
      </c>
      <c r="B2027" s="118">
        <v>220</v>
      </c>
      <c r="C2027" s="67" t="s">
        <v>605</v>
      </c>
      <c r="D2027" s="67">
        <v>17</v>
      </c>
      <c r="E2027" s="68">
        <v>43619</v>
      </c>
      <c r="F2027" s="67">
        <v>5178</v>
      </c>
      <c r="G2027" s="67">
        <v>7526</v>
      </c>
      <c r="H2027" s="67">
        <v>7110</v>
      </c>
      <c r="I2027" s="67"/>
      <c r="J2027" s="157">
        <f t="shared" si="8"/>
        <v>21.532091097308488</v>
      </c>
      <c r="K2027" s="158"/>
      <c r="L2027" s="160"/>
      <c r="M2027" s="160"/>
      <c r="N2027" s="33"/>
      <c r="O2027" s="33"/>
      <c r="P2027" s="23">
        <f t="shared" si="1"/>
        <v>193.2</v>
      </c>
      <c r="Q2027" s="117"/>
    </row>
    <row r="2028" spans="1:17" ht="15.75" customHeight="1" x14ac:dyDescent="0.3">
      <c r="A2028" s="118">
        <v>5417</v>
      </c>
      <c r="B2028" s="118">
        <v>155</v>
      </c>
      <c r="C2028" s="7" t="s">
        <v>605</v>
      </c>
      <c r="D2028" s="7">
        <v>19</v>
      </c>
      <c r="E2028" s="156">
        <v>43637</v>
      </c>
      <c r="F2028" s="7">
        <v>5181</v>
      </c>
      <c r="G2028" s="7">
        <v>7500</v>
      </c>
      <c r="H2028" s="7">
        <v>7052</v>
      </c>
      <c r="I2028" s="7">
        <v>8</v>
      </c>
      <c r="J2028" s="161">
        <f t="shared" si="8"/>
        <v>23.944414751469804</v>
      </c>
      <c r="K2028" s="3"/>
      <c r="L2028" s="162">
        <f>AVERAGE(J2028:J2029)</f>
        <v>23.97906843919974</v>
      </c>
      <c r="M2028" s="162">
        <f>_xlfn.STDEV.S(J2028,J2029)</f>
        <v>4.9007715173917193E-2</v>
      </c>
      <c r="N2028" s="33"/>
      <c r="O2028" s="33"/>
      <c r="P2028" s="23">
        <f t="shared" si="1"/>
        <v>187.1</v>
      </c>
      <c r="Q2028" s="117">
        <f>AVERAGE(P2028:P2029)</f>
        <v>181</v>
      </c>
    </row>
    <row r="2029" spans="1:17" ht="15.75" customHeight="1" x14ac:dyDescent="0.3">
      <c r="A2029" s="118">
        <v>5418</v>
      </c>
      <c r="B2029" s="118">
        <v>156</v>
      </c>
      <c r="C2029" s="7" t="s">
        <v>605</v>
      </c>
      <c r="D2029" s="7">
        <v>19</v>
      </c>
      <c r="E2029" s="156">
        <v>43637</v>
      </c>
      <c r="F2029" s="7">
        <v>5171</v>
      </c>
      <c r="G2029" s="7">
        <v>7340</v>
      </c>
      <c r="H2029" s="7">
        <v>6920</v>
      </c>
      <c r="I2029" s="7"/>
      <c r="J2029" s="161">
        <f t="shared" si="8"/>
        <v>24.013722126929675</v>
      </c>
      <c r="K2029" s="3"/>
      <c r="L2029" s="23"/>
      <c r="M2029" s="23"/>
      <c r="N2029" s="33"/>
      <c r="O2029" s="33"/>
      <c r="P2029" s="23">
        <f t="shared" si="1"/>
        <v>174.9</v>
      </c>
      <c r="Q2029" s="117"/>
    </row>
    <row r="2030" spans="1:17" ht="15.75" customHeight="1" x14ac:dyDescent="0.3">
      <c r="A2030" s="118">
        <v>6153</v>
      </c>
      <c r="B2030" s="118">
        <v>200</v>
      </c>
      <c r="C2030" s="7" t="s">
        <v>605</v>
      </c>
      <c r="D2030" s="7">
        <v>22</v>
      </c>
      <c r="E2030" s="156">
        <v>43685</v>
      </c>
      <c r="F2030" s="7">
        <v>5181</v>
      </c>
      <c r="G2030" s="7">
        <v>7227</v>
      </c>
      <c r="H2030" s="7">
        <v>6908</v>
      </c>
      <c r="I2030" s="7">
        <v>9</v>
      </c>
      <c r="J2030" s="152">
        <f t="shared" si="8"/>
        <v>18.471337579617835</v>
      </c>
      <c r="K2030" s="153"/>
      <c r="L2030" s="154">
        <f>AVERAGE(J2030:J2031)</f>
        <v>18.187001350643214</v>
      </c>
      <c r="M2030" s="154">
        <f>_xlfn.STDEV.S(J2030,J2031)</f>
        <v>0.40211215128992733</v>
      </c>
      <c r="N2030" s="33"/>
      <c r="O2030" s="33"/>
      <c r="P2030" s="23">
        <f t="shared" si="1"/>
        <v>172.7</v>
      </c>
      <c r="Q2030" s="117">
        <f>AVERAGE(P2030:P2031)</f>
        <v>172.64999999999998</v>
      </c>
    </row>
    <row r="2031" spans="1:17" ht="15.75" customHeight="1" x14ac:dyDescent="0.3">
      <c r="A2031" s="118">
        <v>6154</v>
      </c>
      <c r="B2031" s="118">
        <v>200</v>
      </c>
      <c r="C2031" s="7" t="s">
        <v>605</v>
      </c>
      <c r="D2031" s="7">
        <v>22</v>
      </c>
      <c r="E2031" s="156">
        <v>43685</v>
      </c>
      <c r="F2031" s="7">
        <v>5181</v>
      </c>
      <c r="G2031" s="7">
        <v>7216</v>
      </c>
      <c r="H2031" s="7">
        <v>6907</v>
      </c>
      <c r="I2031" s="7"/>
      <c r="J2031" s="152">
        <f t="shared" si="8"/>
        <v>17.902665121668598</v>
      </c>
      <c r="K2031" s="153"/>
      <c r="L2031" s="155"/>
      <c r="M2031" s="155"/>
      <c r="N2031" s="33"/>
      <c r="O2031" s="33"/>
      <c r="P2031" s="23">
        <f t="shared" si="1"/>
        <v>172.6</v>
      </c>
      <c r="Q2031" s="117"/>
    </row>
    <row r="2032" spans="1:17" ht="15.75" customHeight="1" x14ac:dyDescent="0.3">
      <c r="A2032" s="118">
        <v>3825</v>
      </c>
      <c r="B2032" s="118">
        <v>247</v>
      </c>
      <c r="C2032" s="57" t="s">
        <v>607</v>
      </c>
      <c r="D2032" s="57">
        <v>14</v>
      </c>
      <c r="E2032" s="58">
        <v>43591</v>
      </c>
      <c r="F2032" s="57">
        <v>5282</v>
      </c>
      <c r="G2032" s="151">
        <v>7949</v>
      </c>
      <c r="H2032" s="57">
        <v>7164</v>
      </c>
      <c r="I2032" s="57">
        <v>2</v>
      </c>
      <c r="J2032" s="152">
        <f t="shared" si="8"/>
        <v>41.710945802337939</v>
      </c>
      <c r="K2032" s="153" t="s">
        <v>405</v>
      </c>
      <c r="L2032" s="154">
        <f>AVERAGE(J2032:J2033)</f>
        <v>41.710945802337939</v>
      </c>
      <c r="M2032" s="154" t="e">
        <f>_xlfn.STDEV.S(J2032,J2033)</f>
        <v>#DIV/0!</v>
      </c>
      <c r="N2032" s="33">
        <v>2</v>
      </c>
      <c r="O2032" s="33"/>
      <c r="P2032" s="23">
        <f t="shared" si="1"/>
        <v>188.2</v>
      </c>
      <c r="Q2032" s="117">
        <f>AVERAGE(P2032:P2033)</f>
        <v>-167.1</v>
      </c>
    </row>
    <row r="2033" spans="1:17" ht="15.75" customHeight="1" x14ac:dyDescent="0.3">
      <c r="A2033" s="118">
        <v>3826</v>
      </c>
      <c r="B2033" s="118">
        <v>248</v>
      </c>
      <c r="C2033" s="57" t="s">
        <v>607</v>
      </c>
      <c r="D2033" s="57">
        <v>14</v>
      </c>
      <c r="E2033" s="58">
        <v>43591</v>
      </c>
      <c r="F2033" s="57">
        <v>5224</v>
      </c>
      <c r="G2033" s="151">
        <v>7729</v>
      </c>
      <c r="H2033" s="57"/>
      <c r="I2033" s="57"/>
      <c r="J2033" s="152"/>
      <c r="K2033" s="153"/>
      <c r="L2033" s="155"/>
      <c r="M2033" s="155"/>
      <c r="N2033" s="33"/>
      <c r="O2033" s="33"/>
      <c r="P2033" s="23">
        <f t="shared" si="1"/>
        <v>-522.4</v>
      </c>
      <c r="Q2033" s="117"/>
    </row>
    <row r="2034" spans="1:17" ht="15.75" customHeight="1" x14ac:dyDescent="0.3">
      <c r="A2034" s="118">
        <v>4483</v>
      </c>
      <c r="B2034" s="118">
        <v>189</v>
      </c>
      <c r="C2034" s="57" t="s">
        <v>607</v>
      </c>
      <c r="D2034" s="57">
        <v>16</v>
      </c>
      <c r="E2034" s="58">
        <v>43607</v>
      </c>
      <c r="F2034" s="57">
        <v>5261</v>
      </c>
      <c r="G2034" s="57">
        <v>7653</v>
      </c>
      <c r="H2034" s="57">
        <v>7184</v>
      </c>
      <c r="I2034" s="57">
        <v>2</v>
      </c>
      <c r="J2034" s="152">
        <f t="shared" ref="J2034:J2065" si="9">+(((G2034-F2034)-(H2034-F2034))/(H2034-F2034))*100</f>
        <v>24.388975559022359</v>
      </c>
      <c r="K2034" s="153"/>
      <c r="L2034" s="154">
        <f>AVERAGE(J2034:J2035)</f>
        <v>24.33245513074867</v>
      </c>
      <c r="M2034" s="154">
        <f>_xlfn.STDEV.S(J2034,J2035)</f>
        <v>7.9931956215784639E-2</v>
      </c>
      <c r="N2034" s="33"/>
      <c r="O2034" s="33"/>
      <c r="P2034" s="23">
        <f t="shared" si="1"/>
        <v>192.3</v>
      </c>
      <c r="Q2034" s="117">
        <f>AVERAGE(P2034:P2035)</f>
        <v>191.10000000000002</v>
      </c>
    </row>
    <row r="2035" spans="1:17" ht="15.75" customHeight="1" x14ac:dyDescent="0.3">
      <c r="A2035" s="118">
        <v>4484</v>
      </c>
      <c r="B2035" s="118">
        <v>190</v>
      </c>
      <c r="C2035" s="57" t="s">
        <v>607</v>
      </c>
      <c r="D2035" s="57">
        <v>16</v>
      </c>
      <c r="E2035" s="58">
        <v>43607</v>
      </c>
      <c r="F2035" s="57">
        <v>5238</v>
      </c>
      <c r="G2035" s="57">
        <v>7598</v>
      </c>
      <c r="H2035" s="57">
        <v>7137</v>
      </c>
      <c r="I2035" s="57"/>
      <c r="J2035" s="152">
        <f t="shared" si="9"/>
        <v>24.275934702474984</v>
      </c>
      <c r="K2035" s="153"/>
      <c r="L2035" s="155"/>
      <c r="M2035" s="155"/>
      <c r="N2035" s="33"/>
      <c r="O2035" s="33"/>
      <c r="P2035" s="23">
        <f t="shared" si="1"/>
        <v>189.9</v>
      </c>
      <c r="Q2035" s="117"/>
    </row>
    <row r="2036" spans="1:17" ht="15.75" customHeight="1" x14ac:dyDescent="0.3">
      <c r="A2036" s="118">
        <v>5129</v>
      </c>
      <c r="B2036" s="118">
        <v>189</v>
      </c>
      <c r="C2036" s="57" t="s">
        <v>607</v>
      </c>
      <c r="D2036" s="57">
        <v>18</v>
      </c>
      <c r="E2036" s="58">
        <v>43626</v>
      </c>
      <c r="F2036" s="57">
        <v>5261</v>
      </c>
      <c r="G2036" s="57">
        <v>7520</v>
      </c>
      <c r="H2036" s="57">
        <v>7134</v>
      </c>
      <c r="I2036" s="57">
        <v>8</v>
      </c>
      <c r="J2036" s="152">
        <f t="shared" si="9"/>
        <v>20.608649225840896</v>
      </c>
      <c r="K2036" s="153"/>
      <c r="L2036" s="154">
        <f>AVERAGE(J2036:J2037)</f>
        <v>20.868427177023012</v>
      </c>
      <c r="M2036" s="154">
        <f>_xlfn.STDEV.S(J2036,J2037)</f>
        <v>0.3673815017672441</v>
      </c>
      <c r="N2036" s="33"/>
      <c r="O2036" s="33"/>
      <c r="P2036" s="23">
        <f t="shared" si="1"/>
        <v>187.3</v>
      </c>
      <c r="Q2036" s="117">
        <f>AVERAGE(P2036:P2037)</f>
        <v>191.15</v>
      </c>
    </row>
    <row r="2037" spans="1:17" ht="15.75" customHeight="1" x14ac:dyDescent="0.3">
      <c r="A2037" s="118">
        <v>5130</v>
      </c>
      <c r="B2037" s="118">
        <v>190</v>
      </c>
      <c r="C2037" s="57" t="s">
        <v>607</v>
      </c>
      <c r="D2037" s="57">
        <v>18</v>
      </c>
      <c r="E2037" s="58">
        <v>43626</v>
      </c>
      <c r="F2037" s="57">
        <v>5238</v>
      </c>
      <c r="G2037" s="57">
        <v>7600</v>
      </c>
      <c r="H2037" s="57">
        <v>7188</v>
      </c>
      <c r="I2037" s="57"/>
      <c r="J2037" s="152">
        <f t="shared" si="9"/>
        <v>21.128205128205128</v>
      </c>
      <c r="K2037" s="153"/>
      <c r="L2037" s="155"/>
      <c r="M2037" s="155"/>
      <c r="N2037" s="33"/>
      <c r="O2037" s="33"/>
      <c r="P2037" s="23">
        <f t="shared" si="1"/>
        <v>195</v>
      </c>
      <c r="Q2037" s="117"/>
    </row>
    <row r="2038" spans="1:17" ht="15.75" customHeight="1" x14ac:dyDescent="0.3">
      <c r="A2038" s="118">
        <v>5673</v>
      </c>
      <c r="B2038" s="118">
        <v>117</v>
      </c>
      <c r="C2038" s="7" t="s">
        <v>607</v>
      </c>
      <c r="D2038" s="7">
        <v>21</v>
      </c>
      <c r="E2038" s="156">
        <v>43657</v>
      </c>
      <c r="F2038" s="7">
        <v>5221</v>
      </c>
      <c r="G2038" s="7">
        <v>7377</v>
      </c>
      <c r="H2038" s="7">
        <v>7026</v>
      </c>
      <c r="I2038" s="7">
        <v>8</v>
      </c>
      <c r="J2038" s="152">
        <f t="shared" si="9"/>
        <v>19.445983379501385</v>
      </c>
      <c r="K2038" s="153"/>
      <c r="L2038" s="154">
        <f>AVERAGE(J2038:J2039)</f>
        <v>19.494233519816053</v>
      </c>
      <c r="M2038" s="154">
        <f>_xlfn.STDEV.S(J2038,J2039)</f>
        <v>6.8236002819408018E-2</v>
      </c>
      <c r="N2038" s="33"/>
      <c r="O2038" s="33"/>
      <c r="P2038" s="23">
        <f t="shared" si="1"/>
        <v>180.5</v>
      </c>
      <c r="Q2038" s="117">
        <f>AVERAGE(P2038:P2039)</f>
        <v>166.75</v>
      </c>
    </row>
    <row r="2039" spans="1:17" ht="15.75" customHeight="1" x14ac:dyDescent="0.3">
      <c r="A2039" s="118">
        <v>5674</v>
      </c>
      <c r="B2039" s="118">
        <v>118</v>
      </c>
      <c r="C2039" s="7" t="s">
        <v>607</v>
      </c>
      <c r="D2039" s="7">
        <v>21</v>
      </c>
      <c r="E2039" s="156">
        <v>43657</v>
      </c>
      <c r="F2039" s="7">
        <v>5249</v>
      </c>
      <c r="G2039" s="7">
        <v>7078</v>
      </c>
      <c r="H2039" s="7">
        <v>6779</v>
      </c>
      <c r="I2039" s="7"/>
      <c r="J2039" s="152">
        <f t="shared" si="9"/>
        <v>19.542483660130721</v>
      </c>
      <c r="K2039" s="153"/>
      <c r="L2039" s="155"/>
      <c r="M2039" s="155"/>
      <c r="N2039" s="33"/>
      <c r="O2039" s="33"/>
      <c r="P2039" s="23">
        <f t="shared" si="1"/>
        <v>153</v>
      </c>
      <c r="Q2039" s="117"/>
    </row>
    <row r="2040" spans="1:17" ht="15.75" customHeight="1" x14ac:dyDescent="0.3">
      <c r="A2040" s="118">
        <v>6155</v>
      </c>
      <c r="B2040" s="118">
        <v>201</v>
      </c>
      <c r="C2040" s="7" t="s">
        <v>607</v>
      </c>
      <c r="D2040" s="7">
        <v>22</v>
      </c>
      <c r="E2040" s="156">
        <v>43685</v>
      </c>
      <c r="F2040" s="7">
        <v>5254</v>
      </c>
      <c r="G2040" s="7">
        <v>7482</v>
      </c>
      <c r="H2040" s="7">
        <v>7132</v>
      </c>
      <c r="I2040" s="7">
        <v>8</v>
      </c>
      <c r="J2040" s="152">
        <f t="shared" si="9"/>
        <v>18.636847710330137</v>
      </c>
      <c r="K2040" s="153"/>
      <c r="L2040" s="154">
        <f>AVERAGE(J2040:J2041)</f>
        <v>18.282154425113255</v>
      </c>
      <c r="M2040" s="154">
        <f>_xlfn.STDEV.S(J2040,J2041)</f>
        <v>0.50161205443638335</v>
      </c>
      <c r="N2040" s="33"/>
      <c r="O2040" s="33"/>
      <c r="P2040" s="23">
        <f t="shared" si="1"/>
        <v>187.8</v>
      </c>
      <c r="Q2040" s="117">
        <f>AVERAGE(P2040:P2041)</f>
        <v>190.4</v>
      </c>
    </row>
    <row r="2041" spans="1:17" ht="15.75" customHeight="1" x14ac:dyDescent="0.3">
      <c r="A2041" s="118">
        <v>6156</v>
      </c>
      <c r="B2041" s="118">
        <v>201</v>
      </c>
      <c r="C2041" s="7" t="s">
        <v>607</v>
      </c>
      <c r="D2041" s="7">
        <v>22</v>
      </c>
      <c r="E2041" s="156">
        <v>43685</v>
      </c>
      <c r="F2041" s="7">
        <v>5254</v>
      </c>
      <c r="G2041" s="7">
        <v>7530</v>
      </c>
      <c r="H2041" s="7">
        <v>7184</v>
      </c>
      <c r="I2041" s="7"/>
      <c r="J2041" s="152">
        <f t="shared" si="9"/>
        <v>17.927461139896373</v>
      </c>
      <c r="K2041" s="153"/>
      <c r="L2041" s="155"/>
      <c r="M2041" s="155"/>
      <c r="N2041" s="33"/>
      <c r="O2041" s="33"/>
      <c r="P2041" s="23">
        <f t="shared" si="1"/>
        <v>193</v>
      </c>
      <c r="Q2041" s="117"/>
    </row>
    <row r="2042" spans="1:17" ht="15.75" customHeight="1" x14ac:dyDescent="0.3">
      <c r="A2042" s="118">
        <v>3827</v>
      </c>
      <c r="B2042" s="118">
        <v>249</v>
      </c>
      <c r="C2042" s="57" t="s">
        <v>608</v>
      </c>
      <c r="D2042" s="57">
        <v>14</v>
      </c>
      <c r="E2042" s="58">
        <v>43591</v>
      </c>
      <c r="F2042" s="57">
        <v>5178</v>
      </c>
      <c r="G2042" s="151">
        <v>7560</v>
      </c>
      <c r="H2042" s="57">
        <v>6857</v>
      </c>
      <c r="I2042" s="57">
        <v>2</v>
      </c>
      <c r="J2042" s="152">
        <f t="shared" si="9"/>
        <v>41.870160810005956</v>
      </c>
      <c r="K2042" s="153" t="s">
        <v>474</v>
      </c>
      <c r="L2042" s="154">
        <f>AVERAGE(J2042:J2043)</f>
        <v>41.855055200214068</v>
      </c>
      <c r="M2042" s="154">
        <f>_xlfn.STDEV.S(J2042,J2043)</f>
        <v>2.1362558235604175E-2</v>
      </c>
      <c r="N2042" s="33">
        <v>2</v>
      </c>
      <c r="O2042" s="33"/>
      <c r="P2042" s="23">
        <f t="shared" si="1"/>
        <v>167.9</v>
      </c>
      <c r="Q2042" s="117">
        <f>AVERAGE(P2042:P2043)</f>
        <v>163.30000000000001</v>
      </c>
    </row>
    <row r="2043" spans="1:17" ht="15.75" customHeight="1" x14ac:dyDescent="0.3">
      <c r="A2043" s="118">
        <v>3828</v>
      </c>
      <c r="B2043" s="118">
        <v>250</v>
      </c>
      <c r="C2043" s="57" t="s">
        <v>608</v>
      </c>
      <c r="D2043" s="57">
        <v>14</v>
      </c>
      <c r="E2043" s="58">
        <v>43591</v>
      </c>
      <c r="F2043" s="57">
        <v>5274</v>
      </c>
      <c r="G2043" s="151">
        <v>7525</v>
      </c>
      <c r="H2043" s="57">
        <v>6861</v>
      </c>
      <c r="I2043" s="57"/>
      <c r="J2043" s="152">
        <f t="shared" si="9"/>
        <v>41.839949590422179</v>
      </c>
      <c r="K2043" s="153"/>
      <c r="L2043" s="155"/>
      <c r="M2043" s="155"/>
      <c r="N2043" s="33"/>
      <c r="O2043" s="33"/>
      <c r="P2043" s="23">
        <f t="shared" si="1"/>
        <v>158.69999999999999</v>
      </c>
      <c r="Q2043" s="117"/>
    </row>
    <row r="2044" spans="1:17" ht="15.75" customHeight="1" x14ac:dyDescent="0.3">
      <c r="A2044" s="118">
        <v>4485</v>
      </c>
      <c r="B2044" s="118">
        <v>191</v>
      </c>
      <c r="C2044" s="57" t="s">
        <v>608</v>
      </c>
      <c r="D2044" s="57">
        <v>16</v>
      </c>
      <c r="E2044" s="58">
        <v>43607</v>
      </c>
      <c r="F2044" s="57">
        <v>5280</v>
      </c>
      <c r="G2044" s="57">
        <v>6944</v>
      </c>
      <c r="H2044" s="57">
        <v>6586</v>
      </c>
      <c r="I2044" s="57">
        <v>2</v>
      </c>
      <c r="J2044" s="152">
        <f t="shared" si="9"/>
        <v>27.411944869831544</v>
      </c>
      <c r="K2044" s="153"/>
      <c r="L2044" s="154">
        <f>AVERAGE(J2044:J2045)</f>
        <v>27.231561386987259</v>
      </c>
      <c r="M2044" s="154">
        <f>_xlfn.STDEV.S(J2044,J2045)</f>
        <v>0.25510076786648167</v>
      </c>
      <c r="N2044" s="33"/>
      <c r="O2044" s="33"/>
      <c r="P2044" s="23">
        <f t="shared" si="1"/>
        <v>130.6</v>
      </c>
      <c r="Q2044" s="117">
        <f>AVERAGE(P2044:P2045)</f>
        <v>126.85</v>
      </c>
    </row>
    <row r="2045" spans="1:17" ht="15.75" customHeight="1" x14ac:dyDescent="0.3">
      <c r="A2045" s="118">
        <v>4486</v>
      </c>
      <c r="B2045" s="118">
        <v>192</v>
      </c>
      <c r="C2045" s="57" t="s">
        <v>608</v>
      </c>
      <c r="D2045" s="57">
        <v>16</v>
      </c>
      <c r="E2045" s="58">
        <v>43607</v>
      </c>
      <c r="F2045" s="57">
        <v>5241</v>
      </c>
      <c r="G2045" s="57">
        <v>6805</v>
      </c>
      <c r="H2045" s="57">
        <v>6472</v>
      </c>
      <c r="I2045" s="57"/>
      <c r="J2045" s="152">
        <f t="shared" si="9"/>
        <v>27.051177904142975</v>
      </c>
      <c r="K2045" s="153"/>
      <c r="L2045" s="155"/>
      <c r="M2045" s="155"/>
      <c r="N2045" s="33"/>
      <c r="O2045" s="33"/>
      <c r="P2045" s="23">
        <f t="shared" si="1"/>
        <v>123.1</v>
      </c>
      <c r="Q2045" s="117"/>
    </row>
    <row r="2046" spans="1:17" ht="15.75" customHeight="1" x14ac:dyDescent="0.3">
      <c r="A2046" s="118">
        <v>5131</v>
      </c>
      <c r="B2046" s="118">
        <v>191</v>
      </c>
      <c r="C2046" s="57" t="s">
        <v>608</v>
      </c>
      <c r="D2046" s="57">
        <v>18</v>
      </c>
      <c r="E2046" s="58">
        <v>43626</v>
      </c>
      <c r="F2046" s="57">
        <v>5280</v>
      </c>
      <c r="G2046" s="57">
        <v>7430</v>
      </c>
      <c r="H2046" s="57">
        <v>6974</v>
      </c>
      <c r="I2046" s="57">
        <v>5</v>
      </c>
      <c r="J2046" s="152">
        <f t="shared" si="9"/>
        <v>26.918536009445099</v>
      </c>
      <c r="K2046" s="153"/>
      <c r="L2046" s="154">
        <f>AVERAGE(J2046:J2047)</f>
        <v>26.84039106326496</v>
      </c>
      <c r="M2046" s="154">
        <f>_xlfn.STDEV.S(J2046,J2047)</f>
        <v>0.11051364271886518</v>
      </c>
      <c r="N2046" s="33"/>
      <c r="O2046" s="33"/>
      <c r="P2046" s="23">
        <f t="shared" si="1"/>
        <v>169.4</v>
      </c>
      <c r="Q2046" s="117">
        <f>AVERAGE(P2046:P2047)</f>
        <v>168.4</v>
      </c>
    </row>
    <row r="2047" spans="1:17" ht="15.75" customHeight="1" x14ac:dyDescent="0.3">
      <c r="A2047" s="118">
        <v>5132</v>
      </c>
      <c r="B2047" s="118">
        <v>192</v>
      </c>
      <c r="C2047" s="57" t="s">
        <v>608</v>
      </c>
      <c r="D2047" s="57">
        <v>18</v>
      </c>
      <c r="E2047" s="58">
        <v>43626</v>
      </c>
      <c r="F2047" s="57">
        <v>5241</v>
      </c>
      <c r="G2047" s="57">
        <v>7363</v>
      </c>
      <c r="H2047" s="57">
        <v>6915</v>
      </c>
      <c r="I2047" s="57"/>
      <c r="J2047" s="152">
        <f t="shared" si="9"/>
        <v>26.762246117084825</v>
      </c>
      <c r="K2047" s="153"/>
      <c r="L2047" s="155"/>
      <c r="M2047" s="155"/>
      <c r="N2047" s="33"/>
      <c r="O2047" s="33"/>
      <c r="P2047" s="23">
        <f t="shared" si="1"/>
        <v>167.4</v>
      </c>
      <c r="Q2047" s="117"/>
    </row>
    <row r="2048" spans="1:17" ht="15.75" customHeight="1" x14ac:dyDescent="0.3">
      <c r="A2048" s="118">
        <v>5675</v>
      </c>
      <c r="B2048" s="118">
        <v>119</v>
      </c>
      <c r="C2048" s="7" t="s">
        <v>608</v>
      </c>
      <c r="D2048" s="7">
        <v>21</v>
      </c>
      <c r="E2048" s="156">
        <v>43657</v>
      </c>
      <c r="F2048" s="7">
        <v>5212</v>
      </c>
      <c r="G2048" s="7">
        <v>7265</v>
      </c>
      <c r="H2048" s="7">
        <v>6926</v>
      </c>
      <c r="I2048" s="7">
        <v>5</v>
      </c>
      <c r="J2048" s="152">
        <f t="shared" si="9"/>
        <v>19.778296382730456</v>
      </c>
      <c r="K2048" s="153"/>
      <c r="L2048" s="154">
        <f>AVERAGE(J2048:J2049)</f>
        <v>19.924052205326834</v>
      </c>
      <c r="M2048" s="154">
        <f>_xlfn.STDEV.S(J2048,J2049)</f>
        <v>0.20612986111064457</v>
      </c>
      <c r="N2048" s="33"/>
      <c r="O2048" s="33"/>
      <c r="P2048" s="23">
        <f t="shared" si="1"/>
        <v>171.4</v>
      </c>
      <c r="Q2048" s="117">
        <f>AVERAGE(P2048:P2049)</f>
        <v>171.65</v>
      </c>
    </row>
    <row r="2049" spans="1:17" ht="15.75" customHeight="1" x14ac:dyDescent="0.3">
      <c r="A2049" s="118">
        <v>5676</v>
      </c>
      <c r="B2049" s="118">
        <v>120</v>
      </c>
      <c r="C2049" s="7" t="s">
        <v>608</v>
      </c>
      <c r="D2049" s="7">
        <v>21</v>
      </c>
      <c r="E2049" s="156">
        <v>43657</v>
      </c>
      <c r="F2049" s="7">
        <v>5196</v>
      </c>
      <c r="G2049" s="7">
        <v>7260</v>
      </c>
      <c r="H2049" s="7">
        <v>6915</v>
      </c>
      <c r="I2049" s="7"/>
      <c r="J2049" s="152">
        <f t="shared" si="9"/>
        <v>20.069808027923212</v>
      </c>
      <c r="K2049" s="153"/>
      <c r="L2049" s="155"/>
      <c r="M2049" s="155"/>
      <c r="N2049" s="33"/>
      <c r="O2049" s="33"/>
      <c r="P2049" s="23">
        <f t="shared" si="1"/>
        <v>171.9</v>
      </c>
      <c r="Q2049" s="117"/>
    </row>
    <row r="2050" spans="1:17" ht="15.75" customHeight="1" x14ac:dyDescent="0.3">
      <c r="A2050" s="118">
        <v>6157</v>
      </c>
      <c r="B2050" s="118">
        <v>202</v>
      </c>
      <c r="C2050" s="7" t="s">
        <v>608</v>
      </c>
      <c r="D2050" s="7">
        <v>22</v>
      </c>
      <c r="E2050" s="156">
        <v>43685</v>
      </c>
      <c r="F2050" s="7">
        <v>5275</v>
      </c>
      <c r="G2050" s="7">
        <v>7200</v>
      </c>
      <c r="H2050" s="7">
        <v>6883</v>
      </c>
      <c r="I2050" s="7">
        <v>6</v>
      </c>
      <c r="J2050" s="152">
        <f t="shared" si="9"/>
        <v>19.713930348258707</v>
      </c>
      <c r="K2050" s="153"/>
      <c r="L2050" s="154">
        <f>AVERAGE(J2050:J2051)</f>
        <v>19.235771507868698</v>
      </c>
      <c r="M2050" s="154">
        <f>_xlfn.STDEV.S(J2050,J2051)</f>
        <v>0.67621871704814496</v>
      </c>
      <c r="N2050" s="33"/>
      <c r="O2050" s="33"/>
      <c r="P2050" s="23">
        <f t="shared" si="1"/>
        <v>160.80000000000001</v>
      </c>
      <c r="Q2050" s="117">
        <f>AVERAGE(P2050:P2051)</f>
        <v>162.5</v>
      </c>
    </row>
    <row r="2051" spans="1:17" ht="15.75" customHeight="1" x14ac:dyDescent="0.3">
      <c r="A2051" s="118">
        <v>6158</v>
      </c>
      <c r="B2051" s="118">
        <v>202</v>
      </c>
      <c r="C2051" s="7" t="s">
        <v>608</v>
      </c>
      <c r="D2051" s="7">
        <v>22</v>
      </c>
      <c r="E2051" s="156">
        <v>43685</v>
      </c>
      <c r="F2051" s="7">
        <v>5275</v>
      </c>
      <c r="G2051" s="7">
        <v>7225</v>
      </c>
      <c r="H2051" s="7">
        <v>6917</v>
      </c>
      <c r="I2051" s="7"/>
      <c r="J2051" s="152">
        <f t="shared" si="9"/>
        <v>18.757612667478686</v>
      </c>
      <c r="K2051" s="153"/>
      <c r="L2051" s="155"/>
      <c r="M2051" s="155"/>
      <c r="N2051" s="33"/>
      <c r="O2051" s="33"/>
      <c r="P2051" s="23">
        <f t="shared" si="1"/>
        <v>164.2</v>
      </c>
      <c r="Q2051" s="117"/>
    </row>
    <row r="2052" spans="1:17" ht="15.75" customHeight="1" x14ac:dyDescent="0.3">
      <c r="A2052" s="118">
        <v>3471</v>
      </c>
      <c r="B2052" s="118">
        <v>227</v>
      </c>
      <c r="C2052" s="67" t="s">
        <v>609</v>
      </c>
      <c r="D2052" s="67">
        <v>13</v>
      </c>
      <c r="E2052" s="68">
        <v>43587</v>
      </c>
      <c r="F2052" s="67">
        <v>5247</v>
      </c>
      <c r="G2052" s="67">
        <v>7365</v>
      </c>
      <c r="H2052" s="67">
        <v>6983</v>
      </c>
      <c r="I2052" s="67">
        <v>1</v>
      </c>
      <c r="J2052" s="157">
        <f t="shared" si="9"/>
        <v>22.004608294930875</v>
      </c>
      <c r="K2052" s="158" t="s">
        <v>13</v>
      </c>
      <c r="L2052" s="159">
        <f>AVERAGE(J2052:J2053)</f>
        <v>22.82703403942222</v>
      </c>
      <c r="M2052" s="159">
        <f>_xlfn.STDEV.S(J2052,J2053)</f>
        <v>1.1630856419044486</v>
      </c>
      <c r="N2052" s="33">
        <v>1</v>
      </c>
      <c r="O2052" s="33"/>
      <c r="P2052" s="23">
        <f t="shared" si="1"/>
        <v>173.6</v>
      </c>
      <c r="Q2052" s="117">
        <f>AVERAGE(P2052:P2053)</f>
        <v>170.1</v>
      </c>
    </row>
    <row r="2053" spans="1:17" ht="15.75" customHeight="1" x14ac:dyDescent="0.3">
      <c r="A2053" s="118">
        <v>3472</v>
      </c>
      <c r="B2053" s="118">
        <v>228</v>
      </c>
      <c r="C2053" s="67" t="s">
        <v>609</v>
      </c>
      <c r="D2053" s="67">
        <v>13</v>
      </c>
      <c r="E2053" s="68">
        <v>43587</v>
      </c>
      <c r="F2053" s="67">
        <v>5238</v>
      </c>
      <c r="G2053" s="67">
        <v>7298</v>
      </c>
      <c r="H2053" s="67">
        <v>6904</v>
      </c>
      <c r="I2053" s="67"/>
      <c r="J2053" s="157">
        <f t="shared" si="9"/>
        <v>23.649459783913564</v>
      </c>
      <c r="K2053" s="158"/>
      <c r="L2053" s="160"/>
      <c r="M2053" s="160"/>
      <c r="N2053" s="33"/>
      <c r="O2053" s="33"/>
      <c r="P2053" s="23">
        <f t="shared" si="1"/>
        <v>166.6</v>
      </c>
      <c r="Q2053" s="117"/>
    </row>
    <row r="2054" spans="1:17" ht="15.75" customHeight="1" x14ac:dyDescent="0.3">
      <c r="A2054" s="118">
        <v>4191</v>
      </c>
      <c r="B2054" s="118">
        <v>221</v>
      </c>
      <c r="C2054" s="67" t="s">
        <v>609</v>
      </c>
      <c r="D2054" s="67">
        <v>15</v>
      </c>
      <c r="E2054" s="68">
        <v>43599</v>
      </c>
      <c r="F2054" s="67">
        <v>5187</v>
      </c>
      <c r="G2054" s="67">
        <v>7147</v>
      </c>
      <c r="H2054" s="67">
        <v>6781</v>
      </c>
      <c r="I2054" s="67"/>
      <c r="J2054" s="157">
        <f t="shared" si="9"/>
        <v>22.961104140526974</v>
      </c>
      <c r="K2054" s="157"/>
      <c r="L2054" s="159">
        <f>AVERAGE(J2054:J2055)</f>
        <v>23.933382258942732</v>
      </c>
      <c r="M2054" s="159">
        <f>_xlfn.STDEV.S(J2054,J2055)</f>
        <v>1.3750089014621596</v>
      </c>
      <c r="N2054" s="33"/>
      <c r="O2054" s="33"/>
      <c r="P2054" s="23">
        <f t="shared" si="1"/>
        <v>159.4</v>
      </c>
      <c r="Q2054" s="117">
        <f>AVERAGE(P2054:P2055)</f>
        <v>159.19999999999999</v>
      </c>
    </row>
    <row r="2055" spans="1:17" ht="15.75" customHeight="1" x14ac:dyDescent="0.3">
      <c r="A2055" s="118">
        <v>4192</v>
      </c>
      <c r="B2055" s="118">
        <v>222</v>
      </c>
      <c r="C2055" s="67" t="s">
        <v>609</v>
      </c>
      <c r="D2055" s="67">
        <v>15</v>
      </c>
      <c r="E2055" s="68">
        <v>43599</v>
      </c>
      <c r="F2055" s="67">
        <v>5216</v>
      </c>
      <c r="G2055" s="67">
        <v>7202</v>
      </c>
      <c r="H2055" s="67">
        <v>6806</v>
      </c>
      <c r="I2055" s="67"/>
      <c r="J2055" s="157">
        <f t="shared" si="9"/>
        <v>24.90566037735849</v>
      </c>
      <c r="K2055" s="157"/>
      <c r="L2055" s="160"/>
      <c r="M2055" s="160"/>
      <c r="N2055" s="33"/>
      <c r="O2055" s="33"/>
      <c r="P2055" s="23">
        <f t="shared" si="1"/>
        <v>159</v>
      </c>
      <c r="Q2055" s="117"/>
    </row>
    <row r="2056" spans="1:17" ht="15.75" customHeight="1" x14ac:dyDescent="0.3">
      <c r="A2056" s="118">
        <v>4837</v>
      </c>
      <c r="B2056" s="118">
        <v>221</v>
      </c>
      <c r="C2056" s="67" t="s">
        <v>609</v>
      </c>
      <c r="D2056" s="67">
        <v>17</v>
      </c>
      <c r="E2056" s="68">
        <v>43619</v>
      </c>
      <c r="F2056" s="67">
        <v>5187</v>
      </c>
      <c r="G2056" s="67">
        <v>7390</v>
      </c>
      <c r="H2056" s="67">
        <v>7010</v>
      </c>
      <c r="I2056" s="67"/>
      <c r="J2056" s="157">
        <f t="shared" si="9"/>
        <v>20.844761382336806</v>
      </c>
      <c r="K2056" s="158"/>
      <c r="L2056" s="159">
        <f>AVERAGE(J2056:J2057)</f>
        <v>20.866167673416925</v>
      </c>
      <c r="M2056" s="159">
        <f>_xlfn.STDEV.S(J2056,J2057)</f>
        <v>3.0273067165607893E-2</v>
      </c>
      <c r="N2056" s="33"/>
      <c r="O2056" s="33"/>
      <c r="P2056" s="23">
        <f t="shared" si="1"/>
        <v>182.3</v>
      </c>
      <c r="Q2056" s="117">
        <f>AVERAGE(P2056:P2057)</f>
        <v>175.65</v>
      </c>
    </row>
    <row r="2057" spans="1:17" ht="15.75" customHeight="1" x14ac:dyDescent="0.3">
      <c r="A2057" s="118">
        <v>4838</v>
      </c>
      <c r="B2057" s="118">
        <v>222</v>
      </c>
      <c r="C2057" s="67" t="s">
        <v>609</v>
      </c>
      <c r="D2057" s="67">
        <v>17</v>
      </c>
      <c r="E2057" s="68">
        <v>43619</v>
      </c>
      <c r="F2057" s="67">
        <v>5216</v>
      </c>
      <c r="G2057" s="67">
        <v>7259</v>
      </c>
      <c r="H2057" s="67">
        <v>6906</v>
      </c>
      <c r="I2057" s="67"/>
      <c r="J2057" s="157">
        <f t="shared" si="9"/>
        <v>20.88757396449704</v>
      </c>
      <c r="K2057" s="158"/>
      <c r="L2057" s="160"/>
      <c r="M2057" s="160"/>
      <c r="N2057" s="33"/>
      <c r="O2057" s="33"/>
      <c r="P2057" s="23">
        <f t="shared" si="1"/>
        <v>169</v>
      </c>
      <c r="Q2057" s="117"/>
    </row>
    <row r="2058" spans="1:17" ht="15.75" customHeight="1" x14ac:dyDescent="0.3">
      <c r="A2058" s="118">
        <v>5419</v>
      </c>
      <c r="B2058" s="118">
        <v>157</v>
      </c>
      <c r="C2058" s="7" t="s">
        <v>609</v>
      </c>
      <c r="D2058" s="7">
        <v>19</v>
      </c>
      <c r="E2058" s="156">
        <v>43637</v>
      </c>
      <c r="F2058" s="7">
        <v>5319</v>
      </c>
      <c r="G2058" s="7">
        <v>7109</v>
      </c>
      <c r="H2058" s="7">
        <v>6729</v>
      </c>
      <c r="I2058" s="7">
        <v>6</v>
      </c>
      <c r="J2058" s="161">
        <f t="shared" si="9"/>
        <v>26.950354609929079</v>
      </c>
      <c r="K2058" s="3"/>
      <c r="L2058" s="162">
        <f>AVERAGE(J2058:J2059)</f>
        <v>29.441563859586388</v>
      </c>
      <c r="M2058" s="162">
        <f>_xlfn.STDEV.S(J2058,J2059)</f>
        <v>3.5231019075746666</v>
      </c>
      <c r="N2058" s="33"/>
      <c r="O2058" s="33"/>
      <c r="P2058" s="23">
        <f t="shared" si="1"/>
        <v>141</v>
      </c>
      <c r="Q2058" s="117">
        <f>AVERAGE(P2058:P2059)</f>
        <v>135.94999999999999</v>
      </c>
    </row>
    <row r="2059" spans="1:17" ht="15.75" customHeight="1" x14ac:dyDescent="0.3">
      <c r="A2059" s="118">
        <v>5420</v>
      </c>
      <c r="B2059" s="118">
        <v>158</v>
      </c>
      <c r="C2059" s="7" t="s">
        <v>609</v>
      </c>
      <c r="D2059" s="7">
        <v>19</v>
      </c>
      <c r="E2059" s="156">
        <v>43637</v>
      </c>
      <c r="F2059" s="7">
        <v>5219</v>
      </c>
      <c r="G2059" s="7">
        <v>6946</v>
      </c>
      <c r="H2059" s="7">
        <v>6528</v>
      </c>
      <c r="I2059" s="7"/>
      <c r="J2059" s="161">
        <f t="shared" si="9"/>
        <v>31.932773109243694</v>
      </c>
      <c r="K2059" s="3"/>
      <c r="L2059" s="23"/>
      <c r="M2059" s="23"/>
      <c r="N2059" s="33"/>
      <c r="O2059" s="33"/>
      <c r="P2059" s="23">
        <f t="shared" si="1"/>
        <v>130.9</v>
      </c>
      <c r="Q2059" s="117"/>
    </row>
    <row r="2060" spans="1:17" ht="15.75" customHeight="1" x14ac:dyDescent="0.3">
      <c r="A2060" s="118">
        <v>3473</v>
      </c>
      <c r="B2060" s="118">
        <v>229</v>
      </c>
      <c r="C2060" s="67" t="s">
        <v>610</v>
      </c>
      <c r="D2060" s="67">
        <v>13</v>
      </c>
      <c r="E2060" s="68">
        <v>43587</v>
      </c>
      <c r="F2060" s="67">
        <v>5205</v>
      </c>
      <c r="G2060" s="67">
        <v>7035</v>
      </c>
      <c r="H2060" s="67">
        <v>6640</v>
      </c>
      <c r="I2060" s="67">
        <v>1</v>
      </c>
      <c r="J2060" s="157">
        <f t="shared" si="9"/>
        <v>27.526132404181187</v>
      </c>
      <c r="K2060" s="158" t="s">
        <v>407</v>
      </c>
      <c r="L2060" s="159">
        <f>AVERAGE(J2060:J2061)</f>
        <v>27.755603515523426</v>
      </c>
      <c r="M2060" s="159">
        <f>_xlfn.STDEV.S(J2060,J2061)</f>
        <v>0.3245211578330231</v>
      </c>
      <c r="N2060" s="33">
        <v>1</v>
      </c>
      <c r="O2060" s="33"/>
      <c r="P2060" s="23">
        <f t="shared" si="1"/>
        <v>143.5</v>
      </c>
      <c r="Q2060" s="117">
        <f>AVERAGE(P2060:P2061)</f>
        <v>138.75</v>
      </c>
    </row>
    <row r="2061" spans="1:17" ht="15.75" customHeight="1" x14ac:dyDescent="0.3">
      <c r="A2061" s="118">
        <v>3474</v>
      </c>
      <c r="B2061" s="118">
        <v>230</v>
      </c>
      <c r="C2061" s="67" t="s">
        <v>610</v>
      </c>
      <c r="D2061" s="67">
        <v>13</v>
      </c>
      <c r="E2061" s="68">
        <v>43587</v>
      </c>
      <c r="F2061" s="67">
        <v>5171</v>
      </c>
      <c r="G2061" s="67">
        <v>6886</v>
      </c>
      <c r="H2061" s="67">
        <v>6511</v>
      </c>
      <c r="I2061" s="67"/>
      <c r="J2061" s="157">
        <f t="shared" si="9"/>
        <v>27.985074626865668</v>
      </c>
      <c r="K2061" s="158"/>
      <c r="L2061" s="160"/>
      <c r="M2061" s="160"/>
      <c r="N2061" s="33"/>
      <c r="O2061" s="33"/>
      <c r="P2061" s="23">
        <f t="shared" si="1"/>
        <v>134</v>
      </c>
      <c r="Q2061" s="117"/>
    </row>
    <row r="2062" spans="1:17" ht="15.75" customHeight="1" x14ac:dyDescent="0.3">
      <c r="A2062" s="118">
        <v>4193</v>
      </c>
      <c r="B2062" s="118">
        <v>223</v>
      </c>
      <c r="C2062" s="67" t="s">
        <v>610</v>
      </c>
      <c r="D2062" s="67">
        <v>15</v>
      </c>
      <c r="E2062" s="68">
        <v>43599</v>
      </c>
      <c r="F2062" s="67">
        <v>5225</v>
      </c>
      <c r="G2062" s="67">
        <v>6773</v>
      </c>
      <c r="H2062" s="67">
        <v>6420</v>
      </c>
      <c r="I2062" s="67"/>
      <c r="J2062" s="157">
        <f t="shared" si="9"/>
        <v>29.539748953974897</v>
      </c>
      <c r="K2062" s="157"/>
      <c r="L2062" s="159">
        <f>AVERAGE(J2062:J2063)</f>
        <v>29.851080973507173</v>
      </c>
      <c r="M2062" s="159">
        <f>_xlfn.STDEV.S(J2062,J2063)</f>
        <v>0.44028996442354812</v>
      </c>
      <c r="N2062" s="33"/>
      <c r="O2062" s="33"/>
      <c r="P2062" s="23">
        <f t="shared" si="1"/>
        <v>119.5</v>
      </c>
      <c r="Q2062" s="117">
        <f>AVERAGE(P2062:P2063)</f>
        <v>124.4</v>
      </c>
    </row>
    <row r="2063" spans="1:17" ht="15.75" customHeight="1" x14ac:dyDescent="0.3">
      <c r="A2063" s="118">
        <v>4194</v>
      </c>
      <c r="B2063" s="118">
        <v>224</v>
      </c>
      <c r="C2063" s="67" t="s">
        <v>610</v>
      </c>
      <c r="D2063" s="67">
        <v>15</v>
      </c>
      <c r="E2063" s="68">
        <v>43599</v>
      </c>
      <c r="F2063" s="67">
        <v>5231</v>
      </c>
      <c r="G2063" s="67">
        <v>6914</v>
      </c>
      <c r="H2063" s="67">
        <v>6524</v>
      </c>
      <c r="I2063" s="67"/>
      <c r="J2063" s="157">
        <f t="shared" si="9"/>
        <v>30.162412993039446</v>
      </c>
      <c r="K2063" s="157"/>
      <c r="L2063" s="160"/>
      <c r="M2063" s="160"/>
      <c r="N2063" s="33"/>
      <c r="O2063" s="33"/>
      <c r="P2063" s="23">
        <f t="shared" si="1"/>
        <v>129.30000000000001</v>
      </c>
      <c r="Q2063" s="117"/>
    </row>
    <row r="2064" spans="1:17" ht="15.75" customHeight="1" x14ac:dyDescent="0.3">
      <c r="A2064" s="118">
        <v>4839</v>
      </c>
      <c r="B2064" s="118">
        <v>223</v>
      </c>
      <c r="C2064" s="67" t="s">
        <v>610</v>
      </c>
      <c r="D2064" s="67">
        <v>17</v>
      </c>
      <c r="E2064" s="68">
        <v>43619</v>
      </c>
      <c r="F2064" s="67">
        <v>5225</v>
      </c>
      <c r="G2064" s="67">
        <v>7109</v>
      </c>
      <c r="H2064" s="67">
        <v>6668</v>
      </c>
      <c r="I2064" s="67"/>
      <c r="J2064" s="157">
        <f t="shared" si="9"/>
        <v>30.561330561330564</v>
      </c>
      <c r="K2064" s="158"/>
      <c r="L2064" s="159">
        <f>AVERAGE(J2064:J2065)</f>
        <v>31.03770753418641</v>
      </c>
      <c r="M2064" s="159">
        <f>_xlfn.STDEV.S(J2064,J2065)</f>
        <v>0.67369877581497684</v>
      </c>
      <c r="N2064" s="33"/>
      <c r="O2064" s="33"/>
      <c r="P2064" s="23">
        <f t="shared" si="1"/>
        <v>144.30000000000001</v>
      </c>
      <c r="Q2064" s="117">
        <f>AVERAGE(P2064:P2065)</f>
        <v>157.35000000000002</v>
      </c>
    </row>
    <row r="2065" spans="1:17" ht="15.75" customHeight="1" x14ac:dyDescent="0.3">
      <c r="A2065" s="118">
        <v>4840</v>
      </c>
      <c r="B2065" s="118">
        <v>224</v>
      </c>
      <c r="C2065" s="67" t="s">
        <v>610</v>
      </c>
      <c r="D2065" s="67">
        <v>17</v>
      </c>
      <c r="E2065" s="68">
        <v>43619</v>
      </c>
      <c r="F2065" s="67">
        <v>5231</v>
      </c>
      <c r="G2065" s="67">
        <v>7472</v>
      </c>
      <c r="H2065" s="67">
        <v>6935</v>
      </c>
      <c r="I2065" s="67"/>
      <c r="J2065" s="157">
        <f t="shared" si="9"/>
        <v>31.514084507042256</v>
      </c>
      <c r="K2065" s="158"/>
      <c r="L2065" s="160"/>
      <c r="M2065" s="160"/>
      <c r="N2065" s="33"/>
      <c r="O2065" s="33"/>
      <c r="P2065" s="23">
        <f t="shared" si="1"/>
        <v>170.4</v>
      </c>
      <c r="Q2065" s="117"/>
    </row>
    <row r="2066" spans="1:17" ht="15.75" customHeight="1" x14ac:dyDescent="0.3">
      <c r="A2066" s="118">
        <v>5421</v>
      </c>
      <c r="B2066" s="118">
        <v>159</v>
      </c>
      <c r="C2066" s="7" t="s">
        <v>610</v>
      </c>
      <c r="D2066" s="7">
        <v>19</v>
      </c>
      <c r="E2066" s="156">
        <v>43637</v>
      </c>
      <c r="F2066" s="7">
        <v>5300</v>
      </c>
      <c r="G2066" s="7" t="s">
        <v>611</v>
      </c>
      <c r="H2066" s="7"/>
      <c r="I2066" s="7"/>
      <c r="J2066" s="161"/>
      <c r="K2066" s="3"/>
      <c r="L2066" s="162"/>
      <c r="M2066" s="162"/>
      <c r="N2066" s="33"/>
      <c r="O2066" s="33"/>
      <c r="P2066" s="23">
        <f t="shared" si="1"/>
        <v>-530</v>
      </c>
      <c r="Q2066" s="117">
        <f>AVERAGE(P2066:P2067)</f>
        <v>-526.70000000000005</v>
      </c>
    </row>
    <row r="2067" spans="1:17" ht="15.75" customHeight="1" x14ac:dyDescent="0.3">
      <c r="A2067" s="118">
        <v>5422</v>
      </c>
      <c r="B2067" s="118">
        <v>160</v>
      </c>
      <c r="C2067" s="7" t="s">
        <v>610</v>
      </c>
      <c r="D2067" s="7">
        <v>19</v>
      </c>
      <c r="E2067" s="156">
        <v>43637</v>
      </c>
      <c r="F2067" s="7">
        <v>5234</v>
      </c>
      <c r="G2067" s="7" t="s">
        <v>611</v>
      </c>
      <c r="H2067" s="7"/>
      <c r="I2067" s="7"/>
      <c r="J2067" s="161"/>
      <c r="K2067" s="3"/>
      <c r="L2067" s="23"/>
      <c r="M2067" s="23"/>
      <c r="N2067" s="33"/>
      <c r="O2067" s="33"/>
      <c r="P2067" s="23">
        <f t="shared" si="1"/>
        <v>-523.4</v>
      </c>
      <c r="Q2067" s="117"/>
    </row>
    <row r="2068" spans="1:17" ht="15.75" customHeight="1" x14ac:dyDescent="0.3">
      <c r="A2068" s="118">
        <v>3475</v>
      </c>
      <c r="B2068" s="118">
        <v>231</v>
      </c>
      <c r="C2068" s="67" t="s">
        <v>612</v>
      </c>
      <c r="D2068" s="67">
        <v>13</v>
      </c>
      <c r="E2068" s="68">
        <v>43587</v>
      </c>
      <c r="F2068" s="67">
        <v>5229</v>
      </c>
      <c r="G2068" s="67">
        <v>7292</v>
      </c>
      <c r="H2068" s="67">
        <v>6726</v>
      </c>
      <c r="I2068" s="67">
        <v>1</v>
      </c>
      <c r="J2068" s="157">
        <f t="shared" ref="J2068:J2135" si="10">+(((G2068-F2068)-(H2068-F2068))/(H2068-F2068))*100</f>
        <v>37.80895123580494</v>
      </c>
      <c r="K2068" s="158" t="s">
        <v>482</v>
      </c>
      <c r="L2068" s="159">
        <f>AVERAGE(J2068:J2069)</f>
        <v>38.884725782484431</v>
      </c>
      <c r="M2068" s="159">
        <f>_xlfn.STDEV.S(J2068,J2069)</f>
        <v>1.5213749539699033</v>
      </c>
      <c r="N2068" s="33">
        <v>1</v>
      </c>
      <c r="O2068" s="33"/>
      <c r="P2068" s="23">
        <f t="shared" si="1"/>
        <v>149.69999999999999</v>
      </c>
      <c r="Q2068" s="117">
        <f>AVERAGE(P2068:P2069)</f>
        <v>150.80000000000001</v>
      </c>
    </row>
    <row r="2069" spans="1:17" ht="15.75" customHeight="1" x14ac:dyDescent="0.3">
      <c r="A2069" s="118">
        <v>3476</v>
      </c>
      <c r="B2069" s="118">
        <v>232</v>
      </c>
      <c r="C2069" s="67" t="s">
        <v>612</v>
      </c>
      <c r="D2069" s="67">
        <v>13</v>
      </c>
      <c r="E2069" s="68">
        <v>43587</v>
      </c>
      <c r="F2069" s="67">
        <v>5244</v>
      </c>
      <c r="G2069" s="67">
        <v>7370</v>
      </c>
      <c r="H2069" s="67">
        <v>6763</v>
      </c>
      <c r="I2069" s="67"/>
      <c r="J2069" s="157">
        <f t="shared" si="10"/>
        <v>39.960500329163921</v>
      </c>
      <c r="K2069" s="158"/>
      <c r="L2069" s="160"/>
      <c r="M2069" s="160"/>
      <c r="N2069" s="33"/>
      <c r="O2069" s="33"/>
      <c r="P2069" s="23">
        <f t="shared" si="1"/>
        <v>151.9</v>
      </c>
      <c r="Q2069" s="117"/>
    </row>
    <row r="2070" spans="1:17" ht="15.75" customHeight="1" x14ac:dyDescent="0.3">
      <c r="A2070" s="118">
        <v>4195</v>
      </c>
      <c r="B2070" s="118">
        <v>225</v>
      </c>
      <c r="C2070" s="67" t="s">
        <v>612</v>
      </c>
      <c r="D2070" s="67">
        <v>15</v>
      </c>
      <c r="E2070" s="68">
        <v>43599</v>
      </c>
      <c r="F2070" s="67">
        <v>5260</v>
      </c>
      <c r="G2070" s="67">
        <v>8139</v>
      </c>
      <c r="H2070" s="67">
        <v>7597</v>
      </c>
      <c r="I2070" s="67"/>
      <c r="J2070" s="157">
        <f t="shared" si="10"/>
        <v>23.192126658108688</v>
      </c>
      <c r="K2070" s="157"/>
      <c r="L2070" s="159">
        <f>AVERAGE(J2070:J2071)</f>
        <v>23.754872262056825</v>
      </c>
      <c r="M2070" s="159">
        <f>_xlfn.STDEV.S(J2070,J2071)</f>
        <v>0.79584246526929414</v>
      </c>
      <c r="N2070" s="33"/>
      <c r="O2070" s="33"/>
      <c r="P2070" s="23">
        <f t="shared" si="1"/>
        <v>233.7</v>
      </c>
      <c r="Q2070" s="117">
        <f>AVERAGE(P2070:P2071)</f>
        <v>237.75</v>
      </c>
    </row>
    <row r="2071" spans="1:17" ht="15.75" customHeight="1" x14ac:dyDescent="0.3">
      <c r="A2071" s="118">
        <v>4196</v>
      </c>
      <c r="B2071" s="118">
        <v>226</v>
      </c>
      <c r="C2071" s="67" t="s">
        <v>612</v>
      </c>
      <c r="D2071" s="67">
        <v>15</v>
      </c>
      <c r="E2071" s="68">
        <v>43599</v>
      </c>
      <c r="F2071" s="67">
        <v>5197</v>
      </c>
      <c r="G2071" s="67">
        <v>8203</v>
      </c>
      <c r="H2071" s="67">
        <v>7615</v>
      </c>
      <c r="I2071" s="67"/>
      <c r="J2071" s="157">
        <f t="shared" si="10"/>
        <v>24.317617866004962</v>
      </c>
      <c r="K2071" s="157"/>
      <c r="L2071" s="160"/>
      <c r="M2071" s="160"/>
      <c r="N2071" s="33"/>
      <c r="O2071" s="33"/>
      <c r="P2071" s="23">
        <f t="shared" si="1"/>
        <v>241.8</v>
      </c>
      <c r="Q2071" s="117"/>
    </row>
    <row r="2072" spans="1:17" ht="15.75" customHeight="1" x14ac:dyDescent="0.3">
      <c r="A2072" s="118">
        <v>4841</v>
      </c>
      <c r="B2072" s="118">
        <v>225</v>
      </c>
      <c r="C2072" s="67" t="s">
        <v>612</v>
      </c>
      <c r="D2072" s="67">
        <v>17</v>
      </c>
      <c r="E2072" s="68">
        <v>43619</v>
      </c>
      <c r="F2072" s="67">
        <v>5260</v>
      </c>
      <c r="G2072" s="67">
        <v>8311</v>
      </c>
      <c r="H2072" s="67">
        <v>7747</v>
      </c>
      <c r="I2072" s="67"/>
      <c r="J2072" s="157">
        <f t="shared" si="10"/>
        <v>22.677925211097708</v>
      </c>
      <c r="K2072" s="158"/>
      <c r="L2072" s="159">
        <f>AVERAGE(J2072:J2073)</f>
        <v>23.010260739729084</v>
      </c>
      <c r="M2072" s="159">
        <f>_xlfn.STDEV.S(J2072,J2073)</f>
        <v>0.46999341184892346</v>
      </c>
      <c r="N2072" s="33"/>
      <c r="O2072" s="33"/>
      <c r="P2072" s="23">
        <f t="shared" si="1"/>
        <v>248.7</v>
      </c>
      <c r="Q2072" s="117">
        <f>AVERAGE(P2072:P2073)</f>
        <v>250.3</v>
      </c>
    </row>
    <row r="2073" spans="1:17" ht="15.75" customHeight="1" x14ac:dyDescent="0.3">
      <c r="A2073" s="118">
        <v>4842</v>
      </c>
      <c r="B2073" s="118">
        <v>226</v>
      </c>
      <c r="C2073" s="67" t="s">
        <v>612</v>
      </c>
      <c r="D2073" s="67">
        <v>17</v>
      </c>
      <c r="E2073" s="68">
        <v>43619</v>
      </c>
      <c r="F2073" s="67">
        <v>5197</v>
      </c>
      <c r="G2073" s="67">
        <v>8304</v>
      </c>
      <c r="H2073" s="67">
        <v>7716</v>
      </c>
      <c r="I2073" s="67"/>
      <c r="J2073" s="157">
        <f t="shared" si="10"/>
        <v>23.34259626836046</v>
      </c>
      <c r="K2073" s="158"/>
      <c r="L2073" s="160"/>
      <c r="M2073" s="160"/>
      <c r="N2073" s="33"/>
      <c r="O2073" s="33"/>
      <c r="P2073" s="23">
        <f t="shared" si="1"/>
        <v>251.9</v>
      </c>
      <c r="Q2073" s="117"/>
    </row>
    <row r="2074" spans="1:17" ht="15.75" customHeight="1" x14ac:dyDescent="0.3">
      <c r="A2074" s="118">
        <v>5423</v>
      </c>
      <c r="B2074" s="118">
        <v>161</v>
      </c>
      <c r="C2074" s="7" t="s">
        <v>612</v>
      </c>
      <c r="D2074" s="7">
        <v>19</v>
      </c>
      <c r="E2074" s="156">
        <v>43637</v>
      </c>
      <c r="F2074" s="7">
        <v>5264</v>
      </c>
      <c r="G2074" s="7">
        <v>7676</v>
      </c>
      <c r="H2074" s="7">
        <v>7198</v>
      </c>
      <c r="I2074" s="7">
        <v>4</v>
      </c>
      <c r="J2074" s="161">
        <f t="shared" si="10"/>
        <v>24.715615305067217</v>
      </c>
      <c r="K2074" s="3"/>
      <c r="L2074" s="162">
        <f>AVERAGE(J2074:J2075)</f>
        <v>24.792362626355597</v>
      </c>
      <c r="M2074" s="162">
        <f>_xlfn.STDEV.S(J2074,J2075)</f>
        <v>0.1085371026418349</v>
      </c>
      <c r="N2074" s="33"/>
      <c r="O2074" s="33"/>
      <c r="P2074" s="23">
        <f t="shared" si="1"/>
        <v>193.4</v>
      </c>
      <c r="Q2074" s="117">
        <f>AVERAGE(P2074:P2075)</f>
        <v>192.2</v>
      </c>
    </row>
    <row r="2075" spans="1:17" ht="15.75" customHeight="1" x14ac:dyDescent="0.3">
      <c r="A2075" s="118">
        <v>5424</v>
      </c>
      <c r="B2075" s="118">
        <v>162</v>
      </c>
      <c r="C2075" s="7" t="s">
        <v>612</v>
      </c>
      <c r="D2075" s="7">
        <v>19</v>
      </c>
      <c r="E2075" s="156">
        <v>43637</v>
      </c>
      <c r="F2075" s="7">
        <v>5232</v>
      </c>
      <c r="G2075" s="7">
        <v>7617</v>
      </c>
      <c r="H2075" s="7">
        <v>7142</v>
      </c>
      <c r="I2075" s="7"/>
      <c r="J2075" s="161">
        <f t="shared" si="10"/>
        <v>24.869109947643981</v>
      </c>
      <c r="K2075" s="3"/>
      <c r="L2075" s="23"/>
      <c r="M2075" s="23"/>
      <c r="N2075" s="33"/>
      <c r="O2075" s="33"/>
      <c r="P2075" s="23">
        <f t="shared" si="1"/>
        <v>191</v>
      </c>
      <c r="Q2075" s="117"/>
    </row>
    <row r="2076" spans="1:17" ht="15.75" customHeight="1" x14ac:dyDescent="0.3">
      <c r="A2076" s="118">
        <v>6159</v>
      </c>
      <c r="B2076" s="118">
        <v>203</v>
      </c>
      <c r="C2076" s="7" t="s">
        <v>612</v>
      </c>
      <c r="D2076" s="7">
        <v>22</v>
      </c>
      <c r="E2076" s="156">
        <v>43685</v>
      </c>
      <c r="F2076" s="7">
        <v>5215</v>
      </c>
      <c r="G2076" s="7">
        <v>8109</v>
      </c>
      <c r="H2076" s="7">
        <v>7641</v>
      </c>
      <c r="I2076" s="7">
        <v>9</v>
      </c>
      <c r="J2076" s="152">
        <f t="shared" si="10"/>
        <v>19.291014014839241</v>
      </c>
      <c r="K2076" s="153"/>
      <c r="L2076" s="154">
        <f>AVERAGE(J2076:J2077)</f>
        <v>18.82837095029943</v>
      </c>
      <c r="M2076" s="154">
        <f>_xlfn.STDEV.S(J2076,J2077)</f>
        <v>0.65427609641005269</v>
      </c>
      <c r="N2076" s="33"/>
      <c r="O2076" s="33"/>
      <c r="P2076" s="23">
        <f t="shared" si="1"/>
        <v>242.6</v>
      </c>
      <c r="Q2076" s="117">
        <f>AVERAGE(P2076:P2077)</f>
        <v>247.35</v>
      </c>
    </row>
    <row r="2077" spans="1:17" ht="15.75" customHeight="1" x14ac:dyDescent="0.3">
      <c r="A2077" s="118">
        <v>6160</v>
      </c>
      <c r="B2077" s="118">
        <v>203</v>
      </c>
      <c r="C2077" s="7" t="s">
        <v>612</v>
      </c>
      <c r="D2077" s="7">
        <v>22</v>
      </c>
      <c r="E2077" s="156">
        <v>43685</v>
      </c>
      <c r="F2077" s="7">
        <v>5215</v>
      </c>
      <c r="G2077" s="7">
        <v>8199</v>
      </c>
      <c r="H2077" s="7">
        <v>7736</v>
      </c>
      <c r="I2077" s="7"/>
      <c r="J2077" s="152">
        <f t="shared" si="10"/>
        <v>18.365727885759618</v>
      </c>
      <c r="K2077" s="153"/>
      <c r="L2077" s="155"/>
      <c r="M2077" s="155"/>
      <c r="N2077" s="33"/>
      <c r="O2077" s="33"/>
      <c r="P2077" s="23">
        <f t="shared" si="1"/>
        <v>252.1</v>
      </c>
      <c r="Q2077" s="117"/>
    </row>
    <row r="2078" spans="1:17" ht="15.75" customHeight="1" x14ac:dyDescent="0.3">
      <c r="A2078" s="118">
        <v>3477</v>
      </c>
      <c r="B2078" s="118">
        <v>233</v>
      </c>
      <c r="C2078" s="67" t="s">
        <v>613</v>
      </c>
      <c r="D2078" s="67">
        <v>13</v>
      </c>
      <c r="E2078" s="68">
        <v>43587</v>
      </c>
      <c r="F2078" s="67">
        <v>5213</v>
      </c>
      <c r="G2078" s="67">
        <v>8531</v>
      </c>
      <c r="H2078" s="67">
        <v>7600</v>
      </c>
      <c r="I2078" s="67">
        <v>1</v>
      </c>
      <c r="J2078" s="157">
        <f t="shared" si="10"/>
        <v>39.002932551319645</v>
      </c>
      <c r="K2078" s="158" t="s">
        <v>497</v>
      </c>
      <c r="L2078" s="159">
        <f>AVERAGE(J2078:J2079)</f>
        <v>38.658144357851604</v>
      </c>
      <c r="M2078" s="159">
        <f>_xlfn.STDEV.S(J2078,J2079)</f>
        <v>0.48760413934862218</v>
      </c>
      <c r="N2078" s="33">
        <v>1</v>
      </c>
      <c r="O2078" s="33"/>
      <c r="P2078" s="23">
        <f t="shared" si="1"/>
        <v>238.7</v>
      </c>
      <c r="Q2078" s="117">
        <f>AVERAGE(P2078:P2079)</f>
        <v>236.14999999999998</v>
      </c>
    </row>
    <row r="2079" spans="1:17" ht="15.75" customHeight="1" x14ac:dyDescent="0.3">
      <c r="A2079" s="118">
        <v>3478</v>
      </c>
      <c r="B2079" s="118">
        <v>234</v>
      </c>
      <c r="C2079" s="67" t="s">
        <v>613</v>
      </c>
      <c r="D2079" s="67">
        <v>13</v>
      </c>
      <c r="E2079" s="68">
        <v>43587</v>
      </c>
      <c r="F2079" s="67">
        <v>5254</v>
      </c>
      <c r="G2079" s="67">
        <v>8485</v>
      </c>
      <c r="H2079" s="67">
        <v>7590</v>
      </c>
      <c r="I2079" s="67"/>
      <c r="J2079" s="157">
        <f t="shared" si="10"/>
        <v>38.313356164383563</v>
      </c>
      <c r="K2079" s="158"/>
      <c r="L2079" s="160"/>
      <c r="M2079" s="160"/>
      <c r="N2079" s="33"/>
      <c r="O2079" s="33"/>
      <c r="P2079" s="23">
        <f t="shared" si="1"/>
        <v>233.6</v>
      </c>
      <c r="Q2079" s="117"/>
    </row>
    <row r="2080" spans="1:17" ht="15.75" customHeight="1" x14ac:dyDescent="0.3">
      <c r="A2080" s="118">
        <v>4197</v>
      </c>
      <c r="B2080" s="118">
        <v>227</v>
      </c>
      <c r="C2080" s="67" t="s">
        <v>613</v>
      </c>
      <c r="D2080" s="67">
        <v>15</v>
      </c>
      <c r="E2080" s="68">
        <v>43599</v>
      </c>
      <c r="F2080" s="67">
        <v>5247</v>
      </c>
      <c r="G2080" s="67">
        <v>8000</v>
      </c>
      <c r="H2080" s="67">
        <v>7307</v>
      </c>
      <c r="I2080" s="67"/>
      <c r="J2080" s="157">
        <f t="shared" si="10"/>
        <v>33.640776699029125</v>
      </c>
      <c r="K2080" s="157"/>
      <c r="L2080" s="159">
        <f>AVERAGE(J2080:J2081)</f>
        <v>34.507304237365034</v>
      </c>
      <c r="M2080" s="159">
        <f>_xlfn.STDEV.S(J2080,J2081)</f>
        <v>1.2254549968844093</v>
      </c>
      <c r="N2080" s="33"/>
      <c r="O2080" s="33"/>
      <c r="P2080" s="23">
        <f t="shared" si="1"/>
        <v>206</v>
      </c>
      <c r="Q2080" s="117">
        <f>AVERAGE(P2080:P2081)</f>
        <v>210</v>
      </c>
    </row>
    <row r="2081" spans="1:17" ht="15.75" customHeight="1" x14ac:dyDescent="0.3">
      <c r="A2081" s="118">
        <v>4198</v>
      </c>
      <c r="B2081" s="118">
        <v>228</v>
      </c>
      <c r="C2081" s="67" t="s">
        <v>613</v>
      </c>
      <c r="D2081" s="67">
        <v>15</v>
      </c>
      <c r="E2081" s="68">
        <v>43599</v>
      </c>
      <c r="F2081" s="67">
        <v>5238</v>
      </c>
      <c r="G2081" s="67">
        <v>8135</v>
      </c>
      <c r="H2081" s="67">
        <v>7378</v>
      </c>
      <c r="I2081" s="67"/>
      <c r="J2081" s="157">
        <f t="shared" si="10"/>
        <v>35.373831775700936</v>
      </c>
      <c r="K2081" s="157"/>
      <c r="L2081" s="160"/>
      <c r="M2081" s="160"/>
      <c r="N2081" s="33"/>
      <c r="O2081" s="33"/>
      <c r="P2081" s="23">
        <f t="shared" si="1"/>
        <v>214</v>
      </c>
      <c r="Q2081" s="117"/>
    </row>
    <row r="2082" spans="1:17" ht="15.75" customHeight="1" x14ac:dyDescent="0.3">
      <c r="A2082" s="118">
        <v>4843</v>
      </c>
      <c r="B2082" s="118">
        <v>227</v>
      </c>
      <c r="C2082" s="67" t="s">
        <v>613</v>
      </c>
      <c r="D2082" s="67">
        <v>17</v>
      </c>
      <c r="E2082" s="68">
        <v>43619</v>
      </c>
      <c r="F2082" s="67">
        <v>5247</v>
      </c>
      <c r="G2082" s="67">
        <v>8247</v>
      </c>
      <c r="H2082" s="67">
        <v>7598</v>
      </c>
      <c r="I2082" s="67"/>
      <c r="J2082" s="157">
        <f t="shared" si="10"/>
        <v>27.605274351339855</v>
      </c>
      <c r="K2082" s="158"/>
      <c r="L2082" s="159">
        <f>AVERAGE(J2082:J2083)</f>
        <v>27.867125932564285</v>
      </c>
      <c r="M2082" s="159">
        <f>_xlfn.STDEV.S(J2082,J2083)</f>
        <v>0.37031405749642959</v>
      </c>
      <c r="N2082" s="33"/>
      <c r="O2082" s="33"/>
      <c r="P2082" s="23">
        <f t="shared" si="1"/>
        <v>235.1</v>
      </c>
      <c r="Q2082" s="117">
        <f>AVERAGE(P2082:P2083)</f>
        <v>235.39999999999998</v>
      </c>
    </row>
    <row r="2083" spans="1:17" ht="15.75" customHeight="1" x14ac:dyDescent="0.3">
      <c r="A2083" s="118">
        <v>4844</v>
      </c>
      <c r="B2083" s="118">
        <v>228</v>
      </c>
      <c r="C2083" s="67" t="s">
        <v>613</v>
      </c>
      <c r="D2083" s="67">
        <v>17</v>
      </c>
      <c r="E2083" s="68">
        <v>43619</v>
      </c>
      <c r="F2083" s="67">
        <v>5238</v>
      </c>
      <c r="G2083" s="67">
        <v>8258</v>
      </c>
      <c r="H2083" s="67">
        <v>7595</v>
      </c>
      <c r="I2083" s="67"/>
      <c r="J2083" s="157">
        <f t="shared" si="10"/>
        <v>28.128977513788715</v>
      </c>
      <c r="K2083" s="158"/>
      <c r="L2083" s="160"/>
      <c r="M2083" s="160"/>
      <c r="N2083" s="33"/>
      <c r="O2083" s="33"/>
      <c r="P2083" s="23">
        <f t="shared" si="1"/>
        <v>235.7</v>
      </c>
      <c r="Q2083" s="117"/>
    </row>
    <row r="2084" spans="1:17" ht="15.75" customHeight="1" x14ac:dyDescent="0.3">
      <c r="A2084" s="118">
        <v>5425</v>
      </c>
      <c r="B2084" s="118">
        <v>163</v>
      </c>
      <c r="C2084" s="7" t="s">
        <v>613</v>
      </c>
      <c r="D2084" s="7">
        <v>19</v>
      </c>
      <c r="E2084" s="156">
        <v>43637</v>
      </c>
      <c r="F2084" s="7">
        <v>5193</v>
      </c>
      <c r="G2084" s="7">
        <v>8497</v>
      </c>
      <c r="H2084" s="7">
        <v>7638</v>
      </c>
      <c r="I2084" s="7">
        <v>7</v>
      </c>
      <c r="J2084" s="161">
        <f t="shared" si="10"/>
        <v>35.132924335378327</v>
      </c>
      <c r="K2084" s="3"/>
      <c r="L2084" s="162">
        <f>AVERAGE(J2084:J2085)</f>
        <v>34.164229840281145</v>
      </c>
      <c r="M2084" s="162">
        <f>_xlfn.STDEV.S(J2084,J2085)</f>
        <v>1.3699408927625927</v>
      </c>
      <c r="N2084" s="33"/>
      <c r="O2084" s="33"/>
      <c r="P2084" s="23">
        <f t="shared" si="1"/>
        <v>244.5</v>
      </c>
      <c r="Q2084" s="117">
        <f>AVERAGE(P2084:P2085)</f>
        <v>243.2</v>
      </c>
    </row>
    <row r="2085" spans="1:17" ht="15.75" customHeight="1" x14ac:dyDescent="0.3">
      <c r="A2085" s="118">
        <v>5426</v>
      </c>
      <c r="B2085" s="118">
        <v>164</v>
      </c>
      <c r="C2085" s="7" t="s">
        <v>613</v>
      </c>
      <c r="D2085" s="7">
        <v>19</v>
      </c>
      <c r="E2085" s="156">
        <v>43637</v>
      </c>
      <c r="F2085" s="7">
        <v>5245</v>
      </c>
      <c r="G2085" s="7">
        <v>8467</v>
      </c>
      <c r="H2085" s="7">
        <v>7664</v>
      </c>
      <c r="I2085" s="7"/>
      <c r="J2085" s="161">
        <f t="shared" si="10"/>
        <v>33.195535345183963</v>
      </c>
      <c r="K2085" s="3"/>
      <c r="L2085" s="23"/>
      <c r="M2085" s="23"/>
      <c r="N2085" s="33"/>
      <c r="O2085" s="33"/>
      <c r="P2085" s="23">
        <f t="shared" si="1"/>
        <v>241.9</v>
      </c>
      <c r="Q2085" s="117"/>
    </row>
    <row r="2086" spans="1:17" ht="15.75" customHeight="1" x14ac:dyDescent="0.3">
      <c r="A2086" s="118">
        <v>6161</v>
      </c>
      <c r="B2086" s="118">
        <v>204</v>
      </c>
      <c r="C2086" s="7" t="s">
        <v>613</v>
      </c>
      <c r="D2086" s="7">
        <v>22</v>
      </c>
      <c r="E2086" s="156">
        <v>43685</v>
      </c>
      <c r="F2086" s="7">
        <v>5239</v>
      </c>
      <c r="G2086" s="7">
        <v>8164</v>
      </c>
      <c r="H2086" s="7">
        <v>7688</v>
      </c>
      <c r="I2086" s="7">
        <v>10</v>
      </c>
      <c r="J2086" s="152">
        <f t="shared" si="10"/>
        <v>19.436504695794202</v>
      </c>
      <c r="K2086" s="153"/>
      <c r="L2086" s="154">
        <f>AVERAGE(J2086:J2087)</f>
        <v>18.803568180546812</v>
      </c>
      <c r="M2086" s="154">
        <f>_xlfn.STDEV.S(J2086,J2087)</f>
        <v>0.89510740398402233</v>
      </c>
      <c r="N2086" s="33"/>
      <c r="O2086" s="33"/>
      <c r="P2086" s="23">
        <f t="shared" si="1"/>
        <v>244.9</v>
      </c>
      <c r="Q2086" s="117">
        <f>AVERAGE(P2086:P2087)</f>
        <v>244.35000000000002</v>
      </c>
    </row>
    <row r="2087" spans="1:17" ht="15.75" customHeight="1" x14ac:dyDescent="0.3">
      <c r="A2087" s="118">
        <v>6162</v>
      </c>
      <c r="B2087" s="118">
        <v>204</v>
      </c>
      <c r="C2087" s="7" t="s">
        <v>613</v>
      </c>
      <c r="D2087" s="7">
        <v>22</v>
      </c>
      <c r="E2087" s="156">
        <v>43685</v>
      </c>
      <c r="F2087" s="7">
        <v>5239</v>
      </c>
      <c r="G2087" s="7">
        <v>8120</v>
      </c>
      <c r="H2087" s="7">
        <v>7677</v>
      </c>
      <c r="I2087" s="7"/>
      <c r="J2087" s="152">
        <f t="shared" si="10"/>
        <v>18.170631665299425</v>
      </c>
      <c r="K2087" s="153"/>
      <c r="L2087" s="155"/>
      <c r="M2087" s="155"/>
      <c r="N2087" s="33"/>
      <c r="O2087" s="33"/>
      <c r="P2087" s="23">
        <f t="shared" si="1"/>
        <v>243.8</v>
      </c>
      <c r="Q2087" s="117"/>
    </row>
    <row r="2088" spans="1:17" ht="15.75" customHeight="1" x14ac:dyDescent="0.3">
      <c r="A2088" s="118">
        <v>3479</v>
      </c>
      <c r="B2088" s="118">
        <v>235</v>
      </c>
      <c r="C2088" s="67" t="s">
        <v>614</v>
      </c>
      <c r="D2088" s="67">
        <v>13</v>
      </c>
      <c r="E2088" s="68">
        <v>43587</v>
      </c>
      <c r="F2088" s="67">
        <v>5230</v>
      </c>
      <c r="G2088" s="67">
        <v>8251</v>
      </c>
      <c r="H2088" s="67">
        <v>7185</v>
      </c>
      <c r="I2088" s="67">
        <v>1</v>
      </c>
      <c r="J2088" s="157">
        <f t="shared" si="10"/>
        <v>54.526854219948852</v>
      </c>
      <c r="K2088" s="158" t="s">
        <v>377</v>
      </c>
      <c r="L2088" s="159">
        <f>AVERAGE(J2088:J2089)</f>
        <v>54.425898505855429</v>
      </c>
      <c r="M2088" s="159">
        <f>_xlfn.STDEV.S(J2088,J2089)</f>
        <v>0.14277294006997499</v>
      </c>
      <c r="N2088" s="33">
        <v>1</v>
      </c>
      <c r="O2088" s="33"/>
      <c r="P2088" s="23">
        <f t="shared" si="1"/>
        <v>195.5</v>
      </c>
      <c r="Q2088" s="117">
        <f>AVERAGE(P2088:P2089)</f>
        <v>207</v>
      </c>
    </row>
    <row r="2089" spans="1:17" ht="15.75" customHeight="1" x14ac:dyDescent="0.3">
      <c r="A2089" s="118">
        <v>3480</v>
      </c>
      <c r="B2089" s="118">
        <v>236</v>
      </c>
      <c r="C2089" s="67" t="s">
        <v>614</v>
      </c>
      <c r="D2089" s="67">
        <v>13</v>
      </c>
      <c r="E2089" s="68">
        <v>43587</v>
      </c>
      <c r="F2089" s="67">
        <v>5241</v>
      </c>
      <c r="G2089" s="67">
        <v>8613</v>
      </c>
      <c r="H2089" s="67">
        <v>7426</v>
      </c>
      <c r="I2089" s="67"/>
      <c r="J2089" s="157">
        <f t="shared" si="10"/>
        <v>54.324942791762012</v>
      </c>
      <c r="K2089" s="158"/>
      <c r="L2089" s="160"/>
      <c r="M2089" s="160"/>
      <c r="N2089" s="33"/>
      <c r="O2089" s="33"/>
      <c r="P2089" s="23">
        <f t="shared" si="1"/>
        <v>218.5</v>
      </c>
      <c r="Q2089" s="117"/>
    </row>
    <row r="2090" spans="1:17" ht="15.75" customHeight="1" x14ac:dyDescent="0.3">
      <c r="A2090" s="118">
        <v>4199</v>
      </c>
      <c r="B2090" s="118">
        <v>229</v>
      </c>
      <c r="C2090" s="67" t="s">
        <v>614</v>
      </c>
      <c r="D2090" s="67">
        <v>15</v>
      </c>
      <c r="E2090" s="68">
        <v>43599</v>
      </c>
      <c r="F2090" s="67">
        <v>5205</v>
      </c>
      <c r="G2090" s="67">
        <v>8908</v>
      </c>
      <c r="H2090" s="67">
        <v>7731</v>
      </c>
      <c r="I2090" s="67"/>
      <c r="J2090" s="157">
        <f t="shared" si="10"/>
        <v>46.595407759303249</v>
      </c>
      <c r="K2090" s="157" t="s">
        <v>378</v>
      </c>
      <c r="L2090" s="159">
        <f>AVERAGE(J2090:J2091)</f>
        <v>45.903540295599015</v>
      </c>
      <c r="M2090" s="159">
        <f>_xlfn.STDEV.S(J2090,J2091)</f>
        <v>0.97844835053520329</v>
      </c>
      <c r="N2090" s="33"/>
      <c r="O2090" s="33"/>
      <c r="P2090" s="23">
        <f t="shared" si="1"/>
        <v>252.6</v>
      </c>
      <c r="Q2090" s="117">
        <f>AVERAGE(P2090:P2091)</f>
        <v>247.95</v>
      </c>
    </row>
    <row r="2091" spans="1:17" ht="15.75" customHeight="1" x14ac:dyDescent="0.3">
      <c r="A2091" s="118">
        <v>4200</v>
      </c>
      <c r="B2091" s="118">
        <v>230</v>
      </c>
      <c r="C2091" s="67" t="s">
        <v>614</v>
      </c>
      <c r="D2091" s="67">
        <v>15</v>
      </c>
      <c r="E2091" s="68">
        <v>43599</v>
      </c>
      <c r="F2091" s="67">
        <v>5171</v>
      </c>
      <c r="G2091" s="67">
        <v>8704</v>
      </c>
      <c r="H2091" s="67">
        <v>7604</v>
      </c>
      <c r="I2091" s="67"/>
      <c r="J2091" s="157">
        <f t="shared" si="10"/>
        <v>45.211672831894781</v>
      </c>
      <c r="K2091" s="157"/>
      <c r="L2091" s="160"/>
      <c r="M2091" s="160"/>
      <c r="N2091" s="33"/>
      <c r="O2091" s="33"/>
      <c r="P2091" s="23">
        <f t="shared" si="1"/>
        <v>243.3</v>
      </c>
      <c r="Q2091" s="117"/>
    </row>
    <row r="2092" spans="1:17" ht="15.75" customHeight="1" x14ac:dyDescent="0.3">
      <c r="A2092" s="118">
        <v>4845</v>
      </c>
      <c r="B2092" s="118">
        <v>229</v>
      </c>
      <c r="C2092" s="67" t="s">
        <v>614</v>
      </c>
      <c r="D2092" s="67">
        <v>17</v>
      </c>
      <c r="E2092" s="68">
        <v>43619</v>
      </c>
      <c r="F2092" s="67">
        <v>5205</v>
      </c>
      <c r="G2092" s="67">
        <v>8565</v>
      </c>
      <c r="H2092" s="67">
        <v>7844</v>
      </c>
      <c r="I2092" s="67"/>
      <c r="J2092" s="157">
        <f t="shared" si="10"/>
        <v>27.320954907161806</v>
      </c>
      <c r="K2092" s="158"/>
      <c r="L2092" s="159">
        <f>AVERAGE(J2092:J2093)</f>
        <v>27.374541167644615</v>
      </c>
      <c r="M2092" s="159">
        <f>_xlfn.STDEV.S(J2092,J2093)</f>
        <v>7.5782416331649394E-2</v>
      </c>
      <c r="N2092" s="33"/>
      <c r="O2092" s="33"/>
      <c r="P2092" s="23">
        <f t="shared" si="1"/>
        <v>263.89999999999998</v>
      </c>
      <c r="Q2092" s="117">
        <f>AVERAGE(P2092:P2093)</f>
        <v>260.64999999999998</v>
      </c>
    </row>
    <row r="2093" spans="1:17" ht="15.75" customHeight="1" x14ac:dyDescent="0.3">
      <c r="A2093" s="118">
        <v>4846</v>
      </c>
      <c r="B2093" s="118">
        <v>230</v>
      </c>
      <c r="C2093" s="67" t="s">
        <v>614</v>
      </c>
      <c r="D2093" s="67">
        <v>17</v>
      </c>
      <c r="E2093" s="68">
        <v>43619</v>
      </c>
      <c r="F2093" s="67">
        <v>5171</v>
      </c>
      <c r="G2093" s="67">
        <v>8451</v>
      </c>
      <c r="H2093" s="67">
        <v>7745</v>
      </c>
      <c r="I2093" s="67"/>
      <c r="J2093" s="157">
        <f t="shared" si="10"/>
        <v>27.428127428127429</v>
      </c>
      <c r="K2093" s="158"/>
      <c r="L2093" s="160"/>
      <c r="M2093" s="160"/>
      <c r="N2093" s="33"/>
      <c r="O2093" s="33"/>
      <c r="P2093" s="23">
        <f t="shared" si="1"/>
        <v>257.39999999999998</v>
      </c>
      <c r="Q2093" s="117"/>
    </row>
    <row r="2094" spans="1:17" ht="15.75" customHeight="1" x14ac:dyDescent="0.3">
      <c r="A2094" s="118">
        <v>5427</v>
      </c>
      <c r="B2094" s="118">
        <v>165</v>
      </c>
      <c r="C2094" s="7" t="s">
        <v>614</v>
      </c>
      <c r="D2094" s="7">
        <v>19</v>
      </c>
      <c r="E2094" s="156">
        <v>43637</v>
      </c>
      <c r="F2094" s="7">
        <v>5226</v>
      </c>
      <c r="G2094" s="7">
        <v>8407</v>
      </c>
      <c r="H2094" s="7">
        <v>7577</v>
      </c>
      <c r="I2094" s="7">
        <v>5</v>
      </c>
      <c r="J2094" s="161">
        <f t="shared" si="10"/>
        <v>35.304125903870691</v>
      </c>
      <c r="K2094" s="3"/>
      <c r="L2094" s="162">
        <f>AVERAGE(J2094:J2095)</f>
        <v>34.733695604996569</v>
      </c>
      <c r="M2094" s="162">
        <f>_xlfn.STDEV.S(J2094,J2095)</f>
        <v>0.80671026505632115</v>
      </c>
      <c r="N2094" s="33"/>
      <c r="O2094" s="33"/>
      <c r="P2094" s="23">
        <f t="shared" si="1"/>
        <v>235.1</v>
      </c>
      <c r="Q2094" s="117">
        <f>AVERAGE(P2094:P2095)</f>
        <v>240.05</v>
      </c>
    </row>
    <row r="2095" spans="1:17" ht="15.75" customHeight="1" x14ac:dyDescent="0.3">
      <c r="A2095" s="118">
        <v>5428</v>
      </c>
      <c r="B2095" s="118">
        <v>166</v>
      </c>
      <c r="C2095" s="7" t="s">
        <v>614</v>
      </c>
      <c r="D2095" s="7">
        <v>19</v>
      </c>
      <c r="E2095" s="156">
        <v>43637</v>
      </c>
      <c r="F2095" s="7">
        <v>5252</v>
      </c>
      <c r="G2095" s="7">
        <v>8539</v>
      </c>
      <c r="H2095" s="7">
        <v>7702</v>
      </c>
      <c r="I2095" s="7"/>
      <c r="J2095" s="161">
        <f t="shared" si="10"/>
        <v>34.163265306122447</v>
      </c>
      <c r="K2095" s="3"/>
      <c r="L2095" s="23"/>
      <c r="M2095" s="23"/>
      <c r="N2095" s="33"/>
      <c r="O2095" s="33"/>
      <c r="P2095" s="23">
        <f t="shared" si="1"/>
        <v>245</v>
      </c>
      <c r="Q2095" s="117"/>
    </row>
    <row r="2096" spans="1:17" ht="15.75" customHeight="1" x14ac:dyDescent="0.3">
      <c r="A2096" s="118">
        <v>6163</v>
      </c>
      <c r="B2096" s="118">
        <v>205</v>
      </c>
      <c r="C2096" s="7" t="s">
        <v>614</v>
      </c>
      <c r="D2096" s="7">
        <v>22</v>
      </c>
      <c r="E2096" s="156">
        <v>43685</v>
      </c>
      <c r="F2096" s="7">
        <v>5204</v>
      </c>
      <c r="G2096" s="7">
        <v>7987</v>
      </c>
      <c r="H2096" s="7">
        <v>7543</v>
      </c>
      <c r="I2096" s="7">
        <v>5</v>
      </c>
      <c r="J2096" s="152">
        <f t="shared" si="10"/>
        <v>18.982471141513468</v>
      </c>
      <c r="K2096" s="153"/>
      <c r="L2096" s="154">
        <f>AVERAGE(J2096:J2097)</f>
        <v>18.630308418438855</v>
      </c>
      <c r="M2096" s="154">
        <f>_xlfn.STDEV.S(J2096,J2097)</f>
        <v>0.49803329913435873</v>
      </c>
      <c r="N2096" s="33"/>
      <c r="O2096" s="33"/>
      <c r="P2096" s="23">
        <f t="shared" si="1"/>
        <v>233.9</v>
      </c>
      <c r="Q2096" s="117">
        <f>AVERAGE(P2096:P2097)</f>
        <v>230.2</v>
      </c>
    </row>
    <row r="2097" spans="1:17" ht="15.75" customHeight="1" x14ac:dyDescent="0.3">
      <c r="A2097" s="118">
        <v>6164</v>
      </c>
      <c r="B2097" s="118">
        <v>205</v>
      </c>
      <c r="C2097" s="7" t="s">
        <v>614</v>
      </c>
      <c r="D2097" s="7">
        <v>22</v>
      </c>
      <c r="E2097" s="156">
        <v>43685</v>
      </c>
      <c r="F2097" s="7">
        <v>5204</v>
      </c>
      <c r="G2097" s="7">
        <v>7883</v>
      </c>
      <c r="H2097" s="7">
        <v>7469</v>
      </c>
      <c r="I2097" s="7"/>
      <c r="J2097" s="152">
        <f t="shared" si="10"/>
        <v>18.278145695364241</v>
      </c>
      <c r="K2097" s="153"/>
      <c r="L2097" s="155"/>
      <c r="M2097" s="155"/>
      <c r="N2097" s="33"/>
      <c r="O2097" s="33"/>
      <c r="P2097" s="23">
        <f t="shared" si="1"/>
        <v>226.5</v>
      </c>
      <c r="Q2097" s="117"/>
    </row>
    <row r="2098" spans="1:17" ht="15.75" customHeight="1" x14ac:dyDescent="0.3">
      <c r="A2098" s="118">
        <v>3829</v>
      </c>
      <c r="B2098" s="118">
        <v>251</v>
      </c>
      <c r="C2098" s="81" t="s">
        <v>615</v>
      </c>
      <c r="D2098" s="81">
        <v>14</v>
      </c>
      <c r="E2098" s="82">
        <v>43591</v>
      </c>
      <c r="F2098" s="81">
        <v>5258</v>
      </c>
      <c r="G2098" s="134">
        <v>9769</v>
      </c>
      <c r="H2098" s="81">
        <v>8084</v>
      </c>
      <c r="I2098" s="81">
        <v>2</v>
      </c>
      <c r="J2098" s="135">
        <f t="shared" si="10"/>
        <v>59.624911535739564</v>
      </c>
      <c r="K2098" s="142" t="s">
        <v>373</v>
      </c>
      <c r="L2098" s="137">
        <f>AVERAGE(J2098:J2099)</f>
        <v>58.795684279400177</v>
      </c>
      <c r="M2098" s="137">
        <f>_xlfn.STDEV.S(J2098,J2099)</f>
        <v>1.1727044322045914</v>
      </c>
      <c r="N2098" s="33">
        <v>3</v>
      </c>
      <c r="O2098" s="33"/>
      <c r="P2098" s="23">
        <f t="shared" si="1"/>
        <v>282.60000000000002</v>
      </c>
      <c r="Q2098" s="117">
        <f>AVERAGE(P2098:P2099)</f>
        <v>284.39999999999998</v>
      </c>
    </row>
    <row r="2099" spans="1:17" ht="15.75" customHeight="1" x14ac:dyDescent="0.3">
      <c r="A2099" s="118">
        <v>3830</v>
      </c>
      <c r="B2099" s="118">
        <v>252</v>
      </c>
      <c r="C2099" s="81" t="s">
        <v>615</v>
      </c>
      <c r="D2099" s="81">
        <v>14</v>
      </c>
      <c r="E2099" s="82">
        <v>43591</v>
      </c>
      <c r="F2099" s="81">
        <v>5296</v>
      </c>
      <c r="G2099" s="134">
        <v>9817</v>
      </c>
      <c r="H2099" s="81">
        <v>8158</v>
      </c>
      <c r="I2099" s="81"/>
      <c r="J2099" s="135">
        <f t="shared" si="10"/>
        <v>57.966457023060791</v>
      </c>
      <c r="K2099" s="142"/>
      <c r="L2099" s="138"/>
      <c r="M2099" s="138"/>
      <c r="N2099" s="33"/>
      <c r="O2099" s="33"/>
      <c r="P2099" s="23">
        <f t="shared" si="1"/>
        <v>286.2</v>
      </c>
      <c r="Q2099" s="117"/>
    </row>
    <row r="2100" spans="1:17" ht="15.75" customHeight="1" x14ac:dyDescent="0.3">
      <c r="A2100" s="118">
        <v>4487</v>
      </c>
      <c r="B2100" s="118">
        <v>193</v>
      </c>
      <c r="C2100" s="81" t="s">
        <v>615</v>
      </c>
      <c r="D2100" s="81">
        <v>16</v>
      </c>
      <c r="E2100" s="82">
        <v>43607</v>
      </c>
      <c r="F2100" s="81">
        <v>5263</v>
      </c>
      <c r="G2100" s="81">
        <v>9245</v>
      </c>
      <c r="H2100" s="81">
        <v>8180</v>
      </c>
      <c r="I2100" s="81">
        <v>2</v>
      </c>
      <c r="J2100" s="135">
        <f t="shared" si="10"/>
        <v>36.510113129928008</v>
      </c>
      <c r="K2100" s="136" t="s">
        <v>13</v>
      </c>
      <c r="L2100" s="137">
        <f>AVERAGE(J2100:J2101)</f>
        <v>36.250347516864437</v>
      </c>
      <c r="M2100" s="137">
        <f>_xlfn.STDEV.S(J2100,J2101)</f>
        <v>0.36736405303265907</v>
      </c>
      <c r="N2100" s="33"/>
      <c r="O2100" s="33"/>
      <c r="P2100" s="23">
        <f t="shared" si="1"/>
        <v>291.7</v>
      </c>
      <c r="Q2100" s="117">
        <f>AVERAGE(P2100:P2101)</f>
        <v>294.5</v>
      </c>
    </row>
    <row r="2101" spans="1:17" ht="15.75" customHeight="1" x14ac:dyDescent="0.3">
      <c r="A2101" s="118">
        <v>4488</v>
      </c>
      <c r="B2101" s="118">
        <v>194</v>
      </c>
      <c r="C2101" s="81" t="s">
        <v>615</v>
      </c>
      <c r="D2101" s="81">
        <v>16</v>
      </c>
      <c r="E2101" s="82">
        <v>43607</v>
      </c>
      <c r="F2101" s="81">
        <v>5207</v>
      </c>
      <c r="G2101" s="81">
        <v>9250</v>
      </c>
      <c r="H2101" s="81">
        <v>8180</v>
      </c>
      <c r="I2101" s="81"/>
      <c r="J2101" s="135">
        <f t="shared" si="10"/>
        <v>35.990581903800873</v>
      </c>
      <c r="K2101" s="136"/>
      <c r="L2101" s="138"/>
      <c r="M2101" s="138"/>
      <c r="N2101" s="33"/>
      <c r="O2101" s="33"/>
      <c r="P2101" s="23">
        <f t="shared" si="1"/>
        <v>297.3</v>
      </c>
      <c r="Q2101" s="117"/>
    </row>
    <row r="2102" spans="1:17" ht="15.75" customHeight="1" x14ac:dyDescent="0.3">
      <c r="A2102" s="118">
        <v>5133</v>
      </c>
      <c r="B2102" s="118">
        <v>193</v>
      </c>
      <c r="C2102" s="81" t="s">
        <v>615</v>
      </c>
      <c r="D2102" s="81">
        <v>18</v>
      </c>
      <c r="E2102" s="82">
        <v>43626</v>
      </c>
      <c r="F2102" s="81">
        <v>5263</v>
      </c>
      <c r="G2102" s="81">
        <v>9061</v>
      </c>
      <c r="H2102" s="81">
        <v>8153</v>
      </c>
      <c r="I2102" s="81">
        <v>11</v>
      </c>
      <c r="J2102" s="135">
        <f t="shared" si="10"/>
        <v>31.418685121107266</v>
      </c>
      <c r="K2102" s="136"/>
      <c r="L2102" s="137">
        <f>AVERAGE(J2102:J2103)</f>
        <v>31.454405397178409</v>
      </c>
      <c r="M2102" s="137">
        <f>_xlfn.STDEV.S(J2102,J2103)</f>
        <v>5.051609887152067E-2</v>
      </c>
      <c r="N2102" s="33"/>
      <c r="O2102" s="33"/>
      <c r="P2102" s="23">
        <f t="shared" si="1"/>
        <v>289</v>
      </c>
      <c r="Q2102" s="117">
        <f>AVERAGE(P2102:P2103)</f>
        <v>283.75</v>
      </c>
    </row>
    <row r="2103" spans="1:17" ht="15.75" customHeight="1" x14ac:dyDescent="0.3">
      <c r="A2103" s="118">
        <v>5134</v>
      </c>
      <c r="B2103" s="118">
        <v>194</v>
      </c>
      <c r="C2103" s="81" t="s">
        <v>615</v>
      </c>
      <c r="D2103" s="81">
        <v>18</v>
      </c>
      <c r="E2103" s="82">
        <v>43626</v>
      </c>
      <c r="F2103" s="81">
        <v>5207</v>
      </c>
      <c r="G2103" s="81">
        <v>8869</v>
      </c>
      <c r="H2103" s="81">
        <v>7992</v>
      </c>
      <c r="I2103" s="81"/>
      <c r="J2103" s="135">
        <f t="shared" si="10"/>
        <v>31.490125673249551</v>
      </c>
      <c r="K2103" s="136"/>
      <c r="L2103" s="138"/>
      <c r="M2103" s="138"/>
      <c r="N2103" s="33"/>
      <c r="O2103" s="33"/>
      <c r="P2103" s="23">
        <f t="shared" si="1"/>
        <v>278.5</v>
      </c>
      <c r="Q2103" s="117"/>
    </row>
    <row r="2104" spans="1:17" ht="15.75" customHeight="1" x14ac:dyDescent="0.3">
      <c r="A2104" s="118">
        <v>6165</v>
      </c>
      <c r="B2104" s="118">
        <v>206</v>
      </c>
      <c r="C2104" s="7" t="s">
        <v>615</v>
      </c>
      <c r="D2104" s="7">
        <v>22</v>
      </c>
      <c r="E2104" s="156">
        <v>43685</v>
      </c>
      <c r="F2104" s="7">
        <v>5233</v>
      </c>
      <c r="G2104" s="7">
        <v>8908</v>
      </c>
      <c r="H2104" s="7">
        <v>8324</v>
      </c>
      <c r="I2104" s="7">
        <v>11</v>
      </c>
      <c r="J2104" s="152">
        <f t="shared" si="10"/>
        <v>18.893561954060175</v>
      </c>
      <c r="K2104" s="167"/>
      <c r="L2104" s="154">
        <f>AVERAGE(J2104:J2105)</f>
        <v>18.65402192584407</v>
      </c>
      <c r="M2104" s="154">
        <f>_xlfn.STDEV.S(J2104,J2105)</f>
        <v>0.33876075663444938</v>
      </c>
      <c r="N2104" s="33"/>
      <c r="O2104" s="33"/>
      <c r="P2104" s="23">
        <f t="shared" si="1"/>
        <v>309.10000000000002</v>
      </c>
      <c r="Q2104" s="117">
        <f>AVERAGE(P2104:P2105)</f>
        <v>314.75</v>
      </c>
    </row>
    <row r="2105" spans="1:17" ht="15.75" customHeight="1" x14ac:dyDescent="0.3">
      <c r="A2105" s="118">
        <v>6166</v>
      </c>
      <c r="B2105" s="118">
        <v>206</v>
      </c>
      <c r="C2105" s="7" t="s">
        <v>615</v>
      </c>
      <c r="D2105" s="7">
        <v>22</v>
      </c>
      <c r="E2105" s="156">
        <v>43685</v>
      </c>
      <c r="F2105" s="7">
        <v>5233</v>
      </c>
      <c r="G2105" s="7">
        <v>9027</v>
      </c>
      <c r="H2105" s="7">
        <v>8437</v>
      </c>
      <c r="I2105" s="7"/>
      <c r="J2105" s="152">
        <f t="shared" si="10"/>
        <v>18.414481897627965</v>
      </c>
      <c r="K2105" s="167"/>
      <c r="L2105" s="155"/>
      <c r="M2105" s="155"/>
      <c r="N2105" s="33"/>
      <c r="O2105" s="33"/>
      <c r="P2105" s="23">
        <f t="shared" si="1"/>
        <v>320.39999999999998</v>
      </c>
      <c r="Q2105" s="117"/>
    </row>
    <row r="2106" spans="1:17" ht="15.75" customHeight="1" x14ac:dyDescent="0.3">
      <c r="A2106" s="118">
        <v>3481</v>
      </c>
      <c r="B2106" s="118">
        <v>237</v>
      </c>
      <c r="C2106" s="67" t="s">
        <v>616</v>
      </c>
      <c r="D2106" s="67">
        <v>13</v>
      </c>
      <c r="E2106" s="68">
        <v>43587</v>
      </c>
      <c r="F2106" s="67">
        <v>5218</v>
      </c>
      <c r="G2106" s="67">
        <v>7441</v>
      </c>
      <c r="H2106" s="67">
        <v>6781</v>
      </c>
      <c r="I2106" s="67">
        <v>1</v>
      </c>
      <c r="J2106" s="157">
        <f t="shared" si="10"/>
        <v>42.226487523992326</v>
      </c>
      <c r="K2106" s="168" t="s">
        <v>474</v>
      </c>
      <c r="L2106" s="159">
        <f>AVERAGE(J2106:J2107)</f>
        <v>41.525349364056694</v>
      </c>
      <c r="M2106" s="159">
        <f>_xlfn.STDEV.S(J2106,J2107)</f>
        <v>0.99155909487829086</v>
      </c>
      <c r="N2106" s="33">
        <v>1</v>
      </c>
      <c r="O2106" s="33"/>
      <c r="P2106" s="23">
        <f t="shared" si="1"/>
        <v>156.30000000000001</v>
      </c>
      <c r="Q2106" s="117">
        <f>AVERAGE(P2106:P2107)</f>
        <v>155.80000000000001</v>
      </c>
    </row>
    <row r="2107" spans="1:17" ht="15.75" customHeight="1" x14ac:dyDescent="0.3">
      <c r="A2107" s="118">
        <v>3482</v>
      </c>
      <c r="B2107" s="118">
        <v>238</v>
      </c>
      <c r="C2107" s="67" t="s">
        <v>616</v>
      </c>
      <c r="D2107" s="67">
        <v>13</v>
      </c>
      <c r="E2107" s="68">
        <v>43587</v>
      </c>
      <c r="F2107" s="67">
        <v>5217</v>
      </c>
      <c r="G2107" s="67">
        <v>7404</v>
      </c>
      <c r="H2107" s="67">
        <v>6770</v>
      </c>
      <c r="I2107" s="67"/>
      <c r="J2107" s="157">
        <f t="shared" si="10"/>
        <v>40.824211204121056</v>
      </c>
      <c r="K2107" s="168"/>
      <c r="L2107" s="160"/>
      <c r="M2107" s="160"/>
      <c r="N2107" s="33"/>
      <c r="O2107" s="33"/>
      <c r="P2107" s="23">
        <f t="shared" si="1"/>
        <v>155.30000000000001</v>
      </c>
      <c r="Q2107" s="117"/>
    </row>
    <row r="2108" spans="1:17" ht="15.75" customHeight="1" x14ac:dyDescent="0.3">
      <c r="A2108" s="118">
        <v>4201</v>
      </c>
      <c r="B2108" s="118">
        <v>231</v>
      </c>
      <c r="C2108" s="67" t="s">
        <v>616</v>
      </c>
      <c r="D2108" s="67">
        <v>15</v>
      </c>
      <c r="E2108" s="68">
        <v>43599</v>
      </c>
      <c r="F2108" s="67">
        <v>5229</v>
      </c>
      <c r="G2108" s="67">
        <v>7059</v>
      </c>
      <c r="H2108" s="67">
        <v>6610</v>
      </c>
      <c r="I2108" s="67"/>
      <c r="J2108" s="157">
        <f t="shared" si="10"/>
        <v>32.512671976828386</v>
      </c>
      <c r="K2108" s="169"/>
      <c r="L2108" s="159">
        <f>AVERAGE(J2108:J2109)</f>
        <v>31.999776221650347</v>
      </c>
      <c r="M2108" s="159">
        <f>_xlfn.STDEV.S(J2108,J2109)</f>
        <v>0.72534413305637413</v>
      </c>
      <c r="N2108" s="33"/>
      <c r="O2108" s="33"/>
      <c r="P2108" s="23">
        <f t="shared" si="1"/>
        <v>138.1</v>
      </c>
      <c r="Q2108" s="117">
        <f>AVERAGE(P2108:P2109)</f>
        <v>137.64999999999998</v>
      </c>
    </row>
    <row r="2109" spans="1:17" ht="15.75" customHeight="1" x14ac:dyDescent="0.3">
      <c r="A2109" s="118">
        <v>4202</v>
      </c>
      <c r="B2109" s="118">
        <v>232</v>
      </c>
      <c r="C2109" s="67" t="s">
        <v>616</v>
      </c>
      <c r="D2109" s="67">
        <v>15</v>
      </c>
      <c r="E2109" s="68">
        <v>43599</v>
      </c>
      <c r="F2109" s="67">
        <v>5244</v>
      </c>
      <c r="G2109" s="67">
        <v>7048</v>
      </c>
      <c r="H2109" s="67">
        <v>6616</v>
      </c>
      <c r="I2109" s="67"/>
      <c r="J2109" s="157">
        <f t="shared" si="10"/>
        <v>31.486880466472307</v>
      </c>
      <c r="K2109" s="169"/>
      <c r="L2109" s="160"/>
      <c r="M2109" s="160"/>
      <c r="N2109" s="33"/>
      <c r="O2109" s="33"/>
      <c r="P2109" s="23">
        <f t="shared" si="1"/>
        <v>137.19999999999999</v>
      </c>
      <c r="Q2109" s="117"/>
    </row>
    <row r="2110" spans="1:17" ht="15.75" customHeight="1" x14ac:dyDescent="0.3">
      <c r="A2110" s="118">
        <v>4847</v>
      </c>
      <c r="B2110" s="118">
        <v>231</v>
      </c>
      <c r="C2110" s="67" t="s">
        <v>616</v>
      </c>
      <c r="D2110" s="67">
        <v>17</v>
      </c>
      <c r="E2110" s="68">
        <v>43619</v>
      </c>
      <c r="F2110" s="67">
        <v>5229</v>
      </c>
      <c r="G2110" s="67">
        <v>6753</v>
      </c>
      <c r="H2110" s="67">
        <v>6403</v>
      </c>
      <c r="I2110" s="67"/>
      <c r="J2110" s="157">
        <f t="shared" si="10"/>
        <v>29.812606473594549</v>
      </c>
      <c r="K2110" s="168"/>
      <c r="L2110" s="159">
        <f>AVERAGE(J2110:J2111)</f>
        <v>29.737968386933765</v>
      </c>
      <c r="M2110" s="159">
        <f>_xlfn.STDEV.S(J2110,J2111)</f>
        <v>0.10555419442526114</v>
      </c>
      <c r="N2110" s="33"/>
      <c r="O2110" s="33"/>
      <c r="P2110" s="23">
        <f t="shared" si="1"/>
        <v>117.4</v>
      </c>
      <c r="Q2110" s="117">
        <f>AVERAGE(P2110:P2111)</f>
        <v>113.65</v>
      </c>
    </row>
    <row r="2111" spans="1:17" ht="15.75" customHeight="1" x14ac:dyDescent="0.3">
      <c r="A2111" s="118">
        <v>4848</v>
      </c>
      <c r="B2111" s="118">
        <v>232</v>
      </c>
      <c r="C2111" s="67" t="s">
        <v>616</v>
      </c>
      <c r="D2111" s="67">
        <v>17</v>
      </c>
      <c r="E2111" s="68">
        <v>43619</v>
      </c>
      <c r="F2111" s="67">
        <v>5244</v>
      </c>
      <c r="G2111" s="67">
        <v>6669</v>
      </c>
      <c r="H2111" s="67">
        <v>6343</v>
      </c>
      <c r="I2111" s="67"/>
      <c r="J2111" s="157">
        <f t="shared" si="10"/>
        <v>29.663330300272978</v>
      </c>
      <c r="K2111" s="168"/>
      <c r="L2111" s="160"/>
      <c r="M2111" s="160"/>
      <c r="N2111" s="33"/>
      <c r="O2111" s="33"/>
      <c r="P2111" s="23">
        <f t="shared" si="1"/>
        <v>109.9</v>
      </c>
      <c r="Q2111" s="117"/>
    </row>
    <row r="2112" spans="1:17" ht="15.75" customHeight="1" x14ac:dyDescent="0.3">
      <c r="A2112" s="118">
        <v>5429</v>
      </c>
      <c r="B2112" s="118">
        <v>167</v>
      </c>
      <c r="C2112" s="7" t="s">
        <v>616</v>
      </c>
      <c r="D2112" s="7">
        <v>19</v>
      </c>
      <c r="E2112" s="156">
        <v>43637</v>
      </c>
      <c r="F2112" s="7">
        <v>5280</v>
      </c>
      <c r="G2112" s="7">
        <v>7598</v>
      </c>
      <c r="H2112" s="7">
        <v>7019</v>
      </c>
      <c r="I2112" s="7">
        <v>7</v>
      </c>
      <c r="J2112" s="161">
        <f t="shared" si="10"/>
        <v>33.294997124784359</v>
      </c>
      <c r="K2112" s="170"/>
      <c r="L2112" s="162">
        <f>AVERAGE(J2112:J2113)</f>
        <v>33.81892713382075</v>
      </c>
      <c r="M2112" s="162">
        <f>_xlfn.STDEV.S(J2112,J2113)</f>
        <v>0.74094892451352268</v>
      </c>
      <c r="N2112" s="33"/>
      <c r="O2112" s="33"/>
      <c r="P2112" s="23">
        <f t="shared" si="1"/>
        <v>173.9</v>
      </c>
      <c r="Q2112" s="117">
        <f>AVERAGE(P2112:P2113)</f>
        <v>174.45</v>
      </c>
    </row>
    <row r="2113" spans="1:17" ht="15.75" customHeight="1" x14ac:dyDescent="0.3">
      <c r="A2113" s="118">
        <v>5430</v>
      </c>
      <c r="B2113" s="118">
        <v>168</v>
      </c>
      <c r="C2113" s="7" t="s">
        <v>616</v>
      </c>
      <c r="D2113" s="7">
        <v>19</v>
      </c>
      <c r="E2113" s="156">
        <v>43637</v>
      </c>
      <c r="F2113" s="7">
        <v>5212</v>
      </c>
      <c r="G2113" s="7">
        <v>7563</v>
      </c>
      <c r="H2113" s="7">
        <v>6962</v>
      </c>
      <c r="I2113" s="7"/>
      <c r="J2113" s="161">
        <f t="shared" si="10"/>
        <v>34.342857142857142</v>
      </c>
      <c r="K2113" s="170"/>
      <c r="L2113" s="23"/>
      <c r="M2113" s="23"/>
      <c r="N2113" s="33"/>
      <c r="O2113" s="33"/>
      <c r="P2113" s="23">
        <f t="shared" si="1"/>
        <v>175</v>
      </c>
      <c r="Q2113" s="117"/>
    </row>
    <row r="2114" spans="1:17" ht="15.75" customHeight="1" x14ac:dyDescent="0.3">
      <c r="A2114" s="118">
        <v>6167</v>
      </c>
      <c r="B2114" s="118">
        <v>207</v>
      </c>
      <c r="C2114" s="7" t="s">
        <v>616</v>
      </c>
      <c r="D2114" s="7">
        <v>22</v>
      </c>
      <c r="E2114" s="156">
        <v>43685</v>
      </c>
      <c r="F2114" s="7">
        <v>5236</v>
      </c>
      <c r="G2114" s="7">
        <v>6587</v>
      </c>
      <c r="H2114" s="7">
        <v>6365</v>
      </c>
      <c r="I2114" s="7">
        <v>7</v>
      </c>
      <c r="J2114" s="152">
        <f t="shared" si="10"/>
        <v>19.663418954827279</v>
      </c>
      <c r="K2114" s="167"/>
      <c r="L2114" s="154">
        <f>AVERAGE(J2114:J2115)</f>
        <v>18.936187089353936</v>
      </c>
      <c r="M2114" s="154">
        <f>_xlfn.STDEV.S(J2114,J2115)</f>
        <v>1.0284611671422845</v>
      </c>
      <c r="N2114" s="33"/>
      <c r="O2114" s="33"/>
      <c r="P2114" s="23">
        <f t="shared" si="1"/>
        <v>112.9</v>
      </c>
      <c r="Q2114" s="117">
        <f>AVERAGE(P2114:P2115)</f>
        <v>123.45</v>
      </c>
    </row>
    <row r="2115" spans="1:17" ht="15.75" customHeight="1" x14ac:dyDescent="0.3">
      <c r="A2115" s="118">
        <v>6168</v>
      </c>
      <c r="B2115" s="118">
        <v>207</v>
      </c>
      <c r="C2115" s="7" t="s">
        <v>616</v>
      </c>
      <c r="D2115" s="7">
        <v>22</v>
      </c>
      <c r="E2115" s="156">
        <v>43685</v>
      </c>
      <c r="F2115" s="7">
        <v>5236</v>
      </c>
      <c r="G2115" s="7">
        <v>6820</v>
      </c>
      <c r="H2115" s="7">
        <v>6576</v>
      </c>
      <c r="I2115" s="7"/>
      <c r="J2115" s="152">
        <f t="shared" si="10"/>
        <v>18.208955223880597</v>
      </c>
      <c r="K2115" s="167"/>
      <c r="L2115" s="155"/>
      <c r="M2115" s="155"/>
      <c r="N2115" s="33"/>
      <c r="O2115" s="33"/>
      <c r="P2115" s="23">
        <f t="shared" si="1"/>
        <v>134</v>
      </c>
      <c r="Q2115" s="117"/>
    </row>
    <row r="2116" spans="1:17" ht="15.75" customHeight="1" x14ac:dyDescent="0.3">
      <c r="A2116" s="118">
        <v>3831</v>
      </c>
      <c r="B2116" s="118">
        <v>253</v>
      </c>
      <c r="C2116" s="67" t="s">
        <v>617</v>
      </c>
      <c r="D2116" s="67">
        <v>14</v>
      </c>
      <c r="E2116" s="68">
        <v>43591</v>
      </c>
      <c r="F2116" s="67">
        <v>5257</v>
      </c>
      <c r="G2116" s="10">
        <v>10903</v>
      </c>
      <c r="H2116" s="67">
        <v>8655</v>
      </c>
      <c r="I2116" s="67">
        <v>2</v>
      </c>
      <c r="J2116" s="157">
        <f t="shared" si="10"/>
        <v>66.156562683931725</v>
      </c>
      <c r="K2116" s="168" t="s">
        <v>377</v>
      </c>
      <c r="L2116" s="159">
        <f>AVERAGE(J2116:J2117)</f>
        <v>63.380005479896894</v>
      </c>
      <c r="M2116" s="159">
        <f>_xlfn.STDEV.S(J2116,J2117)</f>
        <v>3.9266448546507728</v>
      </c>
      <c r="N2116" s="33">
        <v>1</v>
      </c>
      <c r="O2116" s="33"/>
      <c r="P2116" s="23">
        <f t="shared" si="1"/>
        <v>339.8</v>
      </c>
      <c r="Q2116" s="117">
        <f>AVERAGE(P2116:P2117)</f>
        <v>343.9</v>
      </c>
    </row>
    <row r="2117" spans="1:17" ht="15.75" customHeight="1" x14ac:dyDescent="0.3">
      <c r="A2117" s="118">
        <v>3832</v>
      </c>
      <c r="B2117" s="118">
        <v>254</v>
      </c>
      <c r="C2117" s="67" t="s">
        <v>617</v>
      </c>
      <c r="D2117" s="67">
        <v>14</v>
      </c>
      <c r="E2117" s="68">
        <v>43591</v>
      </c>
      <c r="F2117" s="67">
        <v>5257</v>
      </c>
      <c r="G2117" s="10">
        <v>10846</v>
      </c>
      <c r="H2117" s="67">
        <v>8737</v>
      </c>
      <c r="I2117" s="67"/>
      <c r="J2117" s="157">
        <f t="shared" si="10"/>
        <v>60.603448275862071</v>
      </c>
      <c r="K2117" s="168"/>
      <c r="L2117" s="160"/>
      <c r="M2117" s="160"/>
      <c r="N2117" s="33"/>
      <c r="O2117" s="33"/>
      <c r="P2117" s="23">
        <f t="shared" si="1"/>
        <v>348</v>
      </c>
      <c r="Q2117" s="117"/>
    </row>
    <row r="2118" spans="1:17" ht="15.75" customHeight="1" x14ac:dyDescent="0.3">
      <c r="A2118" s="118">
        <v>4489</v>
      </c>
      <c r="B2118" s="118">
        <v>195</v>
      </c>
      <c r="C2118" s="67" t="s">
        <v>617</v>
      </c>
      <c r="D2118" s="67">
        <v>16</v>
      </c>
      <c r="E2118" s="68">
        <v>43607</v>
      </c>
      <c r="F2118" s="67">
        <v>5277</v>
      </c>
      <c r="G2118" s="67">
        <v>9898</v>
      </c>
      <c r="H2118" s="67">
        <v>8469</v>
      </c>
      <c r="I2118" s="67">
        <v>2</v>
      </c>
      <c r="J2118" s="157">
        <f t="shared" si="10"/>
        <v>44.768170426065161</v>
      </c>
      <c r="K2118" s="168" t="s">
        <v>13</v>
      </c>
      <c r="L2118" s="159">
        <f>AVERAGE(J2118:J2119)</f>
        <v>44.319669953495364</v>
      </c>
      <c r="M2118" s="159">
        <f>_xlfn.STDEV.S(J2118,J2119)</f>
        <v>0.63427545103894512</v>
      </c>
      <c r="N2118" s="33"/>
      <c r="O2118" s="33"/>
      <c r="P2118" s="23">
        <f t="shared" si="1"/>
        <v>319.2</v>
      </c>
      <c r="Q2118" s="117">
        <f>AVERAGE(P2118:P2119)</f>
        <v>319.5</v>
      </c>
    </row>
    <row r="2119" spans="1:17" ht="15.75" customHeight="1" x14ac:dyDescent="0.3">
      <c r="A2119" s="118">
        <v>4490</v>
      </c>
      <c r="B2119" s="118">
        <v>196</v>
      </c>
      <c r="C2119" s="67" t="s">
        <v>617</v>
      </c>
      <c r="D2119" s="67">
        <v>16</v>
      </c>
      <c r="E2119" s="68">
        <v>43607</v>
      </c>
      <c r="F2119" s="67">
        <v>5243</v>
      </c>
      <c r="G2119" s="67">
        <v>9844</v>
      </c>
      <c r="H2119" s="67">
        <v>8441</v>
      </c>
      <c r="I2119" s="67"/>
      <c r="J2119" s="157">
        <f t="shared" si="10"/>
        <v>43.871169480925573</v>
      </c>
      <c r="K2119" s="168"/>
      <c r="L2119" s="160"/>
      <c r="M2119" s="160"/>
      <c r="N2119" s="33"/>
      <c r="O2119" s="33"/>
      <c r="P2119" s="23">
        <f t="shared" si="1"/>
        <v>319.8</v>
      </c>
      <c r="Q2119" s="117"/>
    </row>
    <row r="2120" spans="1:17" ht="15.75" customHeight="1" x14ac:dyDescent="0.3">
      <c r="A2120" s="118">
        <v>5135</v>
      </c>
      <c r="B2120" s="118">
        <v>195</v>
      </c>
      <c r="C2120" s="67" t="s">
        <v>617</v>
      </c>
      <c r="D2120" s="67">
        <v>18</v>
      </c>
      <c r="E2120" s="68">
        <v>43626</v>
      </c>
      <c r="F2120" s="67">
        <v>5277</v>
      </c>
      <c r="G2120" s="67">
        <v>8070</v>
      </c>
      <c r="H2120" s="67">
        <v>7611</v>
      </c>
      <c r="I2120" s="67">
        <v>8</v>
      </c>
      <c r="J2120" s="157">
        <f t="shared" si="10"/>
        <v>19.665809768637533</v>
      </c>
      <c r="K2120" s="168"/>
      <c r="L2120" s="159">
        <f>AVERAGE(J2120:J2121)</f>
        <v>19.916106152147613</v>
      </c>
      <c r="M2120" s="159">
        <f>_xlfn.STDEV.S(J2120,J2121)</f>
        <v>0.35397254017288915</v>
      </c>
      <c r="N2120" s="33"/>
      <c r="O2120" s="33"/>
      <c r="P2120" s="23">
        <f t="shared" si="1"/>
        <v>233.4</v>
      </c>
      <c r="Q2120" s="117">
        <f>AVERAGE(P2120:P2121)</f>
        <v>242.9</v>
      </c>
    </row>
    <row r="2121" spans="1:17" ht="15.75" customHeight="1" x14ac:dyDescent="0.3">
      <c r="A2121" s="118">
        <v>5136</v>
      </c>
      <c r="B2121" s="118">
        <v>196</v>
      </c>
      <c r="C2121" s="67" t="s">
        <v>617</v>
      </c>
      <c r="D2121" s="67">
        <v>18</v>
      </c>
      <c r="E2121" s="68">
        <v>43626</v>
      </c>
      <c r="F2121" s="67">
        <v>5243</v>
      </c>
      <c r="G2121" s="67">
        <v>8276</v>
      </c>
      <c r="H2121" s="67">
        <v>7767</v>
      </c>
      <c r="I2121" s="67"/>
      <c r="J2121" s="157">
        <f t="shared" si="10"/>
        <v>20.166402535657689</v>
      </c>
      <c r="K2121" s="168"/>
      <c r="L2121" s="160"/>
      <c r="M2121" s="160"/>
      <c r="N2121" s="33"/>
      <c r="O2121" s="33"/>
      <c r="P2121" s="23">
        <f t="shared" si="1"/>
        <v>252.4</v>
      </c>
      <c r="Q2121" s="117"/>
    </row>
    <row r="2122" spans="1:17" ht="15.75" customHeight="1" x14ac:dyDescent="0.3">
      <c r="A2122" s="118">
        <v>5431</v>
      </c>
      <c r="B2122" s="118">
        <v>169</v>
      </c>
      <c r="C2122" s="7" t="s">
        <v>617</v>
      </c>
      <c r="D2122" s="7">
        <v>19</v>
      </c>
      <c r="E2122" s="156">
        <v>43637</v>
      </c>
      <c r="F2122" s="7">
        <v>5223</v>
      </c>
      <c r="G2122" s="7">
        <v>8837</v>
      </c>
      <c r="H2122" s="7">
        <v>8091</v>
      </c>
      <c r="I2122" s="7">
        <v>9</v>
      </c>
      <c r="J2122" s="161">
        <f t="shared" si="10"/>
        <v>26.011157601115759</v>
      </c>
      <c r="K2122" s="170"/>
      <c r="L2122" s="162">
        <f>AVERAGE(J2122:J2123)</f>
        <v>33.5675200521543</v>
      </c>
      <c r="M2122" s="162">
        <f>_xlfn.STDEV.S(J2122,J2123)</f>
        <v>10.686310260465524</v>
      </c>
      <c r="N2122" s="33"/>
      <c r="O2122" s="33"/>
      <c r="P2122" s="23">
        <f t="shared" si="1"/>
        <v>286.8</v>
      </c>
      <c r="Q2122" s="117">
        <f>AVERAGE(P2122:P2123)</f>
        <v>260.85000000000002</v>
      </c>
    </row>
    <row r="2123" spans="1:17" ht="15.75" customHeight="1" x14ac:dyDescent="0.3">
      <c r="A2123" s="118">
        <v>5432</v>
      </c>
      <c r="B2123" s="118">
        <v>170</v>
      </c>
      <c r="C2123" s="7" t="s">
        <v>617</v>
      </c>
      <c r="D2123" s="7">
        <v>19</v>
      </c>
      <c r="E2123" s="156">
        <v>43637</v>
      </c>
      <c r="F2123" s="7">
        <v>5223</v>
      </c>
      <c r="G2123" s="7">
        <v>8538</v>
      </c>
      <c r="H2123" s="7">
        <v>7572</v>
      </c>
      <c r="I2123" s="7"/>
      <c r="J2123" s="161">
        <f t="shared" si="10"/>
        <v>41.123882503192846</v>
      </c>
      <c r="K2123" s="170"/>
      <c r="L2123" s="23"/>
      <c r="M2123" s="23"/>
      <c r="N2123" s="33"/>
      <c r="O2123" s="33"/>
      <c r="P2123" s="23">
        <f t="shared" si="1"/>
        <v>234.9</v>
      </c>
      <c r="Q2123" s="117"/>
    </row>
    <row r="2124" spans="1:17" ht="15.75" customHeight="1" x14ac:dyDescent="0.3">
      <c r="A2124" s="118">
        <v>5545</v>
      </c>
      <c r="B2124" s="118">
        <v>37</v>
      </c>
      <c r="C2124" s="7" t="s">
        <v>617</v>
      </c>
      <c r="D2124" s="7">
        <v>20</v>
      </c>
      <c r="E2124" s="156">
        <v>43649</v>
      </c>
      <c r="F2124" s="7">
        <v>5225</v>
      </c>
      <c r="G2124" s="7">
        <v>8792</v>
      </c>
      <c r="H2124" s="7">
        <v>8146</v>
      </c>
      <c r="I2124" s="7">
        <v>8</v>
      </c>
      <c r="J2124" s="152">
        <f t="shared" si="10"/>
        <v>22.115713796644982</v>
      </c>
      <c r="K2124" s="167"/>
      <c r="L2124" s="154">
        <f>AVERAGE(J2124:J2125)</f>
        <v>22.478565532653416</v>
      </c>
      <c r="M2124" s="154">
        <f>_xlfn.STDEV.S(J2124,J2125)</f>
        <v>0.51314984619374904</v>
      </c>
      <c r="N2124" s="33"/>
      <c r="O2124" s="33"/>
      <c r="P2124" s="23">
        <f t="shared" si="1"/>
        <v>292.10000000000002</v>
      </c>
      <c r="Q2124" s="117">
        <f>AVERAGE(P2124:P2125)</f>
        <v>291.39999999999998</v>
      </c>
    </row>
    <row r="2125" spans="1:17" ht="15.75" customHeight="1" x14ac:dyDescent="0.3">
      <c r="A2125" s="118">
        <v>5546</v>
      </c>
      <c r="B2125" s="118">
        <v>38</v>
      </c>
      <c r="C2125" s="7" t="s">
        <v>617</v>
      </c>
      <c r="D2125" s="7">
        <v>20</v>
      </c>
      <c r="E2125" s="156">
        <v>43649</v>
      </c>
      <c r="F2125" s="7">
        <v>5241</v>
      </c>
      <c r="G2125" s="7">
        <v>8812</v>
      </c>
      <c r="H2125" s="7">
        <v>8148</v>
      </c>
      <c r="I2125" s="7"/>
      <c r="J2125" s="152">
        <f t="shared" si="10"/>
        <v>22.84141726866185</v>
      </c>
      <c r="K2125" s="167"/>
      <c r="L2125" s="155"/>
      <c r="M2125" s="155"/>
      <c r="N2125" s="33"/>
      <c r="O2125" s="33"/>
      <c r="P2125" s="23">
        <f t="shared" si="1"/>
        <v>290.7</v>
      </c>
      <c r="Q2125" s="117"/>
    </row>
    <row r="2126" spans="1:17" ht="15.75" customHeight="1" x14ac:dyDescent="0.3">
      <c r="A2126" s="118">
        <v>6169</v>
      </c>
      <c r="B2126" s="118">
        <v>208</v>
      </c>
      <c r="C2126" s="7" t="s">
        <v>617</v>
      </c>
      <c r="D2126" s="7">
        <v>22</v>
      </c>
      <c r="E2126" s="156">
        <v>43685</v>
      </c>
      <c r="F2126" s="7">
        <v>5202</v>
      </c>
      <c r="G2126" s="7">
        <v>9334</v>
      </c>
      <c r="H2126" s="7">
        <v>8647</v>
      </c>
      <c r="I2126" s="7">
        <v>8</v>
      </c>
      <c r="J2126" s="152">
        <f t="shared" si="10"/>
        <v>19.941944847605225</v>
      </c>
      <c r="K2126" s="167"/>
      <c r="L2126" s="154">
        <f>AVERAGE(J2126:J2127)</f>
        <v>19.466850673644082</v>
      </c>
      <c r="M2126" s="154">
        <f>_xlfn.STDEV.S(J2126,J2127)</f>
        <v>0.67188462422028805</v>
      </c>
      <c r="N2126" s="33"/>
      <c r="O2126" s="33"/>
      <c r="P2126" s="23">
        <f t="shared" si="1"/>
        <v>344.5</v>
      </c>
      <c r="Q2126" s="117">
        <f>AVERAGE(P2126:P2127)</f>
        <v>329.95</v>
      </c>
    </row>
    <row r="2127" spans="1:17" ht="15.75" customHeight="1" x14ac:dyDescent="0.3">
      <c r="A2127" s="118">
        <v>6170</v>
      </c>
      <c r="B2127" s="118">
        <v>208</v>
      </c>
      <c r="C2127" s="7" t="s">
        <v>617</v>
      </c>
      <c r="D2127" s="7">
        <v>22</v>
      </c>
      <c r="E2127" s="156">
        <v>43685</v>
      </c>
      <c r="F2127" s="7">
        <v>5202</v>
      </c>
      <c r="G2127" s="7">
        <v>8955</v>
      </c>
      <c r="H2127" s="7">
        <v>8356</v>
      </c>
      <c r="I2127" s="7"/>
      <c r="J2127" s="152">
        <f t="shared" si="10"/>
        <v>18.991756499682943</v>
      </c>
      <c r="K2127" s="167"/>
      <c r="L2127" s="155"/>
      <c r="M2127" s="155"/>
      <c r="N2127" s="33"/>
      <c r="O2127" s="33"/>
      <c r="P2127" s="23">
        <f t="shared" si="1"/>
        <v>315.39999999999998</v>
      </c>
      <c r="Q2127" s="117"/>
    </row>
    <row r="2128" spans="1:17" ht="15.75" customHeight="1" x14ac:dyDescent="0.3">
      <c r="A2128" s="118">
        <v>3483</v>
      </c>
      <c r="B2128" s="118">
        <v>239</v>
      </c>
      <c r="C2128" s="67" t="s">
        <v>618</v>
      </c>
      <c r="D2128" s="67">
        <v>13</v>
      </c>
      <c r="E2128" s="68">
        <v>43587</v>
      </c>
      <c r="F2128" s="67">
        <v>5249</v>
      </c>
      <c r="G2128" s="67"/>
      <c r="H2128" s="67"/>
      <c r="I2128" s="67"/>
      <c r="J2128" s="157">
        <f t="shared" si="10"/>
        <v>0</v>
      </c>
      <c r="K2128" s="168"/>
      <c r="L2128" s="159">
        <f>AVERAGE(J2128:J2129)</f>
        <v>0</v>
      </c>
      <c r="M2128" s="159">
        <f>_xlfn.STDEV.S(J2128,J2129)</f>
        <v>0</v>
      </c>
      <c r="N2128" s="33">
        <v>1</v>
      </c>
      <c r="O2128" s="33"/>
      <c r="P2128" s="23">
        <f t="shared" si="1"/>
        <v>-524.9</v>
      </c>
      <c r="Q2128" s="117">
        <f>AVERAGE(P2128:P2129)</f>
        <v>-525.54999999999995</v>
      </c>
    </row>
    <row r="2129" spans="1:17" ht="15.75" customHeight="1" x14ac:dyDescent="0.3">
      <c r="A2129" s="118">
        <v>3484</v>
      </c>
      <c r="B2129" s="118">
        <v>240</v>
      </c>
      <c r="C2129" s="67" t="s">
        <v>618</v>
      </c>
      <c r="D2129" s="67">
        <v>13</v>
      </c>
      <c r="E2129" s="68">
        <v>43587</v>
      </c>
      <c r="F2129" s="67">
        <v>5262</v>
      </c>
      <c r="G2129" s="67"/>
      <c r="H2129" s="67"/>
      <c r="I2129" s="67"/>
      <c r="J2129" s="157">
        <f t="shared" si="10"/>
        <v>0</v>
      </c>
      <c r="K2129" s="168"/>
      <c r="L2129" s="160"/>
      <c r="M2129" s="160"/>
      <c r="N2129" s="33"/>
      <c r="O2129" s="33"/>
      <c r="P2129" s="23">
        <f t="shared" si="1"/>
        <v>-526.20000000000005</v>
      </c>
      <c r="Q2129" s="117"/>
    </row>
    <row r="2130" spans="1:17" ht="15.75" customHeight="1" x14ac:dyDescent="0.3">
      <c r="A2130" s="118">
        <v>3833</v>
      </c>
      <c r="B2130" s="118">
        <v>255</v>
      </c>
      <c r="C2130" s="67" t="s">
        <v>618</v>
      </c>
      <c r="D2130" s="67">
        <v>14</v>
      </c>
      <c r="E2130" s="68">
        <v>43591</v>
      </c>
      <c r="F2130" s="67">
        <v>5260</v>
      </c>
      <c r="G2130" s="10">
        <v>7455</v>
      </c>
      <c r="H2130" s="67">
        <v>7080</v>
      </c>
      <c r="I2130" s="67">
        <v>1</v>
      </c>
      <c r="J2130" s="157">
        <f t="shared" si="10"/>
        <v>20.604395604395602</v>
      </c>
      <c r="K2130" s="168" t="s">
        <v>13</v>
      </c>
      <c r="L2130" s="159">
        <f>AVERAGE(J2130:J2131)</f>
        <v>21.049355354986105</v>
      </c>
      <c r="M2130" s="159">
        <f>_xlfn.STDEV.S(J2130,J2131)</f>
        <v>0.62926811399524096</v>
      </c>
      <c r="N2130" s="33"/>
      <c r="O2130" s="33"/>
      <c r="P2130" s="23">
        <f t="shared" si="1"/>
        <v>182</v>
      </c>
      <c r="Q2130" s="117">
        <f>AVERAGE(P2130:P2131)</f>
        <v>183.35</v>
      </c>
    </row>
    <row r="2131" spans="1:17" ht="15.75" customHeight="1" x14ac:dyDescent="0.3">
      <c r="A2131" s="118">
        <v>3834</v>
      </c>
      <c r="B2131" s="118">
        <v>256</v>
      </c>
      <c r="C2131" s="67" t="s">
        <v>618</v>
      </c>
      <c r="D2131" s="67">
        <v>14</v>
      </c>
      <c r="E2131" s="68">
        <v>43591</v>
      </c>
      <c r="F2131" s="67">
        <v>5193</v>
      </c>
      <c r="G2131" s="10">
        <v>7437</v>
      </c>
      <c r="H2131" s="67">
        <v>7040</v>
      </c>
      <c r="I2131" s="67"/>
      <c r="J2131" s="157">
        <f t="shared" si="10"/>
        <v>21.494315105576611</v>
      </c>
      <c r="K2131" s="168"/>
      <c r="L2131" s="160"/>
      <c r="M2131" s="160"/>
      <c r="N2131" s="33"/>
      <c r="O2131" s="33"/>
      <c r="P2131" s="23">
        <f t="shared" si="1"/>
        <v>184.7</v>
      </c>
      <c r="Q2131" s="117"/>
    </row>
    <row r="2132" spans="1:17" ht="15.75" customHeight="1" x14ac:dyDescent="0.3">
      <c r="A2132" s="118">
        <v>4203</v>
      </c>
      <c r="B2132" s="118">
        <v>233</v>
      </c>
      <c r="C2132" s="67" t="s">
        <v>618</v>
      </c>
      <c r="D2132" s="67">
        <v>15</v>
      </c>
      <c r="E2132" s="68">
        <v>43599</v>
      </c>
      <c r="F2132" s="67">
        <v>5213</v>
      </c>
      <c r="G2132" s="67">
        <v>7329</v>
      </c>
      <c r="H2132" s="67">
        <v>7009</v>
      </c>
      <c r="I2132" s="67"/>
      <c r="J2132" s="157">
        <f t="shared" si="10"/>
        <v>17.817371937639198</v>
      </c>
      <c r="K2132" s="169"/>
      <c r="L2132" s="159">
        <f>AVERAGE(J2132:J2133)</f>
        <v>17.828353558847297</v>
      </c>
      <c r="M2132" s="159">
        <f>_xlfn.STDEV.S(J2132,J2133)</f>
        <v>1.5530357649340572E-2</v>
      </c>
      <c r="N2132" s="33"/>
      <c r="O2132" s="33"/>
      <c r="P2132" s="23">
        <f t="shared" si="1"/>
        <v>179.6</v>
      </c>
      <c r="Q2132" s="117">
        <f>AVERAGE(P2132:P2133)</f>
        <v>180.05</v>
      </c>
    </row>
    <row r="2133" spans="1:17" ht="15.75" customHeight="1" x14ac:dyDescent="0.3">
      <c r="A2133" s="118">
        <v>4204</v>
      </c>
      <c r="B2133" s="118">
        <v>234</v>
      </c>
      <c r="C2133" s="67" t="s">
        <v>618</v>
      </c>
      <c r="D2133" s="67">
        <v>15</v>
      </c>
      <c r="E2133" s="68">
        <v>43599</v>
      </c>
      <c r="F2133" s="67">
        <v>5254</v>
      </c>
      <c r="G2133" s="67">
        <v>7381</v>
      </c>
      <c r="H2133" s="67">
        <v>7059</v>
      </c>
      <c r="I2133" s="67"/>
      <c r="J2133" s="157">
        <f t="shared" si="10"/>
        <v>17.8393351800554</v>
      </c>
      <c r="K2133" s="169"/>
      <c r="L2133" s="160"/>
      <c r="M2133" s="160"/>
      <c r="N2133" s="33"/>
      <c r="O2133" s="33"/>
      <c r="P2133" s="23">
        <f t="shared" si="1"/>
        <v>180.5</v>
      </c>
      <c r="Q2133" s="117"/>
    </row>
    <row r="2134" spans="1:17" ht="15.75" customHeight="1" x14ac:dyDescent="0.3">
      <c r="A2134" s="118">
        <v>4849</v>
      </c>
      <c r="B2134" s="118">
        <v>233</v>
      </c>
      <c r="C2134" s="67" t="s">
        <v>618</v>
      </c>
      <c r="D2134" s="67">
        <v>17</v>
      </c>
      <c r="E2134" s="68">
        <v>43619</v>
      </c>
      <c r="F2134" s="67">
        <v>5213</v>
      </c>
      <c r="G2134" s="67">
        <v>6871</v>
      </c>
      <c r="H2134" s="67">
        <v>6577</v>
      </c>
      <c r="I2134" s="67"/>
      <c r="J2134" s="157">
        <f t="shared" si="10"/>
        <v>21.55425219941349</v>
      </c>
      <c r="K2134" s="168"/>
      <c r="L2134" s="159">
        <f>AVERAGE(J2134:J2135)</f>
        <v>21.446022420776977</v>
      </c>
      <c r="M2134" s="159">
        <f>_xlfn.STDEV.S(J2134,J2135)</f>
        <v>0.15306002080039227</v>
      </c>
      <c r="N2134" s="33"/>
      <c r="O2134" s="33"/>
      <c r="P2134" s="23">
        <f t="shared" si="1"/>
        <v>136.4</v>
      </c>
      <c r="Q2134" s="117">
        <f>AVERAGE(P2134:P2135)</f>
        <v>142.94999999999999</v>
      </c>
    </row>
    <row r="2135" spans="1:17" ht="15.75" customHeight="1" x14ac:dyDescent="0.3">
      <c r="A2135" s="118">
        <v>4850</v>
      </c>
      <c r="B2135" s="118">
        <v>234</v>
      </c>
      <c r="C2135" s="67" t="s">
        <v>618</v>
      </c>
      <c r="D2135" s="67">
        <v>17</v>
      </c>
      <c r="E2135" s="68">
        <v>43619</v>
      </c>
      <c r="F2135" s="67">
        <v>5254</v>
      </c>
      <c r="G2135" s="67">
        <v>7068</v>
      </c>
      <c r="H2135" s="67">
        <v>6749</v>
      </c>
      <c r="I2135" s="67"/>
      <c r="J2135" s="157">
        <f t="shared" si="10"/>
        <v>21.337792642140467</v>
      </c>
      <c r="K2135" s="168"/>
      <c r="L2135" s="160"/>
      <c r="M2135" s="160"/>
      <c r="N2135" s="33"/>
      <c r="O2135" s="33"/>
      <c r="P2135" s="23">
        <f t="shared" si="1"/>
        <v>149.5</v>
      </c>
      <c r="Q2135" s="117"/>
    </row>
    <row r="2136" spans="1:17" ht="15.75" customHeight="1" x14ac:dyDescent="0.3">
      <c r="A2136" s="118">
        <v>5433</v>
      </c>
      <c r="B2136" s="118">
        <v>171</v>
      </c>
      <c r="C2136" s="7" t="s">
        <v>618</v>
      </c>
      <c r="D2136" s="7">
        <v>19</v>
      </c>
      <c r="E2136" s="156">
        <v>43637</v>
      </c>
      <c r="F2136" s="7">
        <v>5259</v>
      </c>
      <c r="G2136" s="7" t="s">
        <v>619</v>
      </c>
      <c r="H2136" s="7"/>
      <c r="I2136" s="7">
        <v>7</v>
      </c>
      <c r="J2136" s="161"/>
      <c r="K2136" s="170"/>
      <c r="L2136" s="162"/>
      <c r="M2136" s="162"/>
      <c r="N2136" s="33"/>
      <c r="O2136" s="33"/>
      <c r="P2136" s="23">
        <f t="shared" si="1"/>
        <v>-525.9</v>
      </c>
      <c r="Q2136" s="117">
        <f>AVERAGE(P2136:P2137)</f>
        <v>-526.65</v>
      </c>
    </row>
    <row r="2137" spans="1:17" ht="15.75" customHeight="1" x14ac:dyDescent="0.3">
      <c r="A2137" s="118">
        <v>5434</v>
      </c>
      <c r="B2137" s="118">
        <v>172</v>
      </c>
      <c r="C2137" s="7" t="s">
        <v>618</v>
      </c>
      <c r="D2137" s="7">
        <v>19</v>
      </c>
      <c r="E2137" s="156">
        <v>43637</v>
      </c>
      <c r="F2137" s="7">
        <v>5274</v>
      </c>
      <c r="G2137" s="7" t="s">
        <v>619</v>
      </c>
      <c r="H2137" s="7"/>
      <c r="I2137" s="7"/>
      <c r="J2137" s="161"/>
      <c r="K2137" s="170"/>
      <c r="L2137" s="23"/>
      <c r="M2137" s="23"/>
      <c r="N2137" s="33"/>
      <c r="O2137" s="33"/>
      <c r="P2137" s="23">
        <f t="shared" si="1"/>
        <v>-527.4</v>
      </c>
      <c r="Q2137" s="117"/>
    </row>
    <row r="2138" spans="1:17" ht="15.75" customHeight="1" x14ac:dyDescent="0.3">
      <c r="A2138" s="118">
        <v>5547</v>
      </c>
      <c r="B2138" s="118">
        <v>39</v>
      </c>
      <c r="C2138" s="7" t="s">
        <v>618</v>
      </c>
      <c r="D2138" s="7">
        <v>20</v>
      </c>
      <c r="E2138" s="156">
        <v>43649</v>
      </c>
      <c r="F2138" s="7">
        <v>5245</v>
      </c>
      <c r="G2138" s="7">
        <v>7150</v>
      </c>
      <c r="H2138" s="7">
        <v>6807</v>
      </c>
      <c r="I2138" s="7">
        <v>7</v>
      </c>
      <c r="J2138" s="152">
        <f t="shared" ref="J2138:J2151" si="11">+(((G2138-F2138)-(H2138-F2138))/(H2138-F2138))*100</f>
        <v>21.959026888604352</v>
      </c>
      <c r="K2138" s="167"/>
      <c r="L2138" s="154">
        <f>AVERAGE(J2138:J2139)</f>
        <v>21.865122300390738</v>
      </c>
      <c r="M2138" s="154">
        <f>_xlfn.STDEV.S(J2138,J2139)</f>
        <v>0.1328011422207549</v>
      </c>
      <c r="N2138" s="33"/>
      <c r="O2138" s="33"/>
      <c r="P2138" s="23">
        <f t="shared" si="1"/>
        <v>156.19999999999999</v>
      </c>
      <c r="Q2138" s="117">
        <f>AVERAGE(P2138:P2139)</f>
        <v>159.39999999999998</v>
      </c>
    </row>
    <row r="2139" spans="1:17" ht="15.75" customHeight="1" x14ac:dyDescent="0.3">
      <c r="A2139" s="118">
        <v>5548</v>
      </c>
      <c r="B2139" s="118">
        <v>40</v>
      </c>
      <c r="C2139" s="7" t="s">
        <v>618</v>
      </c>
      <c r="D2139" s="7">
        <v>20</v>
      </c>
      <c r="E2139" s="156">
        <v>43649</v>
      </c>
      <c r="F2139" s="7">
        <v>5216</v>
      </c>
      <c r="G2139" s="7">
        <v>7196</v>
      </c>
      <c r="H2139" s="7">
        <v>6842</v>
      </c>
      <c r="I2139" s="7"/>
      <c r="J2139" s="152">
        <f t="shared" si="11"/>
        <v>21.771217712177123</v>
      </c>
      <c r="K2139" s="167"/>
      <c r="L2139" s="155"/>
      <c r="M2139" s="155"/>
      <c r="N2139" s="33"/>
      <c r="O2139" s="33"/>
      <c r="P2139" s="23">
        <f t="shared" si="1"/>
        <v>162.6</v>
      </c>
      <c r="Q2139" s="117"/>
    </row>
    <row r="2140" spans="1:17" ht="15.75" customHeight="1" x14ac:dyDescent="0.3">
      <c r="A2140" s="118">
        <v>6171</v>
      </c>
      <c r="B2140" s="118">
        <v>209</v>
      </c>
      <c r="C2140" s="7" t="s">
        <v>618</v>
      </c>
      <c r="D2140" s="7">
        <v>22</v>
      </c>
      <c r="E2140" s="156">
        <v>43685</v>
      </c>
      <c r="F2140" s="7">
        <v>5228</v>
      </c>
      <c r="G2140" s="7">
        <v>7986</v>
      </c>
      <c r="H2140" s="7">
        <v>7552</v>
      </c>
      <c r="I2140" s="7">
        <v>7</v>
      </c>
      <c r="J2140" s="152">
        <f t="shared" si="11"/>
        <v>18.674698795180721</v>
      </c>
      <c r="K2140" s="167"/>
      <c r="L2140" s="154">
        <f>AVERAGE(J2140:J2141)</f>
        <v>18.156119624127577</v>
      </c>
      <c r="M2140" s="154">
        <f>_xlfn.STDEV.S(J2140,J2141)</f>
        <v>0.73338169686755339</v>
      </c>
      <c r="N2140" s="33"/>
      <c r="O2140" s="33"/>
      <c r="P2140" s="23">
        <f t="shared" si="1"/>
        <v>232.4</v>
      </c>
      <c r="Q2140" s="117">
        <f>AVERAGE(P2140:P2141)</f>
        <v>239.8</v>
      </c>
    </row>
    <row r="2141" spans="1:17" ht="15.75" customHeight="1" x14ac:dyDescent="0.3">
      <c r="A2141" s="118">
        <v>6172</v>
      </c>
      <c r="B2141" s="118">
        <v>209</v>
      </c>
      <c r="C2141" s="7" t="s">
        <v>618</v>
      </c>
      <c r="D2141" s="7">
        <v>22</v>
      </c>
      <c r="E2141" s="156">
        <v>43685</v>
      </c>
      <c r="F2141" s="7">
        <v>5228</v>
      </c>
      <c r="G2141" s="7">
        <v>8136</v>
      </c>
      <c r="H2141" s="7">
        <v>7700</v>
      </c>
      <c r="I2141" s="7"/>
      <c r="J2141" s="152">
        <f t="shared" si="11"/>
        <v>17.637540453074433</v>
      </c>
      <c r="K2141" s="167"/>
      <c r="L2141" s="155"/>
      <c r="M2141" s="155"/>
      <c r="N2141" s="33"/>
      <c r="O2141" s="33"/>
      <c r="P2141" s="23">
        <f t="shared" si="1"/>
        <v>247.2</v>
      </c>
      <c r="Q2141" s="117"/>
    </row>
    <row r="2142" spans="1:17" ht="15.75" customHeight="1" x14ac:dyDescent="0.3">
      <c r="A2142" s="118">
        <v>3485</v>
      </c>
      <c r="B2142" s="118">
        <v>241</v>
      </c>
      <c r="C2142" s="57" t="s">
        <v>620</v>
      </c>
      <c r="D2142" s="57">
        <v>13</v>
      </c>
      <c r="E2142" s="58">
        <v>43587</v>
      </c>
      <c r="F2142" s="57">
        <v>5180</v>
      </c>
      <c r="G2142" s="57">
        <v>6486</v>
      </c>
      <c r="H2142" s="57">
        <v>5969</v>
      </c>
      <c r="I2142" s="57">
        <v>1</v>
      </c>
      <c r="J2142" s="152">
        <f t="shared" si="11"/>
        <v>65.525982256020271</v>
      </c>
      <c r="K2142" s="167" t="s">
        <v>13</v>
      </c>
      <c r="L2142" s="154">
        <f>AVERAGE(J2142:J2143)</f>
        <v>68.608579363304244</v>
      </c>
      <c r="M2142" s="154">
        <f>_xlfn.STDEV.S(J2142,J2143)</f>
        <v>4.3594506364530758</v>
      </c>
      <c r="N2142" s="33">
        <v>2</v>
      </c>
      <c r="O2142" s="33"/>
      <c r="P2142" s="23">
        <f t="shared" si="1"/>
        <v>78.900000000000006</v>
      </c>
      <c r="Q2142" s="117">
        <f>AVERAGE(P2142:P2143)</f>
        <v>80.25</v>
      </c>
    </row>
    <row r="2143" spans="1:17" ht="15.75" customHeight="1" x14ac:dyDescent="0.3">
      <c r="A2143" s="118">
        <v>3486</v>
      </c>
      <c r="B2143" s="118">
        <v>242</v>
      </c>
      <c r="C2143" s="57" t="s">
        <v>620</v>
      </c>
      <c r="D2143" s="57">
        <v>13</v>
      </c>
      <c r="E2143" s="58">
        <v>43587</v>
      </c>
      <c r="F2143" s="57">
        <v>5268</v>
      </c>
      <c r="G2143" s="57">
        <v>6669</v>
      </c>
      <c r="H2143" s="57">
        <v>6084</v>
      </c>
      <c r="I2143" s="57"/>
      <c r="J2143" s="152">
        <f t="shared" si="11"/>
        <v>71.691176470588232</v>
      </c>
      <c r="K2143" s="167"/>
      <c r="L2143" s="155"/>
      <c r="M2143" s="155"/>
      <c r="N2143" s="33"/>
      <c r="O2143" s="33"/>
      <c r="P2143" s="23">
        <f t="shared" si="1"/>
        <v>81.599999999999994</v>
      </c>
      <c r="Q2143" s="117"/>
    </row>
    <row r="2144" spans="1:17" ht="15.75" customHeight="1" x14ac:dyDescent="0.3">
      <c r="A2144" s="118">
        <v>4205</v>
      </c>
      <c r="B2144" s="118">
        <v>235</v>
      </c>
      <c r="C2144" s="57" t="s">
        <v>620</v>
      </c>
      <c r="D2144" s="57">
        <v>15</v>
      </c>
      <c r="E2144" s="58">
        <v>43599</v>
      </c>
      <c r="F2144" s="57">
        <v>5230</v>
      </c>
      <c r="G2144" s="57">
        <v>7546</v>
      </c>
      <c r="H2144" s="57">
        <v>6873</v>
      </c>
      <c r="I2144" s="57"/>
      <c r="J2144" s="152">
        <f t="shared" si="11"/>
        <v>40.96165550821668</v>
      </c>
      <c r="K2144" s="171"/>
      <c r="L2144" s="154">
        <f>AVERAGE(J2144:J2145)</f>
        <v>41.380768547477196</v>
      </c>
      <c r="M2144" s="154">
        <f>_xlfn.STDEV.S(J2144,J2145)</f>
        <v>0.59271534428962924</v>
      </c>
      <c r="N2144" s="33"/>
      <c r="O2144" s="33"/>
      <c r="P2144" s="23">
        <f t="shared" si="1"/>
        <v>164.3</v>
      </c>
      <c r="Q2144" s="117">
        <f>AVERAGE(P2144:P2145)</f>
        <v>166.60000000000002</v>
      </c>
    </row>
    <row r="2145" spans="1:17" ht="15.75" customHeight="1" x14ac:dyDescent="0.3">
      <c r="A2145" s="118">
        <v>4206</v>
      </c>
      <c r="B2145" s="118">
        <v>236</v>
      </c>
      <c r="C2145" s="57" t="s">
        <v>620</v>
      </c>
      <c r="D2145" s="57">
        <v>15</v>
      </c>
      <c r="E2145" s="58">
        <v>43599</v>
      </c>
      <c r="F2145" s="57">
        <v>5241</v>
      </c>
      <c r="G2145" s="57">
        <v>7636</v>
      </c>
      <c r="H2145" s="57">
        <v>6930</v>
      </c>
      <c r="I2145" s="57"/>
      <c r="J2145" s="152">
        <f t="shared" si="11"/>
        <v>41.799881586737712</v>
      </c>
      <c r="K2145" s="171"/>
      <c r="L2145" s="155"/>
      <c r="M2145" s="155"/>
      <c r="N2145" s="33"/>
      <c r="O2145" s="33"/>
      <c r="P2145" s="23">
        <f t="shared" si="1"/>
        <v>168.9</v>
      </c>
      <c r="Q2145" s="117"/>
    </row>
    <row r="2146" spans="1:17" ht="15.75" customHeight="1" x14ac:dyDescent="0.3">
      <c r="A2146" s="118">
        <v>4851</v>
      </c>
      <c r="B2146" s="118">
        <v>235</v>
      </c>
      <c r="C2146" s="57" t="s">
        <v>620</v>
      </c>
      <c r="D2146" s="57">
        <v>17</v>
      </c>
      <c r="E2146" s="58">
        <v>43619</v>
      </c>
      <c r="F2146" s="57">
        <v>5230</v>
      </c>
      <c r="G2146" s="57">
        <v>8045</v>
      </c>
      <c r="H2146" s="57">
        <v>7266</v>
      </c>
      <c r="I2146" s="57"/>
      <c r="J2146" s="152">
        <f t="shared" si="11"/>
        <v>38.261296660117878</v>
      </c>
      <c r="K2146" s="167"/>
      <c r="L2146" s="154">
        <f>AVERAGE(J2146:J2147)</f>
        <v>39.395799845210455</v>
      </c>
      <c r="M2146" s="154">
        <f>_xlfn.STDEV.S(J2146,J2147)</f>
        <v>1.6044297909133953</v>
      </c>
      <c r="N2146" s="33"/>
      <c r="O2146" s="33"/>
      <c r="P2146" s="23">
        <f t="shared" si="1"/>
        <v>203.6</v>
      </c>
      <c r="Q2146" s="117">
        <f>AVERAGE(P2146:P2147)</f>
        <v>194.2</v>
      </c>
    </row>
    <row r="2147" spans="1:17" ht="15.75" customHeight="1" x14ac:dyDescent="0.3">
      <c r="A2147" s="118">
        <v>4852</v>
      </c>
      <c r="B2147" s="118">
        <v>236</v>
      </c>
      <c r="C2147" s="57" t="s">
        <v>620</v>
      </c>
      <c r="D2147" s="57">
        <v>17</v>
      </c>
      <c r="E2147" s="58">
        <v>43619</v>
      </c>
      <c r="F2147" s="57">
        <v>5241</v>
      </c>
      <c r="G2147" s="57">
        <v>7838</v>
      </c>
      <c r="H2147" s="57">
        <v>7089</v>
      </c>
      <c r="I2147" s="57"/>
      <c r="J2147" s="152">
        <f t="shared" si="11"/>
        <v>40.530303030303031</v>
      </c>
      <c r="K2147" s="167"/>
      <c r="L2147" s="155"/>
      <c r="M2147" s="155"/>
      <c r="N2147" s="33"/>
      <c r="O2147" s="33"/>
      <c r="P2147" s="23">
        <f t="shared" si="1"/>
        <v>184.8</v>
      </c>
      <c r="Q2147" s="117"/>
    </row>
    <row r="2148" spans="1:17" ht="15.75" customHeight="1" x14ac:dyDescent="0.3">
      <c r="A2148" s="118">
        <v>6173</v>
      </c>
      <c r="B2148" s="118">
        <v>210</v>
      </c>
      <c r="C2148" s="7" t="s">
        <v>620</v>
      </c>
      <c r="D2148" s="7">
        <v>22</v>
      </c>
      <c r="E2148" s="156">
        <v>43685</v>
      </c>
      <c r="F2148" s="7">
        <v>5223</v>
      </c>
      <c r="G2148" s="7">
        <v>7623</v>
      </c>
      <c r="H2148" s="7">
        <v>7233</v>
      </c>
      <c r="I2148" s="7">
        <v>9</v>
      </c>
      <c r="J2148" s="152">
        <f t="shared" si="11"/>
        <v>19.402985074626866</v>
      </c>
      <c r="K2148" s="167"/>
      <c r="L2148" s="154">
        <f>AVERAGE(J2148:J2149)</f>
        <v>19.051086033248392</v>
      </c>
      <c r="M2148" s="154">
        <f>_xlfn.STDEV.S(J2148,J2149)</f>
        <v>0.4976603969035282</v>
      </c>
      <c r="N2148" s="33"/>
      <c r="O2148" s="33"/>
      <c r="P2148" s="23">
        <f t="shared" si="1"/>
        <v>200.99999999999997</v>
      </c>
      <c r="Q2148" s="117">
        <f>AVERAGE(P2148:P2149)</f>
        <v>205.04999999999998</v>
      </c>
    </row>
    <row r="2149" spans="1:17" ht="15.75" customHeight="1" x14ac:dyDescent="0.3">
      <c r="A2149" s="118">
        <v>6174</v>
      </c>
      <c r="B2149" s="118">
        <v>210</v>
      </c>
      <c r="C2149" s="7" t="s">
        <v>620</v>
      </c>
      <c r="D2149" s="7">
        <v>22</v>
      </c>
      <c r="E2149" s="156">
        <v>43685</v>
      </c>
      <c r="F2149" s="7">
        <v>5223</v>
      </c>
      <c r="G2149" s="7">
        <v>7705</v>
      </c>
      <c r="H2149" s="7">
        <v>7314</v>
      </c>
      <c r="I2149" s="7"/>
      <c r="J2149" s="152">
        <f t="shared" si="11"/>
        <v>18.699186991869919</v>
      </c>
      <c r="K2149" s="167"/>
      <c r="L2149" s="155"/>
      <c r="M2149" s="155"/>
      <c r="N2149" s="33"/>
      <c r="O2149" s="33"/>
      <c r="P2149" s="23">
        <f t="shared" si="1"/>
        <v>209.1</v>
      </c>
      <c r="Q2149" s="117"/>
    </row>
    <row r="2150" spans="1:17" ht="15.75" customHeight="1" x14ac:dyDescent="0.3">
      <c r="A2150" s="118">
        <v>3487</v>
      </c>
      <c r="B2150" s="118">
        <v>243</v>
      </c>
      <c r="C2150" s="67" t="s">
        <v>621</v>
      </c>
      <c r="D2150" s="67">
        <v>13</v>
      </c>
      <c r="E2150" s="68">
        <v>43587</v>
      </c>
      <c r="F2150" s="67">
        <v>5234</v>
      </c>
      <c r="G2150" s="67">
        <v>8805</v>
      </c>
      <c r="H2150" s="67">
        <v>7767</v>
      </c>
      <c r="I2150" s="67">
        <v>1</v>
      </c>
      <c r="J2150" s="157">
        <f t="shared" si="11"/>
        <v>40.979076194236086</v>
      </c>
      <c r="K2150" s="168" t="s">
        <v>377</v>
      </c>
      <c r="L2150" s="159">
        <f>AVERAGE(J2150:J2151)</f>
        <v>41.990410697467084</v>
      </c>
      <c r="M2150" s="159">
        <f>_xlfn.STDEV.S(J2150,J2151)</f>
        <v>1.4302429705651341</v>
      </c>
      <c r="N2150" s="33">
        <v>1</v>
      </c>
      <c r="O2150" s="33"/>
      <c r="P2150" s="23">
        <f t="shared" si="1"/>
        <v>253.3</v>
      </c>
      <c r="Q2150" s="117">
        <f>AVERAGE(P2150:P2151)</f>
        <v>269.89999999999998</v>
      </c>
    </row>
    <row r="2151" spans="1:17" ht="15.75" customHeight="1" x14ac:dyDescent="0.3">
      <c r="A2151" s="118">
        <v>3488</v>
      </c>
      <c r="B2151" s="118">
        <v>244</v>
      </c>
      <c r="C2151" s="67" t="s">
        <v>621</v>
      </c>
      <c r="D2151" s="67">
        <v>13</v>
      </c>
      <c r="E2151" s="68">
        <v>43587</v>
      </c>
      <c r="F2151" s="67">
        <v>5243</v>
      </c>
      <c r="G2151" s="67">
        <v>9340</v>
      </c>
      <c r="H2151" s="67">
        <v>8108</v>
      </c>
      <c r="I2151" s="67"/>
      <c r="J2151" s="157">
        <f t="shared" si="11"/>
        <v>43.001745200698082</v>
      </c>
      <c r="K2151" s="168"/>
      <c r="L2151" s="160"/>
      <c r="M2151" s="160"/>
      <c r="N2151" s="33"/>
      <c r="O2151" s="33"/>
      <c r="P2151" s="23">
        <f t="shared" si="1"/>
        <v>286.5</v>
      </c>
      <c r="Q2151" s="117"/>
    </row>
    <row r="2152" spans="1:17" ht="15.75" customHeight="1" x14ac:dyDescent="0.3">
      <c r="A2152" s="118">
        <v>5435</v>
      </c>
      <c r="B2152" s="118">
        <v>173</v>
      </c>
      <c r="C2152" s="7" t="s">
        <v>621</v>
      </c>
      <c r="D2152" s="7">
        <v>19</v>
      </c>
      <c r="E2152" s="156">
        <v>43637</v>
      </c>
      <c r="F2152" s="7">
        <v>5227</v>
      </c>
      <c r="G2152" s="7" t="s">
        <v>611</v>
      </c>
      <c r="H2152" s="7"/>
      <c r="I2152" s="7"/>
      <c r="J2152" s="161"/>
      <c r="K2152" s="170"/>
      <c r="L2152" s="162"/>
      <c r="M2152" s="162"/>
      <c r="N2152" s="33"/>
      <c r="O2152" s="33"/>
      <c r="P2152" s="23">
        <f t="shared" si="1"/>
        <v>-522.70000000000005</v>
      </c>
      <c r="Q2152" s="117">
        <f>AVERAGE(P2152:P2153)</f>
        <v>-520.45000000000005</v>
      </c>
    </row>
    <row r="2153" spans="1:17" ht="15.75" customHeight="1" x14ac:dyDescent="0.3">
      <c r="A2153" s="118">
        <v>5436</v>
      </c>
      <c r="B2153" s="118">
        <v>174</v>
      </c>
      <c r="C2153" s="7" t="s">
        <v>621</v>
      </c>
      <c r="D2153" s="7">
        <v>19</v>
      </c>
      <c r="E2153" s="156">
        <v>43637</v>
      </c>
      <c r="F2153" s="7">
        <v>5182</v>
      </c>
      <c r="G2153" s="7" t="s">
        <v>611</v>
      </c>
      <c r="H2153" s="7"/>
      <c r="I2153" s="7"/>
      <c r="J2153" s="161"/>
      <c r="K2153" s="170"/>
      <c r="L2153" s="23"/>
      <c r="M2153" s="23"/>
      <c r="N2153" s="33"/>
      <c r="O2153" s="33"/>
      <c r="P2153" s="23">
        <f t="shared" si="1"/>
        <v>-518.20000000000005</v>
      </c>
      <c r="Q2153" s="117"/>
    </row>
    <row r="2154" spans="1:17" ht="15.75" customHeight="1" x14ac:dyDescent="0.3">
      <c r="A2154" s="118">
        <v>3489</v>
      </c>
      <c r="B2154" s="118">
        <v>245</v>
      </c>
      <c r="C2154" s="57" t="s">
        <v>622</v>
      </c>
      <c r="D2154" s="57">
        <v>13</v>
      </c>
      <c r="E2154" s="58">
        <v>43587</v>
      </c>
      <c r="F2154" s="57">
        <v>5235</v>
      </c>
      <c r="G2154" s="57">
        <v>8514</v>
      </c>
      <c r="H2154" s="57">
        <v>7443</v>
      </c>
      <c r="I2154" s="57">
        <v>1</v>
      </c>
      <c r="J2154" s="152">
        <f t="shared" ref="J2154:J2757" si="12">+(((G2154-F2154)-(H2154-F2154))/(H2154-F2154))*100</f>
        <v>48.505434782608695</v>
      </c>
      <c r="K2154" s="167" t="s">
        <v>474</v>
      </c>
      <c r="L2154" s="154">
        <f>AVERAGE(J2154:J2155)</f>
        <v>48.136645962732921</v>
      </c>
      <c r="M2154" s="154">
        <f>_xlfn.STDEV.S(J2154,J2155)</f>
        <v>0.52154615071988908</v>
      </c>
      <c r="N2154" s="33">
        <v>2</v>
      </c>
      <c r="O2154" s="33"/>
      <c r="P2154" s="23">
        <f t="shared" si="1"/>
        <v>220.8</v>
      </c>
      <c r="Q2154" s="117">
        <f>AVERAGE(P2154:P2155)</f>
        <v>222.4</v>
      </c>
    </row>
    <row r="2155" spans="1:17" ht="15.75" customHeight="1" x14ac:dyDescent="0.3">
      <c r="A2155" s="118">
        <v>3490</v>
      </c>
      <c r="B2155" s="118">
        <v>246</v>
      </c>
      <c r="C2155" s="57" t="s">
        <v>622</v>
      </c>
      <c r="D2155" s="57">
        <v>13</v>
      </c>
      <c r="E2155" s="58">
        <v>43587</v>
      </c>
      <c r="F2155" s="57">
        <v>5309</v>
      </c>
      <c r="G2155" s="57">
        <v>8619</v>
      </c>
      <c r="H2155" s="57">
        <v>7549</v>
      </c>
      <c r="I2155" s="57"/>
      <c r="J2155" s="152">
        <f t="shared" si="12"/>
        <v>47.767857142857146</v>
      </c>
      <c r="K2155" s="167"/>
      <c r="L2155" s="155"/>
      <c r="M2155" s="155"/>
      <c r="N2155" s="33"/>
      <c r="O2155" s="33"/>
      <c r="P2155" s="23">
        <f t="shared" si="1"/>
        <v>224</v>
      </c>
      <c r="Q2155" s="117"/>
    </row>
    <row r="2156" spans="1:17" ht="15.75" customHeight="1" x14ac:dyDescent="0.3">
      <c r="A2156" s="118">
        <v>4207</v>
      </c>
      <c r="B2156" s="118">
        <v>237</v>
      </c>
      <c r="C2156" s="57" t="s">
        <v>622</v>
      </c>
      <c r="D2156" s="57">
        <v>15</v>
      </c>
      <c r="E2156" s="58">
        <v>43599</v>
      </c>
      <c r="F2156" s="57">
        <v>5218</v>
      </c>
      <c r="G2156" s="57">
        <v>8753</v>
      </c>
      <c r="H2156" s="57">
        <v>7666</v>
      </c>
      <c r="I2156" s="57"/>
      <c r="J2156" s="152">
        <f t="shared" si="12"/>
        <v>44.403594771241828</v>
      </c>
      <c r="K2156" s="171"/>
      <c r="L2156" s="154">
        <f>AVERAGE(J2156:J2157)</f>
        <v>43.839224286205706</v>
      </c>
      <c r="M2156" s="154">
        <f>_xlfn.STDEV.S(J2156,J2157)</f>
        <v>0.79814039414116023</v>
      </c>
      <c r="N2156" s="33"/>
      <c r="O2156" s="33"/>
      <c r="P2156" s="23">
        <f t="shared" si="1"/>
        <v>244.8</v>
      </c>
      <c r="Q2156" s="117">
        <f>AVERAGE(P2156:P2157)</f>
        <v>250.65</v>
      </c>
    </row>
    <row r="2157" spans="1:17" ht="15.75" customHeight="1" x14ac:dyDescent="0.3">
      <c r="A2157" s="118">
        <v>4208</v>
      </c>
      <c r="B2157" s="118">
        <v>238</v>
      </c>
      <c r="C2157" s="57" t="s">
        <v>622</v>
      </c>
      <c r="D2157" s="57">
        <v>15</v>
      </c>
      <c r="E2157" s="58">
        <v>43599</v>
      </c>
      <c r="F2157" s="57">
        <v>5217</v>
      </c>
      <c r="G2157" s="57">
        <v>8892</v>
      </c>
      <c r="H2157" s="57">
        <v>7782</v>
      </c>
      <c r="I2157" s="57"/>
      <c r="J2157" s="152">
        <f t="shared" si="12"/>
        <v>43.274853801169591</v>
      </c>
      <c r="K2157" s="171"/>
      <c r="L2157" s="155"/>
      <c r="M2157" s="155"/>
      <c r="N2157" s="33"/>
      <c r="O2157" s="33"/>
      <c r="P2157" s="23">
        <f t="shared" si="1"/>
        <v>256.5</v>
      </c>
      <c r="Q2157" s="117"/>
    </row>
    <row r="2158" spans="1:17" ht="15.75" customHeight="1" x14ac:dyDescent="0.3">
      <c r="A2158" s="118">
        <v>4853</v>
      </c>
      <c r="B2158" s="118">
        <v>237</v>
      </c>
      <c r="C2158" s="57" t="s">
        <v>622</v>
      </c>
      <c r="D2158" s="57">
        <v>17</v>
      </c>
      <c r="E2158" s="58">
        <v>43619</v>
      </c>
      <c r="F2158" s="57">
        <v>5218</v>
      </c>
      <c r="G2158" s="57">
        <v>8009</v>
      </c>
      <c r="H2158" s="57">
        <v>7367</v>
      </c>
      <c r="I2158" s="57"/>
      <c r="J2158" s="152">
        <f t="shared" si="12"/>
        <v>29.874360167519775</v>
      </c>
      <c r="K2158" s="167"/>
      <c r="L2158" s="154">
        <f>AVERAGE(J2158:J2159)</f>
        <v>30.14455335564929</v>
      </c>
      <c r="M2158" s="154">
        <f>_xlfn.STDEV.S(J2158,J2159)</f>
        <v>0.3821108711135846</v>
      </c>
      <c r="N2158" s="33"/>
      <c r="O2158" s="33"/>
      <c r="P2158" s="23">
        <f t="shared" si="1"/>
        <v>214.9</v>
      </c>
      <c r="Q2158" s="117">
        <f>AVERAGE(P2158:P2159)</f>
        <v>215.95</v>
      </c>
    </row>
    <row r="2159" spans="1:17" ht="15.75" customHeight="1" x14ac:dyDescent="0.3">
      <c r="A2159" s="118">
        <v>4854</v>
      </c>
      <c r="B2159" s="118">
        <v>238</v>
      </c>
      <c r="C2159" s="57" t="s">
        <v>622</v>
      </c>
      <c r="D2159" s="57">
        <v>17</v>
      </c>
      <c r="E2159" s="58">
        <v>43619</v>
      </c>
      <c r="F2159" s="57">
        <v>5217</v>
      </c>
      <c r="G2159" s="57">
        <v>8047</v>
      </c>
      <c r="H2159" s="57">
        <v>7387</v>
      </c>
      <c r="I2159" s="57"/>
      <c r="J2159" s="152">
        <f t="shared" si="12"/>
        <v>30.414746543778804</v>
      </c>
      <c r="K2159" s="167"/>
      <c r="L2159" s="155"/>
      <c r="M2159" s="155"/>
      <c r="N2159" s="33"/>
      <c r="O2159" s="33"/>
      <c r="P2159" s="23">
        <f t="shared" si="1"/>
        <v>217</v>
      </c>
      <c r="Q2159" s="117"/>
    </row>
    <row r="2160" spans="1:17" ht="15.75" customHeight="1" x14ac:dyDescent="0.3">
      <c r="A2160" s="118">
        <v>6175</v>
      </c>
      <c r="B2160" s="118">
        <v>211</v>
      </c>
      <c r="C2160" s="7" t="s">
        <v>622</v>
      </c>
      <c r="D2160" s="7">
        <v>22</v>
      </c>
      <c r="E2160" s="156">
        <v>43685</v>
      </c>
      <c r="F2160" s="7">
        <v>5194</v>
      </c>
      <c r="G2160" s="7">
        <v>8180</v>
      </c>
      <c r="H2160" s="7">
        <v>7697</v>
      </c>
      <c r="I2160" s="7">
        <v>8</v>
      </c>
      <c r="J2160" s="152">
        <f t="shared" si="12"/>
        <v>19.296843787455053</v>
      </c>
      <c r="K2160" s="167"/>
      <c r="L2160" s="154">
        <f>AVERAGE(J2160:J2161)</f>
        <v>18.80673852699406</v>
      </c>
      <c r="M2160" s="154">
        <f>_xlfn.STDEV.S(J2160,J2161)</f>
        <v>0.69311350633433455</v>
      </c>
      <c r="N2160" s="33"/>
      <c r="O2160" s="33"/>
      <c r="P2160" s="23">
        <f t="shared" si="1"/>
        <v>250.3</v>
      </c>
      <c r="Q2160" s="117">
        <f>AVERAGE(P2160:P2161)</f>
        <v>249.9</v>
      </c>
    </row>
    <row r="2161" spans="1:17" ht="15.75" customHeight="1" x14ac:dyDescent="0.3">
      <c r="A2161" s="118">
        <v>6176</v>
      </c>
      <c r="B2161" s="118">
        <v>211</v>
      </c>
      <c r="C2161" s="7" t="s">
        <v>622</v>
      </c>
      <c r="D2161" s="7">
        <v>22</v>
      </c>
      <c r="E2161" s="156">
        <v>43685</v>
      </c>
      <c r="F2161" s="7">
        <v>5194</v>
      </c>
      <c r="G2161" s="7">
        <v>8146</v>
      </c>
      <c r="H2161" s="7">
        <v>7689</v>
      </c>
      <c r="I2161" s="7"/>
      <c r="J2161" s="152">
        <f t="shared" si="12"/>
        <v>18.316633266533067</v>
      </c>
      <c r="K2161" s="167"/>
      <c r="L2161" s="155"/>
      <c r="M2161" s="155"/>
      <c r="N2161" s="33"/>
      <c r="O2161" s="33"/>
      <c r="P2161" s="23">
        <f t="shared" si="1"/>
        <v>249.5</v>
      </c>
      <c r="Q2161" s="117"/>
    </row>
    <row r="2162" spans="1:17" ht="15.75" customHeight="1" x14ac:dyDescent="0.3">
      <c r="A2162" s="118">
        <v>3835</v>
      </c>
      <c r="B2162" s="118">
        <v>257</v>
      </c>
      <c r="C2162" s="81" t="s">
        <v>623</v>
      </c>
      <c r="D2162" s="81">
        <v>14</v>
      </c>
      <c r="E2162" s="82">
        <v>43591</v>
      </c>
      <c r="F2162" s="81">
        <v>5226</v>
      </c>
      <c r="G2162" s="134">
        <v>8943</v>
      </c>
      <c r="H2162" s="81">
        <v>7423</v>
      </c>
      <c r="I2162" s="81">
        <v>2</v>
      </c>
      <c r="J2162" s="135">
        <f t="shared" si="12"/>
        <v>69.185252617205279</v>
      </c>
      <c r="K2162" s="136" t="s">
        <v>373</v>
      </c>
      <c r="L2162" s="137">
        <f>AVERAGE(J2162:J2163)</f>
        <v>68.879680717608267</v>
      </c>
      <c r="M2162" s="137">
        <f>_xlfn.STDEV.S(J2162,J2163)</f>
        <v>0.43214392469020474</v>
      </c>
      <c r="N2162" s="33">
        <v>3</v>
      </c>
      <c r="O2162" s="33"/>
      <c r="P2162" s="23">
        <f t="shared" si="1"/>
        <v>219.7</v>
      </c>
      <c r="Q2162" s="117">
        <f>AVERAGE(P2162:P2163)</f>
        <v>216.45</v>
      </c>
    </row>
    <row r="2163" spans="1:17" ht="15.75" customHeight="1" x14ac:dyDescent="0.3">
      <c r="A2163" s="118">
        <v>3836</v>
      </c>
      <c r="B2163" s="118">
        <v>258</v>
      </c>
      <c r="C2163" s="81" t="s">
        <v>623</v>
      </c>
      <c r="D2163" s="81">
        <v>14</v>
      </c>
      <c r="E2163" s="82">
        <v>43591</v>
      </c>
      <c r="F2163" s="81">
        <v>5266</v>
      </c>
      <c r="G2163" s="134">
        <v>8860</v>
      </c>
      <c r="H2163" s="81">
        <v>7398</v>
      </c>
      <c r="I2163" s="81"/>
      <c r="J2163" s="135">
        <f t="shared" si="12"/>
        <v>68.574108818011254</v>
      </c>
      <c r="K2163" s="136"/>
      <c r="L2163" s="138"/>
      <c r="M2163" s="138"/>
      <c r="N2163" s="33"/>
      <c r="O2163" s="33"/>
      <c r="P2163" s="23">
        <f t="shared" si="1"/>
        <v>213.2</v>
      </c>
      <c r="Q2163" s="117"/>
    </row>
    <row r="2164" spans="1:17" ht="15.75" customHeight="1" x14ac:dyDescent="0.3">
      <c r="A2164" s="118">
        <v>4491</v>
      </c>
      <c r="B2164" s="118">
        <v>197</v>
      </c>
      <c r="C2164" s="81" t="s">
        <v>623</v>
      </c>
      <c r="D2164" s="81">
        <v>16</v>
      </c>
      <c r="E2164" s="82">
        <v>43607</v>
      </c>
      <c r="F2164" s="81">
        <v>5252</v>
      </c>
      <c r="G2164" s="81">
        <v>8485</v>
      </c>
      <c r="H2164" s="81">
        <v>7550</v>
      </c>
      <c r="I2164" s="81">
        <v>2</v>
      </c>
      <c r="J2164" s="135">
        <f t="shared" si="12"/>
        <v>40.687554395126199</v>
      </c>
      <c r="K2164" s="136" t="s">
        <v>13</v>
      </c>
      <c r="L2164" s="137">
        <f>AVERAGE(J2164:J2165)</f>
        <v>41.045531583528017</v>
      </c>
      <c r="M2164" s="137">
        <f>_xlfn.STDEV.S(J2164,J2165)</f>
        <v>0.50625619485803552</v>
      </c>
      <c r="N2164" s="33"/>
      <c r="O2164" s="33"/>
      <c r="P2164" s="23">
        <f t="shared" si="1"/>
        <v>229.8</v>
      </c>
      <c r="Q2164" s="117">
        <f>AVERAGE(P2164:P2165)</f>
        <v>228.9</v>
      </c>
    </row>
    <row r="2165" spans="1:17" ht="15.75" customHeight="1" x14ac:dyDescent="0.3">
      <c r="A2165" s="118">
        <v>4492</v>
      </c>
      <c r="B2165" s="118">
        <v>198</v>
      </c>
      <c r="C2165" s="81" t="s">
        <v>623</v>
      </c>
      <c r="D2165" s="81">
        <v>16</v>
      </c>
      <c r="E2165" s="82">
        <v>43607</v>
      </c>
      <c r="F2165" s="81">
        <v>5320</v>
      </c>
      <c r="G2165" s="81">
        <v>8544</v>
      </c>
      <c r="H2165" s="81">
        <v>7600</v>
      </c>
      <c r="I2165" s="81"/>
      <c r="J2165" s="135">
        <f t="shared" si="12"/>
        <v>41.403508771929829</v>
      </c>
      <c r="K2165" s="136"/>
      <c r="L2165" s="138"/>
      <c r="M2165" s="138"/>
      <c r="N2165" s="33"/>
      <c r="O2165" s="33"/>
      <c r="P2165" s="23">
        <f t="shared" si="1"/>
        <v>228</v>
      </c>
      <c r="Q2165" s="117"/>
    </row>
    <row r="2166" spans="1:17" ht="15.75" customHeight="1" x14ac:dyDescent="0.3">
      <c r="A2166" s="118">
        <v>5137</v>
      </c>
      <c r="B2166" s="118">
        <v>197</v>
      </c>
      <c r="C2166" s="81" t="s">
        <v>623</v>
      </c>
      <c r="D2166" s="81">
        <v>18</v>
      </c>
      <c r="E2166" s="82">
        <v>43626</v>
      </c>
      <c r="F2166" s="81">
        <v>5252</v>
      </c>
      <c r="G2166" s="81">
        <v>8746</v>
      </c>
      <c r="H2166" s="81">
        <v>7899</v>
      </c>
      <c r="I2166" s="81">
        <v>8</v>
      </c>
      <c r="J2166" s="135">
        <f t="shared" si="12"/>
        <v>31.998488855307894</v>
      </c>
      <c r="K2166" s="136"/>
      <c r="L2166" s="137">
        <f>AVERAGE(J2166:J2167)</f>
        <v>32.171698582940721</v>
      </c>
      <c r="M2166" s="137">
        <f>_xlfn.STDEV.S(J2166,J2167)</f>
        <v>0.24495554595329103</v>
      </c>
      <c r="N2166" s="33"/>
      <c r="O2166" s="33"/>
      <c r="P2166" s="23">
        <f t="shared" si="1"/>
        <v>264.7</v>
      </c>
      <c r="Q2166" s="117">
        <f>AVERAGE(P2166:P2167)</f>
        <v>260.5</v>
      </c>
    </row>
    <row r="2167" spans="1:17" ht="15.75" customHeight="1" x14ac:dyDescent="0.3">
      <c r="A2167" s="118">
        <v>5138</v>
      </c>
      <c r="B2167" s="118">
        <v>198</v>
      </c>
      <c r="C2167" s="81" t="s">
        <v>623</v>
      </c>
      <c r="D2167" s="81">
        <v>18</v>
      </c>
      <c r="E2167" s="82">
        <v>43626</v>
      </c>
      <c r="F2167" s="81">
        <v>5320</v>
      </c>
      <c r="G2167" s="81">
        <v>8712</v>
      </c>
      <c r="H2167" s="81">
        <v>7883</v>
      </c>
      <c r="I2167" s="81"/>
      <c r="J2167" s="135">
        <f t="shared" si="12"/>
        <v>32.344908310573544</v>
      </c>
      <c r="K2167" s="136"/>
      <c r="L2167" s="138"/>
      <c r="M2167" s="138"/>
      <c r="N2167" s="33"/>
      <c r="O2167" s="33"/>
      <c r="P2167" s="23">
        <f t="shared" si="1"/>
        <v>256.3</v>
      </c>
      <c r="Q2167" s="117"/>
    </row>
    <row r="2168" spans="1:17" ht="15.75" customHeight="1" x14ac:dyDescent="0.3">
      <c r="A2168" s="118">
        <v>6177</v>
      </c>
      <c r="B2168" s="118">
        <v>212</v>
      </c>
      <c r="C2168" s="7" t="s">
        <v>623</v>
      </c>
      <c r="D2168" s="7">
        <v>22</v>
      </c>
      <c r="E2168" s="156">
        <v>43685</v>
      </c>
      <c r="F2168" s="7">
        <v>5225</v>
      </c>
      <c r="G2168" s="7">
        <v>8144</v>
      </c>
      <c r="H2168" s="7">
        <v>7675</v>
      </c>
      <c r="I2168" s="7">
        <v>8</v>
      </c>
      <c r="J2168" s="152">
        <f t="shared" si="12"/>
        <v>19.142857142857142</v>
      </c>
      <c r="K2168" s="167"/>
      <c r="L2168" s="154">
        <f>AVERAGE(J2168:J2169)</f>
        <v>18.686329099240183</v>
      </c>
      <c r="M2168" s="154">
        <f>_xlfn.STDEV.S(J2168,J2169)</f>
        <v>0.64562815088675996</v>
      </c>
      <c r="N2168" s="33"/>
      <c r="O2168" s="33"/>
      <c r="P2168" s="23">
        <f t="shared" si="1"/>
        <v>245</v>
      </c>
      <c r="Q2168" s="117">
        <f>AVERAGE(P2168:P2169)</f>
        <v>245.65</v>
      </c>
    </row>
    <row r="2169" spans="1:17" ht="15.75" customHeight="1" x14ac:dyDescent="0.3">
      <c r="A2169" s="118">
        <v>6178</v>
      </c>
      <c r="B2169" s="118">
        <v>212</v>
      </c>
      <c r="C2169" s="7" t="s">
        <v>623</v>
      </c>
      <c r="D2169" s="7">
        <v>22</v>
      </c>
      <c r="E2169" s="156">
        <v>43685</v>
      </c>
      <c r="F2169" s="7">
        <v>5225</v>
      </c>
      <c r="G2169" s="7">
        <v>8137</v>
      </c>
      <c r="H2169" s="7">
        <v>7688</v>
      </c>
      <c r="I2169" s="7"/>
      <c r="J2169" s="152">
        <f t="shared" si="12"/>
        <v>18.229801055623224</v>
      </c>
      <c r="K2169" s="167"/>
      <c r="L2169" s="155"/>
      <c r="M2169" s="155"/>
      <c r="N2169" s="33"/>
      <c r="O2169" s="33"/>
      <c r="P2169" s="23">
        <f t="shared" si="1"/>
        <v>246.3</v>
      </c>
      <c r="Q2169" s="117"/>
    </row>
    <row r="2170" spans="1:17" ht="15.75" customHeight="1" x14ac:dyDescent="0.3">
      <c r="A2170" s="118">
        <v>3837</v>
      </c>
      <c r="B2170" s="118">
        <v>259</v>
      </c>
      <c r="C2170" s="57" t="s">
        <v>624</v>
      </c>
      <c r="D2170" s="57">
        <v>14</v>
      </c>
      <c r="E2170" s="58">
        <v>43591</v>
      </c>
      <c r="F2170" s="57">
        <v>5198</v>
      </c>
      <c r="G2170" s="151">
        <v>7835</v>
      </c>
      <c r="H2170" s="57">
        <v>7208</v>
      </c>
      <c r="I2170" s="57">
        <v>2</v>
      </c>
      <c r="J2170" s="152">
        <f t="shared" si="12"/>
        <v>31.194029850746269</v>
      </c>
      <c r="K2170" s="167" t="s">
        <v>474</v>
      </c>
      <c r="L2170" s="154">
        <f>AVERAGE(J2170:J2171)</f>
        <v>31.622061307562372</v>
      </c>
      <c r="M2170" s="154">
        <f>_xlfn.STDEV.S(J2170,J2171)</f>
        <v>0.60532789135164788</v>
      </c>
      <c r="N2170" s="33">
        <v>2</v>
      </c>
      <c r="O2170" s="33"/>
      <c r="P2170" s="23">
        <f t="shared" si="1"/>
        <v>200.99999999999997</v>
      </c>
      <c r="Q2170" s="117">
        <f>AVERAGE(P2170:P2171)</f>
        <v>208.29999999999998</v>
      </c>
    </row>
    <row r="2171" spans="1:17" ht="15.75" customHeight="1" x14ac:dyDescent="0.3">
      <c r="A2171" s="118">
        <v>3838</v>
      </c>
      <c r="B2171" s="118">
        <v>260</v>
      </c>
      <c r="C2171" s="57" t="s">
        <v>624</v>
      </c>
      <c r="D2171" s="57">
        <v>14</v>
      </c>
      <c r="E2171" s="58">
        <v>43591</v>
      </c>
      <c r="F2171" s="57">
        <v>5247</v>
      </c>
      <c r="G2171" s="151">
        <v>8094</v>
      </c>
      <c r="H2171" s="57">
        <v>7403</v>
      </c>
      <c r="I2171" s="57"/>
      <c r="J2171" s="152">
        <f t="shared" si="12"/>
        <v>32.050092764378476</v>
      </c>
      <c r="K2171" s="167"/>
      <c r="L2171" s="155"/>
      <c r="M2171" s="155"/>
      <c r="N2171" s="33"/>
      <c r="O2171" s="33"/>
      <c r="P2171" s="23">
        <f t="shared" si="1"/>
        <v>215.6</v>
      </c>
      <c r="Q2171" s="117"/>
    </row>
    <row r="2172" spans="1:17" ht="15.75" customHeight="1" x14ac:dyDescent="0.3">
      <c r="A2172" s="118">
        <v>4493</v>
      </c>
      <c r="B2172" s="118">
        <v>199</v>
      </c>
      <c r="C2172" s="57" t="s">
        <v>624</v>
      </c>
      <c r="D2172" s="57">
        <v>16</v>
      </c>
      <c r="E2172" s="58">
        <v>43607</v>
      </c>
      <c r="F2172" s="57">
        <v>5262</v>
      </c>
      <c r="G2172" s="57">
        <v>8656</v>
      </c>
      <c r="H2172" s="57">
        <v>8037</v>
      </c>
      <c r="I2172" s="57">
        <v>2</v>
      </c>
      <c r="J2172" s="152">
        <f t="shared" si="12"/>
        <v>22.306306306306308</v>
      </c>
      <c r="K2172" s="167"/>
      <c r="L2172" s="154">
        <f>AVERAGE(J2172:J2173)</f>
        <v>22.049397110014439</v>
      </c>
      <c r="M2172" s="154">
        <f>_xlfn.STDEV.S(J2172,J2173)</f>
        <v>0.36332446969432941</v>
      </c>
      <c r="N2172" s="33"/>
      <c r="O2172" s="33"/>
      <c r="P2172" s="23">
        <f t="shared" si="1"/>
        <v>277.5</v>
      </c>
      <c r="Q2172" s="117">
        <f>AVERAGE(P2172:P2173)</f>
        <v>273.2</v>
      </c>
    </row>
    <row r="2173" spans="1:17" ht="15.75" customHeight="1" x14ac:dyDescent="0.3">
      <c r="A2173" s="118">
        <v>4494</v>
      </c>
      <c r="B2173" s="118">
        <v>200</v>
      </c>
      <c r="C2173" s="57" t="s">
        <v>624</v>
      </c>
      <c r="D2173" s="57">
        <v>16</v>
      </c>
      <c r="E2173" s="58">
        <v>43607</v>
      </c>
      <c r="F2173" s="57">
        <v>5181</v>
      </c>
      <c r="G2173" s="57">
        <v>8456</v>
      </c>
      <c r="H2173" s="57">
        <v>7870</v>
      </c>
      <c r="I2173" s="57"/>
      <c r="J2173" s="152">
        <f t="shared" si="12"/>
        <v>21.792487913722574</v>
      </c>
      <c r="K2173" s="167"/>
      <c r="L2173" s="155"/>
      <c r="M2173" s="155"/>
      <c r="N2173" s="33"/>
      <c r="O2173" s="33"/>
      <c r="P2173" s="23">
        <f t="shared" si="1"/>
        <v>268.89999999999998</v>
      </c>
      <c r="Q2173" s="117"/>
    </row>
    <row r="2174" spans="1:17" ht="15.75" customHeight="1" x14ac:dyDescent="0.3">
      <c r="A2174" s="118">
        <v>5139</v>
      </c>
      <c r="B2174" s="118">
        <v>199</v>
      </c>
      <c r="C2174" s="57" t="s">
        <v>624</v>
      </c>
      <c r="D2174" s="57">
        <v>18</v>
      </c>
      <c r="E2174" s="58">
        <v>43626</v>
      </c>
      <c r="F2174" s="57">
        <v>5262</v>
      </c>
      <c r="G2174" s="57">
        <v>9301</v>
      </c>
      <c r="H2174" s="57">
        <v>8208</v>
      </c>
      <c r="I2174" s="57">
        <v>9</v>
      </c>
      <c r="J2174" s="152">
        <f t="shared" si="12"/>
        <v>37.101154107264087</v>
      </c>
      <c r="K2174" s="167"/>
      <c r="L2174" s="154">
        <f>AVERAGE(J2174:J2175)</f>
        <v>37.571667383914573</v>
      </c>
      <c r="M2174" s="154">
        <f>_xlfn.STDEV.S(J2174,J2175)</f>
        <v>0.66540625711572143</v>
      </c>
      <c r="N2174" s="33"/>
      <c r="O2174" s="33"/>
      <c r="P2174" s="23">
        <f t="shared" si="1"/>
        <v>294.60000000000002</v>
      </c>
      <c r="Q2174" s="117">
        <f>AVERAGE(P2174:P2175)</f>
        <v>272.95000000000005</v>
      </c>
    </row>
    <row r="2175" spans="1:17" ht="15.75" customHeight="1" x14ac:dyDescent="0.3">
      <c r="A2175" s="118">
        <v>5140</v>
      </c>
      <c r="B2175" s="118">
        <v>200</v>
      </c>
      <c r="C2175" s="57" t="s">
        <v>624</v>
      </c>
      <c r="D2175" s="57">
        <v>18</v>
      </c>
      <c r="E2175" s="58">
        <v>43626</v>
      </c>
      <c r="F2175" s="57">
        <v>5181</v>
      </c>
      <c r="G2175" s="57">
        <v>8650</v>
      </c>
      <c r="H2175" s="57">
        <v>7694</v>
      </c>
      <c r="I2175" s="57"/>
      <c r="J2175" s="152">
        <f t="shared" si="12"/>
        <v>38.042180660565059</v>
      </c>
      <c r="K2175" s="167"/>
      <c r="L2175" s="155"/>
      <c r="M2175" s="155"/>
      <c r="N2175" s="33"/>
      <c r="O2175" s="33"/>
      <c r="P2175" s="23">
        <f t="shared" si="1"/>
        <v>251.3</v>
      </c>
      <c r="Q2175" s="117"/>
    </row>
    <row r="2176" spans="1:17" ht="15.75" customHeight="1" x14ac:dyDescent="0.3">
      <c r="A2176" s="118">
        <v>6179</v>
      </c>
      <c r="B2176" s="118">
        <v>213</v>
      </c>
      <c r="C2176" s="7" t="s">
        <v>624</v>
      </c>
      <c r="D2176" s="7">
        <v>22</v>
      </c>
      <c r="E2176" s="156">
        <v>43685</v>
      </c>
      <c r="F2176" s="7">
        <v>5207</v>
      </c>
      <c r="G2176" s="7">
        <v>7349</v>
      </c>
      <c r="H2176" s="7">
        <v>7010</v>
      </c>
      <c r="I2176" s="7">
        <v>9</v>
      </c>
      <c r="J2176" s="152">
        <f t="shared" si="12"/>
        <v>18.801996672212979</v>
      </c>
      <c r="K2176" s="167"/>
      <c r="L2176" s="154">
        <f>AVERAGE(J2176:J2177)</f>
        <v>18.450998336106487</v>
      </c>
      <c r="M2176" s="154">
        <f>_xlfn.STDEV.S(J2176,J2177)</f>
        <v>0.49638660729218931</v>
      </c>
      <c r="N2176" s="33"/>
      <c r="O2176" s="33"/>
      <c r="P2176" s="23">
        <f t="shared" si="1"/>
        <v>180.3</v>
      </c>
      <c r="Q2176" s="117">
        <f>AVERAGE(P2176:P2177)</f>
        <v>190.15</v>
      </c>
    </row>
    <row r="2177" spans="1:17" ht="15.75" customHeight="1" x14ac:dyDescent="0.3">
      <c r="A2177" s="118">
        <v>6180</v>
      </c>
      <c r="B2177" s="118">
        <v>213</v>
      </c>
      <c r="C2177" s="7" t="s">
        <v>624</v>
      </c>
      <c r="D2177" s="7">
        <v>22</v>
      </c>
      <c r="E2177" s="156">
        <v>43685</v>
      </c>
      <c r="F2177" s="7">
        <v>5207</v>
      </c>
      <c r="G2177" s="7">
        <v>7569</v>
      </c>
      <c r="H2177" s="7">
        <v>7207</v>
      </c>
      <c r="I2177" s="7"/>
      <c r="J2177" s="152">
        <f t="shared" si="12"/>
        <v>18.099999999999998</v>
      </c>
      <c r="K2177" s="167"/>
      <c r="L2177" s="155"/>
      <c r="M2177" s="155"/>
      <c r="N2177" s="33"/>
      <c r="O2177" s="33"/>
      <c r="P2177" s="23">
        <f t="shared" si="1"/>
        <v>200</v>
      </c>
      <c r="Q2177" s="117"/>
    </row>
    <row r="2178" spans="1:17" ht="15.75" customHeight="1" x14ac:dyDescent="0.3">
      <c r="A2178" s="118">
        <v>3491</v>
      </c>
      <c r="B2178" s="118">
        <v>247</v>
      </c>
      <c r="C2178" s="67" t="s">
        <v>625</v>
      </c>
      <c r="D2178" s="67">
        <v>13</v>
      </c>
      <c r="E2178" s="68">
        <v>43587</v>
      </c>
      <c r="F2178" s="67">
        <v>5282</v>
      </c>
      <c r="G2178" s="67">
        <v>8728</v>
      </c>
      <c r="H2178" s="67">
        <v>7840</v>
      </c>
      <c r="I2178" s="67">
        <v>1</v>
      </c>
      <c r="J2178" s="157">
        <f t="shared" si="12"/>
        <v>34.71462079749805</v>
      </c>
      <c r="K2178" s="168" t="s">
        <v>407</v>
      </c>
      <c r="L2178" s="159">
        <f>AVERAGE(J2178:J2179)</f>
        <v>35.537422969105492</v>
      </c>
      <c r="M2178" s="159">
        <f>_xlfn.STDEV.S(J2178,J2179)</f>
        <v>1.1636179902372847</v>
      </c>
      <c r="N2178" s="33">
        <v>1</v>
      </c>
      <c r="O2178" s="33"/>
      <c r="P2178" s="23">
        <f t="shared" si="1"/>
        <v>255.8</v>
      </c>
      <c r="Q2178" s="117">
        <f>AVERAGE(P2178:P2179)</f>
        <v>261.14999999999998</v>
      </c>
    </row>
    <row r="2179" spans="1:17" ht="15.75" customHeight="1" x14ac:dyDescent="0.3">
      <c r="A2179" s="118">
        <v>3492</v>
      </c>
      <c r="B2179" s="118">
        <v>248</v>
      </c>
      <c r="C2179" s="67" t="s">
        <v>625</v>
      </c>
      <c r="D2179" s="67">
        <v>13</v>
      </c>
      <c r="E2179" s="68">
        <v>43587</v>
      </c>
      <c r="F2179" s="67">
        <v>5224</v>
      </c>
      <c r="G2179" s="67">
        <v>8858</v>
      </c>
      <c r="H2179" s="67">
        <v>7889</v>
      </c>
      <c r="I2179" s="67"/>
      <c r="J2179" s="157">
        <f t="shared" si="12"/>
        <v>36.360225140712942</v>
      </c>
      <c r="K2179" s="168"/>
      <c r="L2179" s="160"/>
      <c r="M2179" s="160"/>
      <c r="N2179" s="33"/>
      <c r="O2179" s="33"/>
      <c r="P2179" s="23">
        <f t="shared" si="1"/>
        <v>266.5</v>
      </c>
      <c r="Q2179" s="117"/>
    </row>
    <row r="2180" spans="1:17" ht="15.75" customHeight="1" x14ac:dyDescent="0.3">
      <c r="A2180" s="118">
        <v>4209</v>
      </c>
      <c r="B2180" s="118">
        <v>239</v>
      </c>
      <c r="C2180" s="67" t="s">
        <v>625</v>
      </c>
      <c r="D2180" s="67">
        <v>15</v>
      </c>
      <c r="E2180" s="68">
        <v>43599</v>
      </c>
      <c r="F2180" s="67">
        <v>5249</v>
      </c>
      <c r="G2180" s="67">
        <v>8469</v>
      </c>
      <c r="H2180" s="67">
        <v>7775</v>
      </c>
      <c r="I2180" s="67"/>
      <c r="J2180" s="157">
        <f t="shared" si="12"/>
        <v>27.474267616785429</v>
      </c>
      <c r="K2180" s="160"/>
      <c r="L2180" s="159">
        <f>AVERAGE(J2180:J2181)</f>
        <v>27.318774139468712</v>
      </c>
      <c r="M2180" s="159">
        <f>_xlfn.STDEV.S(J2180,J2181)</f>
        <v>0.21990098448185522</v>
      </c>
      <c r="N2180" s="33"/>
      <c r="O2180" s="33"/>
      <c r="P2180" s="23">
        <f t="shared" si="1"/>
        <v>252.6</v>
      </c>
      <c r="Q2180" s="117">
        <f>AVERAGE(P2180:P2181)</f>
        <v>259.2</v>
      </c>
    </row>
    <row r="2181" spans="1:17" ht="15.75" customHeight="1" x14ac:dyDescent="0.3">
      <c r="A2181" s="118">
        <v>4210</v>
      </c>
      <c r="B2181" s="118">
        <v>240</v>
      </c>
      <c r="C2181" s="67" t="s">
        <v>625</v>
      </c>
      <c r="D2181" s="67">
        <v>15</v>
      </c>
      <c r="E2181" s="68">
        <v>43599</v>
      </c>
      <c r="F2181" s="67">
        <v>5262</v>
      </c>
      <c r="G2181" s="67">
        <v>8642</v>
      </c>
      <c r="H2181" s="67">
        <v>7920</v>
      </c>
      <c r="I2181" s="67"/>
      <c r="J2181" s="157">
        <f t="shared" si="12"/>
        <v>27.163280662151994</v>
      </c>
      <c r="K2181" s="160"/>
      <c r="L2181" s="160"/>
      <c r="M2181" s="160"/>
      <c r="N2181" s="33"/>
      <c r="O2181" s="33"/>
      <c r="P2181" s="23">
        <f t="shared" si="1"/>
        <v>265.8</v>
      </c>
      <c r="Q2181" s="117"/>
    </row>
    <row r="2182" spans="1:17" ht="15.75" customHeight="1" x14ac:dyDescent="0.3">
      <c r="A2182" s="118">
        <v>4855</v>
      </c>
      <c r="B2182" s="118">
        <v>239</v>
      </c>
      <c r="C2182" s="67" t="s">
        <v>625</v>
      </c>
      <c r="D2182" s="67">
        <v>17</v>
      </c>
      <c r="E2182" s="68">
        <v>43619</v>
      </c>
      <c r="F2182" s="67">
        <v>5249</v>
      </c>
      <c r="G2182" s="67">
        <v>8980</v>
      </c>
      <c r="H2182" s="67">
        <v>8238</v>
      </c>
      <c r="I2182" s="67"/>
      <c r="J2182" s="157">
        <f t="shared" si="12"/>
        <v>24.824355971896956</v>
      </c>
      <c r="K2182" s="168"/>
      <c r="L2182" s="159">
        <f>AVERAGE(J2182:J2183)</f>
        <v>25.911836222448819</v>
      </c>
      <c r="M2182" s="159">
        <f>_xlfn.STDEV.S(J2182,J2183)</f>
        <v>1.5379293191433361</v>
      </c>
      <c r="N2182" s="33"/>
      <c r="O2182" s="33"/>
      <c r="P2182" s="23">
        <f t="shared" si="1"/>
        <v>298.89999999999998</v>
      </c>
      <c r="Q2182" s="117">
        <f>AVERAGE(P2182:P2183)</f>
        <v>295.75</v>
      </c>
    </row>
    <row r="2183" spans="1:17" ht="15.75" customHeight="1" x14ac:dyDescent="0.3">
      <c r="A2183" s="118">
        <v>4856</v>
      </c>
      <c r="B2183" s="118">
        <v>240</v>
      </c>
      <c r="C2183" s="67" t="s">
        <v>625</v>
      </c>
      <c r="D2183" s="67">
        <v>17</v>
      </c>
      <c r="E2183" s="68">
        <v>43619</v>
      </c>
      <c r="F2183" s="67">
        <v>5262</v>
      </c>
      <c r="G2183" s="67">
        <v>8978</v>
      </c>
      <c r="H2183" s="67">
        <v>8188</v>
      </c>
      <c r="I2183" s="67"/>
      <c r="J2183" s="157">
        <f t="shared" si="12"/>
        <v>26.999316473000682</v>
      </c>
      <c r="K2183" s="168"/>
      <c r="L2183" s="160"/>
      <c r="M2183" s="160"/>
      <c r="N2183" s="33"/>
      <c r="O2183" s="33"/>
      <c r="P2183" s="23">
        <f t="shared" si="1"/>
        <v>292.60000000000002</v>
      </c>
      <c r="Q2183" s="117"/>
    </row>
    <row r="2184" spans="1:17" ht="15.75" customHeight="1" x14ac:dyDescent="0.3">
      <c r="A2184" s="118">
        <v>5437</v>
      </c>
      <c r="B2184" s="118">
        <v>175</v>
      </c>
      <c r="C2184" s="7" t="s">
        <v>625</v>
      </c>
      <c r="D2184" s="7">
        <v>19</v>
      </c>
      <c r="E2184" s="156">
        <v>43637</v>
      </c>
      <c r="F2184" s="7">
        <v>5280</v>
      </c>
      <c r="G2184" s="7">
        <v>7803</v>
      </c>
      <c r="H2184" s="7">
        <v>7313</v>
      </c>
      <c r="I2184" s="7">
        <v>6</v>
      </c>
      <c r="J2184" s="161">
        <f t="shared" si="12"/>
        <v>24.102311854402362</v>
      </c>
      <c r="K2184" s="170"/>
      <c r="L2184" s="162">
        <f>AVERAGE(J2184:J2185)</f>
        <v>24.625594772826467</v>
      </c>
      <c r="M2184" s="162">
        <f>_xlfn.STDEV.S(J2184,J2185)</f>
        <v>0.74003380019354292</v>
      </c>
      <c r="N2184" s="33"/>
      <c r="O2184" s="33"/>
      <c r="P2184" s="23">
        <f t="shared" si="1"/>
        <v>203.3</v>
      </c>
      <c r="Q2184" s="117">
        <f>AVERAGE(P2184:P2185)</f>
        <v>210.8</v>
      </c>
    </row>
    <row r="2185" spans="1:17" ht="15.75" customHeight="1" x14ac:dyDescent="0.3">
      <c r="A2185" s="118">
        <v>5438</v>
      </c>
      <c r="B2185" s="118">
        <v>176</v>
      </c>
      <c r="C2185" s="7" t="s">
        <v>625</v>
      </c>
      <c r="D2185" s="7">
        <v>19</v>
      </c>
      <c r="E2185" s="156">
        <v>43637</v>
      </c>
      <c r="F2185" s="7">
        <v>5193</v>
      </c>
      <c r="G2185" s="7">
        <v>7925</v>
      </c>
      <c r="H2185" s="7">
        <v>7376</v>
      </c>
      <c r="I2185" s="7"/>
      <c r="J2185" s="161">
        <f t="shared" si="12"/>
        <v>25.148877691250572</v>
      </c>
      <c r="K2185" s="170"/>
      <c r="L2185" s="23"/>
      <c r="M2185" s="23"/>
      <c r="N2185" s="33"/>
      <c r="O2185" s="33"/>
      <c r="P2185" s="23">
        <f t="shared" si="1"/>
        <v>218.3</v>
      </c>
      <c r="Q2185" s="117"/>
    </row>
    <row r="2186" spans="1:17" ht="15.75" customHeight="1" x14ac:dyDescent="0.3">
      <c r="A2186" s="118">
        <v>6181</v>
      </c>
      <c r="B2186" s="118">
        <v>214</v>
      </c>
      <c r="C2186" s="7" t="s">
        <v>625</v>
      </c>
      <c r="D2186" s="7">
        <v>22</v>
      </c>
      <c r="E2186" s="156">
        <v>43685</v>
      </c>
      <c r="F2186" s="7">
        <v>5237</v>
      </c>
      <c r="G2186" s="7">
        <v>8164</v>
      </c>
      <c r="H2186" s="7">
        <v>7714</v>
      </c>
      <c r="I2186" s="7">
        <v>6</v>
      </c>
      <c r="J2186" s="152">
        <f t="shared" si="12"/>
        <v>18.167137666532096</v>
      </c>
      <c r="K2186" s="167"/>
      <c r="L2186" s="154">
        <f>AVERAGE(J2186:J2187)</f>
        <v>17.664675344368796</v>
      </c>
      <c r="M2186" s="154">
        <f>_xlfn.STDEV.S(J2186,J2187)</f>
        <v>0.71058903058481826</v>
      </c>
      <c r="N2186" s="33"/>
      <c r="O2186" s="33"/>
      <c r="P2186" s="23">
        <f t="shared" si="1"/>
        <v>247.7</v>
      </c>
      <c r="Q2186" s="117">
        <f>AVERAGE(P2186:P2187)</f>
        <v>256.7</v>
      </c>
    </row>
    <row r="2187" spans="1:17" ht="15.75" customHeight="1" x14ac:dyDescent="0.3">
      <c r="A2187" s="118">
        <v>6182</v>
      </c>
      <c r="B2187" s="118">
        <v>214</v>
      </c>
      <c r="C2187" s="7" t="s">
        <v>625</v>
      </c>
      <c r="D2187" s="7">
        <v>22</v>
      </c>
      <c r="E2187" s="156">
        <v>43685</v>
      </c>
      <c r="F2187" s="7">
        <v>5237</v>
      </c>
      <c r="G2187" s="7">
        <v>8350</v>
      </c>
      <c r="H2187" s="7">
        <v>7894</v>
      </c>
      <c r="I2187" s="7"/>
      <c r="J2187" s="152">
        <f t="shared" si="12"/>
        <v>17.162213022205496</v>
      </c>
      <c r="K2187" s="167"/>
      <c r="L2187" s="155"/>
      <c r="M2187" s="155"/>
      <c r="N2187" s="33"/>
      <c r="O2187" s="33"/>
      <c r="P2187" s="23">
        <f t="shared" si="1"/>
        <v>265.7</v>
      </c>
      <c r="Q2187" s="117"/>
    </row>
    <row r="2188" spans="1:17" ht="15.75" customHeight="1" x14ac:dyDescent="0.3">
      <c r="A2188" s="118">
        <v>2997</v>
      </c>
      <c r="B2188" s="118">
        <v>81</v>
      </c>
      <c r="C2188" s="57" t="s">
        <v>626</v>
      </c>
      <c r="D2188" s="57">
        <v>11</v>
      </c>
      <c r="E2188" s="58">
        <v>43571</v>
      </c>
      <c r="F2188" s="151">
        <v>5180</v>
      </c>
      <c r="G2188" s="57">
        <v>8487</v>
      </c>
      <c r="H2188" s="57">
        <v>7330</v>
      </c>
      <c r="I2188" s="57">
        <v>2</v>
      </c>
      <c r="J2188" s="152">
        <f t="shared" si="12"/>
        <v>53.813953488372093</v>
      </c>
      <c r="K2188" s="167">
        <v>0.25</v>
      </c>
      <c r="L2188" s="154">
        <f>AVERAGE(J2188:J2189)</f>
        <v>53.986661507758726</v>
      </c>
      <c r="M2188" s="154">
        <f>_xlfn.STDEV.S(J2188,J2189)</f>
        <v>0.2442460233471766</v>
      </c>
      <c r="N2188" s="33">
        <v>2</v>
      </c>
      <c r="O2188" s="33"/>
      <c r="P2188" s="23">
        <f t="shared" si="1"/>
        <v>215</v>
      </c>
      <c r="Q2188" s="117">
        <f>AVERAGE(P2188:P2189)</f>
        <v>221.7</v>
      </c>
    </row>
    <row r="2189" spans="1:17" ht="15.75" customHeight="1" x14ac:dyDescent="0.3">
      <c r="A2189" s="118">
        <v>2998</v>
      </c>
      <c r="B2189" s="118">
        <v>82</v>
      </c>
      <c r="C2189" s="57" t="s">
        <v>626</v>
      </c>
      <c r="D2189" s="57">
        <v>11</v>
      </c>
      <c r="E2189" s="58">
        <v>43571</v>
      </c>
      <c r="F2189" s="151">
        <v>5194</v>
      </c>
      <c r="G2189" s="57">
        <v>8715</v>
      </c>
      <c r="H2189" s="57">
        <v>7478</v>
      </c>
      <c r="I2189" s="57"/>
      <c r="J2189" s="152">
        <f t="shared" si="12"/>
        <v>54.159369527145365</v>
      </c>
      <c r="K2189" s="167"/>
      <c r="L2189" s="155"/>
      <c r="M2189" s="155"/>
      <c r="N2189" s="33"/>
      <c r="O2189" s="33"/>
      <c r="P2189" s="23">
        <f t="shared" si="1"/>
        <v>228.4</v>
      </c>
      <c r="Q2189" s="117"/>
    </row>
    <row r="2190" spans="1:17" ht="15.75" customHeight="1" x14ac:dyDescent="0.3">
      <c r="A2190" s="118">
        <v>3839</v>
      </c>
      <c r="B2190" s="118">
        <v>261</v>
      </c>
      <c r="C2190" s="57" t="s">
        <v>626</v>
      </c>
      <c r="D2190" s="57">
        <v>14</v>
      </c>
      <c r="E2190" s="58">
        <v>43591</v>
      </c>
      <c r="F2190" s="57">
        <v>5229</v>
      </c>
      <c r="G2190" s="151">
        <v>8175</v>
      </c>
      <c r="H2190" s="57">
        <v>7433</v>
      </c>
      <c r="I2190" s="57"/>
      <c r="J2190" s="152">
        <f t="shared" si="12"/>
        <v>33.666061705989108</v>
      </c>
      <c r="K2190" s="167" t="s">
        <v>405</v>
      </c>
      <c r="L2190" s="154">
        <f>AVERAGE(J2190:J2191)</f>
        <v>33.972768844260926</v>
      </c>
      <c r="M2190" s="154">
        <f>_xlfn.STDEV.S(J2190,J2191)</f>
        <v>0.4337493946206506</v>
      </c>
      <c r="N2190" s="33"/>
      <c r="O2190" s="33"/>
      <c r="P2190" s="23">
        <f t="shared" si="1"/>
        <v>220.4</v>
      </c>
      <c r="Q2190" s="117">
        <f>AVERAGE(P2190:P2191)</f>
        <v>224.7</v>
      </c>
    </row>
    <row r="2191" spans="1:17" ht="15.75" customHeight="1" x14ac:dyDescent="0.3">
      <c r="A2191" s="118">
        <v>3840</v>
      </c>
      <c r="B2191" s="118">
        <v>262</v>
      </c>
      <c r="C2191" s="57" t="s">
        <v>626</v>
      </c>
      <c r="D2191" s="57">
        <v>14</v>
      </c>
      <c r="E2191" s="58">
        <v>43591</v>
      </c>
      <c r="F2191" s="57">
        <v>5194</v>
      </c>
      <c r="G2191" s="151">
        <v>8269</v>
      </c>
      <c r="H2191" s="57">
        <v>7484</v>
      </c>
      <c r="I2191" s="57"/>
      <c r="J2191" s="152">
        <f t="shared" si="12"/>
        <v>34.279475982532752</v>
      </c>
      <c r="K2191" s="167"/>
      <c r="L2191" s="155"/>
      <c r="M2191" s="155"/>
      <c r="N2191" s="33"/>
      <c r="O2191" s="33"/>
      <c r="P2191" s="23">
        <f t="shared" si="1"/>
        <v>229</v>
      </c>
      <c r="Q2191" s="117"/>
    </row>
    <row r="2192" spans="1:17" ht="15.75" customHeight="1" x14ac:dyDescent="0.3">
      <c r="A2192" s="118">
        <v>4495</v>
      </c>
      <c r="B2192" s="118">
        <v>201</v>
      </c>
      <c r="C2192" s="57" t="s">
        <v>626</v>
      </c>
      <c r="D2192" s="57">
        <v>16</v>
      </c>
      <c r="E2192" s="58">
        <v>43607</v>
      </c>
      <c r="F2192" s="57">
        <v>5254</v>
      </c>
      <c r="G2192" s="57">
        <v>8201</v>
      </c>
      <c r="H2192" s="57">
        <v>7600</v>
      </c>
      <c r="I2192" s="57">
        <v>2</v>
      </c>
      <c r="J2192" s="152">
        <f t="shared" si="12"/>
        <v>25.618073316283034</v>
      </c>
      <c r="K2192" s="167"/>
      <c r="L2192" s="154">
        <f>AVERAGE(J2192:J2193)</f>
        <v>25.759773072565082</v>
      </c>
      <c r="M2192" s="154">
        <f>_xlfn.STDEV.S(J2192,J2193)</f>
        <v>0.2003937171190365</v>
      </c>
      <c r="N2192" s="33"/>
      <c r="O2192" s="33"/>
      <c r="P2192" s="23">
        <f t="shared" si="1"/>
        <v>234.6</v>
      </c>
      <c r="Q2192" s="117">
        <f>AVERAGE(P2192:P2193)</f>
        <v>215.75</v>
      </c>
    </row>
    <row r="2193" spans="1:17" ht="15.75" customHeight="1" x14ac:dyDescent="0.3">
      <c r="A2193" s="118">
        <v>4496</v>
      </c>
      <c r="B2193" s="118">
        <v>202</v>
      </c>
      <c r="C2193" s="57" t="s">
        <v>626</v>
      </c>
      <c r="D2193" s="57">
        <v>16</v>
      </c>
      <c r="E2193" s="58">
        <v>43607</v>
      </c>
      <c r="F2193" s="57">
        <v>5275</v>
      </c>
      <c r="G2193" s="57">
        <v>7754</v>
      </c>
      <c r="H2193" s="57">
        <v>7244</v>
      </c>
      <c r="I2193" s="57"/>
      <c r="J2193" s="152">
        <f t="shared" si="12"/>
        <v>25.901472828847133</v>
      </c>
      <c r="K2193" s="167"/>
      <c r="L2193" s="155"/>
      <c r="M2193" s="155"/>
      <c r="N2193" s="33"/>
      <c r="O2193" s="33"/>
      <c r="P2193" s="23">
        <f t="shared" si="1"/>
        <v>196.9</v>
      </c>
      <c r="Q2193" s="117"/>
    </row>
    <row r="2194" spans="1:17" ht="15.75" customHeight="1" x14ac:dyDescent="0.3">
      <c r="A2194" s="118">
        <v>5141</v>
      </c>
      <c r="B2194" s="118">
        <v>201</v>
      </c>
      <c r="C2194" s="57" t="s">
        <v>626</v>
      </c>
      <c r="D2194" s="57">
        <v>18</v>
      </c>
      <c r="E2194" s="58">
        <v>43626</v>
      </c>
      <c r="F2194" s="57">
        <v>5254</v>
      </c>
      <c r="G2194" s="57">
        <v>8401</v>
      </c>
      <c r="H2194" s="57">
        <v>7807</v>
      </c>
      <c r="I2194" s="57">
        <v>5</v>
      </c>
      <c r="J2194" s="152">
        <f t="shared" si="12"/>
        <v>23.266745005875443</v>
      </c>
      <c r="K2194" s="167"/>
      <c r="L2194" s="154">
        <f>AVERAGE(J2194:J2195)</f>
        <v>23.48728108901205</v>
      </c>
      <c r="M2194" s="154">
        <f>_xlfn.STDEV.S(J2194,J2195)</f>
        <v>0.31188511976442879</v>
      </c>
      <c r="N2194" s="33"/>
      <c r="O2194" s="33"/>
      <c r="P2194" s="23">
        <f t="shared" si="1"/>
        <v>255.3</v>
      </c>
      <c r="Q2194" s="117">
        <f>AVERAGE(P2194:P2195)</f>
        <v>244.7</v>
      </c>
    </row>
    <row r="2195" spans="1:17" ht="15.75" customHeight="1" x14ac:dyDescent="0.3">
      <c r="A2195" s="118">
        <v>5142</v>
      </c>
      <c r="B2195" s="118">
        <v>202</v>
      </c>
      <c r="C2195" s="57" t="s">
        <v>626</v>
      </c>
      <c r="D2195" s="57">
        <v>18</v>
      </c>
      <c r="E2195" s="58">
        <v>43626</v>
      </c>
      <c r="F2195" s="57">
        <v>5275</v>
      </c>
      <c r="G2195" s="57">
        <v>8171</v>
      </c>
      <c r="H2195" s="57">
        <v>7616</v>
      </c>
      <c r="I2195" s="57"/>
      <c r="J2195" s="152">
        <f t="shared" si="12"/>
        <v>23.707817172148655</v>
      </c>
      <c r="K2195" s="167"/>
      <c r="L2195" s="155"/>
      <c r="M2195" s="155"/>
      <c r="N2195" s="33"/>
      <c r="O2195" s="33"/>
      <c r="P2195" s="23">
        <f t="shared" si="1"/>
        <v>234.1</v>
      </c>
      <c r="Q2195" s="117"/>
    </row>
    <row r="2196" spans="1:17" ht="15.75" customHeight="1" x14ac:dyDescent="0.3">
      <c r="A2196" s="118">
        <v>5677</v>
      </c>
      <c r="B2196" s="118">
        <v>121</v>
      </c>
      <c r="C2196" s="7" t="s">
        <v>626</v>
      </c>
      <c r="D2196" s="7">
        <v>21</v>
      </c>
      <c r="E2196" s="156">
        <v>43657</v>
      </c>
      <c r="F2196" s="7">
        <v>5262</v>
      </c>
      <c r="G2196" s="7">
        <v>8163</v>
      </c>
      <c r="H2196" s="7">
        <v>7668</v>
      </c>
      <c r="I2196" s="7">
        <v>5</v>
      </c>
      <c r="J2196" s="152">
        <f t="shared" si="12"/>
        <v>20.57356608478803</v>
      </c>
      <c r="K2196" s="167"/>
      <c r="L2196" s="154">
        <f>AVERAGE(J2196:J2197)</f>
        <v>20.477607240526375</v>
      </c>
      <c r="M2196" s="154">
        <f>_xlfn.STDEV.S(J2196,J2197)</f>
        <v>0.13570629898448111</v>
      </c>
      <c r="N2196" s="33"/>
      <c r="O2196" s="33"/>
      <c r="P2196" s="23">
        <f t="shared" si="1"/>
        <v>240.6</v>
      </c>
      <c r="Q2196" s="117">
        <f>AVERAGE(P2196:P2197)</f>
        <v>243.45</v>
      </c>
    </row>
    <row r="2197" spans="1:17" ht="15.75" customHeight="1" x14ac:dyDescent="0.3">
      <c r="A2197" s="118">
        <v>5678</v>
      </c>
      <c r="B2197" s="118">
        <v>122</v>
      </c>
      <c r="C2197" s="7" t="s">
        <v>626</v>
      </c>
      <c r="D2197" s="7">
        <v>21</v>
      </c>
      <c r="E2197" s="156">
        <v>43657</v>
      </c>
      <c r="F2197" s="7">
        <v>5223</v>
      </c>
      <c r="G2197" s="7">
        <v>8188</v>
      </c>
      <c r="H2197" s="7">
        <v>7686</v>
      </c>
      <c r="I2197" s="7"/>
      <c r="J2197" s="152">
        <f t="shared" si="12"/>
        <v>20.381648396264719</v>
      </c>
      <c r="K2197" s="167"/>
      <c r="L2197" s="155"/>
      <c r="M2197" s="155"/>
      <c r="N2197" s="33"/>
      <c r="O2197" s="33"/>
      <c r="P2197" s="23">
        <f t="shared" si="1"/>
        <v>246.3</v>
      </c>
      <c r="Q2197" s="117"/>
    </row>
    <row r="2198" spans="1:17" ht="15.75" customHeight="1" x14ac:dyDescent="0.3">
      <c r="A2198" s="118">
        <v>6183</v>
      </c>
      <c r="B2198" s="118">
        <v>215</v>
      </c>
      <c r="C2198" s="7" t="s">
        <v>626</v>
      </c>
      <c r="D2198" s="7">
        <v>22</v>
      </c>
      <c r="E2198" s="156">
        <v>43685</v>
      </c>
      <c r="F2198" s="7">
        <v>5148</v>
      </c>
      <c r="G2198" s="7">
        <v>7958</v>
      </c>
      <c r="H2198" s="7">
        <v>7518</v>
      </c>
      <c r="I2198" s="7">
        <v>8</v>
      </c>
      <c r="J2198" s="152">
        <f t="shared" si="12"/>
        <v>18.565400843881857</v>
      </c>
      <c r="K2198" s="167"/>
      <c r="L2198" s="154">
        <f>AVERAGE(J2198:J2199)</f>
        <v>17.987494366432099</v>
      </c>
      <c r="M2198" s="154">
        <f>_xlfn.STDEV.S(J2198,J2199)</f>
        <v>0.81728317819270957</v>
      </c>
      <c r="N2198" s="33"/>
      <c r="O2198" s="33"/>
      <c r="P2198" s="23">
        <f t="shared" si="1"/>
        <v>237</v>
      </c>
      <c r="Q2198" s="117">
        <f>AVERAGE(P2198:P2199)</f>
        <v>237.4</v>
      </c>
    </row>
    <row r="2199" spans="1:17" ht="15.75" customHeight="1" x14ac:dyDescent="0.3">
      <c r="A2199" s="118">
        <v>6184</v>
      </c>
      <c r="B2199" s="118">
        <v>215</v>
      </c>
      <c r="C2199" s="7" t="s">
        <v>626</v>
      </c>
      <c r="D2199" s="7">
        <v>22</v>
      </c>
      <c r="E2199" s="156">
        <v>43685</v>
      </c>
      <c r="F2199" s="7">
        <v>5148</v>
      </c>
      <c r="G2199" s="7">
        <v>7940</v>
      </c>
      <c r="H2199" s="7">
        <v>7526</v>
      </c>
      <c r="I2199" s="7"/>
      <c r="J2199" s="152">
        <f t="shared" si="12"/>
        <v>17.40958788898234</v>
      </c>
      <c r="K2199" s="167"/>
      <c r="L2199" s="155"/>
      <c r="M2199" s="155"/>
      <c r="N2199" s="33"/>
      <c r="O2199" s="33"/>
      <c r="P2199" s="23">
        <f t="shared" si="1"/>
        <v>237.8</v>
      </c>
      <c r="Q2199" s="117"/>
    </row>
    <row r="2200" spans="1:17" ht="15.75" customHeight="1" x14ac:dyDescent="0.3">
      <c r="A2200" s="118">
        <v>3493</v>
      </c>
      <c r="B2200" s="118">
        <v>249</v>
      </c>
      <c r="C2200" s="67" t="s">
        <v>627</v>
      </c>
      <c r="D2200" s="67">
        <v>13</v>
      </c>
      <c r="E2200" s="68">
        <v>43587</v>
      </c>
      <c r="F2200" s="67">
        <v>5178</v>
      </c>
      <c r="G2200" s="67">
        <v>8538</v>
      </c>
      <c r="H2200" s="67">
        <v>7616</v>
      </c>
      <c r="I2200" s="67">
        <v>1</v>
      </c>
      <c r="J2200" s="157">
        <f t="shared" si="12"/>
        <v>37.817883511074655</v>
      </c>
      <c r="K2200" s="168" t="s">
        <v>461</v>
      </c>
      <c r="L2200" s="159">
        <f>AVERAGE(J2200:J2201)</f>
        <v>38.937700999580059</v>
      </c>
      <c r="M2200" s="159">
        <f>_xlfn.STDEV.S(J2200,J2201)</f>
        <v>1.5836610796269155</v>
      </c>
      <c r="N2200" s="33">
        <v>1</v>
      </c>
      <c r="O2200" s="33"/>
      <c r="P2200" s="23">
        <f t="shared" si="1"/>
        <v>243.8</v>
      </c>
      <c r="Q2200" s="117">
        <f>AVERAGE(P2200:P2201)</f>
        <v>243.60000000000002</v>
      </c>
    </row>
    <row r="2201" spans="1:17" ht="15.75" customHeight="1" x14ac:dyDescent="0.3">
      <c r="A2201" s="118">
        <v>3494</v>
      </c>
      <c r="B2201" s="118">
        <v>250</v>
      </c>
      <c r="C2201" s="67" t="s">
        <v>627</v>
      </c>
      <c r="D2201" s="67">
        <v>13</v>
      </c>
      <c r="E2201" s="68">
        <v>43587</v>
      </c>
      <c r="F2201" s="67">
        <v>5274</v>
      </c>
      <c r="G2201" s="67">
        <v>8683</v>
      </c>
      <c r="H2201" s="67">
        <v>7708</v>
      </c>
      <c r="I2201" s="67"/>
      <c r="J2201" s="157">
        <f t="shared" si="12"/>
        <v>40.057518488085456</v>
      </c>
      <c r="K2201" s="168"/>
      <c r="L2201" s="160"/>
      <c r="M2201" s="160"/>
      <c r="N2201" s="33"/>
      <c r="O2201" s="33"/>
      <c r="P2201" s="23">
        <f t="shared" si="1"/>
        <v>243.4</v>
      </c>
      <c r="Q2201" s="117"/>
    </row>
    <row r="2202" spans="1:17" ht="15.75" customHeight="1" x14ac:dyDescent="0.3">
      <c r="A2202" s="118">
        <v>4211</v>
      </c>
      <c r="B2202" s="118">
        <v>241</v>
      </c>
      <c r="C2202" s="67" t="s">
        <v>627</v>
      </c>
      <c r="D2202" s="67">
        <v>15</v>
      </c>
      <c r="E2202" s="68">
        <v>43599</v>
      </c>
      <c r="F2202" s="67">
        <v>5180</v>
      </c>
      <c r="G2202" s="67">
        <v>8431</v>
      </c>
      <c r="H2202" s="67">
        <v>7647</v>
      </c>
      <c r="I2202" s="67"/>
      <c r="J2202" s="157">
        <f t="shared" si="12"/>
        <v>31.779489258208351</v>
      </c>
      <c r="K2202" s="160" t="s">
        <v>13</v>
      </c>
      <c r="L2202" s="159">
        <f>AVERAGE(J2202:J2203)</f>
        <v>31.582429549414762</v>
      </c>
      <c r="M2202" s="159">
        <f>_xlfn.STDEV.S(J2202,J2203)</f>
        <v>0.27868451277318812</v>
      </c>
      <c r="N2202" s="33"/>
      <c r="O2202" s="33"/>
      <c r="P2202" s="23">
        <f t="shared" si="1"/>
        <v>246.7</v>
      </c>
      <c r="Q2202" s="117">
        <f>AVERAGE(P2202:P2203)</f>
        <v>245.7</v>
      </c>
    </row>
    <row r="2203" spans="1:17" ht="15.75" customHeight="1" x14ac:dyDescent="0.3">
      <c r="A2203" s="118">
        <v>4212</v>
      </c>
      <c r="B2203" s="118">
        <v>242</v>
      </c>
      <c r="C2203" s="67" t="s">
        <v>627</v>
      </c>
      <c r="D2203" s="67">
        <v>15</v>
      </c>
      <c r="E2203" s="68">
        <v>43599</v>
      </c>
      <c r="F2203" s="67">
        <v>5268</v>
      </c>
      <c r="G2203" s="67">
        <v>8483</v>
      </c>
      <c r="H2203" s="67">
        <v>7715</v>
      </c>
      <c r="I2203" s="67"/>
      <c r="J2203" s="157">
        <f t="shared" si="12"/>
        <v>31.38536984062117</v>
      </c>
      <c r="K2203" s="160"/>
      <c r="L2203" s="160"/>
      <c r="M2203" s="160"/>
      <c r="N2203" s="33"/>
      <c r="O2203" s="33"/>
      <c r="P2203" s="23">
        <f t="shared" si="1"/>
        <v>244.7</v>
      </c>
      <c r="Q2203" s="117"/>
    </row>
    <row r="2204" spans="1:17" ht="15.75" customHeight="1" x14ac:dyDescent="0.3">
      <c r="A2204" s="118">
        <v>4857</v>
      </c>
      <c r="B2204" s="118">
        <v>241</v>
      </c>
      <c r="C2204" s="67" t="s">
        <v>627</v>
      </c>
      <c r="D2204" s="67">
        <v>17</v>
      </c>
      <c r="E2204" s="68">
        <v>43619</v>
      </c>
      <c r="F2204" s="67">
        <v>5180</v>
      </c>
      <c r="G2204" s="67">
        <v>8152</v>
      </c>
      <c r="H2204" s="67">
        <v>7582</v>
      </c>
      <c r="I2204" s="67"/>
      <c r="J2204" s="157">
        <f t="shared" si="12"/>
        <v>23.730224812656118</v>
      </c>
      <c r="K2204" s="168"/>
      <c r="L2204" s="159">
        <f>AVERAGE(J2204:J2205)</f>
        <v>24.048923536176289</v>
      </c>
      <c r="M2204" s="159">
        <f>_xlfn.STDEV.S(J2204,J2205)</f>
        <v>0.45070805711321699</v>
      </c>
      <c r="N2204" s="33"/>
      <c r="O2204" s="33"/>
      <c r="P2204" s="23">
        <f t="shared" si="1"/>
        <v>240.2</v>
      </c>
      <c r="Q2204" s="117">
        <f>AVERAGE(P2204:P2205)</f>
        <v>238.7</v>
      </c>
    </row>
    <row r="2205" spans="1:17" ht="15.75" customHeight="1" x14ac:dyDescent="0.3">
      <c r="A2205" s="118">
        <v>4858</v>
      </c>
      <c r="B2205" s="118">
        <v>242</v>
      </c>
      <c r="C2205" s="67" t="s">
        <v>627</v>
      </c>
      <c r="D2205" s="67">
        <v>17</v>
      </c>
      <c r="E2205" s="68">
        <v>43619</v>
      </c>
      <c r="F2205" s="67">
        <v>5268</v>
      </c>
      <c r="G2205" s="67">
        <v>8218</v>
      </c>
      <c r="H2205" s="67">
        <v>7640</v>
      </c>
      <c r="I2205" s="67"/>
      <c r="J2205" s="157">
        <f t="shared" si="12"/>
        <v>24.367622259696457</v>
      </c>
      <c r="K2205" s="168"/>
      <c r="L2205" s="160"/>
      <c r="M2205" s="160"/>
      <c r="N2205" s="33"/>
      <c r="O2205" s="33"/>
      <c r="P2205" s="23">
        <f t="shared" si="1"/>
        <v>237.2</v>
      </c>
      <c r="Q2205" s="117"/>
    </row>
    <row r="2206" spans="1:17" ht="15.75" customHeight="1" x14ac:dyDescent="0.3">
      <c r="A2206" s="118">
        <v>5439</v>
      </c>
      <c r="B2206" s="118">
        <v>177</v>
      </c>
      <c r="C2206" s="7" t="s">
        <v>627</v>
      </c>
      <c r="D2206" s="7">
        <v>19</v>
      </c>
      <c r="E2206" s="156">
        <v>43637</v>
      </c>
      <c r="F2206" s="7">
        <v>5259</v>
      </c>
      <c r="G2206" s="7">
        <v>7795</v>
      </c>
      <c r="H2206" s="7">
        <v>7296</v>
      </c>
      <c r="I2206" s="7">
        <v>7</v>
      </c>
      <c r="J2206" s="161">
        <f t="shared" si="12"/>
        <v>24.496809032891505</v>
      </c>
      <c r="K2206" s="170"/>
      <c r="L2206" s="162">
        <f>AVERAGE(J2206:J2207)</f>
        <v>24.924460854473921</v>
      </c>
      <c r="M2206" s="162">
        <f>_xlfn.STDEV.S(J2206,J2207)</f>
        <v>0.60479100605541103</v>
      </c>
      <c r="N2206" s="33"/>
      <c r="O2206" s="33"/>
      <c r="P2206" s="23">
        <f t="shared" si="1"/>
        <v>203.7</v>
      </c>
      <c r="Q2206" s="117">
        <f>AVERAGE(P2206:P2207)</f>
        <v>201.25</v>
      </c>
    </row>
    <row r="2207" spans="1:17" ht="15.75" customHeight="1" x14ac:dyDescent="0.3">
      <c r="A2207" s="118">
        <v>5440</v>
      </c>
      <c r="B2207" s="118">
        <v>178</v>
      </c>
      <c r="C2207" s="7" t="s">
        <v>627</v>
      </c>
      <c r="D2207" s="7">
        <v>19</v>
      </c>
      <c r="E2207" s="156">
        <v>43637</v>
      </c>
      <c r="F2207" s="7">
        <v>5226</v>
      </c>
      <c r="G2207" s="7">
        <v>7718</v>
      </c>
      <c r="H2207" s="7">
        <v>7214</v>
      </c>
      <c r="I2207" s="7"/>
      <c r="J2207" s="161">
        <f t="shared" si="12"/>
        <v>25.352112676056336</v>
      </c>
      <c r="K2207" s="170"/>
      <c r="L2207" s="23"/>
      <c r="M2207" s="23"/>
      <c r="N2207" s="33"/>
      <c r="O2207" s="33"/>
      <c r="P2207" s="23">
        <f t="shared" si="1"/>
        <v>198.8</v>
      </c>
      <c r="Q2207" s="117"/>
    </row>
    <row r="2208" spans="1:17" ht="15.75" customHeight="1" x14ac:dyDescent="0.3">
      <c r="A2208" s="118">
        <v>6185</v>
      </c>
      <c r="B2208" s="118">
        <v>216</v>
      </c>
      <c r="C2208" s="7" t="s">
        <v>627</v>
      </c>
      <c r="D2208" s="7">
        <v>22</v>
      </c>
      <c r="E2208" s="156">
        <v>43685</v>
      </c>
      <c r="F2208" s="7">
        <v>5240</v>
      </c>
      <c r="G2208" s="7">
        <v>8451</v>
      </c>
      <c r="H2208" s="7">
        <v>7961</v>
      </c>
      <c r="I2208" s="7">
        <v>7</v>
      </c>
      <c r="J2208" s="152">
        <f t="shared" si="12"/>
        <v>18.00808526277104</v>
      </c>
      <c r="K2208" s="167"/>
      <c r="L2208" s="154">
        <f>AVERAGE(J2208:J2209)</f>
        <v>17.447508123309163</v>
      </c>
      <c r="M2208" s="154">
        <f>_xlfn.STDEV.S(J2208,J2209)</f>
        <v>0.7927757933833004</v>
      </c>
      <c r="N2208" s="33"/>
      <c r="O2208" s="33"/>
      <c r="P2208" s="23">
        <f t="shared" si="1"/>
        <v>272.10000000000002</v>
      </c>
      <c r="Q2208" s="117">
        <f>AVERAGE(P2208:P2209)</f>
        <v>272.25</v>
      </c>
    </row>
    <row r="2209" spans="1:17" ht="15.75" customHeight="1" x14ac:dyDescent="0.3">
      <c r="A2209" s="118">
        <v>6186</v>
      </c>
      <c r="B2209" s="118">
        <v>216</v>
      </c>
      <c r="C2209" s="7" t="s">
        <v>627</v>
      </c>
      <c r="D2209" s="7">
        <v>22</v>
      </c>
      <c r="E2209" s="156">
        <v>43685</v>
      </c>
      <c r="F2209" s="7">
        <v>5240</v>
      </c>
      <c r="G2209" s="7">
        <v>8424</v>
      </c>
      <c r="H2209" s="7">
        <v>7964</v>
      </c>
      <c r="I2209" s="7"/>
      <c r="J2209" s="152">
        <f t="shared" si="12"/>
        <v>16.886930983847286</v>
      </c>
      <c r="K2209" s="167"/>
      <c r="L2209" s="155"/>
      <c r="M2209" s="155"/>
      <c r="N2209" s="33"/>
      <c r="O2209" s="33"/>
      <c r="P2209" s="23">
        <f t="shared" si="1"/>
        <v>272.39999999999998</v>
      </c>
      <c r="Q2209" s="117"/>
    </row>
    <row r="2210" spans="1:17" ht="15.75" customHeight="1" x14ac:dyDescent="0.3">
      <c r="A2210" s="118">
        <v>3841</v>
      </c>
      <c r="B2210" s="118">
        <v>263</v>
      </c>
      <c r="C2210" s="57" t="s">
        <v>628</v>
      </c>
      <c r="D2210" s="57">
        <v>14</v>
      </c>
      <c r="E2210" s="58">
        <v>43591</v>
      </c>
      <c r="F2210" s="57">
        <v>5258</v>
      </c>
      <c r="G2210" s="151">
        <v>8306</v>
      </c>
      <c r="H2210" s="57">
        <v>7493</v>
      </c>
      <c r="I2210" s="57">
        <v>2</v>
      </c>
      <c r="J2210" s="152">
        <f t="shared" si="12"/>
        <v>36.375838926174495</v>
      </c>
      <c r="K2210" s="167" t="s">
        <v>407</v>
      </c>
      <c r="L2210" s="154">
        <f>AVERAGE(J2210:J2211)</f>
        <v>38.12914532370857</v>
      </c>
      <c r="M2210" s="154">
        <f>_xlfn.STDEV.S(J2210,J2211)</f>
        <v>2.4795496863882076</v>
      </c>
      <c r="N2210" s="33">
        <v>2</v>
      </c>
      <c r="O2210" s="33"/>
      <c r="P2210" s="23">
        <f t="shared" si="1"/>
        <v>223.5</v>
      </c>
      <c r="Q2210" s="117">
        <f>AVERAGE(P2210:P2211)</f>
        <v>230.85</v>
      </c>
    </row>
    <row r="2211" spans="1:17" ht="15.75" customHeight="1" x14ac:dyDescent="0.3">
      <c r="A2211" s="118">
        <v>3842</v>
      </c>
      <c r="B2211" s="118">
        <v>264</v>
      </c>
      <c r="C2211" s="57" t="s">
        <v>628</v>
      </c>
      <c r="D2211" s="57">
        <v>14</v>
      </c>
      <c r="E2211" s="58">
        <v>43591</v>
      </c>
      <c r="F2211" s="57">
        <v>5312</v>
      </c>
      <c r="G2211" s="151">
        <v>8644</v>
      </c>
      <c r="H2211" s="57">
        <v>7694</v>
      </c>
      <c r="I2211" s="57"/>
      <c r="J2211" s="152">
        <f t="shared" si="12"/>
        <v>39.882451721242653</v>
      </c>
      <c r="K2211" s="167"/>
      <c r="L2211" s="155"/>
      <c r="M2211" s="155"/>
      <c r="N2211" s="33"/>
      <c r="O2211" s="33"/>
      <c r="P2211" s="23">
        <f t="shared" si="1"/>
        <v>238.2</v>
      </c>
      <c r="Q2211" s="117"/>
    </row>
    <row r="2212" spans="1:17" ht="15.75" customHeight="1" x14ac:dyDescent="0.3">
      <c r="A2212" s="118">
        <v>4497</v>
      </c>
      <c r="B2212" s="118">
        <v>203</v>
      </c>
      <c r="C2212" s="57" t="s">
        <v>628</v>
      </c>
      <c r="D2212" s="57">
        <v>16</v>
      </c>
      <c r="E2212" s="58">
        <v>43607</v>
      </c>
      <c r="F2212" s="57">
        <v>5215</v>
      </c>
      <c r="G2212" s="57">
        <v>8614</v>
      </c>
      <c r="H2212" s="57">
        <v>7656</v>
      </c>
      <c r="I2212" s="57">
        <v>2</v>
      </c>
      <c r="J2212" s="152">
        <f t="shared" si="12"/>
        <v>39.246210569438759</v>
      </c>
      <c r="K2212" s="167"/>
      <c r="L2212" s="154">
        <f>AVERAGE(J2212:J2213)</f>
        <v>40.131308566031905</v>
      </c>
      <c r="M2212" s="154">
        <f>_xlfn.STDEV.S(J2212,J2213)</f>
        <v>1.2517175908112823</v>
      </c>
      <c r="N2212" s="33"/>
      <c r="O2212" s="33"/>
      <c r="P2212" s="23">
        <f t="shared" si="1"/>
        <v>244.1</v>
      </c>
      <c r="Q2212" s="117">
        <f>AVERAGE(P2212:P2213)</f>
        <v>247</v>
      </c>
    </row>
    <row r="2213" spans="1:17" ht="15.75" customHeight="1" x14ac:dyDescent="0.3">
      <c r="A2213" s="118">
        <v>4498</v>
      </c>
      <c r="B2213" s="118">
        <v>204</v>
      </c>
      <c r="C2213" s="57" t="s">
        <v>628</v>
      </c>
      <c r="D2213" s="57">
        <v>16</v>
      </c>
      <c r="E2213" s="58">
        <v>43607</v>
      </c>
      <c r="F2213" s="57">
        <v>5239</v>
      </c>
      <c r="G2213" s="57">
        <v>8763</v>
      </c>
      <c r="H2213" s="57">
        <v>7738</v>
      </c>
      <c r="I2213" s="57"/>
      <c r="J2213" s="152">
        <f t="shared" si="12"/>
        <v>41.01640656262505</v>
      </c>
      <c r="K2213" s="167"/>
      <c r="L2213" s="155"/>
      <c r="M2213" s="155"/>
      <c r="N2213" s="33"/>
      <c r="O2213" s="33"/>
      <c r="P2213" s="23">
        <f t="shared" si="1"/>
        <v>249.9</v>
      </c>
      <c r="Q2213" s="117"/>
    </row>
    <row r="2214" spans="1:17" ht="15.75" customHeight="1" x14ac:dyDescent="0.3">
      <c r="A2214" s="118">
        <v>5143</v>
      </c>
      <c r="B2214" s="118">
        <v>203</v>
      </c>
      <c r="C2214" s="57" t="s">
        <v>628</v>
      </c>
      <c r="D2214" s="57">
        <v>18</v>
      </c>
      <c r="E2214" s="58">
        <v>43626</v>
      </c>
      <c r="F2214" s="57">
        <v>5215</v>
      </c>
      <c r="G2214" s="57">
        <v>7490</v>
      </c>
      <c r="H2214" s="57">
        <v>7057</v>
      </c>
      <c r="I2214" s="57">
        <v>8</v>
      </c>
      <c r="J2214" s="152">
        <f t="shared" si="12"/>
        <v>23.507057546145493</v>
      </c>
      <c r="K2214" s="167"/>
      <c r="L2214" s="154">
        <f>AVERAGE(J2214:J2215)</f>
        <v>23.394153773072745</v>
      </c>
      <c r="M2214" s="154">
        <f>_xlfn.STDEV.S(J2214,J2215)</f>
        <v>0.1596700471225723</v>
      </c>
      <c r="N2214" s="33"/>
      <c r="O2214" s="33"/>
      <c r="P2214" s="23">
        <f t="shared" si="1"/>
        <v>184.2</v>
      </c>
      <c r="Q2214" s="117">
        <f>AVERAGE(P2214:P2215)</f>
        <v>188.1</v>
      </c>
    </row>
    <row r="2215" spans="1:17" ht="15.75" customHeight="1" x14ac:dyDescent="0.3">
      <c r="A2215" s="118">
        <v>5144</v>
      </c>
      <c r="B2215" s="118">
        <v>204</v>
      </c>
      <c r="C2215" s="57" t="s">
        <v>628</v>
      </c>
      <c r="D2215" s="57">
        <v>18</v>
      </c>
      <c r="E2215" s="58">
        <v>43626</v>
      </c>
      <c r="F2215" s="57">
        <v>5239</v>
      </c>
      <c r="G2215" s="57">
        <v>7606</v>
      </c>
      <c r="H2215" s="57">
        <v>7159</v>
      </c>
      <c r="I2215" s="57"/>
      <c r="J2215" s="152">
        <f t="shared" si="12"/>
        <v>23.28125</v>
      </c>
      <c r="K2215" s="167"/>
      <c r="L2215" s="155"/>
      <c r="M2215" s="155"/>
      <c r="N2215" s="33"/>
      <c r="O2215" s="33"/>
      <c r="P2215" s="23">
        <f t="shared" si="1"/>
        <v>192</v>
      </c>
      <c r="Q2215" s="117"/>
    </row>
    <row r="2216" spans="1:17" ht="15.75" customHeight="1" x14ac:dyDescent="0.3">
      <c r="A2216" s="118">
        <v>5679</v>
      </c>
      <c r="B2216" s="118">
        <v>123</v>
      </c>
      <c r="C2216" s="7" t="s">
        <v>628</v>
      </c>
      <c r="D2216" s="7">
        <v>21</v>
      </c>
      <c r="E2216" s="156">
        <v>43657</v>
      </c>
      <c r="F2216" s="7">
        <v>5241</v>
      </c>
      <c r="G2216" s="7">
        <v>8163</v>
      </c>
      <c r="H2216" s="7">
        <v>7645</v>
      </c>
      <c r="I2216" s="7">
        <v>8</v>
      </c>
      <c r="J2216" s="152">
        <f t="shared" si="12"/>
        <v>21.547420965058237</v>
      </c>
      <c r="K2216" s="167"/>
      <c r="L2216" s="154">
        <f>AVERAGE(J2216:J2217)</f>
        <v>21.684773389253628</v>
      </c>
      <c r="M2216" s="154">
        <f>_xlfn.STDEV.S(J2216,J2217)</f>
        <v>0.1942456611219478</v>
      </c>
      <c r="N2216" s="33"/>
      <c r="O2216" s="33"/>
      <c r="P2216" s="23">
        <f t="shared" si="1"/>
        <v>240.4</v>
      </c>
      <c r="Q2216" s="117">
        <f>AVERAGE(P2216:P2217)</f>
        <v>235.45</v>
      </c>
    </row>
    <row r="2217" spans="1:17" ht="15.75" customHeight="1" x14ac:dyDescent="0.3">
      <c r="A2217" s="118">
        <v>5680</v>
      </c>
      <c r="B2217" s="118">
        <v>124</v>
      </c>
      <c r="C2217" s="7" t="s">
        <v>628</v>
      </c>
      <c r="D2217" s="7">
        <v>21</v>
      </c>
      <c r="E2217" s="156">
        <v>43657</v>
      </c>
      <c r="F2217" s="7">
        <v>5265</v>
      </c>
      <c r="G2217" s="7">
        <v>8073</v>
      </c>
      <c r="H2217" s="7">
        <v>7570</v>
      </c>
      <c r="I2217" s="7"/>
      <c r="J2217" s="152">
        <f t="shared" si="12"/>
        <v>21.822125813449023</v>
      </c>
      <c r="K2217" s="167"/>
      <c r="L2217" s="155"/>
      <c r="M2217" s="155"/>
      <c r="N2217" s="33"/>
      <c r="O2217" s="33"/>
      <c r="P2217" s="23">
        <f t="shared" si="1"/>
        <v>230.5</v>
      </c>
      <c r="Q2217" s="117"/>
    </row>
    <row r="2218" spans="1:17" ht="15.75" customHeight="1" x14ac:dyDescent="0.3">
      <c r="A2218" s="118">
        <v>6187</v>
      </c>
      <c r="B2218" s="118">
        <v>217</v>
      </c>
      <c r="C2218" s="7" t="s">
        <v>628</v>
      </c>
      <c r="D2218" s="7">
        <v>22</v>
      </c>
      <c r="E2218" s="156">
        <v>43685</v>
      </c>
      <c r="F2218" s="7">
        <v>5263</v>
      </c>
      <c r="G2218" s="7">
        <v>7676</v>
      </c>
      <c r="H2218" s="7">
        <v>7308</v>
      </c>
      <c r="I2218" s="7">
        <v>8</v>
      </c>
      <c r="J2218" s="152">
        <f t="shared" si="12"/>
        <v>17.995110024449879</v>
      </c>
      <c r="K2218" s="167"/>
      <c r="L2218" s="154">
        <f>AVERAGE(J2218:J2219)</f>
        <v>17.734928749598676</v>
      </c>
      <c r="M2218" s="154">
        <f>_xlfn.STDEV.S(J2218,J2219)</f>
        <v>0.3679518875700924</v>
      </c>
      <c r="N2218" s="33"/>
      <c r="O2218" s="33"/>
      <c r="P2218" s="23">
        <f t="shared" si="1"/>
        <v>204.5</v>
      </c>
      <c r="Q2218" s="117">
        <f>AVERAGE(P2218:P2219)</f>
        <v>201.25</v>
      </c>
    </row>
    <row r="2219" spans="1:17" ht="15.75" customHeight="1" x14ac:dyDescent="0.3">
      <c r="A2219" s="118">
        <v>6188</v>
      </c>
      <c r="B2219" s="118">
        <v>217</v>
      </c>
      <c r="C2219" s="7" t="s">
        <v>628</v>
      </c>
      <c r="D2219" s="7">
        <v>22</v>
      </c>
      <c r="E2219" s="156">
        <v>43685</v>
      </c>
      <c r="F2219" s="7">
        <v>5263</v>
      </c>
      <c r="G2219" s="7">
        <v>7589</v>
      </c>
      <c r="H2219" s="7">
        <v>7243</v>
      </c>
      <c r="I2219" s="7"/>
      <c r="J2219" s="152">
        <f t="shared" si="12"/>
        <v>17.474747474747474</v>
      </c>
      <c r="K2219" s="167"/>
      <c r="L2219" s="155"/>
      <c r="M2219" s="155"/>
      <c r="N2219" s="33"/>
      <c r="O2219" s="33"/>
      <c r="P2219" s="23">
        <f t="shared" si="1"/>
        <v>198</v>
      </c>
      <c r="Q2219" s="117"/>
    </row>
    <row r="2220" spans="1:17" ht="15.75" customHeight="1" x14ac:dyDescent="0.3">
      <c r="A2220" s="118">
        <v>3495</v>
      </c>
      <c r="B2220" s="118">
        <v>251</v>
      </c>
      <c r="C2220" s="57" t="s">
        <v>629</v>
      </c>
      <c r="D2220" s="57">
        <v>13</v>
      </c>
      <c r="E2220" s="58">
        <v>43587</v>
      </c>
      <c r="F2220" s="57">
        <v>5258</v>
      </c>
      <c r="G2220" s="57">
        <v>8996</v>
      </c>
      <c r="H2220" s="57">
        <v>7834</v>
      </c>
      <c r="I2220" s="57">
        <v>1</v>
      </c>
      <c r="J2220" s="152">
        <f t="shared" si="12"/>
        <v>45.108695652173914</v>
      </c>
      <c r="K2220" s="167" t="s">
        <v>461</v>
      </c>
      <c r="L2220" s="154">
        <f>AVERAGE(J2220:J2221)</f>
        <v>45.147984555849341</v>
      </c>
      <c r="M2220" s="154">
        <f>_xlfn.STDEV.S(J2220,J2221)</f>
        <v>5.5562900428558895E-2</v>
      </c>
      <c r="N2220" s="33">
        <v>2</v>
      </c>
      <c r="O2220" s="33"/>
      <c r="P2220" s="23">
        <f t="shared" si="1"/>
        <v>257.60000000000002</v>
      </c>
      <c r="Q2220" s="117">
        <f>AVERAGE(P2220:P2221)</f>
        <v>252.95000000000002</v>
      </c>
    </row>
    <row r="2221" spans="1:17" ht="15.75" customHeight="1" x14ac:dyDescent="0.3">
      <c r="A2221" s="118">
        <v>3496</v>
      </c>
      <c r="B2221" s="118">
        <v>252</v>
      </c>
      <c r="C2221" s="57" t="s">
        <v>629</v>
      </c>
      <c r="D2221" s="57">
        <v>13</v>
      </c>
      <c r="E2221" s="58">
        <v>43587</v>
      </c>
      <c r="F2221" s="57">
        <v>5296</v>
      </c>
      <c r="G2221" s="57">
        <v>8901</v>
      </c>
      <c r="H2221" s="57">
        <v>7779</v>
      </c>
      <c r="I2221" s="57"/>
      <c r="J2221" s="152">
        <f t="shared" si="12"/>
        <v>45.187273459524768</v>
      </c>
      <c r="K2221" s="167"/>
      <c r="L2221" s="155"/>
      <c r="M2221" s="155"/>
      <c r="N2221" s="33"/>
      <c r="O2221" s="33"/>
      <c r="P2221" s="23">
        <f t="shared" si="1"/>
        <v>248.3</v>
      </c>
      <c r="Q2221" s="117"/>
    </row>
    <row r="2222" spans="1:17" ht="15.75" customHeight="1" x14ac:dyDescent="0.3">
      <c r="A2222" s="118">
        <v>4213</v>
      </c>
      <c r="B2222" s="118">
        <v>243</v>
      </c>
      <c r="C2222" s="57" t="s">
        <v>629</v>
      </c>
      <c r="D2222" s="57">
        <v>15</v>
      </c>
      <c r="E2222" s="58">
        <v>43599</v>
      </c>
      <c r="F2222" s="57">
        <v>5234</v>
      </c>
      <c r="G2222" s="57">
        <v>8935</v>
      </c>
      <c r="H2222" s="57">
        <v>7780</v>
      </c>
      <c r="I2222" s="57"/>
      <c r="J2222" s="152">
        <f t="shared" si="12"/>
        <v>45.365278868813824</v>
      </c>
      <c r="K2222" s="155" t="s">
        <v>604</v>
      </c>
      <c r="L2222" s="154">
        <f>AVERAGE(J2222:J2223)</f>
        <v>45.499664445376638</v>
      </c>
      <c r="M2222" s="154">
        <f>_xlfn.STDEV.S(J2222,J2223)</f>
        <v>0.19004990496245874</v>
      </c>
      <c r="N2222" s="33"/>
      <c r="O2222" s="33"/>
      <c r="P2222" s="23">
        <f t="shared" si="1"/>
        <v>254.6</v>
      </c>
      <c r="Q2222" s="117">
        <f>AVERAGE(P2222:P2223)</f>
        <v>241.25</v>
      </c>
    </row>
    <row r="2223" spans="1:17" ht="15.75" customHeight="1" x14ac:dyDescent="0.3">
      <c r="A2223" s="118">
        <v>4214</v>
      </c>
      <c r="B2223" s="118">
        <v>244</v>
      </c>
      <c r="C2223" s="57" t="s">
        <v>629</v>
      </c>
      <c r="D2223" s="57">
        <v>15</v>
      </c>
      <c r="E2223" s="58">
        <v>43599</v>
      </c>
      <c r="F2223" s="57">
        <v>5243</v>
      </c>
      <c r="G2223" s="57">
        <v>8562</v>
      </c>
      <c r="H2223" s="57">
        <v>7522</v>
      </c>
      <c r="I2223" s="57"/>
      <c r="J2223" s="152">
        <f t="shared" si="12"/>
        <v>45.634050021939451</v>
      </c>
      <c r="K2223" s="155"/>
      <c r="L2223" s="155"/>
      <c r="M2223" s="155"/>
      <c r="N2223" s="33"/>
      <c r="O2223" s="33"/>
      <c r="P2223" s="23">
        <f t="shared" si="1"/>
        <v>227.9</v>
      </c>
      <c r="Q2223" s="117"/>
    </row>
    <row r="2224" spans="1:17" ht="15.75" customHeight="1" x14ac:dyDescent="0.3">
      <c r="A2224" s="118">
        <v>4859</v>
      </c>
      <c r="B2224" s="118">
        <v>243</v>
      </c>
      <c r="C2224" s="57" t="s">
        <v>629</v>
      </c>
      <c r="D2224" s="57">
        <v>17</v>
      </c>
      <c r="E2224" s="58">
        <v>43619</v>
      </c>
      <c r="F2224" s="57">
        <v>5234</v>
      </c>
      <c r="G2224" s="57">
        <v>8605</v>
      </c>
      <c r="H2224" s="57">
        <v>7662</v>
      </c>
      <c r="I2224" s="57"/>
      <c r="J2224" s="152">
        <f t="shared" si="12"/>
        <v>38.83855024711697</v>
      </c>
      <c r="K2224" s="167"/>
      <c r="L2224" s="154">
        <f>AVERAGE(J2224:J2225)</f>
        <v>38.88249579950282</v>
      </c>
      <c r="M2224" s="154">
        <f>_xlfn.STDEV.S(J2224,J2225)</f>
        <v>6.2148396190046182E-2</v>
      </c>
      <c r="N2224" s="33"/>
      <c r="O2224" s="33"/>
      <c r="P2224" s="23">
        <f t="shared" si="1"/>
        <v>242.8</v>
      </c>
      <c r="Q2224" s="117">
        <f>AVERAGE(P2224:P2225)</f>
        <v>247.15</v>
      </c>
    </row>
    <row r="2225" spans="1:17" ht="15.75" customHeight="1" x14ac:dyDescent="0.3">
      <c r="A2225" s="118">
        <v>4860</v>
      </c>
      <c r="B2225" s="118">
        <v>244</v>
      </c>
      <c r="C2225" s="57" t="s">
        <v>629</v>
      </c>
      <c r="D2225" s="57">
        <v>17</v>
      </c>
      <c r="E2225" s="58">
        <v>43619</v>
      </c>
      <c r="F2225" s="57">
        <v>5243</v>
      </c>
      <c r="G2225" s="57">
        <v>8737</v>
      </c>
      <c r="H2225" s="57">
        <v>7758</v>
      </c>
      <c r="I2225" s="57"/>
      <c r="J2225" s="152">
        <f t="shared" si="12"/>
        <v>38.92644135188867</v>
      </c>
      <c r="K2225" s="167"/>
      <c r="L2225" s="155"/>
      <c r="M2225" s="155"/>
      <c r="N2225" s="33"/>
      <c r="O2225" s="33"/>
      <c r="P2225" s="23">
        <f t="shared" si="1"/>
        <v>251.5</v>
      </c>
      <c r="Q2225" s="117"/>
    </row>
    <row r="2226" spans="1:17" ht="15.75" customHeight="1" x14ac:dyDescent="0.3">
      <c r="A2226" s="118">
        <v>6189</v>
      </c>
      <c r="B2226" s="118">
        <v>218</v>
      </c>
      <c r="C2226" s="7" t="s">
        <v>629</v>
      </c>
      <c r="D2226" s="7">
        <v>22</v>
      </c>
      <c r="E2226" s="156">
        <v>43685</v>
      </c>
      <c r="F2226" s="7">
        <v>5280</v>
      </c>
      <c r="G2226" s="7">
        <v>8133</v>
      </c>
      <c r="H2226" s="7">
        <v>7681</v>
      </c>
      <c r="I2226" s="7">
        <v>7</v>
      </c>
      <c r="J2226" s="152">
        <f t="shared" si="12"/>
        <v>18.825489379425239</v>
      </c>
      <c r="K2226" s="167"/>
      <c r="L2226" s="154">
        <f>AVERAGE(J2226:J2227)</f>
        <v>18.38766769895151</v>
      </c>
      <c r="M2226" s="154">
        <f>_xlfn.STDEV.S(J2226,J2227)</f>
        <v>0.61917335842692656</v>
      </c>
      <c r="N2226" s="33"/>
      <c r="O2226" s="33"/>
      <c r="P2226" s="23">
        <f t="shared" si="1"/>
        <v>240.1</v>
      </c>
      <c r="Q2226" s="117">
        <f>AVERAGE(P2226:P2227)</f>
        <v>233.7</v>
      </c>
    </row>
    <row r="2227" spans="1:17" ht="15.75" customHeight="1" x14ac:dyDescent="0.3">
      <c r="A2227" s="118">
        <v>6190</v>
      </c>
      <c r="B2227" s="118">
        <v>218</v>
      </c>
      <c r="C2227" s="7" t="s">
        <v>629</v>
      </c>
      <c r="D2227" s="7">
        <v>22</v>
      </c>
      <c r="E2227" s="156">
        <v>43685</v>
      </c>
      <c r="F2227" s="7">
        <v>5280</v>
      </c>
      <c r="G2227" s="7">
        <v>7961</v>
      </c>
      <c r="H2227" s="7">
        <v>7553</v>
      </c>
      <c r="I2227" s="7"/>
      <c r="J2227" s="152">
        <f t="shared" si="12"/>
        <v>17.949846018477782</v>
      </c>
      <c r="K2227" s="167"/>
      <c r="L2227" s="155"/>
      <c r="M2227" s="155"/>
      <c r="N2227" s="33"/>
      <c r="O2227" s="33"/>
      <c r="P2227" s="23">
        <f t="shared" si="1"/>
        <v>227.3</v>
      </c>
      <c r="Q2227" s="117"/>
    </row>
    <row r="2228" spans="1:17" ht="15.75" customHeight="1" x14ac:dyDescent="0.3">
      <c r="A2228" s="118">
        <v>3843</v>
      </c>
      <c r="B2228" s="118">
        <v>265</v>
      </c>
      <c r="C2228" s="57" t="s">
        <v>630</v>
      </c>
      <c r="D2228" s="57">
        <v>14</v>
      </c>
      <c r="E2228" s="58">
        <v>43591</v>
      </c>
      <c r="F2228" s="57">
        <v>5235</v>
      </c>
      <c r="G2228" s="151">
        <v>7864</v>
      </c>
      <c r="H2228" s="57">
        <v>7050</v>
      </c>
      <c r="I2228" s="57">
        <v>2</v>
      </c>
      <c r="J2228" s="152">
        <f t="shared" si="12"/>
        <v>44.848484848484851</v>
      </c>
      <c r="K2228" s="167" t="s">
        <v>631</v>
      </c>
      <c r="L2228" s="154">
        <f>AVERAGE(J2228:J2229)</f>
        <v>44.980633401686035</v>
      </c>
      <c r="M2228" s="154">
        <f>_xlfn.STDEV.S(J2228,J2229)</f>
        <v>0.18688627618509615</v>
      </c>
      <c r="N2228" s="33">
        <v>2</v>
      </c>
      <c r="O2228" s="33"/>
      <c r="P2228" s="23">
        <f t="shared" si="1"/>
        <v>181.5</v>
      </c>
      <c r="Q2228" s="117">
        <f>AVERAGE(P2228:P2229)</f>
        <v>183.85</v>
      </c>
    </row>
    <row r="2229" spans="1:17" ht="15.75" customHeight="1" x14ac:dyDescent="0.3">
      <c r="A2229" s="118">
        <v>3844</v>
      </c>
      <c r="B2229" s="118">
        <v>266</v>
      </c>
      <c r="C2229" s="57" t="s">
        <v>630</v>
      </c>
      <c r="D2229" s="57">
        <v>14</v>
      </c>
      <c r="E2229" s="58">
        <v>43591</v>
      </c>
      <c r="F2229" s="57">
        <v>5209</v>
      </c>
      <c r="G2229" s="151">
        <v>7911</v>
      </c>
      <c r="H2229" s="57">
        <v>7071</v>
      </c>
      <c r="I2229" s="57"/>
      <c r="J2229" s="152">
        <f t="shared" si="12"/>
        <v>45.112781954887218</v>
      </c>
      <c r="K2229" s="167"/>
      <c r="L2229" s="155"/>
      <c r="M2229" s="155"/>
      <c r="N2229" s="33"/>
      <c r="O2229" s="33"/>
      <c r="P2229" s="23">
        <f t="shared" si="1"/>
        <v>186.2</v>
      </c>
      <c r="Q2229" s="117"/>
    </row>
    <row r="2230" spans="1:17" ht="15.75" customHeight="1" x14ac:dyDescent="0.3">
      <c r="A2230" s="118">
        <v>4499</v>
      </c>
      <c r="B2230" s="118">
        <v>205</v>
      </c>
      <c r="C2230" s="57" t="s">
        <v>630</v>
      </c>
      <c r="D2230" s="57">
        <v>16</v>
      </c>
      <c r="E2230" s="58">
        <v>43607</v>
      </c>
      <c r="F2230" s="57">
        <v>5204</v>
      </c>
      <c r="G2230" s="57">
        <v>8339</v>
      </c>
      <c r="H2230" s="57">
        <v>7578</v>
      </c>
      <c r="I2230" s="57">
        <v>2</v>
      </c>
      <c r="J2230" s="152">
        <f t="shared" si="12"/>
        <v>32.055602358887953</v>
      </c>
      <c r="K2230" s="167"/>
      <c r="L2230" s="154">
        <f>AVERAGE(J2230:J2231)</f>
        <v>32.029481145844649</v>
      </c>
      <c r="M2230" s="154">
        <f>_xlfn.STDEV.S(J2230,J2231)</f>
        <v>3.6940973751477119E-2</v>
      </c>
      <c r="N2230" s="33"/>
      <c r="O2230" s="33"/>
      <c r="P2230" s="23">
        <f t="shared" si="1"/>
        <v>237.4</v>
      </c>
      <c r="Q2230" s="117">
        <f>AVERAGE(P2230:P2231)</f>
        <v>237.75</v>
      </c>
    </row>
    <row r="2231" spans="1:17" ht="15.75" customHeight="1" x14ac:dyDescent="0.3">
      <c r="A2231" s="118">
        <v>4500</v>
      </c>
      <c r="B2231" s="118">
        <v>206</v>
      </c>
      <c r="C2231" s="57" t="s">
        <v>630</v>
      </c>
      <c r="D2231" s="57">
        <v>16</v>
      </c>
      <c r="E2231" s="58">
        <v>43607</v>
      </c>
      <c r="F2231" s="57">
        <v>5233</v>
      </c>
      <c r="G2231" s="57">
        <v>8376</v>
      </c>
      <c r="H2231" s="57">
        <v>7614</v>
      </c>
      <c r="I2231" s="57"/>
      <c r="J2231" s="152">
        <f t="shared" si="12"/>
        <v>32.003359932801345</v>
      </c>
      <c r="K2231" s="167"/>
      <c r="L2231" s="155"/>
      <c r="M2231" s="155"/>
      <c r="N2231" s="33"/>
      <c r="O2231" s="33"/>
      <c r="P2231" s="23">
        <f t="shared" si="1"/>
        <v>238.1</v>
      </c>
      <c r="Q2231" s="117"/>
    </row>
    <row r="2232" spans="1:17" ht="15.75" customHeight="1" x14ac:dyDescent="0.3">
      <c r="A2232" s="118">
        <v>5145</v>
      </c>
      <c r="B2232" s="118">
        <v>205</v>
      </c>
      <c r="C2232" s="57" t="s">
        <v>630</v>
      </c>
      <c r="D2232" s="57">
        <v>18</v>
      </c>
      <c r="E2232" s="58">
        <v>43626</v>
      </c>
      <c r="F2232" s="57">
        <v>5204</v>
      </c>
      <c r="G2232" s="57">
        <v>7859</v>
      </c>
      <c r="H2232" s="57">
        <v>7332</v>
      </c>
      <c r="I2232" s="57">
        <v>5</v>
      </c>
      <c r="J2232" s="152">
        <f t="shared" si="12"/>
        <v>24.765037593984964</v>
      </c>
      <c r="K2232" s="167"/>
      <c r="L2232" s="154">
        <f>AVERAGE(J2232:J2233)</f>
        <v>24.456592871066555</v>
      </c>
      <c r="M2232" s="154">
        <f>_xlfn.STDEV.S(J2232,J2233)</f>
        <v>0.4362067103936233</v>
      </c>
      <c r="N2232" s="33"/>
      <c r="O2232" s="33"/>
      <c r="P2232" s="23">
        <f t="shared" si="1"/>
        <v>212.8</v>
      </c>
      <c r="Q2232" s="117">
        <f>AVERAGE(P2232:P2233)</f>
        <v>207.65</v>
      </c>
    </row>
    <row r="2233" spans="1:17" ht="15.75" customHeight="1" x14ac:dyDescent="0.3">
      <c r="A2233" s="118">
        <v>5146</v>
      </c>
      <c r="B2233" s="118">
        <v>206</v>
      </c>
      <c r="C2233" s="57" t="s">
        <v>630</v>
      </c>
      <c r="D2233" s="57">
        <v>18</v>
      </c>
      <c r="E2233" s="58">
        <v>43626</v>
      </c>
      <c r="F2233" s="57">
        <v>5233</v>
      </c>
      <c r="G2233" s="57">
        <v>7747</v>
      </c>
      <c r="H2233" s="57">
        <v>7258</v>
      </c>
      <c r="I2233" s="57"/>
      <c r="J2233" s="152">
        <f t="shared" si="12"/>
        <v>24.148148148148149</v>
      </c>
      <c r="K2233" s="167"/>
      <c r="L2233" s="155"/>
      <c r="M2233" s="155"/>
      <c r="N2233" s="33"/>
      <c r="O2233" s="33"/>
      <c r="P2233" s="23">
        <f t="shared" si="1"/>
        <v>202.5</v>
      </c>
      <c r="Q2233" s="117"/>
    </row>
    <row r="2234" spans="1:17" ht="15.75" customHeight="1" x14ac:dyDescent="0.3">
      <c r="A2234" s="118">
        <v>5681</v>
      </c>
      <c r="B2234" s="118">
        <v>125</v>
      </c>
      <c r="C2234" s="7" t="s">
        <v>630</v>
      </c>
      <c r="D2234" s="7">
        <v>21</v>
      </c>
      <c r="E2234" s="156">
        <v>43657</v>
      </c>
      <c r="F2234" s="7">
        <v>5217</v>
      </c>
      <c r="G2234" s="7">
        <v>7698</v>
      </c>
      <c r="H2234" s="7">
        <v>7258</v>
      </c>
      <c r="I2234" s="7">
        <v>5</v>
      </c>
      <c r="J2234" s="152">
        <f t="shared" si="12"/>
        <v>21.558059774620283</v>
      </c>
      <c r="K2234" s="167"/>
      <c r="L2234" s="154">
        <f>AVERAGE(J2234:J2235)</f>
        <v>21.189860886376437</v>
      </c>
      <c r="M2234" s="154">
        <f>_xlfn.STDEV.S(J2234,J2235)</f>
        <v>0.52071186140514514</v>
      </c>
      <c r="N2234" s="33"/>
      <c r="O2234" s="33"/>
      <c r="P2234" s="23">
        <f t="shared" si="1"/>
        <v>204.1</v>
      </c>
      <c r="Q2234" s="117">
        <f>AVERAGE(P2234:P2235)</f>
        <v>209.14999999999998</v>
      </c>
    </row>
    <row r="2235" spans="1:17" ht="15.75" customHeight="1" x14ac:dyDescent="0.3">
      <c r="A2235" s="118">
        <v>5682</v>
      </c>
      <c r="B2235" s="118">
        <v>126</v>
      </c>
      <c r="C2235" s="7" t="s">
        <v>630</v>
      </c>
      <c r="D2235" s="7">
        <v>21</v>
      </c>
      <c r="E2235" s="156">
        <v>43657</v>
      </c>
      <c r="F2235" s="7">
        <v>5232</v>
      </c>
      <c r="G2235" s="7">
        <v>7820</v>
      </c>
      <c r="H2235" s="7">
        <v>7374</v>
      </c>
      <c r="I2235" s="7"/>
      <c r="J2235" s="152">
        <f t="shared" si="12"/>
        <v>20.821661998132587</v>
      </c>
      <c r="K2235" s="167"/>
      <c r="L2235" s="155"/>
      <c r="M2235" s="155"/>
      <c r="N2235" s="33"/>
      <c r="O2235" s="33"/>
      <c r="P2235" s="23">
        <f t="shared" si="1"/>
        <v>214.2</v>
      </c>
      <c r="Q2235" s="117"/>
    </row>
    <row r="2236" spans="1:17" ht="15.75" customHeight="1" x14ac:dyDescent="0.3">
      <c r="A2236" s="118">
        <v>6191</v>
      </c>
      <c r="B2236" s="118">
        <v>219</v>
      </c>
      <c r="C2236" s="7" t="s">
        <v>630</v>
      </c>
      <c r="D2236" s="7">
        <v>22</v>
      </c>
      <c r="E2236" s="156">
        <v>43685</v>
      </c>
      <c r="F2236" s="7">
        <v>5215</v>
      </c>
      <c r="G2236" s="7">
        <v>7932</v>
      </c>
      <c r="H2236" s="7">
        <v>7501</v>
      </c>
      <c r="I2236" s="7">
        <v>6</v>
      </c>
      <c r="J2236" s="152">
        <f t="shared" si="12"/>
        <v>18.853893263342083</v>
      </c>
      <c r="K2236" s="167"/>
      <c r="L2236" s="154">
        <f>AVERAGE(J2236:J2237)</f>
        <v>18.341184063018737</v>
      </c>
      <c r="M2236" s="154">
        <f>_xlfn.STDEV.S(J2236,J2237)</f>
        <v>0.72508030465073814</v>
      </c>
      <c r="N2236" s="33"/>
      <c r="O2236" s="33"/>
      <c r="P2236" s="23">
        <f t="shared" si="1"/>
        <v>228.6</v>
      </c>
      <c r="Q2236" s="117">
        <f>AVERAGE(P2236:P2237)</f>
        <v>232.64999999999998</v>
      </c>
    </row>
    <row r="2237" spans="1:17" ht="15.75" customHeight="1" x14ac:dyDescent="0.3">
      <c r="A2237" s="118">
        <v>6192</v>
      </c>
      <c r="B2237" s="118">
        <v>219</v>
      </c>
      <c r="C2237" s="7" t="s">
        <v>630</v>
      </c>
      <c r="D2237" s="7">
        <v>22</v>
      </c>
      <c r="E2237" s="156">
        <v>43685</v>
      </c>
      <c r="F2237" s="7">
        <v>5215</v>
      </c>
      <c r="G2237" s="7">
        <v>8004</v>
      </c>
      <c r="H2237" s="7">
        <v>7582</v>
      </c>
      <c r="I2237" s="7"/>
      <c r="J2237" s="152">
        <f t="shared" si="12"/>
        <v>17.828474862695394</v>
      </c>
      <c r="K2237" s="167"/>
      <c r="L2237" s="155"/>
      <c r="M2237" s="155"/>
      <c r="N2237" s="33"/>
      <c r="O2237" s="33"/>
      <c r="P2237" s="23">
        <f t="shared" si="1"/>
        <v>236.7</v>
      </c>
      <c r="Q2237" s="117"/>
    </row>
    <row r="2238" spans="1:17" ht="15.75" customHeight="1" x14ac:dyDescent="0.3">
      <c r="A2238" s="118">
        <v>3497</v>
      </c>
      <c r="B2238" s="118">
        <v>253</v>
      </c>
      <c r="C2238" s="67" t="s">
        <v>632</v>
      </c>
      <c r="D2238" s="67">
        <v>13</v>
      </c>
      <c r="E2238" s="68">
        <v>43587</v>
      </c>
      <c r="F2238" s="67">
        <v>5257</v>
      </c>
      <c r="G2238" s="67">
        <v>7586</v>
      </c>
      <c r="H2238" s="67">
        <v>7028</v>
      </c>
      <c r="I2238" s="67">
        <v>1</v>
      </c>
      <c r="J2238" s="157">
        <f t="shared" si="12"/>
        <v>31.507622811970638</v>
      </c>
      <c r="K2238" s="168" t="s">
        <v>13</v>
      </c>
      <c r="L2238" s="159">
        <f>AVERAGE(J2238:J2239)</f>
        <v>31.606815697830811</v>
      </c>
      <c r="M2238" s="159">
        <f>_xlfn.STDEV.S(J2238,J2239)</f>
        <v>0.14027992447438581</v>
      </c>
      <c r="N2238" s="33">
        <v>1</v>
      </c>
      <c r="O2238" s="33"/>
      <c r="P2238" s="23">
        <f t="shared" si="1"/>
        <v>177.1</v>
      </c>
      <c r="Q2238" s="117">
        <f>AVERAGE(P2238:P2239)</f>
        <v>181.75</v>
      </c>
    </row>
    <row r="2239" spans="1:17" ht="15.75" customHeight="1" x14ac:dyDescent="0.3">
      <c r="A2239" s="118">
        <v>3498</v>
      </c>
      <c r="B2239" s="118">
        <v>254</v>
      </c>
      <c r="C2239" s="67" t="s">
        <v>632</v>
      </c>
      <c r="D2239" s="67">
        <v>13</v>
      </c>
      <c r="E2239" s="68">
        <v>43587</v>
      </c>
      <c r="F2239" s="67">
        <v>5257</v>
      </c>
      <c r="G2239" s="67">
        <v>7712</v>
      </c>
      <c r="H2239" s="67">
        <v>7121</v>
      </c>
      <c r="I2239" s="67"/>
      <c r="J2239" s="157">
        <f t="shared" si="12"/>
        <v>31.706008583690988</v>
      </c>
      <c r="K2239" s="168"/>
      <c r="L2239" s="160"/>
      <c r="M2239" s="160"/>
      <c r="N2239" s="33"/>
      <c r="O2239" s="33"/>
      <c r="P2239" s="23">
        <f t="shared" si="1"/>
        <v>186.4</v>
      </c>
      <c r="Q2239" s="117"/>
    </row>
    <row r="2240" spans="1:17" ht="15.75" customHeight="1" x14ac:dyDescent="0.3">
      <c r="A2240" s="118">
        <v>4215</v>
      </c>
      <c r="B2240" s="118">
        <v>245</v>
      </c>
      <c r="C2240" s="67" t="s">
        <v>632</v>
      </c>
      <c r="D2240" s="67">
        <v>15</v>
      </c>
      <c r="E2240" s="68">
        <v>43599</v>
      </c>
      <c r="F2240" s="67">
        <v>5235</v>
      </c>
      <c r="G2240" s="67">
        <v>6916</v>
      </c>
      <c r="H2240" s="67">
        <v>6555</v>
      </c>
      <c r="I2240" s="67"/>
      <c r="J2240" s="157">
        <f t="shared" si="12"/>
        <v>27.348484848484851</v>
      </c>
      <c r="K2240" s="160"/>
      <c r="L2240" s="159">
        <f>AVERAGE(J2240:J2241)</f>
        <v>27.256450525910417</v>
      </c>
      <c r="M2240" s="159">
        <f>_xlfn.STDEV.S(J2240,J2241)</f>
        <v>0.13015618718858832</v>
      </c>
      <c r="N2240" s="33"/>
      <c r="O2240" s="33"/>
      <c r="P2240" s="23">
        <f t="shared" si="1"/>
        <v>132</v>
      </c>
      <c r="Q2240" s="117">
        <f>AVERAGE(P2240:P2241)</f>
        <v>128.94999999999999</v>
      </c>
    </row>
    <row r="2241" spans="1:17" ht="15.75" customHeight="1" x14ac:dyDescent="0.3">
      <c r="A2241" s="118">
        <v>4216</v>
      </c>
      <c r="B2241" s="118">
        <v>246</v>
      </c>
      <c r="C2241" s="67" t="s">
        <v>632</v>
      </c>
      <c r="D2241" s="67">
        <v>15</v>
      </c>
      <c r="E2241" s="68">
        <v>43599</v>
      </c>
      <c r="F2241" s="67">
        <v>5309</v>
      </c>
      <c r="G2241" s="67">
        <v>6910</v>
      </c>
      <c r="H2241" s="67">
        <v>6568</v>
      </c>
      <c r="I2241" s="67"/>
      <c r="J2241" s="157">
        <f t="shared" si="12"/>
        <v>27.164416203335978</v>
      </c>
      <c r="K2241" s="160"/>
      <c r="L2241" s="160"/>
      <c r="M2241" s="160"/>
      <c r="N2241" s="33"/>
      <c r="O2241" s="33"/>
      <c r="P2241" s="23">
        <f t="shared" si="1"/>
        <v>125.9</v>
      </c>
      <c r="Q2241" s="117"/>
    </row>
    <row r="2242" spans="1:17" ht="15.75" customHeight="1" x14ac:dyDescent="0.3">
      <c r="A2242" s="118">
        <v>4861</v>
      </c>
      <c r="B2242" s="118">
        <v>245</v>
      </c>
      <c r="C2242" s="67" t="s">
        <v>632</v>
      </c>
      <c r="D2242" s="67">
        <v>17</v>
      </c>
      <c r="E2242" s="68">
        <v>43619</v>
      </c>
      <c r="F2242" s="67">
        <v>5235</v>
      </c>
      <c r="G2242" s="67">
        <v>7166</v>
      </c>
      <c r="H2242" s="67">
        <v>6826</v>
      </c>
      <c r="I2242" s="67"/>
      <c r="J2242" s="157">
        <f t="shared" si="12"/>
        <v>21.370207416719044</v>
      </c>
      <c r="K2242" s="168"/>
      <c r="L2242" s="159">
        <f>AVERAGE(J2242:J2243)</f>
        <v>21.29471683848848</v>
      </c>
      <c r="M2242" s="159">
        <f>_xlfn.STDEV.S(J2242,J2243)</f>
        <v>0.10675979956505095</v>
      </c>
      <c r="N2242" s="33"/>
      <c r="O2242" s="33"/>
      <c r="P2242" s="23">
        <f t="shared" si="1"/>
        <v>159.1</v>
      </c>
      <c r="Q2242" s="117">
        <f>AVERAGE(P2242:P2243)</f>
        <v>164.85</v>
      </c>
    </row>
    <row r="2243" spans="1:17" ht="15.75" customHeight="1" x14ac:dyDescent="0.3">
      <c r="A2243" s="118">
        <v>4862</v>
      </c>
      <c r="B2243" s="118">
        <v>246</v>
      </c>
      <c r="C2243" s="67" t="s">
        <v>632</v>
      </c>
      <c r="D2243" s="67">
        <v>17</v>
      </c>
      <c r="E2243" s="68">
        <v>43619</v>
      </c>
      <c r="F2243" s="67">
        <v>5309</v>
      </c>
      <c r="G2243" s="67">
        <v>7377</v>
      </c>
      <c r="H2243" s="67">
        <v>7015</v>
      </c>
      <c r="I2243" s="67"/>
      <c r="J2243" s="157">
        <f t="shared" si="12"/>
        <v>21.219226260257916</v>
      </c>
      <c r="K2243" s="168"/>
      <c r="L2243" s="160"/>
      <c r="M2243" s="160"/>
      <c r="N2243" s="33"/>
      <c r="O2243" s="33"/>
      <c r="P2243" s="23">
        <f t="shared" si="1"/>
        <v>170.6</v>
      </c>
      <c r="Q2243" s="117"/>
    </row>
    <row r="2244" spans="1:17" ht="15.75" customHeight="1" x14ac:dyDescent="0.3">
      <c r="A2244" s="118">
        <v>5441</v>
      </c>
      <c r="B2244" s="118">
        <v>179</v>
      </c>
      <c r="C2244" s="7" t="s">
        <v>632</v>
      </c>
      <c r="D2244" s="7">
        <v>19</v>
      </c>
      <c r="E2244" s="156">
        <v>43637</v>
      </c>
      <c r="F2244" s="7">
        <v>5180</v>
      </c>
      <c r="G2244" s="7">
        <v>6884</v>
      </c>
      <c r="H2244" s="7">
        <v>6541</v>
      </c>
      <c r="I2244" s="7">
        <v>11</v>
      </c>
      <c r="J2244" s="161">
        <f t="shared" si="12"/>
        <v>25.202057310800878</v>
      </c>
      <c r="K2244" s="170"/>
      <c r="L2244" s="162">
        <f>AVERAGE(J2244:J2245)</f>
        <v>25.319327820168851</v>
      </c>
      <c r="M2244" s="162">
        <f>_xlfn.STDEV.S(J2244,J2245)</f>
        <v>0.16584554481458869</v>
      </c>
      <c r="N2244" s="33"/>
      <c r="O2244" s="33"/>
      <c r="P2244" s="23">
        <f t="shared" si="1"/>
        <v>136.1</v>
      </c>
      <c r="Q2244" s="117">
        <f>AVERAGE(P2244:P2245)</f>
        <v>133.89999999999998</v>
      </c>
    </row>
    <row r="2245" spans="1:17" ht="15.75" customHeight="1" x14ac:dyDescent="0.3">
      <c r="A2245" s="118">
        <v>5442</v>
      </c>
      <c r="B2245" s="118">
        <v>180</v>
      </c>
      <c r="C2245" s="7" t="s">
        <v>632</v>
      </c>
      <c r="D2245" s="7">
        <v>19</v>
      </c>
      <c r="E2245" s="156">
        <v>43637</v>
      </c>
      <c r="F2245" s="7">
        <v>5282</v>
      </c>
      <c r="G2245" s="7">
        <v>6934</v>
      </c>
      <c r="H2245" s="7">
        <v>6599</v>
      </c>
      <c r="I2245" s="7"/>
      <c r="J2245" s="161">
        <f t="shared" si="12"/>
        <v>25.436598329536825</v>
      </c>
      <c r="K2245" s="170"/>
      <c r="L2245" s="23"/>
      <c r="M2245" s="23"/>
      <c r="N2245" s="33"/>
      <c r="O2245" s="33"/>
      <c r="P2245" s="23">
        <f t="shared" si="1"/>
        <v>131.69999999999999</v>
      </c>
      <c r="Q2245" s="117"/>
    </row>
    <row r="2246" spans="1:17" ht="15.75" customHeight="1" x14ac:dyDescent="0.3">
      <c r="A2246" s="118">
        <v>6193</v>
      </c>
      <c r="B2246" s="118">
        <v>220</v>
      </c>
      <c r="C2246" s="7" t="s">
        <v>632</v>
      </c>
      <c r="D2246" s="7">
        <v>22</v>
      </c>
      <c r="E2246" s="156">
        <v>43685</v>
      </c>
      <c r="F2246" s="7">
        <v>5178</v>
      </c>
      <c r="G2246" s="7">
        <v>6956</v>
      </c>
      <c r="H2246" s="7">
        <v>6682</v>
      </c>
      <c r="I2246" s="7">
        <v>11</v>
      </c>
      <c r="J2246" s="152">
        <f t="shared" si="12"/>
        <v>18.218085106382979</v>
      </c>
      <c r="K2246" s="167"/>
      <c r="L2246" s="154">
        <f>AVERAGE(J2246:J2247)</f>
        <v>17.776146952403572</v>
      </c>
      <c r="M2246" s="154">
        <f>_xlfn.STDEV.S(J2246,J2247)</f>
        <v>0.62499493108780713</v>
      </c>
      <c r="N2246" s="33"/>
      <c r="O2246" s="33"/>
      <c r="P2246" s="23">
        <f t="shared" si="1"/>
        <v>150.4</v>
      </c>
      <c r="Q2246" s="117">
        <f>AVERAGE(P2246:P2247)</f>
        <v>151.35000000000002</v>
      </c>
    </row>
    <row r="2247" spans="1:17" ht="15.75" customHeight="1" x14ac:dyDescent="0.3">
      <c r="A2247" s="118">
        <v>6194</v>
      </c>
      <c r="B2247" s="118">
        <v>220</v>
      </c>
      <c r="C2247" s="7" t="s">
        <v>632</v>
      </c>
      <c r="D2247" s="7">
        <v>22</v>
      </c>
      <c r="E2247" s="156">
        <v>43685</v>
      </c>
      <c r="F2247" s="7">
        <v>5178</v>
      </c>
      <c r="G2247" s="7">
        <v>6965</v>
      </c>
      <c r="H2247" s="7">
        <v>6701</v>
      </c>
      <c r="I2247" s="7"/>
      <c r="J2247" s="152">
        <f t="shared" si="12"/>
        <v>17.334208798424164</v>
      </c>
      <c r="K2247" s="167"/>
      <c r="L2247" s="155"/>
      <c r="M2247" s="155"/>
      <c r="N2247" s="33"/>
      <c r="O2247" s="33"/>
      <c r="P2247" s="23">
        <f t="shared" si="1"/>
        <v>152.30000000000001</v>
      </c>
      <c r="Q2247" s="117"/>
    </row>
    <row r="2248" spans="1:17" ht="15.75" customHeight="1" x14ac:dyDescent="0.3">
      <c r="A2248" s="118">
        <v>3845</v>
      </c>
      <c r="B2248" s="118">
        <v>267</v>
      </c>
      <c r="C2248" s="57" t="s">
        <v>633</v>
      </c>
      <c r="D2248" s="57">
        <v>14</v>
      </c>
      <c r="E2248" s="58">
        <v>43591</v>
      </c>
      <c r="F2248" s="57">
        <v>5263</v>
      </c>
      <c r="G2248" s="151">
        <v>8855</v>
      </c>
      <c r="H2248" s="57">
        <v>7667</v>
      </c>
      <c r="I2248" s="57">
        <v>2</v>
      </c>
      <c r="J2248" s="152">
        <f t="shared" si="12"/>
        <v>49.417637271214645</v>
      </c>
      <c r="K2248" s="167" t="s">
        <v>377</v>
      </c>
      <c r="L2248" s="154">
        <f>AVERAGE(J2248:J2249)</f>
        <v>49.476162121224917</v>
      </c>
      <c r="M2248" s="154">
        <f>_xlfn.STDEV.S(J2248,J2249)</f>
        <v>8.2766636620378101E-2</v>
      </c>
      <c r="N2248" s="33">
        <v>2</v>
      </c>
      <c r="O2248" s="33"/>
      <c r="P2248" s="23">
        <f t="shared" si="1"/>
        <v>240.4</v>
      </c>
      <c r="Q2248" s="117">
        <f>AVERAGE(P2248:P2249)</f>
        <v>238.4</v>
      </c>
    </row>
    <row r="2249" spans="1:17" ht="15.75" customHeight="1" x14ac:dyDescent="0.3">
      <c r="A2249" s="118">
        <v>3846</v>
      </c>
      <c r="B2249" s="118">
        <v>268</v>
      </c>
      <c r="C2249" s="57" t="s">
        <v>633</v>
      </c>
      <c r="D2249" s="57">
        <v>14</v>
      </c>
      <c r="E2249" s="58">
        <v>43591</v>
      </c>
      <c r="F2249" s="57">
        <v>5219</v>
      </c>
      <c r="G2249" s="151">
        <v>8754</v>
      </c>
      <c r="H2249" s="57">
        <v>7583</v>
      </c>
      <c r="I2249" s="57"/>
      <c r="J2249" s="152">
        <f t="shared" si="12"/>
        <v>49.534686971235189</v>
      </c>
      <c r="K2249" s="167"/>
      <c r="L2249" s="155"/>
      <c r="M2249" s="155"/>
      <c r="N2249" s="33"/>
      <c r="O2249" s="33"/>
      <c r="P2249" s="23">
        <f t="shared" si="1"/>
        <v>236.4</v>
      </c>
      <c r="Q2249" s="117"/>
    </row>
    <row r="2250" spans="1:17" ht="15.75" customHeight="1" x14ac:dyDescent="0.3">
      <c r="A2250" s="118">
        <v>4501</v>
      </c>
      <c r="B2250" s="118">
        <v>207</v>
      </c>
      <c r="C2250" s="57" t="s">
        <v>633</v>
      </c>
      <c r="D2250" s="57">
        <v>16</v>
      </c>
      <c r="E2250" s="58">
        <v>43607</v>
      </c>
      <c r="F2250" s="57">
        <v>5236</v>
      </c>
      <c r="G2250" s="57">
        <v>7944</v>
      </c>
      <c r="H2250" s="57">
        <v>7371</v>
      </c>
      <c r="I2250" s="57">
        <v>2</v>
      </c>
      <c r="J2250" s="152">
        <f t="shared" si="12"/>
        <v>26.838407494145201</v>
      </c>
      <c r="K2250" s="167" t="s">
        <v>13</v>
      </c>
      <c r="L2250" s="154">
        <f>AVERAGE(J2250:J2251)</f>
        <v>26.855427078892845</v>
      </c>
      <c r="M2250" s="154">
        <f>_xlfn.STDEV.S(J2250,J2251)</f>
        <v>2.406932757607827E-2</v>
      </c>
      <c r="N2250" s="33"/>
      <c r="O2250" s="33"/>
      <c r="P2250" s="23">
        <f t="shared" si="1"/>
        <v>213.5</v>
      </c>
      <c r="Q2250" s="117">
        <f>AVERAGE(P2250:P2251)</f>
        <v>216.9</v>
      </c>
    </row>
    <row r="2251" spans="1:17" ht="15.75" customHeight="1" x14ac:dyDescent="0.3">
      <c r="A2251" s="118">
        <v>4502</v>
      </c>
      <c r="B2251" s="118">
        <v>208</v>
      </c>
      <c r="C2251" s="57" t="s">
        <v>633</v>
      </c>
      <c r="D2251" s="57">
        <v>16</v>
      </c>
      <c r="E2251" s="58">
        <v>43607</v>
      </c>
      <c r="F2251" s="57">
        <v>5202</v>
      </c>
      <c r="G2251" s="57">
        <v>7997</v>
      </c>
      <c r="H2251" s="57">
        <v>7405</v>
      </c>
      <c r="I2251" s="57"/>
      <c r="J2251" s="152">
        <f t="shared" si="12"/>
        <v>26.872446663640492</v>
      </c>
      <c r="K2251" s="167"/>
      <c r="L2251" s="155"/>
      <c r="M2251" s="155"/>
      <c r="N2251" s="33"/>
      <c r="O2251" s="33"/>
      <c r="P2251" s="23">
        <f t="shared" si="1"/>
        <v>220.3</v>
      </c>
      <c r="Q2251" s="117"/>
    </row>
    <row r="2252" spans="1:17" ht="15.75" customHeight="1" x14ac:dyDescent="0.3">
      <c r="A2252" s="118">
        <v>5147</v>
      </c>
      <c r="B2252" s="118">
        <v>207</v>
      </c>
      <c r="C2252" s="57" t="s">
        <v>633</v>
      </c>
      <c r="D2252" s="57">
        <v>18</v>
      </c>
      <c r="E2252" s="58">
        <v>43626</v>
      </c>
      <c r="F2252" s="57">
        <v>5236</v>
      </c>
      <c r="G2252" s="57">
        <v>7776</v>
      </c>
      <c r="H2252" s="57">
        <v>7341</v>
      </c>
      <c r="I2252" s="57">
        <v>10</v>
      </c>
      <c r="J2252" s="152">
        <f t="shared" si="12"/>
        <v>20.665083135391924</v>
      </c>
      <c r="K2252" s="167"/>
      <c r="L2252" s="154">
        <f>AVERAGE(J2252:J2253)</f>
        <v>20.732889696503619</v>
      </c>
      <c r="M2252" s="154">
        <f>_xlfn.STDEV.S(J2252,J2253)</f>
        <v>9.5892958342041548E-2</v>
      </c>
      <c r="N2252" s="33"/>
      <c r="O2252" s="33"/>
      <c r="P2252" s="23">
        <f t="shared" si="1"/>
        <v>210.5</v>
      </c>
      <c r="Q2252" s="117">
        <f>AVERAGE(P2252:P2253)</f>
        <v>220.15</v>
      </c>
    </row>
    <row r="2253" spans="1:17" ht="15.75" customHeight="1" x14ac:dyDescent="0.3">
      <c r="A2253" s="118">
        <v>5148</v>
      </c>
      <c r="B2253" s="118">
        <v>208</v>
      </c>
      <c r="C2253" s="57" t="s">
        <v>633</v>
      </c>
      <c r="D2253" s="57">
        <v>18</v>
      </c>
      <c r="E2253" s="58">
        <v>43626</v>
      </c>
      <c r="F2253" s="57">
        <v>5202</v>
      </c>
      <c r="G2253" s="57">
        <v>7978</v>
      </c>
      <c r="H2253" s="57">
        <v>7500</v>
      </c>
      <c r="I2253" s="57"/>
      <c r="J2253" s="152">
        <f t="shared" si="12"/>
        <v>20.800696257615318</v>
      </c>
      <c r="K2253" s="167"/>
      <c r="L2253" s="155"/>
      <c r="M2253" s="155"/>
      <c r="N2253" s="33"/>
      <c r="O2253" s="33"/>
      <c r="P2253" s="23">
        <f t="shared" si="1"/>
        <v>229.8</v>
      </c>
      <c r="Q2253" s="117"/>
    </row>
    <row r="2254" spans="1:17" ht="15.75" customHeight="1" x14ac:dyDescent="0.3">
      <c r="A2254" s="118">
        <v>5683</v>
      </c>
      <c r="B2254" s="118">
        <v>127</v>
      </c>
      <c r="C2254" s="7" t="s">
        <v>633</v>
      </c>
      <c r="D2254" s="7">
        <v>21</v>
      </c>
      <c r="E2254" s="156">
        <v>43657</v>
      </c>
      <c r="F2254" s="7">
        <v>5247</v>
      </c>
      <c r="G2254" s="7">
        <v>7599</v>
      </c>
      <c r="H2254" s="7">
        <v>7220</v>
      </c>
      <c r="I2254" s="7">
        <v>10</v>
      </c>
      <c r="J2254" s="152">
        <f t="shared" si="12"/>
        <v>19.209325899645211</v>
      </c>
      <c r="K2254" s="167"/>
      <c r="L2254" s="154">
        <f>AVERAGE(J2254:J2255)</f>
        <v>19.460555898870471</v>
      </c>
      <c r="M2254" s="154">
        <f>_xlfn.STDEV.S(J2254,J2255)</f>
        <v>0.35529287217934391</v>
      </c>
      <c r="N2254" s="33"/>
      <c r="O2254" s="33"/>
      <c r="P2254" s="23">
        <f t="shared" si="1"/>
        <v>197.3</v>
      </c>
      <c r="Q2254" s="117">
        <f>AVERAGE(P2254:P2255)</f>
        <v>195.8</v>
      </c>
    </row>
    <row r="2255" spans="1:17" ht="15.75" customHeight="1" x14ac:dyDescent="0.3">
      <c r="A2255" s="118">
        <v>5684</v>
      </c>
      <c r="B2255" s="118">
        <v>128</v>
      </c>
      <c r="C2255" s="7" t="s">
        <v>633</v>
      </c>
      <c r="D2255" s="7">
        <v>21</v>
      </c>
      <c r="E2255" s="156">
        <v>43657</v>
      </c>
      <c r="F2255" s="7">
        <v>5213</v>
      </c>
      <c r="G2255" s="7">
        <v>7539</v>
      </c>
      <c r="H2255" s="7">
        <v>7156</v>
      </c>
      <c r="I2255" s="7"/>
      <c r="J2255" s="152">
        <f t="shared" si="12"/>
        <v>19.71178589809573</v>
      </c>
      <c r="K2255" s="167"/>
      <c r="L2255" s="155"/>
      <c r="M2255" s="155"/>
      <c r="N2255" s="33"/>
      <c r="O2255" s="33"/>
      <c r="P2255" s="23">
        <f t="shared" si="1"/>
        <v>194.3</v>
      </c>
      <c r="Q2255" s="117"/>
    </row>
    <row r="2256" spans="1:17" ht="15.75" customHeight="1" x14ac:dyDescent="0.3">
      <c r="A2256" s="118">
        <v>6195</v>
      </c>
      <c r="B2256" s="118">
        <v>221</v>
      </c>
      <c r="C2256" s="7" t="s">
        <v>633</v>
      </c>
      <c r="D2256" s="7">
        <v>22</v>
      </c>
      <c r="E2256" s="156">
        <v>43685</v>
      </c>
      <c r="F2256" s="7">
        <v>5187</v>
      </c>
      <c r="G2256" s="7">
        <v>7666</v>
      </c>
      <c r="H2256" s="7">
        <v>7292</v>
      </c>
      <c r="I2256" s="7">
        <v>10</v>
      </c>
      <c r="J2256" s="152">
        <f t="shared" si="12"/>
        <v>17.767220902612827</v>
      </c>
      <c r="K2256" s="167"/>
      <c r="L2256" s="154">
        <f>AVERAGE(J2256:J2257)</f>
        <v>17.284179981444048</v>
      </c>
      <c r="M2256" s="154">
        <f>_xlfn.STDEV.S(J2256,J2257)</f>
        <v>0.68312302189807839</v>
      </c>
      <c r="N2256" s="33"/>
      <c r="O2256" s="33"/>
      <c r="P2256" s="23">
        <f t="shared" si="1"/>
        <v>210.5</v>
      </c>
      <c r="Q2256" s="117">
        <f>AVERAGE(P2256:P2257)</f>
        <v>210.6</v>
      </c>
    </row>
    <row r="2257" spans="1:17" ht="15.75" customHeight="1" x14ac:dyDescent="0.3">
      <c r="A2257" s="118">
        <v>6196</v>
      </c>
      <c r="B2257" s="118">
        <v>221</v>
      </c>
      <c r="C2257" s="7" t="s">
        <v>633</v>
      </c>
      <c r="D2257" s="7">
        <v>22</v>
      </c>
      <c r="E2257" s="156">
        <v>43685</v>
      </c>
      <c r="F2257" s="7">
        <v>5187</v>
      </c>
      <c r="G2257" s="7">
        <v>7648</v>
      </c>
      <c r="H2257" s="7">
        <v>7294</v>
      </c>
      <c r="I2257" s="7"/>
      <c r="J2257" s="152">
        <f t="shared" si="12"/>
        <v>16.801139060275272</v>
      </c>
      <c r="K2257" s="167"/>
      <c r="L2257" s="155"/>
      <c r="M2257" s="155"/>
      <c r="N2257" s="33"/>
      <c r="O2257" s="33"/>
      <c r="P2257" s="23">
        <f t="shared" si="1"/>
        <v>210.7</v>
      </c>
      <c r="Q2257" s="117"/>
    </row>
    <row r="2258" spans="1:17" ht="15.75" customHeight="1" x14ac:dyDescent="0.3">
      <c r="A2258" s="118">
        <v>3499</v>
      </c>
      <c r="B2258" s="118">
        <v>255</v>
      </c>
      <c r="C2258" s="67" t="s">
        <v>634</v>
      </c>
      <c r="D2258" s="67">
        <v>13</v>
      </c>
      <c r="E2258" s="68">
        <v>43587</v>
      </c>
      <c r="F2258" s="67">
        <v>5260</v>
      </c>
      <c r="G2258" s="67">
        <v>7348</v>
      </c>
      <c r="H2258" s="67">
        <v>6946</v>
      </c>
      <c r="I2258" s="67">
        <v>1</v>
      </c>
      <c r="J2258" s="157">
        <f t="shared" si="12"/>
        <v>23.843416370106763</v>
      </c>
      <c r="K2258" s="168" t="s">
        <v>13</v>
      </c>
      <c r="L2258" s="159">
        <f>AVERAGE(J2258:J2259)</f>
        <v>24.539473999319867</v>
      </c>
      <c r="M2258" s="159">
        <f>_xlfn.STDEV.S(J2258,J2259)</f>
        <v>0.98437413942643781</v>
      </c>
      <c r="N2258" s="33">
        <v>1</v>
      </c>
      <c r="O2258" s="33"/>
      <c r="P2258" s="23">
        <f t="shared" si="1"/>
        <v>168.6</v>
      </c>
      <c r="Q2258" s="117">
        <f>AVERAGE(P2258:P2259)</f>
        <v>158.6</v>
      </c>
    </row>
    <row r="2259" spans="1:17" ht="15.75" customHeight="1" x14ac:dyDescent="0.3">
      <c r="A2259" s="118">
        <v>3500</v>
      </c>
      <c r="B2259" s="118">
        <v>256</v>
      </c>
      <c r="C2259" s="67" t="s">
        <v>634</v>
      </c>
      <c r="D2259" s="67">
        <v>13</v>
      </c>
      <c r="E2259" s="68">
        <v>43587</v>
      </c>
      <c r="F2259" s="67">
        <v>5193</v>
      </c>
      <c r="G2259" s="67">
        <v>7054</v>
      </c>
      <c r="H2259" s="67">
        <v>6679</v>
      </c>
      <c r="I2259" s="67"/>
      <c r="J2259" s="157">
        <f t="shared" si="12"/>
        <v>25.235531628532975</v>
      </c>
      <c r="K2259" s="168"/>
      <c r="L2259" s="160"/>
      <c r="M2259" s="160"/>
      <c r="N2259" s="33"/>
      <c r="O2259" s="33"/>
      <c r="P2259" s="23">
        <f t="shared" si="1"/>
        <v>148.6</v>
      </c>
      <c r="Q2259" s="117"/>
    </row>
    <row r="2260" spans="1:17" ht="15.75" customHeight="1" x14ac:dyDescent="0.3">
      <c r="A2260" s="118">
        <v>4217</v>
      </c>
      <c r="B2260" s="118">
        <v>247</v>
      </c>
      <c r="C2260" s="67" t="s">
        <v>634</v>
      </c>
      <c r="D2260" s="67">
        <v>15</v>
      </c>
      <c r="E2260" s="68">
        <v>43599</v>
      </c>
      <c r="F2260" s="67">
        <v>5282</v>
      </c>
      <c r="G2260" s="67">
        <v>7267</v>
      </c>
      <c r="H2260" s="67">
        <v>6930</v>
      </c>
      <c r="I2260" s="67"/>
      <c r="J2260" s="157">
        <f t="shared" si="12"/>
        <v>20.449029126213592</v>
      </c>
      <c r="K2260" s="160"/>
      <c r="L2260" s="159">
        <f>AVERAGE(J2260:J2261)</f>
        <v>20.97420477376355</v>
      </c>
      <c r="M2260" s="159">
        <f>_xlfn.STDEV.S(J2260,J2261)</f>
        <v>0.74271052339322252</v>
      </c>
      <c r="N2260" s="33"/>
      <c r="O2260" s="33"/>
      <c r="P2260" s="23">
        <f t="shared" si="1"/>
        <v>164.8</v>
      </c>
      <c r="Q2260" s="117">
        <f>AVERAGE(P2260:P2261)</f>
        <v>163.10000000000002</v>
      </c>
    </row>
    <row r="2261" spans="1:17" ht="15.75" customHeight="1" x14ac:dyDescent="0.3">
      <c r="A2261" s="118">
        <v>4218</v>
      </c>
      <c r="B2261" s="118">
        <v>248</v>
      </c>
      <c r="C2261" s="67" t="s">
        <v>634</v>
      </c>
      <c r="D2261" s="67">
        <v>15</v>
      </c>
      <c r="E2261" s="68">
        <v>43599</v>
      </c>
      <c r="F2261" s="67">
        <v>5224</v>
      </c>
      <c r="G2261" s="67">
        <v>7185</v>
      </c>
      <c r="H2261" s="67">
        <v>6838</v>
      </c>
      <c r="I2261" s="67"/>
      <c r="J2261" s="157">
        <f t="shared" si="12"/>
        <v>21.499380421313507</v>
      </c>
      <c r="K2261" s="160"/>
      <c r="L2261" s="160"/>
      <c r="M2261" s="160"/>
      <c r="N2261" s="33"/>
      <c r="O2261" s="33"/>
      <c r="P2261" s="23">
        <f t="shared" si="1"/>
        <v>161.4</v>
      </c>
      <c r="Q2261" s="117"/>
    </row>
    <row r="2262" spans="1:17" ht="15.75" customHeight="1" x14ac:dyDescent="0.3">
      <c r="A2262" s="118">
        <v>4863</v>
      </c>
      <c r="B2262" s="118">
        <v>247</v>
      </c>
      <c r="C2262" s="67" t="s">
        <v>634</v>
      </c>
      <c r="D2262" s="67">
        <v>17</v>
      </c>
      <c r="E2262" s="68">
        <v>43619</v>
      </c>
      <c r="F2262" s="67">
        <v>5282</v>
      </c>
      <c r="G2262" s="67">
        <v>7441</v>
      </c>
      <c r="H2262" s="67">
        <v>7052</v>
      </c>
      <c r="I2262" s="67"/>
      <c r="J2262" s="157">
        <f t="shared" si="12"/>
        <v>21.977401129943502</v>
      </c>
      <c r="K2262" s="168"/>
      <c r="L2262" s="159">
        <f>AVERAGE(J2262:J2263)</f>
        <v>22.038263247187494</v>
      </c>
      <c r="M2262" s="159">
        <f>_xlfn.STDEV.S(J2262,J2263)</f>
        <v>8.607203164119559E-2</v>
      </c>
      <c r="N2262" s="33"/>
      <c r="O2262" s="33"/>
      <c r="P2262" s="23">
        <f t="shared" si="1"/>
        <v>177</v>
      </c>
      <c r="Q2262" s="117">
        <f>AVERAGE(P2262:P2263)</f>
        <v>174.25</v>
      </c>
    </row>
    <row r="2263" spans="1:17" ht="15.75" customHeight="1" x14ac:dyDescent="0.3">
      <c r="A2263" s="118">
        <v>4864</v>
      </c>
      <c r="B2263" s="118">
        <v>248</v>
      </c>
      <c r="C2263" s="67" t="s">
        <v>634</v>
      </c>
      <c r="D2263" s="67">
        <v>17</v>
      </c>
      <c r="E2263" s="68">
        <v>43619</v>
      </c>
      <c r="F2263" s="67">
        <v>5224</v>
      </c>
      <c r="G2263" s="67">
        <v>7318</v>
      </c>
      <c r="H2263" s="67">
        <v>6939</v>
      </c>
      <c r="I2263" s="67"/>
      <c r="J2263" s="157">
        <f t="shared" si="12"/>
        <v>22.099125364431487</v>
      </c>
      <c r="K2263" s="168"/>
      <c r="L2263" s="160"/>
      <c r="M2263" s="160"/>
      <c r="N2263" s="33"/>
      <c r="O2263" s="33"/>
      <c r="P2263" s="23">
        <f t="shared" si="1"/>
        <v>171.5</v>
      </c>
      <c r="Q2263" s="117"/>
    </row>
    <row r="2264" spans="1:17" ht="15.75" customHeight="1" x14ac:dyDescent="0.3">
      <c r="A2264" s="118">
        <v>5443</v>
      </c>
      <c r="B2264" s="118">
        <v>181</v>
      </c>
      <c r="C2264" s="7" t="s">
        <v>634</v>
      </c>
      <c r="D2264" s="7">
        <v>19</v>
      </c>
      <c r="E2264" s="156">
        <v>43637</v>
      </c>
      <c r="F2264" s="7">
        <v>5244</v>
      </c>
      <c r="G2264" s="7">
        <v>7476</v>
      </c>
      <c r="H2264" s="7">
        <v>7054</v>
      </c>
      <c r="I2264" s="7">
        <v>7</v>
      </c>
      <c r="J2264" s="161">
        <f t="shared" si="12"/>
        <v>23.314917127071823</v>
      </c>
      <c r="K2264" s="170"/>
      <c r="L2264" s="162">
        <f>AVERAGE(J2264:J2265)</f>
        <v>23.292335947732099</v>
      </c>
      <c r="M2264" s="162">
        <f>_xlfn.STDEV.S(J2264,J2265)</f>
        <v>3.1934610076619532E-2</v>
      </c>
      <c r="N2264" s="33"/>
      <c r="O2264" s="33"/>
      <c r="P2264" s="23">
        <f t="shared" si="1"/>
        <v>181</v>
      </c>
      <c r="Q2264" s="117">
        <f>AVERAGE(P2264:P2265)</f>
        <v>182.25</v>
      </c>
    </row>
    <row r="2265" spans="1:17" ht="15.75" customHeight="1" x14ac:dyDescent="0.3">
      <c r="A2265" s="118">
        <v>5444</v>
      </c>
      <c r="B2265" s="118">
        <v>182</v>
      </c>
      <c r="C2265" s="7" t="s">
        <v>634</v>
      </c>
      <c r="D2265" s="7">
        <v>19</v>
      </c>
      <c r="E2265" s="156">
        <v>43637</v>
      </c>
      <c r="F2265" s="7">
        <v>5301</v>
      </c>
      <c r="G2265" s="7">
        <v>7563</v>
      </c>
      <c r="H2265" s="7">
        <v>7136</v>
      </c>
      <c r="I2265" s="7"/>
      <c r="J2265" s="161">
        <f t="shared" si="12"/>
        <v>23.269754768392371</v>
      </c>
      <c r="K2265" s="170"/>
      <c r="L2265" s="23"/>
      <c r="M2265" s="23"/>
      <c r="N2265" s="33"/>
      <c r="O2265" s="33"/>
      <c r="P2265" s="23">
        <f t="shared" si="1"/>
        <v>183.5</v>
      </c>
      <c r="Q2265" s="117"/>
    </row>
    <row r="2266" spans="1:17" ht="15.75" customHeight="1" x14ac:dyDescent="0.3">
      <c r="A2266" s="118">
        <v>6197</v>
      </c>
      <c r="B2266" s="118">
        <v>222</v>
      </c>
      <c r="C2266" s="7" t="s">
        <v>634</v>
      </c>
      <c r="D2266" s="7">
        <v>22</v>
      </c>
      <c r="E2266" s="156">
        <v>43685</v>
      </c>
      <c r="F2266" s="7">
        <v>5216</v>
      </c>
      <c r="G2266" s="7">
        <v>7169</v>
      </c>
      <c r="H2266" s="7">
        <v>6873</v>
      </c>
      <c r="I2266" s="7">
        <v>7</v>
      </c>
      <c r="J2266" s="152">
        <f t="shared" si="12"/>
        <v>17.863608931804468</v>
      </c>
      <c r="K2266" s="167"/>
      <c r="L2266" s="154">
        <f>AVERAGE(J2266:J2267)</f>
        <v>17.61681975642211</v>
      </c>
      <c r="M2266" s="154">
        <f>_xlfn.STDEV.S(J2266,J2267)</f>
        <v>0.34901259887259944</v>
      </c>
      <c r="N2266" s="33"/>
      <c r="O2266" s="33"/>
      <c r="P2266" s="23">
        <f t="shared" si="1"/>
        <v>165.7</v>
      </c>
      <c r="Q2266" s="117">
        <f>AVERAGE(P2266:P2267)</f>
        <v>164.6</v>
      </c>
    </row>
    <row r="2267" spans="1:17" ht="15.75" customHeight="1" x14ac:dyDescent="0.3">
      <c r="A2267" s="118">
        <v>6198</v>
      </c>
      <c r="B2267" s="118">
        <v>222</v>
      </c>
      <c r="C2267" s="7" t="s">
        <v>634</v>
      </c>
      <c r="D2267" s="7">
        <v>22</v>
      </c>
      <c r="E2267" s="156">
        <v>43685</v>
      </c>
      <c r="F2267" s="7">
        <v>5216</v>
      </c>
      <c r="G2267" s="7">
        <v>7135</v>
      </c>
      <c r="H2267" s="7">
        <v>6851</v>
      </c>
      <c r="I2267" s="7"/>
      <c r="J2267" s="152">
        <f t="shared" si="12"/>
        <v>17.370030581039757</v>
      </c>
      <c r="K2267" s="167"/>
      <c r="L2267" s="155"/>
      <c r="M2267" s="155"/>
      <c r="N2267" s="33"/>
      <c r="O2267" s="33"/>
      <c r="P2267" s="23">
        <f t="shared" si="1"/>
        <v>163.5</v>
      </c>
      <c r="Q2267" s="117"/>
    </row>
    <row r="2268" spans="1:17" ht="15.75" customHeight="1" x14ac:dyDescent="0.3">
      <c r="A2268" s="118">
        <v>2999</v>
      </c>
      <c r="B2268" s="118">
        <v>83</v>
      </c>
      <c r="C2268" s="57" t="s">
        <v>635</v>
      </c>
      <c r="D2268" s="57">
        <v>11</v>
      </c>
      <c r="E2268" s="58">
        <v>43571</v>
      </c>
      <c r="F2268" s="151">
        <v>5294</v>
      </c>
      <c r="G2268" s="57">
        <v>7772</v>
      </c>
      <c r="H2268" s="57">
        <v>6553</v>
      </c>
      <c r="I2268" s="57">
        <v>2</v>
      </c>
      <c r="J2268" s="152">
        <f t="shared" si="12"/>
        <v>96.822875297855433</v>
      </c>
      <c r="K2268" s="167">
        <v>0.25</v>
      </c>
      <c r="L2268" s="154">
        <f>AVERAGE(J2268:J2269)</f>
        <v>96.576201107329013</v>
      </c>
      <c r="M2268" s="154">
        <f>_xlfn.STDEV.S(J2268,J2269)</f>
        <v>0.34884998572985798</v>
      </c>
      <c r="N2268" s="33">
        <v>2</v>
      </c>
      <c r="O2268" s="33"/>
      <c r="P2268" s="23">
        <f t="shared" si="1"/>
        <v>125.9</v>
      </c>
      <c r="Q2268" s="117">
        <f>AVERAGE(P2268:P2269)</f>
        <v>124.25</v>
      </c>
    </row>
    <row r="2269" spans="1:17" ht="15.75" customHeight="1" x14ac:dyDescent="0.3">
      <c r="A2269" s="118">
        <v>3000</v>
      </c>
      <c r="B2269" s="118">
        <v>84</v>
      </c>
      <c r="C2269" s="57" t="s">
        <v>635</v>
      </c>
      <c r="D2269" s="57">
        <v>11</v>
      </c>
      <c r="E2269" s="58">
        <v>43571</v>
      </c>
      <c r="F2269" s="151">
        <v>5375</v>
      </c>
      <c r="G2269" s="57">
        <v>7782</v>
      </c>
      <c r="H2269" s="57">
        <v>6601</v>
      </c>
      <c r="I2269" s="57"/>
      <c r="J2269" s="152">
        <f t="shared" si="12"/>
        <v>96.329526916802607</v>
      </c>
      <c r="K2269" s="167"/>
      <c r="L2269" s="155"/>
      <c r="M2269" s="155"/>
      <c r="N2269" s="33"/>
      <c r="O2269" s="33"/>
      <c r="P2269" s="23">
        <f t="shared" si="1"/>
        <v>122.6</v>
      </c>
      <c r="Q2269" s="117"/>
    </row>
    <row r="2270" spans="1:17" ht="15.75" customHeight="1" x14ac:dyDescent="0.3">
      <c r="A2270" s="118">
        <v>3847</v>
      </c>
      <c r="B2270" s="118">
        <v>269</v>
      </c>
      <c r="C2270" s="57" t="s">
        <v>635</v>
      </c>
      <c r="D2270" s="57">
        <v>14</v>
      </c>
      <c r="E2270" s="58">
        <v>43591</v>
      </c>
      <c r="F2270" s="57">
        <v>5241</v>
      </c>
      <c r="G2270" s="151">
        <v>7150</v>
      </c>
      <c r="H2270" s="57">
        <v>6715</v>
      </c>
      <c r="I2270" s="57"/>
      <c r="J2270" s="152">
        <f t="shared" si="12"/>
        <v>29.511533242876524</v>
      </c>
      <c r="K2270" s="167" t="s">
        <v>13</v>
      </c>
      <c r="L2270" s="154">
        <f>AVERAGE(J2270:J2271)</f>
        <v>29.348751399730787</v>
      </c>
      <c r="M2270" s="154">
        <f>_xlfn.STDEV.S(J2270,J2271)</f>
        <v>0.23020829028479373</v>
      </c>
      <c r="N2270" s="33"/>
      <c r="O2270" s="33"/>
      <c r="P2270" s="23">
        <f t="shared" si="1"/>
        <v>147.4</v>
      </c>
      <c r="Q2270" s="117">
        <f>AVERAGE(P2270:P2271)</f>
        <v>149.25</v>
      </c>
    </row>
    <row r="2271" spans="1:17" ht="15.75" customHeight="1" x14ac:dyDescent="0.3">
      <c r="A2271" s="118">
        <v>3848</v>
      </c>
      <c r="B2271" s="118">
        <v>270</v>
      </c>
      <c r="C2271" s="57" t="s">
        <v>635</v>
      </c>
      <c r="D2271" s="57">
        <v>14</v>
      </c>
      <c r="E2271" s="58">
        <v>43591</v>
      </c>
      <c r="F2271" s="57">
        <v>5254</v>
      </c>
      <c r="G2271" s="151">
        <v>7206</v>
      </c>
      <c r="H2271" s="57">
        <v>6765</v>
      </c>
      <c r="I2271" s="57"/>
      <c r="J2271" s="152">
        <f t="shared" si="12"/>
        <v>29.185969556585047</v>
      </c>
      <c r="K2271" s="167"/>
      <c r="L2271" s="155"/>
      <c r="M2271" s="155"/>
      <c r="N2271" s="33"/>
      <c r="O2271" s="33"/>
      <c r="P2271" s="23">
        <f t="shared" si="1"/>
        <v>151.1</v>
      </c>
      <c r="Q2271" s="117"/>
    </row>
    <row r="2272" spans="1:17" ht="15.75" customHeight="1" x14ac:dyDescent="0.3">
      <c r="A2272" s="118">
        <v>4503</v>
      </c>
      <c r="B2272" s="118">
        <v>209</v>
      </c>
      <c r="C2272" s="57" t="s">
        <v>635</v>
      </c>
      <c r="D2272" s="57">
        <v>16</v>
      </c>
      <c r="E2272" s="58">
        <v>43607</v>
      </c>
      <c r="F2272" s="57">
        <v>5228</v>
      </c>
      <c r="G2272" s="57">
        <v>7029</v>
      </c>
      <c r="H2272" s="57">
        <v>6716</v>
      </c>
      <c r="I2272" s="57">
        <v>2</v>
      </c>
      <c r="J2272" s="152">
        <f t="shared" si="12"/>
        <v>21.03494623655914</v>
      </c>
      <c r="K2272" s="167"/>
      <c r="L2272" s="154">
        <f>AVERAGE(J2272:J2273)</f>
        <v>21.043788907753253</v>
      </c>
      <c r="M2272" s="154">
        <f>_xlfn.STDEV.S(J2272,J2273)</f>
        <v>1.2505425530320771E-2</v>
      </c>
      <c r="N2272" s="33"/>
      <c r="O2272" s="33"/>
      <c r="P2272" s="23">
        <f t="shared" si="1"/>
        <v>148.80000000000001</v>
      </c>
      <c r="Q2272" s="117">
        <f>AVERAGE(P2272:P2273)</f>
        <v>149.44999999999999</v>
      </c>
    </row>
    <row r="2273" spans="1:17" ht="15.75" customHeight="1" x14ac:dyDescent="0.3">
      <c r="A2273" s="118">
        <v>4504</v>
      </c>
      <c r="B2273" s="118">
        <v>210</v>
      </c>
      <c r="C2273" s="57" t="s">
        <v>635</v>
      </c>
      <c r="D2273" s="57">
        <v>16</v>
      </c>
      <c r="E2273" s="58">
        <v>43607</v>
      </c>
      <c r="F2273" s="57">
        <v>5223</v>
      </c>
      <c r="G2273" s="57">
        <v>7040</v>
      </c>
      <c r="H2273" s="57">
        <v>6724</v>
      </c>
      <c r="I2273" s="57"/>
      <c r="J2273" s="152">
        <f t="shared" si="12"/>
        <v>21.052631578947366</v>
      </c>
      <c r="K2273" s="167"/>
      <c r="L2273" s="155"/>
      <c r="M2273" s="155"/>
      <c r="N2273" s="33"/>
      <c r="O2273" s="33"/>
      <c r="P2273" s="23">
        <f t="shared" si="1"/>
        <v>150.1</v>
      </c>
      <c r="Q2273" s="117"/>
    </row>
    <row r="2274" spans="1:17" ht="15.75" customHeight="1" x14ac:dyDescent="0.3">
      <c r="A2274" s="118">
        <v>5149</v>
      </c>
      <c r="B2274" s="118">
        <v>209</v>
      </c>
      <c r="C2274" s="57" t="s">
        <v>635</v>
      </c>
      <c r="D2274" s="57">
        <v>18</v>
      </c>
      <c r="E2274" s="58">
        <v>43626</v>
      </c>
      <c r="F2274" s="57">
        <v>5228</v>
      </c>
      <c r="G2274" s="57">
        <v>7123</v>
      </c>
      <c r="H2274" s="57">
        <v>6808</v>
      </c>
      <c r="I2274" s="57">
        <v>6</v>
      </c>
      <c r="J2274" s="152">
        <f t="shared" si="12"/>
        <v>19.936708860759495</v>
      </c>
      <c r="K2274" s="167"/>
      <c r="L2274" s="154">
        <f>AVERAGE(J2274:J2275)</f>
        <v>19.725212285741343</v>
      </c>
      <c r="M2274" s="154">
        <f>_xlfn.STDEV.S(J2274,J2275)</f>
        <v>0.29910132478612755</v>
      </c>
      <c r="N2274" s="33"/>
      <c r="O2274" s="33"/>
      <c r="P2274" s="23">
        <f t="shared" si="1"/>
        <v>158</v>
      </c>
      <c r="Q2274" s="117">
        <f>AVERAGE(P2274:P2275)</f>
        <v>159.19999999999999</v>
      </c>
    </row>
    <row r="2275" spans="1:17" ht="15.75" customHeight="1" x14ac:dyDescent="0.3">
      <c r="A2275" s="118">
        <v>5150</v>
      </c>
      <c r="B2275" s="118">
        <v>210</v>
      </c>
      <c r="C2275" s="57" t="s">
        <v>635</v>
      </c>
      <c r="D2275" s="57">
        <v>18</v>
      </c>
      <c r="E2275" s="58">
        <v>43626</v>
      </c>
      <c r="F2275" s="57">
        <v>5223</v>
      </c>
      <c r="G2275" s="57">
        <v>7140</v>
      </c>
      <c r="H2275" s="57">
        <v>6827</v>
      </c>
      <c r="I2275" s="57"/>
      <c r="J2275" s="152">
        <f t="shared" si="12"/>
        <v>19.513715710723194</v>
      </c>
      <c r="K2275" s="167"/>
      <c r="L2275" s="155"/>
      <c r="M2275" s="155"/>
      <c r="N2275" s="33"/>
      <c r="O2275" s="33"/>
      <c r="P2275" s="23">
        <f t="shared" si="1"/>
        <v>160.4</v>
      </c>
      <c r="Q2275" s="117"/>
    </row>
    <row r="2276" spans="1:17" ht="15.75" customHeight="1" x14ac:dyDescent="0.3">
      <c r="A2276" s="118">
        <v>5549</v>
      </c>
      <c r="B2276" s="118">
        <v>41</v>
      </c>
      <c r="C2276" s="7" t="s">
        <v>635</v>
      </c>
      <c r="D2276" s="7">
        <v>20</v>
      </c>
      <c r="E2276" s="156">
        <v>43649</v>
      </c>
      <c r="F2276" s="7">
        <v>5264</v>
      </c>
      <c r="G2276" s="7">
        <v>7398</v>
      </c>
      <c r="H2276" s="7">
        <v>7008</v>
      </c>
      <c r="I2276" s="7">
        <v>9</v>
      </c>
      <c r="J2276" s="152">
        <f t="shared" si="12"/>
        <v>22.362385321100916</v>
      </c>
      <c r="K2276" s="167"/>
      <c r="L2276" s="154">
        <f>AVERAGE(J2276:J2277)</f>
        <v>22.197174395710277</v>
      </c>
      <c r="M2276" s="154">
        <f>_xlfn.STDEV.S(J2276,J2277)</f>
        <v>0.23364353133965352</v>
      </c>
      <c r="N2276" s="33"/>
      <c r="O2276" s="33"/>
      <c r="P2276" s="23">
        <f t="shared" si="1"/>
        <v>174.4</v>
      </c>
      <c r="Q2276" s="117">
        <f>AVERAGE(P2276:P2277)</f>
        <v>174.8</v>
      </c>
    </row>
    <row r="2277" spans="1:17" ht="15.75" customHeight="1" x14ac:dyDescent="0.3">
      <c r="A2277" s="118">
        <v>5550</v>
      </c>
      <c r="B2277" s="118">
        <v>42</v>
      </c>
      <c r="C2277" s="7" t="s">
        <v>635</v>
      </c>
      <c r="D2277" s="7">
        <v>20</v>
      </c>
      <c r="E2277" s="156">
        <v>43649</v>
      </c>
      <c r="F2277" s="7">
        <v>5270</v>
      </c>
      <c r="G2277" s="7">
        <v>7408</v>
      </c>
      <c r="H2277" s="7">
        <v>7022</v>
      </c>
      <c r="I2277" s="7"/>
      <c r="J2277" s="152">
        <f t="shared" si="12"/>
        <v>22.031963470319635</v>
      </c>
      <c r="K2277" s="167"/>
      <c r="L2277" s="155"/>
      <c r="M2277" s="155"/>
      <c r="N2277" s="33"/>
      <c r="O2277" s="33"/>
      <c r="P2277" s="23">
        <f t="shared" si="1"/>
        <v>175.2</v>
      </c>
      <c r="Q2277" s="117"/>
    </row>
    <row r="2278" spans="1:17" ht="15.75" customHeight="1" x14ac:dyDescent="0.3">
      <c r="A2278" s="118">
        <v>6199</v>
      </c>
      <c r="B2278" s="118">
        <v>223</v>
      </c>
      <c r="C2278" s="7" t="s">
        <v>635</v>
      </c>
      <c r="D2278" s="7">
        <v>22</v>
      </c>
      <c r="E2278" s="156">
        <v>43685</v>
      </c>
      <c r="F2278" s="7">
        <v>5225</v>
      </c>
      <c r="G2278" s="7">
        <v>6772</v>
      </c>
      <c r="H2278" s="7">
        <v>6544</v>
      </c>
      <c r="I2278" s="7">
        <v>9</v>
      </c>
      <c r="J2278" s="152">
        <f t="shared" si="12"/>
        <v>17.285822592873391</v>
      </c>
      <c r="K2278" s="167"/>
      <c r="L2278" s="154">
        <f>AVERAGE(J2278:J2279)</f>
        <v>17.221147992227007</v>
      </c>
      <c r="M2278" s="154">
        <f>_xlfn.STDEV.S(J2278,J2279)</f>
        <v>9.1463697375180425E-2</v>
      </c>
      <c r="N2278" s="33"/>
      <c r="O2278" s="33"/>
      <c r="P2278" s="23">
        <f t="shared" si="1"/>
        <v>131.9</v>
      </c>
      <c r="Q2278" s="117">
        <f>AVERAGE(P2278:P2279)</f>
        <v>128.9</v>
      </c>
    </row>
    <row r="2279" spans="1:17" ht="15.75" customHeight="1" x14ac:dyDescent="0.3">
      <c r="A2279" s="118">
        <v>6200</v>
      </c>
      <c r="B2279" s="118">
        <v>223</v>
      </c>
      <c r="C2279" s="7" t="s">
        <v>635</v>
      </c>
      <c r="D2279" s="7">
        <v>22</v>
      </c>
      <c r="E2279" s="156">
        <v>43685</v>
      </c>
      <c r="F2279" s="7">
        <v>5225</v>
      </c>
      <c r="G2279" s="7">
        <v>6700</v>
      </c>
      <c r="H2279" s="7">
        <v>6484</v>
      </c>
      <c r="I2279" s="7"/>
      <c r="J2279" s="152">
        <f t="shared" si="12"/>
        <v>17.156473391580622</v>
      </c>
      <c r="K2279" s="167"/>
      <c r="L2279" s="155"/>
      <c r="M2279" s="155"/>
      <c r="N2279" s="33"/>
      <c r="O2279" s="33"/>
      <c r="P2279" s="23">
        <f t="shared" si="1"/>
        <v>125.9</v>
      </c>
      <c r="Q2279" s="117"/>
    </row>
    <row r="2280" spans="1:17" ht="15.75" customHeight="1" x14ac:dyDescent="0.3">
      <c r="A2280" s="118">
        <v>3501</v>
      </c>
      <c r="B2280" s="118">
        <v>257</v>
      </c>
      <c r="C2280" s="67" t="s">
        <v>636</v>
      </c>
      <c r="D2280" s="67">
        <v>13</v>
      </c>
      <c r="E2280" s="68">
        <v>43587</v>
      </c>
      <c r="F2280" s="67">
        <v>5226</v>
      </c>
      <c r="G2280" s="67">
        <v>7657</v>
      </c>
      <c r="H2280" s="67">
        <v>7199</v>
      </c>
      <c r="I2280" s="67">
        <v>1</v>
      </c>
      <c r="J2280" s="157">
        <f t="shared" si="12"/>
        <v>23.213380638621388</v>
      </c>
      <c r="K2280" s="168" t="s">
        <v>13</v>
      </c>
      <c r="L2280" s="159">
        <f>AVERAGE(J2280:J2281)</f>
        <v>23.544068010113044</v>
      </c>
      <c r="M2280" s="159">
        <f>_xlfn.STDEV.S(J2280,J2281)</f>
        <v>0.46766256566900782</v>
      </c>
      <c r="N2280" s="33">
        <v>1</v>
      </c>
      <c r="O2280" s="33"/>
      <c r="P2280" s="23">
        <f t="shared" si="1"/>
        <v>197.3</v>
      </c>
      <c r="Q2280" s="117">
        <f>AVERAGE(P2280:P2281)</f>
        <v>200.85000000000002</v>
      </c>
    </row>
    <row r="2281" spans="1:17" ht="15.75" customHeight="1" x14ac:dyDescent="0.3">
      <c r="A2281" s="118">
        <v>3502</v>
      </c>
      <c r="B2281" s="118">
        <v>258</v>
      </c>
      <c r="C2281" s="67" t="s">
        <v>636</v>
      </c>
      <c r="D2281" s="67">
        <v>13</v>
      </c>
      <c r="E2281" s="68">
        <v>43587</v>
      </c>
      <c r="F2281" s="67">
        <v>5266</v>
      </c>
      <c r="G2281" s="67">
        <v>7798</v>
      </c>
      <c r="H2281" s="67">
        <v>7310</v>
      </c>
      <c r="I2281" s="67"/>
      <c r="J2281" s="157">
        <f t="shared" si="12"/>
        <v>23.874755381604697</v>
      </c>
      <c r="K2281" s="168"/>
      <c r="L2281" s="160"/>
      <c r="M2281" s="160"/>
      <c r="N2281" s="33"/>
      <c r="O2281" s="33"/>
      <c r="P2281" s="23">
        <f t="shared" si="1"/>
        <v>204.4</v>
      </c>
      <c r="Q2281" s="117"/>
    </row>
    <row r="2282" spans="1:17" ht="15.75" customHeight="1" x14ac:dyDescent="0.3">
      <c r="A2282" s="118">
        <v>4219</v>
      </c>
      <c r="B2282" s="118">
        <v>249</v>
      </c>
      <c r="C2282" s="67" t="s">
        <v>636</v>
      </c>
      <c r="D2282" s="67">
        <v>15</v>
      </c>
      <c r="E2282" s="68">
        <v>43599</v>
      </c>
      <c r="F2282" s="67">
        <v>5178</v>
      </c>
      <c r="G2282" s="67">
        <v>8574</v>
      </c>
      <c r="H2282" s="67">
        <v>7665</v>
      </c>
      <c r="I2282" s="67"/>
      <c r="J2282" s="157">
        <f t="shared" si="12"/>
        <v>36.55006031363088</v>
      </c>
      <c r="K2282" s="160"/>
      <c r="L2282" s="159">
        <f>AVERAGE(J2282:J2283)</f>
        <v>35.864793334813911</v>
      </c>
      <c r="M2282" s="159">
        <f>_xlfn.STDEV.S(J2282,J2283)</f>
        <v>0.9691138552893942</v>
      </c>
      <c r="N2282" s="33"/>
      <c r="O2282" s="33"/>
      <c r="P2282" s="23">
        <f t="shared" si="1"/>
        <v>248.7</v>
      </c>
      <c r="Q2282" s="117">
        <f>AVERAGE(P2282:P2283)</f>
        <v>255.25</v>
      </c>
    </row>
    <row r="2283" spans="1:17" ht="15.75" customHeight="1" x14ac:dyDescent="0.3">
      <c r="A2283" s="118">
        <v>4220</v>
      </c>
      <c r="B2283" s="118">
        <v>250</v>
      </c>
      <c r="C2283" s="67" t="s">
        <v>636</v>
      </c>
      <c r="D2283" s="67">
        <v>15</v>
      </c>
      <c r="E2283" s="68">
        <v>43599</v>
      </c>
      <c r="F2283" s="67">
        <v>5274</v>
      </c>
      <c r="G2283" s="67">
        <v>8813</v>
      </c>
      <c r="H2283" s="67">
        <v>7892</v>
      </c>
      <c r="I2283" s="67"/>
      <c r="J2283" s="157">
        <f t="shared" si="12"/>
        <v>35.179526355996941</v>
      </c>
      <c r="K2283" s="160"/>
      <c r="L2283" s="160"/>
      <c r="M2283" s="160"/>
      <c r="N2283" s="33"/>
      <c r="O2283" s="33"/>
      <c r="P2283" s="23">
        <f t="shared" si="1"/>
        <v>261.8</v>
      </c>
      <c r="Q2283" s="117"/>
    </row>
    <row r="2284" spans="1:17" ht="15.75" customHeight="1" x14ac:dyDescent="0.3">
      <c r="A2284" s="118">
        <v>4865</v>
      </c>
      <c r="B2284" s="118">
        <v>249</v>
      </c>
      <c r="C2284" s="67" t="s">
        <v>636</v>
      </c>
      <c r="D2284" s="67">
        <v>17</v>
      </c>
      <c r="E2284" s="68">
        <v>43619</v>
      </c>
      <c r="F2284" s="67">
        <v>5178</v>
      </c>
      <c r="G2284" s="67">
        <v>8347</v>
      </c>
      <c r="H2284" s="67">
        <v>7720</v>
      </c>
      <c r="I2284" s="67"/>
      <c r="J2284" s="157">
        <f t="shared" si="12"/>
        <v>24.665617623918173</v>
      </c>
      <c r="K2284" s="168"/>
      <c r="L2284" s="159">
        <f>AVERAGE(J2284:J2285)</f>
        <v>25.309438578256749</v>
      </c>
      <c r="M2284" s="159">
        <f>_xlfn.STDEV.S(J2284,J2285)</f>
        <v>0.91050032536560332</v>
      </c>
      <c r="N2284" s="33"/>
      <c r="O2284" s="33"/>
      <c r="P2284" s="23">
        <f t="shared" si="1"/>
        <v>254.2</v>
      </c>
      <c r="Q2284" s="117">
        <f>AVERAGE(P2284:P2285)</f>
        <v>249.05</v>
      </c>
    </row>
    <row r="2285" spans="1:17" ht="15.75" customHeight="1" x14ac:dyDescent="0.3">
      <c r="A2285" s="118">
        <v>4866</v>
      </c>
      <c r="B2285" s="118">
        <v>250</v>
      </c>
      <c r="C2285" s="67" t="s">
        <v>636</v>
      </c>
      <c r="D2285" s="67">
        <v>17</v>
      </c>
      <c r="E2285" s="68">
        <v>43619</v>
      </c>
      <c r="F2285" s="67">
        <v>5274</v>
      </c>
      <c r="G2285" s="67">
        <v>8346</v>
      </c>
      <c r="H2285" s="67">
        <v>7713</v>
      </c>
      <c r="I2285" s="67"/>
      <c r="J2285" s="157">
        <f t="shared" si="12"/>
        <v>25.953259532595325</v>
      </c>
      <c r="K2285" s="168"/>
      <c r="L2285" s="160"/>
      <c r="M2285" s="160"/>
      <c r="N2285" s="33"/>
      <c r="O2285" s="33"/>
      <c r="P2285" s="23">
        <f t="shared" si="1"/>
        <v>243.9</v>
      </c>
      <c r="Q2285" s="117"/>
    </row>
    <row r="2286" spans="1:17" ht="15.75" customHeight="1" x14ac:dyDescent="0.3">
      <c r="A2286" s="118">
        <v>5445</v>
      </c>
      <c r="B2286" s="118">
        <v>183</v>
      </c>
      <c r="C2286" s="7" t="s">
        <v>636</v>
      </c>
      <c r="D2286" s="7">
        <v>19</v>
      </c>
      <c r="E2286" s="156">
        <v>43637</v>
      </c>
      <c r="F2286" s="7">
        <v>5192</v>
      </c>
      <c r="G2286" s="7">
        <v>8074</v>
      </c>
      <c r="H2286" s="7">
        <v>7475</v>
      </c>
      <c r="I2286" s="7">
        <v>7</v>
      </c>
      <c r="J2286" s="161">
        <f t="shared" si="12"/>
        <v>26.237406920718353</v>
      </c>
      <c r="K2286" s="170"/>
      <c r="L2286" s="162">
        <f>AVERAGE(J2286:J2287)</f>
        <v>26.226148846003404</v>
      </c>
      <c r="M2286" s="162">
        <f>_xlfn.STDEV.S(J2286,J2287)</f>
        <v>1.5921321948092527E-2</v>
      </c>
      <c r="N2286" s="33"/>
      <c r="O2286" s="33"/>
      <c r="P2286" s="23">
        <f t="shared" si="1"/>
        <v>228.3</v>
      </c>
      <c r="Q2286" s="117">
        <f>AVERAGE(P2286:P2287)</f>
        <v>226.3</v>
      </c>
    </row>
    <row r="2287" spans="1:17" ht="15.75" customHeight="1" x14ac:dyDescent="0.3">
      <c r="A2287" s="118">
        <v>5446</v>
      </c>
      <c r="B2287" s="118">
        <v>184</v>
      </c>
      <c r="C2287" s="7" t="s">
        <v>636</v>
      </c>
      <c r="D2287" s="7">
        <v>19</v>
      </c>
      <c r="E2287" s="156">
        <v>43637</v>
      </c>
      <c r="F2287" s="7">
        <v>5243</v>
      </c>
      <c r="G2287" s="7">
        <v>8074</v>
      </c>
      <c r="H2287" s="7">
        <v>7486</v>
      </c>
      <c r="I2287" s="7"/>
      <c r="J2287" s="161">
        <f t="shared" si="12"/>
        <v>26.214890771288452</v>
      </c>
      <c r="K2287" s="170"/>
      <c r="L2287" s="23"/>
      <c r="M2287" s="23"/>
      <c r="N2287" s="33"/>
      <c r="O2287" s="33"/>
      <c r="P2287" s="23">
        <f t="shared" si="1"/>
        <v>224.3</v>
      </c>
      <c r="Q2287" s="117"/>
    </row>
    <row r="2288" spans="1:17" ht="15.75" customHeight="1" x14ac:dyDescent="0.3">
      <c r="A2288" s="118">
        <v>6201</v>
      </c>
      <c r="B2288" s="118">
        <v>224</v>
      </c>
      <c r="C2288" s="7" t="s">
        <v>636</v>
      </c>
      <c r="D2288" s="7">
        <v>22</v>
      </c>
      <c r="E2288" s="156">
        <v>43685</v>
      </c>
      <c r="F2288" s="7">
        <v>5231</v>
      </c>
      <c r="G2288" s="7">
        <v>7642</v>
      </c>
      <c r="H2288" s="7">
        <v>7279</v>
      </c>
      <c r="I2288" s="7">
        <v>7</v>
      </c>
      <c r="J2288" s="152">
        <f t="shared" si="12"/>
        <v>17.724609375</v>
      </c>
      <c r="K2288" s="167"/>
      <c r="L2288" s="154">
        <f>AVERAGE(J2288:J2289)</f>
        <v>17.434372726891226</v>
      </c>
      <c r="M2288" s="154">
        <f>_xlfn.STDEV.S(J2288,J2289)</f>
        <v>0.41045660405313306</v>
      </c>
      <c r="N2288" s="33"/>
      <c r="O2288" s="33"/>
      <c r="P2288" s="23">
        <f t="shared" si="1"/>
        <v>204.8</v>
      </c>
      <c r="Q2288" s="117">
        <f>AVERAGE(P2288:P2289)</f>
        <v>214.10000000000002</v>
      </c>
    </row>
    <row r="2289" spans="1:17" ht="15.75" customHeight="1" x14ac:dyDescent="0.3">
      <c r="A2289" s="118">
        <v>6202</v>
      </c>
      <c r="B2289" s="118">
        <v>224</v>
      </c>
      <c r="C2289" s="7" t="s">
        <v>636</v>
      </c>
      <c r="D2289" s="7">
        <v>22</v>
      </c>
      <c r="E2289" s="156">
        <v>43685</v>
      </c>
      <c r="F2289" s="7">
        <v>5231</v>
      </c>
      <c r="G2289" s="7">
        <v>7848</v>
      </c>
      <c r="H2289" s="7">
        <v>7465</v>
      </c>
      <c r="I2289" s="7"/>
      <c r="J2289" s="152">
        <f t="shared" si="12"/>
        <v>17.144136078782456</v>
      </c>
      <c r="K2289" s="167"/>
      <c r="L2289" s="155"/>
      <c r="M2289" s="155"/>
      <c r="N2289" s="33"/>
      <c r="O2289" s="33"/>
      <c r="P2289" s="23">
        <f t="shared" si="1"/>
        <v>223.4</v>
      </c>
      <c r="Q2289" s="117"/>
    </row>
    <row r="2290" spans="1:17" ht="15.75" customHeight="1" x14ac:dyDescent="0.3">
      <c r="A2290" s="118">
        <v>3503</v>
      </c>
      <c r="B2290" s="118">
        <v>259</v>
      </c>
      <c r="C2290" s="67" t="s">
        <v>637</v>
      </c>
      <c r="D2290" s="67">
        <v>13</v>
      </c>
      <c r="E2290" s="68">
        <v>43587</v>
      </c>
      <c r="F2290" s="67">
        <v>5198</v>
      </c>
      <c r="G2290" s="67">
        <v>8384</v>
      </c>
      <c r="H2290" s="67">
        <v>7484</v>
      </c>
      <c r="I2290" s="67">
        <v>1</v>
      </c>
      <c r="J2290" s="157">
        <f t="shared" si="12"/>
        <v>39.370078740157481</v>
      </c>
      <c r="K2290" s="168" t="s">
        <v>377</v>
      </c>
      <c r="L2290" s="159">
        <f>AVERAGE(J2290:J2291)</f>
        <v>38.774743302911261</v>
      </c>
      <c r="M2290" s="159">
        <f>_xlfn.STDEV.S(J2290,J2291)</f>
        <v>0.84193144951492105</v>
      </c>
      <c r="N2290" s="33">
        <v>1</v>
      </c>
      <c r="O2290" s="33"/>
      <c r="P2290" s="23">
        <f t="shared" si="1"/>
        <v>228.6</v>
      </c>
      <c r="Q2290" s="117">
        <f>AVERAGE(P2290:P2291)</f>
        <v>227.45</v>
      </c>
    </row>
    <row r="2291" spans="1:17" ht="15.75" customHeight="1" x14ac:dyDescent="0.3">
      <c r="A2291" s="118">
        <v>3504</v>
      </c>
      <c r="B2291" s="118">
        <v>260</v>
      </c>
      <c r="C2291" s="67" t="s">
        <v>637</v>
      </c>
      <c r="D2291" s="67">
        <v>13</v>
      </c>
      <c r="E2291" s="68">
        <v>43587</v>
      </c>
      <c r="F2291" s="67">
        <v>5247</v>
      </c>
      <c r="G2291" s="67">
        <v>8374</v>
      </c>
      <c r="H2291" s="67">
        <v>7510</v>
      </c>
      <c r="I2291" s="67"/>
      <c r="J2291" s="157">
        <f t="shared" si="12"/>
        <v>38.179407865665041</v>
      </c>
      <c r="K2291" s="168"/>
      <c r="L2291" s="160"/>
      <c r="M2291" s="160"/>
      <c r="N2291" s="33"/>
      <c r="O2291" s="33"/>
      <c r="P2291" s="23">
        <f t="shared" si="1"/>
        <v>226.3</v>
      </c>
      <c r="Q2291" s="117"/>
    </row>
    <row r="2292" spans="1:17" ht="15.75" customHeight="1" x14ac:dyDescent="0.3">
      <c r="A2292" s="118">
        <v>4221</v>
      </c>
      <c r="B2292" s="118">
        <v>251</v>
      </c>
      <c r="C2292" s="67" t="s">
        <v>637</v>
      </c>
      <c r="D2292" s="67">
        <v>15</v>
      </c>
      <c r="E2292" s="68">
        <v>43599</v>
      </c>
      <c r="F2292" s="67">
        <v>5258</v>
      </c>
      <c r="G2292" s="67">
        <v>7567</v>
      </c>
      <c r="H2292" s="67">
        <v>7001</v>
      </c>
      <c r="I2292" s="67"/>
      <c r="J2292" s="157">
        <f t="shared" si="12"/>
        <v>32.472748135398739</v>
      </c>
      <c r="K2292" s="160" t="s">
        <v>13</v>
      </c>
      <c r="L2292" s="159">
        <f>AVERAGE(J2292:J2293)</f>
        <v>32.191430247474649</v>
      </c>
      <c r="M2292" s="159">
        <f>_xlfn.STDEV.S(J2292,J2293)</f>
        <v>0.39784357244039908</v>
      </c>
      <c r="N2292" s="33"/>
      <c r="O2292" s="33"/>
      <c r="P2292" s="23">
        <f t="shared" si="1"/>
        <v>174.3</v>
      </c>
      <c r="Q2292" s="117">
        <f>AVERAGE(P2292:P2293)</f>
        <v>176.15</v>
      </c>
    </row>
    <row r="2293" spans="1:17" ht="15.75" customHeight="1" x14ac:dyDescent="0.3">
      <c r="A2293" s="118">
        <v>4222</v>
      </c>
      <c r="B2293" s="118">
        <v>252</v>
      </c>
      <c r="C2293" s="67" t="s">
        <v>637</v>
      </c>
      <c r="D2293" s="67">
        <v>15</v>
      </c>
      <c r="E2293" s="68">
        <v>43599</v>
      </c>
      <c r="F2293" s="67">
        <v>5296</v>
      </c>
      <c r="G2293" s="67">
        <v>7644</v>
      </c>
      <c r="H2293" s="67">
        <v>7076</v>
      </c>
      <c r="I2293" s="67"/>
      <c r="J2293" s="157">
        <f t="shared" si="12"/>
        <v>31.910112359550563</v>
      </c>
      <c r="K2293" s="160"/>
      <c r="L2293" s="160"/>
      <c r="M2293" s="160"/>
      <c r="N2293" s="33"/>
      <c r="O2293" s="33"/>
      <c r="P2293" s="23">
        <f t="shared" si="1"/>
        <v>178</v>
      </c>
      <c r="Q2293" s="117"/>
    </row>
    <row r="2294" spans="1:17" ht="15.75" customHeight="1" x14ac:dyDescent="0.3">
      <c r="A2294" s="118">
        <v>4867</v>
      </c>
      <c r="B2294" s="118">
        <v>251</v>
      </c>
      <c r="C2294" s="67" t="s">
        <v>637</v>
      </c>
      <c r="D2294" s="67">
        <v>17</v>
      </c>
      <c r="E2294" s="68">
        <v>43619</v>
      </c>
      <c r="F2294" s="67">
        <v>5258</v>
      </c>
      <c r="G2294" s="67">
        <v>7051</v>
      </c>
      <c r="H2294" s="67">
        <v>6676</v>
      </c>
      <c r="I2294" s="67"/>
      <c r="J2294" s="157">
        <f t="shared" si="12"/>
        <v>26.44569816643159</v>
      </c>
      <c r="K2294" s="168"/>
      <c r="L2294" s="159">
        <f>AVERAGE(J2294:J2295)</f>
        <v>26.403459972990031</v>
      </c>
      <c r="M2294" s="159">
        <f>_xlfn.STDEV.S(J2294,J2295)</f>
        <v>5.973382601519104E-2</v>
      </c>
      <c r="N2294" s="33"/>
      <c r="O2294" s="33"/>
      <c r="P2294" s="23">
        <f t="shared" si="1"/>
        <v>141.80000000000001</v>
      </c>
      <c r="Q2294" s="117">
        <f>AVERAGE(P2294:P2295)</f>
        <v>146.19999999999999</v>
      </c>
    </row>
    <row r="2295" spans="1:17" ht="15.75" customHeight="1" x14ac:dyDescent="0.3">
      <c r="A2295" s="118">
        <v>4868</v>
      </c>
      <c r="B2295" s="118">
        <v>252</v>
      </c>
      <c r="C2295" s="67" t="s">
        <v>637</v>
      </c>
      <c r="D2295" s="67">
        <v>17</v>
      </c>
      <c r="E2295" s="68">
        <v>43619</v>
      </c>
      <c r="F2295" s="67">
        <v>5296</v>
      </c>
      <c r="G2295" s="67">
        <v>7199</v>
      </c>
      <c r="H2295" s="67">
        <v>6802</v>
      </c>
      <c r="I2295" s="67"/>
      <c r="J2295" s="157">
        <f t="shared" si="12"/>
        <v>26.361221779548472</v>
      </c>
      <c r="K2295" s="168"/>
      <c r="L2295" s="160"/>
      <c r="M2295" s="160"/>
      <c r="N2295" s="33"/>
      <c r="O2295" s="33"/>
      <c r="P2295" s="23">
        <f t="shared" si="1"/>
        <v>150.6</v>
      </c>
      <c r="Q2295" s="117"/>
    </row>
    <row r="2296" spans="1:17" ht="15.75" customHeight="1" x14ac:dyDescent="0.3">
      <c r="A2296" s="118">
        <v>5447</v>
      </c>
      <c r="B2296" s="118">
        <v>185</v>
      </c>
      <c r="C2296" s="7" t="s">
        <v>637</v>
      </c>
      <c r="D2296" s="7">
        <v>19</v>
      </c>
      <c r="E2296" s="156">
        <v>43637</v>
      </c>
      <c r="F2296" s="7">
        <v>5288</v>
      </c>
      <c r="G2296" s="7">
        <v>7714</v>
      </c>
      <c r="H2296" s="7">
        <v>7121</v>
      </c>
      <c r="I2296" s="7">
        <v>10</v>
      </c>
      <c r="J2296" s="161">
        <f t="shared" si="12"/>
        <v>32.351336606655757</v>
      </c>
      <c r="K2296" s="170"/>
      <c r="L2296" s="162">
        <f>AVERAGE(J2296:J2297)</f>
        <v>30.170377298036875</v>
      </c>
      <c r="M2296" s="162">
        <f>_xlfn.STDEV.S(J2296,J2297)</f>
        <v>3.0843422332326731</v>
      </c>
      <c r="N2296" s="33"/>
      <c r="O2296" s="33"/>
      <c r="P2296" s="23">
        <f t="shared" si="1"/>
        <v>183.3</v>
      </c>
      <c r="Q2296" s="117">
        <f>AVERAGE(P2296:P2297)</f>
        <v>186.15</v>
      </c>
    </row>
    <row r="2297" spans="1:17" ht="15.75" customHeight="1" x14ac:dyDescent="0.3">
      <c r="A2297" s="118">
        <v>5448</v>
      </c>
      <c r="B2297" s="118">
        <v>186</v>
      </c>
      <c r="C2297" s="7" t="s">
        <v>637</v>
      </c>
      <c r="D2297" s="7">
        <v>19</v>
      </c>
      <c r="E2297" s="156">
        <v>43637</v>
      </c>
      <c r="F2297" s="7">
        <v>5251</v>
      </c>
      <c r="G2297" s="7">
        <v>7670</v>
      </c>
      <c r="H2297" s="7">
        <v>7141</v>
      </c>
      <c r="I2297" s="7"/>
      <c r="J2297" s="161">
        <f t="shared" si="12"/>
        <v>27.989417989417991</v>
      </c>
      <c r="K2297" s="170"/>
      <c r="L2297" s="23"/>
      <c r="M2297" s="23"/>
      <c r="N2297" s="33"/>
      <c r="O2297" s="33"/>
      <c r="P2297" s="23">
        <f t="shared" si="1"/>
        <v>189</v>
      </c>
      <c r="Q2297" s="117"/>
    </row>
    <row r="2298" spans="1:17" ht="15.75" customHeight="1" x14ac:dyDescent="0.3">
      <c r="A2298" s="118">
        <v>6203</v>
      </c>
      <c r="B2298" s="118">
        <v>225</v>
      </c>
      <c r="C2298" s="7" t="s">
        <v>637</v>
      </c>
      <c r="D2298" s="7">
        <v>22</v>
      </c>
      <c r="E2298" s="156">
        <v>43685</v>
      </c>
      <c r="F2298" s="7">
        <v>5260</v>
      </c>
      <c r="G2298" s="7">
        <v>7082</v>
      </c>
      <c r="H2298" s="7">
        <v>6784</v>
      </c>
      <c r="I2298" s="7">
        <v>10</v>
      </c>
      <c r="J2298" s="152">
        <f t="shared" si="12"/>
        <v>19.553805774278217</v>
      </c>
      <c r="K2298" s="167"/>
      <c r="L2298" s="154">
        <f>AVERAGE(J2298:J2299)</f>
        <v>19.07922846853446</v>
      </c>
      <c r="M2298" s="154">
        <f>_xlfn.STDEV.S(J2298,J2299)</f>
        <v>0.67115366217730721</v>
      </c>
      <c r="N2298" s="33"/>
      <c r="O2298" s="33"/>
      <c r="P2298" s="23">
        <f t="shared" si="1"/>
        <v>152.4</v>
      </c>
      <c r="Q2298" s="117">
        <f>AVERAGE(P2298:P2299)</f>
        <v>147.15</v>
      </c>
    </row>
    <row r="2299" spans="1:17" ht="15.75" customHeight="1" x14ac:dyDescent="0.3">
      <c r="A2299" s="118">
        <v>6204</v>
      </c>
      <c r="B2299" s="118">
        <v>225</v>
      </c>
      <c r="C2299" s="7" t="s">
        <v>637</v>
      </c>
      <c r="D2299" s="7">
        <v>22</v>
      </c>
      <c r="E2299" s="156">
        <v>43685</v>
      </c>
      <c r="F2299" s="7">
        <v>5260</v>
      </c>
      <c r="G2299" s="7">
        <v>6943</v>
      </c>
      <c r="H2299" s="7">
        <v>6679</v>
      </c>
      <c r="I2299" s="7"/>
      <c r="J2299" s="152">
        <f t="shared" si="12"/>
        <v>18.604651162790699</v>
      </c>
      <c r="K2299" s="167"/>
      <c r="L2299" s="155"/>
      <c r="M2299" s="155"/>
      <c r="N2299" s="33"/>
      <c r="O2299" s="33"/>
      <c r="P2299" s="23">
        <f t="shared" si="1"/>
        <v>141.9</v>
      </c>
      <c r="Q2299" s="117"/>
    </row>
    <row r="2300" spans="1:17" ht="15.75" customHeight="1" x14ac:dyDescent="0.3">
      <c r="A2300" s="118">
        <v>3505</v>
      </c>
      <c r="B2300" s="118">
        <v>261</v>
      </c>
      <c r="C2300" s="67" t="s">
        <v>638</v>
      </c>
      <c r="D2300" s="67">
        <v>13</v>
      </c>
      <c r="E2300" s="68">
        <v>43587</v>
      </c>
      <c r="F2300" s="67">
        <v>5229</v>
      </c>
      <c r="G2300" s="67">
        <v>8115</v>
      </c>
      <c r="H2300" s="67">
        <v>7348</v>
      </c>
      <c r="I2300" s="67">
        <v>1</v>
      </c>
      <c r="J2300" s="157">
        <f t="shared" si="12"/>
        <v>36.196319018404907</v>
      </c>
      <c r="K2300" s="168" t="s">
        <v>497</v>
      </c>
      <c r="L2300" s="159">
        <f>AVERAGE(J2300:J2301)</f>
        <v>35.78136387879735</v>
      </c>
      <c r="M2300" s="159">
        <f>_xlfn.STDEV.S(J2300,J2301)</f>
        <v>0.58683518620942254</v>
      </c>
      <c r="N2300" s="33">
        <v>1</v>
      </c>
      <c r="O2300" s="33"/>
      <c r="P2300" s="23">
        <f t="shared" si="1"/>
        <v>211.9</v>
      </c>
      <c r="Q2300" s="117">
        <f>AVERAGE(P2300:P2301)</f>
        <v>215.8</v>
      </c>
    </row>
    <row r="2301" spans="1:17" ht="15.75" customHeight="1" x14ac:dyDescent="0.3">
      <c r="A2301" s="118">
        <v>3506</v>
      </c>
      <c r="B2301" s="118">
        <v>262</v>
      </c>
      <c r="C2301" s="67" t="s">
        <v>638</v>
      </c>
      <c r="D2301" s="67">
        <v>13</v>
      </c>
      <c r="E2301" s="68">
        <v>43587</v>
      </c>
      <c r="F2301" s="67">
        <v>5194</v>
      </c>
      <c r="G2301" s="67">
        <v>8168</v>
      </c>
      <c r="H2301" s="67">
        <v>7391</v>
      </c>
      <c r="I2301" s="67"/>
      <c r="J2301" s="157">
        <f t="shared" si="12"/>
        <v>35.366408739189801</v>
      </c>
      <c r="K2301" s="168"/>
      <c r="L2301" s="160"/>
      <c r="M2301" s="160"/>
      <c r="N2301" s="33"/>
      <c r="O2301" s="33"/>
      <c r="P2301" s="23">
        <f t="shared" si="1"/>
        <v>219.7</v>
      </c>
      <c r="Q2301" s="117"/>
    </row>
    <row r="2302" spans="1:17" ht="15.75" customHeight="1" x14ac:dyDescent="0.3">
      <c r="A2302" s="118">
        <v>4223</v>
      </c>
      <c r="B2302" s="118">
        <v>253</v>
      </c>
      <c r="C2302" s="67" t="s">
        <v>638</v>
      </c>
      <c r="D2302" s="67">
        <v>15</v>
      </c>
      <c r="E2302" s="68">
        <v>43599</v>
      </c>
      <c r="F2302" s="67">
        <v>5257</v>
      </c>
      <c r="G2302" s="67">
        <v>8062</v>
      </c>
      <c r="H2302" s="67">
        <v>7518</v>
      </c>
      <c r="I2302" s="67"/>
      <c r="J2302" s="157">
        <f t="shared" si="12"/>
        <v>24.060150375939848</v>
      </c>
      <c r="K2302" s="160"/>
      <c r="L2302" s="159">
        <f>AVERAGE(J2302:J2303)</f>
        <v>25.005173484169138</v>
      </c>
      <c r="M2302" s="159">
        <f>_xlfn.STDEV.S(J2302,J2303)</f>
        <v>1.3364644964138384</v>
      </c>
      <c r="N2302" s="33"/>
      <c r="O2302" s="33"/>
      <c r="P2302" s="23">
        <f t="shared" si="1"/>
        <v>226.1</v>
      </c>
      <c r="Q2302" s="117">
        <f>AVERAGE(P2302:P2303)</f>
        <v>227.5</v>
      </c>
    </row>
    <row r="2303" spans="1:17" ht="15.75" customHeight="1" x14ac:dyDescent="0.3">
      <c r="A2303" s="118">
        <v>4224</v>
      </c>
      <c r="B2303" s="118">
        <v>254</v>
      </c>
      <c r="C2303" s="67" t="s">
        <v>638</v>
      </c>
      <c r="D2303" s="67">
        <v>15</v>
      </c>
      <c r="E2303" s="68">
        <v>43599</v>
      </c>
      <c r="F2303" s="67">
        <v>5257</v>
      </c>
      <c r="G2303" s="67">
        <v>8140</v>
      </c>
      <c r="H2303" s="67">
        <v>7546</v>
      </c>
      <c r="I2303" s="67"/>
      <c r="J2303" s="157">
        <f t="shared" si="12"/>
        <v>25.950196592398427</v>
      </c>
      <c r="K2303" s="160"/>
      <c r="L2303" s="160"/>
      <c r="M2303" s="160"/>
      <c r="N2303" s="33"/>
      <c r="O2303" s="33"/>
      <c r="P2303" s="23">
        <f t="shared" si="1"/>
        <v>228.9</v>
      </c>
      <c r="Q2303" s="117"/>
    </row>
    <row r="2304" spans="1:17" ht="15.75" customHeight="1" x14ac:dyDescent="0.3">
      <c r="A2304" s="118">
        <v>4869</v>
      </c>
      <c r="B2304" s="118">
        <v>253</v>
      </c>
      <c r="C2304" s="67" t="s">
        <v>638</v>
      </c>
      <c r="D2304" s="67">
        <v>17</v>
      </c>
      <c r="E2304" s="68">
        <v>43619</v>
      </c>
      <c r="F2304" s="67">
        <v>5257</v>
      </c>
      <c r="G2304" s="67">
        <v>7884</v>
      </c>
      <c r="H2304" s="67">
        <v>7378</v>
      </c>
      <c r="I2304" s="67"/>
      <c r="J2304" s="157">
        <f t="shared" si="12"/>
        <v>23.856671381423858</v>
      </c>
      <c r="K2304" s="168"/>
      <c r="L2304" s="159">
        <f>AVERAGE(J2304:J2305)</f>
        <v>24.417733485453233</v>
      </c>
      <c r="M2304" s="159">
        <f>_xlfn.STDEV.S(J2304,J2305)</f>
        <v>0.79346163685192905</v>
      </c>
      <c r="N2304" s="33"/>
      <c r="O2304" s="33"/>
      <c r="P2304" s="23">
        <f t="shared" si="1"/>
        <v>212.1</v>
      </c>
      <c r="Q2304" s="117">
        <f>AVERAGE(P2304:P2305)</f>
        <v>223.95</v>
      </c>
    </row>
    <row r="2305" spans="1:17" ht="15.75" customHeight="1" x14ac:dyDescent="0.3">
      <c r="A2305" s="118">
        <v>4870</v>
      </c>
      <c r="B2305" s="118">
        <v>254</v>
      </c>
      <c r="C2305" s="67" t="s">
        <v>638</v>
      </c>
      <c r="D2305" s="67">
        <v>17</v>
      </c>
      <c r="E2305" s="68">
        <v>43619</v>
      </c>
      <c r="F2305" s="67">
        <v>5257</v>
      </c>
      <c r="G2305" s="67">
        <v>8204</v>
      </c>
      <c r="H2305" s="67">
        <v>7615</v>
      </c>
      <c r="I2305" s="67"/>
      <c r="J2305" s="157">
        <f t="shared" si="12"/>
        <v>24.978795589482612</v>
      </c>
      <c r="K2305" s="168"/>
      <c r="L2305" s="160"/>
      <c r="M2305" s="160"/>
      <c r="N2305" s="33"/>
      <c r="O2305" s="33"/>
      <c r="P2305" s="23">
        <f t="shared" si="1"/>
        <v>235.8</v>
      </c>
      <c r="Q2305" s="117"/>
    </row>
    <row r="2306" spans="1:17" ht="15.75" customHeight="1" x14ac:dyDescent="0.3">
      <c r="A2306" s="118">
        <v>5449</v>
      </c>
      <c r="B2306" s="118">
        <v>187</v>
      </c>
      <c r="C2306" s="7" t="s">
        <v>638</v>
      </c>
      <c r="D2306" s="7">
        <v>19</v>
      </c>
      <c r="E2306" s="156">
        <v>43637</v>
      </c>
      <c r="F2306" s="7">
        <v>5214</v>
      </c>
      <c r="G2306" s="7">
        <v>8035</v>
      </c>
      <c r="H2306" s="7">
        <v>7383</v>
      </c>
      <c r="I2306" s="7">
        <v>4</v>
      </c>
      <c r="J2306" s="161">
        <f t="shared" si="12"/>
        <v>30.059935454126325</v>
      </c>
      <c r="K2306" s="170"/>
      <c r="L2306" s="162">
        <f>AVERAGE(J2306:J2307)</f>
        <v>30.065096532683771</v>
      </c>
      <c r="M2306" s="162">
        <f>_xlfn.STDEV.S(J2306,J2307)</f>
        <v>7.2988672924132079E-3</v>
      </c>
      <c r="N2306" s="33"/>
      <c r="O2306" s="33"/>
      <c r="P2306" s="23">
        <f t="shared" si="1"/>
        <v>216.9</v>
      </c>
      <c r="Q2306" s="117">
        <f>AVERAGE(P2306:P2307)</f>
        <v>215.2</v>
      </c>
    </row>
    <row r="2307" spans="1:17" ht="15.75" customHeight="1" x14ac:dyDescent="0.3">
      <c r="A2307" s="118">
        <v>5450</v>
      </c>
      <c r="B2307" s="118">
        <v>188</v>
      </c>
      <c r="C2307" s="7" t="s">
        <v>638</v>
      </c>
      <c r="D2307" s="7">
        <v>19</v>
      </c>
      <c r="E2307" s="156">
        <v>43637</v>
      </c>
      <c r="F2307" s="7">
        <v>5267</v>
      </c>
      <c r="G2307" s="7">
        <v>8044</v>
      </c>
      <c r="H2307" s="7">
        <v>7402</v>
      </c>
      <c r="I2307" s="7"/>
      <c r="J2307" s="161">
        <f t="shared" si="12"/>
        <v>30.070257611241217</v>
      </c>
      <c r="K2307" s="170"/>
      <c r="L2307" s="23"/>
      <c r="M2307" s="23"/>
      <c r="N2307" s="33"/>
      <c r="O2307" s="33"/>
      <c r="P2307" s="23">
        <f t="shared" si="1"/>
        <v>213.5</v>
      </c>
      <c r="Q2307" s="117"/>
    </row>
    <row r="2308" spans="1:17" ht="15.75" customHeight="1" x14ac:dyDescent="0.3">
      <c r="A2308" s="118">
        <v>6205</v>
      </c>
      <c r="B2308" s="118">
        <v>226</v>
      </c>
      <c r="C2308" s="7" t="s">
        <v>638</v>
      </c>
      <c r="D2308" s="7">
        <v>22</v>
      </c>
      <c r="E2308" s="156">
        <v>43685</v>
      </c>
      <c r="F2308" s="7">
        <v>5197</v>
      </c>
      <c r="G2308" s="7">
        <v>7946</v>
      </c>
      <c r="H2308" s="7">
        <v>7499</v>
      </c>
      <c r="I2308" s="7">
        <v>5</v>
      </c>
      <c r="J2308" s="152">
        <f t="shared" si="12"/>
        <v>19.417897480451781</v>
      </c>
      <c r="K2308" s="167"/>
      <c r="L2308" s="154">
        <f>AVERAGE(J2308:J2309)</f>
        <v>18.709810066668613</v>
      </c>
      <c r="M2308" s="154">
        <f>_xlfn.STDEV.S(J2308,J2309)</f>
        <v>1.0013868239178465</v>
      </c>
      <c r="N2308" s="33"/>
      <c r="O2308" s="33"/>
      <c r="P2308" s="23">
        <f t="shared" si="1"/>
        <v>230.2</v>
      </c>
      <c r="Q2308" s="117">
        <f>AVERAGE(P2308:P2309)</f>
        <v>231.2</v>
      </c>
    </row>
    <row r="2309" spans="1:17" ht="15.75" customHeight="1" x14ac:dyDescent="0.3">
      <c r="A2309" s="118">
        <v>6206</v>
      </c>
      <c r="B2309" s="118">
        <v>226</v>
      </c>
      <c r="C2309" s="7" t="s">
        <v>638</v>
      </c>
      <c r="D2309" s="7">
        <v>22</v>
      </c>
      <c r="E2309" s="156">
        <v>43685</v>
      </c>
      <c r="F2309" s="7">
        <v>5197</v>
      </c>
      <c r="G2309" s="7">
        <v>7937</v>
      </c>
      <c r="H2309" s="7">
        <v>7519</v>
      </c>
      <c r="I2309" s="7"/>
      <c r="J2309" s="152">
        <f t="shared" si="12"/>
        <v>18.001722652885444</v>
      </c>
      <c r="K2309" s="167"/>
      <c r="L2309" s="155"/>
      <c r="M2309" s="155"/>
      <c r="N2309" s="33"/>
      <c r="O2309" s="33"/>
      <c r="P2309" s="23">
        <f t="shared" si="1"/>
        <v>232.2</v>
      </c>
      <c r="Q2309" s="117"/>
    </row>
    <row r="2310" spans="1:17" ht="15.75" customHeight="1" x14ac:dyDescent="0.3">
      <c r="A2310" s="118">
        <v>3849</v>
      </c>
      <c r="B2310" s="118">
        <v>271</v>
      </c>
      <c r="C2310" s="57" t="s">
        <v>639</v>
      </c>
      <c r="D2310" s="57">
        <v>14</v>
      </c>
      <c r="E2310" s="58">
        <v>43591</v>
      </c>
      <c r="F2310" s="57">
        <v>5224</v>
      </c>
      <c r="G2310" s="151">
        <v>7144</v>
      </c>
      <c r="H2310" s="57">
        <v>6726</v>
      </c>
      <c r="I2310" s="57">
        <v>2</v>
      </c>
      <c r="J2310" s="152">
        <f t="shared" si="12"/>
        <v>27.829560585885488</v>
      </c>
      <c r="K2310" s="167" t="s">
        <v>13</v>
      </c>
      <c r="L2310" s="154">
        <f>AVERAGE(J2310:J2311)</f>
        <v>27.369701146349492</v>
      </c>
      <c r="M2310" s="154">
        <f>_xlfn.STDEV.S(J2310,J2311)</f>
        <v>0.65033945617709932</v>
      </c>
      <c r="N2310" s="33">
        <v>2</v>
      </c>
      <c r="O2310" s="33"/>
      <c r="P2310" s="23">
        <f t="shared" si="1"/>
        <v>150.19999999999999</v>
      </c>
      <c r="Q2310" s="117">
        <f>AVERAGE(P2310:P2311)</f>
        <v>147.75</v>
      </c>
    </row>
    <row r="2311" spans="1:17" ht="15.75" customHeight="1" x14ac:dyDescent="0.3">
      <c r="A2311" s="118">
        <v>3850</v>
      </c>
      <c r="B2311" s="118">
        <v>272</v>
      </c>
      <c r="C2311" s="57" t="s">
        <v>639</v>
      </c>
      <c r="D2311" s="57">
        <v>14</v>
      </c>
      <c r="E2311" s="58">
        <v>43591</v>
      </c>
      <c r="F2311" s="57">
        <v>5257</v>
      </c>
      <c r="G2311" s="151">
        <v>7101</v>
      </c>
      <c r="H2311" s="57">
        <v>6710</v>
      </c>
      <c r="I2311" s="57"/>
      <c r="J2311" s="152">
        <f t="shared" si="12"/>
        <v>26.909841706813491</v>
      </c>
      <c r="K2311" s="167"/>
      <c r="L2311" s="155"/>
      <c r="M2311" s="155"/>
      <c r="N2311" s="33"/>
      <c r="O2311" s="33"/>
      <c r="P2311" s="23">
        <f t="shared" si="1"/>
        <v>145.30000000000001</v>
      </c>
      <c r="Q2311" s="117"/>
    </row>
    <row r="2312" spans="1:17" ht="15.75" customHeight="1" x14ac:dyDescent="0.3">
      <c r="A2312" s="118">
        <v>4505</v>
      </c>
      <c r="B2312" s="118">
        <v>211</v>
      </c>
      <c r="C2312" s="57" t="s">
        <v>639</v>
      </c>
      <c r="D2312" s="57">
        <v>16</v>
      </c>
      <c r="E2312" s="58">
        <v>43607</v>
      </c>
      <c r="F2312" s="57">
        <v>5194</v>
      </c>
      <c r="G2312" s="57">
        <v>7358</v>
      </c>
      <c r="H2312" s="57">
        <v>6893</v>
      </c>
      <c r="I2312" s="57">
        <v>2</v>
      </c>
      <c r="J2312" s="152">
        <f t="shared" si="12"/>
        <v>27.369040612124778</v>
      </c>
      <c r="K2312" s="167"/>
      <c r="L2312" s="154">
        <f>AVERAGE(J2312:J2313)</f>
        <v>27.213593420627731</v>
      </c>
      <c r="M2312" s="154">
        <f>_xlfn.STDEV.S(J2312,J2313)</f>
        <v>0.21983552644793058</v>
      </c>
      <c r="N2312" s="33"/>
      <c r="O2312" s="33"/>
      <c r="P2312" s="23">
        <f t="shared" si="1"/>
        <v>169.9</v>
      </c>
      <c r="Q2312" s="117">
        <f>AVERAGE(P2312:P2313)</f>
        <v>171.8</v>
      </c>
    </row>
    <row r="2313" spans="1:17" ht="15.75" customHeight="1" x14ac:dyDescent="0.3">
      <c r="A2313" s="118">
        <v>4506</v>
      </c>
      <c r="B2313" s="118">
        <v>212</v>
      </c>
      <c r="C2313" s="57" t="s">
        <v>639</v>
      </c>
      <c r="D2313" s="57">
        <v>16</v>
      </c>
      <c r="E2313" s="58">
        <v>43607</v>
      </c>
      <c r="F2313" s="57">
        <v>5225</v>
      </c>
      <c r="G2313" s="57">
        <v>7432</v>
      </c>
      <c r="H2313" s="57">
        <v>6962</v>
      </c>
      <c r="I2313" s="57"/>
      <c r="J2313" s="152">
        <f t="shared" si="12"/>
        <v>27.058146229130685</v>
      </c>
      <c r="K2313" s="167"/>
      <c r="L2313" s="155"/>
      <c r="M2313" s="155"/>
      <c r="N2313" s="33"/>
      <c r="O2313" s="33"/>
      <c r="P2313" s="23">
        <f t="shared" si="1"/>
        <v>173.7</v>
      </c>
      <c r="Q2313" s="117"/>
    </row>
    <row r="2314" spans="1:17" ht="15.75" customHeight="1" x14ac:dyDescent="0.3">
      <c r="A2314" s="118">
        <v>5151</v>
      </c>
      <c r="B2314" s="118">
        <v>211</v>
      </c>
      <c r="C2314" s="57" t="s">
        <v>639</v>
      </c>
      <c r="D2314" s="57">
        <v>18</v>
      </c>
      <c r="E2314" s="58">
        <v>43626</v>
      </c>
      <c r="F2314" s="57">
        <v>5194</v>
      </c>
      <c r="G2314" s="57">
        <v>7024</v>
      </c>
      <c r="H2314" s="57">
        <v>6701</v>
      </c>
      <c r="I2314" s="57">
        <v>8</v>
      </c>
      <c r="J2314" s="152">
        <f t="shared" si="12"/>
        <v>21.433311214333113</v>
      </c>
      <c r="K2314" s="167"/>
      <c r="L2314" s="154">
        <f>AVERAGE(J2314:J2315)</f>
        <v>21.418158828354819</v>
      </c>
      <c r="M2314" s="154">
        <f>_xlfn.STDEV.S(J2314,J2315)</f>
        <v>2.1428709752816931E-2</v>
      </c>
      <c r="N2314" s="33"/>
      <c r="O2314" s="33"/>
      <c r="P2314" s="23">
        <f t="shared" si="1"/>
        <v>150.69999999999999</v>
      </c>
      <c r="Q2314" s="117">
        <f>AVERAGE(P2314:P2315)</f>
        <v>145.19999999999999</v>
      </c>
    </row>
    <row r="2315" spans="1:17" ht="15.75" customHeight="1" x14ac:dyDescent="0.3">
      <c r="A2315" s="118">
        <v>5152</v>
      </c>
      <c r="B2315" s="118">
        <v>212</v>
      </c>
      <c r="C2315" s="57" t="s">
        <v>639</v>
      </c>
      <c r="D2315" s="57">
        <v>18</v>
      </c>
      <c r="E2315" s="58">
        <v>43626</v>
      </c>
      <c r="F2315" s="57">
        <v>5225</v>
      </c>
      <c r="G2315" s="57">
        <v>6921</v>
      </c>
      <c r="H2315" s="57">
        <v>6622</v>
      </c>
      <c r="I2315" s="57"/>
      <c r="J2315" s="152">
        <f t="shared" si="12"/>
        <v>21.403006442376523</v>
      </c>
      <c r="K2315" s="167"/>
      <c r="L2315" s="155"/>
      <c r="M2315" s="155"/>
      <c r="N2315" s="33"/>
      <c r="O2315" s="33"/>
      <c r="P2315" s="23">
        <f t="shared" si="1"/>
        <v>139.69999999999999</v>
      </c>
      <c r="Q2315" s="117"/>
    </row>
    <row r="2316" spans="1:17" ht="15.75" customHeight="1" x14ac:dyDescent="0.3">
      <c r="A2316" s="118">
        <v>6207</v>
      </c>
      <c r="B2316" s="118">
        <v>227</v>
      </c>
      <c r="C2316" s="7" t="s">
        <v>639</v>
      </c>
      <c r="D2316" s="7">
        <v>22</v>
      </c>
      <c r="E2316" s="156">
        <v>43685</v>
      </c>
      <c r="F2316" s="7">
        <v>5247</v>
      </c>
      <c r="G2316" s="7">
        <v>6635</v>
      </c>
      <c r="H2316" s="7">
        <v>6417</v>
      </c>
      <c r="I2316" s="7">
        <v>8</v>
      </c>
      <c r="J2316" s="152">
        <f t="shared" si="12"/>
        <v>18.632478632478634</v>
      </c>
      <c r="K2316" s="167"/>
      <c r="L2316" s="154">
        <f>AVERAGE(J2316:J2317)</f>
        <v>18.139768728004022</v>
      </c>
      <c r="M2316" s="154">
        <f>_xlfn.STDEV.S(J2316,J2317)</f>
        <v>0.69679702922354614</v>
      </c>
      <c r="N2316" s="33"/>
      <c r="O2316" s="33"/>
      <c r="P2316" s="23">
        <f t="shared" si="1"/>
        <v>117</v>
      </c>
      <c r="Q2316" s="117">
        <f>AVERAGE(P2316:P2317)</f>
        <v>115.45</v>
      </c>
    </row>
    <row r="2317" spans="1:17" ht="15.75" customHeight="1" x14ac:dyDescent="0.3">
      <c r="A2317" s="118">
        <v>6208</v>
      </c>
      <c r="B2317" s="118">
        <v>227</v>
      </c>
      <c r="C2317" s="7" t="s">
        <v>639</v>
      </c>
      <c r="D2317" s="7">
        <v>22</v>
      </c>
      <c r="E2317" s="156">
        <v>43685</v>
      </c>
      <c r="F2317" s="7">
        <v>5247</v>
      </c>
      <c r="G2317" s="7">
        <v>6587</v>
      </c>
      <c r="H2317" s="7">
        <v>6386</v>
      </c>
      <c r="I2317" s="7"/>
      <c r="J2317" s="152">
        <f t="shared" si="12"/>
        <v>17.647058823529413</v>
      </c>
      <c r="K2317" s="167"/>
      <c r="L2317" s="155"/>
      <c r="M2317" s="155"/>
      <c r="N2317" s="33"/>
      <c r="O2317" s="33"/>
      <c r="P2317" s="23">
        <f t="shared" si="1"/>
        <v>113.9</v>
      </c>
      <c r="Q2317" s="117"/>
    </row>
    <row r="2318" spans="1:17" ht="15.75" customHeight="1" x14ac:dyDescent="0.3">
      <c r="A2318" s="118">
        <v>3507</v>
      </c>
      <c r="B2318" s="118">
        <v>263</v>
      </c>
      <c r="C2318" s="67" t="s">
        <v>640</v>
      </c>
      <c r="D2318" s="67">
        <v>13</v>
      </c>
      <c r="E2318" s="68">
        <v>43587</v>
      </c>
      <c r="F2318" s="67">
        <v>5258</v>
      </c>
      <c r="G2318" s="67">
        <v>7186</v>
      </c>
      <c r="H2318" s="67">
        <v>6847</v>
      </c>
      <c r="I2318" s="67">
        <v>1</v>
      </c>
      <c r="J2318" s="157">
        <f t="shared" si="12"/>
        <v>21.334172435494022</v>
      </c>
      <c r="K2318" s="168" t="s">
        <v>13</v>
      </c>
      <c r="L2318" s="159">
        <f>AVERAGE(J2318:J2319)</f>
        <v>21.177891718729327</v>
      </c>
      <c r="M2318" s="159">
        <f>_xlfn.STDEV.S(J2318,J2319)</f>
        <v>0.22101430918601672</v>
      </c>
      <c r="N2318" s="33">
        <v>1</v>
      </c>
      <c r="O2318" s="33"/>
      <c r="P2318" s="23">
        <f t="shared" si="1"/>
        <v>158.9</v>
      </c>
      <c r="Q2318" s="117">
        <f>AVERAGE(P2318:P2319)</f>
        <v>155.80000000000001</v>
      </c>
    </row>
    <row r="2319" spans="1:17" ht="15.75" customHeight="1" x14ac:dyDescent="0.3">
      <c r="A2319" s="118">
        <v>3508</v>
      </c>
      <c r="B2319" s="118">
        <v>264</v>
      </c>
      <c r="C2319" s="67" t="s">
        <v>640</v>
      </c>
      <c r="D2319" s="67">
        <v>13</v>
      </c>
      <c r="E2319" s="68">
        <v>43587</v>
      </c>
      <c r="F2319" s="67">
        <v>5312</v>
      </c>
      <c r="G2319" s="67">
        <v>7160</v>
      </c>
      <c r="H2319" s="67">
        <v>6839</v>
      </c>
      <c r="I2319" s="67"/>
      <c r="J2319" s="157">
        <f t="shared" si="12"/>
        <v>21.021611001964637</v>
      </c>
      <c r="K2319" s="168"/>
      <c r="L2319" s="160"/>
      <c r="M2319" s="160"/>
      <c r="N2319" s="33"/>
      <c r="O2319" s="33"/>
      <c r="P2319" s="23">
        <f t="shared" si="1"/>
        <v>152.69999999999999</v>
      </c>
      <c r="Q2319" s="117"/>
    </row>
    <row r="2320" spans="1:17" ht="15.75" customHeight="1" x14ac:dyDescent="0.3">
      <c r="A2320" s="118">
        <v>4225</v>
      </c>
      <c r="B2320" s="118">
        <v>255</v>
      </c>
      <c r="C2320" s="67" t="s">
        <v>640</v>
      </c>
      <c r="D2320" s="67">
        <v>15</v>
      </c>
      <c r="E2320" s="68">
        <v>43599</v>
      </c>
      <c r="F2320" s="67">
        <v>5260</v>
      </c>
      <c r="G2320" s="67">
        <v>6392</v>
      </c>
      <c r="H2320" s="67">
        <v>6196</v>
      </c>
      <c r="I2320" s="67"/>
      <c r="J2320" s="157">
        <f t="shared" si="12"/>
        <v>20.94017094017094</v>
      </c>
      <c r="K2320" s="160"/>
      <c r="L2320" s="159">
        <f>AVERAGE(J2320:J2321)</f>
        <v>21.976361620713085</v>
      </c>
      <c r="M2320" s="159">
        <f>_xlfn.STDEV.S(J2320,J2321)</f>
        <v>1.4653949136273083</v>
      </c>
      <c r="N2320" s="33"/>
      <c r="O2320" s="33"/>
      <c r="P2320" s="23">
        <f t="shared" si="1"/>
        <v>93.6</v>
      </c>
      <c r="Q2320" s="117">
        <f>AVERAGE(P2320:P2321)</f>
        <v>106.55</v>
      </c>
    </row>
    <row r="2321" spans="1:17" ht="15.75" customHeight="1" x14ac:dyDescent="0.3">
      <c r="A2321" s="118">
        <v>4226</v>
      </c>
      <c r="B2321" s="118">
        <v>256</v>
      </c>
      <c r="C2321" s="67" t="s">
        <v>640</v>
      </c>
      <c r="D2321" s="67">
        <v>15</v>
      </c>
      <c r="E2321" s="68">
        <v>43599</v>
      </c>
      <c r="F2321" s="67">
        <v>5193</v>
      </c>
      <c r="G2321" s="67">
        <v>6663</v>
      </c>
      <c r="H2321" s="67">
        <v>6388</v>
      </c>
      <c r="I2321" s="67"/>
      <c r="J2321" s="157">
        <f t="shared" si="12"/>
        <v>23.01255230125523</v>
      </c>
      <c r="K2321" s="160"/>
      <c r="L2321" s="160"/>
      <c r="M2321" s="160"/>
      <c r="N2321" s="33"/>
      <c r="O2321" s="33"/>
      <c r="P2321" s="23">
        <f t="shared" si="1"/>
        <v>119.5</v>
      </c>
      <c r="Q2321" s="117"/>
    </row>
    <row r="2322" spans="1:17" ht="15.75" customHeight="1" x14ac:dyDescent="0.3">
      <c r="A2322" s="118">
        <v>4871</v>
      </c>
      <c r="B2322" s="118">
        <v>255</v>
      </c>
      <c r="C2322" s="67" t="s">
        <v>640</v>
      </c>
      <c r="D2322" s="67">
        <v>17</v>
      </c>
      <c r="E2322" s="68">
        <v>43619</v>
      </c>
      <c r="F2322" s="67">
        <v>5260</v>
      </c>
      <c r="G2322" s="67">
        <v>6483</v>
      </c>
      <c r="H2322" s="67">
        <v>6276</v>
      </c>
      <c r="I2322" s="67"/>
      <c r="J2322" s="157">
        <f t="shared" si="12"/>
        <v>20.374015748031496</v>
      </c>
      <c r="K2322" s="168"/>
      <c r="L2322" s="159">
        <f>AVERAGE(J2322:J2323)</f>
        <v>20.490308498458212</v>
      </c>
      <c r="M2322" s="159">
        <f>_xlfn.STDEV.S(J2322,J2323)</f>
        <v>0.16446278485912871</v>
      </c>
      <c r="N2322" s="33"/>
      <c r="O2322" s="33"/>
      <c r="P2322" s="23">
        <f t="shared" si="1"/>
        <v>101.6</v>
      </c>
      <c r="Q2322" s="117">
        <f>AVERAGE(P2322:P2323)</f>
        <v>106.85</v>
      </c>
    </row>
    <row r="2323" spans="1:17" ht="15.75" customHeight="1" x14ac:dyDescent="0.3">
      <c r="A2323" s="118">
        <v>4872</v>
      </c>
      <c r="B2323" s="118">
        <v>256</v>
      </c>
      <c r="C2323" s="67" t="s">
        <v>640</v>
      </c>
      <c r="D2323" s="67">
        <v>17</v>
      </c>
      <c r="E2323" s="68">
        <v>43619</v>
      </c>
      <c r="F2323" s="67">
        <v>5193</v>
      </c>
      <c r="G2323" s="67">
        <v>6545</v>
      </c>
      <c r="H2323" s="67">
        <v>6314</v>
      </c>
      <c r="I2323" s="67"/>
      <c r="J2323" s="157">
        <f t="shared" si="12"/>
        <v>20.606601248884925</v>
      </c>
      <c r="K2323" s="168"/>
      <c r="L2323" s="160"/>
      <c r="M2323" s="160"/>
      <c r="N2323" s="33"/>
      <c r="O2323" s="33"/>
      <c r="P2323" s="23">
        <f t="shared" si="1"/>
        <v>112.1</v>
      </c>
      <c r="Q2323" s="117"/>
    </row>
    <row r="2324" spans="1:17" ht="15.75" customHeight="1" x14ac:dyDescent="0.3">
      <c r="A2324" s="118">
        <v>5451</v>
      </c>
      <c r="B2324" s="118">
        <v>189</v>
      </c>
      <c r="C2324" s="7" t="s">
        <v>640</v>
      </c>
      <c r="D2324" s="7">
        <v>19</v>
      </c>
      <c r="E2324" s="156">
        <v>43637</v>
      </c>
      <c r="F2324" s="7">
        <v>5261</v>
      </c>
      <c r="G2324" s="7">
        <v>6530</v>
      </c>
      <c r="H2324" s="7">
        <v>6265</v>
      </c>
      <c r="I2324" s="7">
        <v>7</v>
      </c>
      <c r="J2324" s="161">
        <f t="shared" si="12"/>
        <v>26.394422310756973</v>
      </c>
      <c r="K2324" s="170"/>
      <c r="L2324" s="162">
        <f>AVERAGE(J2324:J2325)</f>
        <v>25.774850906931281</v>
      </c>
      <c r="M2324" s="162">
        <f>_xlfn.STDEV.S(J2324,J2325)</f>
        <v>0.87620628214883078</v>
      </c>
      <c r="N2324" s="33"/>
      <c r="O2324" s="33"/>
      <c r="P2324" s="23">
        <f t="shared" si="1"/>
        <v>100.4</v>
      </c>
      <c r="Q2324" s="117">
        <f>AVERAGE(P2324:P2325)</f>
        <v>98.5</v>
      </c>
    </row>
    <row r="2325" spans="1:17" ht="15.75" customHeight="1" x14ac:dyDescent="0.3">
      <c r="A2325" s="118">
        <v>5452</v>
      </c>
      <c r="B2325" s="118">
        <v>190</v>
      </c>
      <c r="C2325" s="7" t="s">
        <v>640</v>
      </c>
      <c r="D2325" s="7">
        <v>19</v>
      </c>
      <c r="E2325" s="156">
        <v>43637</v>
      </c>
      <c r="F2325" s="7">
        <v>5238</v>
      </c>
      <c r="G2325" s="7">
        <v>6447</v>
      </c>
      <c r="H2325" s="7">
        <v>6204</v>
      </c>
      <c r="I2325" s="7"/>
      <c r="J2325" s="161">
        <f t="shared" si="12"/>
        <v>25.155279503105589</v>
      </c>
      <c r="K2325" s="170"/>
      <c r="L2325" s="23"/>
      <c r="M2325" s="23"/>
      <c r="N2325" s="33"/>
      <c r="O2325" s="33"/>
      <c r="P2325" s="23">
        <f t="shared" si="1"/>
        <v>96.6</v>
      </c>
      <c r="Q2325" s="117"/>
    </row>
    <row r="2326" spans="1:17" ht="15.75" customHeight="1" x14ac:dyDescent="0.3">
      <c r="A2326" s="118">
        <v>6209</v>
      </c>
      <c r="B2326" s="118">
        <v>228</v>
      </c>
      <c r="C2326" s="7" t="s">
        <v>640</v>
      </c>
      <c r="D2326" s="7">
        <v>22</v>
      </c>
      <c r="E2326" s="156">
        <v>43685</v>
      </c>
      <c r="F2326" s="7">
        <v>5238</v>
      </c>
      <c r="G2326" s="7">
        <v>6476</v>
      </c>
      <c r="H2326" s="7">
        <v>6279</v>
      </c>
      <c r="I2326" s="7">
        <v>7</v>
      </c>
      <c r="J2326" s="152">
        <f t="shared" si="12"/>
        <v>18.924111431316042</v>
      </c>
      <c r="K2326" s="167"/>
      <c r="L2326" s="154">
        <f>AVERAGE(J2326:J2327)</f>
        <v>18.695666057301604</v>
      </c>
      <c r="M2326" s="154">
        <f>_xlfn.STDEV.S(J2326,J2327)</f>
        <v>0.32307054619261227</v>
      </c>
      <c r="N2326" s="33"/>
      <c r="O2326" s="33"/>
      <c r="P2326" s="23">
        <f t="shared" si="1"/>
        <v>104.1</v>
      </c>
      <c r="Q2326" s="117">
        <f>AVERAGE(P2326:P2327)</f>
        <v>106.19999999999999</v>
      </c>
    </row>
    <row r="2327" spans="1:17" ht="15.75" customHeight="1" x14ac:dyDescent="0.3">
      <c r="A2327" s="118">
        <v>6210</v>
      </c>
      <c r="B2327" s="118">
        <v>228</v>
      </c>
      <c r="C2327" s="7" t="s">
        <v>640</v>
      </c>
      <c r="D2327" s="7">
        <v>22</v>
      </c>
      <c r="E2327" s="156">
        <v>43685</v>
      </c>
      <c r="F2327" s="7">
        <v>5238</v>
      </c>
      <c r="G2327" s="7">
        <v>6521</v>
      </c>
      <c r="H2327" s="7">
        <v>6321</v>
      </c>
      <c r="I2327" s="7"/>
      <c r="J2327" s="152">
        <f t="shared" si="12"/>
        <v>18.467220683287167</v>
      </c>
      <c r="K2327" s="167"/>
      <c r="L2327" s="155"/>
      <c r="M2327" s="155"/>
      <c r="N2327" s="33"/>
      <c r="O2327" s="33"/>
      <c r="P2327" s="23">
        <f t="shared" si="1"/>
        <v>108.3</v>
      </c>
      <c r="Q2327" s="117"/>
    </row>
    <row r="2328" spans="1:17" ht="15.75" customHeight="1" x14ac:dyDescent="0.3">
      <c r="A2328" s="118">
        <v>3509</v>
      </c>
      <c r="B2328" s="118">
        <v>265</v>
      </c>
      <c r="C2328" s="67" t="s">
        <v>641</v>
      </c>
      <c r="D2328" s="67">
        <v>13</v>
      </c>
      <c r="E2328" s="68">
        <v>43587</v>
      </c>
      <c r="F2328" s="67">
        <v>5235</v>
      </c>
      <c r="G2328" s="67">
        <v>8065</v>
      </c>
      <c r="H2328" s="67">
        <v>7430</v>
      </c>
      <c r="I2328" s="67">
        <v>1</v>
      </c>
      <c r="J2328" s="157">
        <f t="shared" si="12"/>
        <v>28.929384965831435</v>
      </c>
      <c r="K2328" s="168" t="s">
        <v>482</v>
      </c>
      <c r="L2328" s="159">
        <f>AVERAGE(J2328:J2329)</f>
        <v>29.689531883343982</v>
      </c>
      <c r="M2328" s="159">
        <f>_xlfn.STDEV.S(J2328,J2329)</f>
        <v>1.0750100801423481</v>
      </c>
      <c r="N2328" s="33">
        <v>1</v>
      </c>
      <c r="O2328" s="33"/>
      <c r="P2328" s="23">
        <f t="shared" si="1"/>
        <v>219.5</v>
      </c>
      <c r="Q2328" s="117">
        <f>AVERAGE(P2328:P2329)</f>
        <v>226.5</v>
      </c>
    </row>
    <row r="2329" spans="1:17" ht="15.75" customHeight="1" x14ac:dyDescent="0.3">
      <c r="A2329" s="118">
        <v>3510</v>
      </c>
      <c r="B2329" s="118">
        <v>266</v>
      </c>
      <c r="C2329" s="67" t="s">
        <v>641</v>
      </c>
      <c r="D2329" s="67">
        <v>13</v>
      </c>
      <c r="E2329" s="68">
        <v>43587</v>
      </c>
      <c r="F2329" s="67">
        <v>5209</v>
      </c>
      <c r="G2329" s="67">
        <v>8255</v>
      </c>
      <c r="H2329" s="67">
        <v>7544</v>
      </c>
      <c r="I2329" s="67"/>
      <c r="J2329" s="157">
        <f t="shared" si="12"/>
        <v>30.449678800856532</v>
      </c>
      <c r="K2329" s="168"/>
      <c r="L2329" s="160"/>
      <c r="M2329" s="160"/>
      <c r="N2329" s="33"/>
      <c r="O2329" s="33"/>
      <c r="P2329" s="23">
        <f t="shared" si="1"/>
        <v>233.5</v>
      </c>
      <c r="Q2329" s="117"/>
    </row>
    <row r="2330" spans="1:17" ht="15.75" customHeight="1" x14ac:dyDescent="0.3">
      <c r="A2330" s="118">
        <v>4227</v>
      </c>
      <c r="B2330" s="118">
        <v>257</v>
      </c>
      <c r="C2330" s="67" t="s">
        <v>641</v>
      </c>
      <c r="D2330" s="67">
        <v>15</v>
      </c>
      <c r="E2330" s="68">
        <v>43599</v>
      </c>
      <c r="F2330" s="67">
        <v>5226</v>
      </c>
      <c r="G2330" s="67">
        <v>8221</v>
      </c>
      <c r="H2330" s="67">
        <v>7570</v>
      </c>
      <c r="I2330" s="67"/>
      <c r="J2330" s="157">
        <f t="shared" si="12"/>
        <v>27.773037542662117</v>
      </c>
      <c r="K2330" s="160"/>
      <c r="L2330" s="159">
        <f>AVERAGE(J2330:J2331)</f>
        <v>27.502314740068204</v>
      </c>
      <c r="M2330" s="159">
        <f>_xlfn.STDEV.S(J2330,J2331)</f>
        <v>0.38285985907196496</v>
      </c>
      <c r="N2330" s="33"/>
      <c r="O2330" s="33"/>
      <c r="P2330" s="23">
        <f t="shared" si="1"/>
        <v>234.4</v>
      </c>
      <c r="Q2330" s="117">
        <f>AVERAGE(P2330:P2331)</f>
        <v>238.75</v>
      </c>
    </row>
    <row r="2331" spans="1:17" ht="15.75" customHeight="1" x14ac:dyDescent="0.3">
      <c r="A2331" s="118">
        <v>4228</v>
      </c>
      <c r="B2331" s="118">
        <v>258</v>
      </c>
      <c r="C2331" s="67" t="s">
        <v>641</v>
      </c>
      <c r="D2331" s="67">
        <v>15</v>
      </c>
      <c r="E2331" s="68">
        <v>43599</v>
      </c>
      <c r="F2331" s="67">
        <v>5266</v>
      </c>
      <c r="G2331" s="67">
        <v>8359</v>
      </c>
      <c r="H2331" s="67">
        <v>7697</v>
      </c>
      <c r="I2331" s="67"/>
      <c r="J2331" s="157">
        <f t="shared" si="12"/>
        <v>27.231591937474292</v>
      </c>
      <c r="K2331" s="160"/>
      <c r="L2331" s="160"/>
      <c r="M2331" s="160"/>
      <c r="N2331" s="33"/>
      <c r="O2331" s="33"/>
      <c r="P2331" s="23">
        <f t="shared" si="1"/>
        <v>243.1</v>
      </c>
      <c r="Q2331" s="117"/>
    </row>
    <row r="2332" spans="1:17" ht="15.75" customHeight="1" x14ac:dyDescent="0.3">
      <c r="A2332" s="118">
        <v>4873</v>
      </c>
      <c r="B2332" s="118">
        <v>257</v>
      </c>
      <c r="C2332" s="67" t="s">
        <v>641</v>
      </c>
      <c r="D2332" s="67">
        <v>17</v>
      </c>
      <c r="E2332" s="68">
        <v>43619</v>
      </c>
      <c r="F2332" s="67">
        <v>5226</v>
      </c>
      <c r="G2332" s="67">
        <v>8006</v>
      </c>
      <c r="H2332" s="67">
        <v>7486</v>
      </c>
      <c r="I2332" s="67"/>
      <c r="J2332" s="157">
        <f t="shared" si="12"/>
        <v>23.008849557522122</v>
      </c>
      <c r="K2332" s="168"/>
      <c r="L2332" s="159">
        <f>AVERAGE(J2332:J2333)</f>
        <v>22.983298018197679</v>
      </c>
      <c r="M2332" s="159">
        <f>_xlfn.STDEV.S(J2332,J2333)</f>
        <v>3.6135333452134231E-2</v>
      </c>
      <c r="N2332" s="33"/>
      <c r="O2332" s="33"/>
      <c r="P2332" s="23">
        <f t="shared" si="1"/>
        <v>226</v>
      </c>
      <c r="Q2332" s="117">
        <f>AVERAGE(P2332:P2333)</f>
        <v>219.5</v>
      </c>
    </row>
    <row r="2333" spans="1:17" ht="15.75" customHeight="1" x14ac:dyDescent="0.3">
      <c r="A2333" s="118">
        <v>4874</v>
      </c>
      <c r="B2333" s="118">
        <v>258</v>
      </c>
      <c r="C2333" s="67" t="s">
        <v>641</v>
      </c>
      <c r="D2333" s="67">
        <v>17</v>
      </c>
      <c r="E2333" s="68">
        <v>43619</v>
      </c>
      <c r="F2333" s="67">
        <v>5266</v>
      </c>
      <c r="G2333" s="67">
        <v>7885</v>
      </c>
      <c r="H2333" s="67">
        <v>7396</v>
      </c>
      <c r="I2333" s="67"/>
      <c r="J2333" s="157">
        <f t="shared" si="12"/>
        <v>22.95774647887324</v>
      </c>
      <c r="K2333" s="168"/>
      <c r="L2333" s="160"/>
      <c r="M2333" s="160"/>
      <c r="N2333" s="33"/>
      <c r="O2333" s="33"/>
      <c r="P2333" s="23">
        <f t="shared" si="1"/>
        <v>213</v>
      </c>
      <c r="Q2333" s="117"/>
    </row>
    <row r="2334" spans="1:17" ht="15.75" customHeight="1" x14ac:dyDescent="0.3">
      <c r="A2334" s="118">
        <v>5453</v>
      </c>
      <c r="B2334" s="118">
        <v>191</v>
      </c>
      <c r="C2334" s="7" t="s">
        <v>641</v>
      </c>
      <c r="D2334" s="7">
        <v>19</v>
      </c>
      <c r="E2334" s="156">
        <v>43637</v>
      </c>
      <c r="F2334" s="7">
        <v>5280</v>
      </c>
      <c r="G2334" s="7">
        <v>8669</v>
      </c>
      <c r="H2334" s="7">
        <v>8026</v>
      </c>
      <c r="I2334" s="7">
        <v>8</v>
      </c>
      <c r="J2334" s="161">
        <f t="shared" si="12"/>
        <v>23.415877640203934</v>
      </c>
      <c r="K2334" s="170"/>
      <c r="L2334" s="162">
        <f>AVERAGE(J2334:J2335)</f>
        <v>23.277461292012077</v>
      </c>
      <c r="M2334" s="162">
        <f>_xlfn.STDEV.S(J2334,J2335)</f>
        <v>0.1957502768670783</v>
      </c>
      <c r="N2334" s="33"/>
      <c r="O2334" s="33"/>
      <c r="P2334" s="23">
        <f t="shared" si="1"/>
        <v>274.60000000000002</v>
      </c>
      <c r="Q2334" s="117">
        <f>AVERAGE(P2334:P2335)</f>
        <v>279.70000000000005</v>
      </c>
    </row>
    <row r="2335" spans="1:17" ht="15.75" customHeight="1" x14ac:dyDescent="0.3">
      <c r="A2335" s="118">
        <v>5454</v>
      </c>
      <c r="B2335" s="118">
        <v>192</v>
      </c>
      <c r="C2335" s="7" t="s">
        <v>641</v>
      </c>
      <c r="D2335" s="7">
        <v>19</v>
      </c>
      <c r="E2335" s="156">
        <v>43637</v>
      </c>
      <c r="F2335" s="7">
        <v>5241</v>
      </c>
      <c r="G2335" s="7">
        <v>8748</v>
      </c>
      <c r="H2335" s="7">
        <v>8089</v>
      </c>
      <c r="I2335" s="7"/>
      <c r="J2335" s="161">
        <f t="shared" si="12"/>
        <v>23.139044943820224</v>
      </c>
      <c r="K2335" s="170"/>
      <c r="L2335" s="23"/>
      <c r="M2335" s="23"/>
      <c r="N2335" s="33"/>
      <c r="O2335" s="33"/>
      <c r="P2335" s="23">
        <f t="shared" si="1"/>
        <v>284.8</v>
      </c>
      <c r="Q2335" s="117"/>
    </row>
    <row r="2336" spans="1:17" ht="15.75" customHeight="1" x14ac:dyDescent="0.3">
      <c r="A2336" s="118">
        <v>6211</v>
      </c>
      <c r="B2336" s="118">
        <v>229</v>
      </c>
      <c r="C2336" s="7" t="s">
        <v>641</v>
      </c>
      <c r="D2336" s="7">
        <v>22</v>
      </c>
      <c r="E2336" s="156">
        <v>43685</v>
      </c>
      <c r="F2336" s="7">
        <v>5205</v>
      </c>
      <c r="G2336" s="7">
        <v>7673</v>
      </c>
      <c r="H2336" s="7">
        <v>7273</v>
      </c>
      <c r="I2336" s="7">
        <v>8</v>
      </c>
      <c r="J2336" s="152">
        <f t="shared" si="12"/>
        <v>19.342359767891683</v>
      </c>
      <c r="K2336" s="167"/>
      <c r="L2336" s="154">
        <f>AVERAGE(J2336:J2337)</f>
        <v>19.034206703869213</v>
      </c>
      <c r="M2336" s="154">
        <f>_xlfn.STDEV.S(J2336,J2337)</f>
        <v>0.43579424242740156</v>
      </c>
      <c r="N2336" s="33"/>
      <c r="O2336" s="33"/>
      <c r="P2336" s="23">
        <f t="shared" si="1"/>
        <v>206.8</v>
      </c>
      <c r="Q2336" s="117">
        <f>AVERAGE(P2336:P2337)</f>
        <v>207.8</v>
      </c>
    </row>
    <row r="2337" spans="1:17" ht="15.75" customHeight="1" x14ac:dyDescent="0.3">
      <c r="A2337" s="118">
        <v>6212</v>
      </c>
      <c r="B2337" s="118">
        <v>229</v>
      </c>
      <c r="C2337" s="7" t="s">
        <v>641</v>
      </c>
      <c r="D2337" s="7">
        <v>22</v>
      </c>
      <c r="E2337" s="156">
        <v>43685</v>
      </c>
      <c r="F2337" s="7">
        <v>5205</v>
      </c>
      <c r="G2337" s="7">
        <v>7684</v>
      </c>
      <c r="H2337" s="7">
        <v>7293</v>
      </c>
      <c r="I2337" s="7"/>
      <c r="J2337" s="152">
        <f t="shared" si="12"/>
        <v>18.726053639846743</v>
      </c>
      <c r="K2337" s="167"/>
      <c r="L2337" s="155"/>
      <c r="M2337" s="155"/>
      <c r="N2337" s="33"/>
      <c r="O2337" s="33"/>
      <c r="P2337" s="23">
        <f t="shared" si="1"/>
        <v>208.8</v>
      </c>
      <c r="Q2337" s="117"/>
    </row>
    <row r="2338" spans="1:17" ht="15.75" customHeight="1" x14ac:dyDescent="0.3">
      <c r="A2338" s="118">
        <v>3511</v>
      </c>
      <c r="B2338" s="118">
        <v>267</v>
      </c>
      <c r="C2338" s="57" t="s">
        <v>642</v>
      </c>
      <c r="D2338" s="57">
        <v>13</v>
      </c>
      <c r="E2338" s="58">
        <v>43587</v>
      </c>
      <c r="F2338" s="57">
        <v>5263</v>
      </c>
      <c r="G2338" s="57">
        <v>8393</v>
      </c>
      <c r="H2338" s="57">
        <v>7477</v>
      </c>
      <c r="I2338" s="57">
        <v>1</v>
      </c>
      <c r="J2338" s="152">
        <f t="shared" si="12"/>
        <v>41.373080397470638</v>
      </c>
      <c r="K2338" s="167" t="s">
        <v>377</v>
      </c>
      <c r="L2338" s="154">
        <f>AVERAGE(J2338:J2339)</f>
        <v>43.044787621415736</v>
      </c>
      <c r="M2338" s="154">
        <f>_xlfn.STDEV.S(J2338,J2339)</f>
        <v>2.3641510284202298</v>
      </c>
      <c r="N2338" s="33">
        <v>2</v>
      </c>
      <c r="O2338" s="33"/>
      <c r="P2338" s="23">
        <f t="shared" si="1"/>
        <v>221.4</v>
      </c>
      <c r="Q2338" s="117">
        <f>AVERAGE(P2338:P2339)</f>
        <v>227.10000000000002</v>
      </c>
    </row>
    <row r="2339" spans="1:17" ht="15.75" customHeight="1" x14ac:dyDescent="0.3">
      <c r="A2339" s="118">
        <v>3512</v>
      </c>
      <c r="B2339" s="118">
        <v>268</v>
      </c>
      <c r="C2339" s="57" t="s">
        <v>642</v>
      </c>
      <c r="D2339" s="57">
        <v>13</v>
      </c>
      <c r="E2339" s="58">
        <v>43587</v>
      </c>
      <c r="F2339" s="57">
        <v>5219</v>
      </c>
      <c r="G2339" s="57">
        <v>8588</v>
      </c>
      <c r="H2339" s="57">
        <v>7547</v>
      </c>
      <c r="I2339" s="57"/>
      <c r="J2339" s="152">
        <f t="shared" si="12"/>
        <v>44.716494845360828</v>
      </c>
      <c r="K2339" s="167"/>
      <c r="L2339" s="155"/>
      <c r="M2339" s="155"/>
      <c r="N2339" s="33"/>
      <c r="O2339" s="33"/>
      <c r="P2339" s="23">
        <f t="shared" si="1"/>
        <v>232.8</v>
      </c>
      <c r="Q2339" s="117"/>
    </row>
    <row r="2340" spans="1:17" ht="15.75" customHeight="1" x14ac:dyDescent="0.3">
      <c r="A2340" s="118">
        <v>4229</v>
      </c>
      <c r="B2340" s="118">
        <v>259</v>
      </c>
      <c r="C2340" s="57" t="s">
        <v>642</v>
      </c>
      <c r="D2340" s="57">
        <v>15</v>
      </c>
      <c r="E2340" s="58">
        <v>43599</v>
      </c>
      <c r="F2340" s="57">
        <v>5198</v>
      </c>
      <c r="G2340" s="57">
        <v>7964</v>
      </c>
      <c r="H2340" s="57">
        <v>7204</v>
      </c>
      <c r="I2340" s="57"/>
      <c r="J2340" s="152">
        <f t="shared" si="12"/>
        <v>37.886340977068791</v>
      </c>
      <c r="K2340" s="155" t="s">
        <v>13</v>
      </c>
      <c r="L2340" s="154">
        <f>AVERAGE(J2340:J2341)</f>
        <v>38.595775947591463</v>
      </c>
      <c r="M2340" s="154">
        <f>_xlfn.STDEV.S(J2340,J2341)</f>
        <v>1.0032925569349245</v>
      </c>
      <c r="N2340" s="33"/>
      <c r="O2340" s="33"/>
      <c r="P2340" s="23">
        <f t="shared" si="1"/>
        <v>200.59999999999997</v>
      </c>
      <c r="Q2340" s="117">
        <f>AVERAGE(P2340:P2341)</f>
        <v>201.05</v>
      </c>
    </row>
    <row r="2341" spans="1:17" ht="15.75" customHeight="1" x14ac:dyDescent="0.3">
      <c r="A2341" s="118">
        <v>4230</v>
      </c>
      <c r="B2341" s="118">
        <v>260</v>
      </c>
      <c r="C2341" s="57" t="s">
        <v>642</v>
      </c>
      <c r="D2341" s="57">
        <v>15</v>
      </c>
      <c r="E2341" s="58">
        <v>43599</v>
      </c>
      <c r="F2341" s="57">
        <v>5247</v>
      </c>
      <c r="G2341" s="57">
        <v>8054</v>
      </c>
      <c r="H2341" s="57">
        <v>7262</v>
      </c>
      <c r="I2341" s="57"/>
      <c r="J2341" s="152">
        <f t="shared" si="12"/>
        <v>39.305210918114142</v>
      </c>
      <c r="K2341" s="155"/>
      <c r="L2341" s="155"/>
      <c r="M2341" s="155"/>
      <c r="N2341" s="33"/>
      <c r="O2341" s="33"/>
      <c r="P2341" s="23">
        <f t="shared" si="1"/>
        <v>201.50000000000003</v>
      </c>
      <c r="Q2341" s="117"/>
    </row>
    <row r="2342" spans="1:17" ht="15.75" customHeight="1" x14ac:dyDescent="0.3">
      <c r="A2342" s="118">
        <v>4875</v>
      </c>
      <c r="B2342" s="118">
        <v>259</v>
      </c>
      <c r="C2342" s="57" t="s">
        <v>642</v>
      </c>
      <c r="D2342" s="57">
        <v>17</v>
      </c>
      <c r="E2342" s="58">
        <v>43619</v>
      </c>
      <c r="F2342" s="57">
        <v>5198</v>
      </c>
      <c r="G2342" s="57">
        <v>8650</v>
      </c>
      <c r="H2342" s="57">
        <v>7770</v>
      </c>
      <c r="I2342" s="57"/>
      <c r="J2342" s="152">
        <f t="shared" si="12"/>
        <v>34.214618973561429</v>
      </c>
      <c r="K2342" s="167"/>
      <c r="L2342" s="154">
        <f>AVERAGE(J2342:J2343)</f>
        <v>34.29859277975892</v>
      </c>
      <c r="M2342" s="154">
        <f>_xlfn.STDEV.S(J2342,J2343)</f>
        <v>0.11875689560858203</v>
      </c>
      <c r="N2342" s="33"/>
      <c r="O2342" s="33"/>
      <c r="P2342" s="23">
        <f t="shared" si="1"/>
        <v>257.2</v>
      </c>
      <c r="Q2342" s="117">
        <f>AVERAGE(P2342:P2343)</f>
        <v>252.5</v>
      </c>
    </row>
    <row r="2343" spans="1:17" ht="15.75" customHeight="1" x14ac:dyDescent="0.3">
      <c r="A2343" s="118">
        <v>4876</v>
      </c>
      <c r="B2343" s="118">
        <v>260</v>
      </c>
      <c r="C2343" s="57" t="s">
        <v>642</v>
      </c>
      <c r="D2343" s="57">
        <v>17</v>
      </c>
      <c r="E2343" s="58">
        <v>43619</v>
      </c>
      <c r="F2343" s="57">
        <v>5247</v>
      </c>
      <c r="G2343" s="57">
        <v>8577</v>
      </c>
      <c r="H2343" s="57">
        <v>7725</v>
      </c>
      <c r="I2343" s="57"/>
      <c r="J2343" s="152">
        <f t="shared" si="12"/>
        <v>34.382566585956411</v>
      </c>
      <c r="K2343" s="167"/>
      <c r="L2343" s="155"/>
      <c r="M2343" s="155"/>
      <c r="N2343" s="33"/>
      <c r="O2343" s="33"/>
      <c r="P2343" s="23">
        <f t="shared" si="1"/>
        <v>247.8</v>
      </c>
      <c r="Q2343" s="117"/>
    </row>
    <row r="2344" spans="1:17" ht="15.75" customHeight="1" x14ac:dyDescent="0.3">
      <c r="A2344" s="118">
        <v>6213</v>
      </c>
      <c r="B2344" s="118">
        <v>230</v>
      </c>
      <c r="C2344" s="7" t="s">
        <v>642</v>
      </c>
      <c r="D2344" s="7">
        <v>22</v>
      </c>
      <c r="E2344" s="156">
        <v>43685</v>
      </c>
      <c r="F2344" s="7">
        <v>5171</v>
      </c>
      <c r="G2344" s="7">
        <v>8434</v>
      </c>
      <c r="H2344" s="7">
        <v>7900</v>
      </c>
      <c r="I2344" s="7">
        <v>9</v>
      </c>
      <c r="J2344" s="152">
        <f t="shared" si="12"/>
        <v>19.567607182117992</v>
      </c>
      <c r="K2344" s="167"/>
      <c r="L2344" s="154">
        <f>AVERAGE(J2344:J2345)</f>
        <v>19.087065773902332</v>
      </c>
      <c r="M2344" s="154">
        <f>_xlfn.STDEV.S(J2344,J2345)</f>
        <v>0.67958817678045358</v>
      </c>
      <c r="N2344" s="33"/>
      <c r="O2344" s="33"/>
      <c r="P2344" s="23">
        <f t="shared" si="1"/>
        <v>272.89999999999998</v>
      </c>
      <c r="Q2344" s="117">
        <f>AVERAGE(P2344:P2345)</f>
        <v>260.60000000000002</v>
      </c>
    </row>
    <row r="2345" spans="1:17" ht="15.75" customHeight="1" x14ac:dyDescent="0.3">
      <c r="A2345" s="118">
        <v>6214</v>
      </c>
      <c r="B2345" s="118">
        <v>230</v>
      </c>
      <c r="C2345" s="7" t="s">
        <v>642</v>
      </c>
      <c r="D2345" s="7">
        <v>22</v>
      </c>
      <c r="E2345" s="156">
        <v>43685</v>
      </c>
      <c r="F2345" s="7">
        <v>5171</v>
      </c>
      <c r="G2345" s="7">
        <v>8116</v>
      </c>
      <c r="H2345" s="7">
        <v>7654</v>
      </c>
      <c r="I2345" s="7"/>
      <c r="J2345" s="152">
        <f t="shared" si="12"/>
        <v>18.606524365686671</v>
      </c>
      <c r="K2345" s="167"/>
      <c r="L2345" s="155"/>
      <c r="M2345" s="155"/>
      <c r="N2345" s="33"/>
      <c r="O2345" s="33"/>
      <c r="P2345" s="23">
        <f t="shared" si="1"/>
        <v>248.3</v>
      </c>
      <c r="Q2345" s="117"/>
    </row>
    <row r="2346" spans="1:17" ht="15.75" customHeight="1" x14ac:dyDescent="0.3">
      <c r="A2346" s="118">
        <v>3513</v>
      </c>
      <c r="B2346" s="118">
        <v>269</v>
      </c>
      <c r="C2346" s="67" t="s">
        <v>643</v>
      </c>
      <c r="D2346" s="67">
        <v>13</v>
      </c>
      <c r="E2346" s="68">
        <v>43587</v>
      </c>
      <c r="F2346" s="67">
        <v>5241</v>
      </c>
      <c r="G2346" s="67">
        <v>8432</v>
      </c>
      <c r="H2346" s="67">
        <v>7667</v>
      </c>
      <c r="I2346" s="67">
        <v>1</v>
      </c>
      <c r="J2346" s="157">
        <f t="shared" si="12"/>
        <v>31.533388293487224</v>
      </c>
      <c r="K2346" s="168" t="s">
        <v>407</v>
      </c>
      <c r="L2346" s="159">
        <f>AVERAGE(J2346:J2347)</f>
        <v>31.257703828624663</v>
      </c>
      <c r="M2346" s="159">
        <f>_xlfn.STDEV.S(J2346,J2347)</f>
        <v>0.38987670914420264</v>
      </c>
      <c r="N2346" s="33">
        <v>1</v>
      </c>
      <c r="O2346" s="33"/>
      <c r="P2346" s="23">
        <f t="shared" si="1"/>
        <v>242.6</v>
      </c>
      <c r="Q2346" s="117">
        <f>AVERAGE(P2346:P2347)</f>
        <v>229.75</v>
      </c>
    </row>
    <row r="2347" spans="1:17" ht="15.75" customHeight="1" x14ac:dyDescent="0.3">
      <c r="A2347" s="118">
        <v>3514</v>
      </c>
      <c r="B2347" s="118">
        <v>270</v>
      </c>
      <c r="C2347" s="67" t="s">
        <v>643</v>
      </c>
      <c r="D2347" s="67">
        <v>13</v>
      </c>
      <c r="E2347" s="68">
        <v>43587</v>
      </c>
      <c r="F2347" s="67">
        <v>5254</v>
      </c>
      <c r="G2347" s="67">
        <v>8095</v>
      </c>
      <c r="H2347" s="67">
        <v>7423</v>
      </c>
      <c r="I2347" s="67"/>
      <c r="J2347" s="157">
        <f t="shared" si="12"/>
        <v>30.982019363762102</v>
      </c>
      <c r="K2347" s="168"/>
      <c r="L2347" s="160"/>
      <c r="M2347" s="160"/>
      <c r="N2347" s="33"/>
      <c r="O2347" s="33"/>
      <c r="P2347" s="23">
        <f t="shared" si="1"/>
        <v>216.9</v>
      </c>
      <c r="Q2347" s="117"/>
    </row>
    <row r="2348" spans="1:17" ht="15.75" customHeight="1" x14ac:dyDescent="0.3">
      <c r="A2348" s="118">
        <v>4231</v>
      </c>
      <c r="B2348" s="118">
        <v>261</v>
      </c>
      <c r="C2348" s="67" t="s">
        <v>643</v>
      </c>
      <c r="D2348" s="67">
        <v>15</v>
      </c>
      <c r="E2348" s="68">
        <v>43599</v>
      </c>
      <c r="F2348" s="67">
        <v>5229</v>
      </c>
      <c r="G2348" s="67">
        <v>9969</v>
      </c>
      <c r="H2348" s="67">
        <v>8788</v>
      </c>
      <c r="I2348" s="67"/>
      <c r="J2348" s="157">
        <f t="shared" si="12"/>
        <v>33.183478505198089</v>
      </c>
      <c r="K2348" s="160"/>
      <c r="L2348" s="159">
        <f>AVERAGE(J2348:J2349)</f>
        <v>33.356116695368442</v>
      </c>
      <c r="M2348" s="159">
        <f>_xlfn.STDEV.S(J2348,J2349)</f>
        <v>0.24414726992246422</v>
      </c>
      <c r="N2348" s="33"/>
      <c r="O2348" s="33"/>
      <c r="P2348" s="23">
        <f t="shared" si="1"/>
        <v>355.9</v>
      </c>
      <c r="Q2348" s="117">
        <f>AVERAGE(P2348:P2349)</f>
        <v>357.04999999999995</v>
      </c>
    </row>
    <row r="2349" spans="1:17" ht="15.75" customHeight="1" x14ac:dyDescent="0.3">
      <c r="A2349" s="118">
        <v>4232</v>
      </c>
      <c r="B2349" s="118">
        <v>262</v>
      </c>
      <c r="C2349" s="67" t="s">
        <v>643</v>
      </c>
      <c r="D2349" s="67">
        <v>15</v>
      </c>
      <c r="E2349" s="68">
        <v>43599</v>
      </c>
      <c r="F2349" s="67">
        <v>5194</v>
      </c>
      <c r="G2349" s="67">
        <v>9977</v>
      </c>
      <c r="H2349" s="67">
        <v>8776</v>
      </c>
      <c r="I2349" s="67"/>
      <c r="J2349" s="157">
        <f t="shared" si="12"/>
        <v>33.528754885538802</v>
      </c>
      <c r="K2349" s="160"/>
      <c r="L2349" s="160"/>
      <c r="M2349" s="160"/>
      <c r="N2349" s="33"/>
      <c r="O2349" s="33"/>
      <c r="P2349" s="23">
        <f t="shared" si="1"/>
        <v>358.2</v>
      </c>
      <c r="Q2349" s="117"/>
    </row>
    <row r="2350" spans="1:17" ht="15.75" customHeight="1" x14ac:dyDescent="0.3">
      <c r="A2350" s="118">
        <v>4877</v>
      </c>
      <c r="B2350" s="118">
        <v>261</v>
      </c>
      <c r="C2350" s="67" t="s">
        <v>643</v>
      </c>
      <c r="D2350" s="67">
        <v>17</v>
      </c>
      <c r="E2350" s="68">
        <v>43619</v>
      </c>
      <c r="F2350" s="67">
        <v>5229</v>
      </c>
      <c r="G2350" s="67">
        <v>8102</v>
      </c>
      <c r="H2350" s="67">
        <v>7584</v>
      </c>
      <c r="I2350" s="67"/>
      <c r="J2350" s="157">
        <f t="shared" si="12"/>
        <v>21.995753715498939</v>
      </c>
      <c r="K2350" s="168"/>
      <c r="L2350" s="159">
        <f>AVERAGE(J2350:J2351)</f>
        <v>21.885686045028621</v>
      </c>
      <c r="M2350" s="159">
        <f>_xlfn.STDEV.S(J2350,J2351)</f>
        <v>0.15565919235793674</v>
      </c>
      <c r="N2350" s="33"/>
      <c r="O2350" s="33"/>
      <c r="P2350" s="23">
        <f t="shared" si="1"/>
        <v>235.5</v>
      </c>
      <c r="Q2350" s="117">
        <f>AVERAGE(P2350:P2351)</f>
        <v>230.95</v>
      </c>
    </row>
    <row r="2351" spans="1:17" ht="15.75" customHeight="1" x14ac:dyDescent="0.3">
      <c r="A2351" s="118">
        <v>4878</v>
      </c>
      <c r="B2351" s="118">
        <v>262</v>
      </c>
      <c r="C2351" s="67" t="s">
        <v>643</v>
      </c>
      <c r="D2351" s="67">
        <v>17</v>
      </c>
      <c r="E2351" s="68">
        <v>43619</v>
      </c>
      <c r="F2351" s="67">
        <v>5194</v>
      </c>
      <c r="G2351" s="67">
        <v>7951</v>
      </c>
      <c r="H2351" s="67">
        <v>7458</v>
      </c>
      <c r="I2351" s="67"/>
      <c r="J2351" s="157">
        <f t="shared" si="12"/>
        <v>21.775618374558302</v>
      </c>
      <c r="K2351" s="168"/>
      <c r="L2351" s="160"/>
      <c r="M2351" s="160"/>
      <c r="N2351" s="33"/>
      <c r="O2351" s="33"/>
      <c r="P2351" s="23">
        <f t="shared" si="1"/>
        <v>226.4</v>
      </c>
      <c r="Q2351" s="117"/>
    </row>
    <row r="2352" spans="1:17" ht="15.75" customHeight="1" x14ac:dyDescent="0.3">
      <c r="A2352" s="118">
        <v>5455</v>
      </c>
      <c r="B2352" s="118">
        <v>193</v>
      </c>
      <c r="C2352" s="7" t="s">
        <v>643</v>
      </c>
      <c r="D2352" s="7">
        <v>19</v>
      </c>
      <c r="E2352" s="156">
        <v>43637</v>
      </c>
      <c r="F2352" s="7">
        <v>5263</v>
      </c>
      <c r="G2352" s="7">
        <v>7858</v>
      </c>
      <c r="H2352" s="7">
        <v>7323</v>
      </c>
      <c r="I2352" s="7">
        <v>6</v>
      </c>
      <c r="J2352" s="161">
        <f t="shared" si="12"/>
        <v>25.970873786407765</v>
      </c>
      <c r="K2352" s="170"/>
      <c r="L2352" s="162">
        <f>AVERAGE(J2352:J2353)</f>
        <v>25.592370706801361</v>
      </c>
      <c r="M2352" s="162">
        <f>_xlfn.STDEV.S(J2352,J2353)</f>
        <v>0.53528418857935911</v>
      </c>
      <c r="N2352" s="33"/>
      <c r="O2352" s="33"/>
      <c r="P2352" s="23">
        <f t="shared" si="1"/>
        <v>206</v>
      </c>
      <c r="Q2352" s="117">
        <f>AVERAGE(P2352:P2353)</f>
        <v>214.05</v>
      </c>
    </row>
    <row r="2353" spans="1:17" ht="15.75" customHeight="1" x14ac:dyDescent="0.3">
      <c r="A2353" s="118">
        <v>5456</v>
      </c>
      <c r="B2353" s="118">
        <v>194</v>
      </c>
      <c r="C2353" s="7" t="s">
        <v>643</v>
      </c>
      <c r="D2353" s="7">
        <v>19</v>
      </c>
      <c r="E2353" s="156">
        <v>43637</v>
      </c>
      <c r="F2353" s="7">
        <v>5207</v>
      </c>
      <c r="G2353" s="7">
        <v>7988</v>
      </c>
      <c r="H2353" s="7">
        <v>7428</v>
      </c>
      <c r="I2353" s="7"/>
      <c r="J2353" s="161">
        <f t="shared" si="12"/>
        <v>25.213867627194958</v>
      </c>
      <c r="K2353" s="170"/>
      <c r="L2353" s="23"/>
      <c r="M2353" s="23"/>
      <c r="N2353" s="33"/>
      <c r="O2353" s="33"/>
      <c r="P2353" s="23">
        <f t="shared" si="1"/>
        <v>222.1</v>
      </c>
      <c r="Q2353" s="117"/>
    </row>
    <row r="2354" spans="1:17" ht="15.75" customHeight="1" x14ac:dyDescent="0.3">
      <c r="A2354" s="118">
        <v>6215</v>
      </c>
      <c r="B2354" s="118">
        <v>231</v>
      </c>
      <c r="C2354" s="7" t="s">
        <v>643</v>
      </c>
      <c r="D2354" s="7">
        <v>22</v>
      </c>
      <c r="E2354" s="156">
        <v>43685</v>
      </c>
      <c r="F2354" s="7">
        <v>5229</v>
      </c>
      <c r="G2354" s="7">
        <v>8201</v>
      </c>
      <c r="H2354" s="7">
        <v>7730</v>
      </c>
      <c r="I2354" s="7">
        <v>6</v>
      </c>
      <c r="J2354" s="152">
        <f t="shared" si="12"/>
        <v>18.832467013194723</v>
      </c>
      <c r="K2354" s="167"/>
      <c r="L2354" s="154">
        <f>AVERAGE(J2354:J2355)</f>
        <v>18.243247724606839</v>
      </c>
      <c r="M2354" s="154">
        <f>_xlfn.STDEV.S(J2354,J2355)</f>
        <v>0.83328190913280986</v>
      </c>
      <c r="N2354" s="33"/>
      <c r="O2354" s="33"/>
      <c r="P2354" s="23">
        <f t="shared" si="1"/>
        <v>250.1</v>
      </c>
      <c r="Q2354" s="117">
        <f>AVERAGE(P2354:P2355)</f>
        <v>251.64999999999998</v>
      </c>
    </row>
    <row r="2355" spans="1:17" ht="15.75" customHeight="1" x14ac:dyDescent="0.3">
      <c r="A2355" s="118">
        <v>6216</v>
      </c>
      <c r="B2355" s="118">
        <v>231</v>
      </c>
      <c r="C2355" s="7" t="s">
        <v>643</v>
      </c>
      <c r="D2355" s="7">
        <v>22</v>
      </c>
      <c r="E2355" s="156">
        <v>43685</v>
      </c>
      <c r="F2355" s="7">
        <v>5229</v>
      </c>
      <c r="G2355" s="7">
        <v>8208</v>
      </c>
      <c r="H2355" s="7">
        <v>7761</v>
      </c>
      <c r="I2355" s="7"/>
      <c r="J2355" s="152">
        <f t="shared" si="12"/>
        <v>17.654028436018958</v>
      </c>
      <c r="K2355" s="167"/>
      <c r="L2355" s="155"/>
      <c r="M2355" s="155"/>
      <c r="N2355" s="33"/>
      <c r="O2355" s="33"/>
      <c r="P2355" s="23">
        <f t="shared" si="1"/>
        <v>253.2</v>
      </c>
      <c r="Q2355" s="117"/>
    </row>
    <row r="2356" spans="1:17" ht="15.75" customHeight="1" x14ac:dyDescent="0.3">
      <c r="A2356" s="118">
        <v>3001</v>
      </c>
      <c r="B2356" s="118">
        <v>85</v>
      </c>
      <c r="C2356" s="57" t="s">
        <v>644</v>
      </c>
      <c r="D2356" s="57">
        <v>11</v>
      </c>
      <c r="E2356" s="58">
        <v>43571</v>
      </c>
      <c r="F2356" s="151">
        <v>5253</v>
      </c>
      <c r="G2356" s="57">
        <v>8920</v>
      </c>
      <c r="H2356" s="57">
        <v>7531</v>
      </c>
      <c r="I2356" s="57">
        <v>2</v>
      </c>
      <c r="J2356" s="152">
        <f t="shared" si="12"/>
        <v>60.974539069359089</v>
      </c>
      <c r="K2356" s="167">
        <v>0.5</v>
      </c>
      <c r="L2356" s="154">
        <f>AVERAGE(J2356:J2357)</f>
        <v>61.03899367261058</v>
      </c>
      <c r="M2356" s="154">
        <f>_xlfn.STDEV.S(J2356,J2357)</f>
        <v>9.1152574075635553E-2</v>
      </c>
      <c r="N2356" s="33">
        <v>2</v>
      </c>
      <c r="O2356" s="33"/>
      <c r="P2356" s="23">
        <f t="shared" si="1"/>
        <v>227.8</v>
      </c>
      <c r="Q2356" s="117">
        <f>AVERAGE(P2356:P2357)</f>
        <v>222.65</v>
      </c>
    </row>
    <row r="2357" spans="1:17" ht="15.75" customHeight="1" x14ac:dyDescent="0.3">
      <c r="A2357" s="118">
        <v>3002</v>
      </c>
      <c r="B2357" s="118">
        <v>86</v>
      </c>
      <c r="C2357" s="57" t="s">
        <v>644</v>
      </c>
      <c r="D2357" s="57">
        <v>11</v>
      </c>
      <c r="E2357" s="58">
        <v>43571</v>
      </c>
      <c r="F2357" s="151">
        <v>5281</v>
      </c>
      <c r="G2357" s="57">
        <v>8785</v>
      </c>
      <c r="H2357" s="57">
        <v>7456</v>
      </c>
      <c r="I2357" s="57"/>
      <c r="J2357" s="152">
        <f t="shared" si="12"/>
        <v>61.103448275862071</v>
      </c>
      <c r="K2357" s="167"/>
      <c r="L2357" s="155"/>
      <c r="M2357" s="155"/>
      <c r="N2357" s="33"/>
      <c r="O2357" s="33"/>
      <c r="P2357" s="23">
        <f t="shared" si="1"/>
        <v>217.5</v>
      </c>
      <c r="Q2357" s="117"/>
    </row>
    <row r="2358" spans="1:17" ht="15.75" customHeight="1" x14ac:dyDescent="0.3">
      <c r="A2358" s="118">
        <v>3851</v>
      </c>
      <c r="B2358" s="118">
        <v>273</v>
      </c>
      <c r="C2358" s="57" t="s">
        <v>644</v>
      </c>
      <c r="D2358" s="57">
        <v>14</v>
      </c>
      <c r="E2358" s="58">
        <v>43591</v>
      </c>
      <c r="F2358" s="57">
        <v>5242</v>
      </c>
      <c r="G2358" s="151">
        <v>8962</v>
      </c>
      <c r="H2358" s="57">
        <v>7896</v>
      </c>
      <c r="I2358" s="57"/>
      <c r="J2358" s="152">
        <f t="shared" si="12"/>
        <v>40.165787490580257</v>
      </c>
      <c r="K2358" s="167" t="s">
        <v>405</v>
      </c>
      <c r="L2358" s="154">
        <f>AVERAGE(J2358:J2359)</f>
        <v>40.178165446066416</v>
      </c>
      <c r="M2358" s="154">
        <f>_xlfn.STDEV.S(J2358,J2359)</f>
        <v>1.7505072522975805E-2</v>
      </c>
      <c r="N2358" s="33"/>
      <c r="O2358" s="33"/>
      <c r="P2358" s="23">
        <f t="shared" si="1"/>
        <v>265.39999999999998</v>
      </c>
      <c r="Q2358" s="117">
        <f>AVERAGE(P2358:P2359)</f>
        <v>274.39999999999998</v>
      </c>
    </row>
    <row r="2359" spans="1:17" ht="15.75" customHeight="1" x14ac:dyDescent="0.3">
      <c r="A2359" s="118">
        <v>3852</v>
      </c>
      <c r="B2359" s="118">
        <v>274</v>
      </c>
      <c r="C2359" s="57" t="s">
        <v>644</v>
      </c>
      <c r="D2359" s="57">
        <v>14</v>
      </c>
      <c r="E2359" s="58">
        <v>43591</v>
      </c>
      <c r="F2359" s="57">
        <v>5233</v>
      </c>
      <c r="G2359" s="151">
        <v>9206</v>
      </c>
      <c r="H2359" s="57">
        <v>8067</v>
      </c>
      <c r="I2359" s="57"/>
      <c r="J2359" s="152">
        <f t="shared" si="12"/>
        <v>40.190543401552574</v>
      </c>
      <c r="K2359" s="167"/>
      <c r="L2359" s="155"/>
      <c r="M2359" s="155"/>
      <c r="N2359" s="33"/>
      <c r="O2359" s="33"/>
      <c r="P2359" s="23">
        <f t="shared" si="1"/>
        <v>283.39999999999998</v>
      </c>
      <c r="Q2359" s="117"/>
    </row>
    <row r="2360" spans="1:17" ht="15.75" customHeight="1" x14ac:dyDescent="0.3">
      <c r="A2360" s="118">
        <v>4507</v>
      </c>
      <c r="B2360" s="118">
        <v>213</v>
      </c>
      <c r="C2360" s="57" t="s">
        <v>644</v>
      </c>
      <c r="D2360" s="57">
        <v>16</v>
      </c>
      <c r="E2360" s="58">
        <v>43607</v>
      </c>
      <c r="F2360" s="57">
        <v>5207</v>
      </c>
      <c r="G2360" s="57">
        <v>8050</v>
      </c>
      <c r="H2360" s="57">
        <v>7519</v>
      </c>
      <c r="I2360" s="57">
        <v>2</v>
      </c>
      <c r="J2360" s="152">
        <f t="shared" si="12"/>
        <v>22.96712802768166</v>
      </c>
      <c r="K2360" s="167"/>
      <c r="L2360" s="154">
        <f>AVERAGE(J2360:J2361)</f>
        <v>22.898877238898834</v>
      </c>
      <c r="M2360" s="154">
        <f>_xlfn.STDEV.S(J2360,J2361)</f>
        <v>9.6521191139332274E-2</v>
      </c>
      <c r="N2360" s="33"/>
      <c r="O2360" s="33"/>
      <c r="P2360" s="23">
        <f t="shared" si="1"/>
        <v>231.2</v>
      </c>
      <c r="Q2360" s="117">
        <f>AVERAGE(P2360:P2361)</f>
        <v>223.35</v>
      </c>
    </row>
    <row r="2361" spans="1:17" ht="15.75" customHeight="1" x14ac:dyDescent="0.3">
      <c r="A2361" s="118">
        <v>4508</v>
      </c>
      <c r="B2361" s="118">
        <v>214</v>
      </c>
      <c r="C2361" s="57" t="s">
        <v>644</v>
      </c>
      <c r="D2361" s="57">
        <v>16</v>
      </c>
      <c r="E2361" s="58">
        <v>43607</v>
      </c>
      <c r="F2361" s="57">
        <v>5237</v>
      </c>
      <c r="G2361" s="57">
        <v>7884</v>
      </c>
      <c r="H2361" s="57">
        <v>7392</v>
      </c>
      <c r="I2361" s="57"/>
      <c r="J2361" s="152">
        <f t="shared" si="12"/>
        <v>22.830626450116011</v>
      </c>
      <c r="K2361" s="167"/>
      <c r="L2361" s="155"/>
      <c r="M2361" s="155"/>
      <c r="N2361" s="33"/>
      <c r="O2361" s="33"/>
      <c r="P2361" s="23">
        <f t="shared" si="1"/>
        <v>215.5</v>
      </c>
      <c r="Q2361" s="117"/>
    </row>
    <row r="2362" spans="1:17" ht="15.75" customHeight="1" x14ac:dyDescent="0.3">
      <c r="A2362" s="118">
        <v>5153</v>
      </c>
      <c r="B2362" s="118">
        <v>213</v>
      </c>
      <c r="C2362" s="57" t="s">
        <v>644</v>
      </c>
      <c r="D2362" s="57">
        <v>18</v>
      </c>
      <c r="E2362" s="58">
        <v>43626</v>
      </c>
      <c r="F2362" s="57">
        <v>5207</v>
      </c>
      <c r="G2362" s="57">
        <v>7355</v>
      </c>
      <c r="H2362" s="57">
        <v>6987</v>
      </c>
      <c r="I2362" s="57">
        <v>6</v>
      </c>
      <c r="J2362" s="152">
        <f t="shared" si="12"/>
        <v>20.674157303370784</v>
      </c>
      <c r="K2362" s="167"/>
      <c r="L2362" s="154">
        <f>AVERAGE(J2362:J2363)</f>
        <v>20.655353805689501</v>
      </c>
      <c r="M2362" s="154">
        <f>_xlfn.STDEV.S(J2362,J2363)</f>
        <v>2.6592161440923943E-2</v>
      </c>
      <c r="N2362" s="33"/>
      <c r="O2362" s="33"/>
      <c r="P2362" s="23">
        <f t="shared" si="1"/>
        <v>178</v>
      </c>
      <c r="Q2362" s="117">
        <f>AVERAGE(P2362:P2363)</f>
        <v>186.4</v>
      </c>
    </row>
    <row r="2363" spans="1:17" ht="15.75" customHeight="1" x14ac:dyDescent="0.3">
      <c r="A2363" s="118">
        <v>5154</v>
      </c>
      <c r="B2363" s="118">
        <v>214</v>
      </c>
      <c r="C2363" s="57" t="s">
        <v>644</v>
      </c>
      <c r="D2363" s="57">
        <v>18</v>
      </c>
      <c r="E2363" s="58">
        <v>43626</v>
      </c>
      <c r="F2363" s="57">
        <v>5237</v>
      </c>
      <c r="G2363" s="57">
        <v>7587</v>
      </c>
      <c r="H2363" s="57">
        <v>7185</v>
      </c>
      <c r="I2363" s="57"/>
      <c r="J2363" s="152">
        <f t="shared" si="12"/>
        <v>20.636550308008214</v>
      </c>
      <c r="K2363" s="167"/>
      <c r="L2363" s="155"/>
      <c r="M2363" s="155"/>
      <c r="N2363" s="33"/>
      <c r="O2363" s="33"/>
      <c r="P2363" s="23">
        <f t="shared" si="1"/>
        <v>194.8</v>
      </c>
      <c r="Q2363" s="117"/>
    </row>
    <row r="2364" spans="1:17" ht="15.75" customHeight="1" x14ac:dyDescent="0.3">
      <c r="A2364" s="118">
        <v>5685</v>
      </c>
      <c r="B2364" s="118">
        <v>129</v>
      </c>
      <c r="C2364" s="7" t="s">
        <v>644</v>
      </c>
      <c r="D2364" s="7">
        <v>21</v>
      </c>
      <c r="E2364" s="156">
        <v>43657</v>
      </c>
      <c r="F2364" s="7">
        <v>5238</v>
      </c>
      <c r="G2364" s="7">
        <v>8490</v>
      </c>
      <c r="H2364" s="7">
        <v>7936</v>
      </c>
      <c r="I2364" s="7">
        <v>6</v>
      </c>
      <c r="J2364" s="152">
        <f t="shared" si="12"/>
        <v>20.533728687916973</v>
      </c>
      <c r="K2364" s="167"/>
      <c r="L2364" s="154">
        <f>AVERAGE(J2364:J2365)</f>
        <v>20.61578033311838</v>
      </c>
      <c r="M2364" s="154">
        <f>_xlfn.STDEV.S(J2364,J2365)</f>
        <v>0.11603854945885234</v>
      </c>
      <c r="N2364" s="33"/>
      <c r="O2364" s="33"/>
      <c r="P2364" s="23">
        <f t="shared" si="1"/>
        <v>269.8</v>
      </c>
      <c r="Q2364" s="117">
        <f>AVERAGE(P2364:P2365)</f>
        <v>282.5</v>
      </c>
    </row>
    <row r="2365" spans="1:17" ht="15.75" customHeight="1" x14ac:dyDescent="0.3">
      <c r="A2365" s="118">
        <v>5686</v>
      </c>
      <c r="B2365" s="118">
        <v>130</v>
      </c>
      <c r="C2365" s="7" t="s">
        <v>644</v>
      </c>
      <c r="D2365" s="7">
        <v>21</v>
      </c>
      <c r="E2365" s="156">
        <v>43657</v>
      </c>
      <c r="F2365" s="7">
        <v>5212</v>
      </c>
      <c r="G2365" s="7">
        <v>8775</v>
      </c>
      <c r="H2365" s="7">
        <v>8164</v>
      </c>
      <c r="I2365" s="7"/>
      <c r="J2365" s="152">
        <f t="shared" si="12"/>
        <v>20.697831978319783</v>
      </c>
      <c r="K2365" s="167"/>
      <c r="L2365" s="155"/>
      <c r="M2365" s="155"/>
      <c r="N2365" s="33"/>
      <c r="O2365" s="33"/>
      <c r="P2365" s="23">
        <f t="shared" si="1"/>
        <v>295.2</v>
      </c>
      <c r="Q2365" s="117"/>
    </row>
    <row r="2366" spans="1:17" ht="15.75" customHeight="1" x14ac:dyDescent="0.3">
      <c r="A2366" s="118">
        <v>6217</v>
      </c>
      <c r="B2366" s="118">
        <v>232</v>
      </c>
      <c r="C2366" s="7" t="s">
        <v>644</v>
      </c>
      <c r="D2366" s="7">
        <v>22</v>
      </c>
      <c r="E2366" s="156">
        <v>43685</v>
      </c>
      <c r="F2366" s="7">
        <v>5244</v>
      </c>
      <c r="G2366" s="7">
        <v>8596</v>
      </c>
      <c r="H2366" s="7">
        <v>8044</v>
      </c>
      <c r="I2366" s="7">
        <v>6</v>
      </c>
      <c r="J2366" s="152">
        <f t="shared" si="12"/>
        <v>19.714285714285715</v>
      </c>
      <c r="K2366" s="167"/>
      <c r="L2366" s="154">
        <f>AVERAGE(J2366:J2367)</f>
        <v>19.139843279083784</v>
      </c>
      <c r="M2366" s="154">
        <f>_xlfn.STDEV.S(J2366,J2367)</f>
        <v>0.81238428266519591</v>
      </c>
      <c r="N2366" s="33"/>
      <c r="O2366" s="33"/>
      <c r="P2366" s="23">
        <f t="shared" si="1"/>
        <v>280</v>
      </c>
      <c r="Q2366" s="117">
        <f>AVERAGE(P2366:P2367)</f>
        <v>282.2</v>
      </c>
    </row>
    <row r="2367" spans="1:17" ht="15.75" customHeight="1" x14ac:dyDescent="0.3">
      <c r="A2367" s="118">
        <v>6218</v>
      </c>
      <c r="B2367" s="118">
        <v>232</v>
      </c>
      <c r="C2367" s="7" t="s">
        <v>644</v>
      </c>
      <c r="D2367" s="7">
        <v>22</v>
      </c>
      <c r="E2367" s="156">
        <v>43685</v>
      </c>
      <c r="F2367" s="7">
        <v>5244</v>
      </c>
      <c r="G2367" s="7">
        <v>8616</v>
      </c>
      <c r="H2367" s="7">
        <v>8088</v>
      </c>
      <c r="I2367" s="7"/>
      <c r="J2367" s="152">
        <f t="shared" si="12"/>
        <v>18.565400843881857</v>
      </c>
      <c r="K2367" s="167"/>
      <c r="L2367" s="155"/>
      <c r="M2367" s="155"/>
      <c r="N2367" s="33"/>
      <c r="O2367" s="33"/>
      <c r="P2367" s="23">
        <f t="shared" si="1"/>
        <v>284.39999999999998</v>
      </c>
      <c r="Q2367" s="117"/>
    </row>
    <row r="2368" spans="1:17" ht="15.75" customHeight="1" x14ac:dyDescent="0.3">
      <c r="A2368" s="118">
        <v>3853</v>
      </c>
      <c r="B2368" s="118">
        <v>275</v>
      </c>
      <c r="C2368" s="57" t="s">
        <v>645</v>
      </c>
      <c r="D2368" s="57">
        <v>14</v>
      </c>
      <c r="E2368" s="58">
        <v>43591</v>
      </c>
      <c r="F2368" s="57">
        <v>5274</v>
      </c>
      <c r="G2368" s="151">
        <v>7338</v>
      </c>
      <c r="H2368" s="57">
        <v>6676</v>
      </c>
      <c r="I2368" s="57">
        <v>2</v>
      </c>
      <c r="J2368" s="152">
        <f t="shared" si="12"/>
        <v>47.218259629101283</v>
      </c>
      <c r="K2368" s="167" t="s">
        <v>405</v>
      </c>
      <c r="L2368" s="154">
        <f>AVERAGE(J2368:J2369)</f>
        <v>46.660865243496289</v>
      </c>
      <c r="M2368" s="154">
        <f>_xlfn.STDEV.S(J2368,J2369)</f>
        <v>0.78827469971320563</v>
      </c>
      <c r="N2368" s="33">
        <v>2</v>
      </c>
      <c r="O2368" s="33"/>
      <c r="P2368" s="23">
        <f t="shared" si="1"/>
        <v>140.19999999999999</v>
      </c>
      <c r="Q2368" s="117">
        <f>AVERAGE(P2368:P2369)</f>
        <v>146.44999999999999</v>
      </c>
    </row>
    <row r="2369" spans="1:17" ht="15.75" customHeight="1" x14ac:dyDescent="0.3">
      <c r="A2369" s="118">
        <v>3854</v>
      </c>
      <c r="B2369" s="118">
        <v>276</v>
      </c>
      <c r="C2369" s="57" t="s">
        <v>645</v>
      </c>
      <c r="D2369" s="57">
        <v>14</v>
      </c>
      <c r="E2369" s="58">
        <v>43591</v>
      </c>
      <c r="F2369" s="57">
        <v>5217</v>
      </c>
      <c r="G2369" s="151">
        <v>7448</v>
      </c>
      <c r="H2369" s="57">
        <v>6744</v>
      </c>
      <c r="I2369" s="57"/>
      <c r="J2369" s="152">
        <f t="shared" si="12"/>
        <v>46.103470857891288</v>
      </c>
      <c r="K2369" s="167"/>
      <c r="L2369" s="155"/>
      <c r="M2369" s="155"/>
      <c r="N2369" s="33"/>
      <c r="O2369" s="33"/>
      <c r="P2369" s="23">
        <f t="shared" si="1"/>
        <v>152.69999999999999</v>
      </c>
      <c r="Q2369" s="117"/>
    </row>
    <row r="2370" spans="1:17" ht="15.75" customHeight="1" x14ac:dyDescent="0.3">
      <c r="A2370" s="118">
        <v>4509</v>
      </c>
      <c r="B2370" s="118">
        <v>215</v>
      </c>
      <c r="C2370" s="57" t="s">
        <v>645</v>
      </c>
      <c r="D2370" s="57">
        <v>16</v>
      </c>
      <c r="E2370" s="58">
        <v>43607</v>
      </c>
      <c r="F2370" s="57">
        <v>5148</v>
      </c>
      <c r="G2370" s="57">
        <v>7426</v>
      </c>
      <c r="H2370" s="57">
        <v>6740</v>
      </c>
      <c r="I2370" s="57">
        <v>2</v>
      </c>
      <c r="J2370" s="152">
        <f t="shared" si="12"/>
        <v>43.090452261306531</v>
      </c>
      <c r="K2370" s="167"/>
      <c r="L2370" s="154">
        <f>AVERAGE(J2370:J2371)</f>
        <v>42.762123986895382</v>
      </c>
      <c r="M2370" s="154">
        <f>_xlfn.STDEV.S(J2370,J2371)</f>
        <v>0.46432629858280194</v>
      </c>
      <c r="N2370" s="33"/>
      <c r="O2370" s="33"/>
      <c r="P2370" s="23">
        <f t="shared" si="1"/>
        <v>159.19999999999999</v>
      </c>
      <c r="Q2370" s="117">
        <f>AVERAGE(P2370:P2371)</f>
        <v>158.89999999999998</v>
      </c>
    </row>
    <row r="2371" spans="1:17" ht="15.75" customHeight="1" x14ac:dyDescent="0.3">
      <c r="A2371" s="118">
        <v>4510</v>
      </c>
      <c r="B2371" s="118">
        <v>216</v>
      </c>
      <c r="C2371" s="57" t="s">
        <v>645</v>
      </c>
      <c r="D2371" s="57">
        <v>16</v>
      </c>
      <c r="E2371" s="58">
        <v>43607</v>
      </c>
      <c r="F2371" s="57">
        <v>5240</v>
      </c>
      <c r="G2371" s="57">
        <v>7499</v>
      </c>
      <c r="H2371" s="57">
        <v>6826</v>
      </c>
      <c r="I2371" s="57"/>
      <c r="J2371" s="152">
        <f t="shared" si="12"/>
        <v>42.433795712484233</v>
      </c>
      <c r="K2371" s="167"/>
      <c r="L2371" s="155"/>
      <c r="M2371" s="155"/>
      <c r="N2371" s="33"/>
      <c r="O2371" s="33"/>
      <c r="P2371" s="23">
        <f t="shared" si="1"/>
        <v>158.6</v>
      </c>
      <c r="Q2371" s="117"/>
    </row>
    <row r="2372" spans="1:17" ht="15.75" customHeight="1" x14ac:dyDescent="0.3">
      <c r="A2372" s="118">
        <v>5155</v>
      </c>
      <c r="B2372" s="118">
        <v>215</v>
      </c>
      <c r="C2372" s="57" t="s">
        <v>645</v>
      </c>
      <c r="D2372" s="57">
        <v>18</v>
      </c>
      <c r="E2372" s="58">
        <v>43626</v>
      </c>
      <c r="F2372" s="57">
        <v>5148</v>
      </c>
      <c r="G2372" s="57">
        <v>7295</v>
      </c>
      <c r="H2372" s="57">
        <v>6893</v>
      </c>
      <c r="I2372" s="57">
        <v>8</v>
      </c>
      <c r="J2372" s="152">
        <f t="shared" si="12"/>
        <v>23.03724928366762</v>
      </c>
      <c r="K2372" s="167"/>
      <c r="L2372" s="154">
        <f>AVERAGE(J2372:J2373)</f>
        <v>23.294375714795184</v>
      </c>
      <c r="M2372" s="154">
        <f>_xlfn.STDEV.S(J2372,J2373)</f>
        <v>0.3636316861451917</v>
      </c>
      <c r="N2372" s="33"/>
      <c r="O2372" s="33"/>
      <c r="P2372" s="23">
        <f t="shared" si="1"/>
        <v>174.5</v>
      </c>
      <c r="Q2372" s="117">
        <f>AVERAGE(P2372:P2373)</f>
        <v>180.45</v>
      </c>
    </row>
    <row r="2373" spans="1:17" ht="15.75" customHeight="1" x14ac:dyDescent="0.3">
      <c r="A2373" s="118">
        <v>5156</v>
      </c>
      <c r="B2373" s="118">
        <v>216</v>
      </c>
      <c r="C2373" s="57" t="s">
        <v>645</v>
      </c>
      <c r="D2373" s="57">
        <v>18</v>
      </c>
      <c r="E2373" s="58">
        <v>43626</v>
      </c>
      <c r="F2373" s="57">
        <v>5240</v>
      </c>
      <c r="G2373" s="57">
        <v>7543</v>
      </c>
      <c r="H2373" s="57">
        <v>7104</v>
      </c>
      <c r="I2373" s="57"/>
      <c r="J2373" s="152">
        <f t="shared" si="12"/>
        <v>23.551502145922747</v>
      </c>
      <c r="K2373" s="167"/>
      <c r="L2373" s="155"/>
      <c r="M2373" s="155"/>
      <c r="N2373" s="33"/>
      <c r="O2373" s="33"/>
      <c r="P2373" s="23">
        <f t="shared" si="1"/>
        <v>186.4</v>
      </c>
      <c r="Q2373" s="117"/>
    </row>
    <row r="2374" spans="1:17" ht="15.75" customHeight="1" x14ac:dyDescent="0.3">
      <c r="A2374" s="118">
        <v>5687</v>
      </c>
      <c r="B2374" s="118">
        <v>131</v>
      </c>
      <c r="C2374" s="7" t="s">
        <v>645</v>
      </c>
      <c r="D2374" s="7">
        <v>21</v>
      </c>
      <c r="E2374" s="156">
        <v>43657</v>
      </c>
      <c r="F2374" s="7">
        <v>5209</v>
      </c>
      <c r="G2374" s="7">
        <v>7186</v>
      </c>
      <c r="H2374" s="7">
        <v>6774</v>
      </c>
      <c r="I2374" s="7">
        <v>8</v>
      </c>
      <c r="J2374" s="152">
        <f t="shared" si="12"/>
        <v>26.325878594249204</v>
      </c>
      <c r="K2374" s="167"/>
      <c r="L2374" s="154">
        <f>AVERAGE(J2374:J2375)</f>
        <v>25.377923010479648</v>
      </c>
      <c r="M2374" s="154">
        <f>_xlfn.STDEV.S(J2374,J2375)</f>
        <v>1.3406116430942077</v>
      </c>
      <c r="N2374" s="33"/>
      <c r="O2374" s="33"/>
      <c r="P2374" s="23">
        <f t="shared" si="1"/>
        <v>156.5</v>
      </c>
      <c r="Q2374" s="117">
        <f>AVERAGE(P2374:P2375)</f>
        <v>155</v>
      </c>
    </row>
    <row r="2375" spans="1:17" ht="15.75" customHeight="1" x14ac:dyDescent="0.3">
      <c r="A2375" s="118">
        <v>5688</v>
      </c>
      <c r="B2375" s="118">
        <v>132</v>
      </c>
      <c r="C2375" s="7" t="s">
        <v>645</v>
      </c>
      <c r="D2375" s="7">
        <v>21</v>
      </c>
      <c r="E2375" s="156">
        <v>43657</v>
      </c>
      <c r="F2375" s="7">
        <v>5233</v>
      </c>
      <c r="G2375" s="7">
        <v>7143</v>
      </c>
      <c r="H2375" s="7">
        <v>6768</v>
      </c>
      <c r="I2375" s="7"/>
      <c r="J2375" s="152">
        <f t="shared" si="12"/>
        <v>24.429967426710096</v>
      </c>
      <c r="K2375" s="167"/>
      <c r="L2375" s="155"/>
      <c r="M2375" s="155"/>
      <c r="N2375" s="33"/>
      <c r="O2375" s="33"/>
      <c r="P2375" s="23">
        <f t="shared" si="1"/>
        <v>153.5</v>
      </c>
      <c r="Q2375" s="117"/>
    </row>
    <row r="2376" spans="1:17" ht="15.75" customHeight="1" x14ac:dyDescent="0.3">
      <c r="A2376" s="118">
        <v>6219</v>
      </c>
      <c r="B2376" s="118">
        <v>233</v>
      </c>
      <c r="C2376" s="7" t="s">
        <v>645</v>
      </c>
      <c r="D2376" s="7">
        <v>22</v>
      </c>
      <c r="E2376" s="156">
        <v>43685</v>
      </c>
      <c r="F2376" s="7">
        <v>5213</v>
      </c>
      <c r="G2376" s="7">
        <v>6912</v>
      </c>
      <c r="H2376" s="7">
        <v>6643</v>
      </c>
      <c r="I2376" s="7">
        <v>8</v>
      </c>
      <c r="J2376" s="152">
        <f t="shared" si="12"/>
        <v>18.81118881118881</v>
      </c>
      <c r="K2376" s="167"/>
      <c r="L2376" s="154">
        <f>AVERAGE(J2376:J2377)</f>
        <v>18.416097445948193</v>
      </c>
      <c r="M2376" s="154">
        <f>_xlfn.STDEV.S(J2376,J2377)</f>
        <v>0.55874356709978279</v>
      </c>
      <c r="N2376" s="33"/>
      <c r="O2376" s="33"/>
      <c r="P2376" s="23">
        <f t="shared" si="1"/>
        <v>143</v>
      </c>
      <c r="Q2376" s="117">
        <f>AVERAGE(P2376:P2377)</f>
        <v>161.94999999999999</v>
      </c>
    </row>
    <row r="2377" spans="1:17" ht="15.75" customHeight="1" x14ac:dyDescent="0.3">
      <c r="A2377" s="118">
        <v>6220</v>
      </c>
      <c r="B2377" s="118">
        <v>233</v>
      </c>
      <c r="C2377" s="7" t="s">
        <v>645</v>
      </c>
      <c r="D2377" s="7">
        <v>22</v>
      </c>
      <c r="E2377" s="156">
        <v>43685</v>
      </c>
      <c r="F2377" s="7">
        <v>5213</v>
      </c>
      <c r="G2377" s="7">
        <v>7348</v>
      </c>
      <c r="H2377" s="7">
        <v>7022</v>
      </c>
      <c r="I2377" s="7"/>
      <c r="J2377" s="152">
        <f t="shared" si="12"/>
        <v>18.021006080707576</v>
      </c>
      <c r="K2377" s="167"/>
      <c r="L2377" s="155"/>
      <c r="M2377" s="155"/>
      <c r="N2377" s="33"/>
      <c r="O2377" s="33"/>
      <c r="P2377" s="23">
        <f t="shared" si="1"/>
        <v>180.9</v>
      </c>
      <c r="Q2377" s="117"/>
    </row>
    <row r="2378" spans="1:17" ht="15.75" customHeight="1" x14ac:dyDescent="0.3">
      <c r="A2378" s="118">
        <v>3855</v>
      </c>
      <c r="B2378" s="118">
        <v>277</v>
      </c>
      <c r="C2378" s="81" t="s">
        <v>646</v>
      </c>
      <c r="D2378" s="81">
        <v>14</v>
      </c>
      <c r="E2378" s="82">
        <v>43591</v>
      </c>
      <c r="F2378" s="81">
        <v>5252</v>
      </c>
      <c r="G2378" s="134">
        <v>8541</v>
      </c>
      <c r="H2378" s="81">
        <v>7428</v>
      </c>
      <c r="I2378" s="81">
        <v>2</v>
      </c>
      <c r="J2378" s="135">
        <f t="shared" si="12"/>
        <v>51.148897058823529</v>
      </c>
      <c r="K2378" s="136" t="s">
        <v>463</v>
      </c>
      <c r="L2378" s="137">
        <f>AVERAGE(J2378:J2379)</f>
        <v>51.351710710386243</v>
      </c>
      <c r="M2378" s="137">
        <f>_xlfn.STDEV.S(J2378,J2379)</f>
        <v>0.28682181667440632</v>
      </c>
      <c r="N2378" s="33">
        <v>3</v>
      </c>
      <c r="O2378" s="33"/>
      <c r="P2378" s="23">
        <f t="shared" si="1"/>
        <v>217.6</v>
      </c>
      <c r="Q2378" s="117">
        <f>AVERAGE(P2378:P2379)</f>
        <v>216.55</v>
      </c>
    </row>
    <row r="2379" spans="1:17" ht="15.75" customHeight="1" x14ac:dyDescent="0.3">
      <c r="A2379" s="118">
        <v>3856</v>
      </c>
      <c r="B2379" s="118">
        <v>278</v>
      </c>
      <c r="C2379" s="81" t="s">
        <v>646</v>
      </c>
      <c r="D2379" s="81">
        <v>14</v>
      </c>
      <c r="E2379" s="82">
        <v>43591</v>
      </c>
      <c r="F2379" s="81">
        <v>5256</v>
      </c>
      <c r="G2379" s="134">
        <v>8522</v>
      </c>
      <c r="H2379" s="81">
        <v>7411</v>
      </c>
      <c r="I2379" s="81"/>
      <c r="J2379" s="135">
        <f t="shared" si="12"/>
        <v>51.554524361948964</v>
      </c>
      <c r="K2379" s="136"/>
      <c r="L2379" s="138"/>
      <c r="M2379" s="138"/>
      <c r="N2379" s="33"/>
      <c r="O2379" s="33"/>
      <c r="P2379" s="23">
        <f t="shared" si="1"/>
        <v>215.5</v>
      </c>
      <c r="Q2379" s="117"/>
    </row>
    <row r="2380" spans="1:17" ht="15.75" customHeight="1" x14ac:dyDescent="0.3">
      <c r="A2380" s="118">
        <v>4511</v>
      </c>
      <c r="B2380" s="118">
        <v>217</v>
      </c>
      <c r="C2380" s="81" t="s">
        <v>646</v>
      </c>
      <c r="D2380" s="81">
        <v>16</v>
      </c>
      <c r="E2380" s="82">
        <v>43607</v>
      </c>
      <c r="F2380" s="81">
        <v>5263</v>
      </c>
      <c r="G2380" s="81">
        <v>8865</v>
      </c>
      <c r="H2380" s="81">
        <v>7913</v>
      </c>
      <c r="I2380" s="81">
        <v>2</v>
      </c>
      <c r="J2380" s="135">
        <f t="shared" si="12"/>
        <v>35.924528301886795</v>
      </c>
      <c r="K2380" s="136"/>
      <c r="L2380" s="137">
        <f>AVERAGE(J2380:J2381)</f>
        <v>36.531773889022645</v>
      </c>
      <c r="M2380" s="137">
        <f>_xlfn.STDEV.S(J2380,J2381)</f>
        <v>0.85877494501873208</v>
      </c>
      <c r="N2380" s="33"/>
      <c r="O2380" s="33"/>
      <c r="P2380" s="23">
        <f t="shared" si="1"/>
        <v>265</v>
      </c>
      <c r="Q2380" s="117">
        <f>AVERAGE(P2380:P2381)</f>
        <v>281.39999999999998</v>
      </c>
    </row>
    <row r="2381" spans="1:17" ht="15.75" customHeight="1" x14ac:dyDescent="0.3">
      <c r="A2381" s="118">
        <v>4512</v>
      </c>
      <c r="B2381" s="118">
        <v>218</v>
      </c>
      <c r="C2381" s="81" t="s">
        <v>646</v>
      </c>
      <c r="D2381" s="81">
        <v>16</v>
      </c>
      <c r="E2381" s="82">
        <v>43607</v>
      </c>
      <c r="F2381" s="81">
        <v>5280</v>
      </c>
      <c r="G2381" s="81">
        <v>9364</v>
      </c>
      <c r="H2381" s="81">
        <v>8258</v>
      </c>
      <c r="I2381" s="81"/>
      <c r="J2381" s="135">
        <f t="shared" si="12"/>
        <v>37.139019476158495</v>
      </c>
      <c r="K2381" s="136"/>
      <c r="L2381" s="138"/>
      <c r="M2381" s="138"/>
      <c r="N2381" s="33"/>
      <c r="O2381" s="33"/>
      <c r="P2381" s="23">
        <f t="shared" si="1"/>
        <v>297.8</v>
      </c>
      <c r="Q2381" s="117"/>
    </row>
    <row r="2382" spans="1:17" ht="15.75" customHeight="1" x14ac:dyDescent="0.3">
      <c r="A2382" s="118">
        <v>5157</v>
      </c>
      <c r="B2382" s="118">
        <v>217</v>
      </c>
      <c r="C2382" s="81" t="s">
        <v>646</v>
      </c>
      <c r="D2382" s="81">
        <v>18</v>
      </c>
      <c r="E2382" s="82">
        <v>43626</v>
      </c>
      <c r="F2382" s="81">
        <v>5263</v>
      </c>
      <c r="G2382" s="81">
        <v>8687</v>
      </c>
      <c r="H2382" s="81">
        <v>7742</v>
      </c>
      <c r="I2382" s="81">
        <v>6</v>
      </c>
      <c r="J2382" s="135">
        <f t="shared" si="12"/>
        <v>38.120209762000805</v>
      </c>
      <c r="K2382" s="136"/>
      <c r="L2382" s="137">
        <f>AVERAGE(J2382:J2383)</f>
        <v>37.619661667704008</v>
      </c>
      <c r="M2382" s="137">
        <f>_xlfn.STDEV.S(J2382,J2383)</f>
        <v>0.70788190357454139</v>
      </c>
      <c r="N2382" s="33"/>
      <c r="O2382" s="33"/>
      <c r="P2382" s="23">
        <f t="shared" si="1"/>
        <v>247.9</v>
      </c>
      <c r="Q2382" s="117">
        <f>AVERAGE(P2382:P2383)</f>
        <v>250.3</v>
      </c>
    </row>
    <row r="2383" spans="1:17" ht="15.75" customHeight="1" x14ac:dyDescent="0.3">
      <c r="A2383" s="118">
        <v>5158</v>
      </c>
      <c r="B2383" s="118">
        <v>218</v>
      </c>
      <c r="C2383" s="81" t="s">
        <v>646</v>
      </c>
      <c r="D2383" s="81">
        <v>18</v>
      </c>
      <c r="E2383" s="82">
        <v>43626</v>
      </c>
      <c r="F2383" s="81">
        <v>5280</v>
      </c>
      <c r="G2383" s="81">
        <v>8745</v>
      </c>
      <c r="H2383" s="81">
        <v>7807</v>
      </c>
      <c r="I2383" s="81"/>
      <c r="J2383" s="135">
        <f t="shared" si="12"/>
        <v>37.119113573407205</v>
      </c>
      <c r="K2383" s="136"/>
      <c r="L2383" s="138"/>
      <c r="M2383" s="138"/>
      <c r="N2383" s="33"/>
      <c r="O2383" s="33"/>
      <c r="P2383" s="23">
        <f t="shared" si="1"/>
        <v>252.7</v>
      </c>
      <c r="Q2383" s="117"/>
    </row>
    <row r="2384" spans="1:17" ht="15.75" customHeight="1" x14ac:dyDescent="0.3">
      <c r="A2384" s="118">
        <v>6221</v>
      </c>
      <c r="B2384" s="118">
        <v>234</v>
      </c>
      <c r="C2384" s="7" t="s">
        <v>646</v>
      </c>
      <c r="D2384" s="7">
        <v>22</v>
      </c>
      <c r="E2384" s="156">
        <v>43685</v>
      </c>
      <c r="F2384" s="7">
        <v>5254</v>
      </c>
      <c r="G2384" s="7">
        <v>7714</v>
      </c>
      <c r="H2384" s="7">
        <v>7301</v>
      </c>
      <c r="I2384" s="7">
        <v>8</v>
      </c>
      <c r="J2384" s="152">
        <f t="shared" si="12"/>
        <v>20.175867122618467</v>
      </c>
      <c r="K2384" s="167"/>
      <c r="L2384" s="154">
        <f>AVERAGE(J2384:J2385)</f>
        <v>19.875069146686375</v>
      </c>
      <c r="M2384" s="154">
        <f>_xlfn.STDEV.S(J2384,J2385)</f>
        <v>0.42539257709754003</v>
      </c>
      <c r="N2384" s="33"/>
      <c r="O2384" s="33"/>
      <c r="P2384" s="23">
        <f t="shared" si="1"/>
        <v>204.70000000000002</v>
      </c>
      <c r="Q2384" s="117">
        <f>AVERAGE(P2384:P2385)</f>
        <v>210.4</v>
      </c>
    </row>
    <row r="2385" spans="1:17" ht="15.75" customHeight="1" x14ac:dyDescent="0.3">
      <c r="A2385" s="118">
        <v>6222</v>
      </c>
      <c r="B2385" s="118">
        <v>234</v>
      </c>
      <c r="C2385" s="7" t="s">
        <v>646</v>
      </c>
      <c r="D2385" s="7">
        <v>22</v>
      </c>
      <c r="E2385" s="156">
        <v>43685</v>
      </c>
      <c r="F2385" s="7">
        <v>5254</v>
      </c>
      <c r="G2385" s="7">
        <v>7838</v>
      </c>
      <c r="H2385" s="7">
        <v>7415</v>
      </c>
      <c r="I2385" s="7"/>
      <c r="J2385" s="152">
        <f t="shared" si="12"/>
        <v>19.574271170754283</v>
      </c>
      <c r="K2385" s="167"/>
      <c r="L2385" s="155"/>
      <c r="M2385" s="155"/>
      <c r="N2385" s="33"/>
      <c r="O2385" s="33"/>
      <c r="P2385" s="23">
        <f t="shared" si="1"/>
        <v>216.1</v>
      </c>
      <c r="Q2385" s="117"/>
    </row>
    <row r="2386" spans="1:17" ht="15.75" customHeight="1" x14ac:dyDescent="0.3">
      <c r="A2386" s="118">
        <v>3003</v>
      </c>
      <c r="B2386" s="118">
        <v>87</v>
      </c>
      <c r="C2386" s="57" t="s">
        <v>647</v>
      </c>
      <c r="D2386" s="57">
        <v>11</v>
      </c>
      <c r="E2386" s="58">
        <v>43571</v>
      </c>
      <c r="F2386" s="151">
        <v>5250</v>
      </c>
      <c r="G2386" s="57">
        <v>9595</v>
      </c>
      <c r="H2386" s="57">
        <v>7848</v>
      </c>
      <c r="I2386" s="57">
        <v>2</v>
      </c>
      <c r="J2386" s="152">
        <f t="shared" si="12"/>
        <v>67.2440338722094</v>
      </c>
      <c r="K2386" s="167">
        <v>0.5</v>
      </c>
      <c r="L2386" s="154">
        <f>AVERAGE(J2386:J2387)</f>
        <v>65.966062304724744</v>
      </c>
      <c r="M2386" s="154">
        <f>_xlfn.STDEV.S(J2386,J2387)</f>
        <v>1.8073247230640133</v>
      </c>
      <c r="N2386" s="33">
        <v>2</v>
      </c>
      <c r="O2386" s="33"/>
      <c r="P2386" s="23">
        <f t="shared" si="1"/>
        <v>259.8</v>
      </c>
      <c r="Q2386" s="117">
        <f>AVERAGE(P2386:P2387)</f>
        <v>262.14999999999998</v>
      </c>
    </row>
    <row r="2387" spans="1:17" ht="15.75" customHeight="1" x14ac:dyDescent="0.3">
      <c r="A2387" s="118">
        <v>3004</v>
      </c>
      <c r="B2387" s="118">
        <v>88</v>
      </c>
      <c r="C2387" s="57" t="s">
        <v>647</v>
      </c>
      <c r="D2387" s="57">
        <v>11</v>
      </c>
      <c r="E2387" s="58">
        <v>43571</v>
      </c>
      <c r="F2387" s="151">
        <v>5241</v>
      </c>
      <c r="G2387" s="57">
        <v>9597</v>
      </c>
      <c r="H2387" s="57">
        <v>7886</v>
      </c>
      <c r="I2387" s="57"/>
      <c r="J2387" s="152">
        <f t="shared" si="12"/>
        <v>64.688090737240074</v>
      </c>
      <c r="K2387" s="167"/>
      <c r="L2387" s="155"/>
      <c r="M2387" s="155"/>
      <c r="N2387" s="33"/>
      <c r="O2387" s="33"/>
      <c r="P2387" s="23">
        <f t="shared" si="1"/>
        <v>264.5</v>
      </c>
      <c r="Q2387" s="117"/>
    </row>
    <row r="2388" spans="1:17" ht="15.75" customHeight="1" x14ac:dyDescent="0.3">
      <c r="A2388" s="118">
        <v>3857</v>
      </c>
      <c r="B2388" s="118">
        <v>279</v>
      </c>
      <c r="C2388" s="57" t="s">
        <v>647</v>
      </c>
      <c r="D2388" s="57">
        <v>14</v>
      </c>
      <c r="E2388" s="58">
        <v>43591</v>
      </c>
      <c r="F2388" s="57">
        <v>5269</v>
      </c>
      <c r="G2388" s="151">
        <v>9125</v>
      </c>
      <c r="H2388" s="57">
        <v>8134</v>
      </c>
      <c r="I2388" s="57"/>
      <c r="J2388" s="152">
        <f t="shared" si="12"/>
        <v>34.589877835951135</v>
      </c>
      <c r="K2388" s="167" t="s">
        <v>407</v>
      </c>
      <c r="L2388" s="154">
        <f>AVERAGE(J2388:J2389)</f>
        <v>34.838153335040666</v>
      </c>
      <c r="M2388" s="154">
        <f>_xlfn.STDEV.S(J2388,J2389)</f>
        <v>0.35111457801736257</v>
      </c>
      <c r="N2388" s="33"/>
      <c r="O2388" s="33"/>
      <c r="P2388" s="23">
        <f t="shared" si="1"/>
        <v>286.5</v>
      </c>
      <c r="Q2388" s="117">
        <f>AVERAGE(P2388:P2389)</f>
        <v>279.2</v>
      </c>
    </row>
    <row r="2389" spans="1:17" ht="15.75" customHeight="1" x14ac:dyDescent="0.3">
      <c r="A2389" s="118">
        <v>3858</v>
      </c>
      <c r="B2389" s="118">
        <v>280</v>
      </c>
      <c r="C2389" s="57" t="s">
        <v>647</v>
      </c>
      <c r="D2389" s="57">
        <v>14</v>
      </c>
      <c r="E2389" s="58">
        <v>43591</v>
      </c>
      <c r="F2389" s="57">
        <v>5260</v>
      </c>
      <c r="G2389" s="151">
        <v>8933</v>
      </c>
      <c r="H2389" s="57">
        <v>7979</v>
      </c>
      <c r="I2389" s="57"/>
      <c r="J2389" s="152">
        <f t="shared" si="12"/>
        <v>35.086428834130196</v>
      </c>
      <c r="K2389" s="167"/>
      <c r="L2389" s="155"/>
      <c r="M2389" s="155"/>
      <c r="N2389" s="33"/>
      <c r="O2389" s="33"/>
      <c r="P2389" s="23">
        <f t="shared" si="1"/>
        <v>271.89999999999998</v>
      </c>
      <c r="Q2389" s="117"/>
    </row>
    <row r="2390" spans="1:17" ht="15.75" customHeight="1" x14ac:dyDescent="0.3">
      <c r="A2390" s="118">
        <v>4513</v>
      </c>
      <c r="B2390" s="118">
        <v>219</v>
      </c>
      <c r="C2390" s="57" t="s">
        <v>647</v>
      </c>
      <c r="D2390" s="57">
        <v>16</v>
      </c>
      <c r="E2390" s="58">
        <v>43607</v>
      </c>
      <c r="F2390" s="57">
        <v>5215</v>
      </c>
      <c r="G2390" s="57">
        <v>8073</v>
      </c>
      <c r="H2390" s="57">
        <v>7501</v>
      </c>
      <c r="I2390" s="57">
        <v>2</v>
      </c>
      <c r="J2390" s="152">
        <f t="shared" si="12"/>
        <v>25.021872265966756</v>
      </c>
      <c r="K2390" s="167"/>
      <c r="L2390" s="154">
        <f>AVERAGE(J2390:J2391)</f>
        <v>25.048122703319123</v>
      </c>
      <c r="M2390" s="154">
        <f>_xlfn.STDEV.S(J2390,J2391)</f>
        <v>3.7123724521940002E-2</v>
      </c>
      <c r="N2390" s="33"/>
      <c r="O2390" s="33"/>
      <c r="P2390" s="23">
        <f t="shared" si="1"/>
        <v>228.6</v>
      </c>
      <c r="Q2390" s="117">
        <f>AVERAGE(P2390:P2391)</f>
        <v>231.95</v>
      </c>
    </row>
    <row r="2391" spans="1:17" ht="15.75" customHeight="1" x14ac:dyDescent="0.3">
      <c r="A2391" s="118">
        <v>4514</v>
      </c>
      <c r="B2391" s="118">
        <v>220</v>
      </c>
      <c r="C2391" s="57" t="s">
        <v>647</v>
      </c>
      <c r="D2391" s="57">
        <v>16</v>
      </c>
      <c r="E2391" s="58">
        <v>43607</v>
      </c>
      <c r="F2391" s="57">
        <v>5178</v>
      </c>
      <c r="G2391" s="57">
        <v>8121</v>
      </c>
      <c r="H2391" s="57">
        <v>7531</v>
      </c>
      <c r="I2391" s="57"/>
      <c r="J2391" s="152">
        <f t="shared" si="12"/>
        <v>25.074373140671486</v>
      </c>
      <c r="K2391" s="167"/>
      <c r="L2391" s="155"/>
      <c r="M2391" s="155"/>
      <c r="N2391" s="33"/>
      <c r="O2391" s="33"/>
      <c r="P2391" s="23">
        <f t="shared" si="1"/>
        <v>235.3</v>
      </c>
      <c r="Q2391" s="117"/>
    </row>
    <row r="2392" spans="1:17" ht="15.75" customHeight="1" x14ac:dyDescent="0.3">
      <c r="A2392" s="118">
        <v>5159</v>
      </c>
      <c r="B2392" s="118">
        <v>219</v>
      </c>
      <c r="C2392" s="57" t="s">
        <v>647</v>
      </c>
      <c r="D2392" s="57">
        <v>18</v>
      </c>
      <c r="E2392" s="58">
        <v>43626</v>
      </c>
      <c r="F2392" s="57">
        <v>5215</v>
      </c>
      <c r="G2392" s="57">
        <v>7723</v>
      </c>
      <c r="H2392" s="57">
        <v>7259</v>
      </c>
      <c r="I2392" s="57">
        <v>8</v>
      </c>
      <c r="J2392" s="152">
        <f t="shared" si="12"/>
        <v>22.700587084148726</v>
      </c>
      <c r="K2392" s="167"/>
      <c r="L2392" s="154">
        <f>AVERAGE(J2392:J2393)</f>
        <v>22.619440150389462</v>
      </c>
      <c r="M2392" s="154">
        <f>_xlfn.STDEV.S(J2392,J2393)</f>
        <v>0.11475909426734242</v>
      </c>
      <c r="N2392" s="33"/>
      <c r="O2392" s="33"/>
      <c r="P2392" s="23">
        <f t="shared" si="1"/>
        <v>204.4</v>
      </c>
      <c r="Q2392" s="117">
        <f>AVERAGE(P2392:P2393)</f>
        <v>216.45</v>
      </c>
    </row>
    <row r="2393" spans="1:17" ht="15.75" customHeight="1" x14ac:dyDescent="0.3">
      <c r="A2393" s="118">
        <v>5160</v>
      </c>
      <c r="B2393" s="118">
        <v>220</v>
      </c>
      <c r="C2393" s="57" t="s">
        <v>647</v>
      </c>
      <c r="D2393" s="57">
        <v>18</v>
      </c>
      <c r="E2393" s="58">
        <v>43626</v>
      </c>
      <c r="F2393" s="57">
        <v>5178</v>
      </c>
      <c r="G2393" s="57">
        <v>7978</v>
      </c>
      <c r="H2393" s="57">
        <v>7463</v>
      </c>
      <c r="I2393" s="57"/>
      <c r="J2393" s="152">
        <f t="shared" si="12"/>
        <v>22.538293216630198</v>
      </c>
      <c r="K2393" s="167"/>
      <c r="L2393" s="155"/>
      <c r="M2393" s="155"/>
      <c r="N2393" s="33"/>
      <c r="O2393" s="33"/>
      <c r="P2393" s="23">
        <f t="shared" si="1"/>
        <v>228.5</v>
      </c>
      <c r="Q2393" s="117"/>
    </row>
    <row r="2394" spans="1:17" ht="15.75" customHeight="1" x14ac:dyDescent="0.3">
      <c r="A2394" s="118">
        <v>5689</v>
      </c>
      <c r="B2394" s="118">
        <v>133</v>
      </c>
      <c r="C2394" s="7" t="s">
        <v>647</v>
      </c>
      <c r="D2394" s="7">
        <v>21</v>
      </c>
      <c r="E2394" s="156">
        <v>43657</v>
      </c>
      <c r="F2394" s="7">
        <v>5286</v>
      </c>
      <c r="G2394" s="7">
        <v>7980</v>
      </c>
      <c r="H2394" s="7">
        <v>7531</v>
      </c>
      <c r="I2394" s="7">
        <v>8</v>
      </c>
      <c r="J2394" s="152">
        <f t="shared" si="12"/>
        <v>20</v>
      </c>
      <c r="K2394" s="167"/>
      <c r="L2394" s="154">
        <f>AVERAGE(J2394:J2395)</f>
        <v>20.256410256410255</v>
      </c>
      <c r="M2394" s="154">
        <f>_xlfn.STDEV.S(J2394,J2395)</f>
        <v>0.36261886214694616</v>
      </c>
      <c r="N2394" s="33"/>
      <c r="O2394" s="33"/>
      <c r="P2394" s="23">
        <f t="shared" si="1"/>
        <v>224.5</v>
      </c>
      <c r="Q2394" s="117">
        <f>AVERAGE(P2394:P2395)</f>
        <v>217.55</v>
      </c>
    </row>
    <row r="2395" spans="1:17" ht="15.75" customHeight="1" x14ac:dyDescent="0.3">
      <c r="A2395" s="118">
        <v>5690</v>
      </c>
      <c r="B2395" s="118">
        <v>134</v>
      </c>
      <c r="C2395" s="7" t="s">
        <v>647</v>
      </c>
      <c r="D2395" s="7">
        <v>21</v>
      </c>
      <c r="E2395" s="156">
        <v>43657</v>
      </c>
      <c r="F2395" s="7">
        <v>5220</v>
      </c>
      <c r="G2395" s="7">
        <v>7758</v>
      </c>
      <c r="H2395" s="7">
        <v>7326</v>
      </c>
      <c r="I2395" s="7"/>
      <c r="J2395" s="152">
        <f t="shared" si="12"/>
        <v>20.512820512820511</v>
      </c>
      <c r="K2395" s="167"/>
      <c r="L2395" s="155"/>
      <c r="M2395" s="155"/>
      <c r="N2395" s="33"/>
      <c r="O2395" s="33"/>
      <c r="P2395" s="23">
        <f t="shared" si="1"/>
        <v>210.6</v>
      </c>
      <c r="Q2395" s="117"/>
    </row>
    <row r="2396" spans="1:17" ht="15.75" customHeight="1" x14ac:dyDescent="0.3">
      <c r="A2396" s="118">
        <v>6223</v>
      </c>
      <c r="B2396" s="118">
        <v>235</v>
      </c>
      <c r="C2396" s="7" t="s">
        <v>647</v>
      </c>
      <c r="D2396" s="7">
        <v>22</v>
      </c>
      <c r="E2396" s="156">
        <v>43685</v>
      </c>
      <c r="F2396" s="7">
        <v>5230</v>
      </c>
      <c r="G2396" s="7">
        <v>7592</v>
      </c>
      <c r="H2396" s="7">
        <v>7211</v>
      </c>
      <c r="I2396" s="7">
        <v>8</v>
      </c>
      <c r="J2396" s="152">
        <f t="shared" si="12"/>
        <v>19.232710752145383</v>
      </c>
      <c r="K2396" s="167"/>
      <c r="L2396" s="154">
        <f>AVERAGE(J2396:J2397)</f>
        <v>19.06536455925297</v>
      </c>
      <c r="M2396" s="154">
        <f>_xlfn.STDEV.S(J2396,J2397)</f>
        <v>0.23666325559995252</v>
      </c>
      <c r="N2396" s="33"/>
      <c r="O2396" s="33"/>
      <c r="P2396" s="23">
        <f t="shared" si="1"/>
        <v>198.1</v>
      </c>
      <c r="Q2396" s="117">
        <f>AVERAGE(P2396:P2397)</f>
        <v>202.5</v>
      </c>
    </row>
    <row r="2397" spans="1:17" ht="15.75" customHeight="1" x14ac:dyDescent="0.3">
      <c r="A2397" s="118">
        <v>6224</v>
      </c>
      <c r="B2397" s="118">
        <v>235</v>
      </c>
      <c r="C2397" s="7" t="s">
        <v>647</v>
      </c>
      <c r="D2397" s="7">
        <v>22</v>
      </c>
      <c r="E2397" s="156">
        <v>43685</v>
      </c>
      <c r="F2397" s="7">
        <v>5230</v>
      </c>
      <c r="G2397" s="7">
        <v>7690</v>
      </c>
      <c r="H2397" s="7">
        <v>7299</v>
      </c>
      <c r="I2397" s="7"/>
      <c r="J2397" s="152">
        <f t="shared" si="12"/>
        <v>18.89801836636056</v>
      </c>
      <c r="K2397" s="167"/>
      <c r="L2397" s="155"/>
      <c r="M2397" s="155"/>
      <c r="N2397" s="33"/>
      <c r="O2397" s="33"/>
      <c r="P2397" s="23">
        <f t="shared" si="1"/>
        <v>206.9</v>
      </c>
      <c r="Q2397" s="117"/>
    </row>
    <row r="2398" spans="1:17" ht="15.75" customHeight="1" x14ac:dyDescent="0.3">
      <c r="A2398" s="118">
        <v>3515</v>
      </c>
      <c r="B2398" s="118">
        <v>271</v>
      </c>
      <c r="C2398" s="67" t="s">
        <v>648</v>
      </c>
      <c r="D2398" s="67">
        <v>13</v>
      </c>
      <c r="E2398" s="68">
        <v>43587</v>
      </c>
      <c r="F2398" s="67">
        <v>5224</v>
      </c>
      <c r="G2398" s="67">
        <v>7598</v>
      </c>
      <c r="H2398" s="67">
        <v>7069</v>
      </c>
      <c r="I2398" s="67">
        <v>1</v>
      </c>
      <c r="J2398" s="157">
        <f t="shared" si="12"/>
        <v>28.672086720867206</v>
      </c>
      <c r="K2398" s="168" t="s">
        <v>407</v>
      </c>
      <c r="L2398" s="159">
        <f>AVERAGE(J2398:J2399)</f>
        <v>28.993199365955924</v>
      </c>
      <c r="M2398" s="159">
        <f>_xlfn.STDEV.S(J2398,J2399)</f>
        <v>0.45412185773396296</v>
      </c>
      <c r="N2398" s="33">
        <v>1</v>
      </c>
      <c r="O2398" s="33"/>
      <c r="P2398" s="23">
        <f t="shared" si="1"/>
        <v>184.5</v>
      </c>
      <c r="Q2398" s="117">
        <f>AVERAGE(P2398:P2399)</f>
        <v>200.9</v>
      </c>
    </row>
    <row r="2399" spans="1:17" ht="15.75" customHeight="1" x14ac:dyDescent="0.3">
      <c r="A2399" s="118">
        <v>3516</v>
      </c>
      <c r="B2399" s="118">
        <v>272</v>
      </c>
      <c r="C2399" s="67" t="s">
        <v>648</v>
      </c>
      <c r="D2399" s="67">
        <v>13</v>
      </c>
      <c r="E2399" s="68">
        <v>43587</v>
      </c>
      <c r="F2399" s="67">
        <v>5257</v>
      </c>
      <c r="G2399" s="67">
        <v>8067</v>
      </c>
      <c r="H2399" s="67">
        <v>7430</v>
      </c>
      <c r="I2399" s="67"/>
      <c r="J2399" s="157">
        <f t="shared" si="12"/>
        <v>29.314312011044642</v>
      </c>
      <c r="K2399" s="168"/>
      <c r="L2399" s="160"/>
      <c r="M2399" s="160"/>
      <c r="N2399" s="33"/>
      <c r="O2399" s="33"/>
      <c r="P2399" s="23">
        <f t="shared" si="1"/>
        <v>217.3</v>
      </c>
      <c r="Q2399" s="117"/>
    </row>
    <row r="2400" spans="1:17" ht="15.75" customHeight="1" x14ac:dyDescent="0.3">
      <c r="A2400" s="118">
        <v>4233</v>
      </c>
      <c r="B2400" s="118">
        <v>263</v>
      </c>
      <c r="C2400" s="67" t="s">
        <v>648</v>
      </c>
      <c r="D2400" s="67">
        <v>15</v>
      </c>
      <c r="E2400" s="68">
        <v>43599</v>
      </c>
      <c r="F2400" s="67">
        <v>5258</v>
      </c>
      <c r="G2400" s="67">
        <v>8048</v>
      </c>
      <c r="H2400" s="67">
        <v>7485</v>
      </c>
      <c r="I2400" s="67"/>
      <c r="J2400" s="157">
        <f t="shared" si="12"/>
        <v>25.280646609788953</v>
      </c>
      <c r="K2400" s="160"/>
      <c r="L2400" s="159">
        <f>AVERAGE(J2400:J2401)</f>
        <v>25.20135304302142</v>
      </c>
      <c r="M2400" s="159">
        <f>_xlfn.STDEV.S(J2400,J2401)</f>
        <v>0.11213803753158323</v>
      </c>
      <c r="N2400" s="33"/>
      <c r="O2400" s="33"/>
      <c r="P2400" s="23">
        <f t="shared" si="1"/>
        <v>222.7</v>
      </c>
      <c r="Q2400" s="117">
        <f>AVERAGE(P2400:P2401)</f>
        <v>224</v>
      </c>
    </row>
    <row r="2401" spans="1:17" ht="15.75" customHeight="1" x14ac:dyDescent="0.3">
      <c r="A2401" s="118">
        <v>4234</v>
      </c>
      <c r="B2401" s="118">
        <v>264</v>
      </c>
      <c r="C2401" s="67" t="s">
        <v>648</v>
      </c>
      <c r="D2401" s="67">
        <v>15</v>
      </c>
      <c r="E2401" s="68">
        <v>43599</v>
      </c>
      <c r="F2401" s="67">
        <v>5312</v>
      </c>
      <c r="G2401" s="67">
        <v>8131</v>
      </c>
      <c r="H2401" s="67">
        <v>7565</v>
      </c>
      <c r="I2401" s="67"/>
      <c r="J2401" s="157">
        <f t="shared" si="12"/>
        <v>25.122059476253884</v>
      </c>
      <c r="K2401" s="160"/>
      <c r="L2401" s="160"/>
      <c r="M2401" s="160"/>
      <c r="N2401" s="33"/>
      <c r="O2401" s="33"/>
      <c r="P2401" s="23">
        <f t="shared" si="1"/>
        <v>225.3</v>
      </c>
      <c r="Q2401" s="117"/>
    </row>
    <row r="2402" spans="1:17" ht="15.75" customHeight="1" x14ac:dyDescent="0.3">
      <c r="A2402" s="118">
        <v>4879</v>
      </c>
      <c r="B2402" s="118">
        <v>263</v>
      </c>
      <c r="C2402" s="67" t="s">
        <v>648</v>
      </c>
      <c r="D2402" s="67">
        <v>17</v>
      </c>
      <c r="E2402" s="68">
        <v>43619</v>
      </c>
      <c r="F2402" s="67">
        <v>5258</v>
      </c>
      <c r="G2402" s="67">
        <v>7398</v>
      </c>
      <c r="H2402" s="67">
        <v>7036</v>
      </c>
      <c r="I2402" s="67"/>
      <c r="J2402" s="157">
        <f t="shared" si="12"/>
        <v>20.359955005624297</v>
      </c>
      <c r="K2402" s="168"/>
      <c r="L2402" s="159">
        <f>AVERAGE(J2402:J2403)</f>
        <v>20.388310836145482</v>
      </c>
      <c r="M2402" s="159">
        <f>_xlfn.STDEV.S(J2402,J2403)</f>
        <v>4.01012000954135E-2</v>
      </c>
      <c r="N2402" s="33"/>
      <c r="O2402" s="33"/>
      <c r="P2402" s="23">
        <f t="shared" si="1"/>
        <v>177.8</v>
      </c>
      <c r="Q2402" s="117">
        <f>AVERAGE(P2402:P2403)</f>
        <v>172.9</v>
      </c>
    </row>
    <row r="2403" spans="1:17" ht="15.75" customHeight="1" x14ac:dyDescent="0.3">
      <c r="A2403" s="118">
        <v>4880</v>
      </c>
      <c r="B2403" s="118">
        <v>264</v>
      </c>
      <c r="C2403" s="67" t="s">
        <v>648</v>
      </c>
      <c r="D2403" s="67">
        <v>17</v>
      </c>
      <c r="E2403" s="68">
        <v>43619</v>
      </c>
      <c r="F2403" s="67">
        <v>5312</v>
      </c>
      <c r="G2403" s="67">
        <v>7335</v>
      </c>
      <c r="H2403" s="67">
        <v>6992</v>
      </c>
      <c r="I2403" s="67"/>
      <c r="J2403" s="157">
        <f t="shared" si="12"/>
        <v>20.416666666666668</v>
      </c>
      <c r="K2403" s="168"/>
      <c r="L2403" s="160"/>
      <c r="M2403" s="160"/>
      <c r="N2403" s="33"/>
      <c r="O2403" s="33"/>
      <c r="P2403" s="23">
        <f t="shared" si="1"/>
        <v>168</v>
      </c>
      <c r="Q2403" s="117"/>
    </row>
    <row r="2404" spans="1:17" ht="15.75" customHeight="1" x14ac:dyDescent="0.3">
      <c r="A2404" s="118">
        <v>5457</v>
      </c>
      <c r="B2404" s="118">
        <v>195</v>
      </c>
      <c r="C2404" s="7" t="s">
        <v>648</v>
      </c>
      <c r="D2404" s="7">
        <v>19</v>
      </c>
      <c r="E2404" s="156">
        <v>43637</v>
      </c>
      <c r="F2404" s="7">
        <v>5277</v>
      </c>
      <c r="G2404" s="7">
        <v>8113</v>
      </c>
      <c r="H2404" s="7">
        <v>7522</v>
      </c>
      <c r="I2404" s="7">
        <v>8</v>
      </c>
      <c r="J2404" s="161">
        <f t="shared" si="12"/>
        <v>26.325167037861913</v>
      </c>
      <c r="K2404" s="170"/>
      <c r="L2404" s="162">
        <f>AVERAGE(J2404:J2405)</f>
        <v>25.261575269618397</v>
      </c>
      <c r="M2404" s="162">
        <f>_xlfn.STDEV.S(J2404,J2405)</f>
        <v>1.5041459034783591</v>
      </c>
      <c r="N2404" s="33"/>
      <c r="O2404" s="33"/>
      <c r="P2404" s="23">
        <f t="shared" si="1"/>
        <v>224.5</v>
      </c>
      <c r="Q2404" s="117">
        <f>AVERAGE(P2404:P2405)</f>
        <v>221.35</v>
      </c>
    </row>
    <row r="2405" spans="1:17" ht="15.75" customHeight="1" x14ac:dyDescent="0.3">
      <c r="A2405" s="118">
        <v>5458</v>
      </c>
      <c r="B2405" s="118">
        <v>196</v>
      </c>
      <c r="C2405" s="7" t="s">
        <v>648</v>
      </c>
      <c r="D2405" s="7">
        <v>19</v>
      </c>
      <c r="E2405" s="156">
        <v>43637</v>
      </c>
      <c r="F2405" s="7">
        <v>5243</v>
      </c>
      <c r="G2405" s="7">
        <v>7953</v>
      </c>
      <c r="H2405" s="7">
        <v>7425</v>
      </c>
      <c r="I2405" s="7"/>
      <c r="J2405" s="161">
        <f t="shared" si="12"/>
        <v>24.197983501374885</v>
      </c>
      <c r="K2405" s="170"/>
      <c r="L2405" s="23"/>
      <c r="M2405" s="23"/>
      <c r="N2405" s="33"/>
      <c r="O2405" s="33"/>
      <c r="P2405" s="23">
        <f t="shared" si="1"/>
        <v>218.2</v>
      </c>
      <c r="Q2405" s="117"/>
    </row>
    <row r="2406" spans="1:17" ht="15.75" customHeight="1" x14ac:dyDescent="0.3">
      <c r="A2406" s="118">
        <v>6225</v>
      </c>
      <c r="B2406" s="118">
        <v>236</v>
      </c>
      <c r="C2406" s="7" t="s">
        <v>648</v>
      </c>
      <c r="D2406" s="7">
        <v>22</v>
      </c>
      <c r="E2406" s="156">
        <v>43685</v>
      </c>
      <c r="F2406" s="7">
        <v>5241</v>
      </c>
      <c r="G2406" s="7">
        <v>7465</v>
      </c>
      <c r="H2406" s="7">
        <v>7104</v>
      </c>
      <c r="I2406" s="7">
        <v>8</v>
      </c>
      <c r="J2406" s="152">
        <f t="shared" si="12"/>
        <v>19.37734836285561</v>
      </c>
      <c r="K2406" s="167"/>
      <c r="L2406" s="154">
        <f>AVERAGE(J2406:J2407)</f>
        <v>18.922522094521</v>
      </c>
      <c r="M2406" s="154">
        <f>_xlfn.STDEV.S(J2406,J2407)</f>
        <v>0.6432214772023479</v>
      </c>
      <c r="N2406" s="33"/>
      <c r="O2406" s="33"/>
      <c r="P2406" s="23">
        <f t="shared" si="1"/>
        <v>186.3</v>
      </c>
      <c r="Q2406" s="117">
        <f>AVERAGE(P2406:P2407)</f>
        <v>180.60000000000002</v>
      </c>
    </row>
    <row r="2407" spans="1:17" ht="15.75" customHeight="1" x14ac:dyDescent="0.3">
      <c r="A2407" s="118">
        <v>6226</v>
      </c>
      <c r="B2407" s="118">
        <v>236</v>
      </c>
      <c r="C2407" s="7" t="s">
        <v>648</v>
      </c>
      <c r="D2407" s="7">
        <v>22</v>
      </c>
      <c r="E2407" s="156">
        <v>43685</v>
      </c>
      <c r="F2407" s="7">
        <v>5241</v>
      </c>
      <c r="G2407" s="7">
        <v>7313</v>
      </c>
      <c r="H2407" s="7">
        <v>6990</v>
      </c>
      <c r="I2407" s="7"/>
      <c r="J2407" s="152">
        <f t="shared" si="12"/>
        <v>18.467695826186393</v>
      </c>
      <c r="K2407" s="167"/>
      <c r="L2407" s="155"/>
      <c r="M2407" s="155"/>
      <c r="N2407" s="33"/>
      <c r="O2407" s="33"/>
      <c r="P2407" s="23">
        <f t="shared" si="1"/>
        <v>174.9</v>
      </c>
      <c r="Q2407" s="117"/>
    </row>
    <row r="2408" spans="1:17" ht="15.75" customHeight="1" x14ac:dyDescent="0.3">
      <c r="A2408" s="118">
        <v>3859</v>
      </c>
      <c r="B2408" s="118">
        <v>281</v>
      </c>
      <c r="C2408" s="81" t="s">
        <v>649</v>
      </c>
      <c r="D2408" s="81">
        <v>14</v>
      </c>
      <c r="E2408" s="82">
        <v>43591</v>
      </c>
      <c r="F2408" s="81">
        <v>5275</v>
      </c>
      <c r="G2408" s="134">
        <v>7893</v>
      </c>
      <c r="H2408" s="81">
        <v>7108</v>
      </c>
      <c r="I2408" s="81">
        <v>2</v>
      </c>
      <c r="J2408" s="135">
        <f t="shared" si="12"/>
        <v>42.825968357883255</v>
      </c>
      <c r="K2408" s="136" t="s">
        <v>405</v>
      </c>
      <c r="L2408" s="137">
        <f>AVERAGE(J2408:J2409)</f>
        <v>42.077190821008045</v>
      </c>
      <c r="M2408" s="137">
        <f>_xlfn.STDEV.S(J2408,J2409)</f>
        <v>1.0589313478492368</v>
      </c>
      <c r="N2408" s="33">
        <v>3</v>
      </c>
      <c r="O2408" s="33"/>
      <c r="P2408" s="23">
        <f t="shared" si="1"/>
        <v>183.3</v>
      </c>
      <c r="Q2408" s="117">
        <f>AVERAGE(P2408:P2409)</f>
        <v>186.5</v>
      </c>
    </row>
    <row r="2409" spans="1:17" ht="15.75" customHeight="1" x14ac:dyDescent="0.3">
      <c r="A2409" s="118">
        <v>3860</v>
      </c>
      <c r="B2409" s="118">
        <v>282</v>
      </c>
      <c r="C2409" s="81" t="s">
        <v>649</v>
      </c>
      <c r="D2409" s="81">
        <v>14</v>
      </c>
      <c r="E2409" s="82">
        <v>43591</v>
      </c>
      <c r="F2409" s="81">
        <v>5225</v>
      </c>
      <c r="G2409" s="134">
        <v>7906</v>
      </c>
      <c r="H2409" s="81">
        <v>7122</v>
      </c>
      <c r="I2409" s="81"/>
      <c r="J2409" s="135">
        <f t="shared" si="12"/>
        <v>41.328413284132843</v>
      </c>
      <c r="K2409" s="136"/>
      <c r="L2409" s="138"/>
      <c r="M2409" s="138"/>
      <c r="N2409" s="33"/>
      <c r="O2409" s="33"/>
      <c r="P2409" s="23">
        <f t="shared" si="1"/>
        <v>189.7</v>
      </c>
      <c r="Q2409" s="117"/>
    </row>
    <row r="2410" spans="1:17" ht="15.75" customHeight="1" x14ac:dyDescent="0.3">
      <c r="A2410" s="118">
        <v>4515</v>
      </c>
      <c r="B2410" s="118">
        <v>221</v>
      </c>
      <c r="C2410" s="81" t="s">
        <v>649</v>
      </c>
      <c r="D2410" s="81">
        <v>16</v>
      </c>
      <c r="E2410" s="82">
        <v>43607</v>
      </c>
      <c r="F2410" s="81">
        <v>5187</v>
      </c>
      <c r="G2410" s="81">
        <v>8220</v>
      </c>
      <c r="H2410" s="81">
        <v>7289</v>
      </c>
      <c r="I2410" s="81">
        <v>2</v>
      </c>
      <c r="J2410" s="135">
        <f t="shared" si="12"/>
        <v>44.291151284490958</v>
      </c>
      <c r="K2410" s="136"/>
      <c r="L2410" s="137">
        <f>AVERAGE(J2410:J2411)</f>
        <v>45.024363521033358</v>
      </c>
      <c r="M2410" s="137">
        <f>_xlfn.STDEV.S(J2410,J2411)</f>
        <v>1.0369186890161717</v>
      </c>
      <c r="N2410" s="33"/>
      <c r="O2410" s="33"/>
      <c r="P2410" s="23">
        <f t="shared" si="1"/>
        <v>210.2</v>
      </c>
      <c r="Q2410" s="117">
        <f>AVERAGE(P2410:P2411)</f>
        <v>220.6</v>
      </c>
    </row>
    <row r="2411" spans="1:17" ht="15.75" customHeight="1" x14ac:dyDescent="0.3">
      <c r="A2411" s="118">
        <v>4516</v>
      </c>
      <c r="B2411" s="118">
        <v>222</v>
      </c>
      <c r="C2411" s="81" t="s">
        <v>649</v>
      </c>
      <c r="D2411" s="81">
        <v>16</v>
      </c>
      <c r="E2411" s="82">
        <v>43607</v>
      </c>
      <c r="F2411" s="81">
        <v>5216</v>
      </c>
      <c r="G2411" s="81">
        <v>8583</v>
      </c>
      <c r="H2411" s="81">
        <v>7526</v>
      </c>
      <c r="I2411" s="81"/>
      <c r="J2411" s="135">
        <f t="shared" si="12"/>
        <v>45.757575757575758</v>
      </c>
      <c r="K2411" s="136"/>
      <c r="L2411" s="138"/>
      <c r="M2411" s="138"/>
      <c r="N2411" s="33"/>
      <c r="O2411" s="33"/>
      <c r="P2411" s="23">
        <f t="shared" si="1"/>
        <v>231</v>
      </c>
      <c r="Q2411" s="117"/>
    </row>
    <row r="2412" spans="1:17" ht="15.75" customHeight="1" x14ac:dyDescent="0.3">
      <c r="A2412" s="118">
        <v>5161</v>
      </c>
      <c r="B2412" s="118">
        <v>221</v>
      </c>
      <c r="C2412" s="81" t="s">
        <v>649</v>
      </c>
      <c r="D2412" s="81">
        <v>18</v>
      </c>
      <c r="E2412" s="82">
        <v>43626</v>
      </c>
      <c r="F2412" s="81">
        <v>5187</v>
      </c>
      <c r="G2412" s="81">
        <v>7664</v>
      </c>
      <c r="H2412" s="81">
        <v>7045</v>
      </c>
      <c r="I2412" s="81">
        <v>8</v>
      </c>
      <c r="J2412" s="135">
        <f t="shared" si="12"/>
        <v>33.315392895586655</v>
      </c>
      <c r="K2412" s="136"/>
      <c r="L2412" s="137">
        <f>AVERAGE(J2412:J2413)</f>
        <v>33.083978499075378</v>
      </c>
      <c r="M2412" s="137">
        <f>_xlfn.STDEV.S(J2412,J2413)</f>
        <v>0.32726937807463197</v>
      </c>
      <c r="N2412" s="33"/>
      <c r="O2412" s="33"/>
      <c r="P2412" s="23">
        <f t="shared" si="1"/>
        <v>185.8</v>
      </c>
      <c r="Q2412" s="117">
        <f>AVERAGE(P2412:P2413)</f>
        <v>186.5</v>
      </c>
    </row>
    <row r="2413" spans="1:17" ht="15.75" customHeight="1" x14ac:dyDescent="0.3">
      <c r="A2413" s="118">
        <v>5162</v>
      </c>
      <c r="B2413" s="118">
        <v>222</v>
      </c>
      <c r="C2413" s="81" t="s">
        <v>649</v>
      </c>
      <c r="D2413" s="81">
        <v>18</v>
      </c>
      <c r="E2413" s="82">
        <v>43626</v>
      </c>
      <c r="F2413" s="81">
        <v>5216</v>
      </c>
      <c r="G2413" s="81">
        <v>7703</v>
      </c>
      <c r="H2413" s="81">
        <v>7088</v>
      </c>
      <c r="I2413" s="81"/>
      <c r="J2413" s="135">
        <f t="shared" si="12"/>
        <v>32.852564102564102</v>
      </c>
      <c r="K2413" s="136"/>
      <c r="L2413" s="138"/>
      <c r="M2413" s="138"/>
      <c r="N2413" s="33"/>
      <c r="O2413" s="33"/>
      <c r="P2413" s="23">
        <f t="shared" si="1"/>
        <v>187.2</v>
      </c>
      <c r="Q2413" s="117"/>
    </row>
    <row r="2414" spans="1:17" ht="15.75" customHeight="1" x14ac:dyDescent="0.3">
      <c r="A2414" s="118">
        <v>6227</v>
      </c>
      <c r="B2414" s="118">
        <v>237</v>
      </c>
      <c r="C2414" s="7" t="s">
        <v>649</v>
      </c>
      <c r="D2414" s="7">
        <v>22</v>
      </c>
      <c r="E2414" s="156">
        <v>43685</v>
      </c>
      <c r="F2414" s="7">
        <v>5218</v>
      </c>
      <c r="G2414" s="7">
        <v>7046</v>
      </c>
      <c r="H2414" s="7">
        <v>6749</v>
      </c>
      <c r="I2414" s="7">
        <v>8</v>
      </c>
      <c r="J2414" s="152">
        <f t="shared" si="12"/>
        <v>19.399085564990205</v>
      </c>
      <c r="K2414" s="167"/>
      <c r="L2414" s="154">
        <f>AVERAGE(J2414:J2415)</f>
        <v>18.896433974204946</v>
      </c>
      <c r="M2414" s="154">
        <f>_xlfn.STDEV.S(J2414,J2415)</f>
        <v>0.71085669683692454</v>
      </c>
      <c r="N2414" s="33"/>
      <c r="O2414" s="33"/>
      <c r="P2414" s="23">
        <f t="shared" si="1"/>
        <v>153.1</v>
      </c>
      <c r="Q2414" s="117">
        <f>AVERAGE(P2414:P2415)</f>
        <v>153.75</v>
      </c>
    </row>
    <row r="2415" spans="1:17" ht="15.75" customHeight="1" x14ac:dyDescent="0.3">
      <c r="A2415" s="118">
        <v>6228</v>
      </c>
      <c r="B2415" s="118">
        <v>237</v>
      </c>
      <c r="C2415" s="7" t="s">
        <v>649</v>
      </c>
      <c r="D2415" s="7">
        <v>22</v>
      </c>
      <c r="E2415" s="156">
        <v>43685</v>
      </c>
      <c r="F2415" s="7">
        <v>5218</v>
      </c>
      <c r="G2415" s="7">
        <v>7046</v>
      </c>
      <c r="H2415" s="7">
        <v>6762</v>
      </c>
      <c r="I2415" s="7"/>
      <c r="J2415" s="152">
        <f t="shared" si="12"/>
        <v>18.393782383419687</v>
      </c>
      <c r="K2415" s="167"/>
      <c r="L2415" s="155"/>
      <c r="M2415" s="155"/>
      <c r="N2415" s="33"/>
      <c r="O2415" s="33"/>
      <c r="P2415" s="23">
        <f t="shared" si="1"/>
        <v>154.4</v>
      </c>
      <c r="Q2415" s="117"/>
    </row>
    <row r="2416" spans="1:17" ht="15.75" customHeight="1" x14ac:dyDescent="0.3">
      <c r="A2416" s="118">
        <v>3517</v>
      </c>
      <c r="B2416" s="118">
        <v>273</v>
      </c>
      <c r="C2416" s="67" t="s">
        <v>650</v>
      </c>
      <c r="D2416" s="67">
        <v>13</v>
      </c>
      <c r="E2416" s="68">
        <v>43587</v>
      </c>
      <c r="F2416" s="67">
        <v>5242</v>
      </c>
      <c r="G2416" s="67">
        <v>8506</v>
      </c>
      <c r="H2416" s="67">
        <v>7533</v>
      </c>
      <c r="I2416" s="67">
        <v>1</v>
      </c>
      <c r="J2416" s="157">
        <f t="shared" si="12"/>
        <v>42.470536883457008</v>
      </c>
      <c r="K2416" s="168" t="s">
        <v>377</v>
      </c>
      <c r="L2416" s="159">
        <f>AVERAGE(J2416:J2417)</f>
        <v>43.223220248957418</v>
      </c>
      <c r="M2416" s="159">
        <f>_xlfn.STDEV.S(J2416,J2417)</f>
        <v>1.0644550236633048</v>
      </c>
      <c r="N2416" s="33">
        <v>1</v>
      </c>
      <c r="O2416" s="33"/>
      <c r="P2416" s="23">
        <f t="shared" si="1"/>
        <v>229.1</v>
      </c>
      <c r="Q2416" s="117">
        <f>AVERAGE(P2416:P2417)</f>
        <v>222.45</v>
      </c>
    </row>
    <row r="2417" spans="1:17" ht="15.75" customHeight="1" x14ac:dyDescent="0.3">
      <c r="A2417" s="118">
        <v>3518</v>
      </c>
      <c r="B2417" s="118">
        <v>274</v>
      </c>
      <c r="C2417" s="67" t="s">
        <v>650</v>
      </c>
      <c r="D2417" s="67">
        <v>13</v>
      </c>
      <c r="E2417" s="68">
        <v>43587</v>
      </c>
      <c r="F2417" s="67">
        <v>5233</v>
      </c>
      <c r="G2417" s="67">
        <v>8340</v>
      </c>
      <c r="H2417" s="67">
        <v>7391</v>
      </c>
      <c r="I2417" s="67"/>
      <c r="J2417" s="157">
        <f t="shared" si="12"/>
        <v>43.975903614457827</v>
      </c>
      <c r="K2417" s="168"/>
      <c r="L2417" s="160"/>
      <c r="M2417" s="160"/>
      <c r="N2417" s="33"/>
      <c r="O2417" s="33"/>
      <c r="P2417" s="23">
        <f t="shared" si="1"/>
        <v>215.8</v>
      </c>
      <c r="Q2417" s="117"/>
    </row>
    <row r="2418" spans="1:17" ht="15.75" customHeight="1" x14ac:dyDescent="0.3">
      <c r="A2418" s="118">
        <v>4235</v>
      </c>
      <c r="B2418" s="118">
        <v>265</v>
      </c>
      <c r="C2418" s="67" t="s">
        <v>650</v>
      </c>
      <c r="D2418" s="67">
        <v>15</v>
      </c>
      <c r="E2418" s="68">
        <v>43599</v>
      </c>
      <c r="F2418" s="67">
        <v>5235</v>
      </c>
      <c r="G2418" s="67">
        <v>8136</v>
      </c>
      <c r="H2418" s="67">
        <v>7324</v>
      </c>
      <c r="I2418" s="67"/>
      <c r="J2418" s="157">
        <f t="shared" si="12"/>
        <v>38.870272857826713</v>
      </c>
      <c r="K2418" s="160" t="s">
        <v>13</v>
      </c>
      <c r="L2418" s="159">
        <f>AVERAGE(J2418:J2419)</f>
        <v>38.009797062397524</v>
      </c>
      <c r="M2418" s="159">
        <f>_xlfn.STDEV.S(J2418,J2419)</f>
        <v>1.21689653998974</v>
      </c>
      <c r="N2418" s="33"/>
      <c r="O2418" s="33"/>
      <c r="P2418" s="23">
        <f t="shared" si="1"/>
        <v>208.9</v>
      </c>
      <c r="Q2418" s="117">
        <f>AVERAGE(P2418:P2419)</f>
        <v>214.95</v>
      </c>
    </row>
    <row r="2419" spans="1:17" ht="15.75" customHeight="1" x14ac:dyDescent="0.3">
      <c r="A2419" s="118">
        <v>4236</v>
      </c>
      <c r="B2419" s="118">
        <v>266</v>
      </c>
      <c r="C2419" s="67" t="s">
        <v>650</v>
      </c>
      <c r="D2419" s="67">
        <v>15</v>
      </c>
      <c r="E2419" s="68">
        <v>43599</v>
      </c>
      <c r="F2419" s="67">
        <v>5209</v>
      </c>
      <c r="G2419" s="67">
        <v>8240</v>
      </c>
      <c r="H2419" s="67">
        <v>7419</v>
      </c>
      <c r="I2419" s="67"/>
      <c r="J2419" s="157">
        <f t="shared" si="12"/>
        <v>37.149321266968329</v>
      </c>
      <c r="K2419" s="160"/>
      <c r="L2419" s="160"/>
      <c r="M2419" s="160"/>
      <c r="N2419" s="33"/>
      <c r="O2419" s="33"/>
      <c r="P2419" s="23">
        <f t="shared" si="1"/>
        <v>221</v>
      </c>
      <c r="Q2419" s="117"/>
    </row>
    <row r="2420" spans="1:17" ht="15.75" customHeight="1" x14ac:dyDescent="0.3">
      <c r="A2420" s="118">
        <v>4881</v>
      </c>
      <c r="B2420" s="118">
        <v>265</v>
      </c>
      <c r="C2420" s="67" t="s">
        <v>650</v>
      </c>
      <c r="D2420" s="67">
        <v>17</v>
      </c>
      <c r="E2420" s="68">
        <v>43619</v>
      </c>
      <c r="F2420" s="67">
        <v>5235</v>
      </c>
      <c r="G2420" s="67">
        <v>8287</v>
      </c>
      <c r="H2420" s="67">
        <v>7648</v>
      </c>
      <c r="I2420" s="67"/>
      <c r="J2420" s="157">
        <f t="shared" si="12"/>
        <v>26.481558226274348</v>
      </c>
      <c r="K2420" s="168"/>
      <c r="L2420" s="159">
        <f>AVERAGE(J2420:J2421)</f>
        <v>27.735348870864826</v>
      </c>
      <c r="M2420" s="159">
        <f>_xlfn.STDEV.S(J2420,J2421)</f>
        <v>1.7731277339563583</v>
      </c>
      <c r="N2420" s="33"/>
      <c r="O2420" s="33"/>
      <c r="P2420" s="23">
        <f t="shared" si="1"/>
        <v>241.3</v>
      </c>
      <c r="Q2420" s="117">
        <f>AVERAGE(P2420:P2421)</f>
        <v>240.35000000000002</v>
      </c>
    </row>
    <row r="2421" spans="1:17" ht="15.75" customHeight="1" x14ac:dyDescent="0.3">
      <c r="A2421" s="118">
        <v>4882</v>
      </c>
      <c r="B2421" s="118">
        <v>266</v>
      </c>
      <c r="C2421" s="67" t="s">
        <v>650</v>
      </c>
      <c r="D2421" s="67">
        <v>17</v>
      </c>
      <c r="E2421" s="68">
        <v>43619</v>
      </c>
      <c r="F2421" s="67">
        <v>5209</v>
      </c>
      <c r="G2421" s="67">
        <v>8297</v>
      </c>
      <c r="H2421" s="67">
        <v>7603</v>
      </c>
      <c r="I2421" s="67"/>
      <c r="J2421" s="157">
        <f t="shared" si="12"/>
        <v>28.989139515455303</v>
      </c>
      <c r="K2421" s="168"/>
      <c r="L2421" s="160"/>
      <c r="M2421" s="160"/>
      <c r="N2421" s="33"/>
      <c r="O2421" s="33"/>
      <c r="P2421" s="23">
        <f t="shared" si="1"/>
        <v>239.4</v>
      </c>
      <c r="Q2421" s="117"/>
    </row>
    <row r="2422" spans="1:17" ht="15.75" customHeight="1" x14ac:dyDescent="0.3">
      <c r="A2422" s="118">
        <v>5459</v>
      </c>
      <c r="B2422" s="118">
        <v>197</v>
      </c>
      <c r="C2422" s="7" t="s">
        <v>650</v>
      </c>
      <c r="D2422" s="7">
        <v>19</v>
      </c>
      <c r="E2422" s="156">
        <v>43637</v>
      </c>
      <c r="F2422" s="7">
        <v>5252</v>
      </c>
      <c r="G2422" s="7">
        <v>7972</v>
      </c>
      <c r="H2422" s="7">
        <v>7492</v>
      </c>
      <c r="I2422" s="7">
        <v>7</v>
      </c>
      <c r="J2422" s="161">
        <f t="shared" si="12"/>
        <v>21.428571428571427</v>
      </c>
      <c r="K2422" s="170"/>
      <c r="L2422" s="162">
        <f>AVERAGE(J2422:J2423)</f>
        <v>25.101078167115901</v>
      </c>
      <c r="M2422" s="162">
        <f>_xlfn.STDEV.S(J2422,J2423)</f>
        <v>5.1937088375562004</v>
      </c>
      <c r="N2422" s="33"/>
      <c r="O2422" s="33"/>
      <c r="P2422" s="23">
        <f t="shared" si="1"/>
        <v>224</v>
      </c>
      <c r="Q2422" s="117">
        <f>AVERAGE(P2422:P2423)</f>
        <v>228.6</v>
      </c>
    </row>
    <row r="2423" spans="1:17" ht="15.75" customHeight="1" x14ac:dyDescent="0.3">
      <c r="A2423" s="118">
        <v>5460</v>
      </c>
      <c r="B2423" s="118">
        <v>198</v>
      </c>
      <c r="C2423" s="7" t="s">
        <v>650</v>
      </c>
      <c r="D2423" s="7">
        <v>19</v>
      </c>
      <c r="E2423" s="156">
        <v>43637</v>
      </c>
      <c r="F2423" s="7">
        <v>5320</v>
      </c>
      <c r="G2423" s="7">
        <v>8323</v>
      </c>
      <c r="H2423" s="7">
        <v>7652</v>
      </c>
      <c r="I2423" s="7"/>
      <c r="J2423" s="161">
        <f t="shared" si="12"/>
        <v>28.773584905660378</v>
      </c>
      <c r="K2423" s="170"/>
      <c r="L2423" s="23"/>
      <c r="M2423" s="23"/>
      <c r="N2423" s="33"/>
      <c r="O2423" s="33"/>
      <c r="P2423" s="23">
        <f t="shared" si="1"/>
        <v>233.2</v>
      </c>
      <c r="Q2423" s="117"/>
    </row>
    <row r="2424" spans="1:17" ht="15.75" customHeight="1" x14ac:dyDescent="0.3">
      <c r="A2424" s="118">
        <v>6229</v>
      </c>
      <c r="B2424" s="118">
        <v>238</v>
      </c>
      <c r="C2424" s="7" t="s">
        <v>650</v>
      </c>
      <c r="D2424" s="7">
        <v>22</v>
      </c>
      <c r="E2424" s="156">
        <v>43685</v>
      </c>
      <c r="F2424" s="7">
        <v>5217</v>
      </c>
      <c r="G2424" s="7">
        <v>8148</v>
      </c>
      <c r="H2424" s="7">
        <v>7633</v>
      </c>
      <c r="I2424" s="7">
        <v>7</v>
      </c>
      <c r="J2424" s="152">
        <f t="shared" si="12"/>
        <v>21.316225165562912</v>
      </c>
      <c r="K2424" s="167"/>
      <c r="L2424" s="154">
        <f>AVERAGE(J2424:J2425)</f>
        <v>20.708681482907878</v>
      </c>
      <c r="M2424" s="154">
        <f>_xlfn.STDEV.S(J2424,J2425)</f>
        <v>0.85919651574484546</v>
      </c>
      <c r="N2424" s="33"/>
      <c r="O2424" s="33"/>
      <c r="P2424" s="23">
        <f t="shared" si="1"/>
        <v>241.6</v>
      </c>
      <c r="Q2424" s="117">
        <f>AVERAGE(P2424:P2425)</f>
        <v>239.45</v>
      </c>
    </row>
    <row r="2425" spans="1:17" ht="15.75" customHeight="1" x14ac:dyDescent="0.3">
      <c r="A2425" s="118">
        <v>6230</v>
      </c>
      <c r="B2425" s="118">
        <v>238</v>
      </c>
      <c r="C2425" s="7" t="s">
        <v>650</v>
      </c>
      <c r="D2425" s="7">
        <v>22</v>
      </c>
      <c r="E2425" s="156">
        <v>43685</v>
      </c>
      <c r="F2425" s="7">
        <v>5217</v>
      </c>
      <c r="G2425" s="7">
        <v>8067</v>
      </c>
      <c r="H2425" s="7">
        <v>7590</v>
      </c>
      <c r="I2425" s="7"/>
      <c r="J2425" s="152">
        <f t="shared" si="12"/>
        <v>20.101137800252843</v>
      </c>
      <c r="K2425" s="167"/>
      <c r="L2425" s="155"/>
      <c r="M2425" s="155"/>
      <c r="N2425" s="33"/>
      <c r="O2425" s="33"/>
      <c r="P2425" s="23">
        <f t="shared" si="1"/>
        <v>237.3</v>
      </c>
      <c r="Q2425" s="117"/>
    </row>
    <row r="2426" spans="1:17" ht="15.75" customHeight="1" x14ac:dyDescent="0.3">
      <c r="A2426" s="118">
        <v>3861</v>
      </c>
      <c r="B2426" s="118">
        <v>283</v>
      </c>
      <c r="C2426" s="57" t="s">
        <v>651</v>
      </c>
      <c r="D2426" s="57">
        <v>14</v>
      </c>
      <c r="E2426" s="58">
        <v>43591</v>
      </c>
      <c r="F2426" s="57">
        <v>5211</v>
      </c>
      <c r="G2426" s="151">
        <v>9459</v>
      </c>
      <c r="H2426" s="57">
        <v>7985</v>
      </c>
      <c r="I2426" s="57">
        <v>2</v>
      </c>
      <c r="J2426" s="152">
        <f t="shared" si="12"/>
        <v>53.136265320836337</v>
      </c>
      <c r="K2426" s="167" t="s">
        <v>461</v>
      </c>
      <c r="L2426" s="154">
        <f>AVERAGE(J2426:J2427)</f>
        <v>54.286301473007583</v>
      </c>
      <c r="M2426" s="154">
        <f>_xlfn.STDEV.S(J2426,J2427)</f>
        <v>1.6263967236199401</v>
      </c>
      <c r="N2426" s="33">
        <v>2</v>
      </c>
      <c r="O2426" s="33"/>
      <c r="P2426" s="23">
        <f t="shared" si="1"/>
        <v>277.39999999999998</v>
      </c>
      <c r="Q2426" s="117">
        <f>AVERAGE(P2426:P2427)</f>
        <v>278.5</v>
      </c>
    </row>
    <row r="2427" spans="1:17" ht="15.75" customHeight="1" x14ac:dyDescent="0.3">
      <c r="A2427" s="118">
        <v>3862</v>
      </c>
      <c r="B2427" s="118">
        <v>284</v>
      </c>
      <c r="C2427" s="57" t="s">
        <v>651</v>
      </c>
      <c r="D2427" s="57">
        <v>14</v>
      </c>
      <c r="E2427" s="58">
        <v>43591</v>
      </c>
      <c r="F2427" s="57">
        <v>5269</v>
      </c>
      <c r="G2427" s="151">
        <v>9615</v>
      </c>
      <c r="H2427" s="57">
        <v>8065</v>
      </c>
      <c r="I2427" s="57"/>
      <c r="J2427" s="152">
        <f t="shared" si="12"/>
        <v>55.436337625178822</v>
      </c>
      <c r="K2427" s="167"/>
      <c r="L2427" s="155"/>
      <c r="M2427" s="155"/>
      <c r="N2427" s="33"/>
      <c r="O2427" s="33"/>
      <c r="P2427" s="23">
        <f t="shared" si="1"/>
        <v>279.60000000000002</v>
      </c>
      <c r="Q2427" s="117"/>
    </row>
    <row r="2428" spans="1:17" ht="15.75" customHeight="1" x14ac:dyDescent="0.3">
      <c r="A2428" s="118">
        <v>4517</v>
      </c>
      <c r="B2428" s="118">
        <v>223</v>
      </c>
      <c r="C2428" s="57" t="s">
        <v>651</v>
      </c>
      <c r="D2428" s="57">
        <v>16</v>
      </c>
      <c r="E2428" s="58">
        <v>43607</v>
      </c>
      <c r="F2428" s="57">
        <v>5225</v>
      </c>
      <c r="G2428" s="57">
        <v>9078</v>
      </c>
      <c r="H2428" s="57">
        <v>8058</v>
      </c>
      <c r="I2428" s="57">
        <v>2</v>
      </c>
      <c r="J2428" s="152">
        <f t="shared" si="12"/>
        <v>36.004235792446174</v>
      </c>
      <c r="K2428" s="167" t="s">
        <v>13</v>
      </c>
      <c r="L2428" s="154">
        <f>AVERAGE(J2428:J2429)</f>
        <v>35.002510514990263</v>
      </c>
      <c r="M2428" s="154">
        <f>_xlfn.STDEV.S(J2428,J2429)</f>
        <v>1.4166534731501013</v>
      </c>
      <c r="N2428" s="33"/>
      <c r="O2428" s="33"/>
      <c r="P2428" s="23">
        <f t="shared" si="1"/>
        <v>283.3</v>
      </c>
      <c r="Q2428" s="117">
        <f>AVERAGE(P2428:P2429)</f>
        <v>269</v>
      </c>
    </row>
    <row r="2429" spans="1:17" ht="15.75" customHeight="1" x14ac:dyDescent="0.3">
      <c r="A2429" s="118">
        <v>4518</v>
      </c>
      <c r="B2429" s="118">
        <v>224</v>
      </c>
      <c r="C2429" s="57" t="s">
        <v>651</v>
      </c>
      <c r="D2429" s="57">
        <v>16</v>
      </c>
      <c r="E2429" s="58">
        <v>43607</v>
      </c>
      <c r="F2429" s="57">
        <v>5231</v>
      </c>
      <c r="G2429" s="57">
        <v>8644</v>
      </c>
      <c r="H2429" s="57">
        <v>7778</v>
      </c>
      <c r="I2429" s="57"/>
      <c r="J2429" s="152">
        <f t="shared" si="12"/>
        <v>34.000785237534352</v>
      </c>
      <c r="K2429" s="167"/>
      <c r="L2429" s="155"/>
      <c r="M2429" s="155"/>
      <c r="N2429" s="33"/>
      <c r="O2429" s="33"/>
      <c r="P2429" s="23">
        <f t="shared" si="1"/>
        <v>254.7</v>
      </c>
      <c r="Q2429" s="117"/>
    </row>
    <row r="2430" spans="1:17" ht="15.75" customHeight="1" x14ac:dyDescent="0.3">
      <c r="A2430" s="118">
        <v>5163</v>
      </c>
      <c r="B2430" s="118">
        <v>223</v>
      </c>
      <c r="C2430" s="57" t="s">
        <v>651</v>
      </c>
      <c r="D2430" s="57">
        <v>18</v>
      </c>
      <c r="E2430" s="58">
        <v>43626</v>
      </c>
      <c r="F2430" s="57">
        <v>5225</v>
      </c>
      <c r="G2430" s="57">
        <v>8329</v>
      </c>
      <c r="H2430" s="57">
        <v>7666</v>
      </c>
      <c r="I2430" s="57">
        <v>7</v>
      </c>
      <c r="J2430" s="152">
        <f t="shared" si="12"/>
        <v>27.16099959033183</v>
      </c>
      <c r="K2430" s="167"/>
      <c r="L2430" s="154">
        <f>AVERAGE(J2430:J2431)</f>
        <v>27.19886875795293</v>
      </c>
      <c r="M2430" s="154">
        <f>_xlfn.STDEV.S(J2430,J2431)</f>
        <v>5.3555090445539445E-2</v>
      </c>
      <c r="N2430" s="33"/>
      <c r="O2430" s="33"/>
      <c r="P2430" s="23">
        <f t="shared" si="1"/>
        <v>244.1</v>
      </c>
      <c r="Q2430" s="117">
        <f>AVERAGE(P2430:P2431)</f>
        <v>248.35</v>
      </c>
    </row>
    <row r="2431" spans="1:17" ht="15.75" customHeight="1" x14ac:dyDescent="0.3">
      <c r="A2431" s="118">
        <v>5164</v>
      </c>
      <c r="B2431" s="118">
        <v>224</v>
      </c>
      <c r="C2431" s="57" t="s">
        <v>651</v>
      </c>
      <c r="D2431" s="57">
        <v>18</v>
      </c>
      <c r="E2431" s="58">
        <v>43626</v>
      </c>
      <c r="F2431" s="57">
        <v>5231</v>
      </c>
      <c r="G2431" s="57">
        <v>8445</v>
      </c>
      <c r="H2431" s="57">
        <v>7757</v>
      </c>
      <c r="I2431" s="57"/>
      <c r="J2431" s="152">
        <f t="shared" si="12"/>
        <v>27.23673792557403</v>
      </c>
      <c r="K2431" s="167"/>
      <c r="L2431" s="155"/>
      <c r="M2431" s="155"/>
      <c r="N2431" s="33"/>
      <c r="O2431" s="33"/>
      <c r="P2431" s="23">
        <f t="shared" si="1"/>
        <v>252.6</v>
      </c>
      <c r="Q2431" s="117"/>
    </row>
    <row r="2432" spans="1:17" ht="15.75" customHeight="1" x14ac:dyDescent="0.3">
      <c r="A2432" s="118">
        <v>5691</v>
      </c>
      <c r="B2432" s="118">
        <v>135</v>
      </c>
      <c r="C2432" s="7" t="s">
        <v>651</v>
      </c>
      <c r="D2432" s="7">
        <v>21</v>
      </c>
      <c r="E2432" s="156">
        <v>43657</v>
      </c>
      <c r="F2432" s="7">
        <v>5240</v>
      </c>
      <c r="G2432" s="7">
        <v>8878</v>
      </c>
      <c r="H2432" s="7">
        <v>8182</v>
      </c>
      <c r="I2432" s="7">
        <v>7</v>
      </c>
      <c r="J2432" s="152">
        <f t="shared" si="12"/>
        <v>23.657375934738273</v>
      </c>
      <c r="K2432" s="167"/>
      <c r="L2432" s="154">
        <f>AVERAGE(J2432:J2433)</f>
        <v>23.843923424432848</v>
      </c>
      <c r="M2432" s="154">
        <f>_xlfn.STDEV.S(J2432,J2433)</f>
        <v>0.26381798995272393</v>
      </c>
      <c r="N2432" s="33"/>
      <c r="O2432" s="33"/>
      <c r="P2432" s="23">
        <f t="shared" si="1"/>
        <v>294.2</v>
      </c>
      <c r="Q2432" s="117">
        <f>AVERAGE(P2432:P2433)</f>
        <v>291.5</v>
      </c>
    </row>
    <row r="2433" spans="1:17" ht="15.75" customHeight="1" x14ac:dyDescent="0.3">
      <c r="A2433" s="118">
        <v>5692</v>
      </c>
      <c r="B2433" s="118">
        <v>136</v>
      </c>
      <c r="C2433" s="7" t="s">
        <v>651</v>
      </c>
      <c r="D2433" s="7">
        <v>21</v>
      </c>
      <c r="E2433" s="156">
        <v>43657</v>
      </c>
      <c r="F2433" s="7">
        <v>5219</v>
      </c>
      <c r="G2433" s="7">
        <v>8801</v>
      </c>
      <c r="H2433" s="7">
        <v>8107</v>
      </c>
      <c r="I2433" s="7"/>
      <c r="J2433" s="152">
        <f t="shared" si="12"/>
        <v>24.030470914127424</v>
      </c>
      <c r="K2433" s="167"/>
      <c r="L2433" s="155"/>
      <c r="M2433" s="155"/>
      <c r="N2433" s="33"/>
      <c r="O2433" s="33"/>
      <c r="P2433" s="23">
        <f t="shared" si="1"/>
        <v>288.8</v>
      </c>
      <c r="Q2433" s="117"/>
    </row>
    <row r="2434" spans="1:17" ht="15.75" customHeight="1" x14ac:dyDescent="0.3">
      <c r="A2434" s="118">
        <v>6231</v>
      </c>
      <c r="B2434" s="118">
        <v>239</v>
      </c>
      <c r="C2434" s="7" t="s">
        <v>651</v>
      </c>
      <c r="D2434" s="7">
        <v>22</v>
      </c>
      <c r="E2434" s="156">
        <v>43685</v>
      </c>
      <c r="F2434" s="7">
        <v>5249</v>
      </c>
      <c r="G2434" s="7">
        <v>8643</v>
      </c>
      <c r="H2434" s="7">
        <v>8096</v>
      </c>
      <c r="I2434" s="7">
        <v>7</v>
      </c>
      <c r="J2434" s="152">
        <f t="shared" si="12"/>
        <v>19.213206884439764</v>
      </c>
      <c r="K2434" s="167"/>
      <c r="L2434" s="154">
        <f>AVERAGE(J2434:J2435)</f>
        <v>18.822153598415646</v>
      </c>
      <c r="M2434" s="154">
        <f>_xlfn.STDEV.S(J2434,J2435)</f>
        <v>0.55303286070587221</v>
      </c>
      <c r="N2434" s="33"/>
      <c r="O2434" s="33"/>
      <c r="P2434" s="23">
        <f t="shared" si="1"/>
        <v>284.7</v>
      </c>
      <c r="Q2434" s="117">
        <f>AVERAGE(P2434:P2435)</f>
        <v>286.39999999999998</v>
      </c>
    </row>
    <row r="2435" spans="1:17" ht="15.75" customHeight="1" x14ac:dyDescent="0.3">
      <c r="A2435" s="118">
        <v>6232</v>
      </c>
      <c r="B2435" s="118">
        <v>239</v>
      </c>
      <c r="C2435" s="7" t="s">
        <v>651</v>
      </c>
      <c r="D2435" s="7">
        <v>22</v>
      </c>
      <c r="E2435" s="156">
        <v>43685</v>
      </c>
      <c r="F2435" s="7">
        <v>5249</v>
      </c>
      <c r="G2435" s="7">
        <v>8661</v>
      </c>
      <c r="H2435" s="7">
        <v>8130</v>
      </c>
      <c r="I2435" s="7"/>
      <c r="J2435" s="152">
        <f t="shared" si="12"/>
        <v>18.431100312391528</v>
      </c>
      <c r="K2435" s="167"/>
      <c r="L2435" s="155"/>
      <c r="M2435" s="155"/>
      <c r="N2435" s="33"/>
      <c r="O2435" s="33"/>
      <c r="P2435" s="23">
        <f t="shared" si="1"/>
        <v>288.10000000000002</v>
      </c>
      <c r="Q2435" s="117"/>
    </row>
    <row r="2436" spans="1:17" ht="15.75" customHeight="1" x14ac:dyDescent="0.3">
      <c r="A2436" s="118">
        <v>3863</v>
      </c>
      <c r="B2436" s="118">
        <v>285</v>
      </c>
      <c r="C2436" s="57" t="s">
        <v>652</v>
      </c>
      <c r="D2436" s="57">
        <v>14</v>
      </c>
      <c r="E2436" s="58">
        <v>43591</v>
      </c>
      <c r="F2436" s="57">
        <v>5249</v>
      </c>
      <c r="G2436" s="151">
        <v>8466</v>
      </c>
      <c r="H2436" s="57">
        <v>7314</v>
      </c>
      <c r="I2436" s="57">
        <v>2</v>
      </c>
      <c r="J2436" s="152">
        <f t="shared" si="12"/>
        <v>55.786924939467312</v>
      </c>
      <c r="K2436" s="167">
        <v>0.25</v>
      </c>
      <c r="L2436" s="154">
        <f>AVERAGE(J2436:J2437)</f>
        <v>56.672241248512435</v>
      </c>
      <c r="M2436" s="154">
        <f>_xlfn.STDEV.S(J2436,J2437)</f>
        <v>1.2520263312417037</v>
      </c>
      <c r="N2436" s="33">
        <v>2</v>
      </c>
      <c r="O2436" s="33"/>
      <c r="P2436" s="23">
        <f t="shared" si="1"/>
        <v>206.5</v>
      </c>
      <c r="Q2436" s="117">
        <f>AVERAGE(P2436:P2437)</f>
        <v>203.15</v>
      </c>
    </row>
    <row r="2437" spans="1:17" ht="15.75" customHeight="1" x14ac:dyDescent="0.3">
      <c r="A2437" s="118">
        <v>3864</v>
      </c>
      <c r="B2437" s="118">
        <v>286</v>
      </c>
      <c r="C2437" s="57" t="s">
        <v>652</v>
      </c>
      <c r="D2437" s="57">
        <v>14</v>
      </c>
      <c r="E2437" s="58">
        <v>43591</v>
      </c>
      <c r="F2437" s="57">
        <v>5236</v>
      </c>
      <c r="G2437" s="151">
        <v>8384</v>
      </c>
      <c r="H2437" s="57">
        <v>7234</v>
      </c>
      <c r="I2437" s="57"/>
      <c r="J2437" s="152">
        <f t="shared" si="12"/>
        <v>57.557557557557558</v>
      </c>
      <c r="K2437" s="167"/>
      <c r="L2437" s="155"/>
      <c r="M2437" s="155"/>
      <c r="N2437" s="33"/>
      <c r="O2437" s="33"/>
      <c r="P2437" s="23">
        <f t="shared" si="1"/>
        <v>199.8</v>
      </c>
      <c r="Q2437" s="117"/>
    </row>
    <row r="2438" spans="1:17" ht="15.75" customHeight="1" x14ac:dyDescent="0.3">
      <c r="A2438" s="118">
        <v>4519</v>
      </c>
      <c r="B2438" s="118">
        <v>225</v>
      </c>
      <c r="C2438" s="57" t="s">
        <v>652</v>
      </c>
      <c r="D2438" s="57">
        <v>16</v>
      </c>
      <c r="E2438" s="58">
        <v>43607</v>
      </c>
      <c r="F2438" s="57">
        <v>5260</v>
      </c>
      <c r="G2438" s="57">
        <v>7312</v>
      </c>
      <c r="H2438" s="57">
        <v>6794</v>
      </c>
      <c r="I2438" s="57">
        <v>2</v>
      </c>
      <c r="J2438" s="152">
        <f t="shared" si="12"/>
        <v>33.76792698826597</v>
      </c>
      <c r="K2438" s="167" t="s">
        <v>13</v>
      </c>
      <c r="L2438" s="154">
        <f>AVERAGE(J2438:J2439)</f>
        <v>34.901674665795113</v>
      </c>
      <c r="M2438" s="154">
        <f>_xlfn.STDEV.S(J2438,J2439)</f>
        <v>1.603361341870708</v>
      </c>
      <c r="N2438" s="33"/>
      <c r="O2438" s="33"/>
      <c r="P2438" s="23">
        <f t="shared" si="1"/>
        <v>153.4</v>
      </c>
      <c r="Q2438" s="117">
        <f>AVERAGE(P2438:P2439)</f>
        <v>150.10000000000002</v>
      </c>
    </row>
    <row r="2439" spans="1:17" ht="15.75" customHeight="1" x14ac:dyDescent="0.3">
      <c r="A2439" s="118">
        <v>4520</v>
      </c>
      <c r="B2439" s="118">
        <v>226</v>
      </c>
      <c r="C2439" s="57" t="s">
        <v>652</v>
      </c>
      <c r="D2439" s="57">
        <v>16</v>
      </c>
      <c r="E2439" s="58">
        <v>43607</v>
      </c>
      <c r="F2439" s="57">
        <v>5197</v>
      </c>
      <c r="G2439" s="57">
        <v>7194</v>
      </c>
      <c r="H2439" s="57">
        <v>6665</v>
      </c>
      <c r="I2439" s="57"/>
      <c r="J2439" s="152">
        <f t="shared" si="12"/>
        <v>36.03542234332425</v>
      </c>
      <c r="K2439" s="167"/>
      <c r="L2439" s="155"/>
      <c r="M2439" s="155"/>
      <c r="N2439" s="33"/>
      <c r="O2439" s="33"/>
      <c r="P2439" s="23">
        <f t="shared" si="1"/>
        <v>146.80000000000001</v>
      </c>
      <c r="Q2439" s="117"/>
    </row>
    <row r="2440" spans="1:17" ht="15.75" customHeight="1" x14ac:dyDescent="0.3">
      <c r="A2440" s="118">
        <v>5165</v>
      </c>
      <c r="B2440" s="118">
        <v>225</v>
      </c>
      <c r="C2440" s="57" t="s">
        <v>652</v>
      </c>
      <c r="D2440" s="57">
        <v>18</v>
      </c>
      <c r="E2440" s="58">
        <v>43626</v>
      </c>
      <c r="F2440" s="57">
        <v>5260</v>
      </c>
      <c r="G2440" s="57">
        <v>7044</v>
      </c>
      <c r="H2440" s="57">
        <v>6680</v>
      </c>
      <c r="I2440" s="57">
        <v>7</v>
      </c>
      <c r="J2440" s="152">
        <f t="shared" si="12"/>
        <v>25.633802816901408</v>
      </c>
      <c r="K2440" s="167"/>
      <c r="L2440" s="154">
        <f>AVERAGE(J2440:J2441)</f>
        <v>25.92276875538948</v>
      </c>
      <c r="M2440" s="154">
        <f>_xlfn.STDEV.S(J2440,J2441)</f>
        <v>0.40865954927370135</v>
      </c>
      <c r="N2440" s="33"/>
      <c r="O2440" s="33"/>
      <c r="P2440" s="23">
        <f t="shared" si="1"/>
        <v>142</v>
      </c>
      <c r="Q2440" s="117">
        <f>AVERAGE(P2440:P2441)</f>
        <v>149.4</v>
      </c>
    </row>
    <row r="2441" spans="1:17" ht="15.75" customHeight="1" x14ac:dyDescent="0.3">
      <c r="A2441" s="118">
        <v>5166</v>
      </c>
      <c r="B2441" s="118">
        <v>226</v>
      </c>
      <c r="C2441" s="57" t="s">
        <v>652</v>
      </c>
      <c r="D2441" s="57">
        <v>18</v>
      </c>
      <c r="E2441" s="58">
        <v>43626</v>
      </c>
      <c r="F2441" s="57">
        <v>5197</v>
      </c>
      <c r="G2441" s="57">
        <v>7176</v>
      </c>
      <c r="H2441" s="57">
        <v>6765</v>
      </c>
      <c r="I2441" s="57"/>
      <c r="J2441" s="152">
        <f t="shared" si="12"/>
        <v>26.211734693877553</v>
      </c>
      <c r="K2441" s="167"/>
      <c r="L2441" s="155"/>
      <c r="M2441" s="155"/>
      <c r="N2441" s="33"/>
      <c r="O2441" s="33"/>
      <c r="P2441" s="23">
        <f t="shared" si="1"/>
        <v>156.80000000000001</v>
      </c>
      <c r="Q2441" s="117"/>
    </row>
    <row r="2442" spans="1:17" ht="15.75" customHeight="1" x14ac:dyDescent="0.3">
      <c r="A2442" s="118">
        <v>5693</v>
      </c>
      <c r="B2442" s="118">
        <v>137</v>
      </c>
      <c r="C2442" s="7" t="s">
        <v>652</v>
      </c>
      <c r="D2442" s="7">
        <v>21</v>
      </c>
      <c r="E2442" s="156">
        <v>43657</v>
      </c>
      <c r="F2442" s="7">
        <v>5220</v>
      </c>
      <c r="G2442" s="7">
        <v>7553</v>
      </c>
      <c r="H2442" s="7">
        <v>7001</v>
      </c>
      <c r="I2442" s="7">
        <v>7</v>
      </c>
      <c r="J2442" s="152">
        <f t="shared" si="12"/>
        <v>30.993823694553623</v>
      </c>
      <c r="K2442" s="167"/>
      <c r="L2442" s="154">
        <f>AVERAGE(J2442:J2443)</f>
        <v>30.985592134410993</v>
      </c>
      <c r="M2442" s="154">
        <f>_xlfn.STDEV.S(J2442,J2443)</f>
        <v>1.1641183993198946E-2</v>
      </c>
      <c r="N2442" s="33"/>
      <c r="O2442" s="33"/>
      <c r="P2442" s="23">
        <f t="shared" si="1"/>
        <v>178.1</v>
      </c>
      <c r="Q2442" s="117">
        <f>AVERAGE(P2442:P2443)</f>
        <v>179.6</v>
      </c>
    </row>
    <row r="2443" spans="1:17" ht="15.75" customHeight="1" x14ac:dyDescent="0.3">
      <c r="A2443" s="118">
        <v>5694</v>
      </c>
      <c r="B2443" s="118">
        <v>138</v>
      </c>
      <c r="C2443" s="7" t="s">
        <v>652</v>
      </c>
      <c r="D2443" s="7">
        <v>21</v>
      </c>
      <c r="E2443" s="156">
        <v>43657</v>
      </c>
      <c r="F2443" s="7">
        <v>5222</v>
      </c>
      <c r="G2443" s="7">
        <v>7594</v>
      </c>
      <c r="H2443" s="7">
        <v>7033</v>
      </c>
      <c r="I2443" s="7"/>
      <c r="J2443" s="152">
        <f t="shared" si="12"/>
        <v>30.97736057426836</v>
      </c>
      <c r="K2443" s="167"/>
      <c r="L2443" s="155"/>
      <c r="M2443" s="155"/>
      <c r="N2443" s="33"/>
      <c r="O2443" s="33"/>
      <c r="P2443" s="23">
        <f t="shared" si="1"/>
        <v>181.1</v>
      </c>
      <c r="Q2443" s="117"/>
    </row>
    <row r="2444" spans="1:17" ht="15.75" customHeight="1" x14ac:dyDescent="0.3">
      <c r="A2444" s="118">
        <v>6233</v>
      </c>
      <c r="B2444" s="118">
        <v>240</v>
      </c>
      <c r="C2444" s="7" t="s">
        <v>652</v>
      </c>
      <c r="D2444" s="7">
        <v>22</v>
      </c>
      <c r="E2444" s="156">
        <v>43685</v>
      </c>
      <c r="F2444" s="7">
        <v>5262</v>
      </c>
      <c r="G2444" s="7">
        <v>7556</v>
      </c>
      <c r="H2444" s="7">
        <v>7173</v>
      </c>
      <c r="I2444" s="7">
        <v>7</v>
      </c>
      <c r="J2444" s="152">
        <f t="shared" si="12"/>
        <v>20.041862899005753</v>
      </c>
      <c r="K2444" s="167"/>
      <c r="L2444" s="154">
        <f>AVERAGE(J2444:J2445)</f>
        <v>19.545931449502877</v>
      </c>
      <c r="M2444" s="154">
        <f>_xlfn.STDEV.S(J2444,J2445)</f>
        <v>0.7013529818943155</v>
      </c>
      <c r="N2444" s="33"/>
      <c r="O2444" s="33"/>
      <c r="P2444" s="23">
        <f t="shared" si="1"/>
        <v>191.1</v>
      </c>
      <c r="Q2444" s="117">
        <f>AVERAGE(P2444:P2445)</f>
        <v>195.55</v>
      </c>
    </row>
    <row r="2445" spans="1:17" ht="15.75" customHeight="1" x14ac:dyDescent="0.3">
      <c r="A2445" s="118">
        <v>6234</v>
      </c>
      <c r="B2445" s="118">
        <v>240</v>
      </c>
      <c r="C2445" s="7" t="s">
        <v>652</v>
      </c>
      <c r="D2445" s="7">
        <v>22</v>
      </c>
      <c r="E2445" s="156">
        <v>43685</v>
      </c>
      <c r="F2445" s="7">
        <v>5262</v>
      </c>
      <c r="G2445" s="7">
        <v>7643</v>
      </c>
      <c r="H2445" s="7">
        <v>7262</v>
      </c>
      <c r="I2445" s="7"/>
      <c r="J2445" s="152">
        <f t="shared" si="12"/>
        <v>19.05</v>
      </c>
      <c r="K2445" s="167"/>
      <c r="L2445" s="155"/>
      <c r="M2445" s="155"/>
      <c r="N2445" s="33"/>
      <c r="O2445" s="33"/>
      <c r="P2445" s="23">
        <f t="shared" si="1"/>
        <v>200</v>
      </c>
      <c r="Q2445" s="117"/>
    </row>
    <row r="2446" spans="1:17" ht="15.75" customHeight="1" x14ac:dyDescent="0.3">
      <c r="A2446" s="118">
        <v>3865</v>
      </c>
      <c r="B2446" s="118">
        <v>287</v>
      </c>
      <c r="C2446" s="81" t="s">
        <v>653</v>
      </c>
      <c r="D2446" s="81">
        <v>14</v>
      </c>
      <c r="E2446" s="82">
        <v>43591</v>
      </c>
      <c r="F2446" s="81">
        <v>5246</v>
      </c>
      <c r="G2446" s="134">
        <v>8393</v>
      </c>
      <c r="H2446" s="81">
        <v>7264</v>
      </c>
      <c r="I2446" s="81">
        <v>2</v>
      </c>
      <c r="J2446" s="135">
        <f t="shared" si="12"/>
        <v>55.946481665014872</v>
      </c>
      <c r="K2446" s="136" t="s">
        <v>377</v>
      </c>
      <c r="L2446" s="137">
        <f>AVERAGE(J2446:J2447)</f>
        <v>55.869280436467832</v>
      </c>
      <c r="M2446" s="137">
        <f>_xlfn.STDEV.S(J2446,J2447)</f>
        <v>0.10917902444308332</v>
      </c>
      <c r="N2446" s="33">
        <v>3</v>
      </c>
      <c r="O2446" s="33"/>
      <c r="P2446" s="23">
        <f t="shared" si="1"/>
        <v>201.79999999999998</v>
      </c>
      <c r="Q2446" s="117">
        <f>AVERAGE(P2446:P2447)</f>
        <v>201.89999999999998</v>
      </c>
    </row>
    <row r="2447" spans="1:17" ht="15.75" customHeight="1" x14ac:dyDescent="0.3">
      <c r="A2447" s="118">
        <v>3866</v>
      </c>
      <c r="B2447" s="118">
        <v>288</v>
      </c>
      <c r="C2447" s="81" t="s">
        <v>653</v>
      </c>
      <c r="D2447" s="81">
        <v>14</v>
      </c>
      <c r="E2447" s="82">
        <v>43591</v>
      </c>
      <c r="F2447" s="81">
        <v>5225</v>
      </c>
      <c r="G2447" s="134">
        <v>8372</v>
      </c>
      <c r="H2447" s="81">
        <v>7245</v>
      </c>
      <c r="I2447" s="81"/>
      <c r="J2447" s="135">
        <f t="shared" si="12"/>
        <v>55.7920792079208</v>
      </c>
      <c r="K2447" s="136"/>
      <c r="L2447" s="138"/>
      <c r="M2447" s="138"/>
      <c r="N2447" s="33"/>
      <c r="O2447" s="33"/>
      <c r="P2447" s="23">
        <f t="shared" si="1"/>
        <v>202</v>
      </c>
      <c r="Q2447" s="117"/>
    </row>
    <row r="2448" spans="1:17" ht="15.75" customHeight="1" x14ac:dyDescent="0.3">
      <c r="A2448" s="118">
        <v>4521</v>
      </c>
      <c r="B2448" s="118">
        <v>227</v>
      </c>
      <c r="C2448" s="81" t="s">
        <v>653</v>
      </c>
      <c r="D2448" s="81">
        <v>16</v>
      </c>
      <c r="E2448" s="82">
        <v>43607</v>
      </c>
      <c r="F2448" s="81">
        <v>5247</v>
      </c>
      <c r="G2448" s="81">
        <v>8243</v>
      </c>
      <c r="H2448" s="81">
        <v>7491</v>
      </c>
      <c r="I2448" s="81">
        <v>2</v>
      </c>
      <c r="J2448" s="135">
        <f t="shared" si="12"/>
        <v>33.511586452762927</v>
      </c>
      <c r="K2448" s="136" t="s">
        <v>13</v>
      </c>
      <c r="L2448" s="137">
        <f>AVERAGE(J2448:J2449)</f>
        <v>33.575224940405292</v>
      </c>
      <c r="M2448" s="137">
        <f>_xlfn.STDEV.S(J2448,J2449)</f>
        <v>8.9998412312749923E-2</v>
      </c>
      <c r="N2448" s="33"/>
      <c r="O2448" s="33"/>
      <c r="P2448" s="23">
        <f t="shared" si="1"/>
        <v>224.4</v>
      </c>
      <c r="Q2448" s="117">
        <f>AVERAGE(P2448:P2449)</f>
        <v>221.3</v>
      </c>
    </row>
    <row r="2449" spans="1:17" ht="15.75" customHeight="1" x14ac:dyDescent="0.3">
      <c r="A2449" s="118">
        <v>4522</v>
      </c>
      <c r="B2449" s="118">
        <v>228</v>
      </c>
      <c r="C2449" s="81" t="s">
        <v>653</v>
      </c>
      <c r="D2449" s="81">
        <v>16</v>
      </c>
      <c r="E2449" s="82">
        <v>43607</v>
      </c>
      <c r="F2449" s="81">
        <v>5238</v>
      </c>
      <c r="G2449" s="81">
        <v>8154</v>
      </c>
      <c r="H2449" s="81">
        <v>7420</v>
      </c>
      <c r="I2449" s="81"/>
      <c r="J2449" s="135">
        <f t="shared" si="12"/>
        <v>33.638863428047664</v>
      </c>
      <c r="K2449" s="136"/>
      <c r="L2449" s="138"/>
      <c r="M2449" s="138"/>
      <c r="N2449" s="33"/>
      <c r="O2449" s="33"/>
      <c r="P2449" s="23">
        <f t="shared" si="1"/>
        <v>218.2</v>
      </c>
      <c r="Q2449" s="117"/>
    </row>
    <row r="2450" spans="1:17" ht="15.75" customHeight="1" x14ac:dyDescent="0.3">
      <c r="A2450" s="118">
        <v>5167</v>
      </c>
      <c r="B2450" s="118">
        <v>227</v>
      </c>
      <c r="C2450" s="81" t="s">
        <v>653</v>
      </c>
      <c r="D2450" s="81">
        <v>18</v>
      </c>
      <c r="E2450" s="82">
        <v>43626</v>
      </c>
      <c r="F2450" s="81">
        <v>5247</v>
      </c>
      <c r="G2450" s="81">
        <v>7440</v>
      </c>
      <c r="H2450" s="81">
        <v>6938</v>
      </c>
      <c r="I2450" s="81">
        <v>10</v>
      </c>
      <c r="J2450" s="135">
        <f t="shared" si="12"/>
        <v>29.686575990538145</v>
      </c>
      <c r="K2450" s="136"/>
      <c r="L2450" s="137">
        <f>AVERAGE(J2450:J2451)</f>
        <v>29.338965228698466</v>
      </c>
      <c r="M2450" s="137">
        <f>_xlfn.STDEV.S(J2450,J2451)</f>
        <v>0.49159585382051779</v>
      </c>
      <c r="N2450" s="33"/>
      <c r="O2450" s="33"/>
      <c r="P2450" s="23">
        <f t="shared" si="1"/>
        <v>169.1</v>
      </c>
      <c r="Q2450" s="117">
        <f>AVERAGE(P2450:P2451)</f>
        <v>171.3</v>
      </c>
    </row>
    <row r="2451" spans="1:17" ht="15.75" customHeight="1" x14ac:dyDescent="0.3">
      <c r="A2451" s="118">
        <v>5168</v>
      </c>
      <c r="B2451" s="118">
        <v>228</v>
      </c>
      <c r="C2451" s="81" t="s">
        <v>653</v>
      </c>
      <c r="D2451" s="81">
        <v>18</v>
      </c>
      <c r="E2451" s="82">
        <v>43626</v>
      </c>
      <c r="F2451" s="81">
        <v>5238</v>
      </c>
      <c r="G2451" s="81">
        <v>7476</v>
      </c>
      <c r="H2451" s="81">
        <v>6973</v>
      </c>
      <c r="I2451" s="81"/>
      <c r="J2451" s="135">
        <f t="shared" si="12"/>
        <v>28.991354466858787</v>
      </c>
      <c r="K2451" s="136"/>
      <c r="L2451" s="138"/>
      <c r="M2451" s="138"/>
      <c r="N2451" s="33"/>
      <c r="O2451" s="33"/>
      <c r="P2451" s="23">
        <f t="shared" si="1"/>
        <v>173.5</v>
      </c>
      <c r="Q2451" s="117"/>
    </row>
    <row r="2452" spans="1:17" ht="15.75" customHeight="1" x14ac:dyDescent="0.3">
      <c r="A2452" s="118">
        <v>6235</v>
      </c>
      <c r="B2452" s="118">
        <v>241</v>
      </c>
      <c r="C2452" s="7" t="s">
        <v>653</v>
      </c>
      <c r="D2452" s="7">
        <v>22</v>
      </c>
      <c r="E2452" s="156">
        <v>43685</v>
      </c>
      <c r="F2452" s="7">
        <v>5180</v>
      </c>
      <c r="G2452" s="7">
        <v>7770</v>
      </c>
      <c r="H2452" s="7">
        <v>7354</v>
      </c>
      <c r="I2452" s="7">
        <v>10</v>
      </c>
      <c r="J2452" s="152">
        <f t="shared" si="12"/>
        <v>19.135234590616378</v>
      </c>
      <c r="K2452" s="167"/>
      <c r="L2452" s="154">
        <f>AVERAGE(J2452:J2453)</f>
        <v>18.753610928777949</v>
      </c>
      <c r="M2452" s="154">
        <f>_xlfn.STDEV.S(J2452,J2453)</f>
        <v>0.5396973582943897</v>
      </c>
      <c r="N2452" s="33"/>
      <c r="O2452" s="33"/>
      <c r="P2452" s="23">
        <f t="shared" si="1"/>
        <v>217.4</v>
      </c>
      <c r="Q2452" s="117">
        <f>AVERAGE(P2452:P2453)</f>
        <v>218.65</v>
      </c>
    </row>
    <row r="2453" spans="1:17" ht="15.75" customHeight="1" x14ac:dyDescent="0.3">
      <c r="A2453" s="118">
        <v>6236</v>
      </c>
      <c r="B2453" s="118">
        <v>241</v>
      </c>
      <c r="C2453" s="7" t="s">
        <v>653</v>
      </c>
      <c r="D2453" s="7">
        <v>22</v>
      </c>
      <c r="E2453" s="156">
        <v>43685</v>
      </c>
      <c r="F2453" s="7">
        <v>5180</v>
      </c>
      <c r="G2453" s="7">
        <v>7783</v>
      </c>
      <c r="H2453" s="7">
        <v>7379</v>
      </c>
      <c r="I2453" s="7"/>
      <c r="J2453" s="152">
        <f t="shared" si="12"/>
        <v>18.37198726693952</v>
      </c>
      <c r="K2453" s="167"/>
      <c r="L2453" s="155"/>
      <c r="M2453" s="155"/>
      <c r="N2453" s="33"/>
      <c r="O2453" s="33"/>
      <c r="P2453" s="23">
        <f t="shared" si="1"/>
        <v>219.9</v>
      </c>
      <c r="Q2453" s="117"/>
    </row>
    <row r="2454" spans="1:17" ht="15.75" customHeight="1" x14ac:dyDescent="0.3">
      <c r="A2454" s="118">
        <v>3519</v>
      </c>
      <c r="B2454" s="118">
        <v>275</v>
      </c>
      <c r="C2454" s="67" t="s">
        <v>654</v>
      </c>
      <c r="D2454" s="67">
        <v>13</v>
      </c>
      <c r="E2454" s="68">
        <v>43587</v>
      </c>
      <c r="F2454" s="67">
        <v>5274</v>
      </c>
      <c r="G2454" s="67">
        <v>8792</v>
      </c>
      <c r="H2454" s="67">
        <v>7572</v>
      </c>
      <c r="I2454" s="67">
        <v>1</v>
      </c>
      <c r="J2454" s="157">
        <f t="shared" si="12"/>
        <v>53.089643167972142</v>
      </c>
      <c r="K2454" s="168" t="s">
        <v>377</v>
      </c>
      <c r="L2454" s="159">
        <f>AVERAGE(J2454:J2455)</f>
        <v>54.838508683711595</v>
      </c>
      <c r="M2454" s="159">
        <f>_xlfn.STDEV.S(J2454,J2455)</f>
        <v>2.4732693311253575</v>
      </c>
      <c r="N2454" s="33">
        <v>1</v>
      </c>
      <c r="O2454" s="33"/>
      <c r="P2454" s="23">
        <f t="shared" si="1"/>
        <v>229.8</v>
      </c>
      <c r="Q2454" s="117">
        <f>AVERAGE(P2454:P2455)</f>
        <v>224.2</v>
      </c>
    </row>
    <row r="2455" spans="1:17" ht="15.75" customHeight="1" x14ac:dyDescent="0.3">
      <c r="A2455" s="118">
        <v>3520</v>
      </c>
      <c r="B2455" s="118">
        <v>276</v>
      </c>
      <c r="C2455" s="67" t="s">
        <v>654</v>
      </c>
      <c r="D2455" s="67">
        <v>13</v>
      </c>
      <c r="E2455" s="68">
        <v>43587</v>
      </c>
      <c r="F2455" s="67">
        <v>5217</v>
      </c>
      <c r="G2455" s="67">
        <v>8640</v>
      </c>
      <c r="H2455" s="67">
        <v>7403</v>
      </c>
      <c r="I2455" s="67"/>
      <c r="J2455" s="157">
        <f t="shared" si="12"/>
        <v>56.587374199451055</v>
      </c>
      <c r="K2455" s="168"/>
      <c r="L2455" s="160"/>
      <c r="M2455" s="160"/>
      <c r="N2455" s="33"/>
      <c r="O2455" s="33"/>
      <c r="P2455" s="23">
        <f t="shared" si="1"/>
        <v>218.6</v>
      </c>
      <c r="Q2455" s="117"/>
    </row>
    <row r="2456" spans="1:17" ht="15.75" customHeight="1" x14ac:dyDescent="0.3">
      <c r="A2456" s="118">
        <v>4237</v>
      </c>
      <c r="B2456" s="118">
        <v>267</v>
      </c>
      <c r="C2456" s="67" t="s">
        <v>654</v>
      </c>
      <c r="D2456" s="67">
        <v>15</v>
      </c>
      <c r="E2456" s="68">
        <v>43599</v>
      </c>
      <c r="F2456" s="67">
        <v>5263</v>
      </c>
      <c r="G2456" s="67">
        <v>9909</v>
      </c>
      <c r="H2456" s="67">
        <v>8581</v>
      </c>
      <c r="I2456" s="67"/>
      <c r="J2456" s="157">
        <f t="shared" si="12"/>
        <v>40.024110910186863</v>
      </c>
      <c r="K2456" s="160" t="s">
        <v>378</v>
      </c>
      <c r="L2456" s="159">
        <f>AVERAGE(J2456:J2457)</f>
        <v>39.265646960402613</v>
      </c>
      <c r="M2456" s="159">
        <f>_xlfn.STDEV.S(J2456,J2457)</f>
        <v>1.0726300043559527</v>
      </c>
      <c r="N2456" s="33"/>
      <c r="O2456" s="33"/>
      <c r="P2456" s="23">
        <f t="shared" si="1"/>
        <v>331.8</v>
      </c>
      <c r="Q2456" s="117">
        <f>AVERAGE(P2456:P2457)</f>
        <v>326</v>
      </c>
    </row>
    <row r="2457" spans="1:17" ht="15.75" customHeight="1" x14ac:dyDescent="0.3">
      <c r="A2457" s="118">
        <v>4238</v>
      </c>
      <c r="B2457" s="118">
        <v>268</v>
      </c>
      <c r="C2457" s="67" t="s">
        <v>654</v>
      </c>
      <c r="D2457" s="67">
        <v>15</v>
      </c>
      <c r="E2457" s="68">
        <v>43599</v>
      </c>
      <c r="F2457" s="67">
        <v>5219</v>
      </c>
      <c r="G2457" s="67">
        <v>9654</v>
      </c>
      <c r="H2457" s="67">
        <v>8421</v>
      </c>
      <c r="I2457" s="67"/>
      <c r="J2457" s="157">
        <f t="shared" si="12"/>
        <v>38.507183010618363</v>
      </c>
      <c r="K2457" s="160"/>
      <c r="L2457" s="160"/>
      <c r="M2457" s="160"/>
      <c r="N2457" s="33"/>
      <c r="O2457" s="33"/>
      <c r="P2457" s="23">
        <f t="shared" si="1"/>
        <v>320.2</v>
      </c>
      <c r="Q2457" s="117"/>
    </row>
    <row r="2458" spans="1:17" ht="15.75" customHeight="1" x14ac:dyDescent="0.3">
      <c r="A2458" s="118">
        <v>4883</v>
      </c>
      <c r="B2458" s="118">
        <v>267</v>
      </c>
      <c r="C2458" s="67" t="s">
        <v>654</v>
      </c>
      <c r="D2458" s="67">
        <v>17</v>
      </c>
      <c r="E2458" s="68">
        <v>43619</v>
      </c>
      <c r="F2458" s="67">
        <v>5263</v>
      </c>
      <c r="G2458" s="67">
        <v>8993</v>
      </c>
      <c r="H2458" s="67">
        <v>8156</v>
      </c>
      <c r="I2458" s="67"/>
      <c r="J2458" s="157">
        <f t="shared" si="12"/>
        <v>28.931904597303838</v>
      </c>
      <c r="K2458" s="168"/>
      <c r="L2458" s="159">
        <f>AVERAGE(J2458:J2459)</f>
        <v>27.929449751962615</v>
      </c>
      <c r="M2458" s="159">
        <f>_xlfn.STDEV.S(J2458,J2459)</f>
        <v>1.417685237948181</v>
      </c>
      <c r="N2458" s="33"/>
      <c r="O2458" s="33"/>
      <c r="P2458" s="23">
        <f t="shared" si="1"/>
        <v>289.3</v>
      </c>
      <c r="Q2458" s="117">
        <f>AVERAGE(P2458:P2459)</f>
        <v>291.89999999999998</v>
      </c>
    </row>
    <row r="2459" spans="1:17" ht="15.75" customHeight="1" x14ac:dyDescent="0.3">
      <c r="A2459" s="118">
        <v>4884</v>
      </c>
      <c r="B2459" s="118">
        <v>268</v>
      </c>
      <c r="C2459" s="67" t="s">
        <v>654</v>
      </c>
      <c r="D2459" s="67">
        <v>17</v>
      </c>
      <c r="E2459" s="68">
        <v>43619</v>
      </c>
      <c r="F2459" s="67">
        <v>5219</v>
      </c>
      <c r="G2459" s="165">
        <v>8957</v>
      </c>
      <c r="H2459" s="165">
        <v>8164</v>
      </c>
      <c r="I2459" s="165"/>
      <c r="J2459" s="166">
        <f t="shared" si="12"/>
        <v>26.926994906621392</v>
      </c>
      <c r="K2459" s="168"/>
      <c r="L2459" s="160"/>
      <c r="M2459" s="160"/>
      <c r="N2459" s="33"/>
      <c r="O2459" s="33"/>
      <c r="P2459" s="23">
        <f t="shared" si="1"/>
        <v>294.5</v>
      </c>
      <c r="Q2459" s="117"/>
    </row>
    <row r="2460" spans="1:17" ht="15.75" customHeight="1" x14ac:dyDescent="0.3">
      <c r="A2460" s="118">
        <v>5461</v>
      </c>
      <c r="B2460" s="118">
        <v>199</v>
      </c>
      <c r="C2460" s="7" t="s">
        <v>654</v>
      </c>
      <c r="D2460" s="7">
        <v>19</v>
      </c>
      <c r="E2460" s="156">
        <v>43637</v>
      </c>
      <c r="F2460" s="7">
        <v>5262</v>
      </c>
      <c r="G2460" s="7">
        <v>8741</v>
      </c>
      <c r="H2460" s="7">
        <v>8029</v>
      </c>
      <c r="I2460" s="7">
        <v>7</v>
      </c>
      <c r="J2460" s="161">
        <f t="shared" si="12"/>
        <v>25.731839537405133</v>
      </c>
      <c r="K2460" s="170"/>
      <c r="L2460" s="162">
        <f>AVERAGE(J2460:J2461)</f>
        <v>25.841635607774691</v>
      </c>
      <c r="M2460" s="162">
        <f>_xlfn.STDEV.S(J2460,J2461)</f>
        <v>0.15527509181190274</v>
      </c>
      <c r="N2460" s="33"/>
      <c r="O2460" s="33"/>
      <c r="P2460" s="23">
        <f t="shared" si="1"/>
        <v>276.7</v>
      </c>
      <c r="Q2460" s="117">
        <f>AVERAGE(P2460:P2461)</f>
        <v>276.29999999999995</v>
      </c>
    </row>
    <row r="2461" spans="1:17" ht="15.75" customHeight="1" x14ac:dyDescent="0.3">
      <c r="A2461" s="118">
        <v>5462</v>
      </c>
      <c r="B2461" s="118">
        <v>200</v>
      </c>
      <c r="C2461" s="7" t="s">
        <v>654</v>
      </c>
      <c r="D2461" s="7">
        <v>19</v>
      </c>
      <c r="E2461" s="156">
        <v>43637</v>
      </c>
      <c r="F2461" s="7">
        <v>5181</v>
      </c>
      <c r="G2461" s="7">
        <v>8656</v>
      </c>
      <c r="H2461" s="7">
        <v>7940</v>
      </c>
      <c r="I2461" s="7"/>
      <c r="J2461" s="161">
        <f t="shared" si="12"/>
        <v>25.951431678144253</v>
      </c>
      <c r="K2461" s="170"/>
      <c r="L2461" s="23"/>
      <c r="M2461" s="23"/>
      <c r="N2461" s="33"/>
      <c r="O2461" s="33"/>
      <c r="P2461" s="23">
        <f t="shared" si="1"/>
        <v>275.89999999999998</v>
      </c>
      <c r="Q2461" s="117"/>
    </row>
    <row r="2462" spans="1:17" ht="15.75" customHeight="1" x14ac:dyDescent="0.3">
      <c r="A2462" s="118">
        <v>6237</v>
      </c>
      <c r="B2462" s="118">
        <v>242</v>
      </c>
      <c r="C2462" s="7" t="s">
        <v>654</v>
      </c>
      <c r="D2462" s="7">
        <v>22</v>
      </c>
      <c r="E2462" s="156">
        <v>43685</v>
      </c>
      <c r="F2462" s="7">
        <v>5268</v>
      </c>
      <c r="G2462" s="7">
        <v>8569</v>
      </c>
      <c r="H2462" s="7">
        <v>8023</v>
      </c>
      <c r="I2462" s="7">
        <v>7</v>
      </c>
      <c r="J2462" s="152">
        <f t="shared" si="12"/>
        <v>19.818511796733212</v>
      </c>
      <c r="K2462" s="167"/>
      <c r="L2462" s="154">
        <f>AVERAGE(J2462:J2463)</f>
        <v>19.250573263636067</v>
      </c>
      <c r="M2462" s="154">
        <f>_xlfn.STDEV.S(J2462,J2463)</f>
        <v>0.80318637610026333</v>
      </c>
      <c r="N2462" s="33"/>
      <c r="O2462" s="33"/>
      <c r="P2462" s="23">
        <f t="shared" si="1"/>
        <v>275.5</v>
      </c>
      <c r="Q2462" s="117">
        <f>AVERAGE(P2462:P2463)</f>
        <v>263</v>
      </c>
    </row>
    <row r="2463" spans="1:17" ht="15.75" customHeight="1" x14ac:dyDescent="0.3">
      <c r="A2463" s="118">
        <v>6238</v>
      </c>
      <c r="B2463" s="118">
        <v>242</v>
      </c>
      <c r="C2463" s="7" t="s">
        <v>654</v>
      </c>
      <c r="D2463" s="7">
        <v>22</v>
      </c>
      <c r="E2463" s="156">
        <v>43685</v>
      </c>
      <c r="F2463" s="7">
        <v>5268</v>
      </c>
      <c r="G2463" s="7">
        <v>8241</v>
      </c>
      <c r="H2463" s="7">
        <v>7773</v>
      </c>
      <c r="I2463" s="7"/>
      <c r="J2463" s="152">
        <f t="shared" si="12"/>
        <v>18.682634730538922</v>
      </c>
      <c r="K2463" s="167"/>
      <c r="L2463" s="155"/>
      <c r="M2463" s="155"/>
      <c r="N2463" s="33"/>
      <c r="O2463" s="33"/>
      <c r="P2463" s="23">
        <f t="shared" si="1"/>
        <v>250.5</v>
      </c>
      <c r="Q2463" s="117"/>
    </row>
    <row r="2464" spans="1:17" ht="15.75" customHeight="1" x14ac:dyDescent="0.3">
      <c r="A2464" s="118">
        <v>3521</v>
      </c>
      <c r="B2464" s="118">
        <v>277</v>
      </c>
      <c r="C2464" s="67" t="s">
        <v>655</v>
      </c>
      <c r="D2464" s="67">
        <v>13</v>
      </c>
      <c r="E2464" s="68">
        <v>43587</v>
      </c>
      <c r="F2464" s="67">
        <v>5252</v>
      </c>
      <c r="G2464" s="67">
        <v>7828</v>
      </c>
      <c r="H2464" s="67">
        <v>7109</v>
      </c>
      <c r="I2464" s="67">
        <v>1</v>
      </c>
      <c r="J2464" s="157">
        <f t="shared" si="12"/>
        <v>38.71836295099623</v>
      </c>
      <c r="K2464" s="168" t="s">
        <v>377</v>
      </c>
      <c r="L2464" s="159">
        <f>AVERAGE(J2464:J2465)</f>
        <v>39.669915938774949</v>
      </c>
      <c r="M2464" s="159">
        <f>_xlfn.STDEV.S(J2464,J2465)</f>
        <v>1.345699140633309</v>
      </c>
      <c r="N2464" s="33">
        <v>1</v>
      </c>
      <c r="O2464" s="33"/>
      <c r="P2464" s="23">
        <f t="shared" si="1"/>
        <v>185.7</v>
      </c>
      <c r="Q2464" s="117">
        <f>AVERAGE(P2464:P2465)</f>
        <v>181.35</v>
      </c>
    </row>
    <row r="2465" spans="1:17" ht="15.75" customHeight="1" x14ac:dyDescent="0.3">
      <c r="A2465" s="118">
        <v>3522</v>
      </c>
      <c r="B2465" s="118">
        <v>278</v>
      </c>
      <c r="C2465" s="67" t="s">
        <v>655</v>
      </c>
      <c r="D2465" s="67">
        <v>13</v>
      </c>
      <c r="E2465" s="68">
        <v>43587</v>
      </c>
      <c r="F2465" s="67">
        <v>5256</v>
      </c>
      <c r="G2465" s="67">
        <v>7745</v>
      </c>
      <c r="H2465" s="67">
        <v>7026</v>
      </c>
      <c r="I2465" s="67"/>
      <c r="J2465" s="157">
        <f t="shared" si="12"/>
        <v>40.621468926553675</v>
      </c>
      <c r="K2465" s="168"/>
      <c r="L2465" s="160"/>
      <c r="M2465" s="160"/>
      <c r="N2465" s="33"/>
      <c r="O2465" s="33"/>
      <c r="P2465" s="23">
        <f t="shared" si="1"/>
        <v>177</v>
      </c>
      <c r="Q2465" s="117"/>
    </row>
    <row r="2466" spans="1:17" ht="15.75" customHeight="1" x14ac:dyDescent="0.3">
      <c r="A2466" s="118">
        <v>4239</v>
      </c>
      <c r="B2466" s="118">
        <v>269</v>
      </c>
      <c r="C2466" s="67" t="s">
        <v>655</v>
      </c>
      <c r="D2466" s="67">
        <v>15</v>
      </c>
      <c r="E2466" s="68">
        <v>43599</v>
      </c>
      <c r="F2466" s="67">
        <v>5241</v>
      </c>
      <c r="G2466" s="67">
        <v>7333</v>
      </c>
      <c r="H2466" s="67">
        <v>6688</v>
      </c>
      <c r="I2466" s="67"/>
      <c r="J2466" s="157">
        <f t="shared" si="12"/>
        <v>44.574982722874914</v>
      </c>
      <c r="K2466" s="160" t="s">
        <v>374</v>
      </c>
      <c r="L2466" s="159">
        <f>AVERAGE(J2466:J2467)</f>
        <v>40.474991361437461</v>
      </c>
      <c r="M2466" s="159">
        <f>_xlfn.STDEV.S(J2466,J2467)</f>
        <v>5.7982633889573565</v>
      </c>
      <c r="N2466" s="33"/>
      <c r="O2466" s="33"/>
      <c r="P2466" s="23">
        <f t="shared" si="1"/>
        <v>144.69999999999999</v>
      </c>
      <c r="Q2466" s="117">
        <f>AVERAGE(P2466:P2467)</f>
        <v>152.35</v>
      </c>
    </row>
    <row r="2467" spans="1:17" ht="15.75" customHeight="1" x14ac:dyDescent="0.3">
      <c r="A2467" s="118">
        <v>4240</v>
      </c>
      <c r="B2467" s="118">
        <v>270</v>
      </c>
      <c r="C2467" s="67" t="s">
        <v>655</v>
      </c>
      <c r="D2467" s="67">
        <v>15</v>
      </c>
      <c r="E2467" s="68">
        <v>43599</v>
      </c>
      <c r="F2467" s="67">
        <v>5254</v>
      </c>
      <c r="G2467" s="67">
        <v>7436</v>
      </c>
      <c r="H2467" s="67">
        <v>6854</v>
      </c>
      <c r="I2467" s="67"/>
      <c r="J2467" s="157">
        <f t="shared" si="12"/>
        <v>36.375</v>
      </c>
      <c r="K2467" s="160"/>
      <c r="L2467" s="160"/>
      <c r="M2467" s="160"/>
      <c r="N2467" s="33"/>
      <c r="O2467" s="33"/>
      <c r="P2467" s="23">
        <f t="shared" si="1"/>
        <v>160</v>
      </c>
      <c r="Q2467" s="117"/>
    </row>
    <row r="2468" spans="1:17" ht="15.75" customHeight="1" x14ac:dyDescent="0.3">
      <c r="A2468" s="118">
        <v>4885</v>
      </c>
      <c r="B2468" s="118">
        <v>269</v>
      </c>
      <c r="C2468" s="67" t="s">
        <v>655</v>
      </c>
      <c r="D2468" s="67">
        <v>17</v>
      </c>
      <c r="E2468" s="68">
        <v>43619</v>
      </c>
      <c r="F2468" s="67">
        <v>5241</v>
      </c>
      <c r="G2468" s="67">
        <v>7065</v>
      </c>
      <c r="H2468" s="67">
        <v>6732</v>
      </c>
      <c r="I2468" s="67"/>
      <c r="J2468" s="157">
        <f t="shared" si="12"/>
        <v>22.334004024144868</v>
      </c>
      <c r="K2468" s="168"/>
      <c r="L2468" s="159">
        <f>AVERAGE(J2468:J2469)</f>
        <v>22.377455932292516</v>
      </c>
      <c r="M2468" s="159">
        <f>_xlfn.STDEV.S(J2468,J2469)</f>
        <v>6.1450277813394877E-2</v>
      </c>
      <c r="N2468" s="33"/>
      <c r="O2468" s="33"/>
      <c r="P2468" s="23">
        <f t="shared" si="1"/>
        <v>149.1</v>
      </c>
      <c r="Q2468" s="117">
        <f>AVERAGE(P2468:P2469)</f>
        <v>147.25</v>
      </c>
    </row>
    <row r="2469" spans="1:17" ht="15.75" customHeight="1" x14ac:dyDescent="0.3">
      <c r="A2469" s="118">
        <v>4886</v>
      </c>
      <c r="B2469" s="118">
        <v>270</v>
      </c>
      <c r="C2469" s="67" t="s">
        <v>655</v>
      </c>
      <c r="D2469" s="67">
        <v>17</v>
      </c>
      <c r="E2469" s="68">
        <v>43619</v>
      </c>
      <c r="F2469" s="67">
        <v>5254</v>
      </c>
      <c r="G2469" s="67">
        <v>7034</v>
      </c>
      <c r="H2469" s="67">
        <v>6708</v>
      </c>
      <c r="I2469" s="67"/>
      <c r="J2469" s="157">
        <f t="shared" si="12"/>
        <v>22.420907840440165</v>
      </c>
      <c r="K2469" s="168"/>
      <c r="L2469" s="160"/>
      <c r="M2469" s="160"/>
      <c r="N2469" s="33"/>
      <c r="O2469" s="33"/>
      <c r="P2469" s="23">
        <f t="shared" si="1"/>
        <v>145.4</v>
      </c>
      <c r="Q2469" s="117"/>
    </row>
    <row r="2470" spans="1:17" ht="15.75" customHeight="1" x14ac:dyDescent="0.3">
      <c r="A2470" s="118">
        <v>5463</v>
      </c>
      <c r="B2470" s="118">
        <v>201</v>
      </c>
      <c r="C2470" s="7" t="s">
        <v>655</v>
      </c>
      <c r="D2470" s="7">
        <v>19</v>
      </c>
      <c r="E2470" s="156">
        <v>43637</v>
      </c>
      <c r="F2470" s="7">
        <v>5254</v>
      </c>
      <c r="G2470" s="7">
        <v>7300</v>
      </c>
      <c r="H2470" s="7">
        <v>6873</v>
      </c>
      <c r="I2470" s="7">
        <v>8</v>
      </c>
      <c r="J2470" s="161">
        <f t="shared" si="12"/>
        <v>26.374305126621373</v>
      </c>
      <c r="K2470" s="170"/>
      <c r="L2470" s="162">
        <f>AVERAGE(J2470:J2471)</f>
        <v>26.434052225091975</v>
      </c>
      <c r="M2470" s="162">
        <f>_xlfn.STDEV.S(J2470,J2471)</f>
        <v>8.4495156969563792E-2</v>
      </c>
      <c r="N2470" s="33"/>
      <c r="O2470" s="33"/>
      <c r="P2470" s="23">
        <f t="shared" si="1"/>
        <v>161.9</v>
      </c>
      <c r="Q2470" s="117">
        <f>AVERAGE(P2470:P2471)</f>
        <v>169.65</v>
      </c>
    </row>
    <row r="2471" spans="1:17" ht="15.75" customHeight="1" x14ac:dyDescent="0.3">
      <c r="A2471" s="118">
        <v>5464</v>
      </c>
      <c r="B2471" s="118">
        <v>202</v>
      </c>
      <c r="C2471" s="7" t="s">
        <v>655</v>
      </c>
      <c r="D2471" s="7">
        <v>19</v>
      </c>
      <c r="E2471" s="156">
        <v>43637</v>
      </c>
      <c r="F2471" s="7">
        <v>5275</v>
      </c>
      <c r="G2471" s="7">
        <v>7519</v>
      </c>
      <c r="H2471" s="7">
        <v>7049</v>
      </c>
      <c r="I2471" s="7"/>
      <c r="J2471" s="161">
        <f t="shared" si="12"/>
        <v>26.493799323562573</v>
      </c>
      <c r="K2471" s="170"/>
      <c r="L2471" s="23"/>
      <c r="M2471" s="23"/>
      <c r="N2471" s="33"/>
      <c r="O2471" s="33"/>
      <c r="P2471" s="23">
        <f t="shared" si="1"/>
        <v>177.4</v>
      </c>
      <c r="Q2471" s="117"/>
    </row>
    <row r="2472" spans="1:17" ht="15.75" customHeight="1" x14ac:dyDescent="0.3">
      <c r="A2472" s="118">
        <v>6239</v>
      </c>
      <c r="B2472" s="118">
        <v>243</v>
      </c>
      <c r="C2472" s="7" t="s">
        <v>655</v>
      </c>
      <c r="D2472" s="7">
        <v>22</v>
      </c>
      <c r="E2472" s="156">
        <v>43685</v>
      </c>
      <c r="F2472" s="7">
        <v>5234</v>
      </c>
      <c r="G2472" s="7">
        <v>7253</v>
      </c>
      <c r="H2472" s="7">
        <v>6918</v>
      </c>
      <c r="I2472" s="7">
        <v>8</v>
      </c>
      <c r="J2472" s="152">
        <f t="shared" si="12"/>
        <v>19.893111638954871</v>
      </c>
      <c r="K2472" s="167"/>
      <c r="L2472" s="154">
        <f>AVERAGE(J2472:J2473)</f>
        <v>19.365950507556498</v>
      </c>
      <c r="M2472" s="154">
        <f>_xlfn.STDEV.S(J2472,J2473)</f>
        <v>0.7455184215795263</v>
      </c>
      <c r="N2472" s="33"/>
      <c r="O2472" s="33"/>
      <c r="P2472" s="23">
        <f t="shared" si="1"/>
        <v>168.4</v>
      </c>
      <c r="Q2472" s="117">
        <f>AVERAGE(P2472:P2473)</f>
        <v>165.15</v>
      </c>
    </row>
    <row r="2473" spans="1:17" ht="15.75" customHeight="1" x14ac:dyDescent="0.3">
      <c r="A2473" s="118">
        <v>6240</v>
      </c>
      <c r="B2473" s="118">
        <v>243</v>
      </c>
      <c r="C2473" s="7" t="s">
        <v>655</v>
      </c>
      <c r="D2473" s="7">
        <v>22</v>
      </c>
      <c r="E2473" s="156">
        <v>43685</v>
      </c>
      <c r="F2473" s="7">
        <v>5234</v>
      </c>
      <c r="G2473" s="7">
        <v>7158</v>
      </c>
      <c r="H2473" s="7">
        <v>6853</v>
      </c>
      <c r="I2473" s="7"/>
      <c r="J2473" s="152">
        <f t="shared" si="12"/>
        <v>18.838789376158122</v>
      </c>
      <c r="K2473" s="167"/>
      <c r="L2473" s="155"/>
      <c r="M2473" s="155"/>
      <c r="N2473" s="33"/>
      <c r="O2473" s="33"/>
      <c r="P2473" s="23">
        <f t="shared" si="1"/>
        <v>161.9</v>
      </c>
      <c r="Q2473" s="117"/>
    </row>
    <row r="2474" spans="1:17" ht="15.75" customHeight="1" x14ac:dyDescent="0.3">
      <c r="A2474" s="118">
        <v>3867</v>
      </c>
      <c r="B2474" s="118">
        <v>289</v>
      </c>
      <c r="C2474" s="57" t="s">
        <v>656</v>
      </c>
      <c r="D2474" s="57">
        <v>14</v>
      </c>
      <c r="E2474" s="58">
        <v>43591</v>
      </c>
      <c r="F2474" s="57">
        <v>5296</v>
      </c>
      <c r="G2474" s="151">
        <v>6917</v>
      </c>
      <c r="H2474" s="57">
        <v>6558</v>
      </c>
      <c r="I2474" s="57">
        <v>2</v>
      </c>
      <c r="J2474" s="152">
        <f t="shared" si="12"/>
        <v>28.44690966719493</v>
      </c>
      <c r="K2474" s="167" t="s">
        <v>407</v>
      </c>
      <c r="L2474" s="154">
        <f>AVERAGE(J2474:J2475)</f>
        <v>28.972239274440255</v>
      </c>
      <c r="M2474" s="154">
        <f>_xlfn.STDEV.S(J2474,J2475)</f>
        <v>0.74292825528246786</v>
      </c>
      <c r="N2474" s="33">
        <v>2</v>
      </c>
      <c r="O2474" s="33"/>
      <c r="P2474" s="23">
        <f t="shared" si="1"/>
        <v>126.2</v>
      </c>
      <c r="Q2474" s="117">
        <f>AVERAGE(P2474:P2475)</f>
        <v>124.80000000000001</v>
      </c>
    </row>
    <row r="2475" spans="1:17" ht="15.75" customHeight="1" x14ac:dyDescent="0.3">
      <c r="A2475" s="118">
        <v>3868</v>
      </c>
      <c r="B2475" s="118">
        <v>290</v>
      </c>
      <c r="C2475" s="57" t="s">
        <v>656</v>
      </c>
      <c r="D2475" s="57">
        <v>14</v>
      </c>
      <c r="E2475" s="58">
        <v>43591</v>
      </c>
      <c r="F2475" s="57">
        <v>5255</v>
      </c>
      <c r="G2475" s="151">
        <v>6853</v>
      </c>
      <c r="H2475" s="57">
        <v>6489</v>
      </c>
      <c r="I2475" s="57"/>
      <c r="J2475" s="152">
        <f t="shared" si="12"/>
        <v>29.497568881685577</v>
      </c>
      <c r="K2475" s="167"/>
      <c r="L2475" s="155"/>
      <c r="M2475" s="155"/>
      <c r="N2475" s="33"/>
      <c r="O2475" s="33"/>
      <c r="P2475" s="23">
        <f t="shared" si="1"/>
        <v>123.4</v>
      </c>
      <c r="Q2475" s="117"/>
    </row>
    <row r="2476" spans="1:17" ht="15.75" customHeight="1" x14ac:dyDescent="0.3">
      <c r="A2476" s="118">
        <v>4523</v>
      </c>
      <c r="B2476" s="118">
        <v>229</v>
      </c>
      <c r="C2476" s="57" t="s">
        <v>656</v>
      </c>
      <c r="D2476" s="57">
        <v>16</v>
      </c>
      <c r="E2476" s="58">
        <v>43607</v>
      </c>
      <c r="F2476" s="57">
        <v>5205</v>
      </c>
      <c r="G2476" s="57">
        <v>7726</v>
      </c>
      <c r="H2476" s="57">
        <v>7080</v>
      </c>
      <c r="I2476" s="57">
        <v>2</v>
      </c>
      <c r="J2476" s="152">
        <f t="shared" si="12"/>
        <v>34.453333333333333</v>
      </c>
      <c r="K2476" s="167"/>
      <c r="L2476" s="154">
        <f>AVERAGE(J2476:J2477)</f>
        <v>35.69538236370289</v>
      </c>
      <c r="M2476" s="154">
        <f>_xlfn.STDEV.S(J2476,J2477)</f>
        <v>1.7565225838809801</v>
      </c>
      <c r="N2476" s="33"/>
      <c r="O2476" s="33"/>
      <c r="P2476" s="23">
        <f t="shared" si="1"/>
        <v>187.5</v>
      </c>
      <c r="Q2476" s="117">
        <f>AVERAGE(P2476:P2477)</f>
        <v>184.85</v>
      </c>
    </row>
    <row r="2477" spans="1:17" ht="15.75" customHeight="1" x14ac:dyDescent="0.3">
      <c r="A2477" s="118">
        <v>4524</v>
      </c>
      <c r="B2477" s="118">
        <v>230</v>
      </c>
      <c r="C2477" s="57" t="s">
        <v>656</v>
      </c>
      <c r="D2477" s="57">
        <v>16</v>
      </c>
      <c r="E2477" s="58">
        <v>43607</v>
      </c>
      <c r="F2477" s="57">
        <v>5171</v>
      </c>
      <c r="G2477" s="57">
        <v>7666</v>
      </c>
      <c r="H2477" s="57">
        <v>6993</v>
      </c>
      <c r="I2477" s="57"/>
      <c r="J2477" s="152">
        <f t="shared" si="12"/>
        <v>36.937431394072448</v>
      </c>
      <c r="K2477" s="167"/>
      <c r="L2477" s="155"/>
      <c r="M2477" s="155"/>
      <c r="N2477" s="33"/>
      <c r="O2477" s="33"/>
      <c r="P2477" s="23">
        <f t="shared" si="1"/>
        <v>182.2</v>
      </c>
      <c r="Q2477" s="117"/>
    </row>
    <row r="2478" spans="1:17" ht="15.75" customHeight="1" x14ac:dyDescent="0.3">
      <c r="A2478" s="118">
        <v>5169</v>
      </c>
      <c r="B2478" s="118">
        <v>229</v>
      </c>
      <c r="C2478" s="57" t="s">
        <v>656</v>
      </c>
      <c r="D2478" s="57">
        <v>18</v>
      </c>
      <c r="E2478" s="58">
        <v>43626</v>
      </c>
      <c r="F2478" s="57">
        <v>5205</v>
      </c>
      <c r="G2478" s="57">
        <v>7143</v>
      </c>
      <c r="H2478" s="57">
        <v>6828</v>
      </c>
      <c r="I2478" s="57">
        <v>9</v>
      </c>
      <c r="J2478" s="152">
        <f t="shared" si="12"/>
        <v>19.408502772643253</v>
      </c>
      <c r="K2478" s="167"/>
      <c r="L2478" s="154">
        <f>AVERAGE(J2478:J2479)</f>
        <v>19.422750045839052</v>
      </c>
      <c r="M2478" s="154">
        <f>_xlfn.STDEV.S(J2478,J2479)</f>
        <v>2.0148686980334233E-2</v>
      </c>
      <c r="N2478" s="33"/>
      <c r="O2478" s="33"/>
      <c r="P2478" s="23">
        <f t="shared" si="1"/>
        <v>162.30000000000001</v>
      </c>
      <c r="Q2478" s="117">
        <f>AVERAGE(P2478:P2479)</f>
        <v>155.75</v>
      </c>
    </row>
    <row r="2479" spans="1:17" ht="15.75" customHeight="1" x14ac:dyDescent="0.3">
      <c r="A2479" s="118">
        <v>5170</v>
      </c>
      <c r="B2479" s="118">
        <v>230</v>
      </c>
      <c r="C2479" s="57" t="s">
        <v>656</v>
      </c>
      <c r="D2479" s="57">
        <v>18</v>
      </c>
      <c r="E2479" s="58">
        <v>43626</v>
      </c>
      <c r="F2479" s="57">
        <v>5171</v>
      </c>
      <c r="G2479" s="57">
        <v>6953</v>
      </c>
      <c r="H2479" s="57">
        <v>6663</v>
      </c>
      <c r="I2479" s="57"/>
      <c r="J2479" s="152">
        <f t="shared" si="12"/>
        <v>19.436997319034852</v>
      </c>
      <c r="K2479" s="167"/>
      <c r="L2479" s="155"/>
      <c r="M2479" s="155"/>
      <c r="N2479" s="33"/>
      <c r="O2479" s="33"/>
      <c r="P2479" s="23">
        <f t="shared" si="1"/>
        <v>149.19999999999999</v>
      </c>
      <c r="Q2479" s="117"/>
    </row>
    <row r="2480" spans="1:17" ht="15.75" customHeight="1" x14ac:dyDescent="0.3">
      <c r="A2480" s="118">
        <v>6241</v>
      </c>
      <c r="B2480" s="118">
        <v>244</v>
      </c>
      <c r="C2480" s="7" t="s">
        <v>656</v>
      </c>
      <c r="D2480" s="7">
        <v>22</v>
      </c>
      <c r="E2480" s="156">
        <v>43685</v>
      </c>
      <c r="F2480" s="7">
        <v>5243</v>
      </c>
      <c r="G2480" s="7"/>
      <c r="H2480" s="7"/>
      <c r="I2480" s="7"/>
      <c r="J2480" s="152">
        <f t="shared" si="12"/>
        <v>0</v>
      </c>
      <c r="K2480" s="167"/>
      <c r="L2480" s="154">
        <f>AVERAGE(J2480:J2481)</f>
        <v>0</v>
      </c>
      <c r="M2480" s="154">
        <f>_xlfn.STDEV.S(J2480,J2481)</f>
        <v>0</v>
      </c>
      <c r="N2480" s="33"/>
      <c r="O2480" s="33"/>
      <c r="P2480" s="23">
        <f t="shared" si="1"/>
        <v>-524.29999999999995</v>
      </c>
      <c r="Q2480" s="117">
        <f>AVERAGE(P2480:P2481)</f>
        <v>-524.29999999999995</v>
      </c>
    </row>
    <row r="2481" spans="1:17" ht="15.75" customHeight="1" x14ac:dyDescent="0.3">
      <c r="A2481" s="118">
        <v>6242</v>
      </c>
      <c r="B2481" s="118">
        <v>244</v>
      </c>
      <c r="C2481" s="7" t="s">
        <v>656</v>
      </c>
      <c r="D2481" s="7">
        <v>22</v>
      </c>
      <c r="E2481" s="156">
        <v>43685</v>
      </c>
      <c r="F2481" s="7">
        <v>5243</v>
      </c>
      <c r="G2481" s="7"/>
      <c r="H2481" s="7"/>
      <c r="I2481" s="7"/>
      <c r="J2481" s="152">
        <f t="shared" si="12"/>
        <v>0</v>
      </c>
      <c r="K2481" s="167"/>
      <c r="L2481" s="155"/>
      <c r="M2481" s="155"/>
      <c r="N2481" s="33"/>
      <c r="O2481" s="33"/>
      <c r="P2481" s="23">
        <f t="shared" si="1"/>
        <v>-524.29999999999995</v>
      </c>
      <c r="Q2481" s="117"/>
    </row>
    <row r="2482" spans="1:17" ht="15.75" customHeight="1" x14ac:dyDescent="0.3">
      <c r="A2482" s="118">
        <v>3869</v>
      </c>
      <c r="B2482" s="118">
        <v>291</v>
      </c>
      <c r="C2482" s="81" t="s">
        <v>657</v>
      </c>
      <c r="D2482" s="81">
        <v>14</v>
      </c>
      <c r="E2482" s="82">
        <v>43591</v>
      </c>
      <c r="F2482" s="81">
        <v>5259</v>
      </c>
      <c r="G2482" s="134">
        <v>8601</v>
      </c>
      <c r="H2482" s="81">
        <v>7497</v>
      </c>
      <c r="I2482" s="81">
        <v>2</v>
      </c>
      <c r="J2482" s="135">
        <f t="shared" si="12"/>
        <v>49.329758713136727</v>
      </c>
      <c r="K2482" s="136" t="s">
        <v>377</v>
      </c>
      <c r="L2482" s="137">
        <f>AVERAGE(J2482:J2483)</f>
        <v>49.698079887776863</v>
      </c>
      <c r="M2482" s="137">
        <f>_xlfn.STDEV.S(J2482,J2483)</f>
        <v>0.52088480048527086</v>
      </c>
      <c r="N2482" s="33">
        <v>3</v>
      </c>
      <c r="O2482" s="33"/>
      <c r="P2482" s="23">
        <f t="shared" si="1"/>
        <v>223.8</v>
      </c>
      <c r="Q2482" s="117">
        <f>AVERAGE(P2482:P2483)</f>
        <v>224.85000000000002</v>
      </c>
    </row>
    <row r="2483" spans="1:17" ht="15.75" customHeight="1" x14ac:dyDescent="0.3">
      <c r="A2483" s="118">
        <v>3870</v>
      </c>
      <c r="B2483" s="118">
        <v>292</v>
      </c>
      <c r="C2483" s="81" t="s">
        <v>657</v>
      </c>
      <c r="D2483" s="81">
        <v>14</v>
      </c>
      <c r="E2483" s="82">
        <v>43591</v>
      </c>
      <c r="F2483" s="81">
        <v>5243</v>
      </c>
      <c r="G2483" s="134">
        <v>8633</v>
      </c>
      <c r="H2483" s="81">
        <v>7502</v>
      </c>
      <c r="I2483" s="81"/>
      <c r="J2483" s="135">
        <f t="shared" si="12"/>
        <v>50.066401062417</v>
      </c>
      <c r="K2483" s="136"/>
      <c r="L2483" s="138"/>
      <c r="M2483" s="138"/>
      <c r="N2483" s="33"/>
      <c r="O2483" s="33"/>
      <c r="P2483" s="23">
        <f t="shared" si="1"/>
        <v>225.9</v>
      </c>
      <c r="Q2483" s="117"/>
    </row>
    <row r="2484" spans="1:17" ht="15.75" customHeight="1" x14ac:dyDescent="0.3">
      <c r="A2484" s="118">
        <v>4525</v>
      </c>
      <c r="B2484" s="118">
        <v>231</v>
      </c>
      <c r="C2484" s="81" t="s">
        <v>657</v>
      </c>
      <c r="D2484" s="81">
        <v>16</v>
      </c>
      <c r="E2484" s="82">
        <v>43607</v>
      </c>
      <c r="F2484" s="81">
        <v>5229</v>
      </c>
      <c r="G2484" s="81">
        <v>7412</v>
      </c>
      <c r="H2484" s="81">
        <v>6903</v>
      </c>
      <c r="I2484" s="81">
        <v>2</v>
      </c>
      <c r="J2484" s="135">
        <f t="shared" si="12"/>
        <v>30.406212664277181</v>
      </c>
      <c r="K2484" s="136" t="s">
        <v>13</v>
      </c>
      <c r="L2484" s="137">
        <f>AVERAGE(J2484:J2485)</f>
        <v>30.554238079091579</v>
      </c>
      <c r="M2484" s="137">
        <f>_xlfn.STDEV.S(J2484,J2485)</f>
        <v>0.20933954920642556</v>
      </c>
      <c r="N2484" s="33"/>
      <c r="O2484" s="33"/>
      <c r="P2484" s="23">
        <f t="shared" si="1"/>
        <v>167.4</v>
      </c>
      <c r="Q2484" s="117">
        <f>AVERAGE(P2484:P2485)</f>
        <v>169.85000000000002</v>
      </c>
    </row>
    <row r="2485" spans="1:17" ht="15.75" customHeight="1" x14ac:dyDescent="0.3">
      <c r="A2485" s="118">
        <v>4526</v>
      </c>
      <c r="B2485" s="118">
        <v>232</v>
      </c>
      <c r="C2485" s="81" t="s">
        <v>657</v>
      </c>
      <c r="D2485" s="81">
        <v>16</v>
      </c>
      <c r="E2485" s="82">
        <v>43607</v>
      </c>
      <c r="F2485" s="81">
        <v>5244</v>
      </c>
      <c r="G2485" s="81">
        <v>7496</v>
      </c>
      <c r="H2485" s="81">
        <v>6967</v>
      </c>
      <c r="I2485" s="81"/>
      <c r="J2485" s="135">
        <f t="shared" si="12"/>
        <v>30.702263493905978</v>
      </c>
      <c r="K2485" s="136"/>
      <c r="L2485" s="138"/>
      <c r="M2485" s="138"/>
      <c r="N2485" s="33"/>
      <c r="O2485" s="33"/>
      <c r="P2485" s="23">
        <f t="shared" si="1"/>
        <v>172.3</v>
      </c>
      <c r="Q2485" s="117"/>
    </row>
    <row r="2486" spans="1:17" ht="15.75" customHeight="1" x14ac:dyDescent="0.3">
      <c r="A2486" s="118">
        <v>5171</v>
      </c>
      <c r="B2486" s="118">
        <v>231</v>
      </c>
      <c r="C2486" s="81" t="s">
        <v>657</v>
      </c>
      <c r="D2486" s="81">
        <v>18</v>
      </c>
      <c r="E2486" s="82">
        <v>43626</v>
      </c>
      <c r="F2486" s="81">
        <v>5229</v>
      </c>
      <c r="G2486" s="81">
        <v>8046</v>
      </c>
      <c r="H2486" s="81">
        <v>7385</v>
      </c>
      <c r="I2486" s="81">
        <v>9</v>
      </c>
      <c r="J2486" s="135">
        <f t="shared" si="12"/>
        <v>30.658627087198514</v>
      </c>
      <c r="K2486" s="136"/>
      <c r="L2486" s="137">
        <f>AVERAGE(J2486:J2487)</f>
        <v>31.598791087137293</v>
      </c>
      <c r="M2486" s="137">
        <f>_xlfn.STDEV.S(J2486,J2487)</f>
        <v>1.3295926795683615</v>
      </c>
      <c r="N2486" s="33"/>
      <c r="O2486" s="33"/>
      <c r="P2486" s="23">
        <f t="shared" si="1"/>
        <v>215.6</v>
      </c>
      <c r="Q2486" s="117">
        <f>AVERAGE(P2486:P2487)</f>
        <v>216.89999999999998</v>
      </c>
    </row>
    <row r="2487" spans="1:17" ht="15.75" customHeight="1" x14ac:dyDescent="0.3">
      <c r="A2487" s="118">
        <v>5172</v>
      </c>
      <c r="B2487" s="118">
        <v>232</v>
      </c>
      <c r="C2487" s="81" t="s">
        <v>657</v>
      </c>
      <c r="D2487" s="81">
        <v>18</v>
      </c>
      <c r="E2487" s="82">
        <v>43626</v>
      </c>
      <c r="F2487" s="81">
        <v>5244</v>
      </c>
      <c r="G2487" s="81">
        <v>8136</v>
      </c>
      <c r="H2487" s="81">
        <v>7426</v>
      </c>
      <c r="I2487" s="81"/>
      <c r="J2487" s="135">
        <f t="shared" si="12"/>
        <v>32.538955087076076</v>
      </c>
      <c r="K2487" s="136"/>
      <c r="L2487" s="138"/>
      <c r="M2487" s="138"/>
      <c r="N2487" s="33"/>
      <c r="O2487" s="33"/>
      <c r="P2487" s="23">
        <f t="shared" si="1"/>
        <v>218.2</v>
      </c>
      <c r="Q2487" s="117"/>
    </row>
    <row r="2488" spans="1:17" ht="15.75" customHeight="1" x14ac:dyDescent="0.3">
      <c r="A2488" s="118">
        <v>6243</v>
      </c>
      <c r="B2488" s="118">
        <v>245</v>
      </c>
      <c r="C2488" s="7" t="s">
        <v>657</v>
      </c>
      <c r="D2488" s="7">
        <v>22</v>
      </c>
      <c r="E2488" s="156">
        <v>43685</v>
      </c>
      <c r="F2488" s="7">
        <v>5235</v>
      </c>
      <c r="G2488" s="7">
        <v>7416</v>
      </c>
      <c r="H2488" s="7">
        <v>7042</v>
      </c>
      <c r="I2488" s="7">
        <v>9</v>
      </c>
      <c r="J2488" s="152">
        <f t="shared" si="12"/>
        <v>20.697288323187603</v>
      </c>
      <c r="K2488" s="167"/>
      <c r="L2488" s="154">
        <f>AVERAGE(J2488:J2489)</f>
        <v>19.852975249178016</v>
      </c>
      <c r="M2488" s="154">
        <f>_xlfn.STDEV.S(J2488,J2489)</f>
        <v>1.1940390001532748</v>
      </c>
      <c r="N2488" s="33"/>
      <c r="O2488" s="33"/>
      <c r="P2488" s="23">
        <f t="shared" si="1"/>
        <v>180.7</v>
      </c>
      <c r="Q2488" s="117">
        <f>AVERAGE(P2488:P2489)</f>
        <v>194.25</v>
      </c>
    </row>
    <row r="2489" spans="1:17" ht="15.75" customHeight="1" x14ac:dyDescent="0.3">
      <c r="A2489" s="118">
        <v>6244</v>
      </c>
      <c r="B2489" s="118">
        <v>245</v>
      </c>
      <c r="C2489" s="7" t="s">
        <v>657</v>
      </c>
      <c r="D2489" s="7">
        <v>22</v>
      </c>
      <c r="E2489" s="156">
        <v>43685</v>
      </c>
      <c r="F2489" s="7">
        <v>5235</v>
      </c>
      <c r="G2489" s="7">
        <v>7708</v>
      </c>
      <c r="H2489" s="7">
        <v>7313</v>
      </c>
      <c r="I2489" s="7"/>
      <c r="J2489" s="152">
        <f t="shared" si="12"/>
        <v>19.008662175168432</v>
      </c>
      <c r="K2489" s="167"/>
      <c r="L2489" s="155"/>
      <c r="M2489" s="155"/>
      <c r="N2489" s="33"/>
      <c r="O2489" s="33"/>
      <c r="P2489" s="23">
        <f t="shared" si="1"/>
        <v>207.8</v>
      </c>
      <c r="Q2489" s="117"/>
    </row>
    <row r="2490" spans="1:17" ht="15.75" customHeight="1" x14ac:dyDescent="0.3">
      <c r="A2490" s="118">
        <v>3871</v>
      </c>
      <c r="B2490" s="118">
        <v>293</v>
      </c>
      <c r="C2490" s="57" t="s">
        <v>658</v>
      </c>
      <c r="D2490" s="57">
        <v>14</v>
      </c>
      <c r="E2490" s="58">
        <v>43591</v>
      </c>
      <c r="F2490" s="57">
        <v>5203</v>
      </c>
      <c r="G2490" s="151">
        <v>8305</v>
      </c>
      <c r="H2490" s="57">
        <v>7202</v>
      </c>
      <c r="I2490" s="57">
        <v>2</v>
      </c>
      <c r="J2490" s="152">
        <f t="shared" si="12"/>
        <v>55.177588794397202</v>
      </c>
      <c r="K2490" s="167" t="s">
        <v>377</v>
      </c>
      <c r="L2490" s="154">
        <f>AVERAGE(J2490:J2491)</f>
        <v>54.332356628958252</v>
      </c>
      <c r="M2490" s="154">
        <f>_xlfn.STDEV.S(J2490,J2491)</f>
        <v>1.1953387917177387</v>
      </c>
      <c r="N2490" s="33">
        <v>2</v>
      </c>
      <c r="O2490" s="33"/>
      <c r="P2490" s="23">
        <f t="shared" si="1"/>
        <v>199.9</v>
      </c>
      <c r="Q2490" s="117">
        <f>AVERAGE(P2490:P2491)</f>
        <v>193.15</v>
      </c>
    </row>
    <row r="2491" spans="1:17" ht="15.75" customHeight="1" x14ac:dyDescent="0.3">
      <c r="A2491" s="118">
        <v>3872</v>
      </c>
      <c r="B2491" s="118">
        <v>294</v>
      </c>
      <c r="C2491" s="57" t="s">
        <v>658</v>
      </c>
      <c r="D2491" s="57">
        <v>14</v>
      </c>
      <c r="E2491" s="58">
        <v>43591</v>
      </c>
      <c r="F2491" s="57">
        <v>5223</v>
      </c>
      <c r="G2491" s="151">
        <v>8084</v>
      </c>
      <c r="H2491" s="57">
        <v>7087</v>
      </c>
      <c r="I2491" s="57"/>
      <c r="J2491" s="152">
        <f t="shared" si="12"/>
        <v>53.487124463519308</v>
      </c>
      <c r="K2491" s="167"/>
      <c r="L2491" s="155"/>
      <c r="M2491" s="155"/>
      <c r="N2491" s="33"/>
      <c r="O2491" s="33"/>
      <c r="P2491" s="23">
        <f t="shared" si="1"/>
        <v>186.4</v>
      </c>
      <c r="Q2491" s="117"/>
    </row>
    <row r="2492" spans="1:17" ht="15.75" customHeight="1" x14ac:dyDescent="0.3">
      <c r="A2492" s="118">
        <v>4527</v>
      </c>
      <c r="B2492" s="118">
        <v>233</v>
      </c>
      <c r="C2492" s="57" t="s">
        <v>658</v>
      </c>
      <c r="D2492" s="57">
        <v>16</v>
      </c>
      <c r="E2492" s="58">
        <v>43607</v>
      </c>
      <c r="F2492" s="57">
        <v>5213</v>
      </c>
      <c r="G2492" s="57">
        <v>8046</v>
      </c>
      <c r="H2492" s="57">
        <v>7179</v>
      </c>
      <c r="I2492" s="57">
        <v>2</v>
      </c>
      <c r="J2492" s="152">
        <f t="shared" si="12"/>
        <v>44.09969481180061</v>
      </c>
      <c r="K2492" s="167" t="s">
        <v>13</v>
      </c>
      <c r="L2492" s="154">
        <f>AVERAGE(J2492:J2493)</f>
        <v>43.724218232813506</v>
      </c>
      <c r="M2492" s="154">
        <f>_xlfn.STDEV.S(J2492,J2493)</f>
        <v>0.53100407035701569</v>
      </c>
      <c r="N2492" s="33"/>
      <c r="O2492" s="33"/>
      <c r="P2492" s="23">
        <f t="shared" si="1"/>
        <v>196.6</v>
      </c>
      <c r="Q2492" s="117">
        <f>AVERAGE(P2492:P2493)</f>
        <v>195.64999999999998</v>
      </c>
    </row>
    <row r="2493" spans="1:17" ht="15.75" customHeight="1" x14ac:dyDescent="0.3">
      <c r="A2493" s="118">
        <v>4528</v>
      </c>
      <c r="B2493" s="118">
        <v>234</v>
      </c>
      <c r="C2493" s="57" t="s">
        <v>658</v>
      </c>
      <c r="D2493" s="57">
        <v>16</v>
      </c>
      <c r="E2493" s="58">
        <v>43607</v>
      </c>
      <c r="F2493" s="57">
        <v>5254</v>
      </c>
      <c r="G2493" s="57">
        <v>8045</v>
      </c>
      <c r="H2493" s="57">
        <v>7201</v>
      </c>
      <c r="I2493" s="57"/>
      <c r="J2493" s="152">
        <f t="shared" si="12"/>
        <v>43.348741653826401</v>
      </c>
      <c r="K2493" s="167"/>
      <c r="L2493" s="155"/>
      <c r="M2493" s="155"/>
      <c r="N2493" s="33"/>
      <c r="O2493" s="33"/>
      <c r="P2493" s="23">
        <f t="shared" si="1"/>
        <v>194.7</v>
      </c>
      <c r="Q2493" s="117"/>
    </row>
    <row r="2494" spans="1:17" ht="15.75" customHeight="1" x14ac:dyDescent="0.3">
      <c r="A2494" s="118">
        <v>5173</v>
      </c>
      <c r="B2494" s="118">
        <v>233</v>
      </c>
      <c r="C2494" s="57" t="s">
        <v>658</v>
      </c>
      <c r="D2494" s="57">
        <v>18</v>
      </c>
      <c r="E2494" s="58">
        <v>43626</v>
      </c>
      <c r="F2494" s="57">
        <v>5213</v>
      </c>
      <c r="G2494" s="57">
        <v>7088</v>
      </c>
      <c r="H2494" s="57">
        <v>6755</v>
      </c>
      <c r="I2494" s="57">
        <v>7</v>
      </c>
      <c r="J2494" s="152">
        <f t="shared" si="12"/>
        <v>21.595330739299612</v>
      </c>
      <c r="K2494" s="167"/>
      <c r="L2494" s="154">
        <f>AVERAGE(J2494:J2495)</f>
        <v>21.336385908370346</v>
      </c>
      <c r="M2494" s="154">
        <f>_xlfn.STDEV.S(J2494,J2495)</f>
        <v>0.36620329180657657</v>
      </c>
      <c r="N2494" s="33"/>
      <c r="O2494" s="33"/>
      <c r="P2494" s="23">
        <f t="shared" si="1"/>
        <v>154.19999999999999</v>
      </c>
      <c r="Q2494" s="117">
        <f>AVERAGE(P2494:P2495)</f>
        <v>151.35</v>
      </c>
    </row>
    <row r="2495" spans="1:17" ht="15.75" customHeight="1" x14ac:dyDescent="0.3">
      <c r="A2495" s="118">
        <v>5174</v>
      </c>
      <c r="B2495" s="118">
        <v>234</v>
      </c>
      <c r="C2495" s="57" t="s">
        <v>658</v>
      </c>
      <c r="D2495" s="57">
        <v>18</v>
      </c>
      <c r="E2495" s="58">
        <v>43626</v>
      </c>
      <c r="F2495" s="57">
        <v>5254</v>
      </c>
      <c r="G2495" s="57">
        <v>7052</v>
      </c>
      <c r="H2495" s="57">
        <v>6739</v>
      </c>
      <c r="I2495" s="57"/>
      <c r="J2495" s="152">
        <f t="shared" si="12"/>
        <v>21.07744107744108</v>
      </c>
      <c r="K2495" s="167"/>
      <c r="L2495" s="155"/>
      <c r="M2495" s="155"/>
      <c r="N2495" s="33"/>
      <c r="O2495" s="33"/>
      <c r="P2495" s="23">
        <f t="shared" si="1"/>
        <v>148.5</v>
      </c>
      <c r="Q2495" s="117"/>
    </row>
    <row r="2496" spans="1:17" ht="15.75" customHeight="1" x14ac:dyDescent="0.3">
      <c r="A2496" s="118">
        <v>5695</v>
      </c>
      <c r="B2496" s="118">
        <v>139</v>
      </c>
      <c r="C2496" s="7" t="s">
        <v>658</v>
      </c>
      <c r="D2496" s="7">
        <v>21</v>
      </c>
      <c r="E2496" s="156">
        <v>43657</v>
      </c>
      <c r="F2496" s="7">
        <v>5218</v>
      </c>
      <c r="G2496" s="7">
        <v>7400</v>
      </c>
      <c r="H2496" s="7">
        <v>6976</v>
      </c>
      <c r="I2496" s="7">
        <v>7</v>
      </c>
      <c r="J2496" s="152">
        <f t="shared" si="12"/>
        <v>24.118316268486918</v>
      </c>
      <c r="K2496" s="167"/>
      <c r="L2496" s="154">
        <f>AVERAGE(J2496:J2497)</f>
        <v>24.777023057990736</v>
      </c>
      <c r="M2496" s="154">
        <f>_xlfn.STDEV.S(J2496,J2497)</f>
        <v>0.93155207534353812</v>
      </c>
      <c r="N2496" s="33"/>
      <c r="O2496" s="33"/>
      <c r="P2496" s="23">
        <f t="shared" si="1"/>
        <v>175.8</v>
      </c>
      <c r="Q2496" s="117">
        <f>AVERAGE(P2496:P2497)</f>
        <v>179.7</v>
      </c>
    </row>
    <row r="2497" spans="1:17" ht="15.75" customHeight="1" x14ac:dyDescent="0.3">
      <c r="A2497" s="118">
        <v>5696</v>
      </c>
      <c r="B2497" s="118">
        <v>140</v>
      </c>
      <c r="C2497" s="7" t="s">
        <v>658</v>
      </c>
      <c r="D2497" s="7">
        <v>21</v>
      </c>
      <c r="E2497" s="156">
        <v>43657</v>
      </c>
      <c r="F2497" s="7">
        <v>5241</v>
      </c>
      <c r="G2497" s="7">
        <v>7544</v>
      </c>
      <c r="H2497" s="7">
        <v>7077</v>
      </c>
      <c r="I2497" s="7"/>
      <c r="J2497" s="152">
        <f t="shared" si="12"/>
        <v>25.435729847494553</v>
      </c>
      <c r="K2497" s="167"/>
      <c r="L2497" s="155"/>
      <c r="M2497" s="155"/>
      <c r="N2497" s="33"/>
      <c r="O2497" s="33"/>
      <c r="P2497" s="23">
        <f t="shared" si="1"/>
        <v>183.6</v>
      </c>
      <c r="Q2497" s="117"/>
    </row>
    <row r="2498" spans="1:17" ht="15.75" customHeight="1" x14ac:dyDescent="0.3">
      <c r="A2498" s="118">
        <v>6245</v>
      </c>
      <c r="B2498" s="118">
        <v>246</v>
      </c>
      <c r="C2498" s="7" t="s">
        <v>658</v>
      </c>
      <c r="D2498" s="7">
        <v>22</v>
      </c>
      <c r="E2498" s="156">
        <v>43685</v>
      </c>
      <c r="F2498" s="7">
        <v>5309</v>
      </c>
      <c r="G2498" s="7">
        <v>7644</v>
      </c>
      <c r="H2498" s="7">
        <v>7255</v>
      </c>
      <c r="I2498" s="7">
        <v>7</v>
      </c>
      <c r="J2498" s="152">
        <f t="shared" si="12"/>
        <v>19.98972250770812</v>
      </c>
      <c r="K2498" s="167"/>
      <c r="L2498" s="154">
        <f>AVERAGE(J2498:J2499)</f>
        <v>19.598519790439425</v>
      </c>
      <c r="M2498" s="154">
        <f>_xlfn.STDEV.S(J2498,J2499)</f>
        <v>0.55324418839859446</v>
      </c>
      <c r="N2498" s="33"/>
      <c r="O2498" s="33"/>
      <c r="P2498" s="23">
        <f t="shared" si="1"/>
        <v>194.6</v>
      </c>
      <c r="Q2498" s="117">
        <f>AVERAGE(P2498:P2499)</f>
        <v>195.7</v>
      </c>
    </row>
    <row r="2499" spans="1:17" ht="15.75" customHeight="1" x14ac:dyDescent="0.3">
      <c r="A2499" s="118">
        <v>6246</v>
      </c>
      <c r="B2499" s="118">
        <v>246</v>
      </c>
      <c r="C2499" s="7" t="s">
        <v>658</v>
      </c>
      <c r="D2499" s="7">
        <v>22</v>
      </c>
      <c r="E2499" s="156">
        <v>43685</v>
      </c>
      <c r="F2499" s="7">
        <v>5309</v>
      </c>
      <c r="G2499" s="7">
        <v>7655</v>
      </c>
      <c r="H2499" s="7">
        <v>7277</v>
      </c>
      <c r="I2499" s="7"/>
      <c r="J2499" s="152">
        <f t="shared" si="12"/>
        <v>19.207317073170731</v>
      </c>
      <c r="K2499" s="167"/>
      <c r="L2499" s="155"/>
      <c r="M2499" s="155"/>
      <c r="N2499" s="33"/>
      <c r="O2499" s="33"/>
      <c r="P2499" s="23">
        <f t="shared" si="1"/>
        <v>196.8</v>
      </c>
      <c r="Q2499" s="117"/>
    </row>
    <row r="2500" spans="1:17" ht="15.75" customHeight="1" x14ac:dyDescent="0.3">
      <c r="A2500" s="118">
        <v>3005</v>
      </c>
      <c r="B2500" s="118">
        <v>89</v>
      </c>
      <c r="C2500" s="57" t="s">
        <v>659</v>
      </c>
      <c r="D2500" s="57">
        <v>11</v>
      </c>
      <c r="E2500" s="58">
        <v>43571</v>
      </c>
      <c r="F2500" s="151">
        <v>5188</v>
      </c>
      <c r="G2500" s="57">
        <v>7769</v>
      </c>
      <c r="H2500" s="57">
        <v>6940</v>
      </c>
      <c r="I2500" s="57">
        <v>2</v>
      </c>
      <c r="J2500" s="152">
        <f t="shared" si="12"/>
        <v>47.317351598173516</v>
      </c>
      <c r="K2500" s="167" t="s">
        <v>414</v>
      </c>
      <c r="L2500" s="154">
        <f>AVERAGE(J2500:J2501)</f>
        <v>46.458675799086762</v>
      </c>
      <c r="M2500" s="154">
        <f>_xlfn.STDEV.S(J2500,J2501)</f>
        <v>1.2143509607500473</v>
      </c>
      <c r="N2500" s="33">
        <v>2</v>
      </c>
      <c r="O2500" s="33"/>
      <c r="P2500" s="23">
        <f t="shared" si="1"/>
        <v>175.2</v>
      </c>
      <c r="Q2500" s="117">
        <f>AVERAGE(P2500:P2501)</f>
        <v>181.35</v>
      </c>
    </row>
    <row r="2501" spans="1:17" ht="15.75" customHeight="1" x14ac:dyDescent="0.3">
      <c r="A2501" s="118">
        <v>3006</v>
      </c>
      <c r="B2501" s="118">
        <v>90</v>
      </c>
      <c r="C2501" s="57" t="s">
        <v>659</v>
      </c>
      <c r="D2501" s="57">
        <v>11</v>
      </c>
      <c r="E2501" s="58">
        <v>43571</v>
      </c>
      <c r="F2501" s="151">
        <v>5202</v>
      </c>
      <c r="G2501" s="57">
        <v>7932</v>
      </c>
      <c r="H2501" s="57">
        <v>7077</v>
      </c>
      <c r="I2501" s="57"/>
      <c r="J2501" s="152">
        <f t="shared" si="12"/>
        <v>45.6</v>
      </c>
      <c r="K2501" s="167"/>
      <c r="L2501" s="155"/>
      <c r="M2501" s="155"/>
      <c r="N2501" s="33"/>
      <c r="O2501" s="33"/>
      <c r="P2501" s="23">
        <f t="shared" si="1"/>
        <v>187.5</v>
      </c>
      <c r="Q2501" s="117"/>
    </row>
    <row r="2502" spans="1:17" ht="15.75" customHeight="1" x14ac:dyDescent="0.3">
      <c r="A2502" s="118">
        <v>3873</v>
      </c>
      <c r="B2502" s="118">
        <v>295</v>
      </c>
      <c r="C2502" s="57" t="s">
        <v>659</v>
      </c>
      <c r="D2502" s="57">
        <v>14</v>
      </c>
      <c r="E2502" s="58">
        <v>43591</v>
      </c>
      <c r="F2502" s="57">
        <v>5221</v>
      </c>
      <c r="G2502" s="151">
        <v>7543</v>
      </c>
      <c r="H2502" s="57">
        <v>7047</v>
      </c>
      <c r="I2502" s="57"/>
      <c r="J2502" s="152">
        <f t="shared" si="12"/>
        <v>27.163198247535597</v>
      </c>
      <c r="K2502" s="167" t="s">
        <v>13</v>
      </c>
      <c r="L2502" s="154">
        <f>AVERAGE(J2502:J2503)</f>
        <v>26.881963517312826</v>
      </c>
      <c r="M2502" s="154">
        <f>_xlfn.STDEV.S(J2502,J2503)</f>
        <v>0.39772596969138085</v>
      </c>
      <c r="N2502" s="33"/>
      <c r="O2502" s="33"/>
      <c r="P2502" s="23">
        <f t="shared" si="1"/>
        <v>182.6</v>
      </c>
      <c r="Q2502" s="117">
        <f>AVERAGE(P2502:P2503)</f>
        <v>187.35</v>
      </c>
    </row>
    <row r="2503" spans="1:17" ht="15.75" customHeight="1" x14ac:dyDescent="0.3">
      <c r="A2503" s="118">
        <v>3874</v>
      </c>
      <c r="B2503" s="118">
        <v>296</v>
      </c>
      <c r="C2503" s="57" t="s">
        <v>659</v>
      </c>
      <c r="D2503" s="57">
        <v>14</v>
      </c>
      <c r="E2503" s="58">
        <v>43591</v>
      </c>
      <c r="F2503" s="57">
        <v>5271</v>
      </c>
      <c r="G2503" s="151">
        <v>7703</v>
      </c>
      <c r="H2503" s="57">
        <v>7192</v>
      </c>
      <c r="I2503" s="57"/>
      <c r="J2503" s="152">
        <f t="shared" si="12"/>
        <v>26.600728787090056</v>
      </c>
      <c r="K2503" s="167"/>
      <c r="L2503" s="155"/>
      <c r="M2503" s="155"/>
      <c r="N2503" s="33"/>
      <c r="O2503" s="33"/>
      <c r="P2503" s="23">
        <f t="shared" si="1"/>
        <v>192.1</v>
      </c>
      <c r="Q2503" s="117"/>
    </row>
    <row r="2504" spans="1:17" ht="15.75" customHeight="1" x14ac:dyDescent="0.3">
      <c r="A2504" s="118">
        <v>4529</v>
      </c>
      <c r="B2504" s="118">
        <v>235</v>
      </c>
      <c r="C2504" s="57" t="s">
        <v>659</v>
      </c>
      <c r="D2504" s="57">
        <v>16</v>
      </c>
      <c r="E2504" s="58">
        <v>43607</v>
      </c>
      <c r="F2504" s="57">
        <v>5230</v>
      </c>
      <c r="G2504" s="57">
        <v>7180</v>
      </c>
      <c r="H2504" s="57">
        <v>6845</v>
      </c>
      <c r="I2504" s="57">
        <v>2</v>
      </c>
      <c r="J2504" s="152">
        <f t="shared" si="12"/>
        <v>20.743034055727556</v>
      </c>
      <c r="K2504" s="167"/>
      <c r="L2504" s="154">
        <f>AVERAGE(J2504:J2505)</f>
        <v>20.495740630348251</v>
      </c>
      <c r="M2504" s="154">
        <f>_xlfn.STDEV.S(J2504,J2505)</f>
        <v>0.34972571605711344</v>
      </c>
      <c r="N2504" s="33"/>
      <c r="O2504" s="33"/>
      <c r="P2504" s="23">
        <f t="shared" si="1"/>
        <v>161.5</v>
      </c>
      <c r="Q2504" s="117">
        <f>AVERAGE(P2504:P2505)</f>
        <v>161.25</v>
      </c>
    </row>
    <row r="2505" spans="1:17" ht="15.75" customHeight="1" x14ac:dyDescent="0.3">
      <c r="A2505" s="118">
        <v>4530</v>
      </c>
      <c r="B2505" s="118">
        <v>236</v>
      </c>
      <c r="C2505" s="57" t="s">
        <v>659</v>
      </c>
      <c r="D2505" s="57">
        <v>16</v>
      </c>
      <c r="E2505" s="58">
        <v>43607</v>
      </c>
      <c r="F2505" s="57">
        <v>5241</v>
      </c>
      <c r="G2505" s="57">
        <v>7177</v>
      </c>
      <c r="H2505" s="57">
        <v>6851</v>
      </c>
      <c r="I2505" s="57"/>
      <c r="J2505" s="152">
        <f t="shared" si="12"/>
        <v>20.248447204968944</v>
      </c>
      <c r="K2505" s="167"/>
      <c r="L2505" s="155"/>
      <c r="M2505" s="155"/>
      <c r="N2505" s="33"/>
      <c r="O2505" s="33"/>
      <c r="P2505" s="23">
        <f t="shared" si="1"/>
        <v>161</v>
      </c>
      <c r="Q2505" s="117"/>
    </row>
    <row r="2506" spans="1:17" ht="15.75" customHeight="1" x14ac:dyDescent="0.3">
      <c r="A2506" s="118">
        <v>5175</v>
      </c>
      <c r="B2506" s="118">
        <v>235</v>
      </c>
      <c r="C2506" s="57" t="s">
        <v>659</v>
      </c>
      <c r="D2506" s="57">
        <v>18</v>
      </c>
      <c r="E2506" s="58">
        <v>43626</v>
      </c>
      <c r="F2506" s="57">
        <v>5230</v>
      </c>
      <c r="G2506" s="57">
        <v>7152</v>
      </c>
      <c r="H2506" s="57">
        <v>6811</v>
      </c>
      <c r="I2506" s="57">
        <v>6</v>
      </c>
      <c r="J2506" s="152">
        <f t="shared" si="12"/>
        <v>21.568627450980394</v>
      </c>
      <c r="K2506" s="167"/>
      <c r="L2506" s="154">
        <f>AVERAGE(J2506:J2507)</f>
        <v>21.645370476957908</v>
      </c>
      <c r="M2506" s="154">
        <f>_xlfn.STDEV.S(J2506,J2507)</f>
        <v>0.10853102815494843</v>
      </c>
      <c r="N2506" s="33"/>
      <c r="O2506" s="33"/>
      <c r="P2506" s="23">
        <f t="shared" si="1"/>
        <v>158.1</v>
      </c>
      <c r="Q2506" s="117">
        <f>AVERAGE(P2506:P2507)</f>
        <v>155.69999999999999</v>
      </c>
    </row>
    <row r="2507" spans="1:17" ht="15.75" customHeight="1" x14ac:dyDescent="0.3">
      <c r="A2507" s="118">
        <v>5176</v>
      </c>
      <c r="B2507" s="118">
        <v>236</v>
      </c>
      <c r="C2507" s="57" t="s">
        <v>659</v>
      </c>
      <c r="D2507" s="57">
        <v>18</v>
      </c>
      <c r="E2507" s="58">
        <v>43626</v>
      </c>
      <c r="F2507" s="57">
        <v>5241</v>
      </c>
      <c r="G2507" s="57">
        <v>7107</v>
      </c>
      <c r="H2507" s="57">
        <v>6774</v>
      </c>
      <c r="I2507" s="57"/>
      <c r="J2507" s="152">
        <f t="shared" si="12"/>
        <v>21.722113502935418</v>
      </c>
      <c r="K2507" s="167"/>
      <c r="L2507" s="155"/>
      <c r="M2507" s="155"/>
      <c r="N2507" s="33"/>
      <c r="O2507" s="33"/>
      <c r="P2507" s="23">
        <f t="shared" si="1"/>
        <v>153.30000000000001</v>
      </c>
      <c r="Q2507" s="117"/>
    </row>
    <row r="2508" spans="1:17" ht="15.75" customHeight="1" x14ac:dyDescent="0.3">
      <c r="A2508" s="118">
        <v>5697</v>
      </c>
      <c r="B2508" s="118">
        <v>141</v>
      </c>
      <c r="C2508" s="7" t="s">
        <v>659</v>
      </c>
      <c r="D2508" s="7">
        <v>21</v>
      </c>
      <c r="E2508" s="156">
        <v>43657</v>
      </c>
      <c r="F2508" s="7">
        <v>5187</v>
      </c>
      <c r="G2508" s="7">
        <v>6948</v>
      </c>
      <c r="H2508" s="7">
        <v>6616</v>
      </c>
      <c r="I2508" s="7">
        <v>6</v>
      </c>
      <c r="J2508" s="152">
        <f t="shared" si="12"/>
        <v>23.233030090972708</v>
      </c>
      <c r="K2508" s="167"/>
      <c r="L2508" s="154">
        <f>AVERAGE(J2508:J2509)</f>
        <v>23.373179433729689</v>
      </c>
      <c r="M2508" s="154">
        <f>_xlfn.STDEV.S(J2508,J2509)</f>
        <v>0.19820110128460069</v>
      </c>
      <c r="N2508" s="33"/>
      <c r="O2508" s="33"/>
      <c r="P2508" s="23">
        <f t="shared" si="1"/>
        <v>142.9</v>
      </c>
      <c r="Q2508" s="117">
        <f>AVERAGE(P2508:P2509)</f>
        <v>144.60000000000002</v>
      </c>
    </row>
    <row r="2509" spans="1:17" ht="15.75" customHeight="1" x14ac:dyDescent="0.3">
      <c r="A2509" s="118">
        <v>5698</v>
      </c>
      <c r="B2509" s="118">
        <v>142</v>
      </c>
      <c r="C2509" s="7" t="s">
        <v>659</v>
      </c>
      <c r="D2509" s="7">
        <v>21</v>
      </c>
      <c r="E2509" s="156">
        <v>43657</v>
      </c>
      <c r="F2509" s="7">
        <v>5229</v>
      </c>
      <c r="G2509" s="7">
        <v>7036</v>
      </c>
      <c r="H2509" s="7">
        <v>6692</v>
      </c>
      <c r="I2509" s="7"/>
      <c r="J2509" s="152">
        <f t="shared" si="12"/>
        <v>23.513328776486674</v>
      </c>
      <c r="K2509" s="167"/>
      <c r="L2509" s="155"/>
      <c r="M2509" s="155"/>
      <c r="N2509" s="33"/>
      <c r="O2509" s="33"/>
      <c r="P2509" s="23">
        <f t="shared" si="1"/>
        <v>146.30000000000001</v>
      </c>
      <c r="Q2509" s="117"/>
    </row>
    <row r="2510" spans="1:17" ht="15.75" customHeight="1" x14ac:dyDescent="0.3">
      <c r="A2510" s="118">
        <v>6247</v>
      </c>
      <c r="B2510" s="118">
        <v>247</v>
      </c>
      <c r="C2510" s="7" t="s">
        <v>659</v>
      </c>
      <c r="D2510" s="7">
        <v>22</v>
      </c>
      <c r="E2510" s="156">
        <v>43685</v>
      </c>
      <c r="F2510" s="7">
        <v>5282</v>
      </c>
      <c r="G2510" s="7">
        <v>7462</v>
      </c>
      <c r="H2510" s="7">
        <v>7134</v>
      </c>
      <c r="I2510" s="7">
        <v>6</v>
      </c>
      <c r="J2510" s="152">
        <f t="shared" si="12"/>
        <v>17.710583153347731</v>
      </c>
      <c r="K2510" s="167"/>
      <c r="L2510" s="154">
        <f>AVERAGE(J2510:J2511)</f>
        <v>17.558666354648999</v>
      </c>
      <c r="M2510" s="154">
        <f>_xlfn.STDEV.S(J2510,J2511)</f>
        <v>0.21484279707205012</v>
      </c>
      <c r="N2510" s="33"/>
      <c r="O2510" s="33"/>
      <c r="P2510" s="23">
        <f t="shared" si="1"/>
        <v>185.2</v>
      </c>
      <c r="Q2510" s="117">
        <f>AVERAGE(P2510:P2511)</f>
        <v>177.05</v>
      </c>
    </row>
    <row r="2511" spans="1:17" ht="15.75" customHeight="1" x14ac:dyDescent="0.3">
      <c r="A2511" s="118">
        <v>6248</v>
      </c>
      <c r="B2511" s="118">
        <v>247</v>
      </c>
      <c r="C2511" s="7" t="s">
        <v>659</v>
      </c>
      <c r="D2511" s="7">
        <v>22</v>
      </c>
      <c r="E2511" s="156">
        <v>43685</v>
      </c>
      <c r="F2511" s="7">
        <v>5282</v>
      </c>
      <c r="G2511" s="7">
        <v>7265</v>
      </c>
      <c r="H2511" s="7">
        <v>6971</v>
      </c>
      <c r="I2511" s="7"/>
      <c r="J2511" s="152">
        <f t="shared" si="12"/>
        <v>17.406749555950267</v>
      </c>
      <c r="K2511" s="167"/>
      <c r="L2511" s="155"/>
      <c r="M2511" s="155"/>
      <c r="N2511" s="33"/>
      <c r="O2511" s="33"/>
      <c r="P2511" s="23">
        <f t="shared" si="1"/>
        <v>168.9</v>
      </c>
      <c r="Q2511" s="117"/>
    </row>
    <row r="2512" spans="1:17" ht="15.75" customHeight="1" x14ac:dyDescent="0.3">
      <c r="A2512" s="118">
        <v>3007</v>
      </c>
      <c r="B2512" s="118">
        <v>91</v>
      </c>
      <c r="C2512" s="57" t="s">
        <v>660</v>
      </c>
      <c r="D2512" s="57">
        <v>11</v>
      </c>
      <c r="E2512" s="58">
        <v>43571</v>
      </c>
      <c r="F2512" s="151">
        <v>5252</v>
      </c>
      <c r="G2512" s="57">
        <v>8084</v>
      </c>
      <c r="H2512" s="57">
        <v>7106</v>
      </c>
      <c r="I2512" s="57">
        <v>2</v>
      </c>
      <c r="J2512" s="152">
        <f t="shared" si="12"/>
        <v>52.750809061488667</v>
      </c>
      <c r="K2512" s="167" t="s">
        <v>414</v>
      </c>
      <c r="L2512" s="154">
        <f>AVERAGE(J2512:J2513)</f>
        <v>51.045371527444004</v>
      </c>
      <c r="M2512" s="154">
        <f>_xlfn.STDEV.S(J2512,J2513)</f>
        <v>2.4118528904260939</v>
      </c>
      <c r="N2512" s="33">
        <v>2</v>
      </c>
      <c r="O2512" s="33"/>
      <c r="P2512" s="23">
        <f t="shared" si="1"/>
        <v>185.4</v>
      </c>
      <c r="Q2512" s="117">
        <f>AVERAGE(P2512:P2513)</f>
        <v>183.60000000000002</v>
      </c>
    </row>
    <row r="2513" spans="1:17" ht="15.75" customHeight="1" x14ac:dyDescent="0.3">
      <c r="A2513" s="118">
        <v>3008</v>
      </c>
      <c r="B2513" s="118">
        <v>92</v>
      </c>
      <c r="C2513" s="57" t="s">
        <v>660</v>
      </c>
      <c r="D2513" s="57">
        <v>11</v>
      </c>
      <c r="E2513" s="58">
        <v>43571</v>
      </c>
      <c r="F2513" s="151">
        <v>5241</v>
      </c>
      <c r="G2513" s="57">
        <v>7956</v>
      </c>
      <c r="H2513" s="57">
        <v>7059</v>
      </c>
      <c r="I2513" s="57"/>
      <c r="J2513" s="152">
        <f t="shared" si="12"/>
        <v>49.339933993399335</v>
      </c>
      <c r="K2513" s="167"/>
      <c r="L2513" s="155"/>
      <c r="M2513" s="155"/>
      <c r="N2513" s="33"/>
      <c r="O2513" s="33"/>
      <c r="P2513" s="23">
        <f t="shared" si="1"/>
        <v>181.8</v>
      </c>
      <c r="Q2513" s="117"/>
    </row>
    <row r="2514" spans="1:17" ht="15.75" customHeight="1" x14ac:dyDescent="0.3">
      <c r="A2514" s="118">
        <v>3875</v>
      </c>
      <c r="B2514" s="118">
        <v>297</v>
      </c>
      <c r="C2514" s="57" t="s">
        <v>660</v>
      </c>
      <c r="D2514" s="57">
        <v>14</v>
      </c>
      <c r="E2514" s="58">
        <v>43591</v>
      </c>
      <c r="F2514" s="57">
        <v>5213</v>
      </c>
      <c r="G2514" s="151">
        <v>7895</v>
      </c>
      <c r="H2514" s="57">
        <v>7231</v>
      </c>
      <c r="I2514" s="57"/>
      <c r="J2514" s="152">
        <f t="shared" si="12"/>
        <v>32.903865213082263</v>
      </c>
      <c r="K2514" s="167" t="s">
        <v>13</v>
      </c>
      <c r="L2514" s="154">
        <f>AVERAGE(J2514:J2515)</f>
        <v>33.06628238232588</v>
      </c>
      <c r="M2514" s="154">
        <f>_xlfn.STDEV.S(J2514,J2515)</f>
        <v>0.22969256350657566</v>
      </c>
      <c r="N2514" s="33"/>
      <c r="O2514" s="33"/>
      <c r="P2514" s="23">
        <f t="shared" si="1"/>
        <v>201.79999999999998</v>
      </c>
      <c r="Q2514" s="117">
        <f>AVERAGE(P2514:P2515)</f>
        <v>212.39999999999998</v>
      </c>
    </row>
    <row r="2515" spans="1:17" ht="15.75" customHeight="1" x14ac:dyDescent="0.3">
      <c r="A2515" s="118">
        <v>3876</v>
      </c>
      <c r="B2515" s="118">
        <v>298</v>
      </c>
      <c r="C2515" s="57" t="s">
        <v>660</v>
      </c>
      <c r="D2515" s="57">
        <v>14</v>
      </c>
      <c r="E2515" s="58">
        <v>43591</v>
      </c>
      <c r="F2515" s="57">
        <v>5210</v>
      </c>
      <c r="G2515" s="151">
        <v>8181</v>
      </c>
      <c r="H2515" s="57">
        <v>7440</v>
      </c>
      <c r="I2515" s="57"/>
      <c r="J2515" s="152">
        <f t="shared" si="12"/>
        <v>33.228699551569505</v>
      </c>
      <c r="K2515" s="167"/>
      <c r="L2515" s="155"/>
      <c r="M2515" s="155"/>
      <c r="N2515" s="33"/>
      <c r="O2515" s="33"/>
      <c r="P2515" s="23">
        <f t="shared" si="1"/>
        <v>223</v>
      </c>
      <c r="Q2515" s="117"/>
    </row>
    <row r="2516" spans="1:17" ht="15.75" customHeight="1" x14ac:dyDescent="0.3">
      <c r="A2516" s="118">
        <v>4531</v>
      </c>
      <c r="B2516" s="118">
        <v>237</v>
      </c>
      <c r="C2516" s="57" t="s">
        <v>660</v>
      </c>
      <c r="D2516" s="57">
        <v>16</v>
      </c>
      <c r="E2516" s="58">
        <v>43607</v>
      </c>
      <c r="F2516" s="57">
        <v>5218</v>
      </c>
      <c r="G2516" s="57">
        <v>7638</v>
      </c>
      <c r="H2516" s="57">
        <v>7146</v>
      </c>
      <c r="I2516" s="57">
        <v>2</v>
      </c>
      <c r="J2516" s="152">
        <f t="shared" si="12"/>
        <v>25.518672199170123</v>
      </c>
      <c r="K2516" s="167"/>
      <c r="L2516" s="154">
        <f>AVERAGE(J2516:J2517)</f>
        <v>25.466103016878293</v>
      </c>
      <c r="M2516" s="154">
        <f>_xlfn.STDEV.S(J2516,J2517)</f>
        <v>7.4344050559966623E-2</v>
      </c>
      <c r="N2516" s="33"/>
      <c r="O2516" s="33"/>
      <c r="P2516" s="23">
        <f t="shared" si="1"/>
        <v>192.8</v>
      </c>
      <c r="Q2516" s="117">
        <f>AVERAGE(P2516:P2517)</f>
        <v>196.15</v>
      </c>
    </row>
    <row r="2517" spans="1:17" ht="15.75" customHeight="1" x14ac:dyDescent="0.3">
      <c r="A2517" s="118">
        <v>4532</v>
      </c>
      <c r="B2517" s="118">
        <v>238</v>
      </c>
      <c r="C2517" s="57" t="s">
        <v>660</v>
      </c>
      <c r="D2517" s="57">
        <v>16</v>
      </c>
      <c r="E2517" s="58">
        <v>43607</v>
      </c>
      <c r="F2517" s="57">
        <v>5217</v>
      </c>
      <c r="G2517" s="57">
        <v>7719</v>
      </c>
      <c r="H2517" s="57">
        <v>7212</v>
      </c>
      <c r="I2517" s="57"/>
      <c r="J2517" s="152">
        <f t="shared" si="12"/>
        <v>25.413533834586467</v>
      </c>
      <c r="K2517" s="167"/>
      <c r="L2517" s="155"/>
      <c r="M2517" s="155"/>
      <c r="N2517" s="33"/>
      <c r="O2517" s="33"/>
      <c r="P2517" s="23">
        <f t="shared" si="1"/>
        <v>199.5</v>
      </c>
      <c r="Q2517" s="117"/>
    </row>
    <row r="2518" spans="1:17" ht="15.75" customHeight="1" x14ac:dyDescent="0.3">
      <c r="A2518" s="118">
        <v>5177</v>
      </c>
      <c r="B2518" s="118">
        <v>237</v>
      </c>
      <c r="C2518" s="57" t="s">
        <v>660</v>
      </c>
      <c r="D2518" s="57">
        <v>18</v>
      </c>
      <c r="E2518" s="58">
        <v>43626</v>
      </c>
      <c r="F2518" s="57">
        <v>5218</v>
      </c>
      <c r="G2518" s="57">
        <v>7265</v>
      </c>
      <c r="H2518" s="57">
        <v>6937</v>
      </c>
      <c r="I2518" s="57">
        <v>7</v>
      </c>
      <c r="J2518" s="152">
        <f t="shared" si="12"/>
        <v>19.080860965677722</v>
      </c>
      <c r="K2518" s="167"/>
      <c r="L2518" s="154">
        <f>AVERAGE(J2518:J2519)</f>
        <v>19.367020078214583</v>
      </c>
      <c r="M2518" s="154">
        <f>_xlfn.STDEV.S(J2518,J2519)</f>
        <v>0.40469009794627792</v>
      </c>
      <c r="N2518" s="33"/>
      <c r="O2518" s="33"/>
      <c r="P2518" s="23">
        <f t="shared" si="1"/>
        <v>171.9</v>
      </c>
      <c r="Q2518" s="117">
        <f>AVERAGE(P2518:P2519)</f>
        <v>172.45</v>
      </c>
    </row>
    <row r="2519" spans="1:17" ht="15.75" customHeight="1" x14ac:dyDescent="0.3">
      <c r="A2519" s="118">
        <v>5178</v>
      </c>
      <c r="B2519" s="118">
        <v>238</v>
      </c>
      <c r="C2519" s="57" t="s">
        <v>660</v>
      </c>
      <c r="D2519" s="57">
        <v>18</v>
      </c>
      <c r="E2519" s="58">
        <v>43626</v>
      </c>
      <c r="F2519" s="57">
        <v>5217</v>
      </c>
      <c r="G2519" s="57">
        <v>7287</v>
      </c>
      <c r="H2519" s="57">
        <v>6947</v>
      </c>
      <c r="I2519" s="57"/>
      <c r="J2519" s="152">
        <f t="shared" si="12"/>
        <v>19.653179190751445</v>
      </c>
      <c r="K2519" s="167"/>
      <c r="L2519" s="155"/>
      <c r="M2519" s="155"/>
      <c r="N2519" s="33"/>
      <c r="O2519" s="33"/>
      <c r="P2519" s="23">
        <f t="shared" si="1"/>
        <v>173</v>
      </c>
      <c r="Q2519" s="117"/>
    </row>
    <row r="2520" spans="1:17" ht="15.75" customHeight="1" x14ac:dyDescent="0.3">
      <c r="A2520" s="118">
        <v>5551</v>
      </c>
      <c r="B2520" s="118">
        <v>43</v>
      </c>
      <c r="C2520" s="7" t="s">
        <v>660</v>
      </c>
      <c r="D2520" s="7">
        <v>20</v>
      </c>
      <c r="E2520" s="156">
        <v>43649</v>
      </c>
      <c r="F2520" s="7">
        <v>5211</v>
      </c>
      <c r="G2520" s="7">
        <v>7079</v>
      </c>
      <c r="H2520" s="7">
        <v>6750</v>
      </c>
      <c r="I2520" s="7">
        <v>8</v>
      </c>
      <c r="J2520" s="152">
        <f t="shared" si="12"/>
        <v>21.377517868745937</v>
      </c>
      <c r="K2520" s="167"/>
      <c r="L2520" s="154">
        <f>AVERAGE(J2520:J2521)</f>
        <v>21.618496336786027</v>
      </c>
      <c r="M2520" s="154">
        <f>_xlfn.STDEV.S(J2520,J2521)</f>
        <v>0.34079501774218723</v>
      </c>
      <c r="N2520" s="33"/>
      <c r="O2520" s="33"/>
      <c r="P2520" s="23">
        <f t="shared" si="1"/>
        <v>153.9</v>
      </c>
      <c r="Q2520" s="117">
        <f>AVERAGE(P2520:P2521)</f>
        <v>147.4</v>
      </c>
    </row>
    <row r="2521" spans="1:17" ht="15.75" customHeight="1" x14ac:dyDescent="0.3">
      <c r="A2521" s="118">
        <v>5552</v>
      </c>
      <c r="B2521" s="118">
        <v>44</v>
      </c>
      <c r="C2521" s="7" t="s">
        <v>660</v>
      </c>
      <c r="D2521" s="7">
        <v>20</v>
      </c>
      <c r="E2521" s="156">
        <v>43649</v>
      </c>
      <c r="F2521" s="7">
        <v>5218</v>
      </c>
      <c r="G2521" s="7">
        <v>6935</v>
      </c>
      <c r="H2521" s="7">
        <v>6627</v>
      </c>
      <c r="I2521" s="7"/>
      <c r="J2521" s="152">
        <f t="shared" si="12"/>
        <v>21.859474804826117</v>
      </c>
      <c r="K2521" s="167"/>
      <c r="L2521" s="155"/>
      <c r="M2521" s="155"/>
      <c r="N2521" s="33"/>
      <c r="O2521" s="33"/>
      <c r="P2521" s="23">
        <f t="shared" si="1"/>
        <v>140.9</v>
      </c>
      <c r="Q2521" s="117"/>
    </row>
    <row r="2522" spans="1:17" ht="15.75" customHeight="1" x14ac:dyDescent="0.3">
      <c r="A2522" s="118">
        <v>6249</v>
      </c>
      <c r="B2522" s="118">
        <v>248</v>
      </c>
      <c r="C2522" s="7" t="s">
        <v>660</v>
      </c>
      <c r="D2522" s="7">
        <v>22</v>
      </c>
      <c r="E2522" s="156">
        <v>43685</v>
      </c>
      <c r="F2522" s="7">
        <v>5224</v>
      </c>
      <c r="G2522" s="7">
        <v>7305</v>
      </c>
      <c r="H2522" s="7">
        <v>6976</v>
      </c>
      <c r="I2522" s="7">
        <v>8</v>
      </c>
      <c r="J2522" s="152">
        <f t="shared" si="12"/>
        <v>18.778538812785389</v>
      </c>
      <c r="K2522" s="167"/>
      <c r="L2522" s="154">
        <f>AVERAGE(J2522:J2523)</f>
        <v>18.569505228964282</v>
      </c>
      <c r="M2522" s="154">
        <f>_xlfn.STDEV.S(J2522,J2523)</f>
        <v>0.29561812923125991</v>
      </c>
      <c r="N2522" s="33"/>
      <c r="O2522" s="33"/>
      <c r="P2522" s="23">
        <f t="shared" si="1"/>
        <v>175.2</v>
      </c>
      <c r="Q2522" s="117">
        <f>AVERAGE(P2522:P2523)</f>
        <v>176.64999999999998</v>
      </c>
    </row>
    <row r="2523" spans="1:17" ht="15.75" customHeight="1" x14ac:dyDescent="0.3">
      <c r="A2523" s="118">
        <v>6250</v>
      </c>
      <c r="B2523" s="118">
        <v>248</v>
      </c>
      <c r="C2523" s="7" t="s">
        <v>660</v>
      </c>
      <c r="D2523" s="7">
        <v>22</v>
      </c>
      <c r="E2523" s="156">
        <v>43685</v>
      </c>
      <c r="F2523" s="7">
        <v>5224</v>
      </c>
      <c r="G2523" s="7">
        <v>7332</v>
      </c>
      <c r="H2523" s="7">
        <v>7005</v>
      </c>
      <c r="I2523" s="7"/>
      <c r="J2523" s="152">
        <f t="shared" si="12"/>
        <v>18.360471645143178</v>
      </c>
      <c r="K2523" s="167"/>
      <c r="L2523" s="155"/>
      <c r="M2523" s="155"/>
      <c r="N2523" s="33"/>
      <c r="O2523" s="33"/>
      <c r="P2523" s="23">
        <f t="shared" si="1"/>
        <v>178.1</v>
      </c>
      <c r="Q2523" s="117"/>
    </row>
    <row r="2524" spans="1:17" ht="15.75" customHeight="1" x14ac:dyDescent="0.3">
      <c r="A2524" s="118">
        <v>3877</v>
      </c>
      <c r="B2524" s="118">
        <v>299</v>
      </c>
      <c r="C2524" s="81" t="s">
        <v>661</v>
      </c>
      <c r="D2524" s="81">
        <v>14</v>
      </c>
      <c r="E2524" s="82">
        <v>43591</v>
      </c>
      <c r="F2524" s="81">
        <v>5236</v>
      </c>
      <c r="G2524" s="134">
        <v>9214</v>
      </c>
      <c r="H2524" s="81">
        <v>7760</v>
      </c>
      <c r="I2524" s="81">
        <v>2</v>
      </c>
      <c r="J2524" s="135">
        <f t="shared" si="12"/>
        <v>57.606973058637081</v>
      </c>
      <c r="K2524" s="136" t="s">
        <v>377</v>
      </c>
      <c r="L2524" s="137">
        <f>AVERAGE(J2524:J2525)</f>
        <v>56.820381139133502</v>
      </c>
      <c r="M2524" s="137">
        <f>_xlfn.STDEV.S(J2524,J2525)</f>
        <v>1.1124089606150467</v>
      </c>
      <c r="N2524" s="33">
        <v>3</v>
      </c>
      <c r="O2524" s="33"/>
      <c r="P2524" s="23">
        <f t="shared" si="1"/>
        <v>252.4</v>
      </c>
      <c r="Q2524" s="117">
        <f>AVERAGE(P2524:P2525)</f>
        <v>250.5</v>
      </c>
    </row>
    <row r="2525" spans="1:17" ht="15.75" customHeight="1" x14ac:dyDescent="0.3">
      <c r="A2525" s="118">
        <v>3878</v>
      </c>
      <c r="B2525" s="118">
        <v>300</v>
      </c>
      <c r="C2525" s="81" t="s">
        <v>661</v>
      </c>
      <c r="D2525" s="81">
        <v>14</v>
      </c>
      <c r="E2525" s="82">
        <v>43591</v>
      </c>
      <c r="F2525" s="81">
        <v>5223</v>
      </c>
      <c r="G2525" s="134">
        <v>9102</v>
      </c>
      <c r="H2525" s="81">
        <v>7709</v>
      </c>
      <c r="I2525" s="81"/>
      <c r="J2525" s="135">
        <f t="shared" si="12"/>
        <v>56.033789219629924</v>
      </c>
      <c r="K2525" s="136"/>
      <c r="L2525" s="138"/>
      <c r="M2525" s="138"/>
      <c r="N2525" s="33"/>
      <c r="O2525" s="33"/>
      <c r="P2525" s="23">
        <f t="shared" si="1"/>
        <v>248.6</v>
      </c>
      <c r="Q2525" s="117"/>
    </row>
    <row r="2526" spans="1:17" ht="15.75" customHeight="1" x14ac:dyDescent="0.3">
      <c r="A2526" s="118">
        <v>4533</v>
      </c>
      <c r="B2526" s="118">
        <v>239</v>
      </c>
      <c r="C2526" s="81" t="s">
        <v>661</v>
      </c>
      <c r="D2526" s="81">
        <v>16</v>
      </c>
      <c r="E2526" s="82">
        <v>43607</v>
      </c>
      <c r="F2526" s="81">
        <v>5249</v>
      </c>
      <c r="G2526" s="81">
        <v>8512</v>
      </c>
      <c r="H2526" s="81">
        <v>7621</v>
      </c>
      <c r="I2526" s="81">
        <v>2</v>
      </c>
      <c r="J2526" s="135">
        <f t="shared" si="12"/>
        <v>37.563237774030355</v>
      </c>
      <c r="K2526" s="136" t="s">
        <v>13</v>
      </c>
      <c r="L2526" s="137">
        <f>AVERAGE(J2526:J2527)</f>
        <v>36.823969794534626</v>
      </c>
      <c r="M2526" s="137">
        <f>_xlfn.STDEV.S(J2526,J2527)</f>
        <v>1.0454828028310148</v>
      </c>
      <c r="N2526" s="33"/>
      <c r="O2526" s="33"/>
      <c r="P2526" s="23">
        <f t="shared" si="1"/>
        <v>237.2</v>
      </c>
      <c r="Q2526" s="117">
        <f>AVERAGE(P2526:P2527)</f>
        <v>234.3</v>
      </c>
    </row>
    <row r="2527" spans="1:17" ht="15.75" customHeight="1" x14ac:dyDescent="0.3">
      <c r="A2527" s="118">
        <v>4534</v>
      </c>
      <c r="B2527" s="118">
        <v>240</v>
      </c>
      <c r="C2527" s="81" t="s">
        <v>661</v>
      </c>
      <c r="D2527" s="81">
        <v>16</v>
      </c>
      <c r="E2527" s="82">
        <v>43607</v>
      </c>
      <c r="F2527" s="81">
        <v>5262</v>
      </c>
      <c r="G2527" s="81">
        <v>8411</v>
      </c>
      <c r="H2527" s="81">
        <v>7576</v>
      </c>
      <c r="I2527" s="81"/>
      <c r="J2527" s="135">
        <f t="shared" si="12"/>
        <v>36.084701815038898</v>
      </c>
      <c r="K2527" s="136"/>
      <c r="L2527" s="138"/>
      <c r="M2527" s="138"/>
      <c r="N2527" s="33"/>
      <c r="O2527" s="33"/>
      <c r="P2527" s="23">
        <f t="shared" si="1"/>
        <v>231.4</v>
      </c>
      <c r="Q2527" s="117"/>
    </row>
    <row r="2528" spans="1:17" ht="15.75" customHeight="1" x14ac:dyDescent="0.3">
      <c r="A2528" s="118">
        <v>5179</v>
      </c>
      <c r="B2528" s="118">
        <v>239</v>
      </c>
      <c r="C2528" s="81" t="s">
        <v>661</v>
      </c>
      <c r="D2528" s="81">
        <v>18</v>
      </c>
      <c r="E2528" s="82">
        <v>43626</v>
      </c>
      <c r="F2528" s="81">
        <v>5249</v>
      </c>
      <c r="G2528" s="81">
        <v>8355</v>
      </c>
      <c r="H2528" s="81">
        <v>7541</v>
      </c>
      <c r="I2528" s="81">
        <v>7</v>
      </c>
      <c r="J2528" s="135">
        <f t="shared" si="12"/>
        <v>35.514834205933681</v>
      </c>
      <c r="K2528" s="136"/>
      <c r="L2528" s="137">
        <f>AVERAGE(J2528:J2529)</f>
        <v>35.180431689676723</v>
      </c>
      <c r="M2528" s="137">
        <f>_xlfn.STDEV.S(J2528,J2529)</f>
        <v>0.47291657378227431</v>
      </c>
      <c r="N2528" s="33"/>
      <c r="O2528" s="33"/>
      <c r="P2528" s="23">
        <f t="shared" si="1"/>
        <v>229.2</v>
      </c>
      <c r="Q2528" s="117">
        <f>AVERAGE(P2528:P2529)</f>
        <v>238</v>
      </c>
    </row>
    <row r="2529" spans="1:17" ht="15.75" customHeight="1" x14ac:dyDescent="0.3">
      <c r="A2529" s="118">
        <v>5180</v>
      </c>
      <c r="B2529" s="118">
        <v>240</v>
      </c>
      <c r="C2529" s="81" t="s">
        <v>661</v>
      </c>
      <c r="D2529" s="81">
        <v>18</v>
      </c>
      <c r="E2529" s="82">
        <v>43626</v>
      </c>
      <c r="F2529" s="81">
        <v>5262</v>
      </c>
      <c r="G2529" s="81">
        <v>8590</v>
      </c>
      <c r="H2529" s="81">
        <v>7730</v>
      </c>
      <c r="I2529" s="81"/>
      <c r="J2529" s="135">
        <f t="shared" si="12"/>
        <v>34.846029173419772</v>
      </c>
      <c r="K2529" s="136"/>
      <c r="L2529" s="138"/>
      <c r="M2529" s="138"/>
      <c r="N2529" s="33"/>
      <c r="O2529" s="33"/>
      <c r="P2529" s="23">
        <f t="shared" si="1"/>
        <v>246.8</v>
      </c>
      <c r="Q2529" s="117"/>
    </row>
    <row r="2530" spans="1:17" ht="15.75" customHeight="1" x14ac:dyDescent="0.3">
      <c r="A2530" s="118">
        <v>6251</v>
      </c>
      <c r="B2530" s="118">
        <v>249</v>
      </c>
      <c r="C2530" s="7" t="s">
        <v>661</v>
      </c>
      <c r="D2530" s="7">
        <v>22</v>
      </c>
      <c r="E2530" s="156">
        <v>43685</v>
      </c>
      <c r="F2530" s="7">
        <v>5178</v>
      </c>
      <c r="G2530" s="7">
        <v>7836</v>
      </c>
      <c r="H2530" s="7">
        <v>7402</v>
      </c>
      <c r="I2530" s="7">
        <v>7</v>
      </c>
      <c r="J2530" s="152">
        <f t="shared" si="12"/>
        <v>19.514388489208635</v>
      </c>
      <c r="K2530" s="167"/>
      <c r="L2530" s="154">
        <f>AVERAGE(J2530:J2531)</f>
        <v>18.960362930531623</v>
      </c>
      <c r="M2530" s="154">
        <f>_xlfn.STDEV.S(J2530,J2531)</f>
        <v>0.78351045898235816</v>
      </c>
      <c r="N2530" s="33"/>
      <c r="O2530" s="33"/>
      <c r="P2530" s="23">
        <f t="shared" si="1"/>
        <v>222.4</v>
      </c>
      <c r="Q2530" s="117">
        <f>AVERAGE(P2530:P2531)</f>
        <v>218.5</v>
      </c>
    </row>
    <row r="2531" spans="1:17" ht="15.75" customHeight="1" x14ac:dyDescent="0.3">
      <c r="A2531" s="118">
        <v>6252</v>
      </c>
      <c r="B2531" s="118">
        <v>249</v>
      </c>
      <c r="C2531" s="7" t="s">
        <v>661</v>
      </c>
      <c r="D2531" s="7">
        <v>22</v>
      </c>
      <c r="E2531" s="156">
        <v>43685</v>
      </c>
      <c r="F2531" s="7">
        <v>5178</v>
      </c>
      <c r="G2531" s="7">
        <v>7719</v>
      </c>
      <c r="H2531" s="7">
        <v>7324</v>
      </c>
      <c r="I2531" s="7"/>
      <c r="J2531" s="152">
        <f t="shared" si="12"/>
        <v>18.406337371854615</v>
      </c>
      <c r="K2531" s="167"/>
      <c r="L2531" s="155"/>
      <c r="M2531" s="155"/>
      <c r="N2531" s="33"/>
      <c r="O2531" s="33"/>
      <c r="P2531" s="23">
        <f t="shared" si="1"/>
        <v>214.6</v>
      </c>
      <c r="Q2531" s="117"/>
    </row>
    <row r="2532" spans="1:17" ht="15.75" customHeight="1" x14ac:dyDescent="0.3">
      <c r="A2532" s="118">
        <v>3009</v>
      </c>
      <c r="B2532" s="118">
        <v>93</v>
      </c>
      <c r="C2532" s="67" t="s">
        <v>662</v>
      </c>
      <c r="D2532" s="67">
        <v>11</v>
      </c>
      <c r="E2532" s="68">
        <v>43571</v>
      </c>
      <c r="F2532" s="10">
        <v>5234</v>
      </c>
      <c r="G2532" s="67">
        <v>8769</v>
      </c>
      <c r="H2532" s="67">
        <v>7528</v>
      </c>
      <c r="I2532" s="67">
        <v>1</v>
      </c>
      <c r="J2532" s="157">
        <f t="shared" si="12"/>
        <v>54.097646033129912</v>
      </c>
      <c r="K2532" s="168" t="s">
        <v>13</v>
      </c>
      <c r="L2532" s="159">
        <f>AVERAGE(J2532:J2533)</f>
        <v>54.386311885665577</v>
      </c>
      <c r="M2532" s="159">
        <f>_xlfn.STDEV.S(J2532,J2533)</f>
        <v>0.40823516364993456</v>
      </c>
      <c r="N2532" s="33">
        <v>1</v>
      </c>
      <c r="O2532" s="33"/>
      <c r="P2532" s="23">
        <f t="shared" si="1"/>
        <v>229.4</v>
      </c>
      <c r="Q2532" s="117">
        <f>AVERAGE(P2532:P2533)</f>
        <v>227</v>
      </c>
    </row>
    <row r="2533" spans="1:17" ht="15.75" customHeight="1" x14ac:dyDescent="0.3">
      <c r="A2533" s="118">
        <v>3010</v>
      </c>
      <c r="B2533" s="118">
        <v>94</v>
      </c>
      <c r="C2533" s="67" t="s">
        <v>662</v>
      </c>
      <c r="D2533" s="67">
        <v>11</v>
      </c>
      <c r="E2533" s="68">
        <v>43571</v>
      </c>
      <c r="F2533" s="10">
        <v>5218</v>
      </c>
      <c r="G2533" s="67">
        <v>8692</v>
      </c>
      <c r="H2533" s="67">
        <v>7464</v>
      </c>
      <c r="I2533" s="67"/>
      <c r="J2533" s="157">
        <f t="shared" si="12"/>
        <v>54.67497773820125</v>
      </c>
      <c r="K2533" s="168"/>
      <c r="L2533" s="160"/>
      <c r="M2533" s="160"/>
      <c r="N2533" s="33"/>
      <c r="O2533" s="33"/>
      <c r="P2533" s="23">
        <f t="shared" si="1"/>
        <v>224.6</v>
      </c>
      <c r="Q2533" s="117"/>
    </row>
    <row r="2534" spans="1:17" ht="15.75" customHeight="1" x14ac:dyDescent="0.3">
      <c r="A2534" s="118">
        <v>3879</v>
      </c>
      <c r="B2534" s="118">
        <v>301</v>
      </c>
      <c r="C2534" s="67" t="s">
        <v>662</v>
      </c>
      <c r="D2534" s="67">
        <v>14</v>
      </c>
      <c r="E2534" s="68">
        <v>43591</v>
      </c>
      <c r="F2534" s="67">
        <v>5241</v>
      </c>
      <c r="G2534" s="10">
        <v>7199</v>
      </c>
      <c r="H2534" s="67">
        <v>6881</v>
      </c>
      <c r="I2534" s="67"/>
      <c r="J2534" s="157">
        <f t="shared" si="12"/>
        <v>19.390243902439025</v>
      </c>
      <c r="K2534" s="168" t="s">
        <v>13</v>
      </c>
      <c r="L2534" s="159">
        <f>AVERAGE(J2534:J2535)</f>
        <v>19.053250325544646</v>
      </c>
      <c r="M2534" s="159">
        <f>_xlfn.STDEV.S(J2534,J2535)</f>
        <v>0.47658088687664879</v>
      </c>
      <c r="N2534" s="33"/>
      <c r="O2534" s="33"/>
      <c r="P2534" s="23">
        <f t="shared" si="1"/>
        <v>164</v>
      </c>
      <c r="Q2534" s="117">
        <f>AVERAGE(P2534:P2535)</f>
        <v>165.35</v>
      </c>
    </row>
    <row r="2535" spans="1:17" ht="15.75" customHeight="1" x14ac:dyDescent="0.3">
      <c r="A2535" s="118">
        <v>3880</v>
      </c>
      <c r="B2535" s="118">
        <v>302</v>
      </c>
      <c r="C2535" s="67" t="s">
        <v>662</v>
      </c>
      <c r="D2535" s="67">
        <v>14</v>
      </c>
      <c r="E2535" s="68">
        <v>43591</v>
      </c>
      <c r="F2535" s="67">
        <v>5225</v>
      </c>
      <c r="G2535" s="10">
        <v>7204</v>
      </c>
      <c r="H2535" s="67">
        <v>6892</v>
      </c>
      <c r="I2535" s="67"/>
      <c r="J2535" s="157">
        <f t="shared" si="12"/>
        <v>18.71625674865027</v>
      </c>
      <c r="K2535" s="168"/>
      <c r="L2535" s="160"/>
      <c r="M2535" s="160"/>
      <c r="N2535" s="33"/>
      <c r="O2535" s="33"/>
      <c r="P2535" s="23">
        <f t="shared" si="1"/>
        <v>166.7</v>
      </c>
      <c r="Q2535" s="117"/>
    </row>
    <row r="2536" spans="1:17" ht="15.75" customHeight="1" x14ac:dyDescent="0.3">
      <c r="A2536" s="118">
        <v>4241</v>
      </c>
      <c r="B2536" s="118">
        <v>271</v>
      </c>
      <c r="C2536" s="67" t="s">
        <v>662</v>
      </c>
      <c r="D2536" s="67">
        <v>15</v>
      </c>
      <c r="E2536" s="68">
        <v>43599</v>
      </c>
      <c r="F2536" s="67">
        <v>5224</v>
      </c>
      <c r="G2536" s="67">
        <v>8160</v>
      </c>
      <c r="H2536" s="67">
        <v>7649</v>
      </c>
      <c r="I2536" s="67"/>
      <c r="J2536" s="157">
        <f t="shared" si="12"/>
        <v>21.072164948453608</v>
      </c>
      <c r="K2536" s="160"/>
      <c r="L2536" s="159">
        <f>AVERAGE(J2536:J2537)</f>
        <v>20.588415662190172</v>
      </c>
      <c r="M2536" s="159">
        <f>_xlfn.STDEV.S(J2536,J2537)</f>
        <v>0.68412480142205789</v>
      </c>
      <c r="N2536" s="33"/>
      <c r="O2536" s="33"/>
      <c r="P2536" s="23">
        <f t="shared" si="1"/>
        <v>242.5</v>
      </c>
      <c r="Q2536" s="117">
        <f>AVERAGE(P2536:P2537)</f>
        <v>235.9</v>
      </c>
    </row>
    <row r="2537" spans="1:17" ht="15.75" customHeight="1" x14ac:dyDescent="0.3">
      <c r="A2537" s="118">
        <v>4242</v>
      </c>
      <c r="B2537" s="118">
        <v>272</v>
      </c>
      <c r="C2537" s="67" t="s">
        <v>662</v>
      </c>
      <c r="D2537" s="67">
        <v>15</v>
      </c>
      <c r="E2537" s="68">
        <v>43599</v>
      </c>
      <c r="F2537" s="67">
        <v>5257</v>
      </c>
      <c r="G2537" s="67">
        <v>8011</v>
      </c>
      <c r="H2537" s="67">
        <v>7550</v>
      </c>
      <c r="I2537" s="67"/>
      <c r="J2537" s="157">
        <f t="shared" si="12"/>
        <v>20.104666375926733</v>
      </c>
      <c r="K2537" s="160"/>
      <c r="L2537" s="160"/>
      <c r="M2537" s="160"/>
      <c r="N2537" s="33"/>
      <c r="O2537" s="33"/>
      <c r="P2537" s="23">
        <f t="shared" si="1"/>
        <v>229.3</v>
      </c>
      <c r="Q2537" s="117"/>
    </row>
    <row r="2538" spans="1:17" ht="15.75" customHeight="1" x14ac:dyDescent="0.3">
      <c r="A2538" s="118">
        <v>4887</v>
      </c>
      <c r="B2538" s="118">
        <v>271</v>
      </c>
      <c r="C2538" s="67" t="s">
        <v>662</v>
      </c>
      <c r="D2538" s="67">
        <v>17</v>
      </c>
      <c r="E2538" s="68">
        <v>43619</v>
      </c>
      <c r="F2538" s="67">
        <v>5224</v>
      </c>
      <c r="G2538" s="67">
        <v>8232</v>
      </c>
      <c r="H2538" s="67">
        <v>7728</v>
      </c>
      <c r="I2538" s="67"/>
      <c r="J2538" s="157">
        <f t="shared" si="12"/>
        <v>20.12779552715655</v>
      </c>
      <c r="K2538" s="168"/>
      <c r="L2538" s="159">
        <f>AVERAGE(J2538:J2539)</f>
        <v>20.392631529812043</v>
      </c>
      <c r="M2538" s="159">
        <f>_xlfn.STDEV.S(J2538,J2539)</f>
        <v>0.37453466676007208</v>
      </c>
      <c r="N2538" s="33"/>
      <c r="O2538" s="33"/>
      <c r="P2538" s="23">
        <f t="shared" si="1"/>
        <v>250.4</v>
      </c>
      <c r="Q2538" s="117">
        <f>AVERAGE(P2538:P2539)</f>
        <v>248.4</v>
      </c>
    </row>
    <row r="2539" spans="1:17" ht="15.75" customHeight="1" x14ac:dyDescent="0.3">
      <c r="A2539" s="118">
        <v>4888</v>
      </c>
      <c r="B2539" s="118">
        <v>272</v>
      </c>
      <c r="C2539" s="67" t="s">
        <v>662</v>
      </c>
      <c r="D2539" s="67">
        <v>17</v>
      </c>
      <c r="E2539" s="68">
        <v>43619</v>
      </c>
      <c r="F2539" s="67">
        <v>5257</v>
      </c>
      <c r="G2539" s="67">
        <v>8230</v>
      </c>
      <c r="H2539" s="67">
        <v>7721</v>
      </c>
      <c r="I2539" s="67"/>
      <c r="J2539" s="157">
        <f t="shared" si="12"/>
        <v>20.657467532467532</v>
      </c>
      <c r="K2539" s="168"/>
      <c r="L2539" s="160"/>
      <c r="M2539" s="160"/>
      <c r="N2539" s="33"/>
      <c r="O2539" s="33"/>
      <c r="P2539" s="23">
        <f t="shared" si="1"/>
        <v>246.4</v>
      </c>
      <c r="Q2539" s="117"/>
    </row>
    <row r="2540" spans="1:17" ht="15.75" customHeight="1" x14ac:dyDescent="0.3">
      <c r="A2540" s="118">
        <v>5465</v>
      </c>
      <c r="B2540" s="118">
        <v>203</v>
      </c>
      <c r="C2540" s="7" t="s">
        <v>662</v>
      </c>
      <c r="D2540" s="7">
        <v>19</v>
      </c>
      <c r="E2540" s="156">
        <v>43637</v>
      </c>
      <c r="F2540" s="7">
        <v>5215</v>
      </c>
      <c r="G2540" s="7">
        <v>8553</v>
      </c>
      <c r="H2540" s="7">
        <v>7909</v>
      </c>
      <c r="I2540" s="7">
        <v>5</v>
      </c>
      <c r="J2540" s="161">
        <f t="shared" si="12"/>
        <v>23.904974016332591</v>
      </c>
      <c r="K2540" s="170"/>
      <c r="L2540" s="162">
        <f>AVERAGE(J2540:J2541)</f>
        <v>24.002777143562817</v>
      </c>
      <c r="M2540" s="162">
        <f>_xlfn.STDEV.S(J2540,J2541)</f>
        <v>0.13831450897148351</v>
      </c>
      <c r="N2540" s="33"/>
      <c r="O2540" s="33"/>
      <c r="P2540" s="23">
        <f t="shared" si="1"/>
        <v>269.39999999999998</v>
      </c>
      <c r="Q2540" s="117">
        <f>AVERAGE(P2540:P2541)</f>
        <v>263.95</v>
      </c>
    </row>
    <row r="2541" spans="1:17" ht="15.75" customHeight="1" x14ac:dyDescent="0.3">
      <c r="A2541" s="118">
        <v>5466</v>
      </c>
      <c r="B2541" s="118">
        <v>204</v>
      </c>
      <c r="C2541" s="7" t="s">
        <v>662</v>
      </c>
      <c r="D2541" s="7">
        <v>19</v>
      </c>
      <c r="E2541" s="156">
        <v>43637</v>
      </c>
      <c r="F2541" s="7">
        <v>5239</v>
      </c>
      <c r="G2541" s="7">
        <v>8447</v>
      </c>
      <c r="H2541" s="7">
        <v>7824</v>
      </c>
      <c r="I2541" s="7"/>
      <c r="J2541" s="161">
        <f t="shared" si="12"/>
        <v>24.100580270793039</v>
      </c>
      <c r="K2541" s="170"/>
      <c r="L2541" s="23"/>
      <c r="M2541" s="23"/>
      <c r="N2541" s="33"/>
      <c r="O2541" s="33"/>
      <c r="P2541" s="23">
        <f t="shared" si="1"/>
        <v>258.5</v>
      </c>
      <c r="Q2541" s="117"/>
    </row>
    <row r="2542" spans="1:17" ht="15.75" customHeight="1" x14ac:dyDescent="0.3">
      <c r="A2542" s="118">
        <v>6253</v>
      </c>
      <c r="B2542" s="118">
        <v>250</v>
      </c>
      <c r="C2542" s="7" t="s">
        <v>662</v>
      </c>
      <c r="D2542" s="7">
        <v>22</v>
      </c>
      <c r="E2542" s="156">
        <v>43685</v>
      </c>
      <c r="F2542" s="7">
        <v>5274</v>
      </c>
      <c r="G2542" s="7">
        <v>7859</v>
      </c>
      <c r="H2542" s="7">
        <v>7454</v>
      </c>
      <c r="I2542" s="7">
        <v>5</v>
      </c>
      <c r="J2542" s="152">
        <f t="shared" si="12"/>
        <v>18.577981651376145</v>
      </c>
      <c r="K2542" s="167"/>
      <c r="L2542" s="154">
        <f>AVERAGE(J2542:J2543)</f>
        <v>18.07617618037915</v>
      </c>
      <c r="M2542" s="154">
        <f>_xlfn.STDEV.S(J2542,J2543)</f>
        <v>0.709660102756972</v>
      </c>
      <c r="N2542" s="33"/>
      <c r="O2542" s="33"/>
      <c r="P2542" s="23">
        <f t="shared" si="1"/>
        <v>218</v>
      </c>
      <c r="Q2542" s="117">
        <f>AVERAGE(P2542:P2543)</f>
        <v>218.25</v>
      </c>
    </row>
    <row r="2543" spans="1:17" ht="15.75" customHeight="1" x14ac:dyDescent="0.3">
      <c r="A2543" s="118">
        <v>6254</v>
      </c>
      <c r="B2543" s="118">
        <v>250</v>
      </c>
      <c r="C2543" s="7" t="s">
        <v>662</v>
      </c>
      <c r="D2543" s="7">
        <v>22</v>
      </c>
      <c r="E2543" s="156">
        <v>43685</v>
      </c>
      <c r="F2543" s="7">
        <v>5274</v>
      </c>
      <c r="G2543" s="7">
        <v>7843</v>
      </c>
      <c r="H2543" s="7">
        <v>7459</v>
      </c>
      <c r="I2543" s="7"/>
      <c r="J2543" s="152">
        <f t="shared" si="12"/>
        <v>17.574370709382151</v>
      </c>
      <c r="K2543" s="167"/>
      <c r="L2543" s="155"/>
      <c r="M2543" s="155"/>
      <c r="N2543" s="33"/>
      <c r="O2543" s="33"/>
      <c r="P2543" s="23">
        <f t="shared" si="1"/>
        <v>218.5</v>
      </c>
      <c r="Q2543" s="117"/>
    </row>
    <row r="2544" spans="1:17" ht="15.75" customHeight="1" x14ac:dyDescent="0.3">
      <c r="A2544" s="118">
        <v>3523</v>
      </c>
      <c r="B2544" s="118">
        <v>279</v>
      </c>
      <c r="C2544" s="67" t="s">
        <v>663</v>
      </c>
      <c r="D2544" s="67">
        <v>13</v>
      </c>
      <c r="E2544" s="68">
        <v>43587</v>
      </c>
      <c r="F2544" s="67">
        <v>5269</v>
      </c>
      <c r="G2544" s="67">
        <v>8186</v>
      </c>
      <c r="H2544" s="67">
        <v>7510</v>
      </c>
      <c r="I2544" s="67">
        <v>1</v>
      </c>
      <c r="J2544" s="157">
        <f t="shared" si="12"/>
        <v>30.165104863900044</v>
      </c>
      <c r="K2544" s="168" t="s">
        <v>407</v>
      </c>
      <c r="L2544" s="159">
        <f>AVERAGE(J2544:J2545)</f>
        <v>31.386417380861616</v>
      </c>
      <c r="M2544" s="159">
        <f>_xlfn.STDEV.S(J2544,J2545)</f>
        <v>1.7271967253830776</v>
      </c>
      <c r="N2544" s="33">
        <v>1</v>
      </c>
      <c r="O2544" s="33"/>
      <c r="P2544" s="23">
        <f t="shared" si="1"/>
        <v>224.1</v>
      </c>
      <c r="Q2544" s="117">
        <f>AVERAGE(P2544:P2545)</f>
        <v>224.6</v>
      </c>
    </row>
    <row r="2545" spans="1:17" ht="15.75" customHeight="1" x14ac:dyDescent="0.3">
      <c r="A2545" s="118">
        <v>3524</v>
      </c>
      <c r="B2545" s="118">
        <v>280</v>
      </c>
      <c r="C2545" s="67" t="s">
        <v>663</v>
      </c>
      <c r="D2545" s="67">
        <v>13</v>
      </c>
      <c r="E2545" s="68">
        <v>43587</v>
      </c>
      <c r="F2545" s="67">
        <v>5260</v>
      </c>
      <c r="G2545" s="67">
        <v>8245</v>
      </c>
      <c r="H2545" s="67">
        <v>7511</v>
      </c>
      <c r="I2545" s="67"/>
      <c r="J2545" s="157">
        <f t="shared" si="12"/>
        <v>32.607729897823191</v>
      </c>
      <c r="K2545" s="168"/>
      <c r="L2545" s="160"/>
      <c r="M2545" s="160"/>
      <c r="N2545" s="33"/>
      <c r="O2545" s="33"/>
      <c r="P2545" s="23">
        <f t="shared" si="1"/>
        <v>225.1</v>
      </c>
      <c r="Q2545" s="117"/>
    </row>
    <row r="2546" spans="1:17" ht="15.75" customHeight="1" x14ac:dyDescent="0.3">
      <c r="A2546" s="118">
        <v>4243</v>
      </c>
      <c r="B2546" s="118">
        <v>273</v>
      </c>
      <c r="C2546" s="67" t="s">
        <v>663</v>
      </c>
      <c r="D2546" s="67">
        <v>15</v>
      </c>
      <c r="E2546" s="68">
        <v>43599</v>
      </c>
      <c r="F2546" s="67">
        <v>5242</v>
      </c>
      <c r="G2546" s="67">
        <v>8179</v>
      </c>
      <c r="H2546" s="67">
        <v>7584</v>
      </c>
      <c r="I2546" s="67"/>
      <c r="J2546" s="157">
        <f t="shared" si="12"/>
        <v>25.405636208368914</v>
      </c>
      <c r="K2546" s="160"/>
      <c r="L2546" s="159">
        <f>AVERAGE(J2546:J2547)</f>
        <v>25.20825525076993</v>
      </c>
      <c r="M2546" s="159">
        <f>_xlfn.STDEV.S(J2546,J2547)</f>
        <v>0.27913882719067451</v>
      </c>
      <c r="N2546" s="33"/>
      <c r="O2546" s="33"/>
      <c r="P2546" s="23">
        <f t="shared" si="1"/>
        <v>234.2</v>
      </c>
      <c r="Q2546" s="117">
        <f>AVERAGE(P2546:P2547)</f>
        <v>232.05</v>
      </c>
    </row>
    <row r="2547" spans="1:17" ht="15.75" customHeight="1" x14ac:dyDescent="0.3">
      <c r="A2547" s="118">
        <v>4244</v>
      </c>
      <c r="B2547" s="118">
        <v>274</v>
      </c>
      <c r="C2547" s="67" t="s">
        <v>663</v>
      </c>
      <c r="D2547" s="67">
        <v>15</v>
      </c>
      <c r="E2547" s="68">
        <v>43599</v>
      </c>
      <c r="F2547" s="67">
        <v>5233</v>
      </c>
      <c r="G2547" s="67">
        <v>8107</v>
      </c>
      <c r="H2547" s="67">
        <v>7532</v>
      </c>
      <c r="I2547" s="67"/>
      <c r="J2547" s="157">
        <f t="shared" si="12"/>
        <v>25.010874293170943</v>
      </c>
      <c r="K2547" s="160"/>
      <c r="L2547" s="160"/>
      <c r="M2547" s="160"/>
      <c r="N2547" s="33"/>
      <c r="O2547" s="33"/>
      <c r="P2547" s="23">
        <f t="shared" si="1"/>
        <v>229.9</v>
      </c>
      <c r="Q2547" s="117"/>
    </row>
    <row r="2548" spans="1:17" ht="15.75" customHeight="1" x14ac:dyDescent="0.3">
      <c r="A2548" s="118">
        <v>4889</v>
      </c>
      <c r="B2548" s="118">
        <v>273</v>
      </c>
      <c r="C2548" s="67" t="s">
        <v>663</v>
      </c>
      <c r="D2548" s="67">
        <v>17</v>
      </c>
      <c r="E2548" s="68">
        <v>43619</v>
      </c>
      <c r="F2548" s="67">
        <v>5242</v>
      </c>
      <c r="G2548" s="67">
        <v>8146</v>
      </c>
      <c r="H2548" s="67">
        <v>7529</v>
      </c>
      <c r="I2548" s="67"/>
      <c r="J2548" s="157">
        <f t="shared" si="12"/>
        <v>26.978574551814603</v>
      </c>
      <c r="K2548" s="168"/>
      <c r="L2548" s="159">
        <f>AVERAGE(J2548:J2549)</f>
        <v>27.306564526020374</v>
      </c>
      <c r="M2548" s="159">
        <f>_xlfn.STDEV.S(J2548,J2549)</f>
        <v>0.46384786984420268</v>
      </c>
      <c r="N2548" s="33"/>
      <c r="O2548" s="33"/>
      <c r="P2548" s="23">
        <f t="shared" si="1"/>
        <v>228.7</v>
      </c>
      <c r="Q2548" s="117">
        <f>AVERAGE(P2548:P2549)</f>
        <v>224.89999999999998</v>
      </c>
    </row>
    <row r="2549" spans="1:17" ht="15.75" customHeight="1" x14ac:dyDescent="0.3">
      <c r="A2549" s="118">
        <v>4890</v>
      </c>
      <c r="B2549" s="118">
        <v>274</v>
      </c>
      <c r="C2549" s="67" t="s">
        <v>663</v>
      </c>
      <c r="D2549" s="67">
        <v>17</v>
      </c>
      <c r="E2549" s="68">
        <v>43619</v>
      </c>
      <c r="F2549" s="67">
        <v>5233</v>
      </c>
      <c r="G2549" s="67">
        <v>8055</v>
      </c>
      <c r="H2549" s="67">
        <v>7444</v>
      </c>
      <c r="I2549" s="67"/>
      <c r="J2549" s="157">
        <f t="shared" si="12"/>
        <v>27.634554500226145</v>
      </c>
      <c r="K2549" s="168"/>
      <c r="L2549" s="160"/>
      <c r="M2549" s="160"/>
      <c r="N2549" s="33"/>
      <c r="O2549" s="33"/>
      <c r="P2549" s="23">
        <f t="shared" si="1"/>
        <v>221.1</v>
      </c>
      <c r="Q2549" s="117"/>
    </row>
    <row r="2550" spans="1:17" ht="15.75" customHeight="1" x14ac:dyDescent="0.3">
      <c r="A2550" s="118">
        <v>5467</v>
      </c>
      <c r="B2550" s="118">
        <v>205</v>
      </c>
      <c r="C2550" s="7" t="s">
        <v>663</v>
      </c>
      <c r="D2550" s="7">
        <v>19</v>
      </c>
      <c r="E2550" s="156">
        <v>43637</v>
      </c>
      <c r="F2550" s="7">
        <v>5204</v>
      </c>
      <c r="G2550" s="7">
        <v>7717</v>
      </c>
      <c r="H2550" s="7">
        <v>7211</v>
      </c>
      <c r="I2550" s="7">
        <v>7</v>
      </c>
      <c r="J2550" s="161">
        <f t="shared" si="12"/>
        <v>25.211758844045839</v>
      </c>
      <c r="K2550" s="170"/>
      <c r="L2550" s="162">
        <f>AVERAGE(J2550:J2551)</f>
        <v>24.886581176408882</v>
      </c>
      <c r="M2550" s="162">
        <f>_xlfn.STDEV.S(J2550,J2551)</f>
        <v>0.4598706677530332</v>
      </c>
      <c r="N2550" s="33"/>
      <c r="O2550" s="33"/>
      <c r="P2550" s="23">
        <f t="shared" si="1"/>
        <v>200.70000000000002</v>
      </c>
      <c r="Q2550" s="117">
        <f>AVERAGE(P2550:P2551)</f>
        <v>205.8</v>
      </c>
    </row>
    <row r="2551" spans="1:17" ht="15.75" customHeight="1" x14ac:dyDescent="0.3">
      <c r="A2551" s="118">
        <v>5468</v>
      </c>
      <c r="B2551" s="118">
        <v>206</v>
      </c>
      <c r="C2551" s="7" t="s">
        <v>663</v>
      </c>
      <c r="D2551" s="7">
        <v>19</v>
      </c>
      <c r="E2551" s="156">
        <v>43637</v>
      </c>
      <c r="F2551" s="7">
        <v>5233</v>
      </c>
      <c r="G2551" s="7">
        <v>7860</v>
      </c>
      <c r="H2551" s="7">
        <v>7342</v>
      </c>
      <c r="I2551" s="7"/>
      <c r="J2551" s="161">
        <f t="shared" si="12"/>
        <v>24.561403508771928</v>
      </c>
      <c r="K2551" s="170"/>
      <c r="L2551" s="23"/>
      <c r="M2551" s="23"/>
      <c r="N2551" s="33"/>
      <c r="O2551" s="33"/>
      <c r="P2551" s="23">
        <f t="shared" si="1"/>
        <v>210.9</v>
      </c>
      <c r="Q2551" s="117"/>
    </row>
    <row r="2552" spans="1:17" ht="15.75" customHeight="1" x14ac:dyDescent="0.3">
      <c r="A2552" s="118">
        <v>6255</v>
      </c>
      <c r="B2552" s="118">
        <v>251</v>
      </c>
      <c r="C2552" s="7" t="s">
        <v>663</v>
      </c>
      <c r="D2552" s="7">
        <v>22</v>
      </c>
      <c r="E2552" s="156">
        <v>43685</v>
      </c>
      <c r="F2552" s="7">
        <v>5258</v>
      </c>
      <c r="G2552" s="7">
        <v>8222</v>
      </c>
      <c r="H2552" s="7">
        <v>7740</v>
      </c>
      <c r="I2552" s="7">
        <v>7</v>
      </c>
      <c r="J2552" s="152">
        <f t="shared" si="12"/>
        <v>19.419822723609993</v>
      </c>
      <c r="K2552" s="167"/>
      <c r="L2552" s="154">
        <f>AVERAGE(J2552:J2553)</f>
        <v>18.732948904467115</v>
      </c>
      <c r="M2552" s="154">
        <f>_xlfn.STDEV.S(J2552,J2553)</f>
        <v>0.97138627067086536</v>
      </c>
      <c r="N2552" s="33"/>
      <c r="O2552" s="33"/>
      <c r="P2552" s="23">
        <f t="shared" si="1"/>
        <v>248.2</v>
      </c>
      <c r="Q2552" s="117">
        <f>AVERAGE(P2552:P2553)</f>
        <v>241.3</v>
      </c>
    </row>
    <row r="2553" spans="1:17" ht="15.75" customHeight="1" x14ac:dyDescent="0.3">
      <c r="A2553" s="118">
        <v>6256</v>
      </c>
      <c r="B2553" s="118">
        <v>251</v>
      </c>
      <c r="C2553" s="7" t="s">
        <v>663</v>
      </c>
      <c r="D2553" s="7">
        <v>22</v>
      </c>
      <c r="E2553" s="156">
        <v>43685</v>
      </c>
      <c r="F2553" s="7">
        <v>5258</v>
      </c>
      <c r="G2553" s="7">
        <v>8025</v>
      </c>
      <c r="H2553" s="7">
        <v>7602</v>
      </c>
      <c r="I2553" s="7"/>
      <c r="J2553" s="152">
        <f t="shared" si="12"/>
        <v>18.046075085324233</v>
      </c>
      <c r="K2553" s="167"/>
      <c r="L2553" s="155"/>
      <c r="M2553" s="155"/>
      <c r="N2553" s="33"/>
      <c r="O2553" s="33"/>
      <c r="P2553" s="23">
        <f t="shared" si="1"/>
        <v>234.4</v>
      </c>
      <c r="Q2553" s="117"/>
    </row>
    <row r="2554" spans="1:17" ht="15.75" customHeight="1" x14ac:dyDescent="0.3">
      <c r="A2554" s="118">
        <v>3011</v>
      </c>
      <c r="B2554" s="118">
        <v>95</v>
      </c>
      <c r="C2554" s="67" t="s">
        <v>664</v>
      </c>
      <c r="D2554" s="67">
        <v>11</v>
      </c>
      <c r="E2554" s="68">
        <v>43571</v>
      </c>
      <c r="F2554" s="10">
        <v>5232</v>
      </c>
      <c r="G2554" s="67">
        <v>7858</v>
      </c>
      <c r="H2554" s="67">
        <v>7267</v>
      </c>
      <c r="I2554" s="67">
        <v>1</v>
      </c>
      <c r="J2554" s="157">
        <f t="shared" si="12"/>
        <v>29.041769041769044</v>
      </c>
      <c r="K2554" s="168" t="s">
        <v>13</v>
      </c>
      <c r="L2554" s="159">
        <f>AVERAGE(J2554:J2555)</f>
        <v>29.209879736195525</v>
      </c>
      <c r="M2554" s="159">
        <f>_xlfn.STDEV.S(J2554,J2555)</f>
        <v>0.23774442403789128</v>
      </c>
      <c r="N2554" s="33">
        <v>1</v>
      </c>
      <c r="O2554" s="33"/>
      <c r="P2554" s="23">
        <f t="shared" si="1"/>
        <v>203.50000000000003</v>
      </c>
      <c r="Q2554" s="117">
        <f>AVERAGE(P2554:P2555)</f>
        <v>206.25</v>
      </c>
    </row>
    <row r="2555" spans="1:17" ht="15.75" customHeight="1" x14ac:dyDescent="0.3">
      <c r="A2555" s="118">
        <v>3012</v>
      </c>
      <c r="B2555" s="118">
        <v>96</v>
      </c>
      <c r="C2555" s="67" t="s">
        <v>664</v>
      </c>
      <c r="D2555" s="67">
        <v>11</v>
      </c>
      <c r="E2555" s="68">
        <v>43571</v>
      </c>
      <c r="F2555" s="10">
        <v>5242</v>
      </c>
      <c r="G2555" s="67">
        <v>7946</v>
      </c>
      <c r="H2555" s="67">
        <v>7332</v>
      </c>
      <c r="I2555" s="67"/>
      <c r="J2555" s="157">
        <f t="shared" si="12"/>
        <v>29.37799043062201</v>
      </c>
      <c r="K2555" s="168"/>
      <c r="L2555" s="160"/>
      <c r="M2555" s="160"/>
      <c r="N2555" s="33"/>
      <c r="O2555" s="33"/>
      <c r="P2555" s="23">
        <f t="shared" si="1"/>
        <v>209</v>
      </c>
      <c r="Q2555" s="117"/>
    </row>
    <row r="2556" spans="1:17" ht="15.75" customHeight="1" x14ac:dyDescent="0.3">
      <c r="A2556" s="118">
        <v>3881</v>
      </c>
      <c r="B2556" s="118">
        <v>303</v>
      </c>
      <c r="C2556" s="67" t="s">
        <v>664</v>
      </c>
      <c r="D2556" s="67">
        <v>14</v>
      </c>
      <c r="E2556" s="68">
        <v>43591</v>
      </c>
      <c r="F2556" s="67">
        <v>5303</v>
      </c>
      <c r="G2556" s="10">
        <v>8972</v>
      </c>
      <c r="H2556" s="67">
        <v>8363</v>
      </c>
      <c r="I2556" s="67"/>
      <c r="J2556" s="157">
        <f t="shared" si="12"/>
        <v>19.901960784313726</v>
      </c>
      <c r="K2556" s="168" t="s">
        <v>13</v>
      </c>
      <c r="L2556" s="159">
        <f>AVERAGE(J2556:J2557)</f>
        <v>19.877685299741312</v>
      </c>
      <c r="M2556" s="159">
        <f>_xlfn.STDEV.S(J2556,J2557)</f>
        <v>3.4330719515486108E-2</v>
      </c>
      <c r="N2556" s="33"/>
      <c r="O2556" s="33"/>
      <c r="P2556" s="23">
        <f t="shared" si="1"/>
        <v>306</v>
      </c>
      <c r="Q2556" s="117">
        <f>AVERAGE(P2556:P2557)</f>
        <v>309.89999999999998</v>
      </c>
    </row>
    <row r="2557" spans="1:17" ht="15.75" customHeight="1" x14ac:dyDescent="0.3">
      <c r="A2557" s="118">
        <v>3882</v>
      </c>
      <c r="B2557" s="118">
        <v>304</v>
      </c>
      <c r="C2557" s="67" t="s">
        <v>664</v>
      </c>
      <c r="D2557" s="67">
        <v>14</v>
      </c>
      <c r="E2557" s="68">
        <v>43591</v>
      </c>
      <c r="F2557" s="67">
        <v>5212</v>
      </c>
      <c r="G2557" s="10">
        <v>8973</v>
      </c>
      <c r="H2557" s="67">
        <v>8350</v>
      </c>
      <c r="I2557" s="67"/>
      <c r="J2557" s="157">
        <f t="shared" si="12"/>
        <v>19.853409815168899</v>
      </c>
      <c r="K2557" s="168"/>
      <c r="L2557" s="160"/>
      <c r="M2557" s="160"/>
      <c r="N2557" s="33"/>
      <c r="O2557" s="33"/>
      <c r="P2557" s="23">
        <f t="shared" si="1"/>
        <v>313.8</v>
      </c>
      <c r="Q2557" s="117"/>
    </row>
    <row r="2558" spans="1:17" ht="15.75" customHeight="1" x14ac:dyDescent="0.3">
      <c r="A2558" s="118">
        <v>4245</v>
      </c>
      <c r="B2558" s="118">
        <v>275</v>
      </c>
      <c r="C2558" s="67" t="s">
        <v>664</v>
      </c>
      <c r="D2558" s="67">
        <v>15</v>
      </c>
      <c r="E2558" s="68">
        <v>43599</v>
      </c>
      <c r="F2558" s="67">
        <v>5274</v>
      </c>
      <c r="G2558" s="67">
        <v>8544</v>
      </c>
      <c r="H2558" s="67">
        <v>8033</v>
      </c>
      <c r="I2558" s="67"/>
      <c r="J2558" s="157">
        <f t="shared" si="12"/>
        <v>18.5212033345415</v>
      </c>
      <c r="K2558" s="160"/>
      <c r="L2558" s="159">
        <f>AVERAGE(J2558:J2559)</f>
        <v>18.654092791531106</v>
      </c>
      <c r="M2558" s="159">
        <f>_xlfn.STDEV.S(J2558,J2559)</f>
        <v>0.18793407237109402</v>
      </c>
      <c r="N2558" s="33"/>
      <c r="O2558" s="33"/>
      <c r="P2558" s="23">
        <f t="shared" si="1"/>
        <v>275.89999999999998</v>
      </c>
      <c r="Q2558" s="117">
        <f>AVERAGE(P2558:P2559)</f>
        <v>273.14999999999998</v>
      </c>
    </row>
    <row r="2559" spans="1:17" ht="15.75" customHeight="1" x14ac:dyDescent="0.3">
      <c r="A2559" s="118">
        <v>4246</v>
      </c>
      <c r="B2559" s="118">
        <v>276</v>
      </c>
      <c r="C2559" s="67" t="s">
        <v>664</v>
      </c>
      <c r="D2559" s="67">
        <v>15</v>
      </c>
      <c r="E2559" s="68">
        <v>43599</v>
      </c>
      <c r="F2559" s="67">
        <v>5217</v>
      </c>
      <c r="G2559" s="67">
        <v>8429</v>
      </c>
      <c r="H2559" s="67">
        <v>7921</v>
      </c>
      <c r="I2559" s="67"/>
      <c r="J2559" s="157">
        <f t="shared" si="12"/>
        <v>18.786982248520708</v>
      </c>
      <c r="K2559" s="160"/>
      <c r="L2559" s="160"/>
      <c r="M2559" s="160"/>
      <c r="N2559" s="33"/>
      <c r="O2559" s="33"/>
      <c r="P2559" s="23">
        <f t="shared" si="1"/>
        <v>270.39999999999998</v>
      </c>
      <c r="Q2559" s="117"/>
    </row>
    <row r="2560" spans="1:17" ht="15.75" customHeight="1" x14ac:dyDescent="0.3">
      <c r="A2560" s="118">
        <v>4891</v>
      </c>
      <c r="B2560" s="118">
        <v>275</v>
      </c>
      <c r="C2560" s="67" t="s">
        <v>664</v>
      </c>
      <c r="D2560" s="67">
        <v>17</v>
      </c>
      <c r="E2560" s="68">
        <v>43619</v>
      </c>
      <c r="F2560" s="67">
        <v>5274</v>
      </c>
      <c r="G2560" s="67">
        <v>8143</v>
      </c>
      <c r="H2560" s="67">
        <v>7658</v>
      </c>
      <c r="I2560" s="67"/>
      <c r="J2560" s="157">
        <f t="shared" si="12"/>
        <v>20.343959731543624</v>
      </c>
      <c r="K2560" s="168"/>
      <c r="L2560" s="159">
        <f>AVERAGE(J2560:J2561)</f>
        <v>20.330914573675592</v>
      </c>
      <c r="M2560" s="159">
        <f>_xlfn.STDEV.S(J2560,J2561)</f>
        <v>1.8448639180268251E-2</v>
      </c>
      <c r="N2560" s="33"/>
      <c r="O2560" s="33"/>
      <c r="P2560" s="23">
        <f t="shared" si="1"/>
        <v>238.4</v>
      </c>
      <c r="Q2560" s="117">
        <f>AVERAGE(P2560:P2561)</f>
        <v>235.60000000000002</v>
      </c>
    </row>
    <row r="2561" spans="1:17" ht="15.75" customHeight="1" x14ac:dyDescent="0.3">
      <c r="A2561" s="118">
        <v>4892</v>
      </c>
      <c r="B2561" s="118">
        <v>276</v>
      </c>
      <c r="C2561" s="67" t="s">
        <v>664</v>
      </c>
      <c r="D2561" s="67">
        <v>17</v>
      </c>
      <c r="E2561" s="68">
        <v>43619</v>
      </c>
      <c r="F2561" s="67">
        <v>5217</v>
      </c>
      <c r="G2561" s="67">
        <v>8018</v>
      </c>
      <c r="H2561" s="67">
        <v>7545</v>
      </c>
      <c r="I2561" s="67"/>
      <c r="J2561" s="157">
        <f t="shared" si="12"/>
        <v>20.317869415807561</v>
      </c>
      <c r="K2561" s="168"/>
      <c r="L2561" s="160"/>
      <c r="M2561" s="160"/>
      <c r="N2561" s="33"/>
      <c r="O2561" s="33"/>
      <c r="P2561" s="23">
        <f t="shared" si="1"/>
        <v>232.8</v>
      </c>
      <c r="Q2561" s="117"/>
    </row>
    <row r="2562" spans="1:17" ht="15.75" customHeight="1" x14ac:dyDescent="0.3">
      <c r="A2562" s="118">
        <v>5469</v>
      </c>
      <c r="B2562" s="118">
        <v>207</v>
      </c>
      <c r="C2562" s="7" t="s">
        <v>664</v>
      </c>
      <c r="D2562" s="7">
        <v>19</v>
      </c>
      <c r="E2562" s="156">
        <v>43637</v>
      </c>
      <c r="F2562" s="7">
        <v>5236</v>
      </c>
      <c r="G2562" s="7">
        <v>7463</v>
      </c>
      <c r="H2562" s="7">
        <v>7047</v>
      </c>
      <c r="I2562" s="7">
        <v>5</v>
      </c>
      <c r="J2562" s="161">
        <f t="shared" si="12"/>
        <v>22.97073440088349</v>
      </c>
      <c r="K2562" s="170"/>
      <c r="L2562" s="162">
        <f>AVERAGE(J2562:J2563)</f>
        <v>23.391475797726812</v>
      </c>
      <c r="M2562" s="162">
        <f>_xlfn.STDEV.S(J2562,J2563)</f>
        <v>0.59501818966762676</v>
      </c>
      <c r="N2562" s="33"/>
      <c r="O2562" s="33"/>
      <c r="P2562" s="23">
        <f t="shared" si="1"/>
        <v>181.1</v>
      </c>
      <c r="Q2562" s="117">
        <f>AVERAGE(P2562:P2563)</f>
        <v>178.95</v>
      </c>
    </row>
    <row r="2563" spans="1:17" ht="15.75" customHeight="1" x14ac:dyDescent="0.3">
      <c r="A2563" s="118">
        <v>5470</v>
      </c>
      <c r="B2563" s="118">
        <v>208</v>
      </c>
      <c r="C2563" s="7" t="s">
        <v>664</v>
      </c>
      <c r="D2563" s="7">
        <v>19</v>
      </c>
      <c r="E2563" s="156">
        <v>43637</v>
      </c>
      <c r="F2563" s="7">
        <v>5202</v>
      </c>
      <c r="G2563" s="7">
        <v>7391</v>
      </c>
      <c r="H2563" s="7">
        <v>6970</v>
      </c>
      <c r="I2563" s="7"/>
      <c r="J2563" s="161">
        <f t="shared" si="12"/>
        <v>23.812217194570135</v>
      </c>
      <c r="K2563" s="170"/>
      <c r="L2563" s="23"/>
      <c r="M2563" s="23"/>
      <c r="N2563" s="33"/>
      <c r="O2563" s="33"/>
      <c r="P2563" s="23">
        <f t="shared" si="1"/>
        <v>176.8</v>
      </c>
      <c r="Q2563" s="117"/>
    </row>
    <row r="2564" spans="1:17" ht="15.75" customHeight="1" x14ac:dyDescent="0.3">
      <c r="A2564" s="118">
        <v>6257</v>
      </c>
      <c r="B2564" s="118">
        <v>252</v>
      </c>
      <c r="C2564" s="7" t="s">
        <v>664</v>
      </c>
      <c r="D2564" s="7">
        <v>22</v>
      </c>
      <c r="E2564" s="156">
        <v>43685</v>
      </c>
      <c r="F2564" s="7">
        <v>5296</v>
      </c>
      <c r="G2564" s="7">
        <v>7351</v>
      </c>
      <c r="H2564" s="7">
        <v>7045</v>
      </c>
      <c r="I2564" s="7">
        <v>5</v>
      </c>
      <c r="J2564" s="152">
        <f t="shared" si="12"/>
        <v>17.495711835334475</v>
      </c>
      <c r="K2564" s="167"/>
      <c r="L2564" s="154">
        <f>AVERAGE(J2564:J2565)</f>
        <v>17.187346363527112</v>
      </c>
      <c r="M2564" s="154">
        <f>_xlfn.STDEV.S(J2564,J2565)</f>
        <v>0.43609463239755381</v>
      </c>
      <c r="N2564" s="33"/>
      <c r="O2564" s="33"/>
      <c r="P2564" s="23">
        <f t="shared" si="1"/>
        <v>174.9</v>
      </c>
      <c r="Q2564" s="117">
        <f>AVERAGE(P2564:P2565)</f>
        <v>181.65</v>
      </c>
    </row>
    <row r="2565" spans="1:17" ht="15.75" customHeight="1" x14ac:dyDescent="0.3">
      <c r="A2565" s="118">
        <v>6258</v>
      </c>
      <c r="B2565" s="118">
        <v>252</v>
      </c>
      <c r="C2565" s="7" t="s">
        <v>664</v>
      </c>
      <c r="D2565" s="7">
        <v>22</v>
      </c>
      <c r="E2565" s="156">
        <v>43685</v>
      </c>
      <c r="F2565" s="7">
        <v>5296</v>
      </c>
      <c r="G2565" s="7">
        <v>7498</v>
      </c>
      <c r="H2565" s="7">
        <v>7180</v>
      </c>
      <c r="I2565" s="7"/>
      <c r="J2565" s="152">
        <f t="shared" si="12"/>
        <v>16.878980891719745</v>
      </c>
      <c r="K2565" s="167"/>
      <c r="L2565" s="155"/>
      <c r="M2565" s="155"/>
      <c r="N2565" s="33"/>
      <c r="O2565" s="33"/>
      <c r="P2565" s="23">
        <f t="shared" si="1"/>
        <v>188.4</v>
      </c>
      <c r="Q2565" s="117"/>
    </row>
    <row r="2566" spans="1:17" ht="15.75" customHeight="1" x14ac:dyDescent="0.3">
      <c r="A2566" s="118">
        <v>3013</v>
      </c>
      <c r="B2566" s="118">
        <v>97</v>
      </c>
      <c r="C2566" s="57" t="s">
        <v>665</v>
      </c>
      <c r="D2566" s="57">
        <v>11</v>
      </c>
      <c r="E2566" s="58">
        <v>43571</v>
      </c>
      <c r="F2566" s="151">
        <v>5287</v>
      </c>
      <c r="G2566" s="57">
        <v>7337</v>
      </c>
      <c r="H2566" s="57">
        <v>6793</v>
      </c>
      <c r="I2566" s="57">
        <v>2</v>
      </c>
      <c r="J2566" s="152">
        <f t="shared" si="12"/>
        <v>36.122177954847281</v>
      </c>
      <c r="K2566" s="167" t="s">
        <v>13</v>
      </c>
      <c r="L2566" s="154">
        <f>AVERAGE(J2566:J2567)</f>
        <v>36.181244016183328</v>
      </c>
      <c r="M2566" s="154">
        <f>_xlfn.STDEV.S(J2566,J2567)</f>
        <v>8.3532025017398717E-2</v>
      </c>
      <c r="N2566" s="33">
        <v>2</v>
      </c>
      <c r="O2566" s="33"/>
      <c r="P2566" s="23">
        <f t="shared" si="1"/>
        <v>150.6</v>
      </c>
      <c r="Q2566" s="117">
        <f>AVERAGE(P2566:P2567)</f>
        <v>152.69999999999999</v>
      </c>
    </row>
    <row r="2567" spans="1:17" ht="15.75" customHeight="1" x14ac:dyDescent="0.3">
      <c r="A2567" s="118">
        <v>3014</v>
      </c>
      <c r="B2567" s="118">
        <v>98</v>
      </c>
      <c r="C2567" s="57" t="s">
        <v>665</v>
      </c>
      <c r="D2567" s="57">
        <v>11</v>
      </c>
      <c r="E2567" s="58">
        <v>43571</v>
      </c>
      <c r="F2567" s="151">
        <v>5252</v>
      </c>
      <c r="G2567" s="57">
        <v>7361</v>
      </c>
      <c r="H2567" s="57">
        <v>6800</v>
      </c>
      <c r="I2567" s="57"/>
      <c r="J2567" s="152">
        <f t="shared" si="12"/>
        <v>36.240310077519375</v>
      </c>
      <c r="K2567" s="167"/>
      <c r="L2567" s="155"/>
      <c r="M2567" s="155"/>
      <c r="N2567" s="33"/>
      <c r="O2567" s="33"/>
      <c r="P2567" s="23">
        <f t="shared" si="1"/>
        <v>154.80000000000001</v>
      </c>
      <c r="Q2567" s="117"/>
    </row>
    <row r="2568" spans="1:17" ht="15.75" customHeight="1" x14ac:dyDescent="0.3">
      <c r="A2568" s="118">
        <v>3883</v>
      </c>
      <c r="B2568" s="118">
        <v>305</v>
      </c>
      <c r="C2568" s="57" t="s">
        <v>665</v>
      </c>
      <c r="D2568" s="57">
        <v>14</v>
      </c>
      <c r="E2568" s="58">
        <v>43591</v>
      </c>
      <c r="F2568" s="57">
        <v>5301</v>
      </c>
      <c r="G2568" s="151">
        <v>7500</v>
      </c>
      <c r="H2568" s="57">
        <v>6955</v>
      </c>
      <c r="I2568" s="57"/>
      <c r="J2568" s="152">
        <f t="shared" si="12"/>
        <v>32.950423216444982</v>
      </c>
      <c r="K2568" s="167" t="s">
        <v>13</v>
      </c>
      <c r="L2568" s="154">
        <f>AVERAGE(J2568:J2569)</f>
        <v>32.235409383253391</v>
      </c>
      <c r="M2568" s="154">
        <f>_xlfn.STDEV.S(J2568,J2569)</f>
        <v>1.0111822601839195</v>
      </c>
      <c r="N2568" s="33"/>
      <c r="O2568" s="33"/>
      <c r="P2568" s="23">
        <f t="shared" si="1"/>
        <v>165.4</v>
      </c>
      <c r="Q2568" s="117">
        <f>AVERAGE(P2568:P2569)</f>
        <v>163.60000000000002</v>
      </c>
    </row>
    <row r="2569" spans="1:17" ht="15.75" customHeight="1" x14ac:dyDescent="0.3">
      <c r="A2569" s="118">
        <v>3884</v>
      </c>
      <c r="B2569" s="118">
        <v>306</v>
      </c>
      <c r="C2569" s="57" t="s">
        <v>665</v>
      </c>
      <c r="D2569" s="57">
        <v>14</v>
      </c>
      <c r="E2569" s="58">
        <v>43591</v>
      </c>
      <c r="F2569" s="57">
        <v>5254</v>
      </c>
      <c r="G2569" s="151">
        <v>7382</v>
      </c>
      <c r="H2569" s="57">
        <v>6872</v>
      </c>
      <c r="I2569" s="57"/>
      <c r="J2569" s="152">
        <f t="shared" si="12"/>
        <v>31.520395550061803</v>
      </c>
      <c r="K2569" s="167"/>
      <c r="L2569" s="155"/>
      <c r="M2569" s="155"/>
      <c r="N2569" s="33"/>
      <c r="O2569" s="33"/>
      <c r="P2569" s="23">
        <f t="shared" si="1"/>
        <v>161.80000000000001</v>
      </c>
      <c r="Q2569" s="117"/>
    </row>
    <row r="2570" spans="1:17" ht="15.75" customHeight="1" x14ac:dyDescent="0.3">
      <c r="A2570" s="118">
        <v>4535</v>
      </c>
      <c r="B2570" s="118">
        <v>241</v>
      </c>
      <c r="C2570" s="57" t="s">
        <v>665</v>
      </c>
      <c r="D2570" s="57">
        <v>16</v>
      </c>
      <c r="E2570" s="58">
        <v>43607</v>
      </c>
      <c r="F2570" s="57">
        <v>5180</v>
      </c>
      <c r="G2570" s="57">
        <v>8544</v>
      </c>
      <c r="H2570" s="57">
        <v>7976</v>
      </c>
      <c r="I2570" s="57">
        <v>2</v>
      </c>
      <c r="J2570" s="152">
        <f t="shared" si="12"/>
        <v>20.314735336194563</v>
      </c>
      <c r="K2570" s="167"/>
      <c r="L2570" s="154">
        <f>AVERAGE(J2570:J2571)</f>
        <v>20.555946989328536</v>
      </c>
      <c r="M2570" s="154">
        <f>_xlfn.STDEV.S(J2570,J2571)</f>
        <v>0.3411247912644999</v>
      </c>
      <c r="N2570" s="33"/>
      <c r="O2570" s="33"/>
      <c r="P2570" s="23">
        <f t="shared" si="1"/>
        <v>279.60000000000002</v>
      </c>
      <c r="Q2570" s="117">
        <f>AVERAGE(P2570:P2571)</f>
        <v>266.5</v>
      </c>
    </row>
    <row r="2571" spans="1:17" ht="15.75" customHeight="1" x14ac:dyDescent="0.3">
      <c r="A2571" s="118">
        <v>4536</v>
      </c>
      <c r="B2571" s="118">
        <v>242</v>
      </c>
      <c r="C2571" s="57" t="s">
        <v>665</v>
      </c>
      <c r="D2571" s="57">
        <v>16</v>
      </c>
      <c r="E2571" s="58">
        <v>43607</v>
      </c>
      <c r="F2571" s="57">
        <v>5268</v>
      </c>
      <c r="G2571" s="57">
        <v>8329</v>
      </c>
      <c r="H2571" s="57">
        <v>7802</v>
      </c>
      <c r="I2571" s="57"/>
      <c r="J2571" s="152">
        <f t="shared" si="12"/>
        <v>20.797158642462509</v>
      </c>
      <c r="K2571" s="167"/>
      <c r="L2571" s="155"/>
      <c r="M2571" s="155"/>
      <c r="N2571" s="33"/>
      <c r="O2571" s="33"/>
      <c r="P2571" s="23">
        <f t="shared" si="1"/>
        <v>253.4</v>
      </c>
      <c r="Q2571" s="117"/>
    </row>
    <row r="2572" spans="1:17" ht="15.75" customHeight="1" x14ac:dyDescent="0.3">
      <c r="A2572" s="118">
        <v>5181</v>
      </c>
      <c r="B2572" s="118">
        <v>241</v>
      </c>
      <c r="C2572" s="57" t="s">
        <v>665</v>
      </c>
      <c r="D2572" s="57">
        <v>18</v>
      </c>
      <c r="E2572" s="58">
        <v>43626</v>
      </c>
      <c r="F2572" s="57">
        <v>5180</v>
      </c>
      <c r="G2572" s="57">
        <v>7527</v>
      </c>
      <c r="H2572" s="57">
        <v>7083</v>
      </c>
      <c r="I2572" s="57">
        <v>8</v>
      </c>
      <c r="J2572" s="152">
        <f t="shared" si="12"/>
        <v>23.331581713084603</v>
      </c>
      <c r="K2572" s="167"/>
      <c r="L2572" s="154">
        <f>AVERAGE(J2572:J2573)</f>
        <v>23.034924867185744</v>
      </c>
      <c r="M2572" s="154">
        <f>_xlfn.STDEV.S(J2572,J2573)</f>
        <v>0.41953613484098917</v>
      </c>
      <c r="N2572" s="33"/>
      <c r="O2572" s="33"/>
      <c r="P2572" s="23">
        <f t="shared" si="1"/>
        <v>190.3</v>
      </c>
      <c r="Q2572" s="117">
        <f>AVERAGE(P2572:P2573)</f>
        <v>198.5</v>
      </c>
    </row>
    <row r="2573" spans="1:17" ht="15.75" customHeight="1" x14ac:dyDescent="0.3">
      <c r="A2573" s="118">
        <v>5182</v>
      </c>
      <c r="B2573" s="118">
        <v>242</v>
      </c>
      <c r="C2573" s="57" t="s">
        <v>665</v>
      </c>
      <c r="D2573" s="57">
        <v>18</v>
      </c>
      <c r="E2573" s="58">
        <v>43626</v>
      </c>
      <c r="F2573" s="57">
        <v>5268</v>
      </c>
      <c r="G2573" s="57">
        <v>7805</v>
      </c>
      <c r="H2573" s="57">
        <v>7335</v>
      </c>
      <c r="I2573" s="57"/>
      <c r="J2573" s="152">
        <f t="shared" si="12"/>
        <v>22.738268021286888</v>
      </c>
      <c r="K2573" s="167"/>
      <c r="L2573" s="155"/>
      <c r="M2573" s="155"/>
      <c r="N2573" s="33"/>
      <c r="O2573" s="33"/>
      <c r="P2573" s="23">
        <f t="shared" si="1"/>
        <v>206.7</v>
      </c>
      <c r="Q2573" s="117"/>
    </row>
    <row r="2574" spans="1:17" ht="15.75" customHeight="1" x14ac:dyDescent="0.3">
      <c r="A2574" s="118">
        <v>5699</v>
      </c>
      <c r="B2574" s="118">
        <v>143</v>
      </c>
      <c r="C2574" s="7" t="s">
        <v>665</v>
      </c>
      <c r="D2574" s="7">
        <v>21</v>
      </c>
      <c r="E2574" s="156">
        <v>43657</v>
      </c>
      <c r="F2574" s="7">
        <v>5229</v>
      </c>
      <c r="G2574" s="7">
        <v>7930</v>
      </c>
      <c r="H2574" s="7">
        <v>7454</v>
      </c>
      <c r="I2574" s="7">
        <v>8</v>
      </c>
      <c r="J2574" s="152">
        <f t="shared" si="12"/>
        <v>21.393258426966291</v>
      </c>
      <c r="K2574" s="167"/>
      <c r="L2574" s="154">
        <f>AVERAGE(J2574:J2575)</f>
        <v>21.102357137110829</v>
      </c>
      <c r="M2574" s="154">
        <f>_xlfn.STDEV.S(J2574,J2575)</f>
        <v>0.41139654942541887</v>
      </c>
      <c r="N2574" s="33"/>
      <c r="O2574" s="33"/>
      <c r="P2574" s="23">
        <f t="shared" si="1"/>
        <v>222.5</v>
      </c>
      <c r="Q2574" s="117">
        <f>AVERAGE(P2574:P2575)</f>
        <v>216</v>
      </c>
    </row>
    <row r="2575" spans="1:17" ht="15.75" customHeight="1" x14ac:dyDescent="0.3">
      <c r="A2575" s="118">
        <v>5700</v>
      </c>
      <c r="B2575" s="118">
        <v>144</v>
      </c>
      <c r="C2575" s="7" t="s">
        <v>665</v>
      </c>
      <c r="D2575" s="7">
        <v>21</v>
      </c>
      <c r="E2575" s="156">
        <v>43657</v>
      </c>
      <c r="F2575" s="7">
        <v>5238</v>
      </c>
      <c r="G2575" s="7">
        <v>7769</v>
      </c>
      <c r="H2575" s="7">
        <v>7333</v>
      </c>
      <c r="I2575" s="7"/>
      <c r="J2575" s="152">
        <f t="shared" si="12"/>
        <v>20.81145584725537</v>
      </c>
      <c r="K2575" s="167"/>
      <c r="L2575" s="155"/>
      <c r="M2575" s="155"/>
      <c r="N2575" s="33"/>
      <c r="O2575" s="33"/>
      <c r="P2575" s="23">
        <f t="shared" si="1"/>
        <v>209.5</v>
      </c>
      <c r="Q2575" s="117"/>
    </row>
    <row r="2576" spans="1:17" ht="15.75" customHeight="1" x14ac:dyDescent="0.3">
      <c r="A2576" s="118">
        <v>6259</v>
      </c>
      <c r="B2576" s="118">
        <v>253</v>
      </c>
      <c r="C2576" s="7" t="s">
        <v>665</v>
      </c>
      <c r="D2576" s="7">
        <v>22</v>
      </c>
      <c r="E2576" s="156">
        <v>43685</v>
      </c>
      <c r="F2576" s="7">
        <v>5257</v>
      </c>
      <c r="G2576" s="7">
        <v>8278</v>
      </c>
      <c r="H2576" s="7">
        <v>7791</v>
      </c>
      <c r="I2576" s="7">
        <v>8</v>
      </c>
      <c r="J2576" s="152">
        <f t="shared" si="12"/>
        <v>19.218626677190212</v>
      </c>
      <c r="K2576" s="167"/>
      <c r="L2576" s="154">
        <f>AVERAGE(J2576:J2577)</f>
        <v>18.933691054912767</v>
      </c>
      <c r="M2576" s="154">
        <f>_xlfn.STDEV.S(J2576,J2577)</f>
        <v>0.40295982142797959</v>
      </c>
      <c r="N2576" s="33"/>
      <c r="O2576" s="33"/>
      <c r="P2576" s="23">
        <f t="shared" si="1"/>
        <v>253.4</v>
      </c>
      <c r="Q2576" s="117">
        <f>AVERAGE(P2576:P2577)</f>
        <v>253.25</v>
      </c>
    </row>
    <row r="2577" spans="1:17" ht="15.75" customHeight="1" x14ac:dyDescent="0.3">
      <c r="A2577" s="118">
        <v>6260</v>
      </c>
      <c r="B2577" s="118">
        <v>253</v>
      </c>
      <c r="C2577" s="7" t="s">
        <v>665</v>
      </c>
      <c r="D2577" s="7">
        <v>22</v>
      </c>
      <c r="E2577" s="156">
        <v>43685</v>
      </c>
      <c r="F2577" s="7">
        <v>5257</v>
      </c>
      <c r="G2577" s="7">
        <v>8260</v>
      </c>
      <c r="H2577" s="7">
        <v>7788</v>
      </c>
      <c r="I2577" s="7"/>
      <c r="J2577" s="152">
        <f t="shared" si="12"/>
        <v>18.648755432635323</v>
      </c>
      <c r="K2577" s="167"/>
      <c r="L2577" s="155"/>
      <c r="M2577" s="155"/>
      <c r="N2577" s="33"/>
      <c r="O2577" s="33"/>
      <c r="P2577" s="23">
        <f t="shared" si="1"/>
        <v>253.1</v>
      </c>
      <c r="Q2577" s="117"/>
    </row>
    <row r="2578" spans="1:17" ht="15.75" customHeight="1" x14ac:dyDescent="0.3">
      <c r="A2578" s="118">
        <v>3525</v>
      </c>
      <c r="B2578" s="118">
        <v>281</v>
      </c>
      <c r="C2578" s="67" t="s">
        <v>666</v>
      </c>
      <c r="D2578" s="67">
        <v>13</v>
      </c>
      <c r="E2578" s="68">
        <v>43587</v>
      </c>
      <c r="F2578" s="67">
        <v>5275</v>
      </c>
      <c r="G2578" s="67">
        <v>7298</v>
      </c>
      <c r="H2578" s="67">
        <v>6813</v>
      </c>
      <c r="I2578" s="67">
        <v>1</v>
      </c>
      <c r="J2578" s="157">
        <f t="shared" si="12"/>
        <v>31.534460338101429</v>
      </c>
      <c r="K2578" s="168" t="s">
        <v>13</v>
      </c>
      <c r="L2578" s="159">
        <f>AVERAGE(J2578:J2579)</f>
        <v>31.133252268498225</v>
      </c>
      <c r="M2578" s="159">
        <f>_xlfn.STDEV.S(J2578,J2579)</f>
        <v>0.5673938933663768</v>
      </c>
      <c r="N2578" s="33">
        <v>1</v>
      </c>
      <c r="O2578" s="33"/>
      <c r="P2578" s="23">
        <f t="shared" si="1"/>
        <v>153.80000000000001</v>
      </c>
      <c r="Q2578" s="117">
        <f>AVERAGE(P2578:P2579)</f>
        <v>149.30000000000001</v>
      </c>
    </row>
    <row r="2579" spans="1:17" ht="15.75" customHeight="1" x14ac:dyDescent="0.3">
      <c r="A2579" s="118">
        <v>3526</v>
      </c>
      <c r="B2579" s="118">
        <v>282</v>
      </c>
      <c r="C2579" s="67" t="s">
        <v>666</v>
      </c>
      <c r="D2579" s="67">
        <v>13</v>
      </c>
      <c r="E2579" s="68">
        <v>43587</v>
      </c>
      <c r="F2579" s="67">
        <v>5225</v>
      </c>
      <c r="G2579" s="67">
        <v>7118</v>
      </c>
      <c r="H2579" s="67">
        <v>6673</v>
      </c>
      <c r="I2579" s="67"/>
      <c r="J2579" s="157">
        <f t="shared" si="12"/>
        <v>30.732044198895025</v>
      </c>
      <c r="K2579" s="168"/>
      <c r="L2579" s="160"/>
      <c r="M2579" s="160"/>
      <c r="N2579" s="33"/>
      <c r="O2579" s="33"/>
      <c r="P2579" s="23">
        <f t="shared" si="1"/>
        <v>144.80000000000001</v>
      </c>
      <c r="Q2579" s="117"/>
    </row>
    <row r="2580" spans="1:17" ht="15.75" customHeight="1" x14ac:dyDescent="0.3">
      <c r="A2580" s="118">
        <v>4247</v>
      </c>
      <c r="B2580" s="118">
        <v>277</v>
      </c>
      <c r="C2580" s="67" t="s">
        <v>666</v>
      </c>
      <c r="D2580" s="67">
        <v>15</v>
      </c>
      <c r="E2580" s="68">
        <v>43599</v>
      </c>
      <c r="F2580" s="67">
        <v>5252</v>
      </c>
      <c r="G2580" s="67">
        <v>7307</v>
      </c>
      <c r="H2580" s="67">
        <v>6860</v>
      </c>
      <c r="I2580" s="67"/>
      <c r="J2580" s="157">
        <f t="shared" si="12"/>
        <v>27.798507462686565</v>
      </c>
      <c r="K2580" s="160"/>
      <c r="L2580" s="159">
        <f>AVERAGE(J2580:J2581)</f>
        <v>28.114656163306226</v>
      </c>
      <c r="M2580" s="159">
        <f>_xlfn.STDEV.S(J2580,J2581)</f>
        <v>0.44710178014295471</v>
      </c>
      <c r="N2580" s="33"/>
      <c r="O2580" s="33"/>
      <c r="P2580" s="23">
        <f t="shared" si="1"/>
        <v>160.80000000000001</v>
      </c>
      <c r="Q2580" s="117">
        <f>AVERAGE(P2580:P2581)</f>
        <v>166.75</v>
      </c>
    </row>
    <row r="2581" spans="1:17" ht="15.75" customHeight="1" x14ac:dyDescent="0.3">
      <c r="A2581" s="118">
        <v>4248</v>
      </c>
      <c r="B2581" s="118">
        <v>278</v>
      </c>
      <c r="C2581" s="67" t="s">
        <v>666</v>
      </c>
      <c r="D2581" s="67">
        <v>15</v>
      </c>
      <c r="E2581" s="68">
        <v>43599</v>
      </c>
      <c r="F2581" s="67">
        <v>5256</v>
      </c>
      <c r="G2581" s="67">
        <v>7474</v>
      </c>
      <c r="H2581" s="67">
        <v>6983</v>
      </c>
      <c r="I2581" s="67"/>
      <c r="J2581" s="157">
        <f t="shared" si="12"/>
        <v>28.430804863925886</v>
      </c>
      <c r="K2581" s="160"/>
      <c r="L2581" s="160"/>
      <c r="M2581" s="160"/>
      <c r="N2581" s="33"/>
      <c r="O2581" s="33"/>
      <c r="P2581" s="23">
        <f t="shared" si="1"/>
        <v>172.7</v>
      </c>
      <c r="Q2581" s="117"/>
    </row>
    <row r="2582" spans="1:17" ht="15.75" customHeight="1" x14ac:dyDescent="0.3">
      <c r="A2582" s="118">
        <v>4893</v>
      </c>
      <c r="B2582" s="118">
        <v>277</v>
      </c>
      <c r="C2582" s="67" t="s">
        <v>666</v>
      </c>
      <c r="D2582" s="67">
        <v>17</v>
      </c>
      <c r="E2582" s="68">
        <v>43619</v>
      </c>
      <c r="F2582" s="67">
        <v>5252</v>
      </c>
      <c r="G2582" s="67">
        <v>6999</v>
      </c>
      <c r="H2582" s="67">
        <v>6661</v>
      </c>
      <c r="I2582" s="67"/>
      <c r="J2582" s="157">
        <f t="shared" si="12"/>
        <v>23.988644428672817</v>
      </c>
      <c r="K2582" s="168"/>
      <c r="L2582" s="159">
        <f>AVERAGE(J2582:J2583)</f>
        <v>24.428184648198844</v>
      </c>
      <c r="M2582" s="159">
        <f>_xlfn.STDEV.S(J2582,J2583)</f>
        <v>0.62160373966215199</v>
      </c>
      <c r="N2582" s="33"/>
      <c r="O2582" s="33"/>
      <c r="P2582" s="23">
        <f t="shared" si="1"/>
        <v>140.9</v>
      </c>
      <c r="Q2582" s="117">
        <f>AVERAGE(P2582:P2583)</f>
        <v>136.60000000000002</v>
      </c>
    </row>
    <row r="2583" spans="1:17" ht="15.75" customHeight="1" x14ac:dyDescent="0.3">
      <c r="A2583" s="118">
        <v>4894</v>
      </c>
      <c r="B2583" s="118">
        <v>278</v>
      </c>
      <c r="C2583" s="67" t="s">
        <v>666</v>
      </c>
      <c r="D2583" s="67">
        <v>17</v>
      </c>
      <c r="E2583" s="68">
        <v>43619</v>
      </c>
      <c r="F2583" s="67">
        <v>5256</v>
      </c>
      <c r="G2583" s="67">
        <v>6908</v>
      </c>
      <c r="H2583" s="67">
        <v>6579</v>
      </c>
      <c r="I2583" s="67"/>
      <c r="J2583" s="157">
        <f t="shared" si="12"/>
        <v>24.867724867724867</v>
      </c>
      <c r="K2583" s="168"/>
      <c r="L2583" s="160"/>
      <c r="M2583" s="160"/>
      <c r="N2583" s="33"/>
      <c r="O2583" s="33"/>
      <c r="P2583" s="23">
        <f t="shared" si="1"/>
        <v>132.30000000000001</v>
      </c>
      <c r="Q2583" s="117"/>
    </row>
    <row r="2584" spans="1:17" ht="15.75" customHeight="1" x14ac:dyDescent="0.3">
      <c r="A2584" s="118">
        <v>5471</v>
      </c>
      <c r="B2584" s="118">
        <v>209</v>
      </c>
      <c r="C2584" s="7" t="s">
        <v>666</v>
      </c>
      <c r="D2584" s="7">
        <v>19</v>
      </c>
      <c r="E2584" s="156">
        <v>43637</v>
      </c>
      <c r="F2584" s="7">
        <v>5228</v>
      </c>
      <c r="G2584" s="7">
        <v>7538</v>
      </c>
      <c r="H2584" s="7">
        <v>7069</v>
      </c>
      <c r="I2584" s="7">
        <v>7</v>
      </c>
      <c r="J2584" s="161">
        <f t="shared" si="12"/>
        <v>25.475285171102662</v>
      </c>
      <c r="K2584" s="170"/>
      <c r="L2584" s="162">
        <f>AVERAGE(J2584:J2585)</f>
        <v>25.66499301290176</v>
      </c>
      <c r="M2584" s="162">
        <f>_xlfn.STDEV.S(J2584,J2585)</f>
        <v>0.26828740276081431</v>
      </c>
      <c r="N2584" s="33"/>
      <c r="O2584" s="33"/>
      <c r="P2584" s="23">
        <f t="shared" si="1"/>
        <v>184.1</v>
      </c>
      <c r="Q2584" s="117">
        <f>AVERAGE(P2584:P2585)</f>
        <v>185.64999999999998</v>
      </c>
    </row>
    <row r="2585" spans="1:17" ht="15.75" customHeight="1" x14ac:dyDescent="0.3">
      <c r="A2585" s="118">
        <v>5472</v>
      </c>
      <c r="B2585" s="118">
        <v>210</v>
      </c>
      <c r="C2585" s="7" t="s">
        <v>666</v>
      </c>
      <c r="D2585" s="7">
        <v>19</v>
      </c>
      <c r="E2585" s="156">
        <v>43637</v>
      </c>
      <c r="F2585" s="7">
        <v>5223</v>
      </c>
      <c r="G2585" s="7">
        <v>7579</v>
      </c>
      <c r="H2585" s="7">
        <v>7095</v>
      </c>
      <c r="I2585" s="7"/>
      <c r="J2585" s="161">
        <f t="shared" si="12"/>
        <v>25.854700854700859</v>
      </c>
      <c r="K2585" s="170"/>
      <c r="L2585" s="23"/>
      <c r="M2585" s="23"/>
      <c r="N2585" s="33"/>
      <c r="O2585" s="33"/>
      <c r="P2585" s="23">
        <f t="shared" si="1"/>
        <v>187.2</v>
      </c>
      <c r="Q2585" s="117"/>
    </row>
    <row r="2586" spans="1:17" ht="15.75" customHeight="1" x14ac:dyDescent="0.3">
      <c r="A2586" s="118">
        <v>6261</v>
      </c>
      <c r="B2586" s="118">
        <v>254</v>
      </c>
      <c r="C2586" s="7" t="s">
        <v>666</v>
      </c>
      <c r="D2586" s="7">
        <v>22</v>
      </c>
      <c r="E2586" s="156">
        <v>43685</v>
      </c>
      <c r="F2586" s="7">
        <v>5257</v>
      </c>
      <c r="G2586" s="7">
        <v>7074</v>
      </c>
      <c r="H2586" s="7">
        <v>6780</v>
      </c>
      <c r="I2586" s="7">
        <v>7</v>
      </c>
      <c r="J2586" s="152">
        <f t="shared" si="12"/>
        <v>19.304005252790546</v>
      </c>
      <c r="K2586" s="167"/>
      <c r="L2586" s="154">
        <f>AVERAGE(J2586:J2587)</f>
        <v>19.004258812712592</v>
      </c>
      <c r="M2586" s="154">
        <f>_xlfn.STDEV.S(J2586,J2587)</f>
        <v>0.42390548083129354</v>
      </c>
      <c r="N2586" s="33"/>
      <c r="O2586" s="33"/>
      <c r="P2586" s="23">
        <f t="shared" si="1"/>
        <v>152.30000000000001</v>
      </c>
      <c r="Q2586" s="117">
        <f>AVERAGE(P2586:P2587)</f>
        <v>144.85000000000002</v>
      </c>
    </row>
    <row r="2587" spans="1:17" ht="15.75" customHeight="1" x14ac:dyDescent="0.3">
      <c r="A2587" s="118">
        <v>6262</v>
      </c>
      <c r="B2587" s="118">
        <v>254</v>
      </c>
      <c r="C2587" s="7" t="s">
        <v>666</v>
      </c>
      <c r="D2587" s="7">
        <v>22</v>
      </c>
      <c r="E2587" s="156">
        <v>43685</v>
      </c>
      <c r="F2587" s="7">
        <v>5257</v>
      </c>
      <c r="G2587" s="7">
        <v>6888</v>
      </c>
      <c r="H2587" s="7">
        <v>6631</v>
      </c>
      <c r="I2587" s="7"/>
      <c r="J2587" s="152">
        <f t="shared" si="12"/>
        <v>18.704512372634643</v>
      </c>
      <c r="K2587" s="167"/>
      <c r="L2587" s="155"/>
      <c r="M2587" s="155"/>
      <c r="N2587" s="33"/>
      <c r="O2587" s="33"/>
      <c r="P2587" s="23">
        <f t="shared" si="1"/>
        <v>137.4</v>
      </c>
      <c r="Q2587" s="117"/>
    </row>
    <row r="2588" spans="1:17" ht="15.75" customHeight="1" x14ac:dyDescent="0.3">
      <c r="A2588" s="118">
        <v>3527</v>
      </c>
      <c r="B2588" s="118">
        <v>283</v>
      </c>
      <c r="C2588" s="67" t="s">
        <v>667</v>
      </c>
      <c r="D2588" s="67">
        <v>13</v>
      </c>
      <c r="E2588" s="68">
        <v>43587</v>
      </c>
      <c r="F2588" s="67">
        <v>5211</v>
      </c>
      <c r="G2588" s="67">
        <v>7419</v>
      </c>
      <c r="H2588" s="67">
        <v>6967</v>
      </c>
      <c r="I2588" s="67">
        <v>1</v>
      </c>
      <c r="J2588" s="157">
        <f t="shared" si="12"/>
        <v>25.740318906605925</v>
      </c>
      <c r="K2588" s="168" t="s">
        <v>13</v>
      </c>
      <c r="L2588" s="159">
        <f>AVERAGE(J2588:J2589)</f>
        <v>25.781771238398282</v>
      </c>
      <c r="M2588" s="159">
        <f>_xlfn.STDEV.S(J2588,J2589)</f>
        <v>5.8622449812740333E-2</v>
      </c>
      <c r="N2588" s="33">
        <v>1</v>
      </c>
      <c r="O2588" s="33"/>
      <c r="P2588" s="23">
        <f t="shared" si="1"/>
        <v>175.6</v>
      </c>
      <c r="Q2588" s="117">
        <f>AVERAGE(P2588:P2589)</f>
        <v>174.35</v>
      </c>
    </row>
    <row r="2589" spans="1:17" ht="15.75" customHeight="1" x14ac:dyDescent="0.3">
      <c r="A2589" s="118">
        <v>3528</v>
      </c>
      <c r="B2589" s="118">
        <v>284</v>
      </c>
      <c r="C2589" s="67" t="s">
        <v>667</v>
      </c>
      <c r="D2589" s="67">
        <v>13</v>
      </c>
      <c r="E2589" s="68">
        <v>43587</v>
      </c>
      <c r="F2589" s="67">
        <v>5269</v>
      </c>
      <c r="G2589" s="67">
        <v>7447</v>
      </c>
      <c r="H2589" s="67">
        <v>7000</v>
      </c>
      <c r="I2589" s="67"/>
      <c r="J2589" s="157">
        <f t="shared" si="12"/>
        <v>25.823223570190638</v>
      </c>
      <c r="K2589" s="168"/>
      <c r="L2589" s="160"/>
      <c r="M2589" s="160"/>
      <c r="N2589" s="33"/>
      <c r="O2589" s="33"/>
      <c r="P2589" s="23">
        <f t="shared" si="1"/>
        <v>173.1</v>
      </c>
      <c r="Q2589" s="117"/>
    </row>
    <row r="2590" spans="1:17" ht="15.75" customHeight="1" x14ac:dyDescent="0.3">
      <c r="A2590" s="118">
        <v>4249</v>
      </c>
      <c r="B2590" s="118">
        <v>279</v>
      </c>
      <c r="C2590" s="67" t="s">
        <v>667</v>
      </c>
      <c r="D2590" s="67">
        <v>15</v>
      </c>
      <c r="E2590" s="68">
        <v>43599</v>
      </c>
      <c r="F2590" s="67">
        <v>5269</v>
      </c>
      <c r="G2590" s="67">
        <v>7715</v>
      </c>
      <c r="H2590" s="67">
        <v>7230</v>
      </c>
      <c r="I2590" s="67"/>
      <c r="J2590" s="157">
        <f t="shared" si="12"/>
        <v>24.732279449260581</v>
      </c>
      <c r="K2590" s="160"/>
      <c r="L2590" s="159">
        <f>AVERAGE(J2590:J2591)</f>
        <v>24.343713628809699</v>
      </c>
      <c r="M2590" s="159">
        <f>_xlfn.STDEV.S(J2590,J2591)</f>
        <v>0.54951505315626648</v>
      </c>
      <c r="N2590" s="33"/>
      <c r="O2590" s="33"/>
      <c r="P2590" s="23">
        <f t="shared" si="1"/>
        <v>196.1</v>
      </c>
      <c r="Q2590" s="117">
        <f>AVERAGE(P2590:P2591)</f>
        <v>196.14999999999998</v>
      </c>
    </row>
    <row r="2591" spans="1:17" ht="15.75" customHeight="1" x14ac:dyDescent="0.3">
      <c r="A2591" s="118">
        <v>4250</v>
      </c>
      <c r="B2591" s="118">
        <v>280</v>
      </c>
      <c r="C2591" s="67" t="s">
        <v>667</v>
      </c>
      <c r="D2591" s="67">
        <v>15</v>
      </c>
      <c r="E2591" s="68">
        <v>43599</v>
      </c>
      <c r="F2591" s="67">
        <v>5260</v>
      </c>
      <c r="G2591" s="67">
        <v>7692</v>
      </c>
      <c r="H2591" s="67">
        <v>7222</v>
      </c>
      <c r="I2591" s="67"/>
      <c r="J2591" s="157">
        <f t="shared" si="12"/>
        <v>23.955147808358817</v>
      </c>
      <c r="K2591" s="160"/>
      <c r="L2591" s="160"/>
      <c r="M2591" s="160"/>
      <c r="N2591" s="33"/>
      <c r="O2591" s="33"/>
      <c r="P2591" s="23">
        <f t="shared" si="1"/>
        <v>196.2</v>
      </c>
      <c r="Q2591" s="117"/>
    </row>
    <row r="2592" spans="1:17" ht="15.75" customHeight="1" x14ac:dyDescent="0.3">
      <c r="A2592" s="118">
        <v>4895</v>
      </c>
      <c r="B2592" s="118">
        <v>279</v>
      </c>
      <c r="C2592" s="67" t="s">
        <v>667</v>
      </c>
      <c r="D2592" s="67">
        <v>17</v>
      </c>
      <c r="E2592" s="68">
        <v>43619</v>
      </c>
      <c r="F2592" s="67">
        <v>5269</v>
      </c>
      <c r="G2592" s="67">
        <v>7810</v>
      </c>
      <c r="H2592" s="67">
        <v>7338</v>
      </c>
      <c r="I2592" s="67"/>
      <c r="J2592" s="157">
        <f t="shared" si="12"/>
        <v>22.812953117448043</v>
      </c>
      <c r="K2592" s="168"/>
      <c r="L2592" s="159">
        <f>AVERAGE(J2592:J2593)</f>
        <v>22.770112922360383</v>
      </c>
      <c r="M2592" s="159">
        <f>_xlfn.STDEV.S(J2592,J2593)</f>
        <v>6.0585184907675213E-2</v>
      </c>
      <c r="N2592" s="33"/>
      <c r="O2592" s="33"/>
      <c r="P2592" s="23">
        <f t="shared" si="1"/>
        <v>206.9</v>
      </c>
      <c r="Q2592" s="117">
        <f>AVERAGE(P2592:P2593)</f>
        <v>205.75</v>
      </c>
    </row>
    <row r="2593" spans="1:17" ht="15.75" customHeight="1" x14ac:dyDescent="0.3">
      <c r="A2593" s="118">
        <v>4896</v>
      </c>
      <c r="B2593" s="118">
        <v>280</v>
      </c>
      <c r="C2593" s="67" t="s">
        <v>667</v>
      </c>
      <c r="D2593" s="67">
        <v>17</v>
      </c>
      <c r="E2593" s="68">
        <v>43619</v>
      </c>
      <c r="F2593" s="67">
        <v>5260</v>
      </c>
      <c r="G2593" s="67">
        <v>7771</v>
      </c>
      <c r="H2593" s="67">
        <v>7306</v>
      </c>
      <c r="I2593" s="67"/>
      <c r="J2593" s="157">
        <f t="shared" si="12"/>
        <v>22.727272727272727</v>
      </c>
      <c r="K2593" s="168"/>
      <c r="L2593" s="160"/>
      <c r="M2593" s="160"/>
      <c r="N2593" s="33"/>
      <c r="O2593" s="33"/>
      <c r="P2593" s="23">
        <f t="shared" si="1"/>
        <v>204.59999999999997</v>
      </c>
      <c r="Q2593" s="117"/>
    </row>
    <row r="2594" spans="1:17" ht="15.75" customHeight="1" x14ac:dyDescent="0.3">
      <c r="A2594" s="118">
        <v>5473</v>
      </c>
      <c r="B2594" s="118">
        <v>211</v>
      </c>
      <c r="C2594" s="7" t="s">
        <v>667</v>
      </c>
      <c r="D2594" s="7">
        <v>19</v>
      </c>
      <c r="E2594" s="156">
        <v>43637</v>
      </c>
      <c r="F2594" s="7">
        <v>5194</v>
      </c>
      <c r="G2594" s="7">
        <v>7033</v>
      </c>
      <c r="H2594" s="7">
        <v>6683</v>
      </c>
      <c r="I2594" s="7">
        <v>6</v>
      </c>
      <c r="J2594" s="161">
        <f t="shared" si="12"/>
        <v>23.505708529214235</v>
      </c>
      <c r="K2594" s="170"/>
      <c r="L2594" s="162">
        <f>AVERAGE(J2594:J2595)</f>
        <v>23.491081411421522</v>
      </c>
      <c r="M2594" s="162">
        <f>_xlfn.STDEV.S(J2594,J2595)</f>
        <v>2.0685868360883968E-2</v>
      </c>
      <c r="N2594" s="33"/>
      <c r="O2594" s="33"/>
      <c r="P2594" s="23">
        <f t="shared" si="1"/>
        <v>148.9</v>
      </c>
      <c r="Q2594" s="117">
        <f>AVERAGE(P2594:P2595)</f>
        <v>146.65</v>
      </c>
    </row>
    <row r="2595" spans="1:17" ht="15.75" customHeight="1" x14ac:dyDescent="0.3">
      <c r="A2595" s="118">
        <v>5474</v>
      </c>
      <c r="B2595" s="118">
        <v>212</v>
      </c>
      <c r="C2595" s="7" t="s">
        <v>667</v>
      </c>
      <c r="D2595" s="7">
        <v>19</v>
      </c>
      <c r="E2595" s="156">
        <v>43637</v>
      </c>
      <c r="F2595" s="7">
        <v>5225</v>
      </c>
      <c r="G2595" s="7">
        <v>7008</v>
      </c>
      <c r="H2595" s="7">
        <v>6669</v>
      </c>
      <c r="I2595" s="7"/>
      <c r="J2595" s="161">
        <f t="shared" si="12"/>
        <v>23.476454293628809</v>
      </c>
      <c r="K2595" s="170"/>
      <c r="L2595" s="23"/>
      <c r="M2595" s="23"/>
      <c r="N2595" s="33"/>
      <c r="O2595" s="33"/>
      <c r="P2595" s="23">
        <f t="shared" si="1"/>
        <v>144.4</v>
      </c>
      <c r="Q2595" s="117"/>
    </row>
    <row r="2596" spans="1:17" ht="15.75" customHeight="1" x14ac:dyDescent="0.3">
      <c r="A2596" s="118">
        <v>6263</v>
      </c>
      <c r="B2596" s="118">
        <v>255</v>
      </c>
      <c r="C2596" s="7" t="s">
        <v>667</v>
      </c>
      <c r="D2596" s="7">
        <v>22</v>
      </c>
      <c r="E2596" s="156">
        <v>43685</v>
      </c>
      <c r="F2596" s="7">
        <v>5260</v>
      </c>
      <c r="G2596" s="7">
        <v>7872</v>
      </c>
      <c r="H2596" s="7">
        <v>7446</v>
      </c>
      <c r="I2596" s="7">
        <v>6</v>
      </c>
      <c r="J2596" s="152">
        <f t="shared" si="12"/>
        <v>19.487648673376029</v>
      </c>
      <c r="K2596" s="167"/>
      <c r="L2596" s="154">
        <f>AVERAGE(J2596:J2597)</f>
        <v>18.876453983314907</v>
      </c>
      <c r="M2596" s="154">
        <f>_xlfn.STDEV.S(J2596,J2597)</f>
        <v>0.86435981993485944</v>
      </c>
      <c r="N2596" s="33"/>
      <c r="O2596" s="33"/>
      <c r="P2596" s="23">
        <f t="shared" si="1"/>
        <v>218.6</v>
      </c>
      <c r="Q2596" s="117">
        <f>AVERAGE(P2596:P2597)</f>
        <v>218.25</v>
      </c>
    </row>
    <row r="2597" spans="1:17" ht="15.75" customHeight="1" x14ac:dyDescent="0.3">
      <c r="A2597" s="118">
        <v>6264</v>
      </c>
      <c r="B2597" s="118">
        <v>255</v>
      </c>
      <c r="C2597" s="7" t="s">
        <v>667</v>
      </c>
      <c r="D2597" s="7">
        <v>22</v>
      </c>
      <c r="E2597" s="156">
        <v>43685</v>
      </c>
      <c r="F2597" s="7">
        <v>5260</v>
      </c>
      <c r="G2597" s="7">
        <v>7837</v>
      </c>
      <c r="H2597" s="7">
        <v>7439</v>
      </c>
      <c r="I2597" s="7"/>
      <c r="J2597" s="152">
        <f t="shared" si="12"/>
        <v>18.265259293253784</v>
      </c>
      <c r="K2597" s="167"/>
      <c r="L2597" s="155"/>
      <c r="M2597" s="155"/>
      <c r="N2597" s="33"/>
      <c r="O2597" s="33"/>
      <c r="P2597" s="23">
        <f t="shared" si="1"/>
        <v>217.9</v>
      </c>
      <c r="Q2597" s="117"/>
    </row>
    <row r="2598" spans="1:17" ht="15.75" customHeight="1" x14ac:dyDescent="0.3">
      <c r="A2598" s="118">
        <v>3529</v>
      </c>
      <c r="B2598" s="118">
        <v>285</v>
      </c>
      <c r="C2598" s="67" t="s">
        <v>668</v>
      </c>
      <c r="D2598" s="67">
        <v>13</v>
      </c>
      <c r="E2598" s="68">
        <v>43587</v>
      </c>
      <c r="F2598" s="67">
        <v>5249</v>
      </c>
      <c r="G2598" s="67">
        <v>7622</v>
      </c>
      <c r="H2598" s="67">
        <v>7017</v>
      </c>
      <c r="I2598" s="67">
        <v>1</v>
      </c>
      <c r="J2598" s="157">
        <f t="shared" si="12"/>
        <v>34.219457013574662</v>
      </c>
      <c r="K2598" s="168" t="s">
        <v>407</v>
      </c>
      <c r="L2598" s="159">
        <f>AVERAGE(J2598:J2599)</f>
        <v>35.712942351039494</v>
      </c>
      <c r="M2598" s="159">
        <f>_xlfn.STDEV.S(J2598,J2599)</f>
        <v>2.112107219448125</v>
      </c>
      <c r="N2598" s="33">
        <v>1</v>
      </c>
      <c r="O2598" s="33"/>
      <c r="P2598" s="23">
        <f t="shared" si="1"/>
        <v>176.8</v>
      </c>
      <c r="Q2598" s="117">
        <f>AVERAGE(P2598:P2599)</f>
        <v>169.3</v>
      </c>
    </row>
    <row r="2599" spans="1:17" ht="15.75" customHeight="1" x14ac:dyDescent="0.3">
      <c r="A2599" s="118">
        <v>3530</v>
      </c>
      <c r="B2599" s="118">
        <v>286</v>
      </c>
      <c r="C2599" s="67" t="s">
        <v>668</v>
      </c>
      <c r="D2599" s="67">
        <v>13</v>
      </c>
      <c r="E2599" s="68">
        <v>43587</v>
      </c>
      <c r="F2599" s="67">
        <v>5236</v>
      </c>
      <c r="G2599" s="67">
        <v>7456</v>
      </c>
      <c r="H2599" s="67">
        <v>6854</v>
      </c>
      <c r="I2599" s="67"/>
      <c r="J2599" s="157">
        <f t="shared" si="12"/>
        <v>37.206427688504327</v>
      </c>
      <c r="K2599" s="168"/>
      <c r="L2599" s="160"/>
      <c r="M2599" s="160"/>
      <c r="N2599" s="33"/>
      <c r="O2599" s="33"/>
      <c r="P2599" s="23">
        <f t="shared" si="1"/>
        <v>161.80000000000001</v>
      </c>
      <c r="Q2599" s="117"/>
    </row>
    <row r="2600" spans="1:17" ht="15.75" customHeight="1" x14ac:dyDescent="0.3">
      <c r="A2600" s="118">
        <v>4251</v>
      </c>
      <c r="B2600" s="118">
        <v>281</v>
      </c>
      <c r="C2600" s="67" t="s">
        <v>668</v>
      </c>
      <c r="D2600" s="67">
        <v>15</v>
      </c>
      <c r="E2600" s="68">
        <v>43599</v>
      </c>
      <c r="F2600" s="67">
        <v>5275</v>
      </c>
      <c r="G2600" s="67">
        <v>6857</v>
      </c>
      <c r="H2600" s="67">
        <v>6601</v>
      </c>
      <c r="I2600" s="67"/>
      <c r="J2600" s="157">
        <f t="shared" si="12"/>
        <v>19.306184012066367</v>
      </c>
      <c r="K2600" s="160"/>
      <c r="L2600" s="159">
        <f>AVERAGE(J2600:J2601)</f>
        <v>19.444603547358575</v>
      </c>
      <c r="M2600" s="159">
        <f>_xlfn.STDEV.S(J2600,J2601)</f>
        <v>0.19575478410762145</v>
      </c>
      <c r="N2600" s="33"/>
      <c r="O2600" s="33"/>
      <c r="P2600" s="23">
        <f t="shared" si="1"/>
        <v>132.6</v>
      </c>
      <c r="Q2600" s="117">
        <f>AVERAGE(P2600:P2601)</f>
        <v>133.44999999999999</v>
      </c>
    </row>
    <row r="2601" spans="1:17" ht="15.75" customHeight="1" x14ac:dyDescent="0.3">
      <c r="A2601" s="118">
        <v>4252</v>
      </c>
      <c r="B2601" s="118">
        <v>282</v>
      </c>
      <c r="C2601" s="67" t="s">
        <v>668</v>
      </c>
      <c r="D2601" s="67">
        <v>15</v>
      </c>
      <c r="E2601" s="68">
        <v>43599</v>
      </c>
      <c r="F2601" s="67">
        <v>5225</v>
      </c>
      <c r="G2601" s="67">
        <v>6831</v>
      </c>
      <c r="H2601" s="67">
        <v>6568</v>
      </c>
      <c r="I2601" s="67"/>
      <c r="J2601" s="157">
        <f t="shared" si="12"/>
        <v>19.583023082650783</v>
      </c>
      <c r="K2601" s="160"/>
      <c r="L2601" s="160"/>
      <c r="M2601" s="160"/>
      <c r="N2601" s="33"/>
      <c r="O2601" s="33"/>
      <c r="P2601" s="23">
        <f t="shared" si="1"/>
        <v>134.30000000000001</v>
      </c>
      <c r="Q2601" s="117"/>
    </row>
    <row r="2602" spans="1:17" ht="15.75" customHeight="1" x14ac:dyDescent="0.3">
      <c r="A2602" s="118">
        <v>4897</v>
      </c>
      <c r="B2602" s="118">
        <v>281</v>
      </c>
      <c r="C2602" s="67" t="s">
        <v>668</v>
      </c>
      <c r="D2602" s="67">
        <v>17</v>
      </c>
      <c r="E2602" s="68">
        <v>43619</v>
      </c>
      <c r="F2602" s="67">
        <v>5275</v>
      </c>
      <c r="G2602" s="67">
        <v>7173</v>
      </c>
      <c r="H2602" s="67">
        <v>6779</v>
      </c>
      <c r="I2602" s="67"/>
      <c r="J2602" s="157">
        <f t="shared" si="12"/>
        <v>26.196808510638299</v>
      </c>
      <c r="K2602" s="168"/>
      <c r="L2602" s="159">
        <f>AVERAGE(J2602:J2603)</f>
        <v>26.743956815966051</v>
      </c>
      <c r="M2602" s="159">
        <f>_xlfn.STDEV.S(J2602,J2603)</f>
        <v>0.77378455402396262</v>
      </c>
      <c r="N2602" s="33"/>
      <c r="O2602" s="33"/>
      <c r="P2602" s="23">
        <f t="shared" si="1"/>
        <v>150.4</v>
      </c>
      <c r="Q2602" s="117">
        <f>AVERAGE(P2602:P2603)</f>
        <v>149.4</v>
      </c>
    </row>
    <row r="2603" spans="1:17" ht="15.75" customHeight="1" x14ac:dyDescent="0.3">
      <c r="A2603" s="118">
        <v>4898</v>
      </c>
      <c r="B2603" s="118">
        <v>282</v>
      </c>
      <c r="C2603" s="67" t="s">
        <v>668</v>
      </c>
      <c r="D2603" s="67">
        <v>17</v>
      </c>
      <c r="E2603" s="68">
        <v>43619</v>
      </c>
      <c r="F2603" s="67">
        <v>5225</v>
      </c>
      <c r="G2603" s="67">
        <v>7114</v>
      </c>
      <c r="H2603" s="67">
        <v>6709</v>
      </c>
      <c r="I2603" s="67"/>
      <c r="J2603" s="157">
        <f t="shared" si="12"/>
        <v>27.291105121293803</v>
      </c>
      <c r="K2603" s="168"/>
      <c r="L2603" s="160"/>
      <c r="M2603" s="160"/>
      <c r="N2603" s="33"/>
      <c r="O2603" s="33"/>
      <c r="P2603" s="23">
        <f t="shared" si="1"/>
        <v>148.4</v>
      </c>
      <c r="Q2603" s="117"/>
    </row>
    <row r="2604" spans="1:17" ht="15.75" customHeight="1" x14ac:dyDescent="0.3">
      <c r="A2604" s="118">
        <v>5475</v>
      </c>
      <c r="B2604" s="118">
        <v>213</v>
      </c>
      <c r="C2604" s="7" t="s">
        <v>668</v>
      </c>
      <c r="D2604" s="7">
        <v>19</v>
      </c>
      <c r="E2604" s="156">
        <v>43637</v>
      </c>
      <c r="F2604" s="7">
        <v>5207</v>
      </c>
      <c r="G2604" s="7">
        <v>6823</v>
      </c>
      <c r="H2604" s="7">
        <v>6517</v>
      </c>
      <c r="I2604" s="7">
        <v>11</v>
      </c>
      <c r="J2604" s="161">
        <f t="shared" si="12"/>
        <v>23.358778625954198</v>
      </c>
      <c r="K2604" s="170"/>
      <c r="L2604" s="162">
        <f>AVERAGE(J2604:J2605)</f>
        <v>23.429389312977101</v>
      </c>
      <c r="M2604" s="162">
        <f>_xlfn.STDEV.S(J2604,J2605)</f>
        <v>9.9858591236268612E-2</v>
      </c>
      <c r="N2604" s="33"/>
      <c r="O2604" s="33"/>
      <c r="P2604" s="23">
        <f t="shared" si="1"/>
        <v>131</v>
      </c>
      <c r="Q2604" s="117">
        <f>AVERAGE(P2604:P2605)</f>
        <v>135.5</v>
      </c>
    </row>
    <row r="2605" spans="1:17" ht="15.75" customHeight="1" x14ac:dyDescent="0.3">
      <c r="A2605" s="118">
        <v>5476</v>
      </c>
      <c r="B2605" s="118">
        <v>214</v>
      </c>
      <c r="C2605" s="7" t="s">
        <v>668</v>
      </c>
      <c r="D2605" s="7">
        <v>19</v>
      </c>
      <c r="E2605" s="156">
        <v>43637</v>
      </c>
      <c r="F2605" s="7">
        <v>5237</v>
      </c>
      <c r="G2605" s="7">
        <v>6966</v>
      </c>
      <c r="H2605" s="7">
        <v>6637</v>
      </c>
      <c r="I2605" s="7"/>
      <c r="J2605" s="161">
        <f t="shared" si="12"/>
        <v>23.5</v>
      </c>
      <c r="K2605" s="170"/>
      <c r="L2605" s="23"/>
      <c r="M2605" s="23"/>
      <c r="N2605" s="33"/>
      <c r="O2605" s="33"/>
      <c r="P2605" s="23">
        <f t="shared" si="1"/>
        <v>140</v>
      </c>
      <c r="Q2605" s="117"/>
    </row>
    <row r="2606" spans="1:17" ht="15.75" customHeight="1" x14ac:dyDescent="0.3">
      <c r="A2606" s="118">
        <v>6265</v>
      </c>
      <c r="B2606" s="118">
        <v>256</v>
      </c>
      <c r="C2606" s="7" t="s">
        <v>668</v>
      </c>
      <c r="D2606" s="7">
        <v>22</v>
      </c>
      <c r="E2606" s="156">
        <v>43685</v>
      </c>
      <c r="F2606" s="7">
        <v>5193</v>
      </c>
      <c r="G2606" s="7">
        <v>6996</v>
      </c>
      <c r="H2606" s="7">
        <v>6704</v>
      </c>
      <c r="I2606" s="7">
        <v>10</v>
      </c>
      <c r="J2606" s="152">
        <f t="shared" si="12"/>
        <v>19.324950363997353</v>
      </c>
      <c r="K2606" s="167"/>
      <c r="L2606" s="154">
        <f>AVERAGE(J2606:J2607)</f>
        <v>18.8553002941063</v>
      </c>
      <c r="M2606" s="154">
        <f>_xlfn.STDEV.S(J2606,J2607)</f>
        <v>0.66418549840939856</v>
      </c>
      <c r="N2606" s="33"/>
      <c r="O2606" s="33"/>
      <c r="P2606" s="23">
        <f t="shared" si="1"/>
        <v>151.1</v>
      </c>
      <c r="Q2606" s="117">
        <f>AVERAGE(P2606:P2607)</f>
        <v>153.6</v>
      </c>
    </row>
    <row r="2607" spans="1:17" ht="15.75" customHeight="1" x14ac:dyDescent="0.3">
      <c r="A2607" s="118">
        <v>6266</v>
      </c>
      <c r="B2607" s="118">
        <v>256</v>
      </c>
      <c r="C2607" s="7" t="s">
        <v>668</v>
      </c>
      <c r="D2607" s="7">
        <v>22</v>
      </c>
      <c r="E2607" s="156">
        <v>43685</v>
      </c>
      <c r="F2607" s="7">
        <v>5193</v>
      </c>
      <c r="G2607" s="7">
        <v>7041</v>
      </c>
      <c r="H2607" s="7">
        <v>6754</v>
      </c>
      <c r="I2607" s="7"/>
      <c r="J2607" s="152">
        <f t="shared" si="12"/>
        <v>18.385650224215247</v>
      </c>
      <c r="K2607" s="167"/>
      <c r="L2607" s="155"/>
      <c r="M2607" s="155"/>
      <c r="N2607" s="33"/>
      <c r="O2607" s="33"/>
      <c r="P2607" s="23">
        <f t="shared" si="1"/>
        <v>156.1</v>
      </c>
      <c r="Q2607" s="117"/>
    </row>
    <row r="2608" spans="1:17" ht="15.75" customHeight="1" x14ac:dyDescent="0.3">
      <c r="A2608" s="118">
        <v>3531</v>
      </c>
      <c r="B2608" s="118">
        <v>287</v>
      </c>
      <c r="C2608" s="67" t="s">
        <v>669</v>
      </c>
      <c r="D2608" s="67">
        <v>13</v>
      </c>
      <c r="E2608" s="68">
        <v>43587</v>
      </c>
      <c r="F2608" s="67">
        <v>5246</v>
      </c>
      <c r="G2608" s="67">
        <v>6903</v>
      </c>
      <c r="H2608" s="67">
        <v>6572</v>
      </c>
      <c r="I2608" s="67">
        <v>1</v>
      </c>
      <c r="J2608" s="157">
        <f t="shared" si="12"/>
        <v>24.962292609351433</v>
      </c>
      <c r="K2608" s="168" t="s">
        <v>13</v>
      </c>
      <c r="L2608" s="159">
        <f>AVERAGE(J2608:J2609)</f>
        <v>25.86932880280586</v>
      </c>
      <c r="M2608" s="159">
        <f>_xlfn.STDEV.S(J2608,J2609)</f>
        <v>1.2827428863465149</v>
      </c>
      <c r="N2608" s="33">
        <v>1</v>
      </c>
      <c r="O2608" s="33"/>
      <c r="P2608" s="23">
        <f t="shared" si="1"/>
        <v>132.6</v>
      </c>
      <c r="Q2608" s="117">
        <f>AVERAGE(P2608:P2609)</f>
        <v>133.14999999999998</v>
      </c>
    </row>
    <row r="2609" spans="1:17" ht="15.75" customHeight="1" x14ac:dyDescent="0.3">
      <c r="A2609" s="118">
        <v>3532</v>
      </c>
      <c r="B2609" s="118">
        <v>288</v>
      </c>
      <c r="C2609" s="67" t="s">
        <v>669</v>
      </c>
      <c r="D2609" s="67">
        <v>13</v>
      </c>
      <c r="E2609" s="68">
        <v>43587</v>
      </c>
      <c r="F2609" s="67">
        <v>5225</v>
      </c>
      <c r="G2609" s="67">
        <v>6920</v>
      </c>
      <c r="H2609" s="67">
        <v>6562</v>
      </c>
      <c r="I2609" s="67"/>
      <c r="J2609" s="157">
        <f t="shared" si="12"/>
        <v>26.776364996260284</v>
      </c>
      <c r="K2609" s="168"/>
      <c r="L2609" s="160"/>
      <c r="M2609" s="160"/>
      <c r="N2609" s="33"/>
      <c r="O2609" s="33"/>
      <c r="P2609" s="23">
        <f t="shared" si="1"/>
        <v>133.69999999999999</v>
      </c>
      <c r="Q2609" s="117"/>
    </row>
    <row r="2610" spans="1:17" ht="15.75" customHeight="1" x14ac:dyDescent="0.3">
      <c r="A2610" s="118">
        <v>4253</v>
      </c>
      <c r="B2610" s="118">
        <v>283</v>
      </c>
      <c r="C2610" s="67" t="s">
        <v>669</v>
      </c>
      <c r="D2610" s="67">
        <v>15</v>
      </c>
      <c r="E2610" s="68">
        <v>43599</v>
      </c>
      <c r="F2610" s="67">
        <v>5211</v>
      </c>
      <c r="G2610" s="67">
        <v>7165</v>
      </c>
      <c r="H2610" s="67">
        <v>6804</v>
      </c>
      <c r="I2610" s="67"/>
      <c r="J2610" s="157">
        <f t="shared" si="12"/>
        <v>22.661644695543</v>
      </c>
      <c r="K2610" s="160"/>
      <c r="L2610" s="159">
        <f>AVERAGE(J2610:J2611)</f>
        <v>23.268200038573848</v>
      </c>
      <c r="M2610" s="159">
        <f>_xlfn.STDEV.S(J2610,J2611)</f>
        <v>0.85779879244409074</v>
      </c>
      <c r="N2610" s="33"/>
      <c r="O2610" s="33"/>
      <c r="P2610" s="23">
        <f t="shared" si="1"/>
        <v>159.30000000000001</v>
      </c>
      <c r="Q2610" s="117">
        <f>AVERAGE(P2610:P2611)</f>
        <v>156.30000000000001</v>
      </c>
    </row>
    <row r="2611" spans="1:17" ht="15.75" customHeight="1" x14ac:dyDescent="0.3">
      <c r="A2611" s="118">
        <v>4254</v>
      </c>
      <c r="B2611" s="118">
        <v>284</v>
      </c>
      <c r="C2611" s="67" t="s">
        <v>669</v>
      </c>
      <c r="D2611" s="67">
        <v>15</v>
      </c>
      <c r="E2611" s="68">
        <v>43599</v>
      </c>
      <c r="F2611" s="67">
        <v>5269</v>
      </c>
      <c r="G2611" s="67">
        <v>7168</v>
      </c>
      <c r="H2611" s="67">
        <v>6802</v>
      </c>
      <c r="I2611" s="67"/>
      <c r="J2611" s="157">
        <f t="shared" si="12"/>
        <v>23.874755381604697</v>
      </c>
      <c r="K2611" s="160"/>
      <c r="L2611" s="160"/>
      <c r="M2611" s="160"/>
      <c r="N2611" s="33"/>
      <c r="O2611" s="33"/>
      <c r="P2611" s="23">
        <f t="shared" si="1"/>
        <v>153.30000000000001</v>
      </c>
      <c r="Q2611" s="117"/>
    </row>
    <row r="2612" spans="1:17" ht="15.75" customHeight="1" x14ac:dyDescent="0.3">
      <c r="A2612" s="118">
        <v>4899</v>
      </c>
      <c r="B2612" s="118">
        <v>283</v>
      </c>
      <c r="C2612" s="67" t="s">
        <v>669</v>
      </c>
      <c r="D2612" s="67">
        <v>17</v>
      </c>
      <c r="E2612" s="68">
        <v>43619</v>
      </c>
      <c r="F2612" s="67">
        <v>5211</v>
      </c>
      <c r="G2612" s="67">
        <v>6412</v>
      </c>
      <c r="H2612" s="67">
        <v>6183</v>
      </c>
      <c r="I2612" s="67"/>
      <c r="J2612" s="157">
        <f t="shared" si="12"/>
        <v>23.559670781893004</v>
      </c>
      <c r="K2612" s="168"/>
      <c r="L2612" s="159">
        <f>AVERAGE(J2612:J2613)</f>
        <v>24.006475549992228</v>
      </c>
      <c r="M2612" s="159">
        <f>_xlfn.STDEV.S(J2612,J2613)</f>
        <v>0.63187736277888751</v>
      </c>
      <c r="N2612" s="33"/>
      <c r="O2612" s="33"/>
      <c r="P2612" s="23">
        <f t="shared" si="1"/>
        <v>97.2</v>
      </c>
      <c r="Q2612" s="117">
        <f>AVERAGE(P2612:P2613)</f>
        <v>98.9</v>
      </c>
    </row>
    <row r="2613" spans="1:17" ht="15.75" customHeight="1" x14ac:dyDescent="0.3">
      <c r="A2613" s="118">
        <v>4900</v>
      </c>
      <c r="B2613" s="118">
        <v>284</v>
      </c>
      <c r="C2613" s="67" t="s">
        <v>669</v>
      </c>
      <c r="D2613" s="67">
        <v>17</v>
      </c>
      <c r="E2613" s="68">
        <v>43619</v>
      </c>
      <c r="F2613" s="67">
        <v>5269</v>
      </c>
      <c r="G2613" s="67">
        <v>6521</v>
      </c>
      <c r="H2613" s="67">
        <v>6275</v>
      </c>
      <c r="I2613" s="67"/>
      <c r="J2613" s="157">
        <f t="shared" si="12"/>
        <v>24.453280318091451</v>
      </c>
      <c r="K2613" s="168"/>
      <c r="L2613" s="160"/>
      <c r="M2613" s="160"/>
      <c r="N2613" s="33"/>
      <c r="O2613" s="33"/>
      <c r="P2613" s="23">
        <f t="shared" si="1"/>
        <v>100.6</v>
      </c>
      <c r="Q2613" s="117"/>
    </row>
    <row r="2614" spans="1:17" ht="15.75" customHeight="1" x14ac:dyDescent="0.3">
      <c r="A2614" s="118">
        <v>5477</v>
      </c>
      <c r="B2614" s="118">
        <v>215</v>
      </c>
      <c r="C2614" s="7" t="s">
        <v>669</v>
      </c>
      <c r="D2614" s="7">
        <v>19</v>
      </c>
      <c r="E2614" s="156">
        <v>43637</v>
      </c>
      <c r="F2614" s="7">
        <v>5148</v>
      </c>
      <c r="G2614" s="7">
        <v>6562</v>
      </c>
      <c r="H2614" s="7">
        <v>6267</v>
      </c>
      <c r="I2614" s="7">
        <v>12</v>
      </c>
      <c r="J2614" s="161">
        <f t="shared" si="12"/>
        <v>26.362823949955317</v>
      </c>
      <c r="K2614" s="170"/>
      <c r="L2614" s="162">
        <f>AVERAGE(J2614:J2615)</f>
        <v>26.537873380008016</v>
      </c>
      <c r="M2614" s="162">
        <f>_xlfn.STDEV.S(J2614,J2615)</f>
        <v>0.24755727806620709</v>
      </c>
      <c r="N2614" s="33"/>
      <c r="O2614" s="33"/>
      <c r="P2614" s="23">
        <f t="shared" si="1"/>
        <v>111.9</v>
      </c>
      <c r="Q2614" s="117">
        <f>AVERAGE(P2614:P2615)</f>
        <v>113.6</v>
      </c>
    </row>
    <row r="2615" spans="1:17" ht="15.75" customHeight="1" x14ac:dyDescent="0.3">
      <c r="A2615" s="118">
        <v>5478</v>
      </c>
      <c r="B2615" s="118">
        <v>216</v>
      </c>
      <c r="C2615" s="7" t="s">
        <v>669</v>
      </c>
      <c r="D2615" s="7">
        <v>19</v>
      </c>
      <c r="E2615" s="156">
        <v>43637</v>
      </c>
      <c r="F2615" s="7">
        <v>5240</v>
      </c>
      <c r="G2615" s="7">
        <v>6701</v>
      </c>
      <c r="H2615" s="7">
        <v>6393</v>
      </c>
      <c r="I2615" s="7"/>
      <c r="J2615" s="161">
        <f t="shared" si="12"/>
        <v>26.712922810060714</v>
      </c>
      <c r="K2615" s="170"/>
      <c r="L2615" s="23"/>
      <c r="M2615" s="23"/>
      <c r="N2615" s="33"/>
      <c r="O2615" s="33"/>
      <c r="P2615" s="23">
        <f t="shared" si="1"/>
        <v>115.3</v>
      </c>
      <c r="Q2615" s="117"/>
    </row>
    <row r="2616" spans="1:17" ht="15.75" customHeight="1" x14ac:dyDescent="0.3">
      <c r="A2616" s="118">
        <v>6267</v>
      </c>
      <c r="B2616" s="118">
        <v>257</v>
      </c>
      <c r="C2616" s="7" t="s">
        <v>669</v>
      </c>
      <c r="D2616" s="7">
        <v>22</v>
      </c>
      <c r="E2616" s="156">
        <v>43685</v>
      </c>
      <c r="F2616" s="7">
        <v>5226</v>
      </c>
      <c r="G2616" s="7">
        <v>7145</v>
      </c>
      <c r="H2616" s="7">
        <v>6851</v>
      </c>
      <c r="I2616" s="7">
        <v>10</v>
      </c>
      <c r="J2616" s="152">
        <f t="shared" si="12"/>
        <v>18.092307692307692</v>
      </c>
      <c r="K2616" s="167"/>
      <c r="L2616" s="154">
        <f>AVERAGE(J2616:J2617)</f>
        <v>17.643438914027151</v>
      </c>
      <c r="M2616" s="154">
        <f>_xlfn.STDEV.S(J2616,J2617)</f>
        <v>0.63479631397018599</v>
      </c>
      <c r="N2616" s="33"/>
      <c r="O2616" s="33"/>
      <c r="P2616" s="23">
        <f t="shared" si="1"/>
        <v>162.5</v>
      </c>
      <c r="Q2616" s="117">
        <f>AVERAGE(P2616:P2617)</f>
        <v>158.6</v>
      </c>
    </row>
    <row r="2617" spans="1:17" ht="15.75" customHeight="1" x14ac:dyDescent="0.3">
      <c r="A2617" s="118">
        <v>6268</v>
      </c>
      <c r="B2617" s="118">
        <v>257</v>
      </c>
      <c r="C2617" s="7" t="s">
        <v>669</v>
      </c>
      <c r="D2617" s="7">
        <v>22</v>
      </c>
      <c r="E2617" s="156">
        <v>43685</v>
      </c>
      <c r="F2617" s="7">
        <v>5226</v>
      </c>
      <c r="G2617" s="7">
        <v>7039</v>
      </c>
      <c r="H2617" s="7">
        <v>6773</v>
      </c>
      <c r="I2617" s="7"/>
      <c r="J2617" s="152">
        <f t="shared" si="12"/>
        <v>17.194570135746606</v>
      </c>
      <c r="K2617" s="167"/>
      <c r="L2617" s="155"/>
      <c r="M2617" s="155"/>
      <c r="N2617" s="33"/>
      <c r="O2617" s="33"/>
      <c r="P2617" s="23">
        <f t="shared" si="1"/>
        <v>154.69999999999999</v>
      </c>
      <c r="Q2617" s="117"/>
    </row>
    <row r="2618" spans="1:17" ht="15.75" customHeight="1" x14ac:dyDescent="0.3">
      <c r="A2618" s="118">
        <v>3885</v>
      </c>
      <c r="B2618" s="118">
        <v>307</v>
      </c>
      <c r="C2618" s="57" t="s">
        <v>670</v>
      </c>
      <c r="D2618" s="57">
        <v>14</v>
      </c>
      <c r="E2618" s="58">
        <v>43591</v>
      </c>
      <c r="F2618" s="57">
        <v>5223</v>
      </c>
      <c r="G2618" s="151">
        <v>7624</v>
      </c>
      <c r="H2618" s="57">
        <v>7045</v>
      </c>
      <c r="I2618" s="57">
        <v>2</v>
      </c>
      <c r="J2618" s="152">
        <f t="shared" si="12"/>
        <v>31.778265642151482</v>
      </c>
      <c r="K2618" s="167" t="s">
        <v>631</v>
      </c>
      <c r="L2618" s="154">
        <f>AVERAGE(J2618:J2619)</f>
        <v>31.354677271365063</v>
      </c>
      <c r="M2618" s="154">
        <f>_xlfn.STDEV.S(J2618,J2619)</f>
        <v>0.59904441882967951</v>
      </c>
      <c r="N2618" s="33">
        <v>2</v>
      </c>
      <c r="O2618" s="33"/>
      <c r="P2618" s="23">
        <f t="shared" si="1"/>
        <v>182.2</v>
      </c>
      <c r="Q2618" s="117">
        <f>AVERAGE(P2618:P2619)</f>
        <v>186.14999999999998</v>
      </c>
    </row>
    <row r="2619" spans="1:17" ht="15.75" customHeight="1" x14ac:dyDescent="0.3">
      <c r="A2619" s="118">
        <v>3886</v>
      </c>
      <c r="B2619" s="118">
        <v>308</v>
      </c>
      <c r="C2619" s="57" t="s">
        <v>670</v>
      </c>
      <c r="D2619" s="57">
        <v>14</v>
      </c>
      <c r="E2619" s="58">
        <v>43591</v>
      </c>
      <c r="F2619" s="57">
        <v>5201</v>
      </c>
      <c r="G2619" s="151">
        <v>7690</v>
      </c>
      <c r="H2619" s="57">
        <v>7102</v>
      </c>
      <c r="I2619" s="57"/>
      <c r="J2619" s="152">
        <f t="shared" si="12"/>
        <v>30.93108890057864</v>
      </c>
      <c r="K2619" s="167"/>
      <c r="L2619" s="155"/>
      <c r="M2619" s="155"/>
      <c r="N2619" s="33"/>
      <c r="O2619" s="33"/>
      <c r="P2619" s="23">
        <f t="shared" si="1"/>
        <v>190.1</v>
      </c>
      <c r="Q2619" s="117"/>
    </row>
    <row r="2620" spans="1:17" ht="15.75" customHeight="1" x14ac:dyDescent="0.3">
      <c r="A2620" s="118">
        <v>4537</v>
      </c>
      <c r="B2620" s="118">
        <v>243</v>
      </c>
      <c r="C2620" s="57" t="s">
        <v>670</v>
      </c>
      <c r="D2620" s="57">
        <v>16</v>
      </c>
      <c r="E2620" s="58">
        <v>43607</v>
      </c>
      <c r="F2620" s="57">
        <v>5234</v>
      </c>
      <c r="G2620" s="57">
        <v>7646</v>
      </c>
      <c r="H2620" s="57">
        <v>7034</v>
      </c>
      <c r="I2620" s="57">
        <v>2</v>
      </c>
      <c r="J2620" s="152">
        <f t="shared" si="12"/>
        <v>34</v>
      </c>
      <c r="K2620" s="167"/>
      <c r="L2620" s="154">
        <f>AVERAGE(J2620:J2621)</f>
        <v>33.599292572006064</v>
      </c>
      <c r="M2620" s="154">
        <f>_xlfn.STDEV.S(J2620,J2621)</f>
        <v>0.56668587921266467</v>
      </c>
      <c r="N2620" s="33"/>
      <c r="O2620" s="33"/>
      <c r="P2620" s="23">
        <f t="shared" si="1"/>
        <v>180</v>
      </c>
      <c r="Q2620" s="117">
        <f>AVERAGE(P2620:P2621)</f>
        <v>188.95</v>
      </c>
    </row>
    <row r="2621" spans="1:17" ht="15.75" customHeight="1" x14ac:dyDescent="0.3">
      <c r="A2621" s="118">
        <v>4538</v>
      </c>
      <c r="B2621" s="118">
        <v>244</v>
      </c>
      <c r="C2621" s="57" t="s">
        <v>670</v>
      </c>
      <c r="D2621" s="57">
        <v>16</v>
      </c>
      <c r="E2621" s="58">
        <v>43607</v>
      </c>
      <c r="F2621" s="57">
        <v>5243</v>
      </c>
      <c r="G2621" s="57">
        <v>7879</v>
      </c>
      <c r="H2621" s="57">
        <v>7222</v>
      </c>
      <c r="I2621" s="57"/>
      <c r="J2621" s="152">
        <f t="shared" si="12"/>
        <v>33.198585144012128</v>
      </c>
      <c r="K2621" s="167"/>
      <c r="L2621" s="155"/>
      <c r="M2621" s="155"/>
      <c r="N2621" s="33"/>
      <c r="O2621" s="33"/>
      <c r="P2621" s="23">
        <f t="shared" si="1"/>
        <v>197.9</v>
      </c>
      <c r="Q2621" s="117"/>
    </row>
    <row r="2622" spans="1:17" ht="15.75" customHeight="1" x14ac:dyDescent="0.3">
      <c r="A2622" s="118">
        <v>5183</v>
      </c>
      <c r="B2622" s="118">
        <v>243</v>
      </c>
      <c r="C2622" s="57" t="s">
        <v>670</v>
      </c>
      <c r="D2622" s="57">
        <v>18</v>
      </c>
      <c r="E2622" s="58">
        <v>43626</v>
      </c>
      <c r="F2622" s="57">
        <v>5234</v>
      </c>
      <c r="G2622" s="57">
        <v>7401</v>
      </c>
      <c r="H2622" s="57">
        <v>6944</v>
      </c>
      <c r="I2622" s="57">
        <v>8</v>
      </c>
      <c r="J2622" s="152">
        <f t="shared" si="12"/>
        <v>26.725146198830409</v>
      </c>
      <c r="K2622" s="167"/>
      <c r="L2622" s="154">
        <f>AVERAGE(J2622:J2623)</f>
        <v>26.411353587220084</v>
      </c>
      <c r="M2622" s="154">
        <f>_xlfn.STDEV.S(J2622,J2623)</f>
        <v>0.4437697671117965</v>
      </c>
      <c r="N2622" s="33"/>
      <c r="O2622" s="33"/>
      <c r="P2622" s="23">
        <f t="shared" si="1"/>
        <v>171</v>
      </c>
      <c r="Q2622" s="117">
        <f>AVERAGE(P2622:P2623)</f>
        <v>167.5</v>
      </c>
    </row>
    <row r="2623" spans="1:17" ht="15.75" customHeight="1" x14ac:dyDescent="0.3">
      <c r="A2623" s="118">
        <v>5184</v>
      </c>
      <c r="B2623" s="118">
        <v>244</v>
      </c>
      <c r="C2623" s="57" t="s">
        <v>670</v>
      </c>
      <c r="D2623" s="57">
        <v>18</v>
      </c>
      <c r="E2623" s="58">
        <v>43626</v>
      </c>
      <c r="F2623" s="57">
        <v>5243</v>
      </c>
      <c r="G2623" s="57">
        <v>7311</v>
      </c>
      <c r="H2623" s="57">
        <v>6883</v>
      </c>
      <c r="I2623" s="57"/>
      <c r="J2623" s="152">
        <f t="shared" si="12"/>
        <v>26.097560975609756</v>
      </c>
      <c r="K2623" s="167"/>
      <c r="L2623" s="155"/>
      <c r="M2623" s="155"/>
      <c r="N2623" s="33"/>
      <c r="O2623" s="33"/>
      <c r="P2623" s="23">
        <f t="shared" si="1"/>
        <v>164</v>
      </c>
      <c r="Q2623" s="117"/>
    </row>
    <row r="2624" spans="1:17" ht="15.75" customHeight="1" x14ac:dyDescent="0.3">
      <c r="A2624" s="118">
        <v>5701</v>
      </c>
      <c r="B2624" s="118">
        <v>145</v>
      </c>
      <c r="C2624" s="7" t="s">
        <v>670</v>
      </c>
      <c r="D2624" s="7">
        <v>21</v>
      </c>
      <c r="E2624" s="156">
        <v>43657</v>
      </c>
      <c r="F2624" s="7">
        <v>5181</v>
      </c>
      <c r="G2624" s="7">
        <v>7336</v>
      </c>
      <c r="H2624" s="7">
        <v>6951</v>
      </c>
      <c r="I2624" s="7">
        <v>8</v>
      </c>
      <c r="J2624" s="152">
        <f t="shared" si="12"/>
        <v>21.751412429378529</v>
      </c>
      <c r="K2624" s="167"/>
      <c r="L2624" s="154">
        <f>AVERAGE(J2624:J2625)</f>
        <v>21.857849071832121</v>
      </c>
      <c r="M2624" s="154">
        <f>_xlfn.STDEV.S(J2624,J2625)</f>
        <v>0.15052414329132713</v>
      </c>
      <c r="N2624" s="33"/>
      <c r="O2624" s="33"/>
      <c r="P2624" s="23">
        <f t="shared" si="1"/>
        <v>177</v>
      </c>
      <c r="Q2624" s="117">
        <f>AVERAGE(P2624:P2625)</f>
        <v>172.5</v>
      </c>
    </row>
    <row r="2625" spans="1:17" ht="15.75" customHeight="1" x14ac:dyDescent="0.3">
      <c r="A2625" s="118">
        <v>5702</v>
      </c>
      <c r="B2625" s="118">
        <v>146</v>
      </c>
      <c r="C2625" s="7" t="s">
        <v>670</v>
      </c>
      <c r="D2625" s="7">
        <v>21</v>
      </c>
      <c r="E2625" s="156">
        <v>43657</v>
      </c>
      <c r="F2625" s="7">
        <v>5179</v>
      </c>
      <c r="G2625" s="7">
        <v>7228</v>
      </c>
      <c r="H2625" s="7">
        <v>6859</v>
      </c>
      <c r="I2625" s="7"/>
      <c r="J2625" s="152">
        <f t="shared" si="12"/>
        <v>21.964285714285715</v>
      </c>
      <c r="K2625" s="167"/>
      <c r="L2625" s="155"/>
      <c r="M2625" s="155"/>
      <c r="N2625" s="33"/>
      <c r="O2625" s="33"/>
      <c r="P2625" s="23">
        <f t="shared" si="1"/>
        <v>168</v>
      </c>
      <c r="Q2625" s="117"/>
    </row>
    <row r="2626" spans="1:17" ht="15.75" customHeight="1" x14ac:dyDescent="0.3">
      <c r="A2626" s="118">
        <v>6269</v>
      </c>
      <c r="B2626" s="118">
        <v>258</v>
      </c>
      <c r="C2626" s="7" t="s">
        <v>670</v>
      </c>
      <c r="D2626" s="7">
        <v>22</v>
      </c>
      <c r="E2626" s="156">
        <v>43685</v>
      </c>
      <c r="F2626" s="7">
        <v>5266</v>
      </c>
      <c r="G2626" s="7">
        <v>8145</v>
      </c>
      <c r="H2626" s="7">
        <v>7622</v>
      </c>
      <c r="I2626" s="7">
        <v>8</v>
      </c>
      <c r="J2626" s="152">
        <f t="shared" si="12"/>
        <v>22.198641765704586</v>
      </c>
      <c r="K2626" s="167"/>
      <c r="L2626" s="154">
        <f>AVERAGE(J2626:J2627)</f>
        <v>21.688037154315907</v>
      </c>
      <c r="M2626" s="154">
        <f>_xlfn.STDEV.S(J2626,J2627)</f>
        <v>0.72210396643611363</v>
      </c>
      <c r="N2626" s="33"/>
      <c r="O2626" s="33"/>
      <c r="P2626" s="23">
        <f t="shared" si="1"/>
        <v>235.6</v>
      </c>
      <c r="Q2626" s="117">
        <f>AVERAGE(P2626:P2627)</f>
        <v>240.1</v>
      </c>
    </row>
    <row r="2627" spans="1:17" ht="15.75" customHeight="1" x14ac:dyDescent="0.3">
      <c r="A2627" s="118">
        <v>6270</v>
      </c>
      <c r="B2627" s="118">
        <v>258</v>
      </c>
      <c r="C2627" s="7" t="s">
        <v>670</v>
      </c>
      <c r="D2627" s="7">
        <v>22</v>
      </c>
      <c r="E2627" s="156">
        <v>43685</v>
      </c>
      <c r="F2627" s="7">
        <v>5266</v>
      </c>
      <c r="G2627" s="7">
        <v>8230</v>
      </c>
      <c r="H2627" s="7">
        <v>7712</v>
      </c>
      <c r="I2627" s="7"/>
      <c r="J2627" s="152">
        <f t="shared" si="12"/>
        <v>21.177432542927228</v>
      </c>
      <c r="K2627" s="167"/>
      <c r="L2627" s="155"/>
      <c r="M2627" s="155"/>
      <c r="N2627" s="33"/>
      <c r="O2627" s="33"/>
      <c r="P2627" s="23">
        <f t="shared" si="1"/>
        <v>244.6</v>
      </c>
      <c r="Q2627" s="117"/>
    </row>
    <row r="2628" spans="1:17" ht="15.75" customHeight="1" x14ac:dyDescent="0.3">
      <c r="A2628" s="118">
        <v>3533</v>
      </c>
      <c r="B2628" s="118">
        <v>289</v>
      </c>
      <c r="C2628" s="57" t="s">
        <v>671</v>
      </c>
      <c r="D2628" s="57">
        <v>13</v>
      </c>
      <c r="E2628" s="58">
        <v>43587</v>
      </c>
      <c r="F2628" s="57">
        <v>5296</v>
      </c>
      <c r="G2628" s="57">
        <v>8828</v>
      </c>
      <c r="H2628" s="57">
        <v>7852</v>
      </c>
      <c r="I2628" s="57">
        <v>1</v>
      </c>
      <c r="J2628" s="172">
        <f t="shared" si="12"/>
        <v>38.184663536776213</v>
      </c>
      <c r="K2628" s="167" t="s">
        <v>377</v>
      </c>
      <c r="L2628" s="154">
        <f>AVERAGE(J2628:J2629)</f>
        <v>41.86561112061483</v>
      </c>
      <c r="M2628" s="154">
        <f>_xlfn.STDEV.S(J2628,J2629)</f>
        <v>5.2056459954490464</v>
      </c>
      <c r="N2628" s="33">
        <v>2</v>
      </c>
      <c r="O2628" s="33"/>
      <c r="P2628" s="23">
        <f t="shared" si="1"/>
        <v>255.6</v>
      </c>
      <c r="Q2628" s="117">
        <f>AVERAGE(P2628:P2629)</f>
        <v>251.3</v>
      </c>
    </row>
    <row r="2629" spans="1:17" ht="15.75" customHeight="1" x14ac:dyDescent="0.3">
      <c r="A2629" s="118">
        <v>3534</v>
      </c>
      <c r="B2629" s="118">
        <v>290</v>
      </c>
      <c r="C2629" s="57" t="s">
        <v>671</v>
      </c>
      <c r="D2629" s="57">
        <v>13</v>
      </c>
      <c r="E2629" s="58">
        <v>43587</v>
      </c>
      <c r="F2629" s="57">
        <v>5255</v>
      </c>
      <c r="G2629" s="57">
        <v>8850</v>
      </c>
      <c r="H2629" s="57">
        <v>7725</v>
      </c>
      <c r="I2629" s="57"/>
      <c r="J2629" s="172">
        <f t="shared" si="12"/>
        <v>45.546558704453446</v>
      </c>
      <c r="K2629" s="167"/>
      <c r="L2629" s="155"/>
      <c r="M2629" s="155"/>
      <c r="N2629" s="33"/>
      <c r="O2629" s="33"/>
      <c r="P2629" s="23">
        <f t="shared" si="1"/>
        <v>247</v>
      </c>
      <c r="Q2629" s="117"/>
    </row>
    <row r="2630" spans="1:17" ht="15.75" customHeight="1" x14ac:dyDescent="0.3">
      <c r="A2630" s="118">
        <v>4255</v>
      </c>
      <c r="B2630" s="118">
        <v>285</v>
      </c>
      <c r="C2630" s="57" t="s">
        <v>671</v>
      </c>
      <c r="D2630" s="57">
        <v>15</v>
      </c>
      <c r="E2630" s="58">
        <v>43599</v>
      </c>
      <c r="F2630" s="57">
        <v>5249</v>
      </c>
      <c r="G2630" s="57">
        <v>9067</v>
      </c>
      <c r="H2630" s="57">
        <v>7908</v>
      </c>
      <c r="I2630" s="57"/>
      <c r="J2630" s="152">
        <f t="shared" si="12"/>
        <v>43.587814968033094</v>
      </c>
      <c r="K2630" s="155" t="s">
        <v>672</v>
      </c>
      <c r="L2630" s="154">
        <f>AVERAGE(J2630:J2631)</f>
        <v>43.603827968681443</v>
      </c>
      <c r="M2630" s="154">
        <f>_xlfn.STDEV.S(J2630,J2631)</f>
        <v>2.264580269119058E-2</v>
      </c>
      <c r="N2630" s="33"/>
      <c r="O2630" s="33"/>
      <c r="P2630" s="23">
        <f t="shared" si="1"/>
        <v>265.89999999999998</v>
      </c>
      <c r="Q2630" s="117">
        <f>AVERAGE(P2630:P2631)</f>
        <v>265</v>
      </c>
    </row>
    <row r="2631" spans="1:17" ht="15.75" customHeight="1" x14ac:dyDescent="0.3">
      <c r="A2631" s="118">
        <v>4256</v>
      </c>
      <c r="B2631" s="118">
        <v>286</v>
      </c>
      <c r="C2631" s="57" t="s">
        <v>671</v>
      </c>
      <c r="D2631" s="57">
        <v>15</v>
      </c>
      <c r="E2631" s="58">
        <v>43599</v>
      </c>
      <c r="F2631" s="57">
        <v>5236</v>
      </c>
      <c r="G2631" s="57">
        <v>9029</v>
      </c>
      <c r="H2631" s="57">
        <v>7877</v>
      </c>
      <c r="I2631" s="57"/>
      <c r="J2631" s="152">
        <f t="shared" si="12"/>
        <v>43.6198409693298</v>
      </c>
      <c r="K2631" s="155"/>
      <c r="L2631" s="155"/>
      <c r="M2631" s="155"/>
      <c r="N2631" s="33"/>
      <c r="O2631" s="33"/>
      <c r="P2631" s="23">
        <f t="shared" si="1"/>
        <v>264.10000000000002</v>
      </c>
      <c r="Q2631" s="117"/>
    </row>
    <row r="2632" spans="1:17" ht="15.75" customHeight="1" x14ac:dyDescent="0.3">
      <c r="A2632" s="118">
        <v>4901</v>
      </c>
      <c r="B2632" s="118">
        <v>285</v>
      </c>
      <c r="C2632" s="57" t="s">
        <v>671</v>
      </c>
      <c r="D2632" s="57">
        <v>17</v>
      </c>
      <c r="E2632" s="58">
        <v>43619</v>
      </c>
      <c r="F2632" s="57">
        <v>5249</v>
      </c>
      <c r="G2632" s="57">
        <v>9445</v>
      </c>
      <c r="H2632" s="57">
        <v>8130</v>
      </c>
      <c r="I2632" s="57"/>
      <c r="J2632" s="152">
        <f t="shared" si="12"/>
        <v>45.643873654980908</v>
      </c>
      <c r="K2632" s="167"/>
      <c r="L2632" s="154">
        <f>AVERAGE(J2632:J2633)</f>
        <v>45.247185996925666</v>
      </c>
      <c r="M2632" s="154">
        <f>_xlfn.STDEV.S(J2632,J2633)</f>
        <v>0.56100106604773936</v>
      </c>
      <c r="N2632" s="33"/>
      <c r="O2632" s="33"/>
      <c r="P2632" s="23">
        <f t="shared" si="1"/>
        <v>288.10000000000002</v>
      </c>
      <c r="Q2632" s="117">
        <f>AVERAGE(P2632:P2633)</f>
        <v>279.5</v>
      </c>
    </row>
    <row r="2633" spans="1:17" ht="15.75" customHeight="1" x14ac:dyDescent="0.3">
      <c r="A2633" s="118">
        <v>4902</v>
      </c>
      <c r="B2633" s="118">
        <v>286</v>
      </c>
      <c r="C2633" s="57" t="s">
        <v>671</v>
      </c>
      <c r="D2633" s="57">
        <v>17</v>
      </c>
      <c r="E2633" s="58">
        <v>43619</v>
      </c>
      <c r="F2633" s="57">
        <v>5236</v>
      </c>
      <c r="G2633" s="57">
        <v>9160</v>
      </c>
      <c r="H2633" s="57">
        <v>7945</v>
      </c>
      <c r="I2633" s="57"/>
      <c r="J2633" s="152">
        <f t="shared" si="12"/>
        <v>44.85049833887043</v>
      </c>
      <c r="K2633" s="167"/>
      <c r="L2633" s="155"/>
      <c r="M2633" s="155"/>
      <c r="N2633" s="33"/>
      <c r="O2633" s="33"/>
      <c r="P2633" s="23">
        <f t="shared" si="1"/>
        <v>270.89999999999998</v>
      </c>
      <c r="Q2633" s="117"/>
    </row>
    <row r="2634" spans="1:17" ht="15.75" customHeight="1" x14ac:dyDescent="0.3">
      <c r="A2634" s="118">
        <v>6271</v>
      </c>
      <c r="B2634" s="118">
        <v>259</v>
      </c>
      <c r="C2634" s="7" t="s">
        <v>671</v>
      </c>
      <c r="D2634" s="7">
        <v>22</v>
      </c>
      <c r="E2634" s="156">
        <v>43685</v>
      </c>
      <c r="F2634" s="7">
        <v>5198</v>
      </c>
      <c r="G2634" s="7">
        <v>8104</v>
      </c>
      <c r="H2634" s="7">
        <v>7664</v>
      </c>
      <c r="I2634" s="7">
        <v>8</v>
      </c>
      <c r="J2634" s="152">
        <f t="shared" si="12"/>
        <v>17.842660178426602</v>
      </c>
      <c r="K2634" s="167"/>
      <c r="L2634" s="154">
        <f>AVERAGE(J2634:J2635)</f>
        <v>17.685465791959665</v>
      </c>
      <c r="M2634" s="154">
        <f>_xlfn.STDEV.S(J2634,J2635)</f>
        <v>0.22230643327046026</v>
      </c>
      <c r="N2634" s="33"/>
      <c r="O2634" s="33"/>
      <c r="P2634" s="23">
        <f t="shared" si="1"/>
        <v>246.6</v>
      </c>
      <c r="Q2634" s="117">
        <f>AVERAGE(P2634:P2635)</f>
        <v>247.1</v>
      </c>
    </row>
    <row r="2635" spans="1:17" ht="15.75" customHeight="1" x14ac:dyDescent="0.3">
      <c r="A2635" s="118">
        <v>6272</v>
      </c>
      <c r="B2635" s="118">
        <v>259</v>
      </c>
      <c r="C2635" s="7" t="s">
        <v>671</v>
      </c>
      <c r="D2635" s="7">
        <v>22</v>
      </c>
      <c r="E2635" s="156">
        <v>43685</v>
      </c>
      <c r="F2635" s="7">
        <v>5198</v>
      </c>
      <c r="G2635" s="7">
        <v>8108</v>
      </c>
      <c r="H2635" s="7">
        <v>7674</v>
      </c>
      <c r="I2635" s="7"/>
      <c r="J2635" s="152">
        <f t="shared" si="12"/>
        <v>17.528271405492728</v>
      </c>
      <c r="K2635" s="167"/>
      <c r="L2635" s="155"/>
      <c r="M2635" s="155"/>
      <c r="N2635" s="33"/>
      <c r="O2635" s="33"/>
      <c r="P2635" s="23">
        <f t="shared" si="1"/>
        <v>247.6</v>
      </c>
      <c r="Q2635" s="117"/>
    </row>
    <row r="2636" spans="1:17" ht="15.75" customHeight="1" x14ac:dyDescent="0.3">
      <c r="A2636" s="118">
        <v>3887</v>
      </c>
      <c r="B2636" s="118">
        <v>309</v>
      </c>
      <c r="C2636" s="57" t="s">
        <v>673</v>
      </c>
      <c r="D2636" s="57">
        <v>14</v>
      </c>
      <c r="E2636" s="58">
        <v>43591</v>
      </c>
      <c r="F2636" s="57">
        <v>5237</v>
      </c>
      <c r="G2636" s="151">
        <v>7816</v>
      </c>
      <c r="H2636" s="57">
        <v>7017</v>
      </c>
      <c r="I2636" s="57">
        <v>2</v>
      </c>
      <c r="J2636" s="152">
        <f t="shared" si="12"/>
        <v>44.887640449438202</v>
      </c>
      <c r="K2636" s="167" t="s">
        <v>461</v>
      </c>
      <c r="L2636" s="154">
        <f>AVERAGE(J2636:J2637)</f>
        <v>45.325176156922495</v>
      </c>
      <c r="M2636" s="154">
        <f>_xlfn.STDEV.S(J2636,J2637)</f>
        <v>0.61876893154679058</v>
      </c>
      <c r="N2636" s="33">
        <v>2</v>
      </c>
      <c r="O2636" s="33"/>
      <c r="P2636" s="23">
        <f t="shared" si="1"/>
        <v>178</v>
      </c>
      <c r="Q2636" s="117">
        <f>AVERAGE(P2636:P2637)</f>
        <v>177.5</v>
      </c>
    </row>
    <row r="2637" spans="1:17" ht="15.75" customHeight="1" x14ac:dyDescent="0.3">
      <c r="A2637" s="118">
        <v>3888</v>
      </c>
      <c r="B2637" s="118">
        <v>310</v>
      </c>
      <c r="C2637" s="57" t="s">
        <v>673</v>
      </c>
      <c r="D2637" s="57">
        <v>14</v>
      </c>
      <c r="E2637" s="58">
        <v>43591</v>
      </c>
      <c r="F2637" s="57">
        <v>5231</v>
      </c>
      <c r="G2637" s="151">
        <v>7811</v>
      </c>
      <c r="H2637" s="57">
        <v>7001</v>
      </c>
      <c r="I2637" s="57"/>
      <c r="J2637" s="152">
        <f t="shared" si="12"/>
        <v>45.762711864406782</v>
      </c>
      <c r="K2637" s="167"/>
      <c r="L2637" s="155"/>
      <c r="M2637" s="155"/>
      <c r="N2637" s="33"/>
      <c r="O2637" s="33"/>
      <c r="P2637" s="23">
        <f t="shared" si="1"/>
        <v>177</v>
      </c>
      <c r="Q2637" s="117"/>
    </row>
    <row r="2638" spans="1:17" ht="15.75" customHeight="1" x14ac:dyDescent="0.3">
      <c r="A2638" s="118">
        <v>4539</v>
      </c>
      <c r="B2638" s="118">
        <v>245</v>
      </c>
      <c r="C2638" s="57" t="s">
        <v>673</v>
      </c>
      <c r="D2638" s="57">
        <v>16</v>
      </c>
      <c r="E2638" s="58">
        <v>43607</v>
      </c>
      <c r="F2638" s="57">
        <v>5235</v>
      </c>
      <c r="G2638" s="57">
        <v>7034</v>
      </c>
      <c r="H2638" s="57">
        <v>6608</v>
      </c>
      <c r="I2638" s="57">
        <v>2</v>
      </c>
      <c r="J2638" s="152">
        <f t="shared" si="12"/>
        <v>31.026948288419518</v>
      </c>
      <c r="K2638" s="167" t="s">
        <v>13</v>
      </c>
      <c r="L2638" s="154">
        <f>AVERAGE(J2638:J2639)</f>
        <v>30.359581567263469</v>
      </c>
      <c r="M2638" s="154">
        <f>_xlfn.STDEV.S(J2638,J2639)</f>
        <v>0.94379906813534675</v>
      </c>
      <c r="N2638" s="33"/>
      <c r="O2638" s="33"/>
      <c r="P2638" s="23">
        <f t="shared" si="1"/>
        <v>137.30000000000001</v>
      </c>
      <c r="Q2638" s="117">
        <f>AVERAGE(P2638:P2639)</f>
        <v>151.5</v>
      </c>
    </row>
    <row r="2639" spans="1:17" ht="15.75" customHeight="1" x14ac:dyDescent="0.3">
      <c r="A2639" s="118">
        <v>4540</v>
      </c>
      <c r="B2639" s="118">
        <v>246</v>
      </c>
      <c r="C2639" s="57" t="s">
        <v>673</v>
      </c>
      <c r="D2639" s="57">
        <v>16</v>
      </c>
      <c r="E2639" s="58">
        <v>43607</v>
      </c>
      <c r="F2639" s="57">
        <v>5309</v>
      </c>
      <c r="G2639" s="57">
        <v>7458</v>
      </c>
      <c r="H2639" s="57">
        <v>6966</v>
      </c>
      <c r="I2639" s="57"/>
      <c r="J2639" s="152">
        <f t="shared" si="12"/>
        <v>29.692214846107422</v>
      </c>
      <c r="K2639" s="167"/>
      <c r="L2639" s="155"/>
      <c r="M2639" s="155"/>
      <c r="N2639" s="33"/>
      <c r="O2639" s="33"/>
      <c r="P2639" s="23">
        <f t="shared" si="1"/>
        <v>165.7</v>
      </c>
      <c r="Q2639" s="117"/>
    </row>
    <row r="2640" spans="1:17" ht="15.75" customHeight="1" x14ac:dyDescent="0.3">
      <c r="A2640" s="118">
        <v>5185</v>
      </c>
      <c r="B2640" s="118">
        <v>245</v>
      </c>
      <c r="C2640" s="57" t="s">
        <v>673</v>
      </c>
      <c r="D2640" s="57">
        <v>18</v>
      </c>
      <c r="E2640" s="58">
        <v>43626</v>
      </c>
      <c r="F2640" s="57">
        <v>5235</v>
      </c>
      <c r="G2640" s="57">
        <v>7170</v>
      </c>
      <c r="H2640" s="57">
        <v>6803</v>
      </c>
      <c r="I2640" s="57">
        <v>6</v>
      </c>
      <c r="J2640" s="152">
        <f t="shared" si="12"/>
        <v>23.405612244897959</v>
      </c>
      <c r="K2640" s="167"/>
      <c r="L2640" s="154">
        <f>AVERAGE(J2640:J2641)</f>
        <v>22.878914496833218</v>
      </c>
      <c r="M2640" s="154">
        <f>_xlfn.STDEV.S(J2640,J2641)</f>
        <v>0.74486309858452715</v>
      </c>
      <c r="N2640" s="33"/>
      <c r="O2640" s="33"/>
      <c r="P2640" s="23">
        <f t="shared" si="1"/>
        <v>156.80000000000001</v>
      </c>
      <c r="Q2640" s="117">
        <f>AVERAGE(P2640:P2641)</f>
        <v>159.60000000000002</v>
      </c>
    </row>
    <row r="2641" spans="1:17" ht="15.75" customHeight="1" x14ac:dyDescent="0.3">
      <c r="A2641" s="118">
        <v>5186</v>
      </c>
      <c r="B2641" s="118">
        <v>246</v>
      </c>
      <c r="C2641" s="57" t="s">
        <v>673</v>
      </c>
      <c r="D2641" s="57">
        <v>18</v>
      </c>
      <c r="E2641" s="58">
        <v>43626</v>
      </c>
      <c r="F2641" s="57">
        <v>5309</v>
      </c>
      <c r="G2641" s="57">
        <v>7296</v>
      </c>
      <c r="H2641" s="57">
        <v>6933</v>
      </c>
      <c r="I2641" s="57"/>
      <c r="J2641" s="152">
        <f t="shared" si="12"/>
        <v>22.352216748768473</v>
      </c>
      <c r="K2641" s="167"/>
      <c r="L2641" s="155"/>
      <c r="M2641" s="155"/>
      <c r="N2641" s="33"/>
      <c r="O2641" s="33"/>
      <c r="P2641" s="23">
        <f t="shared" si="1"/>
        <v>162.4</v>
      </c>
      <c r="Q2641" s="117"/>
    </row>
    <row r="2642" spans="1:17" ht="15.75" customHeight="1" x14ac:dyDescent="0.3">
      <c r="A2642" s="118">
        <v>5703</v>
      </c>
      <c r="B2642" s="118">
        <v>147</v>
      </c>
      <c r="C2642" s="7" t="s">
        <v>673</v>
      </c>
      <c r="D2642" s="7">
        <v>21</v>
      </c>
      <c r="E2642" s="156">
        <v>43657</v>
      </c>
      <c r="F2642" s="7">
        <v>5265</v>
      </c>
      <c r="G2642" s="7">
        <v>7631</v>
      </c>
      <c r="H2642" s="7">
        <v>7163</v>
      </c>
      <c r="I2642" s="7">
        <v>6</v>
      </c>
      <c r="J2642" s="152">
        <f t="shared" si="12"/>
        <v>24.657534246575342</v>
      </c>
      <c r="K2642" s="167"/>
      <c r="L2642" s="154">
        <f>AVERAGE(J2642:J2643)</f>
        <v>24.686490700523443</v>
      </c>
      <c r="M2642" s="154">
        <f>_xlfn.STDEV.S(J2642,J2643)</f>
        <v>4.0950609891636833E-2</v>
      </c>
      <c r="N2642" s="33"/>
      <c r="O2642" s="33"/>
      <c r="P2642" s="23">
        <f t="shared" si="1"/>
        <v>189.8</v>
      </c>
      <c r="Q2642" s="117">
        <f>AVERAGE(P2642:P2643)</f>
        <v>187.15</v>
      </c>
    </row>
    <row r="2643" spans="1:17" ht="15.75" customHeight="1" x14ac:dyDescent="0.3">
      <c r="A2643" s="118">
        <v>5704</v>
      </c>
      <c r="B2643" s="118">
        <v>148</v>
      </c>
      <c r="C2643" s="7" t="s">
        <v>673</v>
      </c>
      <c r="D2643" s="7">
        <v>21</v>
      </c>
      <c r="E2643" s="156">
        <v>43657</v>
      </c>
      <c r="F2643" s="7">
        <v>5186</v>
      </c>
      <c r="G2643" s="7">
        <v>7487</v>
      </c>
      <c r="H2643" s="7">
        <v>7031</v>
      </c>
      <c r="I2643" s="7"/>
      <c r="J2643" s="152">
        <f t="shared" si="12"/>
        <v>24.715447154471544</v>
      </c>
      <c r="K2643" s="167"/>
      <c r="L2643" s="155"/>
      <c r="M2643" s="155"/>
      <c r="N2643" s="33"/>
      <c r="O2643" s="33"/>
      <c r="P2643" s="23">
        <f t="shared" si="1"/>
        <v>184.5</v>
      </c>
      <c r="Q2643" s="117"/>
    </row>
    <row r="2644" spans="1:17" ht="15.75" customHeight="1" x14ac:dyDescent="0.3">
      <c r="A2644" s="118">
        <v>6273</v>
      </c>
      <c r="B2644" s="118">
        <v>260</v>
      </c>
      <c r="C2644" s="7" t="s">
        <v>673</v>
      </c>
      <c r="D2644" s="7">
        <v>22</v>
      </c>
      <c r="E2644" s="156">
        <v>43685</v>
      </c>
      <c r="F2644" s="7">
        <v>5247</v>
      </c>
      <c r="G2644" s="7">
        <v>6939</v>
      </c>
      <c r="H2644" s="7">
        <v>6676</v>
      </c>
      <c r="I2644" s="7">
        <v>6</v>
      </c>
      <c r="J2644" s="152">
        <f t="shared" si="12"/>
        <v>18.404478656403079</v>
      </c>
      <c r="K2644" s="167"/>
      <c r="L2644" s="154">
        <f>AVERAGE(J2644:J2645)</f>
        <v>17.848393174355387</v>
      </c>
      <c r="M2644" s="154">
        <f>_xlfn.STDEV.S(J2644,J2645)</f>
        <v>0.78642363055062869</v>
      </c>
      <c r="N2644" s="33"/>
      <c r="O2644" s="33"/>
      <c r="P2644" s="23">
        <f t="shared" si="1"/>
        <v>142.9</v>
      </c>
      <c r="Q2644" s="117">
        <f>AVERAGE(P2644:P2645)</f>
        <v>152.69999999999999</v>
      </c>
    </row>
    <row r="2645" spans="1:17" ht="15.75" customHeight="1" x14ac:dyDescent="0.3">
      <c r="A2645" s="118">
        <v>6274</v>
      </c>
      <c r="B2645" s="118">
        <v>260</v>
      </c>
      <c r="C2645" s="7" t="s">
        <v>673</v>
      </c>
      <c r="D2645" s="7">
        <v>22</v>
      </c>
      <c r="E2645" s="156">
        <v>43685</v>
      </c>
      <c r="F2645" s="7">
        <v>5247</v>
      </c>
      <c r="G2645" s="7">
        <v>7153</v>
      </c>
      <c r="H2645" s="7">
        <v>6872</v>
      </c>
      <c r="I2645" s="7"/>
      <c r="J2645" s="152">
        <f t="shared" si="12"/>
        <v>17.292307692307691</v>
      </c>
      <c r="K2645" s="167"/>
      <c r="L2645" s="155"/>
      <c r="M2645" s="155"/>
      <c r="N2645" s="33"/>
      <c r="O2645" s="33"/>
      <c r="P2645" s="23">
        <f t="shared" si="1"/>
        <v>162.5</v>
      </c>
      <c r="Q2645" s="117"/>
    </row>
    <row r="2646" spans="1:17" ht="15.75" customHeight="1" x14ac:dyDescent="0.3">
      <c r="A2646" s="118">
        <v>3889</v>
      </c>
      <c r="B2646" s="118">
        <v>311</v>
      </c>
      <c r="C2646" s="81" t="s">
        <v>674</v>
      </c>
      <c r="D2646" s="81">
        <v>14</v>
      </c>
      <c r="E2646" s="82">
        <v>43591</v>
      </c>
      <c r="F2646" s="81">
        <v>5222</v>
      </c>
      <c r="G2646" s="134">
        <v>7853</v>
      </c>
      <c r="H2646" s="81">
        <v>7048</v>
      </c>
      <c r="I2646" s="81">
        <v>2</v>
      </c>
      <c r="J2646" s="135">
        <f t="shared" si="12"/>
        <v>44.085432639649511</v>
      </c>
      <c r="K2646" s="136" t="s">
        <v>405</v>
      </c>
      <c r="L2646" s="137">
        <f>AVERAGE(J2646:J2647)</f>
        <v>43.6287378252011</v>
      </c>
      <c r="M2646" s="137">
        <f>_xlfn.STDEV.S(J2646,J2647)</f>
        <v>0.64586400045840775</v>
      </c>
      <c r="N2646" s="33">
        <v>3</v>
      </c>
      <c r="O2646" s="33"/>
      <c r="P2646" s="23">
        <f t="shared" si="1"/>
        <v>182.6</v>
      </c>
      <c r="Q2646" s="117">
        <f>AVERAGE(P2646:P2647)</f>
        <v>184.3</v>
      </c>
    </row>
    <row r="2647" spans="1:17" ht="15.75" customHeight="1" x14ac:dyDescent="0.3">
      <c r="A2647" s="118">
        <v>3890</v>
      </c>
      <c r="B2647" s="118">
        <v>312</v>
      </c>
      <c r="C2647" s="81" t="s">
        <v>674</v>
      </c>
      <c r="D2647" s="81">
        <v>14</v>
      </c>
      <c r="E2647" s="82">
        <v>43591</v>
      </c>
      <c r="F2647" s="81">
        <v>5239</v>
      </c>
      <c r="G2647" s="134">
        <v>7902</v>
      </c>
      <c r="H2647" s="81">
        <v>7099</v>
      </c>
      <c r="I2647" s="81"/>
      <c r="J2647" s="135">
        <f t="shared" si="12"/>
        <v>43.172043010752688</v>
      </c>
      <c r="K2647" s="136"/>
      <c r="L2647" s="138"/>
      <c r="M2647" s="138"/>
      <c r="N2647" s="33"/>
      <c r="O2647" s="33"/>
      <c r="P2647" s="23">
        <f t="shared" si="1"/>
        <v>186</v>
      </c>
      <c r="Q2647" s="117"/>
    </row>
    <row r="2648" spans="1:17" ht="15.75" customHeight="1" x14ac:dyDescent="0.3">
      <c r="A2648" s="118">
        <v>4541</v>
      </c>
      <c r="B2648" s="118">
        <v>247</v>
      </c>
      <c r="C2648" s="81" t="s">
        <v>674</v>
      </c>
      <c r="D2648" s="81">
        <v>16</v>
      </c>
      <c r="E2648" s="82">
        <v>43607</v>
      </c>
      <c r="F2648" s="81">
        <v>5282</v>
      </c>
      <c r="G2648" s="81">
        <v>7377</v>
      </c>
      <c r="H2648" s="81">
        <v>6876</v>
      </c>
      <c r="I2648" s="81">
        <v>2</v>
      </c>
      <c r="J2648" s="135">
        <f t="shared" si="12"/>
        <v>31.430363864491845</v>
      </c>
      <c r="K2648" s="136"/>
      <c r="L2648" s="137">
        <f>AVERAGE(J2648:J2649)</f>
        <v>31.617322605028797</v>
      </c>
      <c r="M2648" s="137">
        <f>_xlfn.STDEV.S(J2648,J2649)</f>
        <v>0.26439958647154937</v>
      </c>
      <c r="N2648" s="33"/>
      <c r="O2648" s="33"/>
      <c r="P2648" s="23">
        <f t="shared" si="1"/>
        <v>159.4</v>
      </c>
      <c r="Q2648" s="117">
        <f>AVERAGE(P2648:P2649)</f>
        <v>161.44999999999999</v>
      </c>
    </row>
    <row r="2649" spans="1:17" ht="15.75" customHeight="1" x14ac:dyDescent="0.3">
      <c r="A2649" s="118">
        <v>4542</v>
      </c>
      <c r="B2649" s="118">
        <v>248</v>
      </c>
      <c r="C2649" s="81" t="s">
        <v>674</v>
      </c>
      <c r="D2649" s="81">
        <v>16</v>
      </c>
      <c r="E2649" s="82">
        <v>43607</v>
      </c>
      <c r="F2649" s="81">
        <v>5224</v>
      </c>
      <c r="G2649" s="81">
        <v>7379</v>
      </c>
      <c r="H2649" s="81">
        <v>6859</v>
      </c>
      <c r="I2649" s="81"/>
      <c r="J2649" s="135">
        <f t="shared" si="12"/>
        <v>31.804281345565748</v>
      </c>
      <c r="K2649" s="136"/>
      <c r="L2649" s="138"/>
      <c r="M2649" s="138"/>
      <c r="N2649" s="33"/>
      <c r="O2649" s="33"/>
      <c r="P2649" s="23">
        <f t="shared" si="1"/>
        <v>163.5</v>
      </c>
      <c r="Q2649" s="117"/>
    </row>
    <row r="2650" spans="1:17" ht="15.75" customHeight="1" x14ac:dyDescent="0.3">
      <c r="A2650" s="118">
        <v>5187</v>
      </c>
      <c r="B2650" s="118">
        <v>247</v>
      </c>
      <c r="C2650" s="81" t="s">
        <v>674</v>
      </c>
      <c r="D2650" s="81">
        <v>18</v>
      </c>
      <c r="E2650" s="82">
        <v>43626</v>
      </c>
      <c r="F2650" s="81">
        <v>5282</v>
      </c>
      <c r="G2650" s="81">
        <v>8169</v>
      </c>
      <c r="H2650" s="81">
        <v>7350</v>
      </c>
      <c r="I2650" s="81">
        <v>9</v>
      </c>
      <c r="J2650" s="135">
        <f t="shared" si="12"/>
        <v>39.603481624758217</v>
      </c>
      <c r="K2650" s="136"/>
      <c r="L2650" s="137">
        <f>AVERAGE(J2650:J2651)</f>
        <v>40.489543069230265</v>
      </c>
      <c r="M2650" s="137">
        <f>_xlfn.STDEV.S(J2650,J2651)</f>
        <v>1.2530801118682657</v>
      </c>
      <c r="N2650" s="33"/>
      <c r="O2650" s="33"/>
      <c r="P2650" s="23">
        <f t="shared" si="1"/>
        <v>206.8</v>
      </c>
      <c r="Q2650" s="117">
        <f>AVERAGE(P2650:P2651)</f>
        <v>196.45</v>
      </c>
    </row>
    <row r="2651" spans="1:17" ht="15.75" customHeight="1" x14ac:dyDescent="0.3">
      <c r="A2651" s="118">
        <v>5188</v>
      </c>
      <c r="B2651" s="118">
        <v>248</v>
      </c>
      <c r="C2651" s="81" t="s">
        <v>674</v>
      </c>
      <c r="D2651" s="81">
        <v>18</v>
      </c>
      <c r="E2651" s="82">
        <v>43626</v>
      </c>
      <c r="F2651" s="81">
        <v>5224</v>
      </c>
      <c r="G2651" s="81">
        <v>7855</v>
      </c>
      <c r="H2651" s="81">
        <v>7085</v>
      </c>
      <c r="I2651" s="81"/>
      <c r="J2651" s="135">
        <f t="shared" si="12"/>
        <v>41.375604513702314</v>
      </c>
      <c r="K2651" s="136"/>
      <c r="L2651" s="138"/>
      <c r="M2651" s="138"/>
      <c r="N2651" s="33"/>
      <c r="O2651" s="33"/>
      <c r="P2651" s="23">
        <f t="shared" si="1"/>
        <v>186.1</v>
      </c>
      <c r="Q2651" s="117"/>
    </row>
    <row r="2652" spans="1:17" ht="15.75" customHeight="1" x14ac:dyDescent="0.3">
      <c r="A2652" s="118">
        <v>6275</v>
      </c>
      <c r="B2652" s="118">
        <v>261</v>
      </c>
      <c r="C2652" s="7" t="s">
        <v>674</v>
      </c>
      <c r="D2652" s="7">
        <v>22</v>
      </c>
      <c r="E2652" s="156">
        <v>43685</v>
      </c>
      <c r="F2652" s="7">
        <v>5229</v>
      </c>
      <c r="G2652" s="7">
        <v>7565</v>
      </c>
      <c r="H2652" s="7">
        <v>7196</v>
      </c>
      <c r="I2652" s="7">
        <v>9</v>
      </c>
      <c r="J2652" s="152">
        <f t="shared" si="12"/>
        <v>18.759532282663955</v>
      </c>
      <c r="K2652" s="167"/>
      <c r="L2652" s="154">
        <f>AVERAGE(J2652:J2653)</f>
        <v>18.372014203347483</v>
      </c>
      <c r="M2652" s="154">
        <f>_xlfn.STDEV.S(J2652,J2653)</f>
        <v>0.54803332343412947</v>
      </c>
      <c r="N2652" s="33"/>
      <c r="O2652" s="33"/>
      <c r="P2652" s="23">
        <f t="shared" si="1"/>
        <v>196.7</v>
      </c>
      <c r="Q2652" s="117">
        <f>AVERAGE(P2652:P2653)</f>
        <v>195.1</v>
      </c>
    </row>
    <row r="2653" spans="1:17" ht="15.75" customHeight="1" x14ac:dyDescent="0.3">
      <c r="A2653" s="118">
        <v>6276</v>
      </c>
      <c r="B2653" s="118">
        <v>261</v>
      </c>
      <c r="C2653" s="7" t="s">
        <v>674</v>
      </c>
      <c r="D2653" s="7">
        <v>22</v>
      </c>
      <c r="E2653" s="156">
        <v>43685</v>
      </c>
      <c r="F2653" s="7">
        <v>5229</v>
      </c>
      <c r="G2653" s="7">
        <v>7512</v>
      </c>
      <c r="H2653" s="7">
        <v>7164</v>
      </c>
      <c r="I2653" s="7"/>
      <c r="J2653" s="152">
        <f t="shared" si="12"/>
        <v>17.984496124031008</v>
      </c>
      <c r="K2653" s="167"/>
      <c r="L2653" s="155"/>
      <c r="M2653" s="155"/>
      <c r="N2653" s="33"/>
      <c r="O2653" s="33"/>
      <c r="P2653" s="23">
        <f t="shared" si="1"/>
        <v>193.5</v>
      </c>
      <c r="Q2653" s="117"/>
    </row>
    <row r="2654" spans="1:17" ht="15.75" customHeight="1" x14ac:dyDescent="0.3">
      <c r="A2654" s="118">
        <v>3535</v>
      </c>
      <c r="B2654" s="118">
        <v>291</v>
      </c>
      <c r="C2654" s="67" t="s">
        <v>675</v>
      </c>
      <c r="D2654" s="67">
        <v>13</v>
      </c>
      <c r="E2654" s="68">
        <v>43587</v>
      </c>
      <c r="F2654" s="67">
        <v>5259</v>
      </c>
      <c r="G2654" s="67">
        <v>6955</v>
      </c>
      <c r="H2654" s="67">
        <v>6628</v>
      </c>
      <c r="I2654" s="67">
        <v>1</v>
      </c>
      <c r="J2654" s="157">
        <f t="shared" si="12"/>
        <v>23.886048210372536</v>
      </c>
      <c r="K2654" s="168" t="s">
        <v>407</v>
      </c>
      <c r="L2654" s="159">
        <f>AVERAGE(J2654:J2655)</f>
        <v>23.959703407688163</v>
      </c>
      <c r="M2654" s="159">
        <f>_xlfn.STDEV.S(J2654,J2655)</f>
        <v>0.10416417898302668</v>
      </c>
      <c r="N2654" s="33">
        <v>1</v>
      </c>
      <c r="O2654" s="33"/>
      <c r="P2654" s="23">
        <f t="shared" si="1"/>
        <v>136.9</v>
      </c>
      <c r="Q2654" s="117">
        <f>AVERAGE(P2654:P2655)</f>
        <v>134.4</v>
      </c>
    </row>
    <row r="2655" spans="1:17" ht="15.75" customHeight="1" x14ac:dyDescent="0.3">
      <c r="A2655" s="118">
        <v>3536</v>
      </c>
      <c r="B2655" s="118">
        <v>292</v>
      </c>
      <c r="C2655" s="67" t="s">
        <v>675</v>
      </c>
      <c r="D2655" s="67">
        <v>13</v>
      </c>
      <c r="E2655" s="68">
        <v>43587</v>
      </c>
      <c r="F2655" s="67">
        <v>5243</v>
      </c>
      <c r="G2655" s="67">
        <v>6879</v>
      </c>
      <c r="H2655" s="67">
        <v>6562</v>
      </c>
      <c r="I2655" s="67"/>
      <c r="J2655" s="157">
        <f t="shared" si="12"/>
        <v>24.033358605003791</v>
      </c>
      <c r="K2655" s="168"/>
      <c r="L2655" s="160"/>
      <c r="M2655" s="160"/>
      <c r="N2655" s="33"/>
      <c r="O2655" s="33"/>
      <c r="P2655" s="23">
        <f t="shared" si="1"/>
        <v>131.9</v>
      </c>
      <c r="Q2655" s="117"/>
    </row>
    <row r="2656" spans="1:17" ht="15.75" customHeight="1" x14ac:dyDescent="0.3">
      <c r="A2656" s="118">
        <v>4257</v>
      </c>
      <c r="B2656" s="118">
        <v>287</v>
      </c>
      <c r="C2656" s="67" t="s">
        <v>675</v>
      </c>
      <c r="D2656" s="67">
        <v>15</v>
      </c>
      <c r="E2656" s="68">
        <v>43599</v>
      </c>
      <c r="F2656" s="67">
        <v>5246</v>
      </c>
      <c r="G2656" s="67">
        <v>7106</v>
      </c>
      <c r="H2656" s="67">
        <v>6724</v>
      </c>
      <c r="I2656" s="67"/>
      <c r="J2656" s="157">
        <f t="shared" si="12"/>
        <v>25.845737483085252</v>
      </c>
      <c r="K2656" s="160"/>
      <c r="L2656" s="159">
        <f>AVERAGE(J2656:J2657)</f>
        <v>25.862483870938775</v>
      </c>
      <c r="M2656" s="159">
        <f>_xlfn.STDEV.S(J2656,J2657)</f>
        <v>2.3682968823214808E-2</v>
      </c>
      <c r="N2656" s="33"/>
      <c r="O2656" s="33"/>
      <c r="P2656" s="23">
        <f t="shared" si="1"/>
        <v>147.80000000000001</v>
      </c>
      <c r="Q2656" s="117">
        <f>AVERAGE(P2656:P2657)</f>
        <v>149.25</v>
      </c>
    </row>
    <row r="2657" spans="1:17" ht="15.75" customHeight="1" x14ac:dyDescent="0.3">
      <c r="A2657" s="118">
        <v>4258</v>
      </c>
      <c r="B2657" s="118">
        <v>288</v>
      </c>
      <c r="C2657" s="67" t="s">
        <v>675</v>
      </c>
      <c r="D2657" s="67">
        <v>15</v>
      </c>
      <c r="E2657" s="68">
        <v>43599</v>
      </c>
      <c r="F2657" s="67">
        <v>5225</v>
      </c>
      <c r="G2657" s="67">
        <v>7122</v>
      </c>
      <c r="H2657" s="67">
        <v>6732</v>
      </c>
      <c r="I2657" s="67"/>
      <c r="J2657" s="157">
        <f t="shared" si="12"/>
        <v>25.879230258792301</v>
      </c>
      <c r="K2657" s="160"/>
      <c r="L2657" s="160"/>
      <c r="M2657" s="160"/>
      <c r="N2657" s="33"/>
      <c r="O2657" s="33"/>
      <c r="P2657" s="23">
        <f t="shared" si="1"/>
        <v>150.69999999999999</v>
      </c>
      <c r="Q2657" s="117"/>
    </row>
    <row r="2658" spans="1:17" ht="15.75" customHeight="1" x14ac:dyDescent="0.3">
      <c r="A2658" s="118">
        <v>4903</v>
      </c>
      <c r="B2658" s="118">
        <v>287</v>
      </c>
      <c r="C2658" s="67" t="s">
        <v>675</v>
      </c>
      <c r="D2658" s="67">
        <v>17</v>
      </c>
      <c r="E2658" s="68">
        <v>43619</v>
      </c>
      <c r="F2658" s="67">
        <v>5246</v>
      </c>
      <c r="G2658" s="67">
        <v>7319</v>
      </c>
      <c r="H2658" s="67">
        <v>6842</v>
      </c>
      <c r="I2658" s="67"/>
      <c r="J2658" s="157">
        <f t="shared" si="12"/>
        <v>29.887218045112785</v>
      </c>
      <c r="K2658" s="168"/>
      <c r="L2658" s="159">
        <f>AVERAGE(J2658:J2659)</f>
        <v>30.169542224913954</v>
      </c>
      <c r="M2658" s="159">
        <f>_xlfn.STDEV.S(J2658,J2659)</f>
        <v>0.39926668406067545</v>
      </c>
      <c r="N2658" s="33"/>
      <c r="O2658" s="33"/>
      <c r="P2658" s="23">
        <f t="shared" si="1"/>
        <v>159.6</v>
      </c>
      <c r="Q2658" s="117">
        <f>AVERAGE(P2658:P2659)</f>
        <v>156.14999999999998</v>
      </c>
    </row>
    <row r="2659" spans="1:17" ht="15.75" customHeight="1" x14ac:dyDescent="0.3">
      <c r="A2659" s="118">
        <v>4904</v>
      </c>
      <c r="B2659" s="118">
        <v>288</v>
      </c>
      <c r="C2659" s="67" t="s">
        <v>675</v>
      </c>
      <c r="D2659" s="67">
        <v>17</v>
      </c>
      <c r="E2659" s="68">
        <v>43619</v>
      </c>
      <c r="F2659" s="67">
        <v>5225</v>
      </c>
      <c r="G2659" s="67">
        <v>7217</v>
      </c>
      <c r="H2659" s="67">
        <v>6752</v>
      </c>
      <c r="I2659" s="67"/>
      <c r="J2659" s="157">
        <f t="shared" si="12"/>
        <v>30.451866404715126</v>
      </c>
      <c r="K2659" s="168"/>
      <c r="L2659" s="160"/>
      <c r="M2659" s="160"/>
      <c r="N2659" s="33"/>
      <c r="O2659" s="33"/>
      <c r="P2659" s="23">
        <f t="shared" si="1"/>
        <v>152.69999999999999</v>
      </c>
      <c r="Q2659" s="117"/>
    </row>
    <row r="2660" spans="1:17" ht="15.75" customHeight="1" x14ac:dyDescent="0.3">
      <c r="A2660" s="118">
        <v>5479</v>
      </c>
      <c r="B2660" s="118">
        <v>217</v>
      </c>
      <c r="C2660" s="7" t="s">
        <v>675</v>
      </c>
      <c r="D2660" s="7">
        <v>19</v>
      </c>
      <c r="E2660" s="156">
        <v>43637</v>
      </c>
      <c r="F2660" s="7">
        <v>5263</v>
      </c>
      <c r="G2660" s="7">
        <v>6848</v>
      </c>
      <c r="H2660" s="7">
        <v>6544</v>
      </c>
      <c r="I2660" s="7"/>
      <c r="J2660" s="161">
        <f t="shared" si="12"/>
        <v>23.731459797033569</v>
      </c>
      <c r="K2660" s="170"/>
      <c r="L2660" s="162">
        <f>AVERAGE(J2660:J2661)</f>
        <v>23.490278634978878</v>
      </c>
      <c r="M2660" s="162">
        <f>_xlfn.STDEV.S(J2660,J2661)</f>
        <v>0.34108167036664677</v>
      </c>
      <c r="N2660" s="33"/>
      <c r="O2660" s="33"/>
      <c r="P2660" s="23">
        <f t="shared" si="1"/>
        <v>128.1</v>
      </c>
      <c r="Q2660" s="117">
        <f>AVERAGE(P2660:P2661)</f>
        <v>133.30000000000001</v>
      </c>
    </row>
    <row r="2661" spans="1:17" ht="15.75" customHeight="1" x14ac:dyDescent="0.3">
      <c r="A2661" s="118">
        <v>5480</v>
      </c>
      <c r="B2661" s="118">
        <v>218</v>
      </c>
      <c r="C2661" s="7" t="s">
        <v>675</v>
      </c>
      <c r="D2661" s="7">
        <v>19</v>
      </c>
      <c r="E2661" s="156">
        <v>43637</v>
      </c>
      <c r="F2661" s="7">
        <v>5280</v>
      </c>
      <c r="G2661" s="7">
        <v>6987</v>
      </c>
      <c r="H2661" s="7">
        <v>6665</v>
      </c>
      <c r="I2661" s="7"/>
      <c r="J2661" s="161">
        <f t="shared" si="12"/>
        <v>23.249097472924188</v>
      </c>
      <c r="K2661" s="170"/>
      <c r="L2661" s="23"/>
      <c r="M2661" s="23"/>
      <c r="N2661" s="33"/>
      <c r="O2661" s="33"/>
      <c r="P2661" s="23">
        <f t="shared" si="1"/>
        <v>138.5</v>
      </c>
      <c r="Q2661" s="117"/>
    </row>
    <row r="2662" spans="1:17" ht="15.75" customHeight="1" x14ac:dyDescent="0.3">
      <c r="A2662" s="118">
        <v>5553</v>
      </c>
      <c r="B2662" s="118">
        <v>45</v>
      </c>
      <c r="C2662" s="7" t="s">
        <v>675</v>
      </c>
      <c r="D2662" s="7">
        <v>20</v>
      </c>
      <c r="E2662" s="156">
        <v>43649</v>
      </c>
      <c r="F2662" s="7">
        <v>5211</v>
      </c>
      <c r="G2662" s="7">
        <v>7497</v>
      </c>
      <c r="H2662" s="7">
        <v>7095</v>
      </c>
      <c r="I2662" s="7">
        <v>8</v>
      </c>
      <c r="J2662" s="152">
        <f t="shared" si="12"/>
        <v>21.337579617834397</v>
      </c>
      <c r="K2662" s="167"/>
      <c r="L2662" s="154">
        <f>AVERAGE(J2662:J2663)</f>
        <v>21.572373857377571</v>
      </c>
      <c r="M2662" s="154">
        <f>_xlfn.STDEV.S(J2662,J2663)</f>
        <v>0.33204919792903598</v>
      </c>
      <c r="N2662" s="33"/>
      <c r="O2662" s="33"/>
      <c r="P2662" s="23">
        <f t="shared" si="1"/>
        <v>188.4</v>
      </c>
      <c r="Q2662" s="117">
        <f>AVERAGE(P2662:P2663)</f>
        <v>193.25</v>
      </c>
    </row>
    <row r="2663" spans="1:17" ht="15.75" customHeight="1" x14ac:dyDescent="0.3">
      <c r="A2663" s="118">
        <v>5554</v>
      </c>
      <c r="B2663" s="118">
        <v>46</v>
      </c>
      <c r="C2663" s="7" t="s">
        <v>675</v>
      </c>
      <c r="D2663" s="7">
        <v>20</v>
      </c>
      <c r="E2663" s="156">
        <v>43649</v>
      </c>
      <c r="F2663" s="7">
        <v>5260</v>
      </c>
      <c r="G2663" s="7">
        <v>7673</v>
      </c>
      <c r="H2663" s="7">
        <v>7241</v>
      </c>
      <c r="I2663" s="7"/>
      <c r="J2663" s="152">
        <f t="shared" si="12"/>
        <v>21.807168096920748</v>
      </c>
      <c r="K2663" s="167"/>
      <c r="L2663" s="155"/>
      <c r="M2663" s="155"/>
      <c r="N2663" s="33"/>
      <c r="O2663" s="33"/>
      <c r="P2663" s="23">
        <f t="shared" si="1"/>
        <v>198.1</v>
      </c>
      <c r="Q2663" s="117"/>
    </row>
    <row r="2664" spans="1:17" ht="15.75" customHeight="1" x14ac:dyDescent="0.3">
      <c r="A2664" s="118">
        <v>6277</v>
      </c>
      <c r="B2664" s="118">
        <v>262</v>
      </c>
      <c r="C2664" s="7" t="s">
        <v>675</v>
      </c>
      <c r="D2664" s="7">
        <v>22</v>
      </c>
      <c r="E2664" s="156">
        <v>43685</v>
      </c>
      <c r="F2664" s="7">
        <v>5194</v>
      </c>
      <c r="G2664" s="7">
        <v>7357</v>
      </c>
      <c r="H2664" s="7">
        <v>7002</v>
      </c>
      <c r="I2664" s="7">
        <v>8</v>
      </c>
      <c r="J2664" s="152">
        <f t="shared" si="12"/>
        <v>19.634955752212392</v>
      </c>
      <c r="K2664" s="167"/>
      <c r="L2664" s="154">
        <f>AVERAGE(J2664:J2665)</f>
        <v>19.03878935151603</v>
      </c>
      <c r="M2664" s="154">
        <f>_xlfn.STDEV.S(J2664,J2665)</f>
        <v>0.84310660929594505</v>
      </c>
      <c r="N2664" s="33"/>
      <c r="O2664" s="33"/>
      <c r="P2664" s="23">
        <f t="shared" si="1"/>
        <v>180.8</v>
      </c>
      <c r="Q2664" s="117">
        <f>AVERAGE(P2664:P2665)</f>
        <v>175.8</v>
      </c>
    </row>
    <row r="2665" spans="1:17" ht="15.75" customHeight="1" x14ac:dyDescent="0.3">
      <c r="A2665" s="118">
        <v>6278</v>
      </c>
      <c r="B2665" s="118">
        <v>262</v>
      </c>
      <c r="C2665" s="7" t="s">
        <v>675</v>
      </c>
      <c r="D2665" s="7">
        <v>22</v>
      </c>
      <c r="E2665" s="156">
        <v>43685</v>
      </c>
      <c r="F2665" s="7">
        <v>5194</v>
      </c>
      <c r="G2665" s="7">
        <v>7217</v>
      </c>
      <c r="H2665" s="7">
        <v>6902</v>
      </c>
      <c r="I2665" s="7"/>
      <c r="J2665" s="152">
        <f t="shared" si="12"/>
        <v>18.442622950819672</v>
      </c>
      <c r="K2665" s="167"/>
      <c r="L2665" s="155"/>
      <c r="M2665" s="155"/>
      <c r="N2665" s="33"/>
      <c r="O2665" s="33"/>
      <c r="P2665" s="23">
        <f t="shared" si="1"/>
        <v>170.8</v>
      </c>
      <c r="Q2665" s="117"/>
    </row>
    <row r="2666" spans="1:17" ht="15.75" customHeight="1" x14ac:dyDescent="0.3">
      <c r="A2666" s="118">
        <v>3891</v>
      </c>
      <c r="B2666" s="118">
        <v>313</v>
      </c>
      <c r="C2666" s="81" t="s">
        <v>676</v>
      </c>
      <c r="D2666" s="81">
        <v>14</v>
      </c>
      <c r="E2666" s="82">
        <v>43591</v>
      </c>
      <c r="F2666" s="81">
        <v>5188</v>
      </c>
      <c r="G2666" s="134">
        <v>8052</v>
      </c>
      <c r="H2666" s="81">
        <v>7082</v>
      </c>
      <c r="I2666" s="81">
        <v>2</v>
      </c>
      <c r="J2666" s="135">
        <f t="shared" si="12"/>
        <v>51.214361140443508</v>
      </c>
      <c r="K2666" s="136" t="s">
        <v>426</v>
      </c>
      <c r="L2666" s="137">
        <f>AVERAGE(J2666:J2667)</f>
        <v>51.025153401987687</v>
      </c>
      <c r="M2666" s="137">
        <f>_xlfn.STDEV.S(J2666,J2667)</f>
        <v>0.26758014983016293</v>
      </c>
      <c r="N2666" s="33">
        <v>3</v>
      </c>
      <c r="O2666" s="33"/>
      <c r="P2666" s="23">
        <f t="shared" si="1"/>
        <v>189.4</v>
      </c>
      <c r="Q2666" s="117">
        <f>AVERAGE(P2666:P2667)</f>
        <v>190.4</v>
      </c>
    </row>
    <row r="2667" spans="1:17" ht="15.75" customHeight="1" x14ac:dyDescent="0.3">
      <c r="A2667" s="118">
        <v>3892</v>
      </c>
      <c r="B2667" s="118">
        <v>314</v>
      </c>
      <c r="C2667" s="81" t="s">
        <v>676</v>
      </c>
      <c r="D2667" s="81">
        <v>14</v>
      </c>
      <c r="E2667" s="82">
        <v>43591</v>
      </c>
      <c r="F2667" s="81">
        <v>5225</v>
      </c>
      <c r="G2667" s="134">
        <v>8112</v>
      </c>
      <c r="H2667" s="81">
        <v>7139</v>
      </c>
      <c r="I2667" s="81"/>
      <c r="J2667" s="135">
        <f t="shared" si="12"/>
        <v>50.835945663531867</v>
      </c>
      <c r="K2667" s="136"/>
      <c r="L2667" s="138"/>
      <c r="M2667" s="138"/>
      <c r="N2667" s="33"/>
      <c r="O2667" s="33"/>
      <c r="P2667" s="23">
        <f t="shared" si="1"/>
        <v>191.4</v>
      </c>
      <c r="Q2667" s="117"/>
    </row>
    <row r="2668" spans="1:17" ht="15.75" customHeight="1" x14ac:dyDescent="0.3">
      <c r="A2668" s="118">
        <v>4543</v>
      </c>
      <c r="B2668" s="118">
        <v>249</v>
      </c>
      <c r="C2668" s="81" t="s">
        <v>676</v>
      </c>
      <c r="D2668" s="81">
        <v>16</v>
      </c>
      <c r="E2668" s="82">
        <v>43607</v>
      </c>
      <c r="F2668" s="81">
        <v>5178</v>
      </c>
      <c r="G2668" s="81">
        <v>7717</v>
      </c>
      <c r="H2668" s="81">
        <v>7111</v>
      </c>
      <c r="I2668" s="81">
        <v>2</v>
      </c>
      <c r="J2668" s="135">
        <f t="shared" si="12"/>
        <v>31.350232798758405</v>
      </c>
      <c r="K2668" s="136"/>
      <c r="L2668" s="137">
        <f>AVERAGE(J2668:J2669)</f>
        <v>32.592995817258618</v>
      </c>
      <c r="M2668" s="137">
        <f>_xlfn.STDEV.S(J2668,J2669)</f>
        <v>1.7575323155787268</v>
      </c>
      <c r="N2668" s="33"/>
      <c r="O2668" s="33"/>
      <c r="P2668" s="23">
        <f t="shared" si="1"/>
        <v>193.3</v>
      </c>
      <c r="Q2668" s="117">
        <f>AVERAGE(P2668:P2669)</f>
        <v>192.85000000000002</v>
      </c>
    </row>
    <row r="2669" spans="1:17" ht="15.75" customHeight="1" x14ac:dyDescent="0.3">
      <c r="A2669" s="118">
        <v>4544</v>
      </c>
      <c r="B2669" s="118">
        <v>250</v>
      </c>
      <c r="C2669" s="81" t="s">
        <v>676</v>
      </c>
      <c r="D2669" s="81">
        <v>16</v>
      </c>
      <c r="E2669" s="82">
        <v>43607</v>
      </c>
      <c r="F2669" s="81">
        <v>5274</v>
      </c>
      <c r="G2669" s="81">
        <v>7849</v>
      </c>
      <c r="H2669" s="81">
        <v>7198</v>
      </c>
      <c r="I2669" s="81"/>
      <c r="J2669" s="135">
        <f t="shared" si="12"/>
        <v>33.835758835758831</v>
      </c>
      <c r="K2669" s="136"/>
      <c r="L2669" s="138"/>
      <c r="M2669" s="138"/>
      <c r="N2669" s="33"/>
      <c r="O2669" s="33"/>
      <c r="P2669" s="23">
        <f t="shared" si="1"/>
        <v>192.4</v>
      </c>
      <c r="Q2669" s="117"/>
    </row>
    <row r="2670" spans="1:17" ht="15.75" customHeight="1" x14ac:dyDescent="0.3">
      <c r="A2670" s="118">
        <v>5189</v>
      </c>
      <c r="B2670" s="118">
        <v>249</v>
      </c>
      <c r="C2670" s="81" t="s">
        <v>676</v>
      </c>
      <c r="D2670" s="81">
        <v>18</v>
      </c>
      <c r="E2670" s="82">
        <v>43626</v>
      </c>
      <c r="F2670" s="81">
        <v>5178</v>
      </c>
      <c r="G2670" s="81">
        <v>8012</v>
      </c>
      <c r="H2670" s="81">
        <v>7326</v>
      </c>
      <c r="I2670" s="81">
        <v>8</v>
      </c>
      <c r="J2670" s="135">
        <f t="shared" si="12"/>
        <v>31.936685288640597</v>
      </c>
      <c r="K2670" s="136"/>
      <c r="L2670" s="137">
        <f>AVERAGE(J2670:J2671)</f>
        <v>31.349001080534293</v>
      </c>
      <c r="M2670" s="137">
        <f>_xlfn.STDEV.S(J2670,J2671)</f>
        <v>0.83111097749642893</v>
      </c>
      <c r="N2670" s="33"/>
      <c r="O2670" s="33"/>
      <c r="P2670" s="23">
        <f t="shared" si="1"/>
        <v>214.8</v>
      </c>
      <c r="Q2670" s="117">
        <f>AVERAGE(P2670:P2671)</f>
        <v>204.60000000000002</v>
      </c>
    </row>
    <row r="2671" spans="1:17" ht="15.75" customHeight="1" x14ac:dyDescent="0.3">
      <c r="A2671" s="118">
        <v>5190</v>
      </c>
      <c r="B2671" s="118">
        <v>250</v>
      </c>
      <c r="C2671" s="81" t="s">
        <v>676</v>
      </c>
      <c r="D2671" s="81">
        <v>18</v>
      </c>
      <c r="E2671" s="82">
        <v>43626</v>
      </c>
      <c r="F2671" s="81">
        <v>5274</v>
      </c>
      <c r="G2671" s="81">
        <v>7816</v>
      </c>
      <c r="H2671" s="81">
        <v>7218</v>
      </c>
      <c r="I2671" s="81"/>
      <c r="J2671" s="135">
        <f t="shared" si="12"/>
        <v>30.761316872427987</v>
      </c>
      <c r="K2671" s="136"/>
      <c r="L2671" s="138"/>
      <c r="M2671" s="138"/>
      <c r="N2671" s="33"/>
      <c r="O2671" s="33"/>
      <c r="P2671" s="23">
        <f t="shared" si="1"/>
        <v>194.4</v>
      </c>
      <c r="Q2671" s="117"/>
    </row>
    <row r="2672" spans="1:17" ht="15.75" customHeight="1" x14ac:dyDescent="0.3">
      <c r="A2672" s="118">
        <v>6279</v>
      </c>
      <c r="B2672" s="118">
        <v>263</v>
      </c>
      <c r="C2672" s="7" t="s">
        <v>676</v>
      </c>
      <c r="D2672" s="7">
        <v>22</v>
      </c>
      <c r="E2672" s="156">
        <v>43685</v>
      </c>
      <c r="F2672" s="7">
        <v>5258</v>
      </c>
      <c r="G2672" s="7">
        <v>7396</v>
      </c>
      <c r="H2672" s="7">
        <v>7048</v>
      </c>
      <c r="I2672" s="7">
        <v>8</v>
      </c>
      <c r="J2672" s="152">
        <f t="shared" si="12"/>
        <v>19.441340782122904</v>
      </c>
      <c r="K2672" s="167"/>
      <c r="L2672" s="154">
        <f>AVERAGE(J2672:J2673)</f>
        <v>18.86143821555871</v>
      </c>
      <c r="M2672" s="154">
        <f>_xlfn.STDEV.S(J2672,J2673)</f>
        <v>0.82010607449004891</v>
      </c>
      <c r="N2672" s="33"/>
      <c r="O2672" s="33"/>
      <c r="P2672" s="23">
        <f t="shared" si="1"/>
        <v>179</v>
      </c>
      <c r="Q2672" s="117">
        <f>AVERAGE(P2672:P2673)</f>
        <v>171.55</v>
      </c>
    </row>
    <row r="2673" spans="1:17" ht="15.75" customHeight="1" x14ac:dyDescent="0.3">
      <c r="A2673" s="118">
        <v>6280</v>
      </c>
      <c r="B2673" s="118">
        <v>263</v>
      </c>
      <c r="C2673" s="7" t="s">
        <v>676</v>
      </c>
      <c r="D2673" s="7">
        <v>22</v>
      </c>
      <c r="E2673" s="156">
        <v>43685</v>
      </c>
      <c r="F2673" s="7">
        <v>5258</v>
      </c>
      <c r="G2673" s="7">
        <v>7199</v>
      </c>
      <c r="H2673" s="7">
        <v>6899</v>
      </c>
      <c r="I2673" s="7"/>
      <c r="J2673" s="152">
        <f t="shared" si="12"/>
        <v>18.281535648994517</v>
      </c>
      <c r="K2673" s="167"/>
      <c r="L2673" s="155"/>
      <c r="M2673" s="155"/>
      <c r="N2673" s="33"/>
      <c r="O2673" s="33"/>
      <c r="P2673" s="23">
        <f t="shared" si="1"/>
        <v>164.1</v>
      </c>
      <c r="Q2673" s="117"/>
    </row>
    <row r="2674" spans="1:17" ht="15.75" customHeight="1" x14ac:dyDescent="0.3">
      <c r="A2674" s="118">
        <v>3015</v>
      </c>
      <c r="B2674" s="118">
        <v>99</v>
      </c>
      <c r="C2674" s="57" t="s">
        <v>677</v>
      </c>
      <c r="D2674" s="57">
        <v>11</v>
      </c>
      <c r="E2674" s="58">
        <v>43571</v>
      </c>
      <c r="F2674" s="151">
        <v>5182</v>
      </c>
      <c r="G2674" s="57">
        <v>8610</v>
      </c>
      <c r="H2674" s="57">
        <v>7211</v>
      </c>
      <c r="I2674" s="57">
        <v>2</v>
      </c>
      <c r="J2674" s="152">
        <f t="shared" si="12"/>
        <v>68.950221784130122</v>
      </c>
      <c r="K2674" s="167">
        <v>0.25</v>
      </c>
      <c r="L2674" s="154">
        <f>AVERAGE(J2674:J2675)</f>
        <v>68.228972890005323</v>
      </c>
      <c r="M2674" s="154">
        <f>_xlfn.STDEV.S(J2674,J2675)</f>
        <v>1.0199999679178862</v>
      </c>
      <c r="N2674" s="33">
        <v>2</v>
      </c>
      <c r="O2674" s="33"/>
      <c r="P2674" s="23">
        <f t="shared" si="1"/>
        <v>202.9</v>
      </c>
      <c r="Q2674" s="117">
        <f>AVERAGE(P2674:P2675)</f>
        <v>198.55</v>
      </c>
    </row>
    <row r="2675" spans="1:17" ht="15.75" customHeight="1" x14ac:dyDescent="0.3">
      <c r="A2675" s="118">
        <v>3016</v>
      </c>
      <c r="B2675" s="118">
        <v>100</v>
      </c>
      <c r="C2675" s="57" t="s">
        <v>677</v>
      </c>
      <c r="D2675" s="57">
        <v>11</v>
      </c>
      <c r="E2675" s="58">
        <v>43571</v>
      </c>
      <c r="F2675" s="151">
        <v>5209</v>
      </c>
      <c r="G2675" s="57">
        <v>8462</v>
      </c>
      <c r="H2675" s="57">
        <v>7151</v>
      </c>
      <c r="I2675" s="57"/>
      <c r="J2675" s="152">
        <f t="shared" si="12"/>
        <v>67.507723995880525</v>
      </c>
      <c r="K2675" s="167"/>
      <c r="L2675" s="155"/>
      <c r="M2675" s="155"/>
      <c r="N2675" s="33"/>
      <c r="O2675" s="33"/>
      <c r="P2675" s="23">
        <f t="shared" si="1"/>
        <v>194.2</v>
      </c>
      <c r="Q2675" s="117"/>
    </row>
    <row r="2676" spans="1:17" ht="15.75" customHeight="1" x14ac:dyDescent="0.3">
      <c r="A2676" s="118">
        <v>3893</v>
      </c>
      <c r="B2676" s="118">
        <v>315</v>
      </c>
      <c r="C2676" s="57" t="s">
        <v>677</v>
      </c>
      <c r="D2676" s="57">
        <v>14</v>
      </c>
      <c r="E2676" s="58">
        <v>43591</v>
      </c>
      <c r="F2676" s="57">
        <v>5198</v>
      </c>
      <c r="G2676" s="151">
        <v>8790</v>
      </c>
      <c r="H2676" s="57">
        <v>7677</v>
      </c>
      <c r="I2676" s="57"/>
      <c r="J2676" s="152">
        <f t="shared" si="12"/>
        <v>44.897135941912062</v>
      </c>
      <c r="K2676" s="167" t="s">
        <v>463</v>
      </c>
      <c r="L2676" s="154">
        <f>AVERAGE(J2676:J2677)</f>
        <v>43.91915620625015</v>
      </c>
      <c r="M2676" s="154">
        <f>_xlfn.STDEV.S(J2676,J2677)</f>
        <v>1.3830722058991345</v>
      </c>
      <c r="N2676" s="33"/>
      <c r="O2676" s="33"/>
      <c r="P2676" s="23">
        <f t="shared" si="1"/>
        <v>247.9</v>
      </c>
      <c r="Q2676" s="117">
        <f>AVERAGE(P2676:P2677)</f>
        <v>251.45</v>
      </c>
    </row>
    <row r="2677" spans="1:17" ht="15.75" customHeight="1" x14ac:dyDescent="0.3">
      <c r="A2677" s="118">
        <v>3894</v>
      </c>
      <c r="B2677" s="118">
        <v>316</v>
      </c>
      <c r="C2677" s="57" t="s">
        <v>677</v>
      </c>
      <c r="D2677" s="57">
        <v>14</v>
      </c>
      <c r="E2677" s="58">
        <v>43591</v>
      </c>
      <c r="F2677" s="57">
        <v>5239</v>
      </c>
      <c r="G2677" s="151">
        <v>8884</v>
      </c>
      <c r="H2677" s="57">
        <v>7789</v>
      </c>
      <c r="I2677" s="57"/>
      <c r="J2677" s="152">
        <f t="shared" si="12"/>
        <v>42.941176470588232</v>
      </c>
      <c r="K2677" s="167"/>
      <c r="L2677" s="155"/>
      <c r="M2677" s="155"/>
      <c r="N2677" s="33"/>
      <c r="O2677" s="33"/>
      <c r="P2677" s="23">
        <f t="shared" si="1"/>
        <v>255</v>
      </c>
      <c r="Q2677" s="117"/>
    </row>
    <row r="2678" spans="1:17" ht="15.75" customHeight="1" x14ac:dyDescent="0.3">
      <c r="A2678" s="118">
        <v>4545</v>
      </c>
      <c r="B2678" s="118">
        <v>251</v>
      </c>
      <c r="C2678" s="57" t="s">
        <v>677</v>
      </c>
      <c r="D2678" s="57">
        <v>16</v>
      </c>
      <c r="E2678" s="58">
        <v>43607</v>
      </c>
      <c r="F2678" s="57">
        <v>5258</v>
      </c>
      <c r="G2678" s="57">
        <v>7973</v>
      </c>
      <c r="H2678" s="57">
        <v>7316</v>
      </c>
      <c r="I2678" s="57">
        <v>2</v>
      </c>
      <c r="J2678" s="152">
        <f t="shared" si="12"/>
        <v>31.924198250728864</v>
      </c>
      <c r="K2678" s="167"/>
      <c r="L2678" s="154">
        <f>AVERAGE(J2678:J2679)</f>
        <v>32.682504468524264</v>
      </c>
      <c r="M2678" s="154">
        <f>_xlfn.STDEV.S(J2678,J2679)</f>
        <v>1.0724069376381014</v>
      </c>
      <c r="N2678" s="33"/>
      <c r="O2678" s="33"/>
      <c r="P2678" s="23">
        <f t="shared" si="1"/>
        <v>205.8</v>
      </c>
      <c r="Q2678" s="117">
        <f>AVERAGE(P2678:P2679)</f>
        <v>211.45</v>
      </c>
    </row>
    <row r="2679" spans="1:17" ht="15.75" customHeight="1" x14ac:dyDescent="0.3">
      <c r="A2679" s="118">
        <v>4546</v>
      </c>
      <c r="B2679" s="118">
        <v>252</v>
      </c>
      <c r="C2679" s="57" t="s">
        <v>677</v>
      </c>
      <c r="D2679" s="57">
        <v>16</v>
      </c>
      <c r="E2679" s="58">
        <v>43607</v>
      </c>
      <c r="F2679" s="57">
        <v>5296</v>
      </c>
      <c r="G2679" s="57">
        <v>8193</v>
      </c>
      <c r="H2679" s="57">
        <v>7467</v>
      </c>
      <c r="I2679" s="57"/>
      <c r="J2679" s="152">
        <f t="shared" si="12"/>
        <v>33.440810686319665</v>
      </c>
      <c r="K2679" s="167"/>
      <c r="L2679" s="155"/>
      <c r="M2679" s="155"/>
      <c r="N2679" s="33"/>
      <c r="O2679" s="33"/>
      <c r="P2679" s="23">
        <f t="shared" si="1"/>
        <v>217.1</v>
      </c>
      <c r="Q2679" s="117"/>
    </row>
    <row r="2680" spans="1:17" ht="15.75" customHeight="1" x14ac:dyDescent="0.3">
      <c r="A2680" s="118">
        <v>5191</v>
      </c>
      <c r="B2680" s="118">
        <v>251</v>
      </c>
      <c r="C2680" s="57" t="s">
        <v>677</v>
      </c>
      <c r="D2680" s="57">
        <v>18</v>
      </c>
      <c r="E2680" s="58">
        <v>43626</v>
      </c>
      <c r="F2680" s="57">
        <v>5258</v>
      </c>
      <c r="G2680" s="57">
        <v>8079</v>
      </c>
      <c r="H2680" s="57">
        <v>7476</v>
      </c>
      <c r="I2680" s="57">
        <v>7</v>
      </c>
      <c r="J2680" s="152">
        <f t="shared" si="12"/>
        <v>27.186654643823267</v>
      </c>
      <c r="K2680" s="167"/>
      <c r="L2680" s="154">
        <f>AVERAGE(J2680:J2681)</f>
        <v>27.176416480555417</v>
      </c>
      <c r="M2680" s="154">
        <f>_xlfn.STDEV.S(J2680,J2681)</f>
        <v>1.4478949347181143E-2</v>
      </c>
      <c r="N2680" s="33"/>
      <c r="O2680" s="33"/>
      <c r="P2680" s="23">
        <f t="shared" si="1"/>
        <v>221.8</v>
      </c>
      <c r="Q2680" s="117">
        <f>AVERAGE(P2680:P2681)</f>
        <v>230.35000000000002</v>
      </c>
    </row>
    <row r="2681" spans="1:17" ht="15.75" customHeight="1" x14ac:dyDescent="0.3">
      <c r="A2681" s="118">
        <v>5192</v>
      </c>
      <c r="B2681" s="118">
        <v>252</v>
      </c>
      <c r="C2681" s="57" t="s">
        <v>677</v>
      </c>
      <c r="D2681" s="57">
        <v>18</v>
      </c>
      <c r="E2681" s="58">
        <v>43626</v>
      </c>
      <c r="F2681" s="57">
        <v>5296</v>
      </c>
      <c r="G2681" s="57">
        <v>8334</v>
      </c>
      <c r="H2681" s="57">
        <v>7685</v>
      </c>
      <c r="I2681" s="57"/>
      <c r="J2681" s="152">
        <f t="shared" si="12"/>
        <v>27.166178317287571</v>
      </c>
      <c r="K2681" s="167"/>
      <c r="L2681" s="155"/>
      <c r="M2681" s="155"/>
      <c r="N2681" s="33"/>
      <c r="O2681" s="33"/>
      <c r="P2681" s="23">
        <f t="shared" si="1"/>
        <v>238.9</v>
      </c>
      <c r="Q2681" s="117"/>
    </row>
    <row r="2682" spans="1:17" ht="15.75" customHeight="1" x14ac:dyDescent="0.3">
      <c r="A2682" s="118">
        <v>5705</v>
      </c>
      <c r="B2682" s="118">
        <v>149</v>
      </c>
      <c r="C2682" s="7" t="s">
        <v>677</v>
      </c>
      <c r="D2682" s="7">
        <v>21</v>
      </c>
      <c r="E2682" s="156">
        <v>43657</v>
      </c>
      <c r="F2682" s="7">
        <v>5222</v>
      </c>
      <c r="G2682" s="7">
        <v>8000</v>
      </c>
      <c r="H2682" s="7">
        <v>7499</v>
      </c>
      <c r="I2682" s="7">
        <v>7</v>
      </c>
      <c r="J2682" s="152">
        <f t="shared" si="12"/>
        <v>22.002635046113305</v>
      </c>
      <c r="K2682" s="167"/>
      <c r="L2682" s="154">
        <f>AVERAGE(J2682:J2683)</f>
        <v>22.155008527493926</v>
      </c>
      <c r="M2682" s="154">
        <f>_xlfn.STDEV.S(J2682,J2683)</f>
        <v>0.21548864391447914</v>
      </c>
      <c r="N2682" s="33"/>
      <c r="O2682" s="33"/>
      <c r="P2682" s="23">
        <f t="shared" si="1"/>
        <v>227.7</v>
      </c>
      <c r="Q2682" s="117">
        <f>AVERAGE(P2682:P2683)</f>
        <v>237.8</v>
      </c>
    </row>
    <row r="2683" spans="1:17" ht="15.75" customHeight="1" x14ac:dyDescent="0.3">
      <c r="A2683" s="118">
        <v>5706</v>
      </c>
      <c r="B2683" s="118">
        <v>150</v>
      </c>
      <c r="C2683" s="7" t="s">
        <v>677</v>
      </c>
      <c r="D2683" s="7">
        <v>21</v>
      </c>
      <c r="E2683" s="156">
        <v>43657</v>
      </c>
      <c r="F2683" s="7">
        <v>5188</v>
      </c>
      <c r="G2683" s="7">
        <v>8220</v>
      </c>
      <c r="H2683" s="7">
        <v>7667</v>
      </c>
      <c r="I2683" s="7"/>
      <c r="J2683" s="152">
        <f t="shared" si="12"/>
        <v>22.307382008874548</v>
      </c>
      <c r="K2683" s="167"/>
      <c r="L2683" s="155"/>
      <c r="M2683" s="155"/>
      <c r="N2683" s="33"/>
      <c r="O2683" s="33"/>
      <c r="P2683" s="23">
        <f t="shared" si="1"/>
        <v>247.9</v>
      </c>
      <c r="Q2683" s="117"/>
    </row>
    <row r="2684" spans="1:17" ht="15.75" customHeight="1" x14ac:dyDescent="0.3">
      <c r="A2684" s="118">
        <v>6281</v>
      </c>
      <c r="B2684" s="118">
        <v>264</v>
      </c>
      <c r="C2684" s="7" t="s">
        <v>677</v>
      </c>
      <c r="D2684" s="7">
        <v>22</v>
      </c>
      <c r="E2684" s="156">
        <v>43685</v>
      </c>
      <c r="F2684" s="7">
        <v>5312</v>
      </c>
      <c r="G2684" s="7">
        <v>7487</v>
      </c>
      <c r="H2684" s="7">
        <v>7138</v>
      </c>
      <c r="I2684" s="7">
        <v>7</v>
      </c>
      <c r="J2684" s="152">
        <f t="shared" si="12"/>
        <v>19.112814895947423</v>
      </c>
      <c r="K2684" s="167"/>
      <c r="L2684" s="154">
        <f>AVERAGE(J2684:J2685)</f>
        <v>17.859749350287338</v>
      </c>
      <c r="M2684" s="154">
        <f>_xlfn.STDEV.S(J2684,J2685)</f>
        <v>1.7721022892149381</v>
      </c>
      <c r="N2684" s="33"/>
      <c r="O2684" s="33"/>
      <c r="P2684" s="23">
        <f t="shared" si="1"/>
        <v>182.6</v>
      </c>
      <c r="Q2684" s="117">
        <f>AVERAGE(P2684:P2685)</f>
        <v>188.55</v>
      </c>
    </row>
    <row r="2685" spans="1:17" ht="15.75" customHeight="1" x14ac:dyDescent="0.3">
      <c r="A2685" s="118">
        <v>6282</v>
      </c>
      <c r="B2685" s="118">
        <v>264</v>
      </c>
      <c r="C2685" s="7" t="s">
        <v>677</v>
      </c>
      <c r="D2685" s="7">
        <v>22</v>
      </c>
      <c r="E2685" s="156">
        <v>43685</v>
      </c>
      <c r="F2685" s="7">
        <v>5312</v>
      </c>
      <c r="G2685" s="7">
        <v>7580</v>
      </c>
      <c r="H2685" s="7">
        <v>7257</v>
      </c>
      <c r="I2685" s="7"/>
      <c r="J2685" s="152">
        <f t="shared" si="12"/>
        <v>16.606683804627249</v>
      </c>
      <c r="K2685" s="167"/>
      <c r="L2685" s="155"/>
      <c r="M2685" s="155"/>
      <c r="N2685" s="33"/>
      <c r="O2685" s="33"/>
      <c r="P2685" s="23">
        <f t="shared" si="1"/>
        <v>194.5</v>
      </c>
      <c r="Q2685" s="117"/>
    </row>
    <row r="2686" spans="1:17" ht="15.75" customHeight="1" x14ac:dyDescent="0.3">
      <c r="A2686" s="118">
        <v>3017</v>
      </c>
      <c r="B2686" s="118">
        <v>101</v>
      </c>
      <c r="C2686" s="57" t="s">
        <v>678</v>
      </c>
      <c r="D2686" s="57">
        <v>11</v>
      </c>
      <c r="E2686" s="58">
        <v>43571</v>
      </c>
      <c r="F2686" s="151">
        <v>5208</v>
      </c>
      <c r="G2686" s="57">
        <v>8326</v>
      </c>
      <c r="H2686" s="57">
        <v>7090</v>
      </c>
      <c r="I2686" s="57">
        <v>2</v>
      </c>
      <c r="J2686" s="152">
        <f t="shared" si="12"/>
        <v>65.674814027630177</v>
      </c>
      <c r="K2686" s="167">
        <v>0.25</v>
      </c>
      <c r="L2686" s="154">
        <f>AVERAGE(J2686:J2687)</f>
        <v>65.916841181388548</v>
      </c>
      <c r="M2686" s="154">
        <f>_xlfn.STDEV.S(J2686,J2687)</f>
        <v>0.34227808330763743</v>
      </c>
      <c r="N2686" s="33">
        <v>2</v>
      </c>
      <c r="O2686" s="33"/>
      <c r="P2686" s="23">
        <f t="shared" si="1"/>
        <v>188.2</v>
      </c>
      <c r="Q2686" s="117">
        <f>AVERAGE(P2686:P2687)</f>
        <v>186</v>
      </c>
    </row>
    <row r="2687" spans="1:17" ht="15.75" customHeight="1" x14ac:dyDescent="0.3">
      <c r="A2687" s="118">
        <v>3018</v>
      </c>
      <c r="B2687" s="118">
        <v>102</v>
      </c>
      <c r="C2687" s="57" t="s">
        <v>678</v>
      </c>
      <c r="D2687" s="57">
        <v>11</v>
      </c>
      <c r="E2687" s="58">
        <v>43571</v>
      </c>
      <c r="F2687" s="151">
        <v>5224</v>
      </c>
      <c r="G2687" s="57">
        <v>8278</v>
      </c>
      <c r="H2687" s="57">
        <v>7062</v>
      </c>
      <c r="I2687" s="57"/>
      <c r="J2687" s="152">
        <f t="shared" si="12"/>
        <v>66.158868335146906</v>
      </c>
      <c r="K2687" s="167"/>
      <c r="L2687" s="155"/>
      <c r="M2687" s="155"/>
      <c r="N2687" s="33"/>
      <c r="O2687" s="33"/>
      <c r="P2687" s="23">
        <f t="shared" si="1"/>
        <v>183.8</v>
      </c>
      <c r="Q2687" s="117"/>
    </row>
    <row r="2688" spans="1:17" ht="15.75" customHeight="1" x14ac:dyDescent="0.3">
      <c r="A2688" s="118">
        <v>3895</v>
      </c>
      <c r="B2688" s="118">
        <v>317</v>
      </c>
      <c r="C2688" s="57" t="s">
        <v>678</v>
      </c>
      <c r="D2688" s="57">
        <v>14</v>
      </c>
      <c r="E2688" s="58">
        <v>43591</v>
      </c>
      <c r="F2688" s="57">
        <v>5209</v>
      </c>
      <c r="G2688" s="151">
        <v>7228</v>
      </c>
      <c r="H2688" s="57">
        <v>6824</v>
      </c>
      <c r="I2688" s="57"/>
      <c r="J2688" s="152">
        <f t="shared" si="12"/>
        <v>25.015479876160988</v>
      </c>
      <c r="K2688" s="167" t="s">
        <v>13</v>
      </c>
      <c r="L2688" s="154">
        <f>AVERAGE(J2688:J2689)</f>
        <v>24.939516772525614</v>
      </c>
      <c r="M2688" s="154">
        <f>_xlfn.STDEV.S(J2688,J2689)</f>
        <v>0.10742805140110116</v>
      </c>
      <c r="N2688" s="33"/>
      <c r="O2688" s="33"/>
      <c r="P2688" s="23">
        <f t="shared" si="1"/>
        <v>161.5</v>
      </c>
      <c r="Q2688" s="117">
        <f>AVERAGE(P2688:P2689)</f>
        <v>163.19999999999999</v>
      </c>
    </row>
    <row r="2689" spans="1:17" ht="15.75" customHeight="1" x14ac:dyDescent="0.3">
      <c r="A2689" s="118">
        <v>3896</v>
      </c>
      <c r="B2689" s="118">
        <v>318</v>
      </c>
      <c r="C2689" s="57" t="s">
        <v>678</v>
      </c>
      <c r="D2689" s="57">
        <v>14</v>
      </c>
      <c r="E2689" s="58">
        <v>43591</v>
      </c>
      <c r="F2689" s="57">
        <v>5240</v>
      </c>
      <c r="G2689" s="151">
        <v>7299</v>
      </c>
      <c r="H2689" s="57">
        <v>6889</v>
      </c>
      <c r="I2689" s="57"/>
      <c r="J2689" s="152">
        <f t="shared" si="12"/>
        <v>24.863553668890237</v>
      </c>
      <c r="K2689" s="167"/>
      <c r="L2689" s="155"/>
      <c r="M2689" s="155"/>
      <c r="N2689" s="33"/>
      <c r="O2689" s="33"/>
      <c r="P2689" s="23">
        <f t="shared" si="1"/>
        <v>164.9</v>
      </c>
      <c r="Q2689" s="117"/>
    </row>
    <row r="2690" spans="1:17" ht="15.75" customHeight="1" x14ac:dyDescent="0.3">
      <c r="A2690" s="118">
        <v>4547</v>
      </c>
      <c r="B2690" s="118">
        <v>253</v>
      </c>
      <c r="C2690" s="57" t="s">
        <v>678</v>
      </c>
      <c r="D2690" s="57">
        <v>16</v>
      </c>
      <c r="E2690" s="58">
        <v>43607</v>
      </c>
      <c r="F2690" s="57">
        <v>5257</v>
      </c>
      <c r="G2690" s="57">
        <v>7694</v>
      </c>
      <c r="H2690" s="57">
        <v>7250</v>
      </c>
      <c r="I2690" s="57">
        <v>2</v>
      </c>
      <c r="J2690" s="152">
        <f t="shared" si="12"/>
        <v>22.277972905168088</v>
      </c>
      <c r="K2690" s="167"/>
      <c r="L2690" s="154">
        <f>AVERAGE(J2690:J2691)</f>
        <v>22.604458250159162</v>
      </c>
      <c r="M2690" s="154">
        <f>_xlfn.STDEV.S(J2690,J2691)</f>
        <v>0.46172000280243797</v>
      </c>
      <c r="N2690" s="33"/>
      <c r="O2690" s="33"/>
      <c r="P2690" s="23">
        <f t="shared" si="1"/>
        <v>199.3</v>
      </c>
      <c r="Q2690" s="117">
        <f>AVERAGE(P2690:P2691)</f>
        <v>194.5</v>
      </c>
    </row>
    <row r="2691" spans="1:17" ht="15.75" customHeight="1" x14ac:dyDescent="0.3">
      <c r="A2691" s="118">
        <v>4548</v>
      </c>
      <c r="B2691" s="118">
        <v>254</v>
      </c>
      <c r="C2691" s="57" t="s">
        <v>678</v>
      </c>
      <c r="D2691" s="57">
        <v>16</v>
      </c>
      <c r="E2691" s="58">
        <v>43607</v>
      </c>
      <c r="F2691" s="57">
        <v>5257</v>
      </c>
      <c r="G2691" s="57">
        <v>7589</v>
      </c>
      <c r="H2691" s="57">
        <v>7154</v>
      </c>
      <c r="I2691" s="57"/>
      <c r="J2691" s="152">
        <f t="shared" si="12"/>
        <v>22.930943595150239</v>
      </c>
      <c r="K2691" s="167"/>
      <c r="L2691" s="155"/>
      <c r="M2691" s="155"/>
      <c r="N2691" s="33"/>
      <c r="O2691" s="33"/>
      <c r="P2691" s="23">
        <f t="shared" si="1"/>
        <v>189.7</v>
      </c>
      <c r="Q2691" s="117"/>
    </row>
    <row r="2692" spans="1:17" ht="15.75" customHeight="1" x14ac:dyDescent="0.3">
      <c r="A2692" s="118">
        <v>5193</v>
      </c>
      <c r="B2692" s="118">
        <v>253</v>
      </c>
      <c r="C2692" s="57" t="s">
        <v>678</v>
      </c>
      <c r="D2692" s="57">
        <v>18</v>
      </c>
      <c r="E2692" s="58">
        <v>43626</v>
      </c>
      <c r="F2692" s="57">
        <v>5257</v>
      </c>
      <c r="G2692" s="57">
        <v>7324</v>
      </c>
      <c r="H2692" s="57">
        <v>6973</v>
      </c>
      <c r="I2692" s="57">
        <v>6</v>
      </c>
      <c r="J2692" s="152">
        <f t="shared" si="12"/>
        <v>20.454545454545457</v>
      </c>
      <c r="K2692" s="167"/>
      <c r="L2692" s="154">
        <f>AVERAGE(J2692:J2693)</f>
        <v>20.221323887296524</v>
      </c>
      <c r="M2692" s="154">
        <f>_xlfn.STDEV.S(J2692,J2693)</f>
        <v>0.32982510344134935</v>
      </c>
      <c r="N2692" s="33"/>
      <c r="O2692" s="33"/>
      <c r="P2692" s="23">
        <f t="shared" si="1"/>
        <v>171.6</v>
      </c>
      <c r="Q2692" s="117">
        <f>AVERAGE(P2692:P2693)</f>
        <v>169.85</v>
      </c>
    </row>
    <row r="2693" spans="1:17" ht="15.75" customHeight="1" x14ac:dyDescent="0.3">
      <c r="A2693" s="118">
        <v>5194</v>
      </c>
      <c r="B2693" s="118">
        <v>254</v>
      </c>
      <c r="C2693" s="57" t="s">
        <v>678</v>
      </c>
      <c r="D2693" s="57">
        <v>18</v>
      </c>
      <c r="E2693" s="58">
        <v>43626</v>
      </c>
      <c r="F2693" s="57">
        <v>5257</v>
      </c>
      <c r="G2693" s="57">
        <v>7274</v>
      </c>
      <c r="H2693" s="57">
        <v>6938</v>
      </c>
      <c r="I2693" s="57"/>
      <c r="J2693" s="152">
        <f t="shared" si="12"/>
        <v>19.988102320047592</v>
      </c>
      <c r="K2693" s="167"/>
      <c r="L2693" s="155"/>
      <c r="M2693" s="155"/>
      <c r="N2693" s="33"/>
      <c r="O2693" s="33"/>
      <c r="P2693" s="23">
        <f t="shared" si="1"/>
        <v>168.1</v>
      </c>
      <c r="Q2693" s="117"/>
    </row>
    <row r="2694" spans="1:17" ht="15.75" customHeight="1" x14ac:dyDescent="0.3">
      <c r="A2694" s="118">
        <v>5707</v>
      </c>
      <c r="B2694" s="118">
        <v>151</v>
      </c>
      <c r="C2694" s="7" t="s">
        <v>678</v>
      </c>
      <c r="D2694" s="7">
        <v>21</v>
      </c>
      <c r="E2694" s="156">
        <v>43657</v>
      </c>
      <c r="F2694" s="7">
        <v>5221</v>
      </c>
      <c r="G2694" s="7">
        <v>8058</v>
      </c>
      <c r="H2694" s="7">
        <v>7569</v>
      </c>
      <c r="I2694" s="7">
        <v>6</v>
      </c>
      <c r="J2694" s="152">
        <f t="shared" si="12"/>
        <v>20.826235093696763</v>
      </c>
      <c r="K2694" s="167"/>
      <c r="L2694" s="154">
        <f>AVERAGE(J2694:J2695)</f>
        <v>20.800605875513181</v>
      </c>
      <c r="M2694" s="154">
        <f>_xlfn.STDEV.S(J2694,J2695)</f>
        <v>3.6245187948240477E-2</v>
      </c>
      <c r="N2694" s="33"/>
      <c r="O2694" s="33"/>
      <c r="P2694" s="23">
        <f t="shared" si="1"/>
        <v>234.8</v>
      </c>
      <c r="Q2694" s="117">
        <f>AVERAGE(P2694:P2695)</f>
        <v>224.5</v>
      </c>
    </row>
    <row r="2695" spans="1:17" ht="15.75" customHeight="1" x14ac:dyDescent="0.3">
      <c r="A2695" s="118">
        <v>5708</v>
      </c>
      <c r="B2695" s="118">
        <v>152</v>
      </c>
      <c r="C2695" s="7" t="s">
        <v>678</v>
      </c>
      <c r="D2695" s="7">
        <v>21</v>
      </c>
      <c r="E2695" s="156">
        <v>43657</v>
      </c>
      <c r="F2695" s="7">
        <v>5292</v>
      </c>
      <c r="G2695" s="7">
        <v>7879</v>
      </c>
      <c r="H2695" s="7">
        <v>7434</v>
      </c>
      <c r="I2695" s="7"/>
      <c r="J2695" s="152">
        <f t="shared" si="12"/>
        <v>20.774976657329599</v>
      </c>
      <c r="K2695" s="167"/>
      <c r="L2695" s="155"/>
      <c r="M2695" s="155"/>
      <c r="N2695" s="33"/>
      <c r="O2695" s="33"/>
      <c r="P2695" s="23">
        <f t="shared" si="1"/>
        <v>214.2</v>
      </c>
      <c r="Q2695" s="117"/>
    </row>
    <row r="2696" spans="1:17" ht="15.75" customHeight="1" x14ac:dyDescent="0.3">
      <c r="A2696" s="118">
        <v>6283</v>
      </c>
      <c r="B2696" s="118">
        <v>265</v>
      </c>
      <c r="C2696" s="7" t="s">
        <v>678</v>
      </c>
      <c r="D2696" s="7">
        <v>22</v>
      </c>
      <c r="E2696" s="156">
        <v>43685</v>
      </c>
      <c r="F2696" s="7">
        <v>5235</v>
      </c>
      <c r="G2696" s="7">
        <v>7081</v>
      </c>
      <c r="H2696" s="7">
        <v>6808</v>
      </c>
      <c r="I2696" s="7">
        <v>6</v>
      </c>
      <c r="J2696" s="152">
        <f t="shared" si="12"/>
        <v>17.355371900826448</v>
      </c>
      <c r="K2696" s="167"/>
      <c r="L2696" s="154">
        <f>AVERAGE(J2696:J2697)</f>
        <v>16.950413223140497</v>
      </c>
      <c r="M2696" s="154">
        <f>_xlfn.STDEV.S(J2696,J2697)</f>
        <v>0.57269805418414621</v>
      </c>
      <c r="N2696" s="33"/>
      <c r="O2696" s="33"/>
      <c r="P2696" s="23">
        <f t="shared" si="1"/>
        <v>157.30000000000001</v>
      </c>
      <c r="Q2696" s="117">
        <f>AVERAGE(P2696:P2697)</f>
        <v>161.15</v>
      </c>
    </row>
    <row r="2697" spans="1:17" ht="15.75" customHeight="1" x14ac:dyDescent="0.3">
      <c r="A2697" s="118">
        <v>6284</v>
      </c>
      <c r="B2697" s="118">
        <v>265</v>
      </c>
      <c r="C2697" s="7" t="s">
        <v>678</v>
      </c>
      <c r="D2697" s="7">
        <v>22</v>
      </c>
      <c r="E2697" s="156">
        <v>43685</v>
      </c>
      <c r="F2697" s="7">
        <v>5235</v>
      </c>
      <c r="G2697" s="7">
        <v>7158</v>
      </c>
      <c r="H2697" s="7">
        <v>6885</v>
      </c>
      <c r="I2697" s="7"/>
      <c r="J2697" s="152">
        <f t="shared" si="12"/>
        <v>16.545454545454547</v>
      </c>
      <c r="K2697" s="167"/>
      <c r="L2697" s="155"/>
      <c r="M2697" s="155"/>
      <c r="N2697" s="33"/>
      <c r="O2697" s="33"/>
      <c r="P2697" s="23">
        <f t="shared" si="1"/>
        <v>165</v>
      </c>
      <c r="Q2697" s="117"/>
    </row>
    <row r="2698" spans="1:17" ht="15.75" customHeight="1" x14ac:dyDescent="0.3">
      <c r="A2698" s="118">
        <v>3019</v>
      </c>
      <c r="B2698" s="118">
        <v>103</v>
      </c>
      <c r="C2698" s="57" t="s">
        <v>679</v>
      </c>
      <c r="D2698" s="57">
        <v>11</v>
      </c>
      <c r="E2698" s="58">
        <v>43571</v>
      </c>
      <c r="F2698" s="151">
        <v>5213</v>
      </c>
      <c r="G2698" s="57">
        <v>8109</v>
      </c>
      <c r="H2698" s="57">
        <v>7331</v>
      </c>
      <c r="I2698" s="57">
        <v>2</v>
      </c>
      <c r="J2698" s="152">
        <f t="shared" si="12"/>
        <v>36.732766761095377</v>
      </c>
      <c r="K2698" s="167" t="s">
        <v>13</v>
      </c>
      <c r="L2698" s="154">
        <f>AVERAGE(J2698:J2699)</f>
        <v>37.975855752795297</v>
      </c>
      <c r="M2698" s="154">
        <f>_xlfn.STDEV.S(J2698,J2699)</f>
        <v>1.7579933112987234</v>
      </c>
      <c r="N2698" s="33">
        <v>2</v>
      </c>
      <c r="O2698" s="33"/>
      <c r="P2698" s="23">
        <f t="shared" si="1"/>
        <v>211.8</v>
      </c>
      <c r="Q2698" s="117">
        <f>AVERAGE(P2698:P2699)</f>
        <v>226.25</v>
      </c>
    </row>
    <row r="2699" spans="1:17" ht="15.75" customHeight="1" x14ac:dyDescent="0.3">
      <c r="A2699" s="118">
        <v>3020</v>
      </c>
      <c r="B2699" s="118">
        <v>104</v>
      </c>
      <c r="C2699" s="57" t="s">
        <v>679</v>
      </c>
      <c r="D2699" s="57">
        <v>11</v>
      </c>
      <c r="E2699" s="58">
        <v>43571</v>
      </c>
      <c r="F2699" s="151">
        <v>5257</v>
      </c>
      <c r="G2699" s="57">
        <v>8608</v>
      </c>
      <c r="H2699" s="57">
        <v>7664</v>
      </c>
      <c r="I2699" s="57"/>
      <c r="J2699" s="152">
        <f t="shared" si="12"/>
        <v>39.218944744495218</v>
      </c>
      <c r="K2699" s="167"/>
      <c r="L2699" s="155"/>
      <c r="M2699" s="155"/>
      <c r="N2699" s="33"/>
      <c r="O2699" s="33"/>
      <c r="P2699" s="23">
        <f t="shared" si="1"/>
        <v>240.7</v>
      </c>
      <c r="Q2699" s="117"/>
    </row>
    <row r="2700" spans="1:17" ht="15.75" customHeight="1" x14ac:dyDescent="0.3">
      <c r="A2700" s="118">
        <v>3897</v>
      </c>
      <c r="B2700" s="118">
        <v>319</v>
      </c>
      <c r="C2700" s="57" t="s">
        <v>679</v>
      </c>
      <c r="D2700" s="57">
        <v>14</v>
      </c>
      <c r="E2700" s="58">
        <v>43591</v>
      </c>
      <c r="F2700" s="57">
        <v>5245</v>
      </c>
      <c r="G2700" s="151">
        <v>8164</v>
      </c>
      <c r="H2700" s="57">
        <v>7604</v>
      </c>
      <c r="I2700" s="57"/>
      <c r="J2700" s="152">
        <f t="shared" si="12"/>
        <v>23.738872403560833</v>
      </c>
      <c r="K2700" s="167" t="s">
        <v>482</v>
      </c>
      <c r="L2700" s="154">
        <f>AVERAGE(J2700:J2701)</f>
        <v>23.692096300302584</v>
      </c>
      <c r="M2700" s="154">
        <f>_xlfn.STDEV.S(J2700,J2701)</f>
        <v>6.6151399622780674E-2</v>
      </c>
      <c r="N2700" s="33"/>
      <c r="O2700" s="33"/>
      <c r="P2700" s="23">
        <f t="shared" si="1"/>
        <v>235.9</v>
      </c>
      <c r="Q2700" s="117">
        <f>AVERAGE(P2700:P2701)</f>
        <v>239.75</v>
      </c>
    </row>
    <row r="2701" spans="1:17" ht="15.75" customHeight="1" x14ac:dyDescent="0.3">
      <c r="A2701" s="118">
        <v>3898</v>
      </c>
      <c r="B2701" s="118">
        <v>320</v>
      </c>
      <c r="C2701" s="57" t="s">
        <v>679</v>
      </c>
      <c r="D2701" s="57">
        <v>14</v>
      </c>
      <c r="E2701" s="58">
        <v>43591</v>
      </c>
      <c r="F2701" s="57">
        <v>5238</v>
      </c>
      <c r="G2701" s="151">
        <v>8250</v>
      </c>
      <c r="H2701" s="57">
        <v>7674</v>
      </c>
      <c r="I2701" s="57"/>
      <c r="J2701" s="152">
        <f t="shared" si="12"/>
        <v>23.645320197044335</v>
      </c>
      <c r="K2701" s="167"/>
      <c r="L2701" s="155"/>
      <c r="M2701" s="155"/>
      <c r="N2701" s="33"/>
      <c r="O2701" s="33"/>
      <c r="P2701" s="23">
        <f t="shared" si="1"/>
        <v>243.6</v>
      </c>
      <c r="Q2701" s="117"/>
    </row>
    <row r="2702" spans="1:17" ht="15.75" customHeight="1" x14ac:dyDescent="0.3">
      <c r="A2702" s="118">
        <v>4549</v>
      </c>
      <c r="B2702" s="118">
        <v>255</v>
      </c>
      <c r="C2702" s="57" t="s">
        <v>679</v>
      </c>
      <c r="D2702" s="57">
        <v>16</v>
      </c>
      <c r="E2702" s="58">
        <v>43607</v>
      </c>
      <c r="F2702" s="57">
        <v>5260</v>
      </c>
      <c r="G2702" s="57">
        <v>8536</v>
      </c>
      <c r="H2702" s="57">
        <v>7866</v>
      </c>
      <c r="I2702" s="57">
        <v>2</v>
      </c>
      <c r="J2702" s="152">
        <f t="shared" si="12"/>
        <v>25.709900230237913</v>
      </c>
      <c r="K2702" s="167"/>
      <c r="L2702" s="154">
        <f>AVERAGE(J2702:J2703)</f>
        <v>25.306007280349966</v>
      </c>
      <c r="M2702" s="154">
        <f>_xlfn.STDEV.S(J2702,J2703)</f>
        <v>0.57119088747841129</v>
      </c>
      <c r="N2702" s="33"/>
      <c r="O2702" s="33"/>
      <c r="P2702" s="23">
        <f t="shared" si="1"/>
        <v>260.60000000000002</v>
      </c>
      <c r="Q2702" s="117">
        <f>AVERAGE(P2702:P2703)</f>
        <v>258</v>
      </c>
    </row>
    <row r="2703" spans="1:17" ht="15.75" customHeight="1" x14ac:dyDescent="0.3">
      <c r="A2703" s="118">
        <v>4550</v>
      </c>
      <c r="B2703" s="118">
        <v>256</v>
      </c>
      <c r="C2703" s="57" t="s">
        <v>679</v>
      </c>
      <c r="D2703" s="57">
        <v>16</v>
      </c>
      <c r="E2703" s="58">
        <v>43607</v>
      </c>
      <c r="F2703" s="57">
        <v>5193</v>
      </c>
      <c r="G2703" s="57">
        <v>8383</v>
      </c>
      <c r="H2703" s="57">
        <v>7747</v>
      </c>
      <c r="I2703" s="57"/>
      <c r="J2703" s="152">
        <f t="shared" si="12"/>
        <v>24.90211433046202</v>
      </c>
      <c r="K2703" s="167"/>
      <c r="L2703" s="155"/>
      <c r="M2703" s="155"/>
      <c r="N2703" s="33"/>
      <c r="O2703" s="33"/>
      <c r="P2703" s="23">
        <f t="shared" si="1"/>
        <v>255.4</v>
      </c>
      <c r="Q2703" s="117"/>
    </row>
    <row r="2704" spans="1:17" ht="15.75" customHeight="1" x14ac:dyDescent="0.3">
      <c r="A2704" s="118">
        <v>5195</v>
      </c>
      <c r="B2704" s="118">
        <v>255</v>
      </c>
      <c r="C2704" s="57" t="s">
        <v>679</v>
      </c>
      <c r="D2704" s="57">
        <v>18</v>
      </c>
      <c r="E2704" s="58">
        <v>43626</v>
      </c>
      <c r="F2704" s="57">
        <v>5260</v>
      </c>
      <c r="G2704" s="57">
        <v>8298</v>
      </c>
      <c r="H2704" s="57">
        <v>7699</v>
      </c>
      <c r="I2704" s="57">
        <v>6</v>
      </c>
      <c r="J2704" s="152">
        <f t="shared" si="12"/>
        <v>24.559245592455923</v>
      </c>
      <c r="K2704" s="167"/>
      <c r="L2704" s="154">
        <f>AVERAGE(J2704:J2705)</f>
        <v>24.353604508613664</v>
      </c>
      <c r="M2704" s="154">
        <f>_xlfn.STDEV.S(J2704,J2705)</f>
        <v>0.29082040975082585</v>
      </c>
      <c r="N2704" s="33"/>
      <c r="O2704" s="33"/>
      <c r="P2704" s="23">
        <f t="shared" si="1"/>
        <v>243.9</v>
      </c>
      <c r="Q2704" s="117">
        <f>AVERAGE(P2704:P2705)</f>
        <v>242.25</v>
      </c>
    </row>
    <row r="2705" spans="1:17" ht="15.75" customHeight="1" x14ac:dyDescent="0.3">
      <c r="A2705" s="118">
        <v>5196</v>
      </c>
      <c r="B2705" s="118">
        <v>256</v>
      </c>
      <c r="C2705" s="57" t="s">
        <v>679</v>
      </c>
      <c r="D2705" s="57">
        <v>18</v>
      </c>
      <c r="E2705" s="58">
        <v>43626</v>
      </c>
      <c r="F2705" s="57">
        <v>5193</v>
      </c>
      <c r="G2705" s="57">
        <v>8180</v>
      </c>
      <c r="H2705" s="57">
        <v>7599</v>
      </c>
      <c r="I2705" s="57"/>
      <c r="J2705" s="152">
        <f t="shared" si="12"/>
        <v>24.147963424771405</v>
      </c>
      <c r="K2705" s="167"/>
      <c r="L2705" s="155"/>
      <c r="M2705" s="155"/>
      <c r="N2705" s="33"/>
      <c r="O2705" s="33"/>
      <c r="P2705" s="23">
        <f t="shared" si="1"/>
        <v>240.6</v>
      </c>
      <c r="Q2705" s="117"/>
    </row>
    <row r="2706" spans="1:17" ht="15.75" customHeight="1" x14ac:dyDescent="0.3">
      <c r="A2706" s="118">
        <v>5709</v>
      </c>
      <c r="B2706" s="118">
        <v>153</v>
      </c>
      <c r="C2706" s="7" t="s">
        <v>679</v>
      </c>
      <c r="D2706" s="7">
        <v>21</v>
      </c>
      <c r="E2706" s="156">
        <v>43657</v>
      </c>
      <c r="F2706" s="7">
        <v>5238</v>
      </c>
      <c r="G2706" s="7">
        <v>7893</v>
      </c>
      <c r="H2706" s="7">
        <v>7447</v>
      </c>
      <c r="I2706" s="7">
        <v>6</v>
      </c>
      <c r="J2706" s="152">
        <f t="shared" si="12"/>
        <v>20.190131281122682</v>
      </c>
      <c r="K2706" s="167"/>
      <c r="L2706" s="154">
        <f>AVERAGE(J2706:J2707)</f>
        <v>20.409990332482838</v>
      </c>
      <c r="M2706" s="154">
        <f>_xlfn.STDEV.S(J2706,J2707)</f>
        <v>0.31092765224401631</v>
      </c>
      <c r="N2706" s="33"/>
      <c r="O2706" s="33"/>
      <c r="P2706" s="23">
        <f t="shared" si="1"/>
        <v>220.9</v>
      </c>
      <c r="Q2706" s="117">
        <f>AVERAGE(P2706:P2707)</f>
        <v>220</v>
      </c>
    </row>
    <row r="2707" spans="1:17" ht="15.75" customHeight="1" x14ac:dyDescent="0.3">
      <c r="A2707" s="118">
        <v>5710</v>
      </c>
      <c r="B2707" s="118">
        <v>154</v>
      </c>
      <c r="C2707" s="7" t="s">
        <v>679</v>
      </c>
      <c r="D2707" s="7">
        <v>21</v>
      </c>
      <c r="E2707" s="156">
        <v>43657</v>
      </c>
      <c r="F2707" s="7">
        <v>5194</v>
      </c>
      <c r="G2707" s="7">
        <v>7837</v>
      </c>
      <c r="H2707" s="7">
        <v>7385</v>
      </c>
      <c r="I2707" s="7"/>
      <c r="J2707" s="152">
        <f t="shared" si="12"/>
        <v>20.629849383842995</v>
      </c>
      <c r="K2707" s="167"/>
      <c r="L2707" s="155"/>
      <c r="M2707" s="155"/>
      <c r="N2707" s="33"/>
      <c r="O2707" s="33"/>
      <c r="P2707" s="23">
        <f t="shared" si="1"/>
        <v>219.1</v>
      </c>
      <c r="Q2707" s="117"/>
    </row>
    <row r="2708" spans="1:17" ht="15.75" customHeight="1" x14ac:dyDescent="0.3">
      <c r="A2708" s="118">
        <v>6285</v>
      </c>
      <c r="B2708" s="118">
        <v>266</v>
      </c>
      <c r="C2708" s="7" t="s">
        <v>679</v>
      </c>
      <c r="D2708" s="7">
        <v>22</v>
      </c>
      <c r="E2708" s="156">
        <v>43685</v>
      </c>
      <c r="F2708" s="7">
        <v>5209</v>
      </c>
      <c r="G2708" s="7">
        <v>7970</v>
      </c>
      <c r="H2708" s="7">
        <v>7571</v>
      </c>
      <c r="I2708" s="7">
        <v>6</v>
      </c>
      <c r="J2708" s="152">
        <f t="shared" si="12"/>
        <v>16.892464013547841</v>
      </c>
      <c r="K2708" s="167"/>
      <c r="L2708" s="154">
        <f>AVERAGE(J2708:J2709)</f>
        <v>17.620740133377858</v>
      </c>
      <c r="M2708" s="154">
        <f>_xlfn.STDEV.S(J2708,J2709)</f>
        <v>1.029937965816061</v>
      </c>
      <c r="N2708" s="33"/>
      <c r="O2708" s="33"/>
      <c r="P2708" s="23">
        <f t="shared" si="1"/>
        <v>236.2</v>
      </c>
      <c r="Q2708" s="117">
        <f>AVERAGE(P2708:P2709)</f>
        <v>235</v>
      </c>
    </row>
    <row r="2709" spans="1:17" ht="15.75" customHeight="1" x14ac:dyDescent="0.3">
      <c r="A2709" s="118">
        <v>6286</v>
      </c>
      <c r="B2709" s="118">
        <v>266</v>
      </c>
      <c r="C2709" s="7" t="s">
        <v>679</v>
      </c>
      <c r="D2709" s="7">
        <v>22</v>
      </c>
      <c r="E2709" s="156">
        <v>43685</v>
      </c>
      <c r="F2709" s="7">
        <v>5209</v>
      </c>
      <c r="G2709" s="7">
        <v>7976</v>
      </c>
      <c r="H2709" s="7">
        <v>7547</v>
      </c>
      <c r="I2709" s="7"/>
      <c r="J2709" s="152">
        <f t="shared" si="12"/>
        <v>18.349016253207871</v>
      </c>
      <c r="K2709" s="167"/>
      <c r="L2709" s="155"/>
      <c r="M2709" s="155"/>
      <c r="N2709" s="33"/>
      <c r="O2709" s="33"/>
      <c r="P2709" s="23">
        <f t="shared" si="1"/>
        <v>233.8</v>
      </c>
      <c r="Q2709" s="117"/>
    </row>
    <row r="2710" spans="1:17" ht="15.75" customHeight="1" x14ac:dyDescent="0.3">
      <c r="A2710" s="118">
        <v>3537</v>
      </c>
      <c r="B2710" s="118">
        <v>293</v>
      </c>
      <c r="C2710" s="57" t="s">
        <v>680</v>
      </c>
      <c r="D2710" s="57">
        <v>13</v>
      </c>
      <c r="E2710" s="58">
        <v>43587</v>
      </c>
      <c r="F2710" s="57">
        <v>5203</v>
      </c>
      <c r="G2710" s="57">
        <v>6761</v>
      </c>
      <c r="H2710" s="57">
        <v>6505</v>
      </c>
      <c r="I2710" s="57">
        <v>2</v>
      </c>
      <c r="J2710" s="152">
        <f t="shared" si="12"/>
        <v>19.662058371735792</v>
      </c>
      <c r="K2710" s="167"/>
      <c r="L2710" s="154">
        <f>AVERAGE(J2710:J2711)</f>
        <v>20.076616292544795</v>
      </c>
      <c r="M2710" s="154">
        <f>_xlfn.STDEV.S(J2710,J2711)</f>
        <v>0.58627343399728304</v>
      </c>
      <c r="N2710" s="33">
        <v>2</v>
      </c>
      <c r="O2710" s="33"/>
      <c r="P2710" s="23">
        <f t="shared" si="1"/>
        <v>130.19999999999999</v>
      </c>
      <c r="Q2710" s="117">
        <f>AVERAGE(P2710:P2711)</f>
        <v>130.25</v>
      </c>
    </row>
    <row r="2711" spans="1:17" ht="15.75" customHeight="1" x14ac:dyDescent="0.3">
      <c r="A2711" s="118">
        <v>3538</v>
      </c>
      <c r="B2711" s="118">
        <v>294</v>
      </c>
      <c r="C2711" s="57" t="s">
        <v>680</v>
      </c>
      <c r="D2711" s="57">
        <v>13</v>
      </c>
      <c r="E2711" s="58">
        <v>43587</v>
      </c>
      <c r="F2711" s="57">
        <v>5223</v>
      </c>
      <c r="G2711" s="57">
        <v>6793</v>
      </c>
      <c r="H2711" s="57">
        <v>6526</v>
      </c>
      <c r="I2711" s="57"/>
      <c r="J2711" s="152">
        <f t="shared" si="12"/>
        <v>20.491174213353798</v>
      </c>
      <c r="K2711" s="167"/>
      <c r="L2711" s="155"/>
      <c r="M2711" s="155"/>
      <c r="N2711" s="33"/>
      <c r="O2711" s="33"/>
      <c r="P2711" s="23">
        <f t="shared" si="1"/>
        <v>130.30000000000001</v>
      </c>
      <c r="Q2711" s="117"/>
    </row>
    <row r="2712" spans="1:17" ht="15.75" customHeight="1" x14ac:dyDescent="0.3">
      <c r="A2712" s="118">
        <v>3899</v>
      </c>
      <c r="B2712" s="118">
        <v>321</v>
      </c>
      <c r="C2712" s="57" t="s">
        <v>680</v>
      </c>
      <c r="D2712" s="57">
        <v>14</v>
      </c>
      <c r="E2712" s="58">
        <v>43591</v>
      </c>
      <c r="F2712" s="57">
        <v>5258</v>
      </c>
      <c r="G2712" s="151">
        <v>7927</v>
      </c>
      <c r="H2712" s="57">
        <v>7175</v>
      </c>
      <c r="I2712" s="57"/>
      <c r="J2712" s="152">
        <f t="shared" si="12"/>
        <v>39.227960354720921</v>
      </c>
      <c r="K2712" s="167" t="s">
        <v>426</v>
      </c>
      <c r="L2712" s="154">
        <f>AVERAGE(J2712:J2713)</f>
        <v>39.011443179474625</v>
      </c>
      <c r="M2712" s="154">
        <f>_xlfn.STDEV.S(J2712,J2713)</f>
        <v>0.30620152572002302</v>
      </c>
      <c r="N2712" s="33"/>
      <c r="O2712" s="33"/>
      <c r="P2712" s="23">
        <f t="shared" si="1"/>
        <v>191.7</v>
      </c>
      <c r="Q2712" s="117">
        <f>AVERAGE(P2712:P2713)</f>
        <v>190.45</v>
      </c>
    </row>
    <row r="2713" spans="1:17" ht="15.75" customHeight="1" x14ac:dyDescent="0.3">
      <c r="A2713" s="118">
        <v>3900</v>
      </c>
      <c r="B2713" s="118">
        <v>322</v>
      </c>
      <c r="C2713" s="57" t="s">
        <v>680</v>
      </c>
      <c r="D2713" s="57">
        <v>14</v>
      </c>
      <c r="E2713" s="58">
        <v>43591</v>
      </c>
      <c r="F2713" s="57">
        <v>5219</v>
      </c>
      <c r="G2713" s="151">
        <v>7845</v>
      </c>
      <c r="H2713" s="57">
        <v>7111</v>
      </c>
      <c r="I2713" s="57"/>
      <c r="J2713" s="152">
        <f t="shared" si="12"/>
        <v>38.79492600422833</v>
      </c>
      <c r="K2713" s="167"/>
      <c r="L2713" s="155"/>
      <c r="M2713" s="155"/>
      <c r="N2713" s="33"/>
      <c r="O2713" s="33"/>
      <c r="P2713" s="23">
        <f t="shared" si="1"/>
        <v>189.2</v>
      </c>
      <c r="Q2713" s="117"/>
    </row>
    <row r="2714" spans="1:17" ht="15.75" customHeight="1" x14ac:dyDescent="0.3">
      <c r="A2714" s="118">
        <v>4551</v>
      </c>
      <c r="B2714" s="118">
        <v>257</v>
      </c>
      <c r="C2714" s="57" t="s">
        <v>680</v>
      </c>
      <c r="D2714" s="57">
        <v>16</v>
      </c>
      <c r="E2714" s="58">
        <v>43607</v>
      </c>
      <c r="F2714" s="57">
        <v>5226</v>
      </c>
      <c r="G2714" s="57">
        <v>7574</v>
      </c>
      <c r="H2714" s="57">
        <v>7081</v>
      </c>
      <c r="I2714" s="57">
        <v>2</v>
      </c>
      <c r="J2714" s="152">
        <f t="shared" si="12"/>
        <v>26.576819407008085</v>
      </c>
      <c r="K2714" s="167"/>
      <c r="L2714" s="154">
        <f>AVERAGE(J2714:J2715)</f>
        <v>26.487514848917911</v>
      </c>
      <c r="M2714" s="154">
        <f>_xlfn.STDEV.S(J2714,J2715)</f>
        <v>0.12629571723285671</v>
      </c>
      <c r="N2714" s="33"/>
      <c r="O2714" s="33"/>
      <c r="P2714" s="23">
        <f t="shared" si="1"/>
        <v>185.5</v>
      </c>
      <c r="Q2714" s="117">
        <f>AVERAGE(P2714:P2715)</f>
        <v>182.15</v>
      </c>
    </row>
    <row r="2715" spans="1:17" ht="15.75" customHeight="1" x14ac:dyDescent="0.3">
      <c r="A2715" s="118">
        <v>4552</v>
      </c>
      <c r="B2715" s="118">
        <v>258</v>
      </c>
      <c r="C2715" s="57" t="s">
        <v>680</v>
      </c>
      <c r="D2715" s="57">
        <v>16</v>
      </c>
      <c r="E2715" s="58">
        <v>43607</v>
      </c>
      <c r="F2715" s="57">
        <v>5266</v>
      </c>
      <c r="G2715" s="57">
        <v>7526</v>
      </c>
      <c r="H2715" s="57">
        <v>7054</v>
      </c>
      <c r="I2715" s="57"/>
      <c r="J2715" s="152">
        <f t="shared" si="12"/>
        <v>26.398210290827741</v>
      </c>
      <c r="K2715" s="167"/>
      <c r="L2715" s="155"/>
      <c r="M2715" s="155"/>
      <c r="N2715" s="33"/>
      <c r="O2715" s="33"/>
      <c r="P2715" s="23">
        <f t="shared" si="1"/>
        <v>178.8</v>
      </c>
      <c r="Q2715" s="117"/>
    </row>
    <row r="2716" spans="1:17" ht="15.75" customHeight="1" x14ac:dyDescent="0.3">
      <c r="A2716" s="118">
        <v>5197</v>
      </c>
      <c r="B2716" s="118">
        <v>257</v>
      </c>
      <c r="C2716" s="57" t="s">
        <v>680</v>
      </c>
      <c r="D2716" s="57">
        <v>18</v>
      </c>
      <c r="E2716" s="58">
        <v>43626</v>
      </c>
      <c r="F2716" s="57">
        <v>5226</v>
      </c>
      <c r="G2716" s="57">
        <v>6653</v>
      </c>
      <c r="H2716" s="57">
        <v>6403</v>
      </c>
      <c r="I2716" s="57">
        <v>5</v>
      </c>
      <c r="J2716" s="152">
        <f t="shared" si="12"/>
        <v>21.240441801189462</v>
      </c>
      <c r="K2716" s="167"/>
      <c r="L2716" s="154">
        <f>AVERAGE(J2716:J2717)</f>
        <v>21.09848177015995</v>
      </c>
      <c r="M2716" s="154">
        <f>_xlfn.STDEV.S(J2716,J2717)</f>
        <v>0.20076180119684434</v>
      </c>
      <c r="N2716" s="33"/>
      <c r="O2716" s="33"/>
      <c r="P2716" s="23">
        <f t="shared" si="1"/>
        <v>117.7</v>
      </c>
      <c r="Q2716" s="117">
        <f>AVERAGE(P2716:P2717)</f>
        <v>116.35</v>
      </c>
    </row>
    <row r="2717" spans="1:17" ht="15.75" customHeight="1" x14ac:dyDescent="0.3">
      <c r="A2717" s="118">
        <v>5198</v>
      </c>
      <c r="B2717" s="118">
        <v>258</v>
      </c>
      <c r="C2717" s="57" t="s">
        <v>680</v>
      </c>
      <c r="D2717" s="57">
        <v>18</v>
      </c>
      <c r="E2717" s="58">
        <v>43626</v>
      </c>
      <c r="F2717" s="57">
        <v>5266</v>
      </c>
      <c r="G2717" s="57">
        <v>6657</v>
      </c>
      <c r="H2717" s="57">
        <v>6416</v>
      </c>
      <c r="I2717" s="57"/>
      <c r="J2717" s="152">
        <f t="shared" si="12"/>
        <v>20.956521739130434</v>
      </c>
      <c r="K2717" s="167"/>
      <c r="L2717" s="155"/>
      <c r="M2717" s="155"/>
      <c r="N2717" s="33"/>
      <c r="O2717" s="33"/>
      <c r="P2717" s="23">
        <f t="shared" si="1"/>
        <v>115</v>
      </c>
      <c r="Q2717" s="117"/>
    </row>
    <row r="2718" spans="1:17" ht="15.75" customHeight="1" x14ac:dyDescent="0.3">
      <c r="A2718" s="118">
        <v>5711</v>
      </c>
      <c r="B2718" s="118">
        <v>155</v>
      </c>
      <c r="C2718" s="7" t="s">
        <v>680</v>
      </c>
      <c r="D2718" s="7">
        <v>21</v>
      </c>
      <c r="E2718" s="156">
        <v>43657</v>
      </c>
      <c r="F2718" s="7">
        <v>5181</v>
      </c>
      <c r="G2718" s="7">
        <v>7462</v>
      </c>
      <c r="H2718" s="7">
        <v>7053</v>
      </c>
      <c r="I2718" s="7">
        <v>5</v>
      </c>
      <c r="J2718" s="152">
        <f t="shared" si="12"/>
        <v>21.8482905982906</v>
      </c>
      <c r="K2718" s="167"/>
      <c r="L2718" s="154">
        <f>AVERAGE(J2718:J2719)</f>
        <v>21.837581305518107</v>
      </c>
      <c r="M2718" s="154">
        <f>_xlfn.STDEV.S(J2718,J2719)</f>
        <v>1.5145227082280933E-2</v>
      </c>
      <c r="N2718" s="33"/>
      <c r="O2718" s="33"/>
      <c r="P2718" s="23">
        <f t="shared" si="1"/>
        <v>187.2</v>
      </c>
      <c r="Q2718" s="117">
        <f>AVERAGE(P2718:P2719)</f>
        <v>187.75</v>
      </c>
    </row>
    <row r="2719" spans="1:17" ht="15.75" customHeight="1" x14ac:dyDescent="0.3">
      <c r="A2719" s="118">
        <v>5712</v>
      </c>
      <c r="B2719" s="118">
        <v>156</v>
      </c>
      <c r="C2719" s="7" t="s">
        <v>680</v>
      </c>
      <c r="D2719" s="7">
        <v>21</v>
      </c>
      <c r="E2719" s="156">
        <v>43657</v>
      </c>
      <c r="F2719" s="7">
        <v>5171</v>
      </c>
      <c r="G2719" s="7">
        <v>7465</v>
      </c>
      <c r="H2719" s="7">
        <v>7054</v>
      </c>
      <c r="I2719" s="7"/>
      <c r="J2719" s="152">
        <f t="shared" si="12"/>
        <v>21.826872012745618</v>
      </c>
      <c r="K2719" s="167"/>
      <c r="L2719" s="155"/>
      <c r="M2719" s="155"/>
      <c r="N2719" s="33"/>
      <c r="O2719" s="33"/>
      <c r="P2719" s="23">
        <f t="shared" si="1"/>
        <v>188.3</v>
      </c>
      <c r="Q2719" s="117"/>
    </row>
    <row r="2720" spans="1:17" ht="15.75" customHeight="1" x14ac:dyDescent="0.3">
      <c r="A2720" s="118">
        <v>6287</v>
      </c>
      <c r="B2720" s="118">
        <v>267</v>
      </c>
      <c r="C2720" s="7" t="s">
        <v>680</v>
      </c>
      <c r="D2720" s="7">
        <v>22</v>
      </c>
      <c r="E2720" s="156">
        <v>43685</v>
      </c>
      <c r="F2720" s="7">
        <v>5263</v>
      </c>
      <c r="G2720" s="7">
        <v>7480</v>
      </c>
      <c r="H2720" s="7">
        <v>7148</v>
      </c>
      <c r="I2720" s="7">
        <v>5</v>
      </c>
      <c r="J2720" s="152">
        <f t="shared" si="12"/>
        <v>17.612732095490717</v>
      </c>
      <c r="K2720" s="167"/>
      <c r="L2720" s="154">
        <f>AVERAGE(J2720:J2721)</f>
        <v>18.230745280251</v>
      </c>
      <c r="M2720" s="154">
        <f>_xlfn.STDEV.S(J2720,J2721)</f>
        <v>0.8740026276133841</v>
      </c>
      <c r="N2720" s="33"/>
      <c r="O2720" s="33"/>
      <c r="P2720" s="23">
        <f t="shared" si="1"/>
        <v>188.5</v>
      </c>
      <c r="Q2720" s="117">
        <f>AVERAGE(P2720:P2721)</f>
        <v>182.85</v>
      </c>
    </row>
    <row r="2721" spans="1:17" ht="15.75" customHeight="1" x14ac:dyDescent="0.3">
      <c r="A2721" s="118">
        <v>6288</v>
      </c>
      <c r="B2721" s="118">
        <v>267</v>
      </c>
      <c r="C2721" s="7" t="s">
        <v>680</v>
      </c>
      <c r="D2721" s="7">
        <v>22</v>
      </c>
      <c r="E2721" s="156">
        <v>43685</v>
      </c>
      <c r="F2721" s="7">
        <v>5263</v>
      </c>
      <c r="G2721" s="7">
        <v>7369</v>
      </c>
      <c r="H2721" s="7">
        <v>7035</v>
      </c>
      <c r="I2721" s="7"/>
      <c r="J2721" s="152">
        <f t="shared" si="12"/>
        <v>18.848758465011286</v>
      </c>
      <c r="K2721" s="167"/>
      <c r="L2721" s="155"/>
      <c r="M2721" s="155"/>
      <c r="N2721" s="33"/>
      <c r="O2721" s="33"/>
      <c r="P2721" s="23">
        <f t="shared" si="1"/>
        <v>177.2</v>
      </c>
      <c r="Q2721" s="117"/>
    </row>
    <row r="2722" spans="1:17" ht="15.75" customHeight="1" x14ac:dyDescent="0.3">
      <c r="A2722" s="118">
        <v>3901</v>
      </c>
      <c r="B2722" s="118">
        <v>323</v>
      </c>
      <c r="C2722" s="81" t="s">
        <v>681</v>
      </c>
      <c r="D2722" s="81">
        <v>14</v>
      </c>
      <c r="E2722" s="82">
        <v>43591</v>
      </c>
      <c r="F2722" s="81">
        <v>5241</v>
      </c>
      <c r="G2722" s="134">
        <v>8528</v>
      </c>
      <c r="H2722" s="81">
        <v>7451</v>
      </c>
      <c r="I2722" s="81">
        <v>2</v>
      </c>
      <c r="J2722" s="135">
        <f t="shared" si="12"/>
        <v>48.733031674208142</v>
      </c>
      <c r="K2722" s="136" t="s">
        <v>426</v>
      </c>
      <c r="L2722" s="137">
        <f>AVERAGE(J2722:J2723)</f>
        <v>49.139929734385035</v>
      </c>
      <c r="M2722" s="137">
        <f>_xlfn.STDEV.S(J2722,J2723)</f>
        <v>0.57544075520547056</v>
      </c>
      <c r="N2722" s="33">
        <v>3</v>
      </c>
      <c r="O2722" s="33"/>
      <c r="P2722" s="23">
        <f t="shared" si="1"/>
        <v>221</v>
      </c>
      <c r="Q2722" s="117">
        <f>AVERAGE(P2722:P2723)</f>
        <v>209.8</v>
      </c>
    </row>
    <row r="2723" spans="1:17" ht="15.75" customHeight="1" x14ac:dyDescent="0.3">
      <c r="A2723" s="118">
        <v>3902</v>
      </c>
      <c r="B2723" s="118">
        <v>324</v>
      </c>
      <c r="C2723" s="81" t="s">
        <v>681</v>
      </c>
      <c r="D2723" s="81">
        <v>14</v>
      </c>
      <c r="E2723" s="82">
        <v>43591</v>
      </c>
      <c r="F2723" s="81">
        <v>5265</v>
      </c>
      <c r="G2723" s="134">
        <v>8235</v>
      </c>
      <c r="H2723" s="81">
        <v>7251</v>
      </c>
      <c r="I2723" s="81"/>
      <c r="J2723" s="135">
        <f t="shared" si="12"/>
        <v>49.546827794561935</v>
      </c>
      <c r="K2723" s="136"/>
      <c r="L2723" s="138"/>
      <c r="M2723" s="138"/>
      <c r="N2723" s="33"/>
      <c r="O2723" s="33"/>
      <c r="P2723" s="23">
        <f t="shared" si="1"/>
        <v>198.6</v>
      </c>
      <c r="Q2723" s="117"/>
    </row>
    <row r="2724" spans="1:17" ht="15.75" customHeight="1" x14ac:dyDescent="0.3">
      <c r="A2724" s="118">
        <v>4553</v>
      </c>
      <c r="B2724" s="118">
        <v>259</v>
      </c>
      <c r="C2724" s="81" t="s">
        <v>681</v>
      </c>
      <c r="D2724" s="81">
        <v>16</v>
      </c>
      <c r="E2724" s="82">
        <v>43607</v>
      </c>
      <c r="F2724" s="81">
        <v>5198</v>
      </c>
      <c r="G2724" s="81">
        <v>7657</v>
      </c>
      <c r="H2724" s="81">
        <v>6966</v>
      </c>
      <c r="I2724" s="81">
        <v>2</v>
      </c>
      <c r="J2724" s="135">
        <f t="shared" si="12"/>
        <v>39.08371040723982</v>
      </c>
      <c r="K2724" s="136"/>
      <c r="L2724" s="137">
        <f>AVERAGE(J2724:J2725)</f>
        <v>38.288449209069498</v>
      </c>
      <c r="M2724" s="137">
        <f>_xlfn.STDEV.S(J2724,J2725)</f>
        <v>1.1246691720815432</v>
      </c>
      <c r="N2724" s="33"/>
      <c r="O2724" s="33"/>
      <c r="P2724" s="23">
        <f t="shared" si="1"/>
        <v>176.8</v>
      </c>
      <c r="Q2724" s="117">
        <f>AVERAGE(P2724:P2725)</f>
        <v>180.15</v>
      </c>
    </row>
    <row r="2725" spans="1:17" ht="15.75" customHeight="1" x14ac:dyDescent="0.3">
      <c r="A2725" s="118">
        <v>4554</v>
      </c>
      <c r="B2725" s="118">
        <v>260</v>
      </c>
      <c r="C2725" s="81" t="s">
        <v>681</v>
      </c>
      <c r="D2725" s="81">
        <v>16</v>
      </c>
      <c r="E2725" s="82">
        <v>43607</v>
      </c>
      <c r="F2725" s="81">
        <v>5247</v>
      </c>
      <c r="G2725" s="81">
        <v>7770</v>
      </c>
      <c r="H2725" s="81">
        <v>7082</v>
      </c>
      <c r="I2725" s="81"/>
      <c r="J2725" s="135">
        <f t="shared" si="12"/>
        <v>37.493188010899182</v>
      </c>
      <c r="K2725" s="136"/>
      <c r="L2725" s="138"/>
      <c r="M2725" s="138"/>
      <c r="N2725" s="33"/>
      <c r="O2725" s="33"/>
      <c r="P2725" s="23">
        <f t="shared" si="1"/>
        <v>183.5</v>
      </c>
      <c r="Q2725" s="117"/>
    </row>
    <row r="2726" spans="1:17" ht="15.75" customHeight="1" x14ac:dyDescent="0.3">
      <c r="A2726" s="118">
        <v>5199</v>
      </c>
      <c r="B2726" s="118">
        <v>259</v>
      </c>
      <c r="C2726" s="81" t="s">
        <v>681</v>
      </c>
      <c r="D2726" s="81">
        <v>18</v>
      </c>
      <c r="E2726" s="82">
        <v>43626</v>
      </c>
      <c r="F2726" s="81">
        <v>5198</v>
      </c>
      <c r="G2726" s="81">
        <v>8199</v>
      </c>
      <c r="H2726" s="81">
        <v>7505</v>
      </c>
      <c r="I2726" s="81">
        <v>11</v>
      </c>
      <c r="J2726" s="135">
        <f t="shared" si="12"/>
        <v>30.082358040745554</v>
      </c>
      <c r="K2726" s="136"/>
      <c r="L2726" s="137">
        <f>AVERAGE(J2726:J2727)</f>
        <v>29.767773883670209</v>
      </c>
      <c r="M2726" s="137">
        <f>_xlfn.STDEV.S(J2726,J2727)</f>
        <v>0.44488918144366052</v>
      </c>
      <c r="N2726" s="33"/>
      <c r="O2726" s="33"/>
      <c r="P2726" s="23">
        <f t="shared" si="1"/>
        <v>230.7</v>
      </c>
      <c r="Q2726" s="117">
        <f>AVERAGE(P2726:P2727)</f>
        <v>236.05</v>
      </c>
    </row>
    <row r="2727" spans="1:17" ht="15.75" customHeight="1" x14ac:dyDescent="0.3">
      <c r="A2727" s="118">
        <v>5200</v>
      </c>
      <c r="B2727" s="118">
        <v>260</v>
      </c>
      <c r="C2727" s="81" t="s">
        <v>681</v>
      </c>
      <c r="D2727" s="81">
        <v>18</v>
      </c>
      <c r="E2727" s="82">
        <v>43626</v>
      </c>
      <c r="F2727" s="81">
        <v>5247</v>
      </c>
      <c r="G2727" s="81">
        <v>8372</v>
      </c>
      <c r="H2727" s="81">
        <v>7661</v>
      </c>
      <c r="I2727" s="81"/>
      <c r="J2727" s="135">
        <f t="shared" si="12"/>
        <v>29.453189726594864</v>
      </c>
      <c r="K2727" s="136"/>
      <c r="L2727" s="138"/>
      <c r="M2727" s="138"/>
      <c r="N2727" s="33"/>
      <c r="O2727" s="33"/>
      <c r="P2727" s="23">
        <f t="shared" si="1"/>
        <v>241.4</v>
      </c>
      <c r="Q2727" s="117"/>
    </row>
    <row r="2728" spans="1:17" ht="15.75" customHeight="1" x14ac:dyDescent="0.3">
      <c r="A2728" s="118">
        <v>6289</v>
      </c>
      <c r="B2728" s="118">
        <v>268</v>
      </c>
      <c r="C2728" s="7" t="s">
        <v>681</v>
      </c>
      <c r="D2728" s="7">
        <v>22</v>
      </c>
      <c r="E2728" s="156">
        <v>43685</v>
      </c>
      <c r="F2728" s="7">
        <v>5219</v>
      </c>
      <c r="G2728" s="7">
        <v>7827</v>
      </c>
      <c r="H2728" s="7">
        <v>7404</v>
      </c>
      <c r="I2728" s="7">
        <v>11</v>
      </c>
      <c r="J2728" s="152">
        <f t="shared" si="12"/>
        <v>19.359267734553775</v>
      </c>
      <c r="K2728" s="167"/>
      <c r="L2728" s="154">
        <f>AVERAGE(J2728:J2729)</f>
        <v>19.786490501292917</v>
      </c>
      <c r="M2728" s="154">
        <f>_xlfn.STDEV.S(J2728,J2729)</f>
        <v>0.60418423087705175</v>
      </c>
      <c r="N2728" s="33"/>
      <c r="O2728" s="33"/>
      <c r="P2728" s="23">
        <f t="shared" si="1"/>
        <v>218.5</v>
      </c>
      <c r="Q2728" s="117">
        <f>AVERAGE(P2728:P2729)</f>
        <v>221.55</v>
      </c>
    </row>
    <row r="2729" spans="1:17" ht="15.75" customHeight="1" x14ac:dyDescent="0.3">
      <c r="A2729" s="118">
        <v>6290</v>
      </c>
      <c r="B2729" s="118">
        <v>268</v>
      </c>
      <c r="C2729" s="7" t="s">
        <v>681</v>
      </c>
      <c r="D2729" s="7">
        <v>22</v>
      </c>
      <c r="E2729" s="156">
        <v>43685</v>
      </c>
      <c r="F2729" s="7">
        <v>5219</v>
      </c>
      <c r="G2729" s="7">
        <v>7919</v>
      </c>
      <c r="H2729" s="7">
        <v>7465</v>
      </c>
      <c r="I2729" s="7"/>
      <c r="J2729" s="152">
        <f t="shared" si="12"/>
        <v>20.213713268032059</v>
      </c>
      <c r="K2729" s="167"/>
      <c r="L2729" s="155"/>
      <c r="M2729" s="155"/>
      <c r="N2729" s="33"/>
      <c r="O2729" s="33"/>
      <c r="P2729" s="23">
        <f t="shared" si="1"/>
        <v>224.6</v>
      </c>
      <c r="Q2729" s="117"/>
    </row>
    <row r="2730" spans="1:17" ht="15.75" customHeight="1" x14ac:dyDescent="0.3">
      <c r="A2730" s="118">
        <v>3903</v>
      </c>
      <c r="B2730" s="118">
        <v>325</v>
      </c>
      <c r="C2730" s="57" t="s">
        <v>682</v>
      </c>
      <c r="D2730" s="57">
        <v>14</v>
      </c>
      <c r="E2730" s="58">
        <v>43591</v>
      </c>
      <c r="F2730" s="57">
        <v>5236</v>
      </c>
      <c r="G2730" s="151">
        <v>8655</v>
      </c>
      <c r="H2730" s="57">
        <v>7479</v>
      </c>
      <c r="I2730" s="57">
        <v>2</v>
      </c>
      <c r="J2730" s="152">
        <f t="shared" si="12"/>
        <v>52.429781542576904</v>
      </c>
      <c r="K2730" s="167" t="s">
        <v>377</v>
      </c>
      <c r="L2730" s="154">
        <f>AVERAGE(J2730:J2731)</f>
        <v>52.376878806263136</v>
      </c>
      <c r="M2730" s="154">
        <f>_xlfn.STDEV.S(J2730,J2731)</f>
        <v>7.4815767181574205E-2</v>
      </c>
      <c r="N2730" s="33">
        <v>2</v>
      </c>
      <c r="O2730" s="33"/>
      <c r="P2730" s="23">
        <f t="shared" si="1"/>
        <v>224.3</v>
      </c>
      <c r="Q2730" s="117">
        <f>AVERAGE(P2730:P2731)</f>
        <v>220.8</v>
      </c>
    </row>
    <row r="2731" spans="1:17" ht="15.75" customHeight="1" x14ac:dyDescent="0.3">
      <c r="A2731" s="118">
        <v>3904</v>
      </c>
      <c r="B2731" s="118">
        <v>326</v>
      </c>
      <c r="C2731" s="57" t="s">
        <v>682</v>
      </c>
      <c r="D2731" s="57">
        <v>14</v>
      </c>
      <c r="E2731" s="58">
        <v>43591</v>
      </c>
      <c r="F2731" s="57">
        <v>5256</v>
      </c>
      <c r="G2731" s="151">
        <v>8566</v>
      </c>
      <c r="H2731" s="57">
        <v>7429</v>
      </c>
      <c r="I2731" s="57"/>
      <c r="J2731" s="152">
        <f t="shared" si="12"/>
        <v>52.323976069949374</v>
      </c>
      <c r="K2731" s="167"/>
      <c r="L2731" s="155"/>
      <c r="M2731" s="155"/>
      <c r="N2731" s="33"/>
      <c r="O2731" s="33"/>
      <c r="P2731" s="23">
        <f t="shared" si="1"/>
        <v>217.3</v>
      </c>
      <c r="Q2731" s="117"/>
    </row>
    <row r="2732" spans="1:17" ht="15.75" customHeight="1" x14ac:dyDescent="0.3">
      <c r="A2732" s="118">
        <v>4555</v>
      </c>
      <c r="B2732" s="118">
        <v>261</v>
      </c>
      <c r="C2732" s="57" t="s">
        <v>682</v>
      </c>
      <c r="D2732" s="57">
        <v>16</v>
      </c>
      <c r="E2732" s="58">
        <v>43607</v>
      </c>
      <c r="F2732" s="57">
        <v>5229</v>
      </c>
      <c r="G2732" s="57">
        <v>7815</v>
      </c>
      <c r="H2732" s="57">
        <v>7160</v>
      </c>
      <c r="I2732" s="57">
        <v>2</v>
      </c>
      <c r="J2732" s="152">
        <f t="shared" si="12"/>
        <v>33.920248575867426</v>
      </c>
      <c r="K2732" s="167" t="s">
        <v>13</v>
      </c>
      <c r="L2732" s="154">
        <f>AVERAGE(J2732:J2733)</f>
        <v>34.041768758113214</v>
      </c>
      <c r="M2732" s="154">
        <f>_xlfn.STDEV.S(J2732,J2733)</f>
        <v>0.17185548983404433</v>
      </c>
      <c r="N2732" s="33"/>
      <c r="O2732" s="33"/>
      <c r="P2732" s="23">
        <f t="shared" si="1"/>
        <v>193.1</v>
      </c>
      <c r="Q2732" s="117">
        <f>AVERAGE(P2732:P2733)</f>
        <v>182.89999999999998</v>
      </c>
    </row>
    <row r="2733" spans="1:17" ht="15.75" customHeight="1" x14ac:dyDescent="0.3">
      <c r="A2733" s="118">
        <v>4556</v>
      </c>
      <c r="B2733" s="118">
        <v>262</v>
      </c>
      <c r="C2733" s="57" t="s">
        <v>682</v>
      </c>
      <c r="D2733" s="57">
        <v>16</v>
      </c>
      <c r="E2733" s="58">
        <v>43607</v>
      </c>
      <c r="F2733" s="57">
        <v>5194</v>
      </c>
      <c r="G2733" s="57">
        <v>7511</v>
      </c>
      <c r="H2733" s="57">
        <v>6921</v>
      </c>
      <c r="I2733" s="57"/>
      <c r="J2733" s="152">
        <f t="shared" si="12"/>
        <v>34.163288940359003</v>
      </c>
      <c r="K2733" s="167"/>
      <c r="L2733" s="155"/>
      <c r="M2733" s="155"/>
      <c r="N2733" s="33"/>
      <c r="O2733" s="33"/>
      <c r="P2733" s="23">
        <f t="shared" si="1"/>
        <v>172.7</v>
      </c>
      <c r="Q2733" s="117"/>
    </row>
    <row r="2734" spans="1:17" ht="15.75" customHeight="1" x14ac:dyDescent="0.3">
      <c r="A2734" s="118">
        <v>5201</v>
      </c>
      <c r="B2734" s="118">
        <v>261</v>
      </c>
      <c r="C2734" s="57" t="s">
        <v>682</v>
      </c>
      <c r="D2734" s="57">
        <v>18</v>
      </c>
      <c r="E2734" s="58">
        <v>43626</v>
      </c>
      <c r="F2734" s="57">
        <v>5229</v>
      </c>
      <c r="G2734" s="57">
        <v>7785</v>
      </c>
      <c r="H2734" s="57">
        <v>7239</v>
      </c>
      <c r="I2734" s="57">
        <v>7</v>
      </c>
      <c r="J2734" s="152">
        <f t="shared" si="12"/>
        <v>27.164179104477608</v>
      </c>
      <c r="K2734" s="167"/>
      <c r="L2734" s="154">
        <f>AVERAGE(J2734:J2735)</f>
        <v>27.377015556467136</v>
      </c>
      <c r="M2734" s="154">
        <f>_xlfn.STDEV.S(J2734,J2735)</f>
        <v>0.30099619697095786</v>
      </c>
      <c r="N2734" s="33"/>
      <c r="O2734" s="33"/>
      <c r="P2734" s="23">
        <f t="shared" si="1"/>
        <v>200.99999999999997</v>
      </c>
      <c r="Q2734" s="117">
        <f>AVERAGE(P2734:P2735)</f>
        <v>195.09999999999997</v>
      </c>
    </row>
    <row r="2735" spans="1:17" ht="15.75" customHeight="1" x14ac:dyDescent="0.3">
      <c r="A2735" s="118">
        <v>5202</v>
      </c>
      <c r="B2735" s="118">
        <v>262</v>
      </c>
      <c r="C2735" s="57" t="s">
        <v>682</v>
      </c>
      <c r="D2735" s="57">
        <v>18</v>
      </c>
      <c r="E2735" s="58">
        <v>43626</v>
      </c>
      <c r="F2735" s="57">
        <v>5194</v>
      </c>
      <c r="G2735" s="57">
        <v>7608</v>
      </c>
      <c r="H2735" s="57">
        <v>7086</v>
      </c>
      <c r="I2735" s="57"/>
      <c r="J2735" s="152">
        <f t="shared" si="12"/>
        <v>27.58985200845666</v>
      </c>
      <c r="K2735" s="167"/>
      <c r="L2735" s="155"/>
      <c r="M2735" s="155"/>
      <c r="N2735" s="33"/>
      <c r="O2735" s="33"/>
      <c r="P2735" s="23">
        <f t="shared" si="1"/>
        <v>189.2</v>
      </c>
      <c r="Q2735" s="117"/>
    </row>
    <row r="2736" spans="1:17" ht="15.75" customHeight="1" x14ac:dyDescent="0.3">
      <c r="A2736" s="118">
        <v>5713</v>
      </c>
      <c r="B2736" s="118">
        <v>157</v>
      </c>
      <c r="C2736" s="7" t="s">
        <v>682</v>
      </c>
      <c r="D2736" s="7">
        <v>21</v>
      </c>
      <c r="E2736" s="156">
        <v>43657</v>
      </c>
      <c r="F2736" s="7">
        <v>5319</v>
      </c>
      <c r="G2736" s="7">
        <v>7064</v>
      </c>
      <c r="H2736" s="7">
        <v>6746</v>
      </c>
      <c r="I2736" s="7">
        <v>7</v>
      </c>
      <c r="J2736" s="152">
        <f t="shared" si="12"/>
        <v>22.284512964260685</v>
      </c>
      <c r="K2736" s="167"/>
      <c r="L2736" s="154">
        <f>AVERAGE(J2736:J2737)</f>
        <v>22.516302283657062</v>
      </c>
      <c r="M2736" s="154">
        <f>_xlfn.STDEV.S(J2736,J2737)</f>
        <v>0.32779959910358281</v>
      </c>
      <c r="N2736" s="33"/>
      <c r="O2736" s="33"/>
      <c r="P2736" s="23">
        <f t="shared" si="1"/>
        <v>142.69999999999999</v>
      </c>
      <c r="Q2736" s="117">
        <f>AVERAGE(P2736:P2737)</f>
        <v>136.85</v>
      </c>
    </row>
    <row r="2737" spans="1:17" ht="15.75" customHeight="1" x14ac:dyDescent="0.3">
      <c r="A2737" s="118">
        <v>5714</v>
      </c>
      <c r="B2737" s="118">
        <v>158</v>
      </c>
      <c r="C2737" s="7" t="s">
        <v>682</v>
      </c>
      <c r="D2737" s="7">
        <v>21</v>
      </c>
      <c r="E2737" s="156">
        <v>43657</v>
      </c>
      <c r="F2737" s="7">
        <v>5219</v>
      </c>
      <c r="G2737" s="7">
        <v>6827</v>
      </c>
      <c r="H2737" s="7">
        <v>6529</v>
      </c>
      <c r="I2737" s="7"/>
      <c r="J2737" s="152">
        <f t="shared" si="12"/>
        <v>22.748091603053435</v>
      </c>
      <c r="K2737" s="167"/>
      <c r="L2737" s="155"/>
      <c r="M2737" s="155"/>
      <c r="N2737" s="33"/>
      <c r="O2737" s="33"/>
      <c r="P2737" s="23">
        <f t="shared" si="1"/>
        <v>131</v>
      </c>
      <c r="Q2737" s="117"/>
    </row>
    <row r="2738" spans="1:17" ht="15.75" customHeight="1" x14ac:dyDescent="0.3">
      <c r="A2738" s="118">
        <v>6291</v>
      </c>
      <c r="B2738" s="118">
        <v>269</v>
      </c>
      <c r="C2738" s="7" t="s">
        <v>682</v>
      </c>
      <c r="D2738" s="7">
        <v>22</v>
      </c>
      <c r="E2738" s="156">
        <v>43685</v>
      </c>
      <c r="F2738" s="7">
        <v>5241</v>
      </c>
      <c r="G2738" s="7">
        <v>7560</v>
      </c>
      <c r="H2738" s="7">
        <v>7176</v>
      </c>
      <c r="I2738" s="7">
        <v>7</v>
      </c>
      <c r="J2738" s="152">
        <f t="shared" si="12"/>
        <v>19.844961240310077</v>
      </c>
      <c r="K2738" s="167"/>
      <c r="L2738" s="154">
        <f>AVERAGE(J2738:J2739)</f>
        <v>19.898557175178961</v>
      </c>
      <c r="M2738" s="154">
        <f>_xlfn.STDEV.S(J2738,J2739)</f>
        <v>7.5796097979641028E-2</v>
      </c>
      <c r="N2738" s="33"/>
      <c r="O2738" s="33"/>
      <c r="P2738" s="23">
        <f t="shared" si="1"/>
        <v>193.5</v>
      </c>
      <c r="Q2738" s="117">
        <f>AVERAGE(P2738:P2739)</f>
        <v>201.25</v>
      </c>
    </row>
    <row r="2739" spans="1:17" ht="15.75" customHeight="1" x14ac:dyDescent="0.3">
      <c r="A2739" s="118">
        <v>6292</v>
      </c>
      <c r="B2739" s="118">
        <v>269</v>
      </c>
      <c r="C2739" s="7" t="s">
        <v>682</v>
      </c>
      <c r="D2739" s="7">
        <v>22</v>
      </c>
      <c r="E2739" s="156">
        <v>43685</v>
      </c>
      <c r="F2739" s="7">
        <v>5241</v>
      </c>
      <c r="G2739" s="7">
        <v>7748</v>
      </c>
      <c r="H2739" s="7">
        <v>7331</v>
      </c>
      <c r="I2739" s="7"/>
      <c r="J2739" s="152">
        <f t="shared" si="12"/>
        <v>19.952153110047846</v>
      </c>
      <c r="K2739" s="167"/>
      <c r="L2739" s="155"/>
      <c r="M2739" s="155"/>
      <c r="N2739" s="33"/>
      <c r="O2739" s="33"/>
      <c r="P2739" s="23">
        <f t="shared" si="1"/>
        <v>209</v>
      </c>
      <c r="Q2739" s="117"/>
    </row>
    <row r="2740" spans="1:17" ht="15.75" customHeight="1" x14ac:dyDescent="0.3">
      <c r="A2740" s="118">
        <v>3539</v>
      </c>
      <c r="B2740" s="118">
        <v>295</v>
      </c>
      <c r="C2740" s="67" t="s">
        <v>683</v>
      </c>
      <c r="D2740" s="67">
        <v>13</v>
      </c>
      <c r="E2740" s="68">
        <v>43587</v>
      </c>
      <c r="F2740" s="67">
        <v>5221</v>
      </c>
      <c r="G2740" s="67">
        <v>7258</v>
      </c>
      <c r="H2740" s="67">
        <v>6780</v>
      </c>
      <c r="I2740" s="67">
        <v>1</v>
      </c>
      <c r="J2740" s="157">
        <f t="shared" si="12"/>
        <v>30.660679923027583</v>
      </c>
      <c r="K2740" s="168" t="s">
        <v>407</v>
      </c>
      <c r="L2740" s="159">
        <f>AVERAGE(J2740:J2741)</f>
        <v>30.9856014205196</v>
      </c>
      <c r="M2740" s="159">
        <f>_xlfn.STDEV.S(J2740,J2741)</f>
        <v>0.45950838845978625</v>
      </c>
      <c r="N2740" s="33">
        <v>1</v>
      </c>
      <c r="O2740" s="33"/>
      <c r="P2740" s="23">
        <f t="shared" si="1"/>
        <v>155.9</v>
      </c>
      <c r="Q2740" s="117">
        <f>AVERAGE(P2740:P2741)</f>
        <v>155.4</v>
      </c>
    </row>
    <row r="2741" spans="1:17" ht="15.75" customHeight="1" x14ac:dyDescent="0.3">
      <c r="A2741" s="118">
        <v>3540</v>
      </c>
      <c r="B2741" s="118">
        <v>296</v>
      </c>
      <c r="C2741" s="67" t="s">
        <v>683</v>
      </c>
      <c r="D2741" s="67">
        <v>13</v>
      </c>
      <c r="E2741" s="68">
        <v>43587</v>
      </c>
      <c r="F2741" s="67">
        <v>5271</v>
      </c>
      <c r="G2741" s="67">
        <v>7305</v>
      </c>
      <c r="H2741" s="67">
        <v>6820</v>
      </c>
      <c r="I2741" s="67"/>
      <c r="J2741" s="157">
        <f t="shared" si="12"/>
        <v>31.310522918011618</v>
      </c>
      <c r="K2741" s="168"/>
      <c r="L2741" s="160"/>
      <c r="M2741" s="160"/>
      <c r="N2741" s="33"/>
      <c r="O2741" s="33"/>
      <c r="P2741" s="23">
        <f t="shared" si="1"/>
        <v>154.9</v>
      </c>
      <c r="Q2741" s="117"/>
    </row>
    <row r="2742" spans="1:17" ht="15.75" customHeight="1" x14ac:dyDescent="0.3">
      <c r="A2742" s="118">
        <v>4259</v>
      </c>
      <c r="B2742" s="118">
        <v>289</v>
      </c>
      <c r="C2742" s="67" t="s">
        <v>683</v>
      </c>
      <c r="D2742" s="67">
        <v>15</v>
      </c>
      <c r="E2742" s="68">
        <v>43599</v>
      </c>
      <c r="F2742" s="67">
        <v>5296</v>
      </c>
      <c r="G2742" s="67">
        <v>6899</v>
      </c>
      <c r="H2742" s="67">
        <v>6487</v>
      </c>
      <c r="I2742" s="67"/>
      <c r="J2742" s="157">
        <f t="shared" si="12"/>
        <v>34.592779177162051</v>
      </c>
      <c r="K2742" s="160"/>
      <c r="L2742" s="159">
        <f>AVERAGE(J2742:J2743)</f>
        <v>34.952639588581022</v>
      </c>
      <c r="M2742" s="159">
        <f>_xlfn.STDEV.S(J2742,J2743)</f>
        <v>0.50891947438987584</v>
      </c>
      <c r="N2742" s="33"/>
      <c r="O2742" s="33"/>
      <c r="P2742" s="23">
        <f t="shared" si="1"/>
        <v>119.1</v>
      </c>
      <c r="Q2742" s="117">
        <f>AVERAGE(P2742:P2743)</f>
        <v>123.55</v>
      </c>
    </row>
    <row r="2743" spans="1:17" ht="15.75" customHeight="1" x14ac:dyDescent="0.3">
      <c r="A2743" s="118">
        <v>4260</v>
      </c>
      <c r="B2743" s="118">
        <v>290</v>
      </c>
      <c r="C2743" s="67" t="s">
        <v>683</v>
      </c>
      <c r="D2743" s="67">
        <v>15</v>
      </c>
      <c r="E2743" s="68">
        <v>43599</v>
      </c>
      <c r="F2743" s="67">
        <v>5255</v>
      </c>
      <c r="G2743" s="67">
        <v>6987</v>
      </c>
      <c r="H2743" s="67">
        <v>6535</v>
      </c>
      <c r="I2743" s="67"/>
      <c r="J2743" s="157">
        <f t="shared" si="12"/>
        <v>35.3125</v>
      </c>
      <c r="K2743" s="160"/>
      <c r="L2743" s="160"/>
      <c r="M2743" s="160"/>
      <c r="N2743" s="33"/>
      <c r="O2743" s="33"/>
      <c r="P2743" s="23">
        <f t="shared" si="1"/>
        <v>128</v>
      </c>
      <c r="Q2743" s="117"/>
    </row>
    <row r="2744" spans="1:17" ht="15.75" customHeight="1" x14ac:dyDescent="0.3">
      <c r="A2744" s="118">
        <v>4905</v>
      </c>
      <c r="B2744" s="118">
        <v>289</v>
      </c>
      <c r="C2744" s="67" t="s">
        <v>683</v>
      </c>
      <c r="D2744" s="67">
        <v>17</v>
      </c>
      <c r="E2744" s="68">
        <v>43619</v>
      </c>
      <c r="F2744" s="67">
        <v>5296</v>
      </c>
      <c r="G2744" s="67">
        <v>6549</v>
      </c>
      <c r="H2744" s="67">
        <v>6325</v>
      </c>
      <c r="I2744" s="67"/>
      <c r="J2744" s="157">
        <f t="shared" si="12"/>
        <v>21.768707482993197</v>
      </c>
      <c r="K2744" s="168"/>
      <c r="L2744" s="159">
        <f>AVERAGE(J2744:J2745)</f>
        <v>21.463196056865861</v>
      </c>
      <c r="M2744" s="159">
        <f>_xlfn.STDEV.S(J2744,J2745)</f>
        <v>0.43205840228922598</v>
      </c>
      <c r="N2744" s="33"/>
      <c r="O2744" s="33"/>
      <c r="P2744" s="23">
        <f t="shared" si="1"/>
        <v>102.9</v>
      </c>
      <c r="Q2744" s="117">
        <f>AVERAGE(P2744:P2745)</f>
        <v>101.55000000000001</v>
      </c>
    </row>
    <row r="2745" spans="1:17" ht="15.75" customHeight="1" x14ac:dyDescent="0.3">
      <c r="A2745" s="118">
        <v>4906</v>
      </c>
      <c r="B2745" s="118">
        <v>290</v>
      </c>
      <c r="C2745" s="67" t="s">
        <v>683</v>
      </c>
      <c r="D2745" s="67">
        <v>17</v>
      </c>
      <c r="E2745" s="68">
        <v>43619</v>
      </c>
      <c r="F2745" s="67">
        <v>5255</v>
      </c>
      <c r="G2745" s="67">
        <v>6469</v>
      </c>
      <c r="H2745" s="67">
        <v>6257</v>
      </c>
      <c r="I2745" s="67"/>
      <c r="J2745" s="157">
        <f t="shared" si="12"/>
        <v>21.157684630738522</v>
      </c>
      <c r="K2745" s="168"/>
      <c r="L2745" s="160"/>
      <c r="M2745" s="160"/>
      <c r="N2745" s="33"/>
      <c r="O2745" s="33"/>
      <c r="P2745" s="23">
        <f t="shared" si="1"/>
        <v>100.2</v>
      </c>
      <c r="Q2745" s="117"/>
    </row>
    <row r="2746" spans="1:17" ht="15.75" customHeight="1" x14ac:dyDescent="0.3">
      <c r="A2746" s="118">
        <v>5481</v>
      </c>
      <c r="B2746" s="118">
        <v>219</v>
      </c>
      <c r="C2746" s="7" t="s">
        <v>683</v>
      </c>
      <c r="D2746" s="7">
        <v>19</v>
      </c>
      <c r="E2746" s="156">
        <v>43637</v>
      </c>
      <c r="F2746" s="7">
        <v>5215</v>
      </c>
      <c r="G2746" s="7">
        <v>7121</v>
      </c>
      <c r="H2746" s="7">
        <v>6706</v>
      </c>
      <c r="I2746" s="7">
        <v>9</v>
      </c>
      <c r="J2746" s="161">
        <f t="shared" si="12"/>
        <v>27.833668678739098</v>
      </c>
      <c r="K2746" s="170"/>
      <c r="L2746" s="162">
        <f>AVERAGE(J2746:J2747)</f>
        <v>28.080768765599057</v>
      </c>
      <c r="M2746" s="162">
        <f>_xlfn.STDEV.S(J2746,J2747)</f>
        <v>0.34945229410092365</v>
      </c>
      <c r="N2746" s="33"/>
      <c r="O2746" s="33"/>
      <c r="P2746" s="23">
        <f t="shared" si="1"/>
        <v>149.1</v>
      </c>
      <c r="Q2746" s="117">
        <f>AVERAGE(P2746:P2747)</f>
        <v>150.80000000000001</v>
      </c>
    </row>
    <row r="2747" spans="1:17" ht="15.75" customHeight="1" x14ac:dyDescent="0.3">
      <c r="A2747" s="118">
        <v>5482</v>
      </c>
      <c r="B2747" s="118">
        <v>220</v>
      </c>
      <c r="C2747" s="7" t="s">
        <v>683</v>
      </c>
      <c r="D2747" s="7">
        <v>19</v>
      </c>
      <c r="E2747" s="156">
        <v>43637</v>
      </c>
      <c r="F2747" s="7">
        <v>5178</v>
      </c>
      <c r="G2747" s="7">
        <v>7135</v>
      </c>
      <c r="H2747" s="7">
        <v>6703</v>
      </c>
      <c r="I2747" s="7"/>
      <c r="J2747" s="161">
        <f t="shared" si="12"/>
        <v>28.327868852459016</v>
      </c>
      <c r="K2747" s="170"/>
      <c r="L2747" s="23"/>
      <c r="M2747" s="23"/>
      <c r="N2747" s="33"/>
      <c r="O2747" s="33"/>
      <c r="P2747" s="23">
        <f t="shared" si="1"/>
        <v>152.5</v>
      </c>
      <c r="Q2747" s="117"/>
    </row>
    <row r="2748" spans="1:17" ht="15.75" customHeight="1" x14ac:dyDescent="0.3">
      <c r="A2748" s="118">
        <v>6293</v>
      </c>
      <c r="B2748" s="118">
        <v>270</v>
      </c>
      <c r="C2748" s="7" t="s">
        <v>683</v>
      </c>
      <c r="D2748" s="7">
        <v>22</v>
      </c>
      <c r="E2748" s="156">
        <v>43685</v>
      </c>
      <c r="F2748" s="7">
        <v>5254</v>
      </c>
      <c r="G2748" s="7">
        <v>6857</v>
      </c>
      <c r="H2748" s="7">
        <v>6611</v>
      </c>
      <c r="I2748" s="7">
        <v>9</v>
      </c>
      <c r="J2748" s="152">
        <f t="shared" si="12"/>
        <v>18.128224023581431</v>
      </c>
      <c r="K2748" s="167"/>
      <c r="L2748" s="154">
        <f>AVERAGE(J2748:J2749)</f>
        <v>17.890276886342686</v>
      </c>
      <c r="M2748" s="154">
        <f>_xlfn.STDEV.S(J2748,J2749)</f>
        <v>0.33650806861088522</v>
      </c>
      <c r="N2748" s="33"/>
      <c r="O2748" s="33"/>
      <c r="P2748" s="23">
        <f t="shared" si="1"/>
        <v>135.69999999999999</v>
      </c>
      <c r="Q2748" s="117">
        <f>AVERAGE(P2748:P2749)</f>
        <v>123.64999999999999</v>
      </c>
    </row>
    <row r="2749" spans="1:17" ht="15.75" customHeight="1" x14ac:dyDescent="0.3">
      <c r="A2749" s="118">
        <v>6294</v>
      </c>
      <c r="B2749" s="118">
        <v>270</v>
      </c>
      <c r="C2749" s="7" t="s">
        <v>683</v>
      </c>
      <c r="D2749" s="7">
        <v>22</v>
      </c>
      <c r="E2749" s="156">
        <v>43685</v>
      </c>
      <c r="F2749" s="7">
        <v>5254</v>
      </c>
      <c r="G2749" s="7">
        <v>6567</v>
      </c>
      <c r="H2749" s="7">
        <v>6370</v>
      </c>
      <c r="I2749" s="7"/>
      <c r="J2749" s="152">
        <f t="shared" si="12"/>
        <v>17.652329749103941</v>
      </c>
      <c r="K2749" s="167"/>
      <c r="L2749" s="155"/>
      <c r="M2749" s="155"/>
      <c r="N2749" s="33"/>
      <c r="O2749" s="33"/>
      <c r="P2749" s="23">
        <f t="shared" si="1"/>
        <v>111.6</v>
      </c>
      <c r="Q2749" s="117"/>
    </row>
    <row r="2750" spans="1:17" ht="15.75" customHeight="1" x14ac:dyDescent="0.3">
      <c r="A2750" s="118">
        <v>3541</v>
      </c>
      <c r="B2750" s="118">
        <v>297</v>
      </c>
      <c r="C2750" s="67" t="s">
        <v>684</v>
      </c>
      <c r="D2750" s="67">
        <v>13</v>
      </c>
      <c r="E2750" s="68">
        <v>43587</v>
      </c>
      <c r="F2750" s="67">
        <v>5213</v>
      </c>
      <c r="G2750" s="67">
        <v>8480</v>
      </c>
      <c r="H2750" s="67">
        <v>7647</v>
      </c>
      <c r="I2750" s="67">
        <v>1</v>
      </c>
      <c r="J2750" s="157">
        <f t="shared" si="12"/>
        <v>34.223500410846341</v>
      </c>
      <c r="K2750" s="168" t="s">
        <v>497</v>
      </c>
      <c r="L2750" s="159">
        <f>AVERAGE(J2750:J2751)</f>
        <v>35.423852116251197</v>
      </c>
      <c r="M2750" s="159">
        <f>_xlfn.STDEV.S(J2750,J2751)</f>
        <v>1.6975536614012161</v>
      </c>
      <c r="N2750" s="33">
        <v>1</v>
      </c>
      <c r="O2750" s="33"/>
      <c r="P2750" s="23">
        <f t="shared" si="1"/>
        <v>243.4</v>
      </c>
      <c r="Q2750" s="117">
        <f>AVERAGE(P2750:P2751)</f>
        <v>247.3</v>
      </c>
    </row>
    <row r="2751" spans="1:17" ht="15.75" customHeight="1" x14ac:dyDescent="0.3">
      <c r="A2751" s="118">
        <v>3542</v>
      </c>
      <c r="B2751" s="118">
        <v>298</v>
      </c>
      <c r="C2751" s="67" t="s">
        <v>684</v>
      </c>
      <c r="D2751" s="67">
        <v>13</v>
      </c>
      <c r="E2751" s="68">
        <v>43587</v>
      </c>
      <c r="F2751" s="67">
        <v>5210</v>
      </c>
      <c r="G2751" s="67">
        <v>8642</v>
      </c>
      <c r="H2751" s="67">
        <v>7722</v>
      </c>
      <c r="I2751" s="67"/>
      <c r="J2751" s="157">
        <f t="shared" si="12"/>
        <v>36.624203821656046</v>
      </c>
      <c r="K2751" s="168"/>
      <c r="L2751" s="160"/>
      <c r="M2751" s="160"/>
      <c r="N2751" s="33"/>
      <c r="O2751" s="33"/>
      <c r="P2751" s="23">
        <f t="shared" si="1"/>
        <v>251.2</v>
      </c>
      <c r="Q2751" s="117"/>
    </row>
    <row r="2752" spans="1:17" ht="15.75" customHeight="1" x14ac:dyDescent="0.3">
      <c r="A2752" s="118">
        <v>4261</v>
      </c>
      <c r="B2752" s="118">
        <v>291</v>
      </c>
      <c r="C2752" s="67" t="s">
        <v>684</v>
      </c>
      <c r="D2752" s="67">
        <v>15</v>
      </c>
      <c r="E2752" s="68">
        <v>43599</v>
      </c>
      <c r="F2752" s="67">
        <v>5259</v>
      </c>
      <c r="G2752" s="67">
        <v>8139</v>
      </c>
      <c r="H2752" s="67">
        <v>7286</v>
      </c>
      <c r="I2752" s="67"/>
      <c r="J2752" s="157">
        <f t="shared" si="12"/>
        <v>42.081894425259001</v>
      </c>
      <c r="K2752" s="160"/>
      <c r="L2752" s="159">
        <f>AVERAGE(J2752:J2753)</f>
        <v>34.923714951721614</v>
      </c>
      <c r="M2752" s="159">
        <f>_xlfn.STDEV.S(J2752,J2753)</f>
        <v>10.123194493377259</v>
      </c>
      <c r="N2752" s="33"/>
      <c r="O2752" s="33"/>
      <c r="P2752" s="23">
        <f t="shared" si="1"/>
        <v>202.70000000000002</v>
      </c>
      <c r="Q2752" s="117">
        <f>AVERAGE(P2752:P2753)</f>
        <v>214.8</v>
      </c>
    </row>
    <row r="2753" spans="1:17" ht="15.75" customHeight="1" x14ac:dyDescent="0.3">
      <c r="A2753" s="118">
        <v>4262</v>
      </c>
      <c r="B2753" s="118">
        <v>292</v>
      </c>
      <c r="C2753" s="67" t="s">
        <v>684</v>
      </c>
      <c r="D2753" s="67">
        <v>15</v>
      </c>
      <c r="E2753" s="68">
        <v>43599</v>
      </c>
      <c r="F2753" s="67">
        <v>5243</v>
      </c>
      <c r="G2753" s="67">
        <v>8142</v>
      </c>
      <c r="H2753" s="67">
        <v>7512</v>
      </c>
      <c r="I2753" s="67"/>
      <c r="J2753" s="157">
        <f t="shared" si="12"/>
        <v>27.765535478184223</v>
      </c>
      <c r="K2753" s="160"/>
      <c r="L2753" s="160"/>
      <c r="M2753" s="160"/>
      <c r="N2753" s="33"/>
      <c r="O2753" s="33"/>
      <c r="P2753" s="23">
        <f t="shared" si="1"/>
        <v>226.9</v>
      </c>
      <c r="Q2753" s="117"/>
    </row>
    <row r="2754" spans="1:17" ht="15.75" customHeight="1" x14ac:dyDescent="0.3">
      <c r="A2754" s="118">
        <v>4907</v>
      </c>
      <c r="B2754" s="118">
        <v>291</v>
      </c>
      <c r="C2754" s="67" t="s">
        <v>684</v>
      </c>
      <c r="D2754" s="67">
        <v>17</v>
      </c>
      <c r="E2754" s="68">
        <v>43619</v>
      </c>
      <c r="F2754" s="67">
        <v>5259</v>
      </c>
      <c r="G2754" s="67">
        <v>8048</v>
      </c>
      <c r="H2754" s="67">
        <v>7530</v>
      </c>
      <c r="I2754" s="67"/>
      <c r="J2754" s="157">
        <f t="shared" si="12"/>
        <v>22.809335094671951</v>
      </c>
      <c r="K2754" s="168"/>
      <c r="L2754" s="159">
        <f>AVERAGE(J2754:J2755)</f>
        <v>22.934134338729802</v>
      </c>
      <c r="M2754" s="159">
        <f>_xlfn.STDEV.S(J2754,J2755)</f>
        <v>0.17649278352052236</v>
      </c>
      <c r="N2754" s="33"/>
      <c r="O2754" s="33"/>
      <c r="P2754" s="23">
        <f t="shared" si="1"/>
        <v>227.1</v>
      </c>
      <c r="Q2754" s="117">
        <f>AVERAGE(P2754:P2755)</f>
        <v>220.45</v>
      </c>
    </row>
    <row r="2755" spans="1:17" ht="15.75" customHeight="1" x14ac:dyDescent="0.3">
      <c r="A2755" s="118">
        <v>4908</v>
      </c>
      <c r="B2755" s="118">
        <v>292</v>
      </c>
      <c r="C2755" s="67" t="s">
        <v>684</v>
      </c>
      <c r="D2755" s="67">
        <v>17</v>
      </c>
      <c r="E2755" s="68">
        <v>43619</v>
      </c>
      <c r="F2755" s="67">
        <v>5243</v>
      </c>
      <c r="G2755" s="67">
        <v>7874</v>
      </c>
      <c r="H2755" s="67">
        <v>7381</v>
      </c>
      <c r="I2755" s="67"/>
      <c r="J2755" s="157">
        <f t="shared" si="12"/>
        <v>23.058933582787652</v>
      </c>
      <c r="K2755" s="168"/>
      <c r="L2755" s="160"/>
      <c r="M2755" s="160"/>
      <c r="N2755" s="33"/>
      <c r="O2755" s="33"/>
      <c r="P2755" s="23">
        <f t="shared" si="1"/>
        <v>213.8</v>
      </c>
      <c r="Q2755" s="117"/>
    </row>
    <row r="2756" spans="1:17" ht="15.75" customHeight="1" x14ac:dyDescent="0.3">
      <c r="A2756" s="118">
        <v>5483</v>
      </c>
      <c r="B2756" s="118">
        <v>221</v>
      </c>
      <c r="C2756" s="7" t="s">
        <v>684</v>
      </c>
      <c r="D2756" s="7">
        <v>19</v>
      </c>
      <c r="E2756" s="156">
        <v>43637</v>
      </c>
      <c r="F2756" s="7">
        <v>5187</v>
      </c>
      <c r="G2756" s="7">
        <v>7862</v>
      </c>
      <c r="H2756" s="7">
        <v>7399</v>
      </c>
      <c r="I2756" s="7">
        <v>6</v>
      </c>
      <c r="J2756" s="161">
        <f t="shared" si="12"/>
        <v>20.931283905967451</v>
      </c>
      <c r="K2756" s="170"/>
      <c r="L2756" s="162">
        <f>AVERAGE(J2756:J2757)</f>
        <v>22.913678904484879</v>
      </c>
      <c r="M2756" s="162">
        <f>_xlfn.STDEV.S(J2756,J2757)</f>
        <v>2.8035298928839385</v>
      </c>
      <c r="N2756" s="33"/>
      <c r="O2756" s="33"/>
      <c r="P2756" s="23">
        <f t="shared" si="1"/>
        <v>221.2</v>
      </c>
      <c r="Q2756" s="117">
        <f>AVERAGE(P2756:P2757)</f>
        <v>218.85</v>
      </c>
    </row>
    <row r="2757" spans="1:17" ht="15.75" customHeight="1" x14ac:dyDescent="0.3">
      <c r="A2757" s="118">
        <v>5484</v>
      </c>
      <c r="B2757" s="118">
        <v>222</v>
      </c>
      <c r="C2757" s="7" t="s">
        <v>684</v>
      </c>
      <c r="D2757" s="7">
        <v>19</v>
      </c>
      <c r="E2757" s="156">
        <v>43637</v>
      </c>
      <c r="F2757" s="7">
        <v>5216</v>
      </c>
      <c r="G2757" s="7">
        <v>7920</v>
      </c>
      <c r="H2757" s="7">
        <v>7381</v>
      </c>
      <c r="I2757" s="7"/>
      <c r="J2757" s="161">
        <f t="shared" si="12"/>
        <v>24.896073903002307</v>
      </c>
      <c r="K2757" s="170"/>
      <c r="L2757" s="23"/>
      <c r="M2757" s="23"/>
      <c r="N2757" s="33"/>
      <c r="O2757" s="33"/>
      <c r="P2757" s="23">
        <f t="shared" si="1"/>
        <v>216.5</v>
      </c>
      <c r="Q2757" s="117"/>
    </row>
    <row r="2758" spans="1:17" ht="15.75" customHeight="1" x14ac:dyDescent="0.3">
      <c r="A2758" s="118">
        <v>6295</v>
      </c>
      <c r="B2758" s="118">
        <v>271</v>
      </c>
      <c r="C2758" s="7" t="s">
        <v>684</v>
      </c>
      <c r="D2758" s="7">
        <v>22</v>
      </c>
      <c r="E2758" s="156">
        <v>43685</v>
      </c>
      <c r="F2758" s="7">
        <v>5224</v>
      </c>
      <c r="G2758" s="7">
        <v>8099</v>
      </c>
      <c r="H2758" s="7">
        <v>6683</v>
      </c>
      <c r="I2758" s="7">
        <v>6</v>
      </c>
      <c r="J2758" s="152"/>
      <c r="K2758" s="167"/>
      <c r="L2758" s="154">
        <f>AVERAGE(J2758:J2759)</f>
        <v>16.639276910435498</v>
      </c>
      <c r="M2758" s="154" t="e">
        <f>_xlfn.STDEV.S(J2758,J2759)</f>
        <v>#DIV/0!</v>
      </c>
      <c r="N2758" s="33"/>
      <c r="O2758" s="33"/>
      <c r="P2758" s="23">
        <f t="shared" si="1"/>
        <v>145.9</v>
      </c>
      <c r="Q2758" s="117">
        <f>AVERAGE(P2758:P2759)</f>
        <v>194.65</v>
      </c>
    </row>
    <row r="2759" spans="1:17" ht="15.75" customHeight="1" x14ac:dyDescent="0.3">
      <c r="A2759" s="118">
        <v>6296</v>
      </c>
      <c r="B2759" s="118">
        <v>271</v>
      </c>
      <c r="C2759" s="7" t="s">
        <v>684</v>
      </c>
      <c r="D2759" s="7">
        <v>22</v>
      </c>
      <c r="E2759" s="156">
        <v>43685</v>
      </c>
      <c r="F2759" s="7">
        <v>5224</v>
      </c>
      <c r="G2759" s="7">
        <v>8063</v>
      </c>
      <c r="H2759" s="173">
        <v>7658</v>
      </c>
      <c r="I2759" s="7"/>
      <c r="J2759" s="152">
        <f t="shared" ref="J2759:J2962" si="13">+(((G2759-F2759)-(H2759-F2759))/(H2759-F2759))*100</f>
        <v>16.639276910435498</v>
      </c>
      <c r="K2759" s="167"/>
      <c r="L2759" s="155"/>
      <c r="M2759" s="155"/>
      <c r="N2759" s="33"/>
      <c r="O2759" s="33"/>
      <c r="P2759" s="23">
        <f t="shared" si="1"/>
        <v>243.4</v>
      </c>
      <c r="Q2759" s="117"/>
    </row>
    <row r="2760" spans="1:17" ht="15.75" customHeight="1" x14ac:dyDescent="0.3">
      <c r="A2760" s="118">
        <v>3021</v>
      </c>
      <c r="B2760" s="118">
        <v>105</v>
      </c>
      <c r="C2760" s="57" t="s">
        <v>685</v>
      </c>
      <c r="D2760" s="57">
        <v>11</v>
      </c>
      <c r="E2760" s="58">
        <v>43571</v>
      </c>
      <c r="F2760" s="151">
        <v>5251</v>
      </c>
      <c r="G2760" s="57">
        <v>8262</v>
      </c>
      <c r="H2760" s="57">
        <v>7111</v>
      </c>
      <c r="I2760" s="57">
        <v>2</v>
      </c>
      <c r="J2760" s="152">
        <f t="shared" si="13"/>
        <v>61.881720430107521</v>
      </c>
      <c r="K2760" s="167" t="s">
        <v>414</v>
      </c>
      <c r="L2760" s="154">
        <f>AVERAGE(J2760:J2761)</f>
        <v>62.589382765598081</v>
      </c>
      <c r="M2760" s="154">
        <f>_xlfn.STDEV.S(J2760,J2761)</f>
        <v>1.0007856724313702</v>
      </c>
      <c r="N2760" s="33">
        <v>2</v>
      </c>
      <c r="O2760" s="33"/>
      <c r="P2760" s="23">
        <f t="shared" si="1"/>
        <v>186</v>
      </c>
      <c r="Q2760" s="117">
        <f>AVERAGE(P2760:P2761)</f>
        <v>189.45</v>
      </c>
    </row>
    <row r="2761" spans="1:17" ht="15.75" customHeight="1" x14ac:dyDescent="0.3">
      <c r="A2761" s="118">
        <v>3022</v>
      </c>
      <c r="B2761" s="118">
        <v>106</v>
      </c>
      <c r="C2761" s="57" t="s">
        <v>685</v>
      </c>
      <c r="D2761" s="57">
        <v>11</v>
      </c>
      <c r="E2761" s="58">
        <v>43571</v>
      </c>
      <c r="F2761" s="151">
        <v>5219</v>
      </c>
      <c r="G2761" s="57">
        <v>8369</v>
      </c>
      <c r="H2761" s="57">
        <v>7148</v>
      </c>
      <c r="I2761" s="57"/>
      <c r="J2761" s="152">
        <f t="shared" si="13"/>
        <v>63.297045101088642</v>
      </c>
      <c r="K2761" s="167"/>
      <c r="L2761" s="155"/>
      <c r="M2761" s="155"/>
      <c r="N2761" s="33"/>
      <c r="O2761" s="33"/>
      <c r="P2761" s="23">
        <f t="shared" si="1"/>
        <v>192.9</v>
      </c>
      <c r="Q2761" s="117"/>
    </row>
    <row r="2762" spans="1:17" ht="15.75" customHeight="1" x14ac:dyDescent="0.3">
      <c r="A2762" s="118">
        <v>3905</v>
      </c>
      <c r="B2762" s="118">
        <v>327</v>
      </c>
      <c r="C2762" s="57" t="s">
        <v>685</v>
      </c>
      <c r="D2762" s="57">
        <v>14</v>
      </c>
      <c r="E2762" s="58">
        <v>43591</v>
      </c>
      <c r="F2762" s="57">
        <v>5275</v>
      </c>
      <c r="G2762" s="151">
        <v>8602</v>
      </c>
      <c r="H2762" s="57">
        <v>7631</v>
      </c>
      <c r="I2762" s="57"/>
      <c r="J2762" s="152">
        <f t="shared" si="13"/>
        <v>41.21392190152801</v>
      </c>
      <c r="K2762" s="167" t="s">
        <v>474</v>
      </c>
      <c r="L2762" s="154">
        <f>AVERAGE(J2762:J2763)</f>
        <v>40.27838334592181</v>
      </c>
      <c r="M2762" s="154">
        <f>_xlfn.STDEV.S(J2762,J2763)</f>
        <v>1.3230513134612245</v>
      </c>
      <c r="N2762" s="33"/>
      <c r="O2762" s="33"/>
      <c r="P2762" s="23">
        <f t="shared" si="1"/>
        <v>235.6</v>
      </c>
      <c r="Q2762" s="117">
        <f>AVERAGE(P2762:P2763)</f>
        <v>233.45</v>
      </c>
    </row>
    <row r="2763" spans="1:17" ht="15.75" customHeight="1" x14ac:dyDescent="0.3">
      <c r="A2763" s="118">
        <v>3906</v>
      </c>
      <c r="B2763" s="118">
        <v>328</v>
      </c>
      <c r="C2763" s="57" t="s">
        <v>685</v>
      </c>
      <c r="D2763" s="57">
        <v>14</v>
      </c>
      <c r="E2763" s="58">
        <v>43591</v>
      </c>
      <c r="F2763" s="57">
        <v>5350</v>
      </c>
      <c r="G2763" s="151">
        <v>8573</v>
      </c>
      <c r="H2763" s="57">
        <v>7663</v>
      </c>
      <c r="I2763" s="57"/>
      <c r="J2763" s="152">
        <f t="shared" si="13"/>
        <v>39.34284479031561</v>
      </c>
      <c r="K2763" s="167"/>
      <c r="L2763" s="155"/>
      <c r="M2763" s="155"/>
      <c r="N2763" s="33"/>
      <c r="O2763" s="33"/>
      <c r="P2763" s="23">
        <f t="shared" si="1"/>
        <v>231.3</v>
      </c>
      <c r="Q2763" s="117"/>
    </row>
    <row r="2764" spans="1:17" ht="15.75" customHeight="1" x14ac:dyDescent="0.3">
      <c r="A2764" s="118">
        <v>4557</v>
      </c>
      <c r="B2764" s="118">
        <v>263</v>
      </c>
      <c r="C2764" s="57" t="s">
        <v>685</v>
      </c>
      <c r="D2764" s="57">
        <v>16</v>
      </c>
      <c r="E2764" s="58">
        <v>43607</v>
      </c>
      <c r="F2764" s="57">
        <v>5258</v>
      </c>
      <c r="G2764" s="57">
        <v>7269</v>
      </c>
      <c r="H2764" s="57">
        <v>6862</v>
      </c>
      <c r="I2764" s="57">
        <v>2</v>
      </c>
      <c r="J2764" s="152">
        <f t="shared" si="13"/>
        <v>25.374064837905237</v>
      </c>
      <c r="K2764" s="167"/>
      <c r="L2764" s="154">
        <f>AVERAGE(J2764:J2765)</f>
        <v>26.159572464719208</v>
      </c>
      <c r="M2764" s="154">
        <f>_xlfn.STDEV.S(J2764,J2765)</f>
        <v>1.1108755391878209</v>
      </c>
      <c r="N2764" s="33"/>
      <c r="O2764" s="33"/>
      <c r="P2764" s="23">
        <f t="shared" si="1"/>
        <v>160.4</v>
      </c>
      <c r="Q2764" s="117">
        <f>AVERAGE(P2764:P2765)</f>
        <v>167.60000000000002</v>
      </c>
    </row>
    <row r="2765" spans="1:17" ht="15.75" customHeight="1" x14ac:dyDescent="0.3">
      <c r="A2765" s="118">
        <v>4558</v>
      </c>
      <c r="B2765" s="118">
        <v>264</v>
      </c>
      <c r="C2765" s="57" t="s">
        <v>685</v>
      </c>
      <c r="D2765" s="57">
        <v>16</v>
      </c>
      <c r="E2765" s="58">
        <v>43607</v>
      </c>
      <c r="F2765" s="57">
        <v>5312</v>
      </c>
      <c r="G2765" s="57">
        <v>7531</v>
      </c>
      <c r="H2765" s="57">
        <v>7060</v>
      </c>
      <c r="I2765" s="57"/>
      <c r="J2765" s="152">
        <f t="shared" si="13"/>
        <v>26.945080091533178</v>
      </c>
      <c r="K2765" s="167"/>
      <c r="L2765" s="155"/>
      <c r="M2765" s="155"/>
      <c r="N2765" s="33"/>
      <c r="O2765" s="33"/>
      <c r="P2765" s="23">
        <f t="shared" si="1"/>
        <v>174.8</v>
      </c>
      <c r="Q2765" s="117"/>
    </row>
    <row r="2766" spans="1:17" ht="15.75" customHeight="1" x14ac:dyDescent="0.3">
      <c r="A2766" s="118">
        <v>5203</v>
      </c>
      <c r="B2766" s="118">
        <v>263</v>
      </c>
      <c r="C2766" s="57" t="s">
        <v>685</v>
      </c>
      <c r="D2766" s="57">
        <v>18</v>
      </c>
      <c r="E2766" s="58">
        <v>43626</v>
      </c>
      <c r="F2766" s="57">
        <v>5258</v>
      </c>
      <c r="G2766" s="57">
        <v>8174</v>
      </c>
      <c r="H2766" s="57">
        <v>7674</v>
      </c>
      <c r="I2766" s="57">
        <v>6</v>
      </c>
      <c r="J2766" s="152">
        <f t="shared" si="13"/>
        <v>20.695364238410598</v>
      </c>
      <c r="K2766" s="167"/>
      <c r="L2766" s="154">
        <f>AVERAGE(J2766:J2767)</f>
        <v>20.402954228048834</v>
      </c>
      <c r="M2766" s="154">
        <f>_xlfn.STDEV.S(J2766,J2767)</f>
        <v>0.41353020242726035</v>
      </c>
      <c r="N2766" s="33"/>
      <c r="O2766" s="33"/>
      <c r="P2766" s="23">
        <f t="shared" si="1"/>
        <v>241.6</v>
      </c>
      <c r="Q2766" s="117">
        <f>AVERAGE(P2766:P2767)</f>
        <v>238.39999999999998</v>
      </c>
    </row>
    <row r="2767" spans="1:17" ht="15.75" customHeight="1" x14ac:dyDescent="0.3">
      <c r="A2767" s="118">
        <v>5204</v>
      </c>
      <c r="B2767" s="118">
        <v>264</v>
      </c>
      <c r="C2767" s="57" t="s">
        <v>685</v>
      </c>
      <c r="D2767" s="57">
        <v>18</v>
      </c>
      <c r="E2767" s="58">
        <v>43626</v>
      </c>
      <c r="F2767" s="57">
        <v>5312</v>
      </c>
      <c r="G2767" s="57">
        <v>8137</v>
      </c>
      <c r="H2767" s="57">
        <v>7664</v>
      </c>
      <c r="I2767" s="57"/>
      <c r="J2767" s="152">
        <f t="shared" si="13"/>
        <v>20.110544217687075</v>
      </c>
      <c r="K2767" s="167"/>
      <c r="L2767" s="155"/>
      <c r="M2767" s="155"/>
      <c r="N2767" s="33"/>
      <c r="O2767" s="33"/>
      <c r="P2767" s="23">
        <f t="shared" si="1"/>
        <v>235.2</v>
      </c>
      <c r="Q2767" s="117"/>
    </row>
    <row r="2768" spans="1:17" ht="15.75" customHeight="1" x14ac:dyDescent="0.3">
      <c r="A2768" s="118">
        <v>5715</v>
      </c>
      <c r="B2768" s="118">
        <v>159</v>
      </c>
      <c r="C2768" s="7" t="s">
        <v>685</v>
      </c>
      <c r="D2768" s="7">
        <v>21</v>
      </c>
      <c r="E2768" s="156">
        <v>43657</v>
      </c>
      <c r="F2768" s="7">
        <v>5300</v>
      </c>
      <c r="G2768" s="7">
        <v>8211</v>
      </c>
      <c r="H2768" s="7">
        <v>7717</v>
      </c>
      <c r="I2768" s="7">
        <v>6</v>
      </c>
      <c r="J2768" s="152">
        <f t="shared" si="13"/>
        <v>20.438560198593297</v>
      </c>
      <c r="K2768" s="167"/>
      <c r="L2768" s="154">
        <f>AVERAGE(J2768:J2769)</f>
        <v>20.264022828603139</v>
      </c>
      <c r="M2768" s="154">
        <f>_xlfn.STDEV.S(J2768,J2769)</f>
        <v>0.24683311578101544</v>
      </c>
      <c r="N2768" s="33"/>
      <c r="O2768" s="33"/>
      <c r="P2768" s="23">
        <f t="shared" si="1"/>
        <v>241.7</v>
      </c>
      <c r="Q2768" s="117">
        <f>AVERAGE(P2768:P2769)</f>
        <v>232.6</v>
      </c>
    </row>
    <row r="2769" spans="1:17" ht="15.75" customHeight="1" x14ac:dyDescent="0.3">
      <c r="A2769" s="118">
        <v>5716</v>
      </c>
      <c r="B2769" s="118">
        <v>160</v>
      </c>
      <c r="C2769" s="7" t="s">
        <v>685</v>
      </c>
      <c r="D2769" s="7">
        <v>21</v>
      </c>
      <c r="E2769" s="156">
        <v>43657</v>
      </c>
      <c r="F2769" s="7">
        <v>5234</v>
      </c>
      <c r="G2769" s="7">
        <v>7918</v>
      </c>
      <c r="H2769" s="7">
        <v>7469</v>
      </c>
      <c r="I2769" s="7"/>
      <c r="J2769" s="152">
        <f t="shared" si="13"/>
        <v>20.089485458612977</v>
      </c>
      <c r="K2769" s="167"/>
      <c r="L2769" s="155"/>
      <c r="M2769" s="155"/>
      <c r="N2769" s="33"/>
      <c r="O2769" s="33"/>
      <c r="P2769" s="23">
        <f t="shared" si="1"/>
        <v>223.5</v>
      </c>
      <c r="Q2769" s="117"/>
    </row>
    <row r="2770" spans="1:17" ht="15.75" customHeight="1" x14ac:dyDescent="0.3">
      <c r="A2770" s="118">
        <v>6297</v>
      </c>
      <c r="B2770" s="118">
        <v>272</v>
      </c>
      <c r="C2770" s="7" t="s">
        <v>685</v>
      </c>
      <c r="D2770" s="7">
        <v>22</v>
      </c>
      <c r="E2770" s="156">
        <v>43685</v>
      </c>
      <c r="F2770" s="7">
        <v>5257</v>
      </c>
      <c r="G2770" s="7">
        <v>7894</v>
      </c>
      <c r="H2770" s="7">
        <v>7508</v>
      </c>
      <c r="I2770" s="7">
        <v>6</v>
      </c>
      <c r="J2770" s="152">
        <f t="shared" si="13"/>
        <v>17.147934251443804</v>
      </c>
      <c r="K2770" s="167"/>
      <c r="L2770" s="154">
        <f>AVERAGE(J2770:J2771)</f>
        <v>17.569354106757267</v>
      </c>
      <c r="M2770" s="154">
        <f>_xlfn.STDEV.S(J2770,J2771)</f>
        <v>0.59597767483760922</v>
      </c>
      <c r="N2770" s="33"/>
      <c r="O2770" s="33"/>
      <c r="P2770" s="23">
        <f t="shared" si="1"/>
        <v>225.1</v>
      </c>
      <c r="Q2770" s="117">
        <f>AVERAGE(P2770:P2771)</f>
        <v>210.1</v>
      </c>
    </row>
    <row r="2771" spans="1:17" ht="15.75" customHeight="1" x14ac:dyDescent="0.3">
      <c r="A2771" s="118">
        <v>6298</v>
      </c>
      <c r="B2771" s="118">
        <v>272</v>
      </c>
      <c r="C2771" s="7" t="s">
        <v>685</v>
      </c>
      <c r="D2771" s="7">
        <v>22</v>
      </c>
      <c r="E2771" s="156">
        <v>43685</v>
      </c>
      <c r="F2771" s="7">
        <v>5257</v>
      </c>
      <c r="G2771" s="7">
        <v>7559</v>
      </c>
      <c r="H2771" s="7">
        <v>7208</v>
      </c>
      <c r="I2771" s="7"/>
      <c r="J2771" s="152">
        <f t="shared" si="13"/>
        <v>17.990773962070733</v>
      </c>
      <c r="K2771" s="167"/>
      <c r="L2771" s="155"/>
      <c r="M2771" s="155"/>
      <c r="N2771" s="33"/>
      <c r="O2771" s="33"/>
      <c r="P2771" s="23">
        <f t="shared" si="1"/>
        <v>195.1</v>
      </c>
      <c r="Q2771" s="117"/>
    </row>
    <row r="2772" spans="1:17" ht="15.75" customHeight="1" x14ac:dyDescent="0.3">
      <c r="A2772" s="118">
        <v>3023</v>
      </c>
      <c r="B2772" s="118">
        <v>107</v>
      </c>
      <c r="C2772" s="57" t="s">
        <v>686</v>
      </c>
      <c r="D2772" s="57">
        <v>11</v>
      </c>
      <c r="E2772" s="58">
        <v>43571</v>
      </c>
      <c r="F2772" s="151">
        <v>5226</v>
      </c>
      <c r="G2772" s="57">
        <v>8704</v>
      </c>
      <c r="H2772" s="57">
        <v>7378</v>
      </c>
      <c r="I2772" s="57">
        <v>2</v>
      </c>
      <c r="J2772" s="152">
        <f t="shared" si="13"/>
        <v>61.617100371747213</v>
      </c>
      <c r="K2772" s="167">
        <v>0.5</v>
      </c>
      <c r="L2772" s="154">
        <f>AVERAGE(J2772:J2773)</f>
        <v>60.956287951339903</v>
      </c>
      <c r="M2772" s="154">
        <f>_xlfn.STDEV.S(J2772,J2773)</f>
        <v>0.93452988712460516</v>
      </c>
      <c r="N2772" s="33">
        <v>2</v>
      </c>
      <c r="O2772" s="33"/>
      <c r="P2772" s="23">
        <f t="shared" si="1"/>
        <v>215.2</v>
      </c>
      <c r="Q2772" s="117">
        <f>AVERAGE(P2772:P2773)</f>
        <v>215.89999999999998</v>
      </c>
    </row>
    <row r="2773" spans="1:17" ht="15.75" customHeight="1" x14ac:dyDescent="0.3">
      <c r="A2773" s="118">
        <v>3024</v>
      </c>
      <c r="B2773" s="118">
        <v>108</v>
      </c>
      <c r="C2773" s="57" t="s">
        <v>686</v>
      </c>
      <c r="D2773" s="57">
        <v>11</v>
      </c>
      <c r="E2773" s="58">
        <v>43571</v>
      </c>
      <c r="F2773" s="151">
        <v>5274</v>
      </c>
      <c r="G2773" s="57">
        <v>8746</v>
      </c>
      <c r="H2773" s="57">
        <v>7440</v>
      </c>
      <c r="I2773" s="57"/>
      <c r="J2773" s="152">
        <f t="shared" si="13"/>
        <v>60.295475530932599</v>
      </c>
      <c r="K2773" s="167"/>
      <c r="L2773" s="155"/>
      <c r="M2773" s="155"/>
      <c r="N2773" s="33"/>
      <c r="O2773" s="33"/>
      <c r="P2773" s="23">
        <f t="shared" si="1"/>
        <v>216.6</v>
      </c>
      <c r="Q2773" s="117"/>
    </row>
    <row r="2774" spans="1:17" ht="15.75" customHeight="1" x14ac:dyDescent="0.3">
      <c r="A2774" s="118">
        <v>3907</v>
      </c>
      <c r="B2774" s="118">
        <v>329</v>
      </c>
      <c r="C2774" s="57" t="s">
        <v>686</v>
      </c>
      <c r="D2774" s="57">
        <v>14</v>
      </c>
      <c r="E2774" s="58">
        <v>43591</v>
      </c>
      <c r="F2774" s="57">
        <v>5215</v>
      </c>
      <c r="G2774" s="151">
        <v>8279</v>
      </c>
      <c r="H2774" s="57">
        <v>7472</v>
      </c>
      <c r="I2774" s="57"/>
      <c r="J2774" s="152">
        <f t="shared" si="13"/>
        <v>35.755427558706252</v>
      </c>
      <c r="K2774" s="167" t="s">
        <v>13</v>
      </c>
      <c r="L2774" s="154">
        <f>AVERAGE(J2774:J2775)</f>
        <v>36.032726416252871</v>
      </c>
      <c r="M2774" s="154">
        <f>_xlfn.STDEV.S(J2774,J2775)</f>
        <v>0.39215980517299798</v>
      </c>
      <c r="N2774" s="33"/>
      <c r="O2774" s="33"/>
      <c r="P2774" s="23">
        <f t="shared" si="1"/>
        <v>225.7</v>
      </c>
      <c r="Q2774" s="117">
        <f>AVERAGE(P2774:P2775)</f>
        <v>231.55</v>
      </c>
    </row>
    <row r="2775" spans="1:17" ht="15.75" customHeight="1" x14ac:dyDescent="0.3">
      <c r="A2775" s="118">
        <v>3908</v>
      </c>
      <c r="B2775" s="118">
        <v>330</v>
      </c>
      <c r="C2775" s="57" t="s">
        <v>686</v>
      </c>
      <c r="D2775" s="57">
        <v>14</v>
      </c>
      <c r="E2775" s="58">
        <v>43591</v>
      </c>
      <c r="F2775" s="57">
        <v>5277</v>
      </c>
      <c r="G2775" s="151">
        <v>8513</v>
      </c>
      <c r="H2775" s="57">
        <v>7651</v>
      </c>
      <c r="I2775" s="57"/>
      <c r="J2775" s="152">
        <f t="shared" si="13"/>
        <v>36.310025273799496</v>
      </c>
      <c r="K2775" s="167"/>
      <c r="L2775" s="155"/>
      <c r="M2775" s="155"/>
      <c r="N2775" s="33"/>
      <c r="O2775" s="33"/>
      <c r="P2775" s="23">
        <f t="shared" si="1"/>
        <v>237.4</v>
      </c>
      <c r="Q2775" s="117"/>
    </row>
    <row r="2776" spans="1:17" ht="15.75" customHeight="1" x14ac:dyDescent="0.3">
      <c r="A2776" s="118">
        <v>4559</v>
      </c>
      <c r="B2776" s="118">
        <v>265</v>
      </c>
      <c r="C2776" s="57" t="s">
        <v>686</v>
      </c>
      <c r="D2776" s="57">
        <v>16</v>
      </c>
      <c r="E2776" s="58">
        <v>43607</v>
      </c>
      <c r="F2776" s="57">
        <v>5235</v>
      </c>
      <c r="G2776" s="57">
        <v>8208</v>
      </c>
      <c r="H2776" s="57">
        <v>7537</v>
      </c>
      <c r="I2776" s="57">
        <v>2</v>
      </c>
      <c r="J2776" s="152">
        <f t="shared" si="13"/>
        <v>29.148566463944398</v>
      </c>
      <c r="K2776" s="167"/>
      <c r="L2776" s="154">
        <f>AVERAGE(J2776:J2777)</f>
        <v>28.853815901812094</v>
      </c>
      <c r="M2776" s="154">
        <f>_xlfn.STDEV.S(J2776,J2777)</f>
        <v>0.41684024248459778</v>
      </c>
      <c r="N2776" s="33"/>
      <c r="O2776" s="33"/>
      <c r="P2776" s="23">
        <f t="shared" si="1"/>
        <v>230.2</v>
      </c>
      <c r="Q2776" s="117">
        <f>AVERAGE(P2776:P2777)</f>
        <v>230.64999999999998</v>
      </c>
    </row>
    <row r="2777" spans="1:17" ht="15.75" customHeight="1" x14ac:dyDescent="0.3">
      <c r="A2777" s="118">
        <v>4560</v>
      </c>
      <c r="B2777" s="118">
        <v>266</v>
      </c>
      <c r="C2777" s="57" t="s">
        <v>686</v>
      </c>
      <c r="D2777" s="57">
        <v>16</v>
      </c>
      <c r="E2777" s="58">
        <v>43607</v>
      </c>
      <c r="F2777" s="57">
        <v>5209</v>
      </c>
      <c r="G2777" s="57">
        <v>8180</v>
      </c>
      <c r="H2777" s="57">
        <v>7520</v>
      </c>
      <c r="I2777" s="57"/>
      <c r="J2777" s="152">
        <f t="shared" si="13"/>
        <v>28.55906533967979</v>
      </c>
      <c r="K2777" s="167"/>
      <c r="L2777" s="155"/>
      <c r="M2777" s="155"/>
      <c r="N2777" s="33"/>
      <c r="O2777" s="33"/>
      <c r="P2777" s="23">
        <f t="shared" si="1"/>
        <v>231.1</v>
      </c>
      <c r="Q2777" s="117"/>
    </row>
    <row r="2778" spans="1:17" ht="15.75" customHeight="1" x14ac:dyDescent="0.3">
      <c r="A2778" s="118">
        <v>5205</v>
      </c>
      <c r="B2778" s="118">
        <v>265</v>
      </c>
      <c r="C2778" s="57" t="s">
        <v>686</v>
      </c>
      <c r="D2778" s="57">
        <v>18</v>
      </c>
      <c r="E2778" s="58">
        <v>43626</v>
      </c>
      <c r="F2778" s="57">
        <v>5235</v>
      </c>
      <c r="G2778" s="57">
        <v>7413</v>
      </c>
      <c r="H2778" s="57">
        <v>7050</v>
      </c>
      <c r="I2778" s="57">
        <v>6</v>
      </c>
      <c r="J2778" s="152">
        <f t="shared" si="13"/>
        <v>20</v>
      </c>
      <c r="K2778" s="167"/>
      <c r="L2778" s="154">
        <f>AVERAGE(J2778:J2779)</f>
        <v>19.929462832338579</v>
      </c>
      <c r="M2778" s="154">
        <f>_xlfn.STDEV.S(J2778,J2779)</f>
        <v>9.97546191581659E-2</v>
      </c>
      <c r="N2778" s="33"/>
      <c r="O2778" s="33"/>
      <c r="P2778" s="23">
        <f t="shared" si="1"/>
        <v>181.5</v>
      </c>
      <c r="Q2778" s="117">
        <f>AVERAGE(P2778:P2779)</f>
        <v>182.9</v>
      </c>
    </row>
    <row r="2779" spans="1:17" ht="15.75" customHeight="1" x14ac:dyDescent="0.3">
      <c r="A2779" s="118">
        <v>5206</v>
      </c>
      <c r="B2779" s="118">
        <v>266</v>
      </c>
      <c r="C2779" s="57" t="s">
        <v>686</v>
      </c>
      <c r="D2779" s="57">
        <v>18</v>
      </c>
      <c r="E2779" s="58">
        <v>43626</v>
      </c>
      <c r="F2779" s="57">
        <v>5209</v>
      </c>
      <c r="G2779" s="57">
        <v>7418</v>
      </c>
      <c r="H2779" s="57">
        <v>7052</v>
      </c>
      <c r="I2779" s="57"/>
      <c r="J2779" s="152">
        <f t="shared" si="13"/>
        <v>19.858925664677159</v>
      </c>
      <c r="K2779" s="167"/>
      <c r="L2779" s="155"/>
      <c r="M2779" s="155"/>
      <c r="N2779" s="33"/>
      <c r="O2779" s="33"/>
      <c r="P2779" s="23">
        <f t="shared" si="1"/>
        <v>184.3</v>
      </c>
      <c r="Q2779" s="117"/>
    </row>
    <row r="2780" spans="1:17" ht="15.75" customHeight="1" x14ac:dyDescent="0.3">
      <c r="A2780" s="118">
        <v>5717</v>
      </c>
      <c r="B2780" s="118">
        <v>161</v>
      </c>
      <c r="C2780" s="7" t="s">
        <v>686</v>
      </c>
      <c r="D2780" s="7">
        <v>21</v>
      </c>
      <c r="E2780" s="156">
        <v>43657</v>
      </c>
      <c r="F2780" s="7">
        <v>5264</v>
      </c>
      <c r="G2780" s="7">
        <v>7378</v>
      </c>
      <c r="H2780" s="7">
        <v>7004</v>
      </c>
      <c r="I2780" s="7">
        <v>6</v>
      </c>
      <c r="J2780" s="152">
        <f t="shared" si="13"/>
        <v>21.494252873563219</v>
      </c>
      <c r="K2780" s="167"/>
      <c r="L2780" s="154">
        <f>AVERAGE(J2780:J2781)</f>
        <v>21.293542417980198</v>
      </c>
      <c r="M2780" s="154">
        <f>_xlfn.STDEV.S(J2780,J2781)</f>
        <v>0.28384744839558851</v>
      </c>
      <c r="N2780" s="33"/>
      <c r="O2780" s="33"/>
      <c r="P2780" s="23">
        <f t="shared" si="1"/>
        <v>174</v>
      </c>
      <c r="Q2780" s="117">
        <f>AVERAGE(P2780:P2781)</f>
        <v>172.1</v>
      </c>
    </row>
    <row r="2781" spans="1:17" ht="15.75" customHeight="1" x14ac:dyDescent="0.3">
      <c r="A2781" s="118">
        <v>5718</v>
      </c>
      <c r="B2781" s="118">
        <v>162</v>
      </c>
      <c r="C2781" s="7" t="s">
        <v>686</v>
      </c>
      <c r="D2781" s="7">
        <v>21</v>
      </c>
      <c r="E2781" s="156">
        <v>43657</v>
      </c>
      <c r="F2781" s="7">
        <v>5232</v>
      </c>
      <c r="G2781" s="7">
        <v>7293</v>
      </c>
      <c r="H2781" s="7">
        <v>6934</v>
      </c>
      <c r="I2781" s="7"/>
      <c r="J2781" s="152">
        <f t="shared" si="13"/>
        <v>21.092831962397181</v>
      </c>
      <c r="K2781" s="167"/>
      <c r="L2781" s="155"/>
      <c r="M2781" s="155"/>
      <c r="N2781" s="33"/>
      <c r="O2781" s="33"/>
      <c r="P2781" s="23">
        <f t="shared" si="1"/>
        <v>170.2</v>
      </c>
      <c r="Q2781" s="117"/>
    </row>
    <row r="2782" spans="1:17" ht="15.75" customHeight="1" x14ac:dyDescent="0.3">
      <c r="A2782" s="118">
        <v>6299</v>
      </c>
      <c r="B2782" s="118">
        <v>273</v>
      </c>
      <c r="C2782" s="7" t="s">
        <v>686</v>
      </c>
      <c r="D2782" s="7">
        <v>22</v>
      </c>
      <c r="E2782" s="156">
        <v>43685</v>
      </c>
      <c r="F2782" s="7">
        <v>5242</v>
      </c>
      <c r="G2782" s="7">
        <v>7185</v>
      </c>
      <c r="H2782" s="7">
        <v>6885</v>
      </c>
      <c r="I2782" s="7">
        <v>6</v>
      </c>
      <c r="J2782" s="152">
        <f t="shared" si="13"/>
        <v>18.259281801582471</v>
      </c>
      <c r="K2782" s="167"/>
      <c r="L2782" s="154">
        <f>AVERAGE(J2782:J2783)</f>
        <v>18.809087789540449</v>
      </c>
      <c r="M2782" s="154">
        <f>_xlfn.STDEV.S(J2782,J2783)</f>
        <v>0.77754308484411316</v>
      </c>
      <c r="N2782" s="33"/>
      <c r="O2782" s="33"/>
      <c r="P2782" s="23">
        <f t="shared" si="1"/>
        <v>164.3</v>
      </c>
      <c r="Q2782" s="117">
        <f>AVERAGE(P2782:P2783)</f>
        <v>161.69999999999999</v>
      </c>
    </row>
    <row r="2783" spans="1:17" ht="15.75" customHeight="1" x14ac:dyDescent="0.3">
      <c r="A2783" s="118">
        <v>6300</v>
      </c>
      <c r="B2783" s="118">
        <v>273</v>
      </c>
      <c r="C2783" s="7" t="s">
        <v>686</v>
      </c>
      <c r="D2783" s="7">
        <v>22</v>
      </c>
      <c r="E2783" s="156">
        <v>43685</v>
      </c>
      <c r="F2783" s="7">
        <v>5242</v>
      </c>
      <c r="G2783" s="7">
        <v>7141</v>
      </c>
      <c r="H2783" s="7">
        <v>6833</v>
      </c>
      <c r="I2783" s="7"/>
      <c r="J2783" s="152">
        <f t="shared" si="13"/>
        <v>19.35889377749843</v>
      </c>
      <c r="K2783" s="167"/>
      <c r="L2783" s="155"/>
      <c r="M2783" s="155"/>
      <c r="N2783" s="33"/>
      <c r="O2783" s="33"/>
      <c r="P2783" s="23">
        <f t="shared" si="1"/>
        <v>159.1</v>
      </c>
      <c r="Q2783" s="117"/>
    </row>
    <row r="2784" spans="1:17" ht="15.75" customHeight="1" x14ac:dyDescent="0.3">
      <c r="A2784" s="118">
        <v>3543</v>
      </c>
      <c r="B2784" s="118">
        <v>299</v>
      </c>
      <c r="C2784" s="57" t="s">
        <v>687</v>
      </c>
      <c r="D2784" s="57">
        <v>13</v>
      </c>
      <c r="E2784" s="58">
        <v>43587</v>
      </c>
      <c r="F2784" s="57">
        <v>5236</v>
      </c>
      <c r="G2784" s="57"/>
      <c r="H2784" s="57"/>
      <c r="I2784" s="57"/>
      <c r="J2784" s="152">
        <f t="shared" si="13"/>
        <v>0</v>
      </c>
      <c r="K2784" s="167"/>
      <c r="L2784" s="154">
        <f>AVERAGE(J2784:J2785)</f>
        <v>0</v>
      </c>
      <c r="M2784" s="154">
        <f>_xlfn.STDEV.S(J2784,J2785)</f>
        <v>0</v>
      </c>
      <c r="N2784" s="33">
        <v>2</v>
      </c>
      <c r="O2784" s="33"/>
      <c r="P2784" s="23">
        <f t="shared" si="1"/>
        <v>-523.6</v>
      </c>
      <c r="Q2784" s="117">
        <f>AVERAGE(P2784:P2785)</f>
        <v>-522.95000000000005</v>
      </c>
    </row>
    <row r="2785" spans="1:17" ht="15.75" customHeight="1" x14ac:dyDescent="0.3">
      <c r="A2785" s="118">
        <v>3544</v>
      </c>
      <c r="B2785" s="118">
        <v>300</v>
      </c>
      <c r="C2785" s="57" t="s">
        <v>687</v>
      </c>
      <c r="D2785" s="57">
        <v>13</v>
      </c>
      <c r="E2785" s="58">
        <v>43587</v>
      </c>
      <c r="F2785" s="57">
        <v>5223</v>
      </c>
      <c r="G2785" s="57"/>
      <c r="H2785" s="57"/>
      <c r="I2785" s="57"/>
      <c r="J2785" s="152">
        <f t="shared" si="13"/>
        <v>0</v>
      </c>
      <c r="K2785" s="167"/>
      <c r="L2785" s="155"/>
      <c r="M2785" s="155"/>
      <c r="N2785" s="33"/>
      <c r="O2785" s="33"/>
      <c r="P2785" s="23">
        <f t="shared" si="1"/>
        <v>-522.29999999999995</v>
      </c>
      <c r="Q2785" s="117"/>
    </row>
    <row r="2786" spans="1:17" ht="15.75" customHeight="1" x14ac:dyDescent="0.3">
      <c r="A2786" s="118">
        <v>3909</v>
      </c>
      <c r="B2786" s="118">
        <v>331</v>
      </c>
      <c r="C2786" s="57" t="s">
        <v>687</v>
      </c>
      <c r="D2786" s="57">
        <v>14</v>
      </c>
      <c r="E2786" s="58">
        <v>43591</v>
      </c>
      <c r="F2786" s="57">
        <v>5265</v>
      </c>
      <c r="G2786" s="151">
        <v>7780</v>
      </c>
      <c r="H2786" s="57">
        <v>7068</v>
      </c>
      <c r="I2786" s="57">
        <v>2</v>
      </c>
      <c r="J2786" s="152">
        <f t="shared" si="13"/>
        <v>39.489739323349973</v>
      </c>
      <c r="K2786" s="167" t="s">
        <v>13</v>
      </c>
      <c r="L2786" s="154">
        <f>AVERAGE(J2786:J2787)</f>
        <v>39.799647507079733</v>
      </c>
      <c r="M2786" s="154">
        <f>_xlfn.STDEV.S(J2786,J2787)</f>
        <v>0.43827635652104008</v>
      </c>
      <c r="N2786" s="33"/>
      <c r="O2786" s="33"/>
      <c r="P2786" s="23">
        <f t="shared" si="1"/>
        <v>180.3</v>
      </c>
      <c r="Q2786" s="117">
        <f>AVERAGE(P2786:P2787)</f>
        <v>172.3</v>
      </c>
    </row>
    <row r="2787" spans="1:17" ht="15.75" customHeight="1" x14ac:dyDescent="0.3">
      <c r="A2787" s="118">
        <v>3910</v>
      </c>
      <c r="B2787" s="118">
        <v>332</v>
      </c>
      <c r="C2787" s="57" t="s">
        <v>687</v>
      </c>
      <c r="D2787" s="57">
        <v>14</v>
      </c>
      <c r="E2787" s="58">
        <v>43591</v>
      </c>
      <c r="F2787" s="57">
        <v>5252</v>
      </c>
      <c r="G2787" s="151">
        <v>7554</v>
      </c>
      <c r="H2787" s="57">
        <v>6895</v>
      </c>
      <c r="I2787" s="57"/>
      <c r="J2787" s="152">
        <f t="shared" si="13"/>
        <v>40.109555690809493</v>
      </c>
      <c r="K2787" s="167"/>
      <c r="L2787" s="155"/>
      <c r="M2787" s="155"/>
      <c r="N2787" s="33"/>
      <c r="O2787" s="33"/>
      <c r="P2787" s="23">
        <f t="shared" si="1"/>
        <v>164.3</v>
      </c>
      <c r="Q2787" s="117"/>
    </row>
    <row r="2788" spans="1:17" ht="15.75" customHeight="1" x14ac:dyDescent="0.3">
      <c r="A2788" s="118">
        <v>4561</v>
      </c>
      <c r="B2788" s="118">
        <v>267</v>
      </c>
      <c r="C2788" s="57" t="s">
        <v>687</v>
      </c>
      <c r="D2788" s="57">
        <v>16</v>
      </c>
      <c r="E2788" s="58">
        <v>43607</v>
      </c>
      <c r="F2788" s="57">
        <v>5263</v>
      </c>
      <c r="G2788" s="57">
        <v>8245</v>
      </c>
      <c r="H2788" s="57">
        <v>7647</v>
      </c>
      <c r="I2788" s="57">
        <v>2</v>
      </c>
      <c r="J2788" s="152">
        <f t="shared" si="13"/>
        <v>25.083892617449667</v>
      </c>
      <c r="K2788" s="167"/>
      <c r="L2788" s="154">
        <f>AVERAGE(J2788:J2789)</f>
        <v>25.364139406147288</v>
      </c>
      <c r="M2788" s="154">
        <f>_xlfn.STDEV.S(J2788,J2789)</f>
        <v>0.39632880938768261</v>
      </c>
      <c r="N2788" s="33"/>
      <c r="O2788" s="33"/>
      <c r="P2788" s="23">
        <f t="shared" si="1"/>
        <v>238.4</v>
      </c>
      <c r="Q2788" s="117">
        <f>AVERAGE(P2788:P2789)</f>
        <v>233.65</v>
      </c>
    </row>
    <row r="2789" spans="1:17" ht="15.75" customHeight="1" x14ac:dyDescent="0.3">
      <c r="A2789" s="118">
        <v>4562</v>
      </c>
      <c r="B2789" s="118">
        <v>268</v>
      </c>
      <c r="C2789" s="57" t="s">
        <v>687</v>
      </c>
      <c r="D2789" s="57">
        <v>16</v>
      </c>
      <c r="E2789" s="58">
        <v>43607</v>
      </c>
      <c r="F2789" s="57">
        <v>5219</v>
      </c>
      <c r="G2789" s="57">
        <v>8095</v>
      </c>
      <c r="H2789" s="57">
        <v>7508</v>
      </c>
      <c r="I2789" s="57"/>
      <c r="J2789" s="152">
        <f t="shared" si="13"/>
        <v>25.644386194844909</v>
      </c>
      <c r="K2789" s="167"/>
      <c r="L2789" s="155"/>
      <c r="M2789" s="155"/>
      <c r="N2789" s="33"/>
      <c r="O2789" s="33"/>
      <c r="P2789" s="23">
        <f t="shared" si="1"/>
        <v>228.9</v>
      </c>
      <c r="Q2789" s="117"/>
    </row>
    <row r="2790" spans="1:17" ht="15.75" customHeight="1" x14ac:dyDescent="0.3">
      <c r="A2790" s="118">
        <v>5207</v>
      </c>
      <c r="B2790" s="118">
        <v>267</v>
      </c>
      <c r="C2790" s="57" t="s">
        <v>687</v>
      </c>
      <c r="D2790" s="57">
        <v>18</v>
      </c>
      <c r="E2790" s="58">
        <v>43626</v>
      </c>
      <c r="F2790" s="57">
        <v>5263</v>
      </c>
      <c r="G2790" s="57">
        <v>8578</v>
      </c>
      <c r="H2790" s="57">
        <v>7817</v>
      </c>
      <c r="I2790" s="57">
        <v>8</v>
      </c>
      <c r="J2790" s="152">
        <f t="shared" si="13"/>
        <v>29.796397807361004</v>
      </c>
      <c r="K2790" s="167"/>
      <c r="L2790" s="154">
        <f>AVERAGE(J2790:J2791)</f>
        <v>30.171974119818827</v>
      </c>
      <c r="M2790" s="154">
        <f>_xlfn.STDEV.S(J2790,J2791)</f>
        <v>0.53114511478393212</v>
      </c>
      <c r="N2790" s="33"/>
      <c r="O2790" s="33"/>
      <c r="P2790" s="23">
        <f t="shared" si="1"/>
        <v>255.4</v>
      </c>
      <c r="Q2790" s="117">
        <f>AVERAGE(P2790:P2791)</f>
        <v>249.15</v>
      </c>
    </row>
    <row r="2791" spans="1:17" ht="15.75" customHeight="1" x14ac:dyDescent="0.3">
      <c r="A2791" s="118">
        <v>5208</v>
      </c>
      <c r="B2791" s="118">
        <v>268</v>
      </c>
      <c r="C2791" s="57" t="s">
        <v>687</v>
      </c>
      <c r="D2791" s="57">
        <v>18</v>
      </c>
      <c r="E2791" s="58">
        <v>43626</v>
      </c>
      <c r="F2791" s="57">
        <v>5219</v>
      </c>
      <c r="G2791" s="57">
        <v>8390</v>
      </c>
      <c r="H2791" s="57">
        <v>7648</v>
      </c>
      <c r="I2791" s="57"/>
      <c r="J2791" s="152">
        <f t="shared" si="13"/>
        <v>30.547550432276655</v>
      </c>
      <c r="K2791" s="167"/>
      <c r="L2791" s="155"/>
      <c r="M2791" s="155"/>
      <c r="N2791" s="33"/>
      <c r="O2791" s="33"/>
      <c r="P2791" s="23">
        <f t="shared" si="1"/>
        <v>242.9</v>
      </c>
      <c r="Q2791" s="117"/>
    </row>
    <row r="2792" spans="1:17" ht="15.75" customHeight="1" x14ac:dyDescent="0.3">
      <c r="A2792" s="118">
        <v>6301</v>
      </c>
      <c r="B2792" s="118">
        <v>274</v>
      </c>
      <c r="C2792" s="7" t="s">
        <v>687</v>
      </c>
      <c r="D2792" s="7">
        <v>22</v>
      </c>
      <c r="E2792" s="156">
        <v>43685</v>
      </c>
      <c r="F2792" s="7">
        <v>5233</v>
      </c>
      <c r="G2792" s="7">
        <v>7711</v>
      </c>
      <c r="H2792" s="7">
        <v>7322</v>
      </c>
      <c r="I2792" s="7">
        <v>10</v>
      </c>
      <c r="J2792" s="152">
        <f t="shared" si="13"/>
        <v>18.621349928195308</v>
      </c>
      <c r="K2792" s="167"/>
      <c r="L2792" s="154">
        <f>AVERAGE(J2792:J2793)</f>
        <v>19.063986978716201</v>
      </c>
      <c r="M2792" s="154">
        <f>_xlfn.STDEV.S(J2792,J2793)</f>
        <v>0.62598332005547264</v>
      </c>
      <c r="N2792" s="33"/>
      <c r="O2792" s="33"/>
      <c r="P2792" s="23">
        <f t="shared" si="1"/>
        <v>208.9</v>
      </c>
      <c r="Q2792" s="117">
        <f>AVERAGE(P2792:P2793)</f>
        <v>213.9</v>
      </c>
    </row>
    <row r="2793" spans="1:17" ht="15.75" customHeight="1" x14ac:dyDescent="0.3">
      <c r="A2793" s="118">
        <v>6302</v>
      </c>
      <c r="B2793" s="118">
        <v>274</v>
      </c>
      <c r="C2793" s="7" t="s">
        <v>687</v>
      </c>
      <c r="D2793" s="7">
        <v>22</v>
      </c>
      <c r="E2793" s="156">
        <v>43685</v>
      </c>
      <c r="F2793" s="7">
        <v>5233</v>
      </c>
      <c r="G2793" s="7">
        <v>7849</v>
      </c>
      <c r="H2793" s="7">
        <v>7422</v>
      </c>
      <c r="I2793" s="7"/>
      <c r="J2793" s="152">
        <f t="shared" si="13"/>
        <v>19.506624029237095</v>
      </c>
      <c r="K2793" s="167"/>
      <c r="L2793" s="155"/>
      <c r="M2793" s="155"/>
      <c r="N2793" s="33"/>
      <c r="O2793" s="33"/>
      <c r="P2793" s="23">
        <f t="shared" si="1"/>
        <v>218.9</v>
      </c>
      <c r="Q2793" s="117"/>
    </row>
    <row r="2794" spans="1:17" ht="15.75" customHeight="1" x14ac:dyDescent="0.3">
      <c r="A2794" s="118">
        <v>3911</v>
      </c>
      <c r="B2794" s="118">
        <v>333</v>
      </c>
      <c r="C2794" s="81" t="s">
        <v>688</v>
      </c>
      <c r="D2794" s="81">
        <v>14</v>
      </c>
      <c r="E2794" s="82">
        <v>43591</v>
      </c>
      <c r="F2794" s="81">
        <v>5211</v>
      </c>
      <c r="G2794" s="134">
        <v>7836</v>
      </c>
      <c r="H2794" s="81">
        <v>6779</v>
      </c>
      <c r="I2794" s="81">
        <v>2</v>
      </c>
      <c r="J2794" s="135">
        <f t="shared" si="13"/>
        <v>67.410714285714292</v>
      </c>
      <c r="K2794" s="136" t="s">
        <v>377</v>
      </c>
      <c r="L2794" s="137">
        <f>AVERAGE(J2794:J2795)</f>
        <v>66.445705363901808</v>
      </c>
      <c r="M2794" s="137">
        <f>_xlfn.STDEV.S(J2794,J2795)</f>
        <v>1.3647287050382515</v>
      </c>
      <c r="N2794" s="33">
        <v>3</v>
      </c>
      <c r="O2794" s="33"/>
      <c r="P2794" s="23">
        <f t="shared" si="1"/>
        <v>156.80000000000001</v>
      </c>
      <c r="Q2794" s="117">
        <f>AVERAGE(P2794:P2795)</f>
        <v>144.44999999999999</v>
      </c>
    </row>
    <row r="2795" spans="1:17" ht="15.75" customHeight="1" x14ac:dyDescent="0.3">
      <c r="A2795" s="118">
        <v>3912</v>
      </c>
      <c r="B2795" s="118">
        <v>334</v>
      </c>
      <c r="C2795" s="81" t="s">
        <v>688</v>
      </c>
      <c r="D2795" s="81">
        <v>14</v>
      </c>
      <c r="E2795" s="82">
        <v>43591</v>
      </c>
      <c r="F2795" s="81">
        <v>5171</v>
      </c>
      <c r="G2795" s="134">
        <v>7357</v>
      </c>
      <c r="H2795" s="81">
        <v>6492</v>
      </c>
      <c r="I2795" s="81"/>
      <c r="J2795" s="135">
        <f t="shared" si="13"/>
        <v>65.480696442089325</v>
      </c>
      <c r="K2795" s="136"/>
      <c r="L2795" s="138"/>
      <c r="M2795" s="138"/>
      <c r="N2795" s="33"/>
      <c r="O2795" s="33"/>
      <c r="P2795" s="23">
        <f t="shared" si="1"/>
        <v>132.1</v>
      </c>
      <c r="Q2795" s="117"/>
    </row>
    <row r="2796" spans="1:17" ht="15.75" customHeight="1" x14ac:dyDescent="0.3">
      <c r="A2796" s="118">
        <v>4563</v>
      </c>
      <c r="B2796" s="118">
        <v>269</v>
      </c>
      <c r="C2796" s="81" t="s">
        <v>688</v>
      </c>
      <c r="D2796" s="81">
        <v>16</v>
      </c>
      <c r="E2796" s="82">
        <v>43607</v>
      </c>
      <c r="F2796" s="81">
        <v>5241</v>
      </c>
      <c r="G2796" s="81">
        <v>8692</v>
      </c>
      <c r="H2796" s="81">
        <v>7808</v>
      </c>
      <c r="I2796" s="81">
        <v>2</v>
      </c>
      <c r="J2796" s="135">
        <f t="shared" si="13"/>
        <v>34.437086092715234</v>
      </c>
      <c r="K2796" s="136" t="s">
        <v>13</v>
      </c>
      <c r="L2796" s="137">
        <f>AVERAGE(J2796:J2797)</f>
        <v>33.67537757873172</v>
      </c>
      <c r="M2796" s="137">
        <f>_xlfn.STDEV.S(J2796,J2797)</f>
        <v>1.0772185110505419</v>
      </c>
      <c r="N2796" s="33"/>
      <c r="O2796" s="33"/>
      <c r="P2796" s="23">
        <f t="shared" si="1"/>
        <v>256.7</v>
      </c>
      <c r="Q2796" s="117">
        <f>AVERAGE(P2796:P2797)</f>
        <v>267.35000000000002</v>
      </c>
    </row>
    <row r="2797" spans="1:17" ht="15.75" customHeight="1" x14ac:dyDescent="0.3">
      <c r="A2797" s="118">
        <v>4564</v>
      </c>
      <c r="B2797" s="118">
        <v>270</v>
      </c>
      <c r="C2797" s="81" t="s">
        <v>688</v>
      </c>
      <c r="D2797" s="81">
        <v>16</v>
      </c>
      <c r="E2797" s="82">
        <v>43607</v>
      </c>
      <c r="F2797" s="81">
        <v>5254</v>
      </c>
      <c r="G2797" s="81">
        <v>8949</v>
      </c>
      <c r="H2797" s="81">
        <v>8034</v>
      </c>
      <c r="I2797" s="81"/>
      <c r="J2797" s="135">
        <f t="shared" si="13"/>
        <v>32.913669064748206</v>
      </c>
      <c r="K2797" s="136"/>
      <c r="L2797" s="138"/>
      <c r="M2797" s="138"/>
      <c r="N2797" s="33"/>
      <c r="O2797" s="33"/>
      <c r="P2797" s="23">
        <f t="shared" si="1"/>
        <v>278</v>
      </c>
      <c r="Q2797" s="117"/>
    </row>
    <row r="2798" spans="1:17" ht="15.75" customHeight="1" x14ac:dyDescent="0.3">
      <c r="A2798" s="118">
        <v>5209</v>
      </c>
      <c r="B2798" s="118">
        <v>269</v>
      </c>
      <c r="C2798" s="81" t="s">
        <v>688</v>
      </c>
      <c r="D2798" s="81">
        <v>18</v>
      </c>
      <c r="E2798" s="82">
        <v>43626</v>
      </c>
      <c r="F2798" s="81">
        <v>5241</v>
      </c>
      <c r="G2798" s="81">
        <v>8915</v>
      </c>
      <c r="H2798" s="81">
        <v>8043</v>
      </c>
      <c r="I2798" s="81">
        <v>8</v>
      </c>
      <c r="J2798" s="135">
        <f t="shared" si="13"/>
        <v>31.12062812276945</v>
      </c>
      <c r="K2798" s="136"/>
      <c r="L2798" s="137">
        <f>AVERAGE(J2798:J2799)</f>
        <v>31.149527212474492</v>
      </c>
      <c r="M2798" s="137">
        <f>_xlfn.STDEV.S(J2798,J2799)</f>
        <v>4.0869484601107807E-2</v>
      </c>
      <c r="N2798" s="33"/>
      <c r="O2798" s="33"/>
      <c r="P2798" s="23">
        <f t="shared" si="1"/>
        <v>280.2</v>
      </c>
      <c r="Q2798" s="117">
        <f>AVERAGE(P2798:P2799)</f>
        <v>275.45</v>
      </c>
    </row>
    <row r="2799" spans="1:17" ht="15.75" customHeight="1" x14ac:dyDescent="0.3">
      <c r="A2799" s="118">
        <v>5210</v>
      </c>
      <c r="B2799" s="118">
        <v>270</v>
      </c>
      <c r="C2799" s="81" t="s">
        <v>688</v>
      </c>
      <c r="D2799" s="81">
        <v>18</v>
      </c>
      <c r="E2799" s="82">
        <v>43626</v>
      </c>
      <c r="F2799" s="81">
        <v>5254</v>
      </c>
      <c r="G2799" s="81">
        <v>8805</v>
      </c>
      <c r="H2799" s="81">
        <v>7961</v>
      </c>
      <c r="I2799" s="81"/>
      <c r="J2799" s="135">
        <f t="shared" si="13"/>
        <v>31.178426302179535</v>
      </c>
      <c r="K2799" s="136"/>
      <c r="L2799" s="138"/>
      <c r="M2799" s="138"/>
      <c r="N2799" s="33"/>
      <c r="O2799" s="33"/>
      <c r="P2799" s="23">
        <f t="shared" si="1"/>
        <v>270.7</v>
      </c>
      <c r="Q2799" s="117"/>
    </row>
    <row r="2800" spans="1:17" ht="15.75" customHeight="1" x14ac:dyDescent="0.3">
      <c r="A2800" s="118">
        <v>3025</v>
      </c>
      <c r="B2800" s="118">
        <v>109</v>
      </c>
      <c r="C2800" s="57" t="s">
        <v>689</v>
      </c>
      <c r="D2800" s="57">
        <v>11</v>
      </c>
      <c r="E2800" s="58">
        <v>43571</v>
      </c>
      <c r="F2800" s="151">
        <v>5191</v>
      </c>
      <c r="G2800" s="57">
        <v>8221</v>
      </c>
      <c r="H2800" s="57">
        <v>6948</v>
      </c>
      <c r="I2800" s="57">
        <v>2</v>
      </c>
      <c r="J2800" s="152">
        <f t="shared" si="13"/>
        <v>72.453044963005127</v>
      </c>
      <c r="K2800" s="167">
        <v>0.25</v>
      </c>
      <c r="L2800" s="154">
        <f>AVERAGE(J2800:J2801)</f>
        <v>70.024220846130063</v>
      </c>
      <c r="M2800" s="154">
        <f>_xlfn.STDEV.S(J2800,J2801)</f>
        <v>3.4348760067035693</v>
      </c>
      <c r="N2800" s="33">
        <v>2</v>
      </c>
      <c r="O2800" s="33"/>
      <c r="P2800" s="23">
        <f t="shared" si="1"/>
        <v>175.7</v>
      </c>
      <c r="Q2800" s="117">
        <f>AVERAGE(P2800:P2801)</f>
        <v>170.39999999999998</v>
      </c>
    </row>
    <row r="2801" spans="1:17" ht="15.75" customHeight="1" x14ac:dyDescent="0.3">
      <c r="A2801" s="118">
        <v>3026</v>
      </c>
      <c r="B2801" s="118">
        <v>110</v>
      </c>
      <c r="C2801" s="57" t="s">
        <v>689</v>
      </c>
      <c r="D2801" s="57">
        <v>11</v>
      </c>
      <c r="E2801" s="58">
        <v>43571</v>
      </c>
      <c r="F2801" s="151">
        <v>5243</v>
      </c>
      <c r="G2801" s="57">
        <v>8010</v>
      </c>
      <c r="H2801" s="57">
        <v>6894</v>
      </c>
      <c r="I2801" s="57"/>
      <c r="J2801" s="152">
        <f t="shared" si="13"/>
        <v>67.595396729255</v>
      </c>
      <c r="K2801" s="167"/>
      <c r="L2801" s="155"/>
      <c r="M2801" s="155"/>
      <c r="N2801" s="33"/>
      <c r="O2801" s="33"/>
      <c r="P2801" s="23">
        <f t="shared" si="1"/>
        <v>165.1</v>
      </c>
      <c r="Q2801" s="117"/>
    </row>
    <row r="2802" spans="1:17" ht="15.75" customHeight="1" x14ac:dyDescent="0.3">
      <c r="A2802" s="118">
        <v>3913</v>
      </c>
      <c r="B2802" s="118">
        <v>335</v>
      </c>
      <c r="C2802" s="57" t="s">
        <v>689</v>
      </c>
      <c r="D2802" s="57">
        <v>14</v>
      </c>
      <c r="E2802" s="58">
        <v>43591</v>
      </c>
      <c r="F2802" s="151">
        <v>5270</v>
      </c>
      <c r="G2802" s="151">
        <v>7933</v>
      </c>
      <c r="H2802" s="57">
        <v>7360</v>
      </c>
      <c r="I2802" s="57"/>
      <c r="J2802" s="152">
        <f t="shared" si="13"/>
        <v>27.416267942583733</v>
      </c>
      <c r="K2802" s="167" t="s">
        <v>482</v>
      </c>
      <c r="L2802" s="154">
        <f>AVERAGE(J2802:J2803)</f>
        <v>27.503685320085054</v>
      </c>
      <c r="M2802" s="154">
        <f>_xlfn.STDEV.S(J2802,J2803)</f>
        <v>0.12362684084945455</v>
      </c>
      <c r="N2802" s="33"/>
      <c r="O2802" s="33"/>
      <c r="P2802" s="23">
        <f t="shared" si="1"/>
        <v>209</v>
      </c>
      <c r="Q2802" s="117">
        <f>AVERAGE(P2802:P2803)</f>
        <v>210.15</v>
      </c>
    </row>
    <row r="2803" spans="1:17" ht="15.75" customHeight="1" x14ac:dyDescent="0.3">
      <c r="A2803" s="118">
        <v>3914</v>
      </c>
      <c r="B2803" s="118">
        <v>336</v>
      </c>
      <c r="C2803" s="57" t="s">
        <v>689</v>
      </c>
      <c r="D2803" s="57">
        <v>14</v>
      </c>
      <c r="E2803" s="58">
        <v>43591</v>
      </c>
      <c r="F2803" s="151">
        <v>5231</v>
      </c>
      <c r="G2803" s="151">
        <v>7927</v>
      </c>
      <c r="H2803" s="57">
        <v>7344</v>
      </c>
      <c r="I2803" s="57"/>
      <c r="J2803" s="152">
        <f t="shared" si="13"/>
        <v>27.591102697586372</v>
      </c>
      <c r="K2803" s="167"/>
      <c r="L2803" s="155"/>
      <c r="M2803" s="155"/>
      <c r="N2803" s="33"/>
      <c r="O2803" s="33"/>
      <c r="P2803" s="23">
        <f t="shared" si="1"/>
        <v>211.3</v>
      </c>
      <c r="Q2803" s="117"/>
    </row>
    <row r="2804" spans="1:17" ht="15.75" customHeight="1" x14ac:dyDescent="0.3">
      <c r="A2804" s="118">
        <v>4565</v>
      </c>
      <c r="B2804" s="118">
        <v>271</v>
      </c>
      <c r="C2804" s="57" t="s">
        <v>689</v>
      </c>
      <c r="D2804" s="57">
        <v>16</v>
      </c>
      <c r="E2804" s="58">
        <v>43607</v>
      </c>
      <c r="F2804" s="57">
        <v>5224</v>
      </c>
      <c r="G2804" s="57">
        <v>7780</v>
      </c>
      <c r="H2804" s="57">
        <v>7254</v>
      </c>
      <c r="I2804" s="57">
        <v>2</v>
      </c>
      <c r="J2804" s="152">
        <f t="shared" si="13"/>
        <v>25.911330049261082</v>
      </c>
      <c r="K2804" s="167"/>
      <c r="L2804" s="154">
        <f>AVERAGE(J2804:J2805)</f>
        <v>24.74699422901358</v>
      </c>
      <c r="M2804" s="154">
        <f>_xlfn.STDEV.S(J2804,J2805)</f>
        <v>1.6466195081508186</v>
      </c>
      <c r="N2804" s="33"/>
      <c r="O2804" s="33"/>
      <c r="P2804" s="23">
        <f t="shared" si="1"/>
        <v>202.99999999999997</v>
      </c>
      <c r="Q2804" s="117">
        <f>AVERAGE(P2804:P2805)</f>
        <v>206.45</v>
      </c>
    </row>
    <row r="2805" spans="1:17" ht="15.75" customHeight="1" x14ac:dyDescent="0.3">
      <c r="A2805" s="118">
        <v>4566</v>
      </c>
      <c r="B2805" s="118">
        <v>272</v>
      </c>
      <c r="C2805" s="57" t="s">
        <v>689</v>
      </c>
      <c r="D2805" s="57">
        <v>16</v>
      </c>
      <c r="E2805" s="58">
        <v>43607</v>
      </c>
      <c r="F2805" s="57">
        <v>5257</v>
      </c>
      <c r="G2805" s="57">
        <v>7851</v>
      </c>
      <c r="H2805" s="57">
        <v>7356</v>
      </c>
      <c r="I2805" s="57"/>
      <c r="J2805" s="152">
        <f t="shared" si="13"/>
        <v>23.582658408766079</v>
      </c>
      <c r="K2805" s="167"/>
      <c r="L2805" s="155"/>
      <c r="M2805" s="155"/>
      <c r="N2805" s="33"/>
      <c r="O2805" s="33"/>
      <c r="P2805" s="23">
        <f t="shared" si="1"/>
        <v>209.9</v>
      </c>
      <c r="Q2805" s="117"/>
    </row>
    <row r="2806" spans="1:17" ht="15.75" customHeight="1" x14ac:dyDescent="0.3">
      <c r="A2806" s="118">
        <v>5211</v>
      </c>
      <c r="B2806" s="118">
        <v>271</v>
      </c>
      <c r="C2806" s="57" t="s">
        <v>689</v>
      </c>
      <c r="D2806" s="57">
        <v>18</v>
      </c>
      <c r="E2806" s="58">
        <v>43626</v>
      </c>
      <c r="F2806" s="57">
        <v>5224</v>
      </c>
      <c r="G2806" s="57">
        <v>7142</v>
      </c>
      <c r="H2806" s="57">
        <v>6771</v>
      </c>
      <c r="I2806" s="57">
        <v>6</v>
      </c>
      <c r="J2806" s="152">
        <f t="shared" si="13"/>
        <v>23.981900452488688</v>
      </c>
      <c r="K2806" s="167"/>
      <c r="L2806" s="154">
        <f>AVERAGE(J2806:J2807)</f>
        <v>23.888540587690127</v>
      </c>
      <c r="M2806" s="154">
        <f>_xlfn.STDEV.S(J2806,J2807)</f>
        <v>0.13203078697944373</v>
      </c>
      <c r="N2806" s="33"/>
      <c r="O2806" s="33"/>
      <c r="P2806" s="23">
        <f t="shared" si="1"/>
        <v>154.69999999999999</v>
      </c>
      <c r="Q2806" s="117">
        <f>AVERAGE(P2806:P2807)</f>
        <v>143.75</v>
      </c>
    </row>
    <row r="2807" spans="1:17" ht="15.75" customHeight="1" x14ac:dyDescent="0.3">
      <c r="A2807" s="118">
        <v>5212</v>
      </c>
      <c r="B2807" s="118">
        <v>272</v>
      </c>
      <c r="C2807" s="57" t="s">
        <v>689</v>
      </c>
      <c r="D2807" s="57">
        <v>18</v>
      </c>
      <c r="E2807" s="58">
        <v>43626</v>
      </c>
      <c r="F2807" s="57">
        <v>5257</v>
      </c>
      <c r="G2807" s="57">
        <v>6901</v>
      </c>
      <c r="H2807" s="57">
        <v>6585</v>
      </c>
      <c r="I2807" s="57"/>
      <c r="J2807" s="152">
        <f t="shared" si="13"/>
        <v>23.795180722891565</v>
      </c>
      <c r="K2807" s="167"/>
      <c r="L2807" s="155"/>
      <c r="M2807" s="155"/>
      <c r="N2807" s="33"/>
      <c r="O2807" s="33"/>
      <c r="P2807" s="23">
        <f t="shared" si="1"/>
        <v>132.80000000000001</v>
      </c>
      <c r="Q2807" s="117"/>
    </row>
    <row r="2808" spans="1:17" ht="15.75" customHeight="1" x14ac:dyDescent="0.3">
      <c r="A2808" s="118">
        <v>5719</v>
      </c>
      <c r="B2808" s="118">
        <v>163</v>
      </c>
      <c r="C2808" s="7" t="s">
        <v>689</v>
      </c>
      <c r="D2808" s="7">
        <v>21</v>
      </c>
      <c r="E2808" s="156">
        <v>43657</v>
      </c>
      <c r="F2808" s="7">
        <v>5193</v>
      </c>
      <c r="G2808" s="7">
        <v>7351</v>
      </c>
      <c r="H2808" s="7">
        <v>7002</v>
      </c>
      <c r="I2808" s="7">
        <v>6</v>
      </c>
      <c r="J2808" s="152">
        <f t="shared" si="13"/>
        <v>19.292426755113322</v>
      </c>
      <c r="K2808" s="167"/>
      <c r="L2808" s="154">
        <f>AVERAGE(J2808:J2809)</f>
        <v>19.72751419056479</v>
      </c>
      <c r="M2808" s="154">
        <f>_xlfn.STDEV.S(J2808,J2809)</f>
        <v>0.61530655203359708</v>
      </c>
      <c r="N2808" s="33"/>
      <c r="O2808" s="33"/>
      <c r="P2808" s="23">
        <f t="shared" si="1"/>
        <v>180.9</v>
      </c>
      <c r="Q2808" s="117">
        <f>AVERAGE(P2808:P2809)</f>
        <v>182.7</v>
      </c>
    </row>
    <row r="2809" spans="1:17" ht="15.75" customHeight="1" x14ac:dyDescent="0.3">
      <c r="A2809" s="118">
        <v>5720</v>
      </c>
      <c r="B2809" s="118">
        <v>164</v>
      </c>
      <c r="C2809" s="7" t="s">
        <v>689</v>
      </c>
      <c r="D2809" s="7">
        <v>21</v>
      </c>
      <c r="E2809" s="156">
        <v>43657</v>
      </c>
      <c r="F2809" s="7">
        <v>5245</v>
      </c>
      <c r="G2809" s="7">
        <v>7462</v>
      </c>
      <c r="H2809" s="7">
        <v>7090</v>
      </c>
      <c r="I2809" s="7"/>
      <c r="J2809" s="152">
        <f t="shared" si="13"/>
        <v>20.162601626016261</v>
      </c>
      <c r="K2809" s="167"/>
      <c r="L2809" s="155"/>
      <c r="M2809" s="155"/>
      <c r="N2809" s="33"/>
      <c r="O2809" s="33"/>
      <c r="P2809" s="23">
        <f t="shared" si="1"/>
        <v>184.5</v>
      </c>
      <c r="Q2809" s="117"/>
    </row>
    <row r="2810" spans="1:17" ht="15.75" customHeight="1" x14ac:dyDescent="0.3">
      <c r="A2810" s="118">
        <v>6303</v>
      </c>
      <c r="B2810" s="118">
        <v>275</v>
      </c>
      <c r="C2810" s="7" t="s">
        <v>689</v>
      </c>
      <c r="D2810" s="7">
        <v>22</v>
      </c>
      <c r="E2810" s="156">
        <v>43685</v>
      </c>
      <c r="F2810" s="7">
        <v>5274</v>
      </c>
      <c r="G2810" s="7">
        <v>7454</v>
      </c>
      <c r="H2810" s="7">
        <v>7125</v>
      </c>
      <c r="I2810" s="7">
        <v>6</v>
      </c>
      <c r="J2810" s="152">
        <f t="shared" si="13"/>
        <v>17.774176121015667</v>
      </c>
      <c r="K2810" s="167"/>
      <c r="L2810" s="154">
        <f>AVERAGE(J2810:J2811)</f>
        <v>18.117017061053986</v>
      </c>
      <c r="M2810" s="154">
        <f>_xlfn.STDEV.S(J2810,J2811)</f>
        <v>0.48485030713892802</v>
      </c>
      <c r="N2810" s="33"/>
      <c r="O2810" s="33"/>
      <c r="P2810" s="23">
        <f t="shared" si="1"/>
        <v>185.1</v>
      </c>
      <c r="Q2810" s="117">
        <f>AVERAGE(P2810:P2811)</f>
        <v>184.1</v>
      </c>
    </row>
    <row r="2811" spans="1:17" ht="15.75" customHeight="1" x14ac:dyDescent="0.3">
      <c r="A2811" s="118">
        <v>6304</v>
      </c>
      <c r="B2811" s="118">
        <v>275</v>
      </c>
      <c r="C2811" s="7" t="s">
        <v>689</v>
      </c>
      <c r="D2811" s="7">
        <v>22</v>
      </c>
      <c r="E2811" s="156">
        <v>43685</v>
      </c>
      <c r="F2811" s="7">
        <v>5274</v>
      </c>
      <c r="G2811" s="7">
        <v>7443</v>
      </c>
      <c r="H2811" s="7">
        <v>7105</v>
      </c>
      <c r="I2811" s="7"/>
      <c r="J2811" s="152">
        <f t="shared" si="13"/>
        <v>18.4598580010923</v>
      </c>
      <c r="K2811" s="167"/>
      <c r="L2811" s="155"/>
      <c r="M2811" s="155"/>
      <c r="N2811" s="33"/>
      <c r="O2811" s="33"/>
      <c r="P2811" s="23">
        <f t="shared" si="1"/>
        <v>183.1</v>
      </c>
      <c r="Q2811" s="117"/>
    </row>
    <row r="2812" spans="1:17" ht="15.75" customHeight="1" x14ac:dyDescent="0.3">
      <c r="A2812" s="118">
        <v>3545</v>
      </c>
      <c r="B2812" s="118">
        <v>301</v>
      </c>
      <c r="C2812" s="67" t="s">
        <v>690</v>
      </c>
      <c r="D2812" s="67">
        <v>13</v>
      </c>
      <c r="E2812" s="68">
        <v>43587</v>
      </c>
      <c r="F2812" s="67">
        <v>5241</v>
      </c>
      <c r="G2812" s="67"/>
      <c r="H2812" s="67"/>
      <c r="I2812" s="67"/>
      <c r="J2812" s="157">
        <f t="shared" si="13"/>
        <v>0</v>
      </c>
      <c r="K2812" s="168"/>
      <c r="L2812" s="159">
        <f>AVERAGE(J2812:J2813)</f>
        <v>0</v>
      </c>
      <c r="M2812" s="159">
        <f>_xlfn.STDEV.S(J2812,J2813)</f>
        <v>0</v>
      </c>
      <c r="N2812" s="33">
        <v>1</v>
      </c>
      <c r="O2812" s="33"/>
      <c r="P2812" s="23">
        <f t="shared" si="1"/>
        <v>-524.1</v>
      </c>
      <c r="Q2812" s="117">
        <f>AVERAGE(P2812:P2813)</f>
        <v>-523.29999999999995</v>
      </c>
    </row>
    <row r="2813" spans="1:17" ht="15.75" customHeight="1" x14ac:dyDescent="0.3">
      <c r="A2813" s="118">
        <v>3546</v>
      </c>
      <c r="B2813" s="118">
        <v>302</v>
      </c>
      <c r="C2813" s="67" t="s">
        <v>690</v>
      </c>
      <c r="D2813" s="67">
        <v>13</v>
      </c>
      <c r="E2813" s="68">
        <v>43587</v>
      </c>
      <c r="F2813" s="67">
        <v>5225</v>
      </c>
      <c r="G2813" s="67"/>
      <c r="H2813" s="67"/>
      <c r="I2813" s="67"/>
      <c r="J2813" s="157">
        <f t="shared" si="13"/>
        <v>0</v>
      </c>
      <c r="K2813" s="168"/>
      <c r="L2813" s="160"/>
      <c r="M2813" s="160"/>
      <c r="N2813" s="33"/>
      <c r="O2813" s="33"/>
      <c r="P2813" s="23">
        <f t="shared" si="1"/>
        <v>-522.5</v>
      </c>
      <c r="Q2813" s="117"/>
    </row>
    <row r="2814" spans="1:17" ht="15.75" customHeight="1" x14ac:dyDescent="0.3">
      <c r="A2814" s="118">
        <v>3915</v>
      </c>
      <c r="B2814" s="118">
        <v>337</v>
      </c>
      <c r="C2814" s="67" t="s">
        <v>690</v>
      </c>
      <c r="D2814" s="67">
        <v>14</v>
      </c>
      <c r="E2814" s="68">
        <v>43591</v>
      </c>
      <c r="F2814" s="10">
        <v>5274</v>
      </c>
      <c r="G2814" s="10">
        <v>7826</v>
      </c>
      <c r="H2814" s="67">
        <v>7284</v>
      </c>
      <c r="I2814" s="67">
        <v>1</v>
      </c>
      <c r="J2814" s="157">
        <f t="shared" si="13"/>
        <v>26.965174129353237</v>
      </c>
      <c r="K2814" s="168" t="s">
        <v>13</v>
      </c>
      <c r="L2814" s="159">
        <f>AVERAGE(J2814:J2815)</f>
        <v>27.891454059750508</v>
      </c>
      <c r="M2814" s="159">
        <f>_xlfn.STDEV.S(J2814,J2815)</f>
        <v>1.3099576401218302</v>
      </c>
      <c r="N2814" s="33"/>
      <c r="O2814" s="33"/>
      <c r="P2814" s="23">
        <f t="shared" si="1"/>
        <v>200.99999999999997</v>
      </c>
      <c r="Q2814" s="117">
        <f>AVERAGE(P2814:P2815)</f>
        <v>201.99999999999997</v>
      </c>
    </row>
    <row r="2815" spans="1:17" ht="15.75" customHeight="1" x14ac:dyDescent="0.3">
      <c r="A2815" s="118">
        <v>3916</v>
      </c>
      <c r="B2815" s="118">
        <v>338</v>
      </c>
      <c r="C2815" s="67" t="s">
        <v>690</v>
      </c>
      <c r="D2815" s="67">
        <v>14</v>
      </c>
      <c r="E2815" s="68">
        <v>43591</v>
      </c>
      <c r="F2815" s="10">
        <v>5240</v>
      </c>
      <c r="G2815" s="10">
        <v>7855</v>
      </c>
      <c r="H2815" s="67">
        <v>7270</v>
      </c>
      <c r="I2815" s="67"/>
      <c r="J2815" s="157">
        <f t="shared" si="13"/>
        <v>28.817733990147783</v>
      </c>
      <c r="K2815" s="168"/>
      <c r="L2815" s="160"/>
      <c r="M2815" s="160"/>
      <c r="N2815" s="33"/>
      <c r="O2815" s="33"/>
      <c r="P2815" s="23">
        <f t="shared" si="1"/>
        <v>202.99999999999997</v>
      </c>
      <c r="Q2815" s="117"/>
    </row>
    <row r="2816" spans="1:17" ht="15.75" customHeight="1" x14ac:dyDescent="0.3">
      <c r="A2816" s="118">
        <v>4263</v>
      </c>
      <c r="B2816" s="118">
        <v>293</v>
      </c>
      <c r="C2816" s="67" t="s">
        <v>690</v>
      </c>
      <c r="D2816" s="67">
        <v>15</v>
      </c>
      <c r="E2816" s="68">
        <v>43599</v>
      </c>
      <c r="F2816" s="67">
        <v>5203</v>
      </c>
      <c r="G2816" s="67">
        <v>7382</v>
      </c>
      <c r="H2816" s="67">
        <v>6933</v>
      </c>
      <c r="I2816" s="67"/>
      <c r="J2816" s="157">
        <f t="shared" si="13"/>
        <v>25.953757225433527</v>
      </c>
      <c r="K2816" s="160"/>
      <c r="L2816" s="159">
        <f>AVERAGE(J2816:J2817)</f>
        <v>25.709272978913948</v>
      </c>
      <c r="M2816" s="159">
        <f>_xlfn.STDEV.S(J2816,J2817)</f>
        <v>0.34575293721455691</v>
      </c>
      <c r="N2816" s="33"/>
      <c r="O2816" s="33"/>
      <c r="P2816" s="23">
        <f t="shared" si="1"/>
        <v>173</v>
      </c>
      <c r="Q2816" s="117">
        <f>AVERAGE(P2816:P2817)</f>
        <v>175.25</v>
      </c>
    </row>
    <row r="2817" spans="1:17" ht="15.75" customHeight="1" x14ac:dyDescent="0.3">
      <c r="A2817" s="118">
        <v>4264</v>
      </c>
      <c r="B2817" s="118">
        <v>294</v>
      </c>
      <c r="C2817" s="67" t="s">
        <v>690</v>
      </c>
      <c r="D2817" s="67">
        <v>15</v>
      </c>
      <c r="E2817" s="68">
        <v>43599</v>
      </c>
      <c r="F2817" s="67">
        <v>5223</v>
      </c>
      <c r="G2817" s="67">
        <v>7450</v>
      </c>
      <c r="H2817" s="67">
        <v>6998</v>
      </c>
      <c r="I2817" s="67"/>
      <c r="J2817" s="157">
        <f t="shared" si="13"/>
        <v>25.464788732394368</v>
      </c>
      <c r="K2817" s="160"/>
      <c r="L2817" s="160"/>
      <c r="M2817" s="160"/>
      <c r="N2817" s="33"/>
      <c r="O2817" s="33"/>
      <c r="P2817" s="23">
        <f t="shared" si="1"/>
        <v>177.5</v>
      </c>
      <c r="Q2817" s="117"/>
    </row>
    <row r="2818" spans="1:17" ht="15.75" customHeight="1" x14ac:dyDescent="0.3">
      <c r="A2818" s="118">
        <v>4909</v>
      </c>
      <c r="B2818" s="118">
        <v>293</v>
      </c>
      <c r="C2818" s="67" t="s">
        <v>690</v>
      </c>
      <c r="D2818" s="67">
        <v>17</v>
      </c>
      <c r="E2818" s="68">
        <v>43619</v>
      </c>
      <c r="F2818" s="67">
        <v>5203</v>
      </c>
      <c r="G2818" s="67">
        <v>8218</v>
      </c>
      <c r="H2818" s="67">
        <v>7625</v>
      </c>
      <c r="I2818" s="67"/>
      <c r="J2818" s="157">
        <f t="shared" si="13"/>
        <v>24.483897605284888</v>
      </c>
      <c r="K2818" s="168"/>
      <c r="L2818" s="159">
        <f>AVERAGE(J2818:J2819)</f>
        <v>24.386038535170485</v>
      </c>
      <c r="M2818" s="159">
        <f>_xlfn.STDEV.S(J2818,J2819)</f>
        <v>0.13839362415700565</v>
      </c>
      <c r="N2818" s="33"/>
      <c r="O2818" s="33"/>
      <c r="P2818" s="23">
        <f t="shared" si="1"/>
        <v>242.2</v>
      </c>
      <c r="Q2818" s="117">
        <f>AVERAGE(P2818:P2819)</f>
        <v>237</v>
      </c>
    </row>
    <row r="2819" spans="1:17" ht="15.75" customHeight="1" x14ac:dyDescent="0.3">
      <c r="A2819" s="118">
        <v>4910</v>
      </c>
      <c r="B2819" s="118">
        <v>294</v>
      </c>
      <c r="C2819" s="67" t="s">
        <v>690</v>
      </c>
      <c r="D2819" s="67">
        <v>17</v>
      </c>
      <c r="E2819" s="68">
        <v>43619</v>
      </c>
      <c r="F2819" s="67">
        <v>5223</v>
      </c>
      <c r="G2819" s="67">
        <v>8104</v>
      </c>
      <c r="H2819" s="67">
        <v>7541</v>
      </c>
      <c r="I2819" s="67"/>
      <c r="J2819" s="157">
        <f t="shared" si="13"/>
        <v>24.288179465056086</v>
      </c>
      <c r="K2819" s="168"/>
      <c r="L2819" s="160"/>
      <c r="M2819" s="160"/>
      <c r="N2819" s="33"/>
      <c r="O2819" s="33"/>
      <c r="P2819" s="23">
        <f t="shared" si="1"/>
        <v>231.8</v>
      </c>
      <c r="Q2819" s="117"/>
    </row>
    <row r="2820" spans="1:17" ht="15.75" customHeight="1" x14ac:dyDescent="0.3">
      <c r="A2820" s="118">
        <v>5485</v>
      </c>
      <c r="B2820" s="118">
        <v>223</v>
      </c>
      <c r="C2820" s="7" t="s">
        <v>690</v>
      </c>
      <c r="D2820" s="7">
        <v>19</v>
      </c>
      <c r="E2820" s="156">
        <v>43637</v>
      </c>
      <c r="F2820" s="7">
        <v>5225</v>
      </c>
      <c r="G2820" s="7">
        <v>7482</v>
      </c>
      <c r="H2820" s="7">
        <v>7042</v>
      </c>
      <c r="I2820" s="7">
        <v>6</v>
      </c>
      <c r="J2820" s="161">
        <f t="shared" si="13"/>
        <v>24.215740231150249</v>
      </c>
      <c r="K2820" s="170"/>
      <c r="L2820" s="162">
        <f>AVERAGE(J2820:J2821)</f>
        <v>24.368929645886432</v>
      </c>
      <c r="M2820" s="162">
        <f>_xlfn.STDEV.S(J2820,J2821)</f>
        <v>0.21664254793190368</v>
      </c>
      <c r="N2820" s="33"/>
      <c r="O2820" s="33"/>
      <c r="P2820" s="23">
        <f t="shared" si="1"/>
        <v>181.7</v>
      </c>
      <c r="Q2820" s="117">
        <f>AVERAGE(P2820:P2821)</f>
        <v>182.39999999999998</v>
      </c>
    </row>
    <row r="2821" spans="1:17" ht="15.75" customHeight="1" x14ac:dyDescent="0.3">
      <c r="A2821" s="118">
        <v>5486</v>
      </c>
      <c r="B2821" s="118">
        <v>224</v>
      </c>
      <c r="C2821" s="7" t="s">
        <v>690</v>
      </c>
      <c r="D2821" s="7">
        <v>19</v>
      </c>
      <c r="E2821" s="156">
        <v>43637</v>
      </c>
      <c r="F2821" s="7">
        <v>5231</v>
      </c>
      <c r="G2821" s="7">
        <v>7511</v>
      </c>
      <c r="H2821" s="7">
        <v>7062</v>
      </c>
      <c r="I2821" s="7"/>
      <c r="J2821" s="161">
        <f t="shared" si="13"/>
        <v>24.522119060622611</v>
      </c>
      <c r="K2821" s="170"/>
      <c r="L2821" s="23"/>
      <c r="M2821" s="23"/>
      <c r="N2821" s="33"/>
      <c r="O2821" s="33"/>
      <c r="P2821" s="23">
        <f t="shared" si="1"/>
        <v>183.1</v>
      </c>
      <c r="Q2821" s="117"/>
    </row>
    <row r="2822" spans="1:17" ht="15.75" customHeight="1" x14ac:dyDescent="0.3">
      <c r="A2822" s="118">
        <v>6305</v>
      </c>
      <c r="B2822" s="118">
        <v>276</v>
      </c>
      <c r="C2822" s="7" t="s">
        <v>690</v>
      </c>
      <c r="D2822" s="7">
        <v>22</v>
      </c>
      <c r="E2822" s="156">
        <v>43685</v>
      </c>
      <c r="F2822" s="7">
        <v>5217</v>
      </c>
      <c r="G2822" s="7">
        <v>7617</v>
      </c>
      <c r="H2822" s="7">
        <v>7257</v>
      </c>
      <c r="I2822" s="7">
        <v>6</v>
      </c>
      <c r="J2822" s="152">
        <f t="shared" si="13"/>
        <v>17.647058823529413</v>
      </c>
      <c r="K2822" s="167"/>
      <c r="L2822" s="154">
        <f>AVERAGE(J2822:J2823)</f>
        <v>17.811132717549832</v>
      </c>
      <c r="M2822" s="154">
        <f>_xlfn.STDEV.S(J2822,J2823)</f>
        <v>0.232035526155042</v>
      </c>
      <c r="N2822" s="33"/>
      <c r="O2822" s="33"/>
      <c r="P2822" s="23">
        <f t="shared" si="1"/>
        <v>204</v>
      </c>
      <c r="Q2822" s="117">
        <f>AVERAGE(P2822:P2823)</f>
        <v>198.8</v>
      </c>
    </row>
    <row r="2823" spans="1:17" ht="15.75" customHeight="1" x14ac:dyDescent="0.3">
      <c r="A2823" s="118">
        <v>6306</v>
      </c>
      <c r="B2823" s="118">
        <v>276</v>
      </c>
      <c r="C2823" s="7" t="s">
        <v>690</v>
      </c>
      <c r="D2823" s="7">
        <v>22</v>
      </c>
      <c r="E2823" s="156">
        <v>43685</v>
      </c>
      <c r="F2823" s="7">
        <v>5217</v>
      </c>
      <c r="G2823" s="7">
        <v>7501</v>
      </c>
      <c r="H2823" s="7">
        <v>7153</v>
      </c>
      <c r="I2823" s="7"/>
      <c r="J2823" s="152">
        <f t="shared" si="13"/>
        <v>17.97520661157025</v>
      </c>
      <c r="K2823" s="167"/>
      <c r="L2823" s="155"/>
      <c r="M2823" s="155"/>
      <c r="N2823" s="33"/>
      <c r="O2823" s="33"/>
      <c r="P2823" s="23">
        <f t="shared" si="1"/>
        <v>193.6</v>
      </c>
      <c r="Q2823" s="117"/>
    </row>
    <row r="2824" spans="1:17" ht="15.75" customHeight="1" x14ac:dyDescent="0.3">
      <c r="A2824" s="118">
        <v>3917</v>
      </c>
      <c r="B2824" s="118">
        <v>339</v>
      </c>
      <c r="C2824" s="57" t="s">
        <v>691</v>
      </c>
      <c r="D2824" s="57">
        <v>14</v>
      </c>
      <c r="E2824" s="58">
        <v>43591</v>
      </c>
      <c r="F2824" s="151">
        <v>5250</v>
      </c>
      <c r="G2824" s="151">
        <v>10416</v>
      </c>
      <c r="H2824" s="57">
        <v>8662</v>
      </c>
      <c r="I2824" s="57">
        <v>2</v>
      </c>
      <c r="J2824" s="152">
        <f t="shared" si="13"/>
        <v>51.406799531066824</v>
      </c>
      <c r="K2824" s="167" t="s">
        <v>461</v>
      </c>
      <c r="L2824" s="154">
        <f>AVERAGE(J2824:J2825)</f>
        <v>52.328594166777577</v>
      </c>
      <c r="M2824" s="154">
        <f>_xlfn.STDEV.S(J2824,J2825)</f>
        <v>1.3036144755449193</v>
      </c>
      <c r="N2824" s="33">
        <v>2</v>
      </c>
      <c r="O2824" s="33"/>
      <c r="P2824" s="23">
        <f t="shared" si="1"/>
        <v>341.2</v>
      </c>
      <c r="Q2824" s="117">
        <f>AVERAGE(P2824:P2825)</f>
        <v>331.35</v>
      </c>
    </row>
    <row r="2825" spans="1:17" ht="15.75" customHeight="1" x14ac:dyDescent="0.3">
      <c r="A2825" s="118">
        <v>3918</v>
      </c>
      <c r="B2825" s="118">
        <v>340</v>
      </c>
      <c r="C2825" s="57" t="s">
        <v>691</v>
      </c>
      <c r="D2825" s="57">
        <v>14</v>
      </c>
      <c r="E2825" s="58">
        <v>43591</v>
      </c>
      <c r="F2825" s="151">
        <v>5215</v>
      </c>
      <c r="G2825" s="151">
        <v>10142</v>
      </c>
      <c r="H2825" s="57">
        <v>8430</v>
      </c>
      <c r="I2825" s="57"/>
      <c r="J2825" s="152">
        <f t="shared" si="13"/>
        <v>53.250388802488338</v>
      </c>
      <c r="K2825" s="167"/>
      <c r="L2825" s="155"/>
      <c r="M2825" s="155"/>
      <c r="N2825" s="33"/>
      <c r="O2825" s="33"/>
      <c r="P2825" s="23">
        <f t="shared" si="1"/>
        <v>321.5</v>
      </c>
      <c r="Q2825" s="117"/>
    </row>
    <row r="2826" spans="1:17" ht="15.75" customHeight="1" x14ac:dyDescent="0.3">
      <c r="A2826" s="118">
        <v>4567</v>
      </c>
      <c r="B2826" s="118">
        <v>273</v>
      </c>
      <c r="C2826" s="57" t="s">
        <v>691</v>
      </c>
      <c r="D2826" s="57">
        <v>16</v>
      </c>
      <c r="E2826" s="58">
        <v>43607</v>
      </c>
      <c r="F2826" s="57">
        <v>5242</v>
      </c>
      <c r="G2826" s="57">
        <v>8855</v>
      </c>
      <c r="H2826" s="57">
        <v>8151</v>
      </c>
      <c r="I2826" s="57">
        <v>2</v>
      </c>
      <c r="J2826" s="152">
        <f t="shared" si="13"/>
        <v>24.200756273633552</v>
      </c>
      <c r="K2826" s="167" t="s">
        <v>13</v>
      </c>
      <c r="L2826" s="154">
        <f>AVERAGE(J2826:J2827)</f>
        <v>24.250238080794368</v>
      </c>
      <c r="M2826" s="154">
        <f>_xlfn.STDEV.S(J2826,J2827)</f>
        <v>6.9977842777554339E-2</v>
      </c>
      <c r="N2826" s="33"/>
      <c r="O2826" s="33"/>
      <c r="P2826" s="23">
        <f t="shared" si="1"/>
        <v>290.89999999999998</v>
      </c>
      <c r="Q2826" s="117">
        <f>AVERAGE(P2826:P2827)</f>
        <v>288.25</v>
      </c>
    </row>
    <row r="2827" spans="1:17" ht="15.75" customHeight="1" x14ac:dyDescent="0.3">
      <c r="A2827" s="118">
        <v>4568</v>
      </c>
      <c r="B2827" s="118">
        <v>274</v>
      </c>
      <c r="C2827" s="57" t="s">
        <v>691</v>
      </c>
      <c r="D2827" s="57">
        <v>16</v>
      </c>
      <c r="E2827" s="58">
        <v>43607</v>
      </c>
      <c r="F2827" s="57">
        <v>5233</v>
      </c>
      <c r="G2827" s="57">
        <v>8783</v>
      </c>
      <c r="H2827" s="57">
        <v>8089</v>
      </c>
      <c r="I2827" s="57"/>
      <c r="J2827" s="152">
        <f t="shared" si="13"/>
        <v>24.299719887955181</v>
      </c>
      <c r="K2827" s="167"/>
      <c r="L2827" s="155"/>
      <c r="M2827" s="155"/>
      <c r="N2827" s="33"/>
      <c r="O2827" s="33"/>
      <c r="P2827" s="23">
        <f t="shared" si="1"/>
        <v>285.60000000000002</v>
      </c>
      <c r="Q2827" s="117"/>
    </row>
    <row r="2828" spans="1:17" ht="15.75" customHeight="1" x14ac:dyDescent="0.3">
      <c r="A2828" s="118">
        <v>5213</v>
      </c>
      <c r="B2828" s="118">
        <v>273</v>
      </c>
      <c r="C2828" s="57" t="s">
        <v>691</v>
      </c>
      <c r="D2828" s="57">
        <v>18</v>
      </c>
      <c r="E2828" s="58">
        <v>43626</v>
      </c>
      <c r="F2828" s="57">
        <v>5242</v>
      </c>
      <c r="G2828" s="57">
        <v>8564</v>
      </c>
      <c r="H2828" s="57">
        <v>7959</v>
      </c>
      <c r="I2828" s="57">
        <v>6</v>
      </c>
      <c r="J2828" s="152">
        <f t="shared" si="13"/>
        <v>22.267206477732792</v>
      </c>
      <c r="K2828" s="167"/>
      <c r="L2828" s="154">
        <f>AVERAGE(J2828:J2829)</f>
        <v>22.216906778373009</v>
      </c>
      <c r="M2828" s="154">
        <f>_xlfn.STDEV.S(J2828,J2829)</f>
        <v>7.1134517017892307E-2</v>
      </c>
      <c r="N2828" s="33"/>
      <c r="O2828" s="33"/>
      <c r="P2828" s="23">
        <f t="shared" si="1"/>
        <v>271.7</v>
      </c>
      <c r="Q2828" s="117">
        <f>AVERAGE(P2828:P2829)</f>
        <v>275.7</v>
      </c>
    </row>
    <row r="2829" spans="1:17" ht="15.75" customHeight="1" x14ac:dyDescent="0.3">
      <c r="A2829" s="118">
        <v>5214</v>
      </c>
      <c r="B2829" s="118">
        <v>274</v>
      </c>
      <c r="C2829" s="57" t="s">
        <v>691</v>
      </c>
      <c r="D2829" s="57">
        <v>18</v>
      </c>
      <c r="E2829" s="58">
        <v>43626</v>
      </c>
      <c r="F2829" s="57">
        <v>5233</v>
      </c>
      <c r="G2829" s="57">
        <v>8650</v>
      </c>
      <c r="H2829" s="57">
        <v>8030</v>
      </c>
      <c r="I2829" s="57"/>
      <c r="J2829" s="152">
        <f t="shared" si="13"/>
        <v>22.166607079013229</v>
      </c>
      <c r="K2829" s="167"/>
      <c r="L2829" s="155"/>
      <c r="M2829" s="155"/>
      <c r="N2829" s="33"/>
      <c r="O2829" s="33"/>
      <c r="P2829" s="23">
        <f t="shared" si="1"/>
        <v>279.7</v>
      </c>
      <c r="Q2829" s="117"/>
    </row>
    <row r="2830" spans="1:17" ht="15.75" customHeight="1" x14ac:dyDescent="0.3">
      <c r="A2830" s="118">
        <v>5721</v>
      </c>
      <c r="B2830" s="118">
        <v>165</v>
      </c>
      <c r="C2830" s="7" t="s">
        <v>691</v>
      </c>
      <c r="D2830" s="7">
        <v>21</v>
      </c>
      <c r="E2830" s="156">
        <v>43657</v>
      </c>
      <c r="F2830" s="7">
        <v>5226</v>
      </c>
      <c r="G2830" s="7">
        <v>8145</v>
      </c>
      <c r="H2830" s="7">
        <v>7643</v>
      </c>
      <c r="I2830" s="7">
        <v>6</v>
      </c>
      <c r="J2830" s="152">
        <f t="shared" si="13"/>
        <v>20.769549027720313</v>
      </c>
      <c r="K2830" s="167"/>
      <c r="L2830" s="154">
        <f>AVERAGE(J2830:J2831)</f>
        <v>20.923416200042826</v>
      </c>
      <c r="M2830" s="154">
        <f>_xlfn.STDEV.S(J2830,J2831)</f>
        <v>0.21760104190249679</v>
      </c>
      <c r="N2830" s="33"/>
      <c r="O2830" s="33"/>
      <c r="P2830" s="23">
        <f t="shared" si="1"/>
        <v>241.7</v>
      </c>
      <c r="Q2830" s="117">
        <f>AVERAGE(P2830:P2831)</f>
        <v>248.95</v>
      </c>
    </row>
    <row r="2831" spans="1:17" ht="15.75" customHeight="1" x14ac:dyDescent="0.3">
      <c r="A2831" s="118">
        <v>5722</v>
      </c>
      <c r="B2831" s="118">
        <v>166</v>
      </c>
      <c r="C2831" s="7" t="s">
        <v>691</v>
      </c>
      <c r="D2831" s="7">
        <v>21</v>
      </c>
      <c r="E2831" s="156">
        <v>43657</v>
      </c>
      <c r="F2831" s="7">
        <v>5252</v>
      </c>
      <c r="G2831" s="7">
        <v>8354</v>
      </c>
      <c r="H2831" s="7">
        <v>7814</v>
      </c>
      <c r="I2831" s="7"/>
      <c r="J2831" s="152">
        <f t="shared" si="13"/>
        <v>21.07728337236534</v>
      </c>
      <c r="K2831" s="167"/>
      <c r="L2831" s="155"/>
      <c r="M2831" s="155"/>
      <c r="N2831" s="33"/>
      <c r="O2831" s="33"/>
      <c r="P2831" s="23">
        <f t="shared" si="1"/>
        <v>256.2</v>
      </c>
      <c r="Q2831" s="117"/>
    </row>
    <row r="2832" spans="1:17" ht="15.75" customHeight="1" x14ac:dyDescent="0.3">
      <c r="A2832" s="118">
        <v>6307</v>
      </c>
      <c r="B2832" s="118">
        <v>277</v>
      </c>
      <c r="C2832" s="7" t="s">
        <v>691</v>
      </c>
      <c r="D2832" s="7">
        <v>22</v>
      </c>
      <c r="E2832" s="156">
        <v>43685</v>
      </c>
      <c r="F2832" s="7">
        <v>5252</v>
      </c>
      <c r="G2832" s="7">
        <v>8530</v>
      </c>
      <c r="H2832" s="7">
        <v>8050</v>
      </c>
      <c r="I2832" s="7">
        <v>6</v>
      </c>
      <c r="J2832" s="152">
        <f t="shared" si="13"/>
        <v>17.155110793423876</v>
      </c>
      <c r="K2832" s="167"/>
      <c r="L2832" s="154">
        <f>AVERAGE(J2832:J2833)</f>
        <v>17.044823134853843</v>
      </c>
      <c r="M2832" s="154">
        <f>_xlfn.STDEV.S(J2832,J2833)</f>
        <v>0.15597030251211488</v>
      </c>
      <c r="N2832" s="33"/>
      <c r="O2832" s="33"/>
      <c r="P2832" s="23">
        <f t="shared" si="1"/>
        <v>279.8</v>
      </c>
      <c r="Q2832" s="117">
        <f>AVERAGE(P2832:P2833)</f>
        <v>267.45</v>
      </c>
    </row>
    <row r="2833" spans="1:17" ht="15.75" customHeight="1" x14ac:dyDescent="0.3">
      <c r="A2833" s="118">
        <v>6308</v>
      </c>
      <c r="B2833" s="118">
        <v>277</v>
      </c>
      <c r="C2833" s="7" t="s">
        <v>691</v>
      </c>
      <c r="D2833" s="7">
        <v>22</v>
      </c>
      <c r="E2833" s="156">
        <v>43685</v>
      </c>
      <c r="F2833" s="7">
        <v>5252</v>
      </c>
      <c r="G2833" s="7">
        <v>8235</v>
      </c>
      <c r="H2833" s="7">
        <v>7803</v>
      </c>
      <c r="I2833" s="7"/>
      <c r="J2833" s="152">
        <f t="shared" si="13"/>
        <v>16.934535476283809</v>
      </c>
      <c r="K2833" s="167"/>
      <c r="L2833" s="155"/>
      <c r="M2833" s="155"/>
      <c r="N2833" s="33"/>
      <c r="O2833" s="33"/>
      <c r="P2833" s="23">
        <f t="shared" si="1"/>
        <v>255.1</v>
      </c>
      <c r="Q2833" s="117"/>
    </row>
    <row r="2834" spans="1:17" ht="15.75" customHeight="1" x14ac:dyDescent="0.3">
      <c r="A2834" s="118">
        <v>3027</v>
      </c>
      <c r="B2834" s="118">
        <v>111</v>
      </c>
      <c r="C2834" s="57" t="s">
        <v>692</v>
      </c>
      <c r="D2834" s="57">
        <v>11</v>
      </c>
      <c r="E2834" s="58">
        <v>43571</v>
      </c>
      <c r="F2834" s="151">
        <v>5213</v>
      </c>
      <c r="G2834" s="57">
        <v>7191</v>
      </c>
      <c r="H2834" s="57">
        <v>6606</v>
      </c>
      <c r="I2834" s="57">
        <v>2</v>
      </c>
      <c r="J2834" s="152">
        <f t="shared" si="13"/>
        <v>41.995692749461597</v>
      </c>
      <c r="K2834" s="167" t="s">
        <v>13</v>
      </c>
      <c r="L2834" s="154">
        <f>AVERAGE(J2834:J2835)</f>
        <v>43.301145867116588</v>
      </c>
      <c r="M2834" s="154">
        <f>_xlfn.STDEV.S(J2834,J2835)</f>
        <v>1.8461895040299237</v>
      </c>
      <c r="N2834" s="33">
        <v>2</v>
      </c>
      <c r="O2834" s="33"/>
      <c r="P2834" s="23">
        <f t="shared" si="1"/>
        <v>139.30000000000001</v>
      </c>
      <c r="Q2834" s="117">
        <f>AVERAGE(P2834:P2835)</f>
        <v>148.44999999999999</v>
      </c>
    </row>
    <row r="2835" spans="1:17" ht="15.75" customHeight="1" x14ac:dyDescent="0.3">
      <c r="A2835" s="118">
        <v>3028</v>
      </c>
      <c r="B2835" s="118">
        <v>112</v>
      </c>
      <c r="C2835" s="57" t="s">
        <v>692</v>
      </c>
      <c r="D2835" s="57">
        <v>11</v>
      </c>
      <c r="E2835" s="58">
        <v>43571</v>
      </c>
      <c r="F2835" s="151">
        <v>5197</v>
      </c>
      <c r="G2835" s="57">
        <v>7476</v>
      </c>
      <c r="H2835" s="57">
        <v>6773</v>
      </c>
      <c r="I2835" s="57"/>
      <c r="J2835" s="152">
        <f t="shared" si="13"/>
        <v>44.606598984771573</v>
      </c>
      <c r="K2835" s="167"/>
      <c r="L2835" s="155"/>
      <c r="M2835" s="155"/>
      <c r="N2835" s="33"/>
      <c r="O2835" s="33"/>
      <c r="P2835" s="23">
        <f t="shared" si="1"/>
        <v>157.6</v>
      </c>
      <c r="Q2835" s="117"/>
    </row>
    <row r="2836" spans="1:17" ht="15.75" customHeight="1" x14ac:dyDescent="0.3">
      <c r="A2836" s="118">
        <v>3919</v>
      </c>
      <c r="B2836" s="118">
        <v>341</v>
      </c>
      <c r="C2836" s="57" t="s">
        <v>692</v>
      </c>
      <c r="D2836" s="57">
        <v>14</v>
      </c>
      <c r="E2836" s="58">
        <v>43591</v>
      </c>
      <c r="F2836" s="151">
        <v>5210</v>
      </c>
      <c r="G2836" s="151">
        <v>7371</v>
      </c>
      <c r="H2836" s="57">
        <v>6901</v>
      </c>
      <c r="I2836" s="57"/>
      <c r="J2836" s="152">
        <f t="shared" si="13"/>
        <v>27.794204612655232</v>
      </c>
      <c r="K2836" s="167" t="s">
        <v>13</v>
      </c>
      <c r="L2836" s="154">
        <f>AVERAGE(J2836:J2837)</f>
        <v>28.033227960777879</v>
      </c>
      <c r="M2836" s="154">
        <f>_xlfn.STDEV.S(J2836,J2837)</f>
        <v>0.33803006063887259</v>
      </c>
      <c r="N2836" s="33"/>
      <c r="O2836" s="33"/>
      <c r="P2836" s="23">
        <f t="shared" si="1"/>
        <v>169.1</v>
      </c>
      <c r="Q2836" s="117">
        <f>AVERAGE(P2836:P2837)</f>
        <v>160.94999999999999</v>
      </c>
    </row>
    <row r="2837" spans="1:17" ht="15.75" customHeight="1" x14ac:dyDescent="0.3">
      <c r="A2837" s="118">
        <v>3920</v>
      </c>
      <c r="B2837" s="118">
        <v>342</v>
      </c>
      <c r="C2837" s="57" t="s">
        <v>692</v>
      </c>
      <c r="D2837" s="57">
        <v>14</v>
      </c>
      <c r="E2837" s="58">
        <v>43591</v>
      </c>
      <c r="F2837" s="151">
        <v>5176</v>
      </c>
      <c r="G2837" s="151">
        <v>7136</v>
      </c>
      <c r="H2837" s="57">
        <v>6704</v>
      </c>
      <c r="I2837" s="57"/>
      <c r="J2837" s="152">
        <f t="shared" si="13"/>
        <v>28.272251308900525</v>
      </c>
      <c r="K2837" s="167"/>
      <c r="L2837" s="155"/>
      <c r="M2837" s="155"/>
      <c r="N2837" s="33"/>
      <c r="O2837" s="33"/>
      <c r="P2837" s="23">
        <f t="shared" si="1"/>
        <v>152.80000000000001</v>
      </c>
      <c r="Q2837" s="117"/>
    </row>
    <row r="2838" spans="1:17" ht="15.75" customHeight="1" x14ac:dyDescent="0.3">
      <c r="A2838" s="118">
        <v>4569</v>
      </c>
      <c r="B2838" s="118">
        <v>275</v>
      </c>
      <c r="C2838" s="57" t="s">
        <v>692</v>
      </c>
      <c r="D2838" s="57">
        <v>16</v>
      </c>
      <c r="E2838" s="58">
        <v>43607</v>
      </c>
      <c r="F2838" s="57">
        <v>5274</v>
      </c>
      <c r="G2838" s="57">
        <v>7384</v>
      </c>
      <c r="H2838" s="57">
        <v>6987</v>
      </c>
      <c r="I2838" s="57">
        <v>2</v>
      </c>
      <c r="J2838" s="152">
        <f t="shared" si="13"/>
        <v>23.175715119673086</v>
      </c>
      <c r="K2838" s="167"/>
      <c r="L2838" s="154">
        <f>AVERAGE(J2838:J2839)</f>
        <v>23.247293568513332</v>
      </c>
      <c r="M2838" s="154">
        <f>_xlfn.STDEV.S(J2838,J2839)</f>
        <v>0.10122721312350401</v>
      </c>
      <c r="N2838" s="33"/>
      <c r="O2838" s="33"/>
      <c r="P2838" s="23">
        <f t="shared" si="1"/>
        <v>171.3</v>
      </c>
      <c r="Q2838" s="117">
        <f>AVERAGE(P2838:P2839)</f>
        <v>177.85000000000002</v>
      </c>
    </row>
    <row r="2839" spans="1:17" ht="15.75" customHeight="1" x14ac:dyDescent="0.3">
      <c r="A2839" s="118">
        <v>4570</v>
      </c>
      <c r="B2839" s="118">
        <v>276</v>
      </c>
      <c r="C2839" s="57" t="s">
        <v>692</v>
      </c>
      <c r="D2839" s="57">
        <v>16</v>
      </c>
      <c r="E2839" s="58">
        <v>43607</v>
      </c>
      <c r="F2839" s="57">
        <v>5217</v>
      </c>
      <c r="G2839" s="57">
        <v>7491</v>
      </c>
      <c r="H2839" s="57">
        <v>7061</v>
      </c>
      <c r="I2839" s="57"/>
      <c r="J2839" s="152">
        <f t="shared" si="13"/>
        <v>23.318872017353577</v>
      </c>
      <c r="K2839" s="167"/>
      <c r="L2839" s="155"/>
      <c r="M2839" s="155"/>
      <c r="N2839" s="33"/>
      <c r="O2839" s="33"/>
      <c r="P2839" s="23">
        <f t="shared" si="1"/>
        <v>184.4</v>
      </c>
      <c r="Q2839" s="117"/>
    </row>
    <row r="2840" spans="1:17" ht="15.75" customHeight="1" x14ac:dyDescent="0.3">
      <c r="A2840" s="118">
        <v>5215</v>
      </c>
      <c r="B2840" s="118">
        <v>275</v>
      </c>
      <c r="C2840" s="57" t="s">
        <v>692</v>
      </c>
      <c r="D2840" s="57">
        <v>18</v>
      </c>
      <c r="E2840" s="58">
        <v>43626</v>
      </c>
      <c r="F2840" s="57">
        <v>5274</v>
      </c>
      <c r="G2840" s="57">
        <v>7396</v>
      </c>
      <c r="H2840" s="57">
        <v>7022</v>
      </c>
      <c r="I2840" s="57">
        <v>7</v>
      </c>
      <c r="J2840" s="152">
        <f t="shared" si="13"/>
        <v>21.39588100686499</v>
      </c>
      <c r="K2840" s="167"/>
      <c r="L2840" s="154">
        <f>AVERAGE(J2840:J2841)</f>
        <v>21.385573765692623</v>
      </c>
      <c r="M2840" s="154">
        <f>_xlfn.STDEV.S(J2840,J2841)</f>
        <v>1.4576640256611189E-2</v>
      </c>
      <c r="N2840" s="33"/>
      <c r="O2840" s="33"/>
      <c r="P2840" s="23">
        <f t="shared" si="1"/>
        <v>174.8</v>
      </c>
      <c r="Q2840" s="117">
        <f>AVERAGE(P2840:P2841)</f>
        <v>181.2</v>
      </c>
    </row>
    <row r="2841" spans="1:17" ht="15.75" customHeight="1" x14ac:dyDescent="0.3">
      <c r="A2841" s="118">
        <v>5216</v>
      </c>
      <c r="B2841" s="118">
        <v>276</v>
      </c>
      <c r="C2841" s="57" t="s">
        <v>692</v>
      </c>
      <c r="D2841" s="57">
        <v>18</v>
      </c>
      <c r="E2841" s="58">
        <v>43626</v>
      </c>
      <c r="F2841" s="57">
        <v>5217</v>
      </c>
      <c r="G2841" s="57">
        <v>7494</v>
      </c>
      <c r="H2841" s="57">
        <v>7093</v>
      </c>
      <c r="I2841" s="57"/>
      <c r="J2841" s="152">
        <f t="shared" si="13"/>
        <v>21.375266524520256</v>
      </c>
      <c r="K2841" s="167"/>
      <c r="L2841" s="155"/>
      <c r="M2841" s="155"/>
      <c r="N2841" s="33"/>
      <c r="O2841" s="33"/>
      <c r="P2841" s="23">
        <f t="shared" si="1"/>
        <v>187.6</v>
      </c>
      <c r="Q2841" s="117"/>
    </row>
    <row r="2842" spans="1:17" ht="15.75" customHeight="1" x14ac:dyDescent="0.3">
      <c r="A2842" s="118">
        <v>5723</v>
      </c>
      <c r="B2842" s="118">
        <v>167</v>
      </c>
      <c r="C2842" s="7" t="s">
        <v>692</v>
      </c>
      <c r="D2842" s="7">
        <v>21</v>
      </c>
      <c r="E2842" s="156">
        <v>43657</v>
      </c>
      <c r="F2842" s="7">
        <v>5280</v>
      </c>
      <c r="G2842" s="7">
        <v>7854</v>
      </c>
      <c r="H2842" s="7">
        <v>7443</v>
      </c>
      <c r="I2842" s="7">
        <v>7</v>
      </c>
      <c r="J2842" s="152">
        <f t="shared" si="13"/>
        <v>19.001386962552012</v>
      </c>
      <c r="K2842" s="167"/>
      <c r="L2842" s="154">
        <f>AVERAGE(J2842:J2843)</f>
        <v>19.352245438091121</v>
      </c>
      <c r="M2842" s="154">
        <f>_xlfn.STDEV.S(J2842,J2843)</f>
        <v>0.49618881458095693</v>
      </c>
      <c r="N2842" s="33"/>
      <c r="O2842" s="33"/>
      <c r="P2842" s="23">
        <f t="shared" si="1"/>
        <v>216.3</v>
      </c>
      <c r="Q2842" s="117">
        <f>AVERAGE(P2842:P2843)</f>
        <v>219.3</v>
      </c>
    </row>
    <row r="2843" spans="1:17" ht="15.75" customHeight="1" x14ac:dyDescent="0.3">
      <c r="A2843" s="118">
        <v>5724</v>
      </c>
      <c r="B2843" s="118">
        <v>168</v>
      </c>
      <c r="C2843" s="7" t="s">
        <v>692</v>
      </c>
      <c r="D2843" s="7">
        <v>21</v>
      </c>
      <c r="E2843" s="156">
        <v>43657</v>
      </c>
      <c r="F2843" s="7">
        <v>5212</v>
      </c>
      <c r="G2843" s="7">
        <v>7873</v>
      </c>
      <c r="H2843" s="7">
        <v>7435</v>
      </c>
      <c r="I2843" s="7"/>
      <c r="J2843" s="152">
        <f t="shared" si="13"/>
        <v>19.70310391363023</v>
      </c>
      <c r="K2843" s="167"/>
      <c r="L2843" s="155"/>
      <c r="M2843" s="155"/>
      <c r="N2843" s="33"/>
      <c r="O2843" s="33"/>
      <c r="P2843" s="23">
        <f t="shared" si="1"/>
        <v>222.3</v>
      </c>
      <c r="Q2843" s="117"/>
    </row>
    <row r="2844" spans="1:17" ht="15.75" customHeight="1" x14ac:dyDescent="0.3">
      <c r="A2844" s="118">
        <v>6309</v>
      </c>
      <c r="B2844" s="118">
        <v>278</v>
      </c>
      <c r="C2844" s="7" t="s">
        <v>692</v>
      </c>
      <c r="D2844" s="7">
        <v>22</v>
      </c>
      <c r="E2844" s="156">
        <v>43685</v>
      </c>
      <c r="F2844" s="7">
        <v>5256</v>
      </c>
      <c r="G2844" s="7">
        <v>7475</v>
      </c>
      <c r="H2844" s="7">
        <v>7163</v>
      </c>
      <c r="I2844" s="7">
        <v>7</v>
      </c>
      <c r="J2844" s="152">
        <f t="shared" si="13"/>
        <v>16.360776088096486</v>
      </c>
      <c r="K2844" s="167"/>
      <c r="L2844" s="154">
        <f>AVERAGE(J2844:J2845)</f>
        <v>19.76093515651025</v>
      </c>
      <c r="M2844" s="154">
        <f>_xlfn.STDEV.S(J2844,J2845)</f>
        <v>4.8085510687766</v>
      </c>
      <c r="N2844" s="33"/>
      <c r="O2844" s="33"/>
      <c r="P2844" s="23">
        <f t="shared" si="1"/>
        <v>190.7</v>
      </c>
      <c r="Q2844" s="117">
        <f>AVERAGE(P2844:P2845)</f>
        <v>177.6</v>
      </c>
    </row>
    <row r="2845" spans="1:17" ht="15.75" customHeight="1" x14ac:dyDescent="0.3">
      <c r="A2845" s="118">
        <v>6310</v>
      </c>
      <c r="B2845" s="118">
        <v>278</v>
      </c>
      <c r="C2845" s="7" t="s">
        <v>692</v>
      </c>
      <c r="D2845" s="7">
        <v>22</v>
      </c>
      <c r="E2845" s="156">
        <v>43685</v>
      </c>
      <c r="F2845" s="7">
        <v>5256</v>
      </c>
      <c r="G2845" s="7">
        <v>7282</v>
      </c>
      <c r="H2845" s="7">
        <v>6901</v>
      </c>
      <c r="I2845" s="7"/>
      <c r="J2845" s="152">
        <f t="shared" si="13"/>
        <v>23.16109422492401</v>
      </c>
      <c r="K2845" s="167"/>
      <c r="L2845" s="155"/>
      <c r="M2845" s="155"/>
      <c r="N2845" s="33"/>
      <c r="O2845" s="33"/>
      <c r="P2845" s="23">
        <f t="shared" si="1"/>
        <v>164.5</v>
      </c>
      <c r="Q2845" s="117"/>
    </row>
    <row r="2846" spans="1:17" ht="15.75" customHeight="1" x14ac:dyDescent="0.3">
      <c r="A2846" s="118">
        <v>3029</v>
      </c>
      <c r="B2846" s="118">
        <v>113</v>
      </c>
      <c r="C2846" s="57" t="s">
        <v>693</v>
      </c>
      <c r="D2846" s="57">
        <v>11</v>
      </c>
      <c r="E2846" s="58">
        <v>43571</v>
      </c>
      <c r="F2846" s="151">
        <v>5283</v>
      </c>
      <c r="G2846" s="57">
        <v>9985</v>
      </c>
      <c r="H2846" s="57">
        <v>8154</v>
      </c>
      <c r="I2846" s="57">
        <v>2</v>
      </c>
      <c r="J2846" s="152">
        <f t="shared" si="13"/>
        <v>63.775687913618953</v>
      </c>
      <c r="K2846" s="167">
        <v>0.25</v>
      </c>
      <c r="L2846" s="154">
        <f>AVERAGE(J2846:J2847)</f>
        <v>63.190850895899686</v>
      </c>
      <c r="M2846" s="154">
        <f>_xlfn.STDEV.S(J2846,J2847)</f>
        <v>0.82708444223642563</v>
      </c>
      <c r="N2846" s="33">
        <v>2</v>
      </c>
      <c r="O2846" s="33"/>
      <c r="P2846" s="23">
        <f t="shared" si="1"/>
        <v>287.10000000000002</v>
      </c>
      <c r="Q2846" s="117">
        <f>AVERAGE(P2846:P2847)</f>
        <v>273.25</v>
      </c>
    </row>
    <row r="2847" spans="1:17" ht="15.75" customHeight="1" x14ac:dyDescent="0.3">
      <c r="A2847" s="118">
        <v>3030</v>
      </c>
      <c r="B2847" s="118">
        <v>114</v>
      </c>
      <c r="C2847" s="57" t="s">
        <v>693</v>
      </c>
      <c r="D2847" s="57">
        <v>11</v>
      </c>
      <c r="E2847" s="58">
        <v>43571</v>
      </c>
      <c r="F2847" s="151">
        <v>5247</v>
      </c>
      <c r="G2847" s="57">
        <v>9465</v>
      </c>
      <c r="H2847" s="57">
        <v>7841</v>
      </c>
      <c r="I2847" s="57"/>
      <c r="J2847" s="152">
        <f t="shared" si="13"/>
        <v>62.606013878180413</v>
      </c>
      <c r="K2847" s="167"/>
      <c r="L2847" s="155"/>
      <c r="M2847" s="155"/>
      <c r="N2847" s="33"/>
      <c r="O2847" s="33"/>
      <c r="P2847" s="23">
        <f t="shared" si="1"/>
        <v>259.39999999999998</v>
      </c>
      <c r="Q2847" s="117"/>
    </row>
    <row r="2848" spans="1:17" ht="15.75" customHeight="1" x14ac:dyDescent="0.3">
      <c r="A2848" s="118">
        <v>3921</v>
      </c>
      <c r="B2848" s="118">
        <v>343</v>
      </c>
      <c r="C2848" s="57" t="s">
        <v>693</v>
      </c>
      <c r="D2848" s="57">
        <v>14</v>
      </c>
      <c r="E2848" s="58">
        <v>43591</v>
      </c>
      <c r="F2848" s="151">
        <v>5238</v>
      </c>
      <c r="G2848" s="151">
        <v>9660</v>
      </c>
      <c r="H2848" s="57">
        <v>8596</v>
      </c>
      <c r="I2848" s="57"/>
      <c r="J2848" s="152">
        <f t="shared" si="13"/>
        <v>31.685527099463968</v>
      </c>
      <c r="K2848" s="167" t="s">
        <v>13</v>
      </c>
      <c r="L2848" s="154">
        <f>AVERAGE(J2848:J2849)</f>
        <v>31.69798456190367</v>
      </c>
      <c r="M2848" s="154">
        <f>_xlfn.STDEV.S(J2848,J2849)</f>
        <v>1.7617512334980032E-2</v>
      </c>
      <c r="N2848" s="33"/>
      <c r="O2848" s="33"/>
      <c r="P2848" s="23">
        <f t="shared" si="1"/>
        <v>335.8</v>
      </c>
      <c r="Q2848" s="117">
        <f>AVERAGE(P2848:P2849)</f>
        <v>324</v>
      </c>
    </row>
    <row r="2849" spans="1:17" ht="15.75" customHeight="1" x14ac:dyDescent="0.3">
      <c r="A2849" s="118">
        <v>3922</v>
      </c>
      <c r="B2849" s="118">
        <v>344</v>
      </c>
      <c r="C2849" s="57" t="s">
        <v>693</v>
      </c>
      <c r="D2849" s="57">
        <v>14</v>
      </c>
      <c r="E2849" s="58">
        <v>43591</v>
      </c>
      <c r="F2849" s="151">
        <v>5187</v>
      </c>
      <c r="G2849" s="151">
        <v>9299</v>
      </c>
      <c r="H2849" s="57">
        <v>8309</v>
      </c>
      <c r="I2849" s="57"/>
      <c r="J2849" s="152">
        <f t="shared" si="13"/>
        <v>31.710442024343372</v>
      </c>
      <c r="K2849" s="167"/>
      <c r="L2849" s="155"/>
      <c r="M2849" s="155"/>
      <c r="N2849" s="33"/>
      <c r="O2849" s="33"/>
      <c r="P2849" s="23">
        <f t="shared" si="1"/>
        <v>312.2</v>
      </c>
      <c r="Q2849" s="117"/>
    </row>
    <row r="2850" spans="1:17" ht="15.75" customHeight="1" x14ac:dyDescent="0.3">
      <c r="A2850" s="118">
        <v>4571</v>
      </c>
      <c r="B2850" s="118">
        <v>277</v>
      </c>
      <c r="C2850" s="57" t="s">
        <v>693</v>
      </c>
      <c r="D2850" s="57">
        <v>16</v>
      </c>
      <c r="E2850" s="58">
        <v>43607</v>
      </c>
      <c r="F2850" s="57">
        <v>5252</v>
      </c>
      <c r="G2850" s="57">
        <v>9022</v>
      </c>
      <c r="H2850" s="57">
        <v>8263</v>
      </c>
      <c r="I2850" s="57">
        <v>2</v>
      </c>
      <c r="J2850" s="152">
        <f t="shared" si="13"/>
        <v>25.207572235137825</v>
      </c>
      <c r="K2850" s="167"/>
      <c r="L2850" s="154">
        <f>AVERAGE(J2850:J2851)</f>
        <v>25.873016886799682</v>
      </c>
      <c r="M2850" s="154">
        <f>_xlfn.STDEV.S(J2850,J2851)</f>
        <v>0.94108085138883912</v>
      </c>
      <c r="N2850" s="33"/>
      <c r="O2850" s="33"/>
      <c r="P2850" s="23">
        <f t="shared" si="1"/>
        <v>301.10000000000002</v>
      </c>
      <c r="Q2850" s="117">
        <f>AVERAGE(P2850:P2851)</f>
        <v>306.55</v>
      </c>
    </row>
    <row r="2851" spans="1:17" ht="15.75" customHeight="1" x14ac:dyDescent="0.3">
      <c r="A2851" s="118">
        <v>4572</v>
      </c>
      <c r="B2851" s="118">
        <v>278</v>
      </c>
      <c r="C2851" s="57" t="s">
        <v>693</v>
      </c>
      <c r="D2851" s="57">
        <v>16</v>
      </c>
      <c r="E2851" s="58">
        <v>43607</v>
      </c>
      <c r="F2851" s="57">
        <v>5256</v>
      </c>
      <c r="G2851" s="57">
        <v>9204</v>
      </c>
      <c r="H2851" s="57">
        <v>8376</v>
      </c>
      <c r="I2851" s="57"/>
      <c r="J2851" s="152">
        <f t="shared" si="13"/>
        <v>26.53846153846154</v>
      </c>
      <c r="K2851" s="167"/>
      <c r="L2851" s="155"/>
      <c r="M2851" s="155"/>
      <c r="N2851" s="33"/>
      <c r="O2851" s="33"/>
      <c r="P2851" s="23">
        <f t="shared" si="1"/>
        <v>312</v>
      </c>
      <c r="Q2851" s="117"/>
    </row>
    <row r="2852" spans="1:17" ht="15.75" customHeight="1" x14ac:dyDescent="0.3">
      <c r="A2852" s="118">
        <v>5217</v>
      </c>
      <c r="B2852" s="118">
        <v>277</v>
      </c>
      <c r="C2852" s="57" t="s">
        <v>693</v>
      </c>
      <c r="D2852" s="57">
        <v>18</v>
      </c>
      <c r="E2852" s="58">
        <v>43626</v>
      </c>
      <c r="F2852" s="57">
        <v>5252</v>
      </c>
      <c r="G2852" s="57">
        <v>8727</v>
      </c>
      <c r="H2852" s="57">
        <v>8101</v>
      </c>
      <c r="I2852" s="57">
        <v>7</v>
      </c>
      <c r="J2852" s="152">
        <f t="shared" si="13"/>
        <v>21.972621972621972</v>
      </c>
      <c r="K2852" s="167"/>
      <c r="L2852" s="154">
        <f>AVERAGE(J2852:J2853)</f>
        <v>21.677414460919614</v>
      </c>
      <c r="M2852" s="154">
        <f>_xlfn.STDEV.S(J2852,J2853)</f>
        <v>0.41748646676388668</v>
      </c>
      <c r="N2852" s="33"/>
      <c r="O2852" s="33"/>
      <c r="P2852" s="23">
        <f t="shared" si="1"/>
        <v>284.89999999999998</v>
      </c>
      <c r="Q2852" s="117">
        <f>AVERAGE(P2852:P2853)</f>
        <v>273.39999999999998</v>
      </c>
    </row>
    <row r="2853" spans="1:17" ht="15.75" customHeight="1" x14ac:dyDescent="0.3">
      <c r="A2853" s="118">
        <v>5218</v>
      </c>
      <c r="B2853" s="118">
        <v>278</v>
      </c>
      <c r="C2853" s="57" t="s">
        <v>693</v>
      </c>
      <c r="D2853" s="57">
        <v>18</v>
      </c>
      <c r="E2853" s="58">
        <v>43626</v>
      </c>
      <c r="F2853" s="57">
        <v>5256</v>
      </c>
      <c r="G2853" s="57">
        <v>8435</v>
      </c>
      <c r="H2853" s="57">
        <v>7875</v>
      </c>
      <c r="I2853" s="57"/>
      <c r="J2853" s="152">
        <f t="shared" si="13"/>
        <v>21.38220694921726</v>
      </c>
      <c r="K2853" s="167"/>
      <c r="L2853" s="155"/>
      <c r="M2853" s="155"/>
      <c r="N2853" s="33"/>
      <c r="O2853" s="33"/>
      <c r="P2853" s="23">
        <f t="shared" si="1"/>
        <v>261.89999999999998</v>
      </c>
      <c r="Q2853" s="117"/>
    </row>
    <row r="2854" spans="1:17" ht="15.75" customHeight="1" x14ac:dyDescent="0.3">
      <c r="A2854" s="118">
        <v>5725</v>
      </c>
      <c r="B2854" s="118">
        <v>169</v>
      </c>
      <c r="C2854" s="7" t="s">
        <v>693</v>
      </c>
      <c r="D2854" s="7">
        <v>21</v>
      </c>
      <c r="E2854" s="156">
        <v>43657</v>
      </c>
      <c r="F2854" s="7">
        <v>5223</v>
      </c>
      <c r="G2854" s="7">
        <v>8177</v>
      </c>
      <c r="H2854" s="7">
        <v>7685</v>
      </c>
      <c r="I2854" s="7">
        <v>7</v>
      </c>
      <c r="J2854" s="152">
        <f t="shared" si="13"/>
        <v>19.983753046303818</v>
      </c>
      <c r="K2854" s="167"/>
      <c r="L2854" s="154">
        <f>AVERAGE(J2854:J2855)</f>
        <v>20.124120786084621</v>
      </c>
      <c r="M2854" s="154">
        <f>_xlfn.STDEV.S(J2854,J2855)</f>
        <v>0.19850996131766929</v>
      </c>
      <c r="N2854" s="33"/>
      <c r="O2854" s="33"/>
      <c r="P2854" s="23">
        <f t="shared" si="1"/>
        <v>246.2</v>
      </c>
      <c r="Q2854" s="117">
        <f>AVERAGE(P2854:P2855)</f>
        <v>251.65</v>
      </c>
    </row>
    <row r="2855" spans="1:17" ht="15.75" customHeight="1" x14ac:dyDescent="0.3">
      <c r="A2855" s="118">
        <v>5726</v>
      </c>
      <c r="B2855" s="118">
        <v>170</v>
      </c>
      <c r="C2855" s="7" t="s">
        <v>693</v>
      </c>
      <c r="D2855" s="7">
        <v>21</v>
      </c>
      <c r="E2855" s="156">
        <v>43657</v>
      </c>
      <c r="F2855" s="7">
        <v>5223</v>
      </c>
      <c r="G2855" s="7">
        <v>8315</v>
      </c>
      <c r="H2855" s="7">
        <v>7794</v>
      </c>
      <c r="I2855" s="7"/>
      <c r="J2855" s="152">
        <f t="shared" si="13"/>
        <v>20.264488525865424</v>
      </c>
      <c r="K2855" s="167"/>
      <c r="L2855" s="155"/>
      <c r="M2855" s="155"/>
      <c r="N2855" s="33"/>
      <c r="O2855" s="33"/>
      <c r="P2855" s="23">
        <f t="shared" si="1"/>
        <v>257.10000000000002</v>
      </c>
      <c r="Q2855" s="117"/>
    </row>
    <row r="2856" spans="1:17" ht="15.75" customHeight="1" x14ac:dyDescent="0.3">
      <c r="A2856" s="118">
        <v>6311</v>
      </c>
      <c r="B2856" s="118">
        <v>279</v>
      </c>
      <c r="C2856" s="7" t="s">
        <v>693</v>
      </c>
      <c r="D2856" s="7">
        <v>22</v>
      </c>
      <c r="E2856" s="156">
        <v>43685</v>
      </c>
      <c r="F2856" s="7">
        <v>5269</v>
      </c>
      <c r="G2856" s="7">
        <v>9059</v>
      </c>
      <c r="H2856" s="7">
        <v>8526</v>
      </c>
      <c r="I2856" s="7">
        <v>7</v>
      </c>
      <c r="J2856" s="152">
        <f t="shared" si="13"/>
        <v>16.364752840036843</v>
      </c>
      <c r="K2856" s="167"/>
      <c r="L2856" s="154">
        <f>AVERAGE(J2856:J2857)</f>
        <v>17.006832770475405</v>
      </c>
      <c r="M2856" s="154">
        <f>_xlfn.STDEV.S(J2856,J2857)</f>
        <v>0.90803814575378605</v>
      </c>
      <c r="N2856" s="33"/>
      <c r="O2856" s="33"/>
      <c r="P2856" s="23">
        <f t="shared" si="1"/>
        <v>325.7</v>
      </c>
      <c r="Q2856" s="117">
        <f>AVERAGE(P2856:P2857)</f>
        <v>321.5</v>
      </c>
    </row>
    <row r="2857" spans="1:17" ht="15.75" customHeight="1" x14ac:dyDescent="0.3">
      <c r="A2857" s="118">
        <v>6312</v>
      </c>
      <c r="B2857" s="118">
        <v>279</v>
      </c>
      <c r="C2857" s="7" t="s">
        <v>693</v>
      </c>
      <c r="D2857" s="7">
        <v>22</v>
      </c>
      <c r="E2857" s="156">
        <v>43685</v>
      </c>
      <c r="F2857" s="7">
        <v>5269</v>
      </c>
      <c r="G2857" s="7">
        <v>9002</v>
      </c>
      <c r="H2857" s="7">
        <v>8442</v>
      </c>
      <c r="I2857" s="7"/>
      <c r="J2857" s="152">
        <f t="shared" si="13"/>
        <v>17.648912700913964</v>
      </c>
      <c r="K2857" s="167"/>
      <c r="L2857" s="155"/>
      <c r="M2857" s="155"/>
      <c r="N2857" s="33"/>
      <c r="O2857" s="33"/>
      <c r="P2857" s="23">
        <f t="shared" si="1"/>
        <v>317.3</v>
      </c>
      <c r="Q2857" s="117"/>
    </row>
    <row r="2858" spans="1:17" ht="15.75" customHeight="1" x14ac:dyDescent="0.3">
      <c r="A2858" s="118">
        <v>3923</v>
      </c>
      <c r="B2858" s="118">
        <v>345</v>
      </c>
      <c r="C2858" s="57" t="s">
        <v>694</v>
      </c>
      <c r="D2858" s="57">
        <v>14</v>
      </c>
      <c r="E2858" s="58">
        <v>43591</v>
      </c>
      <c r="F2858" s="151">
        <v>5214</v>
      </c>
      <c r="G2858" s="151">
        <v>7874</v>
      </c>
      <c r="H2858" s="57">
        <v>6964</v>
      </c>
      <c r="I2858" s="57">
        <v>2</v>
      </c>
      <c r="J2858" s="152">
        <f t="shared" si="13"/>
        <v>52</v>
      </c>
      <c r="K2858" s="167" t="s">
        <v>695</v>
      </c>
      <c r="L2858" s="154">
        <f>AVERAGE(J2858:J2859)</f>
        <v>52.207464324917673</v>
      </c>
      <c r="M2858" s="154">
        <f>_xlfn.STDEV.S(J2858,J2859)</f>
        <v>0.29339886200715171</v>
      </c>
      <c r="N2858" s="33">
        <v>2</v>
      </c>
      <c r="O2858" s="33"/>
      <c r="P2858" s="23">
        <f t="shared" si="1"/>
        <v>175</v>
      </c>
      <c r="Q2858" s="117">
        <f>AVERAGE(P2858:P2859)</f>
        <v>178.6</v>
      </c>
    </row>
    <row r="2859" spans="1:17" ht="15.75" customHeight="1" x14ac:dyDescent="0.3">
      <c r="A2859" s="118">
        <v>3924</v>
      </c>
      <c r="B2859" s="118">
        <v>346</v>
      </c>
      <c r="C2859" s="57" t="s">
        <v>694</v>
      </c>
      <c r="D2859" s="57">
        <v>14</v>
      </c>
      <c r="E2859" s="58">
        <v>43591</v>
      </c>
      <c r="F2859" s="151">
        <v>5254</v>
      </c>
      <c r="G2859" s="151">
        <v>8031</v>
      </c>
      <c r="H2859" s="57">
        <v>7076</v>
      </c>
      <c r="I2859" s="57"/>
      <c r="J2859" s="152">
        <f t="shared" si="13"/>
        <v>52.414928649835346</v>
      </c>
      <c r="K2859" s="167"/>
      <c r="L2859" s="155"/>
      <c r="M2859" s="155"/>
      <c r="N2859" s="33"/>
      <c r="O2859" s="33"/>
      <c r="P2859" s="23">
        <f t="shared" si="1"/>
        <v>182.2</v>
      </c>
      <c r="Q2859" s="117"/>
    </row>
    <row r="2860" spans="1:17" ht="15.75" customHeight="1" x14ac:dyDescent="0.3">
      <c r="A2860" s="118">
        <v>4573</v>
      </c>
      <c r="B2860" s="118">
        <v>279</v>
      </c>
      <c r="C2860" s="57" t="s">
        <v>694</v>
      </c>
      <c r="D2860" s="57">
        <v>16</v>
      </c>
      <c r="E2860" s="58">
        <v>43607</v>
      </c>
      <c r="F2860" s="57">
        <v>5269</v>
      </c>
      <c r="G2860" s="57">
        <v>7937</v>
      </c>
      <c r="H2860" s="57">
        <v>7359</v>
      </c>
      <c r="I2860" s="57">
        <v>2</v>
      </c>
      <c r="J2860" s="152">
        <f t="shared" si="13"/>
        <v>27.655502392344498</v>
      </c>
      <c r="K2860" s="167"/>
      <c r="L2860" s="154">
        <f>AVERAGE(J2860:J2861)</f>
        <v>27.525718282329073</v>
      </c>
      <c r="M2860" s="154">
        <f>_xlfn.STDEV.S(J2860,J2861)</f>
        <v>0.18354244856433352</v>
      </c>
      <c r="N2860" s="33"/>
      <c r="O2860" s="33"/>
      <c r="P2860" s="23">
        <f t="shared" si="1"/>
        <v>209</v>
      </c>
      <c r="Q2860" s="117">
        <f>AVERAGE(P2860:P2861)</f>
        <v>207.8</v>
      </c>
    </row>
    <row r="2861" spans="1:17" ht="15.75" customHeight="1" x14ac:dyDescent="0.3">
      <c r="A2861" s="118">
        <v>4574</v>
      </c>
      <c r="B2861" s="118">
        <v>280</v>
      </c>
      <c r="C2861" s="57" t="s">
        <v>694</v>
      </c>
      <c r="D2861" s="57">
        <v>16</v>
      </c>
      <c r="E2861" s="58">
        <v>43607</v>
      </c>
      <c r="F2861" s="57">
        <v>5260</v>
      </c>
      <c r="G2861" s="57">
        <v>7892</v>
      </c>
      <c r="H2861" s="57">
        <v>7326</v>
      </c>
      <c r="I2861" s="57"/>
      <c r="J2861" s="152">
        <f t="shared" si="13"/>
        <v>27.395934172313652</v>
      </c>
      <c r="K2861" s="167"/>
      <c r="L2861" s="155"/>
      <c r="M2861" s="155"/>
      <c r="N2861" s="33"/>
      <c r="O2861" s="33"/>
      <c r="P2861" s="23">
        <f t="shared" si="1"/>
        <v>206.6</v>
      </c>
      <c r="Q2861" s="117"/>
    </row>
    <row r="2862" spans="1:17" ht="15.75" customHeight="1" x14ac:dyDescent="0.3">
      <c r="A2862" s="118">
        <v>5219</v>
      </c>
      <c r="B2862" s="118">
        <v>279</v>
      </c>
      <c r="C2862" s="57" t="s">
        <v>694</v>
      </c>
      <c r="D2862" s="57">
        <v>18</v>
      </c>
      <c r="E2862" s="58">
        <v>43626</v>
      </c>
      <c r="F2862" s="57">
        <v>5269</v>
      </c>
      <c r="G2862" s="57">
        <v>8355</v>
      </c>
      <c r="H2862" s="57">
        <v>7747</v>
      </c>
      <c r="I2862" s="57">
        <v>8</v>
      </c>
      <c r="J2862" s="152">
        <f t="shared" si="13"/>
        <v>24.53591606133979</v>
      </c>
      <c r="K2862" s="167"/>
      <c r="L2862" s="154">
        <f>AVERAGE(J2862:J2863)</f>
        <v>25.471584777930943</v>
      </c>
      <c r="M2862" s="154">
        <f>_xlfn.STDEV.S(J2862,J2863)</f>
        <v>1.3232353888914379</v>
      </c>
      <c r="N2862" s="33"/>
      <c r="O2862" s="33"/>
      <c r="P2862" s="23">
        <f t="shared" si="1"/>
        <v>247.8</v>
      </c>
      <c r="Q2862" s="117">
        <f>AVERAGE(P2862:P2863)</f>
        <v>256.25</v>
      </c>
    </row>
    <row r="2863" spans="1:17" ht="15.75" customHeight="1" x14ac:dyDescent="0.3">
      <c r="A2863" s="118">
        <v>5220</v>
      </c>
      <c r="B2863" s="118">
        <v>280</v>
      </c>
      <c r="C2863" s="57" t="s">
        <v>694</v>
      </c>
      <c r="D2863" s="57">
        <v>18</v>
      </c>
      <c r="E2863" s="58">
        <v>43626</v>
      </c>
      <c r="F2863" s="57">
        <v>5260</v>
      </c>
      <c r="G2863" s="57">
        <v>8606</v>
      </c>
      <c r="H2863" s="57">
        <v>7907</v>
      </c>
      <c r="I2863" s="57"/>
      <c r="J2863" s="152">
        <f t="shared" si="13"/>
        <v>26.407253494522099</v>
      </c>
      <c r="K2863" s="167"/>
      <c r="L2863" s="155"/>
      <c r="M2863" s="155"/>
      <c r="N2863" s="33"/>
      <c r="O2863" s="33"/>
      <c r="P2863" s="23">
        <f t="shared" si="1"/>
        <v>264.7</v>
      </c>
      <c r="Q2863" s="117"/>
    </row>
    <row r="2864" spans="1:17" ht="15.75" customHeight="1" x14ac:dyDescent="0.3">
      <c r="A2864" s="118">
        <v>5727</v>
      </c>
      <c r="B2864" s="118">
        <v>171</v>
      </c>
      <c r="C2864" s="7" t="s">
        <v>694</v>
      </c>
      <c r="D2864" s="7">
        <v>21</v>
      </c>
      <c r="E2864" s="156">
        <v>43657</v>
      </c>
      <c r="F2864" s="7">
        <v>5259</v>
      </c>
      <c r="G2864" s="7">
        <v>7666</v>
      </c>
      <c r="H2864" s="7">
        <v>7247</v>
      </c>
      <c r="I2864" s="7">
        <v>8</v>
      </c>
      <c r="J2864" s="152">
        <f t="shared" si="13"/>
        <v>21.076458752515091</v>
      </c>
      <c r="K2864" s="167"/>
      <c r="L2864" s="154">
        <f>AVERAGE(J2864:J2865)</f>
        <v>21.342518920493468</v>
      </c>
      <c r="M2864" s="154">
        <f>_xlfn.STDEV.S(J2864,J2865)</f>
        <v>0.37626589796228771</v>
      </c>
      <c r="N2864" s="33"/>
      <c r="O2864" s="33"/>
      <c r="P2864" s="23">
        <f t="shared" si="1"/>
        <v>198.8</v>
      </c>
      <c r="Q2864" s="117">
        <f>AVERAGE(P2864:P2865)</f>
        <v>192.65</v>
      </c>
    </row>
    <row r="2865" spans="1:17" ht="15.75" customHeight="1" x14ac:dyDescent="0.3">
      <c r="A2865" s="118">
        <v>5728</v>
      </c>
      <c r="B2865" s="118">
        <v>172</v>
      </c>
      <c r="C2865" s="7" t="s">
        <v>694</v>
      </c>
      <c r="D2865" s="7">
        <v>21</v>
      </c>
      <c r="E2865" s="156">
        <v>43657</v>
      </c>
      <c r="F2865" s="7">
        <v>5274</v>
      </c>
      <c r="G2865" s="7">
        <v>7542</v>
      </c>
      <c r="H2865" s="7">
        <v>7139</v>
      </c>
      <c r="I2865" s="7"/>
      <c r="J2865" s="152">
        <f t="shared" si="13"/>
        <v>21.608579088471849</v>
      </c>
      <c r="K2865" s="167"/>
      <c r="L2865" s="155"/>
      <c r="M2865" s="155"/>
      <c r="N2865" s="33"/>
      <c r="O2865" s="33"/>
      <c r="P2865" s="23">
        <f t="shared" si="1"/>
        <v>186.5</v>
      </c>
      <c r="Q2865" s="117"/>
    </row>
    <row r="2866" spans="1:17" ht="15.75" customHeight="1" x14ac:dyDescent="0.3">
      <c r="A2866" s="118">
        <v>6313</v>
      </c>
      <c r="B2866" s="118">
        <v>280</v>
      </c>
      <c r="C2866" s="7" t="s">
        <v>694</v>
      </c>
      <c r="D2866" s="7">
        <v>22</v>
      </c>
      <c r="E2866" s="156">
        <v>43685</v>
      </c>
      <c r="F2866" s="7">
        <v>5260</v>
      </c>
      <c r="G2866" s="7">
        <v>7930</v>
      </c>
      <c r="H2866" s="7">
        <v>7526</v>
      </c>
      <c r="I2866" s="7">
        <v>8</v>
      </c>
      <c r="J2866" s="152">
        <f t="shared" si="13"/>
        <v>17.828773168578994</v>
      </c>
      <c r="K2866" s="167"/>
      <c r="L2866" s="154">
        <f>AVERAGE(J2866:J2867)</f>
        <v>18.273654318843274</v>
      </c>
      <c r="M2866" s="154">
        <f>_xlfn.STDEV.S(J2866,J2867)</f>
        <v>0.62915695634788726</v>
      </c>
      <c r="N2866" s="33"/>
      <c r="O2866" s="33"/>
      <c r="P2866" s="23">
        <f t="shared" si="1"/>
        <v>226.6</v>
      </c>
      <c r="Q2866" s="117">
        <f>AVERAGE(P2866:P2867)</f>
        <v>222.55</v>
      </c>
    </row>
    <row r="2867" spans="1:17" ht="15.75" customHeight="1" x14ac:dyDescent="0.3">
      <c r="A2867" s="118">
        <v>6314</v>
      </c>
      <c r="B2867" s="118">
        <v>280</v>
      </c>
      <c r="C2867" s="7" t="s">
        <v>694</v>
      </c>
      <c r="D2867" s="7">
        <v>22</v>
      </c>
      <c r="E2867" s="156">
        <v>43685</v>
      </c>
      <c r="F2867" s="7">
        <v>5260</v>
      </c>
      <c r="G2867" s="7">
        <v>7854</v>
      </c>
      <c r="H2867" s="7">
        <v>7445</v>
      </c>
      <c r="I2867" s="7"/>
      <c r="J2867" s="152">
        <f t="shared" si="13"/>
        <v>18.718535469107554</v>
      </c>
      <c r="K2867" s="167"/>
      <c r="L2867" s="155"/>
      <c r="M2867" s="155"/>
      <c r="N2867" s="33"/>
      <c r="O2867" s="33"/>
      <c r="P2867" s="23">
        <f t="shared" si="1"/>
        <v>218.5</v>
      </c>
      <c r="Q2867" s="117"/>
    </row>
    <row r="2868" spans="1:17" ht="15.75" customHeight="1" x14ac:dyDescent="0.3">
      <c r="A2868" s="118">
        <v>3031</v>
      </c>
      <c r="B2868" s="118">
        <v>115</v>
      </c>
      <c r="C2868" s="57" t="s">
        <v>696</v>
      </c>
      <c r="D2868" s="57">
        <v>11</v>
      </c>
      <c r="E2868" s="58">
        <v>43571</v>
      </c>
      <c r="F2868" s="151">
        <v>5260</v>
      </c>
      <c r="G2868" s="57">
        <v>8384</v>
      </c>
      <c r="H2868" s="57">
        <v>7180</v>
      </c>
      <c r="I2868" s="57">
        <v>2</v>
      </c>
      <c r="J2868" s="152">
        <f t="shared" si="13"/>
        <v>62.708333333333336</v>
      </c>
      <c r="K2868" s="167">
        <v>0.25</v>
      </c>
      <c r="L2868" s="154">
        <f>AVERAGE(J2868:J2869)</f>
        <v>62.659882450620522</v>
      </c>
      <c r="M2868" s="154">
        <f>_xlfn.STDEV.S(J2868,J2869)</f>
        <v>6.8519895441409462E-2</v>
      </c>
      <c r="N2868" s="33">
        <v>2</v>
      </c>
      <c r="O2868" s="33"/>
      <c r="P2868" s="23">
        <f t="shared" si="1"/>
        <v>192</v>
      </c>
      <c r="Q2868" s="117">
        <f>AVERAGE(P2868:P2869)</f>
        <v>191.35</v>
      </c>
    </row>
    <row r="2869" spans="1:17" ht="15.75" customHeight="1" x14ac:dyDescent="0.3">
      <c r="A2869" s="118">
        <v>3032</v>
      </c>
      <c r="B2869" s="118">
        <v>116</v>
      </c>
      <c r="C2869" s="57" t="s">
        <v>696</v>
      </c>
      <c r="D2869" s="57">
        <v>11</v>
      </c>
      <c r="E2869" s="58">
        <v>43571</v>
      </c>
      <c r="F2869" s="151">
        <v>5263</v>
      </c>
      <c r="G2869" s="57">
        <v>8364</v>
      </c>
      <c r="H2869" s="57">
        <v>7170</v>
      </c>
      <c r="I2869" s="57"/>
      <c r="J2869" s="152">
        <f t="shared" si="13"/>
        <v>62.611431567907708</v>
      </c>
      <c r="K2869" s="167"/>
      <c r="L2869" s="155"/>
      <c r="M2869" s="155"/>
      <c r="N2869" s="33"/>
      <c r="O2869" s="33"/>
      <c r="P2869" s="23">
        <f t="shared" si="1"/>
        <v>190.7</v>
      </c>
      <c r="Q2869" s="117"/>
    </row>
    <row r="2870" spans="1:17" ht="15.75" customHeight="1" x14ac:dyDescent="0.3">
      <c r="A2870" s="118">
        <v>3925</v>
      </c>
      <c r="B2870" s="118">
        <v>347</v>
      </c>
      <c r="C2870" s="57" t="s">
        <v>696</v>
      </c>
      <c r="D2870" s="57">
        <v>14</v>
      </c>
      <c r="E2870" s="58">
        <v>43591</v>
      </c>
      <c r="F2870" s="151">
        <v>5189</v>
      </c>
      <c r="G2870" s="151">
        <v>7873</v>
      </c>
      <c r="H2870" s="57">
        <v>7241</v>
      </c>
      <c r="I2870" s="57"/>
      <c r="J2870" s="152">
        <f t="shared" si="13"/>
        <v>30.799220272904481</v>
      </c>
      <c r="K2870" s="167" t="s">
        <v>13</v>
      </c>
      <c r="L2870" s="154">
        <f>AVERAGE(J2870:J2871)</f>
        <v>31.721699363873348</v>
      </c>
      <c r="M2870" s="154">
        <f>_xlfn.STDEV.S(J2870,J2871)</f>
        <v>1.3045824414537786</v>
      </c>
      <c r="N2870" s="33"/>
      <c r="O2870" s="33"/>
      <c r="P2870" s="23">
        <f t="shared" si="1"/>
        <v>205.2</v>
      </c>
      <c r="Q2870" s="117">
        <f>AVERAGE(P2870:P2871)</f>
        <v>194.5</v>
      </c>
    </row>
    <row r="2871" spans="1:17" ht="15.75" customHeight="1" x14ac:dyDescent="0.3">
      <c r="A2871" s="118">
        <v>3926</v>
      </c>
      <c r="B2871" s="118">
        <v>348</v>
      </c>
      <c r="C2871" s="57" t="s">
        <v>696</v>
      </c>
      <c r="D2871" s="57">
        <v>14</v>
      </c>
      <c r="E2871" s="58">
        <v>43591</v>
      </c>
      <c r="F2871" s="151">
        <v>5195</v>
      </c>
      <c r="G2871" s="151">
        <v>7633</v>
      </c>
      <c r="H2871" s="57">
        <v>7033</v>
      </c>
      <c r="I2871" s="57"/>
      <c r="J2871" s="152">
        <f t="shared" si="13"/>
        <v>32.644178454842219</v>
      </c>
      <c r="K2871" s="167"/>
      <c r="L2871" s="155"/>
      <c r="M2871" s="155"/>
      <c r="N2871" s="33"/>
      <c r="O2871" s="33"/>
      <c r="P2871" s="23">
        <f t="shared" si="1"/>
        <v>183.8</v>
      </c>
      <c r="Q2871" s="117"/>
    </row>
    <row r="2872" spans="1:17" ht="15.75" customHeight="1" x14ac:dyDescent="0.3">
      <c r="A2872" s="118">
        <v>4575</v>
      </c>
      <c r="B2872" s="118">
        <v>281</v>
      </c>
      <c r="C2872" s="57" t="s">
        <v>696</v>
      </c>
      <c r="D2872" s="57">
        <v>16</v>
      </c>
      <c r="E2872" s="58">
        <v>43607</v>
      </c>
      <c r="F2872" s="57">
        <v>5275</v>
      </c>
      <c r="G2872" s="57">
        <v>8062</v>
      </c>
      <c r="H2872" s="57">
        <v>7440</v>
      </c>
      <c r="I2872" s="57">
        <v>2</v>
      </c>
      <c r="J2872" s="152">
        <f t="shared" si="13"/>
        <v>28.729792147806005</v>
      </c>
      <c r="K2872" s="167"/>
      <c r="L2872" s="154">
        <f>AVERAGE(J2872:J2873)</f>
        <v>28.602795147023496</v>
      </c>
      <c r="M2872" s="154">
        <f>_xlfn.STDEV.S(J2872,J2873)</f>
        <v>0.17960088088733137</v>
      </c>
      <c r="N2872" s="33"/>
      <c r="O2872" s="33"/>
      <c r="P2872" s="23">
        <f t="shared" si="1"/>
        <v>216.5</v>
      </c>
      <c r="Q2872" s="117">
        <f>AVERAGE(P2872:P2873)</f>
        <v>205.35</v>
      </c>
    </row>
    <row r="2873" spans="1:17" ht="15.75" customHeight="1" x14ac:dyDescent="0.3">
      <c r="A2873" s="118">
        <v>4576</v>
      </c>
      <c r="B2873" s="118">
        <v>282</v>
      </c>
      <c r="C2873" s="57" t="s">
        <v>696</v>
      </c>
      <c r="D2873" s="57">
        <v>16</v>
      </c>
      <c r="E2873" s="58">
        <v>43607</v>
      </c>
      <c r="F2873" s="57">
        <v>5225</v>
      </c>
      <c r="G2873" s="57">
        <v>7720</v>
      </c>
      <c r="H2873" s="57">
        <v>7167</v>
      </c>
      <c r="I2873" s="57"/>
      <c r="J2873" s="152">
        <f t="shared" si="13"/>
        <v>28.475798146240987</v>
      </c>
      <c r="K2873" s="167"/>
      <c r="L2873" s="155"/>
      <c r="M2873" s="155"/>
      <c r="N2873" s="33"/>
      <c r="O2873" s="33"/>
      <c r="P2873" s="23">
        <f t="shared" si="1"/>
        <v>194.2</v>
      </c>
      <c r="Q2873" s="117"/>
    </row>
    <row r="2874" spans="1:17" ht="15.75" customHeight="1" x14ac:dyDescent="0.3">
      <c r="A2874" s="118">
        <v>5221</v>
      </c>
      <c r="B2874" s="118">
        <v>281</v>
      </c>
      <c r="C2874" s="57" t="s">
        <v>696</v>
      </c>
      <c r="D2874" s="57">
        <v>18</v>
      </c>
      <c r="E2874" s="58">
        <v>43626</v>
      </c>
      <c r="F2874" s="57">
        <v>5275</v>
      </c>
      <c r="G2874" s="57">
        <v>8572</v>
      </c>
      <c r="H2874" s="57">
        <v>7914</v>
      </c>
      <c r="I2874" s="57">
        <v>9</v>
      </c>
      <c r="J2874" s="152">
        <f t="shared" si="13"/>
        <v>24.933687002652519</v>
      </c>
      <c r="K2874" s="167"/>
      <c r="L2874" s="154">
        <f>AVERAGE(J2874:J2875)</f>
        <v>24.822543357026113</v>
      </c>
      <c r="M2874" s="154">
        <f>_xlfn.STDEV.S(J2874,J2875)</f>
        <v>0.15718085101644982</v>
      </c>
      <c r="N2874" s="33"/>
      <c r="O2874" s="33"/>
      <c r="P2874" s="23">
        <f t="shared" si="1"/>
        <v>263.89999999999998</v>
      </c>
      <c r="Q2874" s="117">
        <f>AVERAGE(P2874:P2875)</f>
        <v>270.54999999999995</v>
      </c>
    </row>
    <row r="2875" spans="1:17" ht="15.75" customHeight="1" x14ac:dyDescent="0.3">
      <c r="A2875" s="118">
        <v>5222</v>
      </c>
      <c r="B2875" s="118">
        <v>282</v>
      </c>
      <c r="C2875" s="57" t="s">
        <v>696</v>
      </c>
      <c r="D2875" s="57">
        <v>18</v>
      </c>
      <c r="E2875" s="58">
        <v>43626</v>
      </c>
      <c r="F2875" s="57">
        <v>5225</v>
      </c>
      <c r="G2875" s="57">
        <v>8682</v>
      </c>
      <c r="H2875" s="57">
        <v>7997</v>
      </c>
      <c r="I2875" s="57"/>
      <c r="J2875" s="152">
        <f t="shared" si="13"/>
        <v>24.711399711399711</v>
      </c>
      <c r="K2875" s="167"/>
      <c r="L2875" s="155"/>
      <c r="M2875" s="155"/>
      <c r="N2875" s="33"/>
      <c r="O2875" s="33"/>
      <c r="P2875" s="23">
        <f t="shared" si="1"/>
        <v>277.2</v>
      </c>
      <c r="Q2875" s="117"/>
    </row>
    <row r="2876" spans="1:17" ht="15.75" customHeight="1" x14ac:dyDescent="0.3">
      <c r="A2876" s="118">
        <v>5729</v>
      </c>
      <c r="B2876" s="118">
        <v>173</v>
      </c>
      <c r="C2876" s="7" t="s">
        <v>696</v>
      </c>
      <c r="D2876" s="7">
        <v>21</v>
      </c>
      <c r="E2876" s="156">
        <v>43657</v>
      </c>
      <c r="F2876" s="7">
        <v>5227</v>
      </c>
      <c r="G2876" s="7">
        <v>7576</v>
      </c>
      <c r="H2876" s="7">
        <v>7164</v>
      </c>
      <c r="I2876" s="7">
        <v>9</v>
      </c>
      <c r="J2876" s="152">
        <f t="shared" si="13"/>
        <v>21.270005162622613</v>
      </c>
      <c r="K2876" s="167"/>
      <c r="L2876" s="154">
        <f>AVERAGE(J2876:J2877)</f>
        <v>21.118463141107746</v>
      </c>
      <c r="M2876" s="154">
        <f>_xlfn.STDEV.S(J2876,J2877)</f>
        <v>0.21431278209576318</v>
      </c>
      <c r="N2876" s="33"/>
      <c r="O2876" s="33"/>
      <c r="P2876" s="23">
        <f t="shared" si="1"/>
        <v>193.7</v>
      </c>
      <c r="Q2876" s="117">
        <f>AVERAGE(P2876:P2877)</f>
        <v>195.1</v>
      </c>
    </row>
    <row r="2877" spans="1:17" ht="15.75" customHeight="1" x14ac:dyDescent="0.3">
      <c r="A2877" s="118">
        <v>5730</v>
      </c>
      <c r="B2877" s="118">
        <v>174</v>
      </c>
      <c r="C2877" s="7" t="s">
        <v>696</v>
      </c>
      <c r="D2877" s="7">
        <v>21</v>
      </c>
      <c r="E2877" s="156">
        <v>43657</v>
      </c>
      <c r="F2877" s="7">
        <v>5182</v>
      </c>
      <c r="G2877" s="7">
        <v>7559</v>
      </c>
      <c r="H2877" s="7">
        <v>7147</v>
      </c>
      <c r="I2877" s="7"/>
      <c r="J2877" s="152">
        <f t="shared" si="13"/>
        <v>20.966921119592875</v>
      </c>
      <c r="K2877" s="167"/>
      <c r="L2877" s="155"/>
      <c r="M2877" s="155"/>
      <c r="N2877" s="33"/>
      <c r="O2877" s="33"/>
      <c r="P2877" s="23">
        <f t="shared" si="1"/>
        <v>196.5</v>
      </c>
      <c r="Q2877" s="117"/>
    </row>
    <row r="2878" spans="1:17" ht="15.75" customHeight="1" x14ac:dyDescent="0.3">
      <c r="A2878" s="118">
        <v>6315</v>
      </c>
      <c r="B2878" s="118">
        <v>281</v>
      </c>
      <c r="C2878" s="7" t="s">
        <v>696</v>
      </c>
      <c r="D2878" s="7">
        <v>22</v>
      </c>
      <c r="E2878" s="156">
        <v>43685</v>
      </c>
      <c r="F2878" s="7">
        <v>5275</v>
      </c>
      <c r="G2878" s="7">
        <v>7882</v>
      </c>
      <c r="H2878" s="7">
        <v>7478</v>
      </c>
      <c r="I2878" s="7">
        <v>9</v>
      </c>
      <c r="J2878" s="152">
        <f t="shared" si="13"/>
        <v>18.338629142078982</v>
      </c>
      <c r="K2878" s="167"/>
      <c r="L2878" s="154">
        <f>AVERAGE(J2878:J2879)</f>
        <v>18.666032295328332</v>
      </c>
      <c r="M2878" s="154">
        <f>_xlfn.STDEV.S(J2878,J2879)</f>
        <v>0.46301797968894698</v>
      </c>
      <c r="N2878" s="33"/>
      <c r="O2878" s="33"/>
      <c r="P2878" s="23">
        <f t="shared" si="1"/>
        <v>220.3</v>
      </c>
      <c r="Q2878" s="117">
        <f>AVERAGE(P2878:P2879)</f>
        <v>224.4</v>
      </c>
    </row>
    <row r="2879" spans="1:17" ht="15.75" customHeight="1" x14ac:dyDescent="0.3">
      <c r="A2879" s="118">
        <v>6316</v>
      </c>
      <c r="B2879" s="118">
        <v>281</v>
      </c>
      <c r="C2879" s="7" t="s">
        <v>696</v>
      </c>
      <c r="D2879" s="7">
        <v>22</v>
      </c>
      <c r="E2879" s="156">
        <v>43685</v>
      </c>
      <c r="F2879" s="7">
        <v>5275</v>
      </c>
      <c r="G2879" s="7">
        <v>7994</v>
      </c>
      <c r="H2879" s="7">
        <v>7560</v>
      </c>
      <c r="I2879" s="7"/>
      <c r="J2879" s="152">
        <f t="shared" si="13"/>
        <v>18.993435448577682</v>
      </c>
      <c r="K2879" s="167"/>
      <c r="L2879" s="155"/>
      <c r="M2879" s="155"/>
      <c r="N2879" s="33"/>
      <c r="O2879" s="33"/>
      <c r="P2879" s="23">
        <f t="shared" si="1"/>
        <v>228.5</v>
      </c>
      <c r="Q2879" s="117"/>
    </row>
    <row r="2880" spans="1:17" ht="15.75" customHeight="1" x14ac:dyDescent="0.3">
      <c r="A2880" s="118">
        <v>3547</v>
      </c>
      <c r="B2880" s="118">
        <v>303</v>
      </c>
      <c r="C2880" s="67" t="s">
        <v>697</v>
      </c>
      <c r="D2880" s="67">
        <v>13</v>
      </c>
      <c r="E2880" s="68">
        <v>43587</v>
      </c>
      <c r="F2880" s="67">
        <v>5303</v>
      </c>
      <c r="G2880" s="67">
        <v>7607</v>
      </c>
      <c r="H2880" s="67">
        <v>7116</v>
      </c>
      <c r="I2880" s="67">
        <v>1</v>
      </c>
      <c r="J2880" s="157">
        <f t="shared" si="13"/>
        <v>27.082184225041367</v>
      </c>
      <c r="K2880" s="168" t="s">
        <v>13</v>
      </c>
      <c r="L2880" s="159">
        <f>AVERAGE(J2880:J2881)</f>
        <v>27.65691424282058</v>
      </c>
      <c r="M2880" s="159">
        <f>_xlfn.STDEV.S(J2880,J2881)</f>
        <v>0.81279098584629361</v>
      </c>
      <c r="N2880" s="33">
        <v>1</v>
      </c>
      <c r="O2880" s="33"/>
      <c r="P2880" s="23">
        <f t="shared" si="1"/>
        <v>181.3</v>
      </c>
      <c r="Q2880" s="117">
        <f>AVERAGE(P2880:P2881)</f>
        <v>187.35000000000002</v>
      </c>
    </row>
    <row r="2881" spans="1:17" ht="15.75" customHeight="1" x14ac:dyDescent="0.3">
      <c r="A2881" s="118">
        <v>3548</v>
      </c>
      <c r="B2881" s="118">
        <v>304</v>
      </c>
      <c r="C2881" s="67" t="s">
        <v>697</v>
      </c>
      <c r="D2881" s="67">
        <v>13</v>
      </c>
      <c r="E2881" s="68">
        <v>43587</v>
      </c>
      <c r="F2881" s="67">
        <v>5212</v>
      </c>
      <c r="G2881" s="67">
        <v>7692</v>
      </c>
      <c r="H2881" s="67">
        <v>7146</v>
      </c>
      <c r="I2881" s="67"/>
      <c r="J2881" s="157">
        <f t="shared" si="13"/>
        <v>28.231644260599793</v>
      </c>
      <c r="K2881" s="168"/>
      <c r="L2881" s="160"/>
      <c r="M2881" s="160"/>
      <c r="N2881" s="33"/>
      <c r="O2881" s="33"/>
      <c r="P2881" s="23">
        <f t="shared" si="1"/>
        <v>193.4</v>
      </c>
      <c r="Q2881" s="117"/>
    </row>
    <row r="2882" spans="1:17" ht="15.75" customHeight="1" x14ac:dyDescent="0.3">
      <c r="A2882" s="118">
        <v>4265</v>
      </c>
      <c r="B2882" s="118">
        <v>295</v>
      </c>
      <c r="C2882" s="67" t="s">
        <v>697</v>
      </c>
      <c r="D2882" s="67">
        <v>15</v>
      </c>
      <c r="E2882" s="68">
        <v>43599</v>
      </c>
      <c r="F2882" s="67">
        <v>5221</v>
      </c>
      <c r="G2882" s="67">
        <v>8092</v>
      </c>
      <c r="H2882" s="67">
        <v>7438</v>
      </c>
      <c r="I2882" s="67"/>
      <c r="J2882" s="157">
        <f t="shared" si="13"/>
        <v>29.499323410013535</v>
      </c>
      <c r="K2882" s="160"/>
      <c r="L2882" s="159">
        <f>AVERAGE(J2882:J2883)</f>
        <v>29.228687415426251</v>
      </c>
      <c r="M2882" s="159">
        <f>_xlfn.STDEV.S(J2882,J2883)</f>
        <v>0.38273709401166611</v>
      </c>
      <c r="N2882" s="33"/>
      <c r="O2882" s="33"/>
      <c r="P2882" s="23">
        <f t="shared" si="1"/>
        <v>221.7</v>
      </c>
      <c r="Q2882" s="117">
        <f>AVERAGE(P2882:P2883)</f>
        <v>221.7</v>
      </c>
    </row>
    <row r="2883" spans="1:17" ht="15.75" customHeight="1" x14ac:dyDescent="0.3">
      <c r="A2883" s="118">
        <v>4266</v>
      </c>
      <c r="B2883" s="118">
        <v>296</v>
      </c>
      <c r="C2883" s="67" t="s">
        <v>697</v>
      </c>
      <c r="D2883" s="67">
        <v>15</v>
      </c>
      <c r="E2883" s="68">
        <v>43599</v>
      </c>
      <c r="F2883" s="67">
        <v>5271</v>
      </c>
      <c r="G2883" s="67">
        <v>8130</v>
      </c>
      <c r="H2883" s="67">
        <v>7488</v>
      </c>
      <c r="I2883" s="67"/>
      <c r="J2883" s="157">
        <f t="shared" si="13"/>
        <v>28.95805142083897</v>
      </c>
      <c r="K2883" s="160"/>
      <c r="L2883" s="160"/>
      <c r="M2883" s="160"/>
      <c r="N2883" s="33"/>
      <c r="O2883" s="33"/>
      <c r="P2883" s="23">
        <f t="shared" si="1"/>
        <v>221.7</v>
      </c>
      <c r="Q2883" s="117"/>
    </row>
    <row r="2884" spans="1:17" ht="15.75" customHeight="1" x14ac:dyDescent="0.3">
      <c r="A2884" s="118">
        <v>4911</v>
      </c>
      <c r="B2884" s="118">
        <v>295</v>
      </c>
      <c r="C2884" s="67" t="s">
        <v>697</v>
      </c>
      <c r="D2884" s="67">
        <v>17</v>
      </c>
      <c r="E2884" s="68">
        <v>43619</v>
      </c>
      <c r="F2884" s="67">
        <v>5221</v>
      </c>
      <c r="G2884" s="67">
        <v>8026</v>
      </c>
      <c r="H2884" s="67">
        <v>7491</v>
      </c>
      <c r="I2884" s="67"/>
      <c r="J2884" s="157">
        <f t="shared" si="13"/>
        <v>23.568281938325992</v>
      </c>
      <c r="K2884" s="168"/>
      <c r="L2884" s="159">
        <f>AVERAGE(J2884:J2885)</f>
        <v>23.72077639977433</v>
      </c>
      <c r="M2884" s="159">
        <f>_xlfn.STDEV.S(J2884,J2885)</f>
        <v>0.21565973556702084</v>
      </c>
      <c r="N2884" s="33"/>
      <c r="O2884" s="33"/>
      <c r="P2884" s="23">
        <f t="shared" si="1"/>
        <v>227</v>
      </c>
      <c r="Q2884" s="117">
        <f>AVERAGE(P2884:P2885)</f>
        <v>225.55</v>
      </c>
    </row>
    <row r="2885" spans="1:17" ht="15.75" customHeight="1" x14ac:dyDescent="0.3">
      <c r="A2885" s="118">
        <v>4912</v>
      </c>
      <c r="B2885" s="118">
        <v>296</v>
      </c>
      <c r="C2885" s="67" t="s">
        <v>697</v>
      </c>
      <c r="D2885" s="67">
        <v>17</v>
      </c>
      <c r="E2885" s="68">
        <v>43619</v>
      </c>
      <c r="F2885" s="67">
        <v>5271</v>
      </c>
      <c r="G2885" s="67">
        <v>8047</v>
      </c>
      <c r="H2885" s="67">
        <v>7512</v>
      </c>
      <c r="I2885" s="67"/>
      <c r="J2885" s="157">
        <f t="shared" si="13"/>
        <v>23.873270861222668</v>
      </c>
      <c r="K2885" s="168"/>
      <c r="L2885" s="160"/>
      <c r="M2885" s="160"/>
      <c r="N2885" s="33"/>
      <c r="O2885" s="33"/>
      <c r="P2885" s="23">
        <f t="shared" si="1"/>
        <v>224.1</v>
      </c>
      <c r="Q2885" s="117"/>
    </row>
    <row r="2886" spans="1:17" ht="15.75" customHeight="1" x14ac:dyDescent="0.3">
      <c r="A2886" s="118">
        <v>5487</v>
      </c>
      <c r="B2886" s="118">
        <v>225</v>
      </c>
      <c r="C2886" s="7" t="s">
        <v>697</v>
      </c>
      <c r="D2886" s="7">
        <v>19</v>
      </c>
      <c r="E2886" s="156">
        <v>43637</v>
      </c>
      <c r="F2886" s="7">
        <v>5260</v>
      </c>
      <c r="G2886" s="7">
        <v>7615</v>
      </c>
      <c r="H2886" s="7">
        <v>7141</v>
      </c>
      <c r="I2886" s="7">
        <v>7</v>
      </c>
      <c r="J2886" s="161">
        <f t="shared" si="13"/>
        <v>25.199362041467303</v>
      </c>
      <c r="K2886" s="170"/>
      <c r="L2886" s="162">
        <f>AVERAGE(J2886:J2887)</f>
        <v>25.356994130159435</v>
      </c>
      <c r="M2886" s="162">
        <f>_xlfn.STDEV.S(J2886,J2887)</f>
        <v>0.22292543769361461</v>
      </c>
      <c r="N2886" s="33"/>
      <c r="O2886" s="33"/>
      <c r="P2886" s="23">
        <f t="shared" si="1"/>
        <v>188.1</v>
      </c>
      <c r="Q2886" s="117">
        <f>AVERAGE(P2886:P2887)</f>
        <v>186.35</v>
      </c>
    </row>
    <row r="2887" spans="1:17" ht="15.75" customHeight="1" x14ac:dyDescent="0.3">
      <c r="A2887" s="118">
        <v>5488</v>
      </c>
      <c r="B2887" s="118">
        <v>226</v>
      </c>
      <c r="C2887" s="7" t="s">
        <v>697</v>
      </c>
      <c r="D2887" s="7">
        <v>19</v>
      </c>
      <c r="E2887" s="156">
        <v>43637</v>
      </c>
      <c r="F2887" s="7">
        <v>5197</v>
      </c>
      <c r="G2887" s="7">
        <v>7514</v>
      </c>
      <c r="H2887" s="7">
        <v>7043</v>
      </c>
      <c r="I2887" s="7"/>
      <c r="J2887" s="161">
        <f t="shared" si="13"/>
        <v>25.514626218851571</v>
      </c>
      <c r="K2887" s="170"/>
      <c r="L2887" s="23"/>
      <c r="M2887" s="23"/>
      <c r="N2887" s="33"/>
      <c r="O2887" s="33"/>
      <c r="P2887" s="23">
        <f t="shared" si="1"/>
        <v>184.6</v>
      </c>
      <c r="Q2887" s="117"/>
    </row>
    <row r="2888" spans="1:17" ht="15.75" customHeight="1" x14ac:dyDescent="0.3">
      <c r="A2888" s="118">
        <v>6317</v>
      </c>
      <c r="B2888" s="118">
        <v>282</v>
      </c>
      <c r="C2888" s="7" t="s">
        <v>697</v>
      </c>
      <c r="D2888" s="7">
        <v>22</v>
      </c>
      <c r="E2888" s="156">
        <v>43685</v>
      </c>
      <c r="F2888" s="7">
        <v>5225</v>
      </c>
      <c r="G2888" s="7">
        <v>7449</v>
      </c>
      <c r="H2888" s="7">
        <v>7110</v>
      </c>
      <c r="I2888" s="7">
        <v>7</v>
      </c>
      <c r="J2888" s="152">
        <f t="shared" si="13"/>
        <v>17.984084880636605</v>
      </c>
      <c r="K2888" s="167"/>
      <c r="L2888" s="154">
        <f>AVERAGE(J2888:J2889)</f>
        <v>18.135055540754983</v>
      </c>
      <c r="M2888" s="154">
        <f>_xlfn.STDEV.S(J2888,J2889)</f>
        <v>0.21350475505983005</v>
      </c>
      <c r="N2888" s="33"/>
      <c r="O2888" s="33"/>
      <c r="P2888" s="23">
        <f t="shared" si="1"/>
        <v>188.5</v>
      </c>
      <c r="Q2888" s="117">
        <f>AVERAGE(P2888:P2889)</f>
        <v>185.85</v>
      </c>
    </row>
    <row r="2889" spans="1:17" ht="15.75" customHeight="1" x14ac:dyDescent="0.3">
      <c r="A2889" s="118">
        <v>6318</v>
      </c>
      <c r="B2889" s="118">
        <v>282</v>
      </c>
      <c r="C2889" s="7" t="s">
        <v>697</v>
      </c>
      <c r="D2889" s="7">
        <v>22</v>
      </c>
      <c r="E2889" s="156">
        <v>43685</v>
      </c>
      <c r="F2889" s="7">
        <v>5225</v>
      </c>
      <c r="G2889" s="7">
        <v>7392</v>
      </c>
      <c r="H2889" s="7">
        <v>7057</v>
      </c>
      <c r="I2889" s="7"/>
      <c r="J2889" s="152">
        <f t="shared" si="13"/>
        <v>18.286026200873362</v>
      </c>
      <c r="K2889" s="167"/>
      <c r="L2889" s="155"/>
      <c r="M2889" s="155"/>
      <c r="N2889" s="33"/>
      <c r="O2889" s="33"/>
      <c r="P2889" s="23">
        <f t="shared" si="1"/>
        <v>183.2</v>
      </c>
      <c r="Q2889" s="117"/>
    </row>
    <row r="2890" spans="1:17" ht="15.75" customHeight="1" x14ac:dyDescent="0.3">
      <c r="A2890" s="118">
        <v>3549</v>
      </c>
      <c r="B2890" s="118">
        <v>305</v>
      </c>
      <c r="C2890" s="67" t="s">
        <v>698</v>
      </c>
      <c r="D2890" s="67">
        <v>13</v>
      </c>
      <c r="E2890" s="68">
        <v>43587</v>
      </c>
      <c r="F2890" s="67">
        <v>5301</v>
      </c>
      <c r="G2890" s="67">
        <v>8000</v>
      </c>
      <c r="H2890" s="67">
        <v>7130</v>
      </c>
      <c r="I2890" s="67">
        <v>1</v>
      </c>
      <c r="J2890" s="174">
        <f t="shared" si="13"/>
        <v>47.566976489885185</v>
      </c>
      <c r="K2890" s="168" t="s">
        <v>13</v>
      </c>
      <c r="L2890" s="159">
        <f>AVERAGE(J2890:J2891)</f>
        <v>42.77172353906024</v>
      </c>
      <c r="M2890" s="159">
        <f>_xlfn.STDEV.S(J2890,J2891)</f>
        <v>6.7815117580662685</v>
      </c>
      <c r="N2890" s="33">
        <v>1</v>
      </c>
      <c r="O2890" s="33"/>
      <c r="P2890" s="23">
        <f t="shared" si="1"/>
        <v>182.9</v>
      </c>
      <c r="Q2890" s="117">
        <f>AVERAGE(P2890:P2891)</f>
        <v>197.7</v>
      </c>
    </row>
    <row r="2891" spans="1:17" ht="15.75" customHeight="1" x14ac:dyDescent="0.3">
      <c r="A2891" s="118">
        <v>3550</v>
      </c>
      <c r="B2891" s="118">
        <v>306</v>
      </c>
      <c r="C2891" s="67" t="s">
        <v>698</v>
      </c>
      <c r="D2891" s="67">
        <v>13</v>
      </c>
      <c r="E2891" s="68">
        <v>43587</v>
      </c>
      <c r="F2891" s="67">
        <v>5254</v>
      </c>
      <c r="G2891" s="67">
        <v>8186</v>
      </c>
      <c r="H2891" s="67">
        <v>7379</v>
      </c>
      <c r="I2891" s="67"/>
      <c r="J2891" s="174">
        <f t="shared" si="13"/>
        <v>37.976470588235294</v>
      </c>
      <c r="K2891" s="168"/>
      <c r="L2891" s="160"/>
      <c r="M2891" s="160"/>
      <c r="N2891" s="33"/>
      <c r="O2891" s="33"/>
      <c r="P2891" s="23">
        <f t="shared" si="1"/>
        <v>212.5</v>
      </c>
      <c r="Q2891" s="117"/>
    </row>
    <row r="2892" spans="1:17" ht="15.75" customHeight="1" x14ac:dyDescent="0.3">
      <c r="A2892" s="118">
        <v>4267</v>
      </c>
      <c r="B2892" s="118">
        <v>297</v>
      </c>
      <c r="C2892" s="67" t="s">
        <v>698</v>
      </c>
      <c r="D2892" s="67">
        <v>15</v>
      </c>
      <c r="E2892" s="68">
        <v>43599</v>
      </c>
      <c r="F2892" s="67">
        <v>5213</v>
      </c>
      <c r="G2892" s="67">
        <v>7524</v>
      </c>
      <c r="H2892" s="67">
        <v>7031</v>
      </c>
      <c r="I2892" s="67"/>
      <c r="J2892" s="157">
        <f t="shared" si="13"/>
        <v>27.117711771177117</v>
      </c>
      <c r="K2892" s="160"/>
      <c r="L2892" s="159">
        <f>AVERAGE(J2892:J2893)</f>
        <v>20.030937103862669</v>
      </c>
      <c r="M2892" s="159">
        <f>_xlfn.STDEV.S(J2892,J2893)</f>
        <v>10.022212847998173</v>
      </c>
      <c r="N2892" s="33"/>
      <c r="O2892" s="33"/>
      <c r="P2892" s="23">
        <f t="shared" si="1"/>
        <v>181.8</v>
      </c>
      <c r="Q2892" s="117">
        <f>AVERAGE(P2892:P2893)</f>
        <v>209.10000000000002</v>
      </c>
    </row>
    <row r="2893" spans="1:17" ht="15.75" customHeight="1" x14ac:dyDescent="0.3">
      <c r="A2893" s="118">
        <v>4268</v>
      </c>
      <c r="B2893" s="118">
        <v>298</v>
      </c>
      <c r="C2893" s="67" t="s">
        <v>698</v>
      </c>
      <c r="D2893" s="67">
        <v>15</v>
      </c>
      <c r="E2893" s="68">
        <v>43599</v>
      </c>
      <c r="F2893" s="67">
        <v>5210</v>
      </c>
      <c r="G2893" s="67">
        <v>7880</v>
      </c>
      <c r="H2893" s="67">
        <v>7574</v>
      </c>
      <c r="I2893" s="67"/>
      <c r="J2893" s="157">
        <f t="shared" si="13"/>
        <v>12.944162436548224</v>
      </c>
      <c r="K2893" s="160"/>
      <c r="L2893" s="160"/>
      <c r="M2893" s="160"/>
      <c r="N2893" s="33"/>
      <c r="O2893" s="33"/>
      <c r="P2893" s="23">
        <f t="shared" si="1"/>
        <v>236.4</v>
      </c>
      <c r="Q2893" s="117"/>
    </row>
    <row r="2894" spans="1:17" ht="15.75" customHeight="1" x14ac:dyDescent="0.3">
      <c r="A2894" s="118">
        <v>4913</v>
      </c>
      <c r="B2894" s="118">
        <v>297</v>
      </c>
      <c r="C2894" s="67" t="s">
        <v>698</v>
      </c>
      <c r="D2894" s="67">
        <v>17</v>
      </c>
      <c r="E2894" s="68">
        <v>43619</v>
      </c>
      <c r="F2894" s="67">
        <v>5213</v>
      </c>
      <c r="G2894" s="67">
        <v>8051</v>
      </c>
      <c r="H2894" s="67">
        <v>7437</v>
      </c>
      <c r="I2894" s="67"/>
      <c r="J2894" s="157">
        <f t="shared" si="13"/>
        <v>27.60791366906475</v>
      </c>
      <c r="K2894" s="168"/>
      <c r="L2894" s="159">
        <f>AVERAGE(J2894:J2895)</f>
        <v>27.634221764932015</v>
      </c>
      <c r="M2894" s="159">
        <f>_xlfn.STDEV.S(J2894,J2895)</f>
        <v>3.7205265975699633E-2</v>
      </c>
      <c r="N2894" s="33"/>
      <c r="O2894" s="33"/>
      <c r="P2894" s="23">
        <f t="shared" si="1"/>
        <v>222.4</v>
      </c>
      <c r="Q2894" s="117">
        <f>AVERAGE(P2894:P2895)</f>
        <v>222.55</v>
      </c>
    </row>
    <row r="2895" spans="1:17" ht="15.75" customHeight="1" x14ac:dyDescent="0.3">
      <c r="A2895" s="118">
        <v>4914</v>
      </c>
      <c r="B2895" s="118">
        <v>298</v>
      </c>
      <c r="C2895" s="67" t="s">
        <v>698</v>
      </c>
      <c r="D2895" s="67">
        <v>17</v>
      </c>
      <c r="E2895" s="68">
        <v>43619</v>
      </c>
      <c r="F2895" s="67">
        <v>5210</v>
      </c>
      <c r="G2895" s="67">
        <v>8053</v>
      </c>
      <c r="H2895" s="67">
        <v>7437</v>
      </c>
      <c r="I2895" s="67"/>
      <c r="J2895" s="157">
        <f t="shared" si="13"/>
        <v>27.660529860799283</v>
      </c>
      <c r="K2895" s="168"/>
      <c r="L2895" s="160"/>
      <c r="M2895" s="160"/>
      <c r="N2895" s="33"/>
      <c r="O2895" s="33"/>
      <c r="P2895" s="23">
        <f t="shared" si="1"/>
        <v>222.7</v>
      </c>
      <c r="Q2895" s="117"/>
    </row>
    <row r="2896" spans="1:17" ht="15.75" customHeight="1" x14ac:dyDescent="0.3">
      <c r="A2896" s="118">
        <v>5489</v>
      </c>
      <c r="B2896" s="118">
        <v>227</v>
      </c>
      <c r="C2896" s="7" t="s">
        <v>698</v>
      </c>
      <c r="D2896" s="7">
        <v>19</v>
      </c>
      <c r="E2896" s="156">
        <v>43637</v>
      </c>
      <c r="F2896" s="7">
        <v>5247</v>
      </c>
      <c r="G2896" s="7">
        <v>7483</v>
      </c>
      <c r="H2896" s="7">
        <v>7041</v>
      </c>
      <c r="I2896" s="7">
        <v>6</v>
      </c>
      <c r="J2896" s="161">
        <f t="shared" si="13"/>
        <v>24.637681159420293</v>
      </c>
      <c r="K2896" s="170"/>
      <c r="L2896" s="162">
        <f>AVERAGE(J2896:J2897)</f>
        <v>25.695008804009213</v>
      </c>
      <c r="M2896" s="162">
        <f>_xlfn.STDEV.S(J2896,J2897)</f>
        <v>1.4952870948496477</v>
      </c>
      <c r="N2896" s="33"/>
      <c r="O2896" s="33"/>
      <c r="P2896" s="23">
        <f t="shared" si="1"/>
        <v>179.4</v>
      </c>
      <c r="Q2896" s="117">
        <f>AVERAGE(P2896:P2897)</f>
        <v>175.3</v>
      </c>
    </row>
    <row r="2897" spans="1:17" ht="15.75" customHeight="1" x14ac:dyDescent="0.3">
      <c r="A2897" s="118">
        <v>5490</v>
      </c>
      <c r="B2897" s="118">
        <v>228</v>
      </c>
      <c r="C2897" s="7" t="s">
        <v>698</v>
      </c>
      <c r="D2897" s="7">
        <v>19</v>
      </c>
      <c r="E2897" s="156">
        <v>43637</v>
      </c>
      <c r="F2897" s="7">
        <v>5238</v>
      </c>
      <c r="G2897" s="7">
        <v>7408</v>
      </c>
      <c r="H2897" s="7">
        <v>6950</v>
      </c>
      <c r="I2897" s="7"/>
      <c r="J2897" s="161">
        <f t="shared" si="13"/>
        <v>26.752336448598129</v>
      </c>
      <c r="K2897" s="170"/>
      <c r="L2897" s="23"/>
      <c r="M2897" s="23"/>
      <c r="N2897" s="33"/>
      <c r="O2897" s="33"/>
      <c r="P2897" s="23">
        <f t="shared" si="1"/>
        <v>171.2</v>
      </c>
      <c r="Q2897" s="117"/>
    </row>
    <row r="2898" spans="1:17" ht="15.75" customHeight="1" x14ac:dyDescent="0.3">
      <c r="A2898" s="118">
        <v>6319</v>
      </c>
      <c r="B2898" s="118">
        <v>283</v>
      </c>
      <c r="C2898" s="7" t="s">
        <v>698</v>
      </c>
      <c r="D2898" s="7">
        <v>22</v>
      </c>
      <c r="E2898" s="156">
        <v>43685</v>
      </c>
      <c r="F2898" s="7">
        <v>5211</v>
      </c>
      <c r="G2898" s="7">
        <v>7351</v>
      </c>
      <c r="H2898" s="7">
        <v>7040</v>
      </c>
      <c r="I2898" s="7">
        <v>6</v>
      </c>
      <c r="J2898" s="152">
        <f t="shared" si="13"/>
        <v>17.00382722799344</v>
      </c>
      <c r="K2898" s="167"/>
      <c r="L2898" s="154">
        <f>AVERAGE(J2898:J2899)</f>
        <v>17.071096003933825</v>
      </c>
      <c r="M2898" s="154">
        <f>_xlfn.STDEV.S(J2898,J2899)</f>
        <v>9.5132415259130895E-2</v>
      </c>
      <c r="N2898" s="33"/>
      <c r="O2898" s="33"/>
      <c r="P2898" s="23">
        <f t="shared" si="1"/>
        <v>182.9</v>
      </c>
      <c r="Q2898" s="117">
        <f>AVERAGE(P2898:P2899)</f>
        <v>186.85000000000002</v>
      </c>
    </row>
    <row r="2899" spans="1:17" ht="15.75" customHeight="1" x14ac:dyDescent="0.3">
      <c r="A2899" s="118">
        <v>6320</v>
      </c>
      <c r="B2899" s="118">
        <v>283</v>
      </c>
      <c r="C2899" s="7" t="s">
        <v>698</v>
      </c>
      <c r="D2899" s="7">
        <v>22</v>
      </c>
      <c r="E2899" s="156">
        <v>43685</v>
      </c>
      <c r="F2899" s="7">
        <v>5211</v>
      </c>
      <c r="G2899" s="7">
        <v>7446</v>
      </c>
      <c r="H2899" s="7">
        <v>7119</v>
      </c>
      <c r="I2899" s="7"/>
      <c r="J2899" s="152">
        <f t="shared" si="13"/>
        <v>17.138364779874212</v>
      </c>
      <c r="K2899" s="167"/>
      <c r="L2899" s="155"/>
      <c r="M2899" s="155"/>
      <c r="N2899" s="33"/>
      <c r="O2899" s="33"/>
      <c r="P2899" s="23">
        <f t="shared" si="1"/>
        <v>190.8</v>
      </c>
      <c r="Q2899" s="117"/>
    </row>
    <row r="2900" spans="1:17" ht="15.75" customHeight="1" x14ac:dyDescent="0.3">
      <c r="A2900" s="118">
        <v>3551</v>
      </c>
      <c r="B2900" s="118">
        <v>307</v>
      </c>
      <c r="C2900" s="67" t="s">
        <v>699</v>
      </c>
      <c r="D2900" s="67">
        <v>13</v>
      </c>
      <c r="E2900" s="68">
        <v>43587</v>
      </c>
      <c r="F2900" s="67">
        <v>5223</v>
      </c>
      <c r="G2900" s="67">
        <v>8994</v>
      </c>
      <c r="H2900" s="67">
        <v>8015</v>
      </c>
      <c r="I2900" s="67">
        <v>1</v>
      </c>
      <c r="J2900" s="157">
        <f t="shared" si="13"/>
        <v>35.064469914040117</v>
      </c>
      <c r="K2900" s="168" t="s">
        <v>407</v>
      </c>
      <c r="L2900" s="159">
        <f>AVERAGE(J2900:J2901)</f>
        <v>35.329120096539853</v>
      </c>
      <c r="M2900" s="159">
        <f>_xlfn.STDEV.S(J2900,J2901)</f>
        <v>0.37427187737563611</v>
      </c>
      <c r="N2900" s="33">
        <v>1</v>
      </c>
      <c r="O2900" s="33"/>
      <c r="P2900" s="23">
        <f t="shared" si="1"/>
        <v>279.2</v>
      </c>
      <c r="Q2900" s="117">
        <f>AVERAGE(P2900:P2901)</f>
        <v>293.7</v>
      </c>
    </row>
    <row r="2901" spans="1:17" ht="15.75" customHeight="1" x14ac:dyDescent="0.3">
      <c r="A2901" s="118">
        <v>3552</v>
      </c>
      <c r="B2901" s="118">
        <v>308</v>
      </c>
      <c r="C2901" s="67" t="s">
        <v>699</v>
      </c>
      <c r="D2901" s="67">
        <v>13</v>
      </c>
      <c r="E2901" s="68">
        <v>43587</v>
      </c>
      <c r="F2901" s="67">
        <v>5201</v>
      </c>
      <c r="G2901" s="67">
        <v>9380</v>
      </c>
      <c r="H2901" s="67">
        <v>8283</v>
      </c>
      <c r="I2901" s="67"/>
      <c r="J2901" s="157">
        <f t="shared" si="13"/>
        <v>35.593770279039582</v>
      </c>
      <c r="K2901" s="168"/>
      <c r="L2901" s="160"/>
      <c r="M2901" s="160"/>
      <c r="N2901" s="33"/>
      <c r="O2901" s="33"/>
      <c r="P2901" s="23">
        <f t="shared" si="1"/>
        <v>308.2</v>
      </c>
      <c r="Q2901" s="117"/>
    </row>
    <row r="2902" spans="1:17" ht="15.75" customHeight="1" x14ac:dyDescent="0.3">
      <c r="A2902" s="118">
        <v>4269</v>
      </c>
      <c r="B2902" s="118">
        <v>299</v>
      </c>
      <c r="C2902" s="67" t="s">
        <v>699</v>
      </c>
      <c r="D2902" s="67">
        <v>15</v>
      </c>
      <c r="E2902" s="68">
        <v>43599</v>
      </c>
      <c r="F2902" s="67">
        <v>5236</v>
      </c>
      <c r="G2902" s="67">
        <v>9200</v>
      </c>
      <c r="H2902" s="67">
        <v>8224</v>
      </c>
      <c r="I2902" s="67"/>
      <c r="J2902" s="157">
        <f t="shared" si="13"/>
        <v>32.663989290495316</v>
      </c>
      <c r="K2902" s="160"/>
      <c r="L2902" s="159">
        <f>AVERAGE(J2902:J2903)</f>
        <v>31.839134886917375</v>
      </c>
      <c r="M2902" s="159">
        <f>_xlfn.STDEV.S(J2902,J2903)</f>
        <v>1.1665202845230946</v>
      </c>
      <c r="N2902" s="33"/>
      <c r="O2902" s="33"/>
      <c r="P2902" s="23">
        <f t="shared" si="1"/>
        <v>298.8</v>
      </c>
      <c r="Q2902" s="117">
        <f>AVERAGE(P2902:P2903)</f>
        <v>285.95000000000005</v>
      </c>
    </row>
    <row r="2903" spans="1:17" ht="15.75" customHeight="1" x14ac:dyDescent="0.3">
      <c r="A2903" s="118">
        <v>4270</v>
      </c>
      <c r="B2903" s="118">
        <v>300</v>
      </c>
      <c r="C2903" s="67" t="s">
        <v>699</v>
      </c>
      <c r="D2903" s="67">
        <v>15</v>
      </c>
      <c r="E2903" s="68">
        <v>43599</v>
      </c>
      <c r="F2903" s="67">
        <v>5223</v>
      </c>
      <c r="G2903" s="67">
        <v>8801</v>
      </c>
      <c r="H2903" s="67">
        <v>7954</v>
      </c>
      <c r="I2903" s="67"/>
      <c r="J2903" s="157">
        <f t="shared" si="13"/>
        <v>31.014280483339434</v>
      </c>
      <c r="K2903" s="160"/>
      <c r="L2903" s="160"/>
      <c r="M2903" s="160"/>
      <c r="N2903" s="33"/>
      <c r="O2903" s="33"/>
      <c r="P2903" s="23">
        <f t="shared" si="1"/>
        <v>273.10000000000002</v>
      </c>
      <c r="Q2903" s="117"/>
    </row>
    <row r="2904" spans="1:17" ht="15.75" customHeight="1" x14ac:dyDescent="0.3">
      <c r="A2904" s="118">
        <v>4915</v>
      </c>
      <c r="B2904" s="118">
        <v>299</v>
      </c>
      <c r="C2904" s="67" t="s">
        <v>699</v>
      </c>
      <c r="D2904" s="67">
        <v>17</v>
      </c>
      <c r="E2904" s="68">
        <v>43619</v>
      </c>
      <c r="F2904" s="67">
        <v>5236</v>
      </c>
      <c r="G2904" s="67">
        <v>8793</v>
      </c>
      <c r="H2904" s="67">
        <v>8000</v>
      </c>
      <c r="I2904" s="67"/>
      <c r="J2904" s="157">
        <f t="shared" si="13"/>
        <v>28.69030390738061</v>
      </c>
      <c r="K2904" s="168"/>
      <c r="L2904" s="159">
        <f>AVERAGE(J2904:J2905)</f>
        <v>29.102468156402651</v>
      </c>
      <c r="M2904" s="159">
        <f>_xlfn.STDEV.S(J2904,J2905)</f>
        <v>0.58288827089229456</v>
      </c>
      <c r="N2904" s="33"/>
      <c r="O2904" s="33"/>
      <c r="P2904" s="23">
        <f t="shared" si="1"/>
        <v>276.39999999999998</v>
      </c>
      <c r="Q2904" s="117">
        <f>AVERAGE(P2904:P2905)</f>
        <v>278.29999999999995</v>
      </c>
    </row>
    <row r="2905" spans="1:17" ht="15.75" customHeight="1" x14ac:dyDescent="0.3">
      <c r="A2905" s="118">
        <v>4916</v>
      </c>
      <c r="B2905" s="118">
        <v>300</v>
      </c>
      <c r="C2905" s="67" t="s">
        <v>699</v>
      </c>
      <c r="D2905" s="67">
        <v>17</v>
      </c>
      <c r="E2905" s="68">
        <v>43619</v>
      </c>
      <c r="F2905" s="67">
        <v>5223</v>
      </c>
      <c r="G2905" s="67">
        <v>8852</v>
      </c>
      <c r="H2905" s="67">
        <v>8025</v>
      </c>
      <c r="I2905" s="67"/>
      <c r="J2905" s="157">
        <f t="shared" si="13"/>
        <v>29.514632405424695</v>
      </c>
      <c r="K2905" s="168"/>
      <c r="L2905" s="160"/>
      <c r="M2905" s="160"/>
      <c r="N2905" s="33"/>
      <c r="O2905" s="33"/>
      <c r="P2905" s="23">
        <f t="shared" si="1"/>
        <v>280.2</v>
      </c>
      <c r="Q2905" s="117"/>
    </row>
    <row r="2906" spans="1:17" ht="15.75" customHeight="1" x14ac:dyDescent="0.3">
      <c r="A2906" s="118">
        <v>5491</v>
      </c>
      <c r="B2906" s="118">
        <v>229</v>
      </c>
      <c r="C2906" s="7" t="s">
        <v>699</v>
      </c>
      <c r="D2906" s="7">
        <v>19</v>
      </c>
      <c r="E2906" s="156">
        <v>43637</v>
      </c>
      <c r="F2906" s="7">
        <v>5205</v>
      </c>
      <c r="G2906" s="7">
        <v>8570</v>
      </c>
      <c r="H2906" s="7">
        <v>7906</v>
      </c>
      <c r="I2906" s="7">
        <v>8</v>
      </c>
      <c r="J2906" s="161">
        <f t="shared" si="13"/>
        <v>24.583487597186227</v>
      </c>
      <c r="K2906" s="170"/>
      <c r="L2906" s="162">
        <f>AVERAGE(J2906:J2907)</f>
        <v>24.614018680109702</v>
      </c>
      <c r="M2906" s="162">
        <f>_xlfn.STDEV.S(J2906,J2907)</f>
        <v>4.3177471544314783E-2</v>
      </c>
      <c r="N2906" s="33"/>
      <c r="O2906" s="33"/>
      <c r="P2906" s="23">
        <f t="shared" si="1"/>
        <v>270.10000000000002</v>
      </c>
      <c r="Q2906" s="117">
        <f>AVERAGE(P2906:P2907)</f>
        <v>261.64999999999998</v>
      </c>
    </row>
    <row r="2907" spans="1:17" ht="15.75" customHeight="1" x14ac:dyDescent="0.3">
      <c r="A2907" s="118">
        <v>5492</v>
      </c>
      <c r="B2907" s="118">
        <v>230</v>
      </c>
      <c r="C2907" s="7" t="s">
        <v>699</v>
      </c>
      <c r="D2907" s="7">
        <v>19</v>
      </c>
      <c r="E2907" s="156">
        <v>43637</v>
      </c>
      <c r="F2907" s="7">
        <v>5171</v>
      </c>
      <c r="G2907" s="7">
        <v>8327</v>
      </c>
      <c r="H2907" s="7">
        <v>7703</v>
      </c>
      <c r="I2907" s="7"/>
      <c r="J2907" s="161">
        <f t="shared" si="13"/>
        <v>24.644549763033176</v>
      </c>
      <c r="K2907" s="170"/>
      <c r="L2907" s="23"/>
      <c r="M2907" s="23"/>
      <c r="N2907" s="33"/>
      <c r="O2907" s="33"/>
      <c r="P2907" s="23">
        <f t="shared" si="1"/>
        <v>253.2</v>
      </c>
      <c r="Q2907" s="117"/>
    </row>
    <row r="2908" spans="1:17" ht="15.75" customHeight="1" x14ac:dyDescent="0.3">
      <c r="A2908" s="118">
        <v>6321</v>
      </c>
      <c r="B2908" s="118">
        <v>284</v>
      </c>
      <c r="C2908" s="7" t="s">
        <v>699</v>
      </c>
      <c r="D2908" s="7">
        <v>22</v>
      </c>
      <c r="E2908" s="156">
        <v>43685</v>
      </c>
      <c r="F2908" s="7">
        <v>5269</v>
      </c>
      <c r="G2908" s="7">
        <v>8134</v>
      </c>
      <c r="H2908" s="7">
        <v>7697</v>
      </c>
      <c r="I2908" s="7">
        <v>8</v>
      </c>
      <c r="J2908" s="152">
        <f t="shared" si="13"/>
        <v>17.998352553542009</v>
      </c>
      <c r="K2908" s="167"/>
      <c r="L2908" s="154">
        <f>AVERAGE(J2908:J2909)</f>
        <v>18.5931933707881</v>
      </c>
      <c r="M2908" s="154">
        <f>_xlfn.STDEV.S(J2908,J2909)</f>
        <v>0.84123195120251737</v>
      </c>
      <c r="N2908" s="33"/>
      <c r="O2908" s="33"/>
      <c r="P2908" s="23">
        <f t="shared" si="1"/>
        <v>242.8</v>
      </c>
      <c r="Q2908" s="117">
        <f>AVERAGE(P2908:P2909)</f>
        <v>238.4</v>
      </c>
    </row>
    <row r="2909" spans="1:17" ht="15.75" customHeight="1" x14ac:dyDescent="0.3">
      <c r="A2909" s="118">
        <v>6322</v>
      </c>
      <c r="B2909" s="118">
        <v>284</v>
      </c>
      <c r="C2909" s="7" t="s">
        <v>699</v>
      </c>
      <c r="D2909" s="7">
        <v>22</v>
      </c>
      <c r="E2909" s="156">
        <v>43685</v>
      </c>
      <c r="F2909" s="7">
        <v>5269</v>
      </c>
      <c r="G2909" s="7">
        <v>8058</v>
      </c>
      <c r="H2909" s="7">
        <v>7609</v>
      </c>
      <c r="I2909" s="7"/>
      <c r="J2909" s="152">
        <f t="shared" si="13"/>
        <v>19.188034188034191</v>
      </c>
      <c r="K2909" s="167"/>
      <c r="L2909" s="155"/>
      <c r="M2909" s="155"/>
      <c r="N2909" s="33"/>
      <c r="O2909" s="33"/>
      <c r="P2909" s="23">
        <f t="shared" si="1"/>
        <v>234</v>
      </c>
      <c r="Q2909" s="117"/>
    </row>
    <row r="2910" spans="1:17" ht="15.75" customHeight="1" x14ac:dyDescent="0.3">
      <c r="A2910" s="118">
        <v>3927</v>
      </c>
      <c r="B2910" s="118">
        <v>349</v>
      </c>
      <c r="C2910" s="57" t="s">
        <v>700</v>
      </c>
      <c r="D2910" s="57">
        <v>14</v>
      </c>
      <c r="E2910" s="58">
        <v>43591</v>
      </c>
      <c r="F2910" s="151">
        <v>5210</v>
      </c>
      <c r="G2910" s="151">
        <v>7055</v>
      </c>
      <c r="H2910" s="57">
        <v>6590</v>
      </c>
      <c r="I2910" s="57">
        <v>2</v>
      </c>
      <c r="J2910" s="152">
        <f t="shared" si="13"/>
        <v>33.695652173913047</v>
      </c>
      <c r="K2910" s="167" t="s">
        <v>482</v>
      </c>
      <c r="L2910" s="154">
        <f>AVERAGE(J2910:J2911)</f>
        <v>34.483096628038687</v>
      </c>
      <c r="M2910" s="154">
        <f>_xlfn.STDEV.S(J2910,J2911)</f>
        <v>1.1136146266399598</v>
      </c>
      <c r="N2910" s="33">
        <v>2</v>
      </c>
      <c r="O2910" s="33"/>
      <c r="P2910" s="23">
        <f t="shared" si="1"/>
        <v>138</v>
      </c>
      <c r="Q2910" s="117">
        <f>AVERAGE(P2910:P2911)</f>
        <v>143.85</v>
      </c>
    </row>
    <row r="2911" spans="1:17" ht="15.75" customHeight="1" x14ac:dyDescent="0.3">
      <c r="A2911" s="118">
        <v>3928</v>
      </c>
      <c r="B2911" s="118">
        <v>350</v>
      </c>
      <c r="C2911" s="57" t="s">
        <v>700</v>
      </c>
      <c r="D2911" s="57">
        <v>14</v>
      </c>
      <c r="E2911" s="58">
        <v>43591</v>
      </c>
      <c r="F2911" s="151">
        <v>5208</v>
      </c>
      <c r="G2911" s="151">
        <v>7233</v>
      </c>
      <c r="H2911" s="57">
        <v>6705</v>
      </c>
      <c r="I2911" s="57"/>
      <c r="J2911" s="152">
        <f t="shared" si="13"/>
        <v>35.270541082164328</v>
      </c>
      <c r="K2911" s="167"/>
      <c r="L2911" s="155"/>
      <c r="M2911" s="155"/>
      <c r="N2911" s="33"/>
      <c r="O2911" s="33"/>
      <c r="P2911" s="23">
        <f t="shared" si="1"/>
        <v>149.69999999999999</v>
      </c>
      <c r="Q2911" s="117"/>
    </row>
    <row r="2912" spans="1:17" ht="15.75" customHeight="1" x14ac:dyDescent="0.3">
      <c r="A2912" s="118">
        <v>4577</v>
      </c>
      <c r="B2912" s="118">
        <v>283</v>
      </c>
      <c r="C2912" s="57" t="s">
        <v>700</v>
      </c>
      <c r="D2912" s="57">
        <v>16</v>
      </c>
      <c r="E2912" s="58">
        <v>43607</v>
      </c>
      <c r="F2912" s="57">
        <v>5211</v>
      </c>
      <c r="G2912" s="57">
        <v>6741</v>
      </c>
      <c r="H2912" s="57">
        <v>6409</v>
      </c>
      <c r="I2912" s="57">
        <v>2</v>
      </c>
      <c r="J2912" s="152">
        <f t="shared" si="13"/>
        <v>27.712854757929883</v>
      </c>
      <c r="K2912" s="167"/>
      <c r="L2912" s="154">
        <f>AVERAGE(J2912:J2913)</f>
        <v>27.421096148681031</v>
      </c>
      <c r="M2912" s="154">
        <f>_xlfn.STDEV.S(J2912,J2913)</f>
        <v>0.41260898213884128</v>
      </c>
      <c r="N2912" s="33"/>
      <c r="O2912" s="33"/>
      <c r="P2912" s="23">
        <f t="shared" si="1"/>
        <v>119.8</v>
      </c>
      <c r="Q2912" s="117">
        <f>AVERAGE(P2912:P2913)</f>
        <v>123.3</v>
      </c>
    </row>
    <row r="2913" spans="1:17" ht="15.75" customHeight="1" x14ac:dyDescent="0.3">
      <c r="A2913" s="118">
        <v>4578</v>
      </c>
      <c r="B2913" s="118">
        <v>284</v>
      </c>
      <c r="C2913" s="57" t="s">
        <v>700</v>
      </c>
      <c r="D2913" s="57">
        <v>16</v>
      </c>
      <c r="E2913" s="58">
        <v>43607</v>
      </c>
      <c r="F2913" s="57">
        <v>5269</v>
      </c>
      <c r="G2913" s="57">
        <v>6881</v>
      </c>
      <c r="H2913" s="57">
        <v>6537</v>
      </c>
      <c r="I2913" s="57"/>
      <c r="J2913" s="152">
        <f t="shared" si="13"/>
        <v>27.129337539432175</v>
      </c>
      <c r="K2913" s="167"/>
      <c r="L2913" s="155"/>
      <c r="M2913" s="155"/>
      <c r="N2913" s="33"/>
      <c r="O2913" s="33"/>
      <c r="P2913" s="23">
        <f t="shared" si="1"/>
        <v>126.8</v>
      </c>
      <c r="Q2913" s="117"/>
    </row>
    <row r="2914" spans="1:17" ht="15.75" customHeight="1" x14ac:dyDescent="0.3">
      <c r="A2914" s="118">
        <v>5223</v>
      </c>
      <c r="B2914" s="118">
        <v>283</v>
      </c>
      <c r="C2914" s="57" t="s">
        <v>700</v>
      </c>
      <c r="D2914" s="57">
        <v>18</v>
      </c>
      <c r="E2914" s="58">
        <v>43626</v>
      </c>
      <c r="F2914" s="57">
        <v>5211</v>
      </c>
      <c r="G2914" s="57">
        <v>6748</v>
      </c>
      <c r="H2914" s="57">
        <v>6453</v>
      </c>
      <c r="I2914" s="57">
        <v>6</v>
      </c>
      <c r="J2914" s="152">
        <f t="shared" si="13"/>
        <v>23.752012882447666</v>
      </c>
      <c r="K2914" s="167"/>
      <c r="L2914" s="154">
        <f>AVERAGE(J2914:J2915)</f>
        <v>23.788111298586976</v>
      </c>
      <c r="M2914" s="154">
        <f>_xlfn.STDEV.S(J2914,J2915)</f>
        <v>5.1050869684403283E-2</v>
      </c>
      <c r="N2914" s="33"/>
      <c r="O2914" s="33"/>
      <c r="P2914" s="23">
        <f t="shared" si="1"/>
        <v>124.2</v>
      </c>
      <c r="Q2914" s="117">
        <f>AVERAGE(P2914:P2915)</f>
        <v>126.94999999999999</v>
      </c>
    </row>
    <row r="2915" spans="1:17" ht="15.75" customHeight="1" x14ac:dyDescent="0.3">
      <c r="A2915" s="118">
        <v>5224</v>
      </c>
      <c r="B2915" s="118">
        <v>284</v>
      </c>
      <c r="C2915" s="57" t="s">
        <v>700</v>
      </c>
      <c r="D2915" s="57">
        <v>18</v>
      </c>
      <c r="E2915" s="58">
        <v>43626</v>
      </c>
      <c r="F2915" s="57">
        <v>5269</v>
      </c>
      <c r="G2915" s="57">
        <v>6875</v>
      </c>
      <c r="H2915" s="57">
        <v>6566</v>
      </c>
      <c r="I2915" s="57"/>
      <c r="J2915" s="152">
        <f t="shared" si="13"/>
        <v>23.82420971472629</v>
      </c>
      <c r="K2915" s="167"/>
      <c r="L2915" s="155"/>
      <c r="M2915" s="155"/>
      <c r="N2915" s="33"/>
      <c r="O2915" s="33"/>
      <c r="P2915" s="23">
        <f t="shared" si="1"/>
        <v>129.69999999999999</v>
      </c>
      <c r="Q2915" s="117"/>
    </row>
    <row r="2916" spans="1:17" ht="15.75" customHeight="1" x14ac:dyDescent="0.3">
      <c r="A2916" s="118">
        <v>5731</v>
      </c>
      <c r="B2916" s="118">
        <v>175</v>
      </c>
      <c r="C2916" s="7" t="s">
        <v>700</v>
      </c>
      <c r="D2916" s="7">
        <v>21</v>
      </c>
      <c r="E2916" s="156">
        <v>43657</v>
      </c>
      <c r="F2916" s="7">
        <v>5280</v>
      </c>
      <c r="G2916" s="7">
        <v>6777</v>
      </c>
      <c r="H2916" s="7">
        <v>6531</v>
      </c>
      <c r="I2916" s="7">
        <v>6</v>
      </c>
      <c r="J2916" s="152">
        <f t="shared" si="13"/>
        <v>19.664268585131893</v>
      </c>
      <c r="K2916" s="167"/>
      <c r="L2916" s="154">
        <f>AVERAGE(J2916:J2917)</f>
        <v>19.673518575190315</v>
      </c>
      <c r="M2916" s="154">
        <f>_xlfn.STDEV.S(J2916,J2917)</f>
        <v>1.3081461392436027E-2</v>
      </c>
      <c r="N2916" s="33"/>
      <c r="O2916" s="33"/>
      <c r="P2916" s="23">
        <f t="shared" si="1"/>
        <v>125.1</v>
      </c>
      <c r="Q2916" s="117">
        <f>AVERAGE(P2916:P2917)</f>
        <v>131.89999999999998</v>
      </c>
    </row>
    <row r="2917" spans="1:17" ht="15.75" customHeight="1" x14ac:dyDescent="0.3">
      <c r="A2917" s="118">
        <v>5732</v>
      </c>
      <c r="B2917" s="118">
        <v>176</v>
      </c>
      <c r="C2917" s="7" t="s">
        <v>700</v>
      </c>
      <c r="D2917" s="7">
        <v>21</v>
      </c>
      <c r="E2917" s="156">
        <v>43657</v>
      </c>
      <c r="F2917" s="7">
        <v>5193</v>
      </c>
      <c r="G2917" s="7">
        <v>6853</v>
      </c>
      <c r="H2917" s="7">
        <v>6580</v>
      </c>
      <c r="I2917" s="7"/>
      <c r="J2917" s="152">
        <f t="shared" si="13"/>
        <v>19.682768565248736</v>
      </c>
      <c r="K2917" s="167"/>
      <c r="L2917" s="155"/>
      <c r="M2917" s="155"/>
      <c r="N2917" s="33"/>
      <c r="O2917" s="33"/>
      <c r="P2917" s="23">
        <f t="shared" si="1"/>
        <v>138.69999999999999</v>
      </c>
      <c r="Q2917" s="117"/>
    </row>
    <row r="2918" spans="1:17" ht="15.75" customHeight="1" x14ac:dyDescent="0.3">
      <c r="A2918" s="118">
        <v>6323</v>
      </c>
      <c r="B2918" s="118">
        <v>285</v>
      </c>
      <c r="C2918" s="7" t="s">
        <v>700</v>
      </c>
      <c r="D2918" s="7">
        <v>22</v>
      </c>
      <c r="E2918" s="156">
        <v>43685</v>
      </c>
      <c r="F2918" s="7">
        <v>5249</v>
      </c>
      <c r="G2918" s="7">
        <v>6925</v>
      </c>
      <c r="H2918" s="7">
        <v>6685</v>
      </c>
      <c r="I2918" s="7">
        <v>6</v>
      </c>
      <c r="J2918" s="152">
        <f t="shared" si="13"/>
        <v>16.713091922005571</v>
      </c>
      <c r="K2918" s="167"/>
      <c r="L2918" s="154">
        <f>AVERAGE(J2918:J2919)</f>
        <v>17.391028719623474</v>
      </c>
      <c r="M2918" s="154">
        <f>_xlfn.STDEV.S(J2918,J2919)</f>
        <v>0.95874741362302285</v>
      </c>
      <c r="N2918" s="33"/>
      <c r="O2918" s="33"/>
      <c r="P2918" s="23">
        <f t="shared" si="1"/>
        <v>143.6</v>
      </c>
      <c r="Q2918" s="117">
        <f>AVERAGE(P2918:P2919)</f>
        <v>144.30000000000001</v>
      </c>
    </row>
    <row r="2919" spans="1:17" ht="15.75" customHeight="1" x14ac:dyDescent="0.3">
      <c r="A2919" s="118">
        <v>6324</v>
      </c>
      <c r="B2919" s="118">
        <v>285</v>
      </c>
      <c r="C2919" s="7" t="s">
        <v>700</v>
      </c>
      <c r="D2919" s="7">
        <v>22</v>
      </c>
      <c r="E2919" s="156">
        <v>43685</v>
      </c>
      <c r="F2919" s="7">
        <v>5249</v>
      </c>
      <c r="G2919" s="7">
        <v>6961</v>
      </c>
      <c r="H2919" s="7">
        <v>6699</v>
      </c>
      <c r="I2919" s="7"/>
      <c r="J2919" s="152">
        <f t="shared" si="13"/>
        <v>18.068965517241377</v>
      </c>
      <c r="K2919" s="167"/>
      <c r="L2919" s="155"/>
      <c r="M2919" s="155"/>
      <c r="N2919" s="33"/>
      <c r="O2919" s="33"/>
      <c r="P2919" s="23">
        <f t="shared" si="1"/>
        <v>145</v>
      </c>
      <c r="Q2919" s="117"/>
    </row>
    <row r="2920" spans="1:17" ht="15.75" customHeight="1" x14ac:dyDescent="0.3">
      <c r="A2920" s="118">
        <v>3553</v>
      </c>
      <c r="B2920" s="118">
        <v>309</v>
      </c>
      <c r="C2920" s="67" t="s">
        <v>701</v>
      </c>
      <c r="D2920" s="67">
        <v>13</v>
      </c>
      <c r="E2920" s="68">
        <v>43587</v>
      </c>
      <c r="F2920" s="67">
        <v>5237</v>
      </c>
      <c r="G2920" s="67">
        <v>8694</v>
      </c>
      <c r="H2920" s="67">
        <v>8102</v>
      </c>
      <c r="I2920" s="67">
        <v>1</v>
      </c>
      <c r="J2920" s="157">
        <f t="shared" si="13"/>
        <v>20.663176265270504</v>
      </c>
      <c r="K2920" s="168" t="s">
        <v>13</v>
      </c>
      <c r="L2920" s="159">
        <f>AVERAGE(J2920:J2921)</f>
        <v>20.988895088602067</v>
      </c>
      <c r="M2920" s="159">
        <f>_xlfn.STDEV.S(J2920,J2921)</f>
        <v>0.46063597747570262</v>
      </c>
      <c r="N2920" s="33">
        <v>1</v>
      </c>
      <c r="O2920" s="33"/>
      <c r="P2920" s="23">
        <f t="shared" si="1"/>
        <v>286.5</v>
      </c>
      <c r="Q2920" s="117">
        <f>AVERAGE(P2920:P2921)</f>
        <v>299.95</v>
      </c>
    </row>
    <row r="2921" spans="1:17" ht="15.75" customHeight="1" x14ac:dyDescent="0.3">
      <c r="A2921" s="118">
        <v>3554</v>
      </c>
      <c r="B2921" s="118">
        <v>310</v>
      </c>
      <c r="C2921" s="67" t="s">
        <v>701</v>
      </c>
      <c r="D2921" s="67">
        <v>13</v>
      </c>
      <c r="E2921" s="68">
        <v>43587</v>
      </c>
      <c r="F2921" s="67">
        <v>5231</v>
      </c>
      <c r="G2921" s="67">
        <v>9033</v>
      </c>
      <c r="H2921" s="67">
        <v>8365</v>
      </c>
      <c r="I2921" s="67"/>
      <c r="J2921" s="157">
        <f t="shared" si="13"/>
        <v>21.31461391193363</v>
      </c>
      <c r="K2921" s="168"/>
      <c r="L2921" s="160"/>
      <c r="M2921" s="160"/>
      <c r="N2921" s="33"/>
      <c r="O2921" s="33"/>
      <c r="P2921" s="23">
        <f t="shared" si="1"/>
        <v>313.39999999999998</v>
      </c>
      <c r="Q2921" s="117"/>
    </row>
    <row r="2922" spans="1:17" ht="15.75" customHeight="1" x14ac:dyDescent="0.3">
      <c r="A2922" s="118">
        <v>4271</v>
      </c>
      <c r="B2922" s="118">
        <v>301</v>
      </c>
      <c r="C2922" s="67" t="s">
        <v>701</v>
      </c>
      <c r="D2922" s="67">
        <v>15</v>
      </c>
      <c r="E2922" s="68">
        <v>43599</v>
      </c>
      <c r="F2922" s="67">
        <v>5241</v>
      </c>
      <c r="G2922" s="67">
        <v>8120</v>
      </c>
      <c r="H2922" s="67">
        <v>7645</v>
      </c>
      <c r="I2922" s="67"/>
      <c r="J2922" s="157">
        <f t="shared" si="13"/>
        <v>19.75873544093178</v>
      </c>
      <c r="K2922" s="160"/>
      <c r="L2922" s="159">
        <f>AVERAGE(J2922:J2923)</f>
        <v>21.500989342087514</v>
      </c>
      <c r="M2922" s="159">
        <f>_xlfn.STDEV.S(J2922,J2923)</f>
        <v>2.4639190961118711</v>
      </c>
      <c r="N2922" s="33"/>
      <c r="O2922" s="33"/>
      <c r="P2922" s="23">
        <f t="shared" si="1"/>
        <v>240.4</v>
      </c>
      <c r="Q2922" s="117">
        <f>AVERAGE(P2922:P2923)</f>
        <v>268.2</v>
      </c>
    </row>
    <row r="2923" spans="1:17" ht="15.75" customHeight="1" x14ac:dyDescent="0.3">
      <c r="A2923" s="118">
        <v>4272</v>
      </c>
      <c r="B2923" s="118">
        <v>302</v>
      </c>
      <c r="C2923" s="67" t="s">
        <v>701</v>
      </c>
      <c r="D2923" s="67">
        <v>15</v>
      </c>
      <c r="E2923" s="68">
        <v>43599</v>
      </c>
      <c r="F2923" s="67">
        <v>5225</v>
      </c>
      <c r="G2923" s="67">
        <v>8873</v>
      </c>
      <c r="H2923" s="67">
        <v>8185</v>
      </c>
      <c r="I2923" s="67"/>
      <c r="J2923" s="157">
        <f t="shared" si="13"/>
        <v>23.243243243243246</v>
      </c>
      <c r="K2923" s="160"/>
      <c r="L2923" s="160"/>
      <c r="M2923" s="160"/>
      <c r="N2923" s="33"/>
      <c r="O2923" s="33"/>
      <c r="P2923" s="23">
        <f t="shared" si="1"/>
        <v>296</v>
      </c>
      <c r="Q2923" s="117"/>
    </row>
    <row r="2924" spans="1:17" ht="15.75" customHeight="1" x14ac:dyDescent="0.3">
      <c r="A2924" s="118">
        <v>4917</v>
      </c>
      <c r="B2924" s="118">
        <v>301</v>
      </c>
      <c r="C2924" s="67" t="s">
        <v>701</v>
      </c>
      <c r="D2924" s="67">
        <v>17</v>
      </c>
      <c r="E2924" s="68">
        <v>43619</v>
      </c>
      <c r="F2924" s="67">
        <v>5241</v>
      </c>
      <c r="G2924" s="67">
        <v>8644</v>
      </c>
      <c r="H2924" s="67">
        <v>8059</v>
      </c>
      <c r="I2924" s="67"/>
      <c r="J2924" s="157">
        <f t="shared" si="13"/>
        <v>20.759403832505324</v>
      </c>
      <c r="K2924" s="168"/>
      <c r="L2924" s="159">
        <f>AVERAGE(J2924:J2925)</f>
        <v>21.079899154911438</v>
      </c>
      <c r="M2924" s="159">
        <f>_xlfn.STDEV.S(J2924,J2925)</f>
        <v>0.45324883162386598</v>
      </c>
      <c r="N2924" s="33"/>
      <c r="O2924" s="33"/>
      <c r="P2924" s="23">
        <f t="shared" si="1"/>
        <v>281.8</v>
      </c>
      <c r="Q2924" s="117">
        <f>AVERAGE(P2924:P2925)</f>
        <v>293</v>
      </c>
    </row>
    <row r="2925" spans="1:17" ht="15.75" customHeight="1" x14ac:dyDescent="0.3">
      <c r="A2925" s="118">
        <v>4918</v>
      </c>
      <c r="B2925" s="118">
        <v>302</v>
      </c>
      <c r="C2925" s="67" t="s">
        <v>701</v>
      </c>
      <c r="D2925" s="67">
        <v>17</v>
      </c>
      <c r="E2925" s="68">
        <v>43619</v>
      </c>
      <c r="F2925" s="67">
        <v>5225</v>
      </c>
      <c r="G2925" s="67">
        <v>8918</v>
      </c>
      <c r="H2925" s="67">
        <v>8267</v>
      </c>
      <c r="I2925" s="67"/>
      <c r="J2925" s="157">
        <f t="shared" si="13"/>
        <v>21.400394477317555</v>
      </c>
      <c r="K2925" s="168"/>
      <c r="L2925" s="160"/>
      <c r="M2925" s="160"/>
      <c r="N2925" s="33"/>
      <c r="O2925" s="33"/>
      <c r="P2925" s="23">
        <f t="shared" si="1"/>
        <v>304.2</v>
      </c>
      <c r="Q2925" s="117"/>
    </row>
    <row r="2926" spans="1:17" ht="15.75" customHeight="1" x14ac:dyDescent="0.3">
      <c r="A2926" s="118">
        <v>5493</v>
      </c>
      <c r="B2926" s="118">
        <v>231</v>
      </c>
      <c r="C2926" s="7" t="s">
        <v>701</v>
      </c>
      <c r="D2926" s="7">
        <v>19</v>
      </c>
      <c r="E2926" s="156">
        <v>43637</v>
      </c>
      <c r="F2926" s="7">
        <v>5229</v>
      </c>
      <c r="G2926" s="7">
        <v>8011</v>
      </c>
      <c r="H2926" s="7">
        <v>7335</v>
      </c>
      <c r="I2926" s="7">
        <v>6</v>
      </c>
      <c r="J2926" s="161">
        <f t="shared" si="13"/>
        <v>32.098765432098766</v>
      </c>
      <c r="K2926" s="170"/>
      <c r="L2926" s="162">
        <f>AVERAGE(J2926:J2927)</f>
        <v>32.993147997222977</v>
      </c>
      <c r="M2926" s="162">
        <f>_xlfn.STDEV.S(J2926,J2927)</f>
        <v>1.2648479535486967</v>
      </c>
      <c r="N2926" s="33"/>
      <c r="O2926" s="33"/>
      <c r="P2926" s="23">
        <f t="shared" si="1"/>
        <v>210.6</v>
      </c>
      <c r="Q2926" s="117">
        <f>AVERAGE(P2926:P2927)</f>
        <v>207.55</v>
      </c>
    </row>
    <row r="2927" spans="1:17" ht="15.75" customHeight="1" x14ac:dyDescent="0.3">
      <c r="A2927" s="118">
        <v>5494</v>
      </c>
      <c r="B2927" s="118">
        <v>232</v>
      </c>
      <c r="C2927" s="7" t="s">
        <v>701</v>
      </c>
      <c r="D2927" s="7">
        <v>19</v>
      </c>
      <c r="E2927" s="156">
        <v>43637</v>
      </c>
      <c r="F2927" s="7">
        <v>5244</v>
      </c>
      <c r="G2927" s="7">
        <v>7982</v>
      </c>
      <c r="H2927" s="7">
        <v>7289</v>
      </c>
      <c r="I2927" s="7"/>
      <c r="J2927" s="161">
        <f t="shared" si="13"/>
        <v>33.887530562347187</v>
      </c>
      <c r="K2927" s="170"/>
      <c r="L2927" s="23"/>
      <c r="M2927" s="23"/>
      <c r="N2927" s="33"/>
      <c r="O2927" s="33"/>
      <c r="P2927" s="23">
        <f t="shared" si="1"/>
        <v>204.5</v>
      </c>
      <c r="Q2927" s="117"/>
    </row>
    <row r="2928" spans="1:17" ht="15.75" customHeight="1" x14ac:dyDescent="0.3">
      <c r="A2928" s="118">
        <v>6325</v>
      </c>
      <c r="B2928" s="118">
        <v>286</v>
      </c>
      <c r="C2928" s="7" t="s">
        <v>701</v>
      </c>
      <c r="D2928" s="7">
        <v>22</v>
      </c>
      <c r="E2928" s="156">
        <v>43685</v>
      </c>
      <c r="F2928" s="7">
        <v>5236</v>
      </c>
      <c r="G2928" s="7">
        <v>7671</v>
      </c>
      <c r="H2928" s="7">
        <v>7317</v>
      </c>
      <c r="I2928" s="7">
        <v>6</v>
      </c>
      <c r="J2928" s="152">
        <f t="shared" si="13"/>
        <v>17.011052378664104</v>
      </c>
      <c r="K2928" s="167"/>
      <c r="L2928" s="154">
        <f>AVERAGE(J2928:J2929)</f>
        <v>17.485309922289268</v>
      </c>
      <c r="M2928" s="154">
        <f>_xlfn.STDEV.S(J2928,J2929)</f>
        <v>0.67070145025245698</v>
      </c>
      <c r="N2928" s="33"/>
      <c r="O2928" s="33"/>
      <c r="P2928" s="23">
        <f t="shared" si="1"/>
        <v>208.1</v>
      </c>
      <c r="Q2928" s="117">
        <f>AVERAGE(P2928:P2929)</f>
        <v>210.39999999999998</v>
      </c>
    </row>
    <row r="2929" spans="1:17" ht="15.75" customHeight="1" x14ac:dyDescent="0.3">
      <c r="A2929" s="118">
        <v>6326</v>
      </c>
      <c r="B2929" s="118">
        <v>286</v>
      </c>
      <c r="C2929" s="7" t="s">
        <v>701</v>
      </c>
      <c r="D2929" s="7">
        <v>22</v>
      </c>
      <c r="E2929" s="156">
        <v>43685</v>
      </c>
      <c r="F2929" s="7">
        <v>5236</v>
      </c>
      <c r="G2929" s="7">
        <v>7745</v>
      </c>
      <c r="H2929" s="7">
        <v>7363</v>
      </c>
      <c r="I2929" s="7"/>
      <c r="J2929" s="152">
        <f t="shared" si="13"/>
        <v>17.959567465914432</v>
      </c>
      <c r="K2929" s="167"/>
      <c r="L2929" s="155"/>
      <c r="M2929" s="155"/>
      <c r="N2929" s="33"/>
      <c r="O2929" s="33"/>
      <c r="P2929" s="23">
        <f t="shared" si="1"/>
        <v>212.7</v>
      </c>
      <c r="Q2929" s="117"/>
    </row>
    <row r="2930" spans="1:17" ht="15.75" customHeight="1" x14ac:dyDescent="0.3">
      <c r="A2930" s="118">
        <v>3929</v>
      </c>
      <c r="B2930" s="118">
        <v>351</v>
      </c>
      <c r="C2930" s="81" t="s">
        <v>702</v>
      </c>
      <c r="D2930" s="81">
        <v>14</v>
      </c>
      <c r="E2930" s="82">
        <v>43591</v>
      </c>
      <c r="F2930" s="134">
        <v>5232</v>
      </c>
      <c r="G2930" s="134">
        <v>10168</v>
      </c>
      <c r="H2930" s="81">
        <v>8284</v>
      </c>
      <c r="I2930" s="81">
        <v>2</v>
      </c>
      <c r="J2930" s="135">
        <f t="shared" si="13"/>
        <v>61.730013106159895</v>
      </c>
      <c r="K2930" s="136" t="s">
        <v>377</v>
      </c>
      <c r="L2930" s="137">
        <f>AVERAGE(J2930:J2931)</f>
        <v>62.651512729830031</v>
      </c>
      <c r="M2930" s="137">
        <f>_xlfn.STDEV.S(J2930,J2931)</f>
        <v>1.3031972655160053</v>
      </c>
      <c r="N2930" s="33">
        <v>3</v>
      </c>
      <c r="O2930" s="33"/>
      <c r="P2930" s="23">
        <f t="shared" si="1"/>
        <v>305.2</v>
      </c>
      <c r="Q2930" s="117">
        <f>AVERAGE(P2930:P2931)</f>
        <v>310.45</v>
      </c>
    </row>
    <row r="2931" spans="1:17" ht="15.75" customHeight="1" x14ac:dyDescent="0.3">
      <c r="A2931" s="118">
        <v>3930</v>
      </c>
      <c r="B2931" s="118">
        <v>352</v>
      </c>
      <c r="C2931" s="81" t="s">
        <v>702</v>
      </c>
      <c r="D2931" s="81">
        <v>14</v>
      </c>
      <c r="E2931" s="82">
        <v>43591</v>
      </c>
      <c r="F2931" s="134">
        <v>5507</v>
      </c>
      <c r="G2931" s="134">
        <v>10671</v>
      </c>
      <c r="H2931" s="81">
        <v>8664</v>
      </c>
      <c r="I2931" s="81"/>
      <c r="J2931" s="135">
        <f t="shared" si="13"/>
        <v>63.573012353500161</v>
      </c>
      <c r="K2931" s="136"/>
      <c r="L2931" s="138"/>
      <c r="M2931" s="138"/>
      <c r="N2931" s="33"/>
      <c r="O2931" s="33"/>
      <c r="P2931" s="23">
        <f t="shared" si="1"/>
        <v>315.7</v>
      </c>
      <c r="Q2931" s="117"/>
    </row>
    <row r="2932" spans="1:17" ht="15.75" customHeight="1" x14ac:dyDescent="0.3">
      <c r="A2932" s="118">
        <v>4579</v>
      </c>
      <c r="B2932" s="118">
        <v>285</v>
      </c>
      <c r="C2932" s="81" t="s">
        <v>702</v>
      </c>
      <c r="D2932" s="81">
        <v>16</v>
      </c>
      <c r="E2932" s="82">
        <v>43607</v>
      </c>
      <c r="F2932" s="81">
        <v>5249</v>
      </c>
      <c r="G2932" s="81">
        <v>9606</v>
      </c>
      <c r="H2932" s="81">
        <v>8177</v>
      </c>
      <c r="I2932" s="81">
        <v>2</v>
      </c>
      <c r="J2932" s="135">
        <f t="shared" si="13"/>
        <v>48.80464480874317</v>
      </c>
      <c r="K2932" s="136" t="s">
        <v>378</v>
      </c>
      <c r="L2932" s="137">
        <f>AVERAGE(J2932:J2933)</f>
        <v>50.477218382180183</v>
      </c>
      <c r="M2932" s="137">
        <f>_xlfn.STDEV.S(J2932,J2933)</f>
        <v>2.3653762316214562</v>
      </c>
      <c r="N2932" s="33"/>
      <c r="O2932" s="33"/>
      <c r="P2932" s="23">
        <f t="shared" si="1"/>
        <v>292.8</v>
      </c>
      <c r="Q2932" s="117">
        <f>AVERAGE(P2932:P2933)</f>
        <v>290.60000000000002</v>
      </c>
    </row>
    <row r="2933" spans="1:17" ht="15.75" customHeight="1" x14ac:dyDescent="0.3">
      <c r="A2933" s="118">
        <v>4580</v>
      </c>
      <c r="B2933" s="118">
        <v>286</v>
      </c>
      <c r="C2933" s="81" t="s">
        <v>702</v>
      </c>
      <c r="D2933" s="81">
        <v>16</v>
      </c>
      <c r="E2933" s="82">
        <v>43607</v>
      </c>
      <c r="F2933" s="81">
        <v>5236</v>
      </c>
      <c r="G2933" s="81">
        <v>9624</v>
      </c>
      <c r="H2933" s="81">
        <v>8120</v>
      </c>
      <c r="I2933" s="81"/>
      <c r="J2933" s="135">
        <f t="shared" si="13"/>
        <v>52.149791955617196</v>
      </c>
      <c r="K2933" s="136"/>
      <c r="L2933" s="138"/>
      <c r="M2933" s="138"/>
      <c r="N2933" s="33"/>
      <c r="O2933" s="33"/>
      <c r="P2933" s="23">
        <f t="shared" si="1"/>
        <v>288.39999999999998</v>
      </c>
      <c r="Q2933" s="117"/>
    </row>
    <row r="2934" spans="1:17" ht="15.75" customHeight="1" x14ac:dyDescent="0.3">
      <c r="A2934" s="118">
        <v>5225</v>
      </c>
      <c r="B2934" s="118">
        <v>285</v>
      </c>
      <c r="C2934" s="81" t="s">
        <v>702</v>
      </c>
      <c r="D2934" s="81">
        <v>18</v>
      </c>
      <c r="E2934" s="82">
        <v>43626</v>
      </c>
      <c r="F2934" s="81">
        <v>5249</v>
      </c>
      <c r="G2934" s="81">
        <v>9122</v>
      </c>
      <c r="H2934" s="81">
        <v>8280</v>
      </c>
      <c r="I2934" s="81">
        <v>7</v>
      </c>
      <c r="J2934" s="135">
        <f t="shared" si="13"/>
        <v>27.779610689541407</v>
      </c>
      <c r="K2934" s="136"/>
      <c r="L2934" s="137">
        <f>AVERAGE(J2934:J2935)</f>
        <v>28.222807661884239</v>
      </c>
      <c r="M2934" s="137">
        <f>_xlfn.STDEV.S(J2934,J2935)</f>
        <v>0.62677516908992958</v>
      </c>
      <c r="N2934" s="33"/>
      <c r="O2934" s="33"/>
      <c r="P2934" s="23">
        <f t="shared" si="1"/>
        <v>303.10000000000002</v>
      </c>
      <c r="Q2934" s="117">
        <f>AVERAGE(P2934:P2935)</f>
        <v>302.60000000000002</v>
      </c>
    </row>
    <row r="2935" spans="1:17" ht="15.75" customHeight="1" x14ac:dyDescent="0.3">
      <c r="A2935" s="118">
        <v>5226</v>
      </c>
      <c r="B2935" s="118">
        <v>286</v>
      </c>
      <c r="C2935" s="81" t="s">
        <v>702</v>
      </c>
      <c r="D2935" s="81">
        <v>18</v>
      </c>
      <c r="E2935" s="82">
        <v>43626</v>
      </c>
      <c r="F2935" s="81">
        <v>5236</v>
      </c>
      <c r="G2935" s="81">
        <v>9123</v>
      </c>
      <c r="H2935" s="81">
        <v>8257</v>
      </c>
      <c r="I2935" s="81"/>
      <c r="J2935" s="135">
        <f t="shared" si="13"/>
        <v>28.666004634227075</v>
      </c>
      <c r="K2935" s="136"/>
      <c r="L2935" s="138"/>
      <c r="M2935" s="138"/>
      <c r="N2935" s="33"/>
      <c r="O2935" s="33"/>
      <c r="P2935" s="23">
        <f t="shared" si="1"/>
        <v>302.10000000000002</v>
      </c>
      <c r="Q2935" s="117"/>
    </row>
    <row r="2936" spans="1:17" ht="15.75" customHeight="1" x14ac:dyDescent="0.3">
      <c r="A2936" s="118">
        <v>6327</v>
      </c>
      <c r="B2936" s="118">
        <v>287</v>
      </c>
      <c r="C2936" s="7" t="s">
        <v>702</v>
      </c>
      <c r="D2936" s="7">
        <v>22</v>
      </c>
      <c r="E2936" s="156">
        <v>43685</v>
      </c>
      <c r="F2936" s="7">
        <v>5246</v>
      </c>
      <c r="G2936" s="7">
        <v>8261</v>
      </c>
      <c r="H2936" s="7">
        <v>7806</v>
      </c>
      <c r="I2936" s="7">
        <v>7</v>
      </c>
      <c r="J2936" s="152">
        <f t="shared" si="13"/>
        <v>17.7734375</v>
      </c>
      <c r="K2936" s="167"/>
      <c r="L2936" s="154">
        <f>AVERAGE(J2936:J2937)</f>
        <v>15.949425020627064</v>
      </c>
      <c r="M2936" s="154">
        <f>_xlfn.STDEV.S(J2936,J2937)</f>
        <v>2.5795431862669753</v>
      </c>
      <c r="N2936" s="33"/>
      <c r="O2936" s="33"/>
      <c r="P2936" s="23">
        <f t="shared" si="1"/>
        <v>256</v>
      </c>
      <c r="Q2936" s="117">
        <f>AVERAGE(P2936:P2937)</f>
        <v>279.5</v>
      </c>
    </row>
    <row r="2937" spans="1:17" ht="15.75" customHeight="1" x14ac:dyDescent="0.3">
      <c r="A2937" s="118">
        <v>6328</v>
      </c>
      <c r="B2937" s="118">
        <v>287</v>
      </c>
      <c r="C2937" s="7" t="s">
        <v>702</v>
      </c>
      <c r="D2937" s="7">
        <v>22</v>
      </c>
      <c r="E2937" s="156">
        <v>43685</v>
      </c>
      <c r="F2937" s="7">
        <v>5246</v>
      </c>
      <c r="G2937" s="7">
        <v>8704</v>
      </c>
      <c r="H2937" s="7">
        <v>8276</v>
      </c>
      <c r="I2937" s="7"/>
      <c r="J2937" s="152">
        <f t="shared" si="13"/>
        <v>14.125412541254127</v>
      </c>
      <c r="K2937" s="167"/>
      <c r="L2937" s="155"/>
      <c r="M2937" s="155"/>
      <c r="N2937" s="33"/>
      <c r="O2937" s="33"/>
      <c r="P2937" s="23">
        <f t="shared" si="1"/>
        <v>303</v>
      </c>
      <c r="Q2937" s="117"/>
    </row>
    <row r="2938" spans="1:17" ht="15.75" customHeight="1" x14ac:dyDescent="0.3">
      <c r="A2938" s="118">
        <v>3931</v>
      </c>
      <c r="B2938" s="118">
        <v>353</v>
      </c>
      <c r="C2938" s="81" t="s">
        <v>703</v>
      </c>
      <c r="D2938" s="81">
        <v>14</v>
      </c>
      <c r="E2938" s="82">
        <v>43591</v>
      </c>
      <c r="F2938" s="134">
        <v>5540</v>
      </c>
      <c r="G2938" s="134">
        <v>8371</v>
      </c>
      <c r="H2938" s="81">
        <v>7180</v>
      </c>
      <c r="I2938" s="81">
        <v>2</v>
      </c>
      <c r="J2938" s="135">
        <f t="shared" si="13"/>
        <v>72.621951219512198</v>
      </c>
      <c r="K2938" s="136" t="s">
        <v>377</v>
      </c>
      <c r="L2938" s="137">
        <f>AVERAGE(J2938:J2939)</f>
        <v>71.009370739805917</v>
      </c>
      <c r="M2938" s="137">
        <f>_xlfn.STDEV.S(J2938,J2939)</f>
        <v>2.2805331848187445</v>
      </c>
      <c r="N2938" s="33">
        <v>3</v>
      </c>
      <c r="O2938" s="33"/>
      <c r="P2938" s="23">
        <f t="shared" si="1"/>
        <v>164</v>
      </c>
      <c r="Q2938" s="117">
        <f>AVERAGE(P2938:P2939)</f>
        <v>172.35</v>
      </c>
    </row>
    <row r="2939" spans="1:17" ht="15.75" customHeight="1" x14ac:dyDescent="0.3">
      <c r="A2939" s="118">
        <v>3932</v>
      </c>
      <c r="B2939" s="118">
        <v>354</v>
      </c>
      <c r="C2939" s="81" t="s">
        <v>703</v>
      </c>
      <c r="D2939" s="81">
        <v>14</v>
      </c>
      <c r="E2939" s="82">
        <v>43591</v>
      </c>
      <c r="F2939" s="134">
        <v>5531</v>
      </c>
      <c r="G2939" s="134">
        <v>8592</v>
      </c>
      <c r="H2939" s="81">
        <v>7338</v>
      </c>
      <c r="I2939" s="81"/>
      <c r="J2939" s="135">
        <f t="shared" si="13"/>
        <v>69.396790260099621</v>
      </c>
      <c r="K2939" s="136"/>
      <c r="L2939" s="138"/>
      <c r="M2939" s="138"/>
      <c r="N2939" s="33"/>
      <c r="O2939" s="33"/>
      <c r="P2939" s="23">
        <f t="shared" si="1"/>
        <v>180.7</v>
      </c>
      <c r="Q2939" s="117"/>
    </row>
    <row r="2940" spans="1:17" ht="15.75" customHeight="1" x14ac:dyDescent="0.3">
      <c r="A2940" s="118">
        <v>4581</v>
      </c>
      <c r="B2940" s="118">
        <v>287</v>
      </c>
      <c r="C2940" s="81" t="s">
        <v>703</v>
      </c>
      <c r="D2940" s="81">
        <v>16</v>
      </c>
      <c r="E2940" s="82">
        <v>43607</v>
      </c>
      <c r="F2940" s="81">
        <v>5246</v>
      </c>
      <c r="G2940" s="81">
        <v>7629</v>
      </c>
      <c r="H2940" s="81">
        <v>7084</v>
      </c>
      <c r="I2940" s="81">
        <v>2</v>
      </c>
      <c r="J2940" s="135">
        <f t="shared" si="13"/>
        <v>29.651795429815014</v>
      </c>
      <c r="K2940" s="136" t="s">
        <v>13</v>
      </c>
      <c r="L2940" s="137">
        <f>AVERAGE(J2940:J2941)</f>
        <v>29.104529346042856</v>
      </c>
      <c r="M2940" s="137">
        <f>_xlfn.STDEV.S(J2940,J2941)</f>
        <v>0.77395111789739579</v>
      </c>
      <c r="N2940" s="33"/>
      <c r="O2940" s="33"/>
      <c r="P2940" s="23">
        <f t="shared" si="1"/>
        <v>183.8</v>
      </c>
      <c r="Q2940" s="117">
        <f>AVERAGE(P2940:P2941)</f>
        <v>192.75</v>
      </c>
    </row>
    <row r="2941" spans="1:17" ht="15.75" customHeight="1" x14ac:dyDescent="0.3">
      <c r="A2941" s="118">
        <v>4582</v>
      </c>
      <c r="B2941" s="118">
        <v>288</v>
      </c>
      <c r="C2941" s="81" t="s">
        <v>703</v>
      </c>
      <c r="D2941" s="81">
        <v>16</v>
      </c>
      <c r="E2941" s="82">
        <v>43607</v>
      </c>
      <c r="F2941" s="81">
        <v>5225</v>
      </c>
      <c r="G2941" s="81">
        <v>7818</v>
      </c>
      <c r="H2941" s="81">
        <v>7242</v>
      </c>
      <c r="I2941" s="81"/>
      <c r="J2941" s="135">
        <f t="shared" si="13"/>
        <v>28.557263262270698</v>
      </c>
      <c r="K2941" s="136"/>
      <c r="L2941" s="138"/>
      <c r="M2941" s="138"/>
      <c r="N2941" s="33"/>
      <c r="O2941" s="33"/>
      <c r="P2941" s="23">
        <f t="shared" si="1"/>
        <v>201.7</v>
      </c>
      <c r="Q2941" s="117"/>
    </row>
    <row r="2942" spans="1:17" ht="15.75" customHeight="1" x14ac:dyDescent="0.3">
      <c r="A2942" s="118">
        <v>5227</v>
      </c>
      <c r="B2942" s="118">
        <v>287</v>
      </c>
      <c r="C2942" s="81" t="s">
        <v>703</v>
      </c>
      <c r="D2942" s="81">
        <v>18</v>
      </c>
      <c r="E2942" s="82">
        <v>43626</v>
      </c>
      <c r="F2942" s="81">
        <v>5246</v>
      </c>
      <c r="G2942" s="81">
        <v>8490</v>
      </c>
      <c r="H2942" s="81">
        <v>7410</v>
      </c>
      <c r="I2942" s="81">
        <v>6</v>
      </c>
      <c r="J2942" s="135">
        <f t="shared" si="13"/>
        <v>49.907578558225509</v>
      </c>
      <c r="K2942" s="136"/>
      <c r="L2942" s="137">
        <f>AVERAGE(J2942:J2943)</f>
        <v>50.035374360697837</v>
      </c>
      <c r="M2942" s="137">
        <f>_xlfn.STDEV.S(J2942,J2943)</f>
        <v>0.18073055707071878</v>
      </c>
      <c r="N2942" s="33"/>
      <c r="O2942" s="33"/>
      <c r="P2942" s="23">
        <f t="shared" si="1"/>
        <v>216.4</v>
      </c>
      <c r="Q2942" s="117">
        <f>AVERAGE(P2942:P2943)</f>
        <v>215.45</v>
      </c>
    </row>
    <row r="2943" spans="1:17" ht="15.75" customHeight="1" x14ac:dyDescent="0.3">
      <c r="A2943" s="118">
        <v>5228</v>
      </c>
      <c r="B2943" s="118">
        <v>288</v>
      </c>
      <c r="C2943" s="81" t="s">
        <v>703</v>
      </c>
      <c r="D2943" s="81">
        <v>18</v>
      </c>
      <c r="E2943" s="82">
        <v>43626</v>
      </c>
      <c r="F2943" s="81">
        <v>5225</v>
      </c>
      <c r="G2943" s="81">
        <v>8446</v>
      </c>
      <c r="H2943" s="81">
        <v>7370</v>
      </c>
      <c r="I2943" s="81"/>
      <c r="J2943" s="135">
        <f t="shared" si="13"/>
        <v>50.163170163170165</v>
      </c>
      <c r="K2943" s="136"/>
      <c r="L2943" s="138"/>
      <c r="M2943" s="138"/>
      <c r="N2943" s="33"/>
      <c r="O2943" s="33"/>
      <c r="P2943" s="23">
        <f t="shared" si="1"/>
        <v>214.5</v>
      </c>
      <c r="Q2943" s="117"/>
    </row>
    <row r="2944" spans="1:17" ht="15.75" customHeight="1" x14ac:dyDescent="0.3">
      <c r="A2944" s="118">
        <v>6329</v>
      </c>
      <c r="B2944" s="118">
        <v>288</v>
      </c>
      <c r="C2944" s="7" t="s">
        <v>703</v>
      </c>
      <c r="D2944" s="7">
        <v>22</v>
      </c>
      <c r="E2944" s="156">
        <v>43685</v>
      </c>
      <c r="F2944" s="7">
        <v>5225</v>
      </c>
      <c r="G2944" s="7">
        <v>7520</v>
      </c>
      <c r="H2944" s="7">
        <v>7175</v>
      </c>
      <c r="I2944" s="7">
        <v>6</v>
      </c>
      <c r="J2944" s="152">
        <f t="shared" si="13"/>
        <v>17.692307692307693</v>
      </c>
      <c r="K2944" s="167"/>
      <c r="L2944" s="154">
        <f>AVERAGE(J2944:J2945)</f>
        <v>17.807121410749779</v>
      </c>
      <c r="M2944" s="154">
        <f>_xlfn.STDEV.S(J2944,J2945)</f>
        <v>0.16237111776728158</v>
      </c>
      <c r="N2944" s="33"/>
      <c r="O2944" s="33"/>
      <c r="P2944" s="23">
        <f t="shared" si="1"/>
        <v>195</v>
      </c>
      <c r="Q2944" s="117">
        <f>AVERAGE(P2944:P2945)</f>
        <v>188.45</v>
      </c>
    </row>
    <row r="2945" spans="1:17" ht="15.75" customHeight="1" x14ac:dyDescent="0.3">
      <c r="A2945" s="118">
        <v>6330</v>
      </c>
      <c r="B2945" s="118">
        <v>288</v>
      </c>
      <c r="C2945" s="7" t="s">
        <v>703</v>
      </c>
      <c r="D2945" s="7">
        <v>22</v>
      </c>
      <c r="E2945" s="156">
        <v>43685</v>
      </c>
      <c r="F2945" s="7">
        <v>5225</v>
      </c>
      <c r="G2945" s="7">
        <v>7370</v>
      </c>
      <c r="H2945" s="7">
        <v>7044</v>
      </c>
      <c r="I2945" s="7"/>
      <c r="J2945" s="152">
        <f t="shared" si="13"/>
        <v>17.921935129191862</v>
      </c>
      <c r="K2945" s="167"/>
      <c r="L2945" s="155"/>
      <c r="M2945" s="155"/>
      <c r="N2945" s="33"/>
      <c r="O2945" s="33"/>
      <c r="P2945" s="23">
        <f t="shared" si="1"/>
        <v>181.9</v>
      </c>
      <c r="Q2945" s="117"/>
    </row>
    <row r="2946" spans="1:17" ht="15.75" customHeight="1" x14ac:dyDescent="0.3">
      <c r="A2946" s="118">
        <v>3555</v>
      </c>
      <c r="B2946" s="118">
        <v>311</v>
      </c>
      <c r="C2946" s="67" t="s">
        <v>704</v>
      </c>
      <c r="D2946" s="67">
        <v>13</v>
      </c>
      <c r="E2946" s="68">
        <v>43587</v>
      </c>
      <c r="F2946" s="67">
        <v>5222</v>
      </c>
      <c r="G2946" s="67">
        <v>8257</v>
      </c>
      <c r="H2946" s="67">
        <v>7274</v>
      </c>
      <c r="I2946" s="67">
        <v>1</v>
      </c>
      <c r="J2946" s="157">
        <f t="shared" si="13"/>
        <v>47.904483430799225</v>
      </c>
      <c r="K2946" s="168" t="s">
        <v>377</v>
      </c>
      <c r="L2946" s="159">
        <f>AVERAGE(J2946:J2947)</f>
        <v>46.557978224879434</v>
      </c>
      <c r="M2946" s="159">
        <f>_xlfn.STDEV.S(J2946,J2947)</f>
        <v>1.9042459240177394</v>
      </c>
      <c r="N2946" s="33">
        <v>1</v>
      </c>
      <c r="O2946" s="33"/>
      <c r="P2946" s="23">
        <f t="shared" si="1"/>
        <v>205.2</v>
      </c>
      <c r="Q2946" s="117">
        <f>AVERAGE(P2946:P2947)</f>
        <v>205.45</v>
      </c>
    </row>
    <row r="2947" spans="1:17" ht="15.75" customHeight="1" x14ac:dyDescent="0.3">
      <c r="A2947" s="118">
        <v>3556</v>
      </c>
      <c r="B2947" s="118">
        <v>312</v>
      </c>
      <c r="C2947" s="67" t="s">
        <v>704</v>
      </c>
      <c r="D2947" s="67">
        <v>13</v>
      </c>
      <c r="E2947" s="68">
        <v>43587</v>
      </c>
      <c r="F2947" s="67">
        <v>5239</v>
      </c>
      <c r="G2947" s="67">
        <v>8226</v>
      </c>
      <c r="H2947" s="67">
        <v>7296</v>
      </c>
      <c r="I2947" s="67"/>
      <c r="J2947" s="157">
        <f t="shared" si="13"/>
        <v>45.211473018959651</v>
      </c>
      <c r="K2947" s="168"/>
      <c r="L2947" s="160"/>
      <c r="M2947" s="160"/>
      <c r="N2947" s="33"/>
      <c r="O2947" s="33"/>
      <c r="P2947" s="23">
        <f t="shared" si="1"/>
        <v>205.7</v>
      </c>
      <c r="Q2947" s="117"/>
    </row>
    <row r="2948" spans="1:17" ht="15.75" customHeight="1" x14ac:dyDescent="0.3">
      <c r="A2948" s="118">
        <v>4273</v>
      </c>
      <c r="B2948" s="118">
        <v>303</v>
      </c>
      <c r="C2948" s="67" t="s">
        <v>704</v>
      </c>
      <c r="D2948" s="67">
        <v>15</v>
      </c>
      <c r="E2948" s="68">
        <v>43599</v>
      </c>
      <c r="F2948" s="67">
        <v>5303</v>
      </c>
      <c r="G2948" s="67">
        <v>6931</v>
      </c>
      <c r="H2948" s="67">
        <v>6641</v>
      </c>
      <c r="I2948" s="67"/>
      <c r="J2948" s="157">
        <f t="shared" si="13"/>
        <v>21.674140508221225</v>
      </c>
      <c r="K2948" s="160" t="s">
        <v>13</v>
      </c>
      <c r="L2948" s="159">
        <f>AVERAGE(J2948:J2949)</f>
        <v>21.842696133154213</v>
      </c>
      <c r="M2948" s="159">
        <f>_xlfn.STDEV.S(J2948,J2949)</f>
        <v>0.2383736507945049</v>
      </c>
      <c r="N2948" s="33"/>
      <c r="O2948" s="33"/>
      <c r="P2948" s="23">
        <f t="shared" si="1"/>
        <v>133.80000000000001</v>
      </c>
      <c r="Q2948" s="117">
        <f>AVERAGE(P2948:P2949)</f>
        <v>138</v>
      </c>
    </row>
    <row r="2949" spans="1:17" ht="15.75" customHeight="1" x14ac:dyDescent="0.3">
      <c r="A2949" s="118">
        <v>4274</v>
      </c>
      <c r="B2949" s="118">
        <v>304</v>
      </c>
      <c r="C2949" s="67" t="s">
        <v>704</v>
      </c>
      <c r="D2949" s="67">
        <v>15</v>
      </c>
      <c r="E2949" s="68">
        <v>43599</v>
      </c>
      <c r="F2949" s="67">
        <v>5212</v>
      </c>
      <c r="G2949" s="67">
        <v>6947</v>
      </c>
      <c r="H2949" s="67">
        <v>6634</v>
      </c>
      <c r="I2949" s="67"/>
      <c r="J2949" s="157">
        <f t="shared" si="13"/>
        <v>22.011251758087202</v>
      </c>
      <c r="K2949" s="160"/>
      <c r="L2949" s="160"/>
      <c r="M2949" s="160"/>
      <c r="N2949" s="33"/>
      <c r="O2949" s="33"/>
      <c r="P2949" s="23">
        <f t="shared" si="1"/>
        <v>142.19999999999999</v>
      </c>
      <c r="Q2949" s="117"/>
    </row>
    <row r="2950" spans="1:17" ht="15.75" customHeight="1" x14ac:dyDescent="0.3">
      <c r="A2950" s="118">
        <v>4919</v>
      </c>
      <c r="B2950" s="118">
        <v>303</v>
      </c>
      <c r="C2950" s="67" t="s">
        <v>704</v>
      </c>
      <c r="D2950" s="67">
        <v>17</v>
      </c>
      <c r="E2950" s="68">
        <v>43619</v>
      </c>
      <c r="F2950" s="67">
        <v>5303</v>
      </c>
      <c r="G2950" s="67">
        <v>6943</v>
      </c>
      <c r="H2950" s="67">
        <v>6637</v>
      </c>
      <c r="I2950" s="67"/>
      <c r="J2950" s="157">
        <f t="shared" si="13"/>
        <v>22.938530734632685</v>
      </c>
      <c r="K2950" s="168"/>
      <c r="L2950" s="159">
        <f>AVERAGE(J2950:J2951)</f>
        <v>23.231593580735904</v>
      </c>
      <c r="M2950" s="159">
        <f>_xlfn.STDEV.S(J2950,J2951)</f>
        <v>0.41445345158683328</v>
      </c>
      <c r="N2950" s="33"/>
      <c r="O2950" s="33"/>
      <c r="P2950" s="23">
        <f t="shared" si="1"/>
        <v>133.4</v>
      </c>
      <c r="Q2950" s="117">
        <f>AVERAGE(P2950:P2951)</f>
        <v>128.55000000000001</v>
      </c>
    </row>
    <row r="2951" spans="1:17" ht="15.75" customHeight="1" x14ac:dyDescent="0.3">
      <c r="A2951" s="118">
        <v>4920</v>
      </c>
      <c r="B2951" s="118">
        <v>304</v>
      </c>
      <c r="C2951" s="67" t="s">
        <v>704</v>
      </c>
      <c r="D2951" s="67">
        <v>17</v>
      </c>
      <c r="E2951" s="68">
        <v>43619</v>
      </c>
      <c r="F2951" s="67">
        <v>5212</v>
      </c>
      <c r="G2951" s="67">
        <v>6740</v>
      </c>
      <c r="H2951" s="67">
        <v>6449</v>
      </c>
      <c r="I2951" s="67"/>
      <c r="J2951" s="157">
        <f t="shared" si="13"/>
        <v>23.524656426839126</v>
      </c>
      <c r="K2951" s="168"/>
      <c r="L2951" s="160"/>
      <c r="M2951" s="160"/>
      <c r="N2951" s="33"/>
      <c r="O2951" s="33"/>
      <c r="P2951" s="23">
        <f t="shared" si="1"/>
        <v>123.7</v>
      </c>
      <c r="Q2951" s="117"/>
    </row>
    <row r="2952" spans="1:17" ht="15.75" customHeight="1" x14ac:dyDescent="0.3">
      <c r="A2952" s="118">
        <v>5495</v>
      </c>
      <c r="B2952" s="118">
        <v>233</v>
      </c>
      <c r="C2952" s="7" t="s">
        <v>704</v>
      </c>
      <c r="D2952" s="7">
        <v>19</v>
      </c>
      <c r="E2952" s="156">
        <v>43637</v>
      </c>
      <c r="F2952" s="7">
        <v>5213</v>
      </c>
      <c r="G2952" s="7">
        <v>6690</v>
      </c>
      <c r="H2952" s="7">
        <v>6373</v>
      </c>
      <c r="I2952" s="7">
        <v>7</v>
      </c>
      <c r="J2952" s="161">
        <f t="shared" si="13"/>
        <v>27.327586206896555</v>
      </c>
      <c r="K2952" s="170"/>
      <c r="L2952" s="162">
        <f>AVERAGE(J2952:J2953)</f>
        <v>27.663793103448278</v>
      </c>
      <c r="M2952" s="162">
        <f>_xlfn.STDEV.S(J2952,J2953)</f>
        <v>0.47546835286681649</v>
      </c>
      <c r="N2952" s="33"/>
      <c r="O2952" s="33"/>
      <c r="P2952" s="23">
        <f t="shared" si="1"/>
        <v>116</v>
      </c>
      <c r="Q2952" s="117">
        <f>AVERAGE(P2952:P2953)</f>
        <v>116.75</v>
      </c>
    </row>
    <row r="2953" spans="1:17" ht="15.75" customHeight="1" x14ac:dyDescent="0.3">
      <c r="A2953" s="118">
        <v>5496</v>
      </c>
      <c r="B2953" s="118">
        <v>234</v>
      </c>
      <c r="C2953" s="7" t="s">
        <v>704</v>
      </c>
      <c r="D2953" s="7">
        <v>19</v>
      </c>
      <c r="E2953" s="156">
        <v>43637</v>
      </c>
      <c r="F2953" s="7">
        <v>5254</v>
      </c>
      <c r="G2953" s="7">
        <v>6758</v>
      </c>
      <c r="H2953" s="7">
        <v>6429</v>
      </c>
      <c r="I2953" s="7"/>
      <c r="J2953" s="161">
        <f t="shared" si="13"/>
        <v>28.000000000000004</v>
      </c>
      <c r="K2953" s="170"/>
      <c r="L2953" s="23"/>
      <c r="M2953" s="23"/>
      <c r="N2953" s="33"/>
      <c r="O2953" s="33"/>
      <c r="P2953" s="23">
        <f t="shared" si="1"/>
        <v>117.5</v>
      </c>
      <c r="Q2953" s="117"/>
    </row>
    <row r="2954" spans="1:17" ht="15.75" customHeight="1" x14ac:dyDescent="0.3">
      <c r="A2954" s="118">
        <v>6331</v>
      </c>
      <c r="B2954" s="118">
        <v>289</v>
      </c>
      <c r="C2954" s="7" t="s">
        <v>704</v>
      </c>
      <c r="D2954" s="7">
        <v>22</v>
      </c>
      <c r="E2954" s="156">
        <v>43685</v>
      </c>
      <c r="F2954" s="7">
        <v>5296</v>
      </c>
      <c r="G2954" s="7">
        <v>7390</v>
      </c>
      <c r="H2954" s="7">
        <v>7074</v>
      </c>
      <c r="I2954" s="7">
        <v>7</v>
      </c>
      <c r="J2954" s="152">
        <f t="shared" si="13"/>
        <v>17.772778402699664</v>
      </c>
      <c r="K2954" s="167"/>
      <c r="L2954" s="154">
        <f>AVERAGE(J2954:J2955)</f>
        <v>17.877214889423229</v>
      </c>
      <c r="M2954" s="154">
        <f>_xlfn.STDEV.S(J2954,J2955)</f>
        <v>0.14769549593105982</v>
      </c>
      <c r="N2954" s="33"/>
      <c r="O2954" s="33"/>
      <c r="P2954" s="23">
        <f t="shared" si="1"/>
        <v>177.8</v>
      </c>
      <c r="Q2954" s="117">
        <f>AVERAGE(P2954:P2955)</f>
        <v>170.65</v>
      </c>
    </row>
    <row r="2955" spans="1:17" ht="15.75" customHeight="1" x14ac:dyDescent="0.3">
      <c r="A2955" s="118">
        <v>6332</v>
      </c>
      <c r="B2955" s="118">
        <v>289</v>
      </c>
      <c r="C2955" s="7" t="s">
        <v>704</v>
      </c>
      <c r="D2955" s="7">
        <v>22</v>
      </c>
      <c r="E2955" s="156">
        <v>43685</v>
      </c>
      <c r="F2955" s="7">
        <v>5296</v>
      </c>
      <c r="G2955" s="7">
        <v>7225</v>
      </c>
      <c r="H2955" s="7">
        <v>6931</v>
      </c>
      <c r="I2955" s="7"/>
      <c r="J2955" s="152">
        <f t="shared" si="13"/>
        <v>17.98165137614679</v>
      </c>
      <c r="K2955" s="167"/>
      <c r="L2955" s="155"/>
      <c r="M2955" s="155"/>
      <c r="N2955" s="33"/>
      <c r="O2955" s="33"/>
      <c r="P2955" s="23">
        <f t="shared" si="1"/>
        <v>163.5</v>
      </c>
      <c r="Q2955" s="117"/>
    </row>
    <row r="2956" spans="1:17" ht="15.75" customHeight="1" x14ac:dyDescent="0.3">
      <c r="A2956" s="118">
        <v>3933</v>
      </c>
      <c r="B2956" s="118">
        <v>355</v>
      </c>
      <c r="C2956" s="81" t="s">
        <v>705</v>
      </c>
      <c r="D2956" s="81">
        <v>14</v>
      </c>
      <c r="E2956" s="82">
        <v>43591</v>
      </c>
      <c r="F2956" s="134">
        <v>5491</v>
      </c>
      <c r="G2956" s="134">
        <v>8117</v>
      </c>
      <c r="H2956" s="81">
        <v>7277</v>
      </c>
      <c r="I2956" s="81">
        <v>2</v>
      </c>
      <c r="J2956" s="135">
        <f t="shared" si="13"/>
        <v>47.032474804031352</v>
      </c>
      <c r="K2956" s="136" t="s">
        <v>482</v>
      </c>
      <c r="L2956" s="137">
        <f>AVERAGE(J2956:J2957)</f>
        <v>48.24090700553991</v>
      </c>
      <c r="M2956" s="137">
        <f>_xlfn.STDEV.S(J2956,J2957)</f>
        <v>1.7089812085817739</v>
      </c>
      <c r="N2956" s="33">
        <v>3</v>
      </c>
      <c r="O2956" s="33"/>
      <c r="P2956" s="23">
        <f t="shared" si="1"/>
        <v>178.6</v>
      </c>
      <c r="Q2956" s="117">
        <f>AVERAGE(P2956:P2957)</f>
        <v>180.1</v>
      </c>
    </row>
    <row r="2957" spans="1:17" ht="15.75" customHeight="1" x14ac:dyDescent="0.3">
      <c r="A2957" s="118">
        <v>3934</v>
      </c>
      <c r="B2957" s="118">
        <v>356</v>
      </c>
      <c r="C2957" s="81" t="s">
        <v>705</v>
      </c>
      <c r="D2957" s="81">
        <v>14</v>
      </c>
      <c r="E2957" s="82">
        <v>43591</v>
      </c>
      <c r="F2957" s="134">
        <v>5522</v>
      </c>
      <c r="G2957" s="134">
        <v>8236</v>
      </c>
      <c r="H2957" s="81">
        <v>7338</v>
      </c>
      <c r="I2957" s="81"/>
      <c r="J2957" s="135">
        <f t="shared" si="13"/>
        <v>49.44933920704846</v>
      </c>
      <c r="K2957" s="136"/>
      <c r="L2957" s="138"/>
      <c r="M2957" s="138"/>
      <c r="N2957" s="33"/>
      <c r="O2957" s="33"/>
      <c r="P2957" s="23">
        <f t="shared" si="1"/>
        <v>181.6</v>
      </c>
      <c r="Q2957" s="117"/>
    </row>
    <row r="2958" spans="1:17" ht="15.75" customHeight="1" x14ac:dyDescent="0.3">
      <c r="A2958" s="118">
        <v>4583</v>
      </c>
      <c r="B2958" s="118">
        <v>289</v>
      </c>
      <c r="C2958" s="81" t="s">
        <v>705</v>
      </c>
      <c r="D2958" s="81">
        <v>16</v>
      </c>
      <c r="E2958" s="82">
        <v>43607</v>
      </c>
      <c r="F2958" s="81">
        <v>5296</v>
      </c>
      <c r="G2958" s="81">
        <v>8362</v>
      </c>
      <c r="H2958" s="81">
        <v>7492</v>
      </c>
      <c r="I2958" s="81">
        <v>2</v>
      </c>
      <c r="J2958" s="135">
        <f t="shared" si="13"/>
        <v>39.617486338797811</v>
      </c>
      <c r="K2958" s="136"/>
      <c r="L2958" s="137">
        <f>AVERAGE(J2958:J2959)</f>
        <v>40.34488486398962</v>
      </c>
      <c r="M2958" s="137">
        <f>_xlfn.STDEV.S(J2958,J2959)</f>
        <v>1.028696859576439</v>
      </c>
      <c r="N2958" s="33"/>
      <c r="O2958" s="33"/>
      <c r="P2958" s="23">
        <f t="shared" si="1"/>
        <v>219.6</v>
      </c>
      <c r="Q2958" s="117">
        <f>AVERAGE(P2958:P2959)</f>
        <v>214.25</v>
      </c>
    </row>
    <row r="2959" spans="1:17" ht="15.75" customHeight="1" x14ac:dyDescent="0.3">
      <c r="A2959" s="118">
        <v>4584</v>
      </c>
      <c r="B2959" s="118">
        <v>290</v>
      </c>
      <c r="C2959" s="81" t="s">
        <v>705</v>
      </c>
      <c r="D2959" s="81">
        <v>16</v>
      </c>
      <c r="E2959" s="82">
        <v>43607</v>
      </c>
      <c r="F2959" s="81">
        <v>5255</v>
      </c>
      <c r="G2959" s="81">
        <v>8202</v>
      </c>
      <c r="H2959" s="81">
        <v>7344</v>
      </c>
      <c r="I2959" s="81"/>
      <c r="J2959" s="135">
        <f t="shared" si="13"/>
        <v>41.072283389181422</v>
      </c>
      <c r="K2959" s="136"/>
      <c r="L2959" s="138"/>
      <c r="M2959" s="138"/>
      <c r="N2959" s="33"/>
      <c r="O2959" s="33"/>
      <c r="P2959" s="23">
        <f t="shared" si="1"/>
        <v>208.9</v>
      </c>
      <c r="Q2959" s="117"/>
    </row>
    <row r="2960" spans="1:17" ht="15.75" customHeight="1" x14ac:dyDescent="0.3">
      <c r="A2960" s="118">
        <v>5229</v>
      </c>
      <c r="B2960" s="118">
        <v>289</v>
      </c>
      <c r="C2960" s="81" t="s">
        <v>705</v>
      </c>
      <c r="D2960" s="81">
        <v>18</v>
      </c>
      <c r="E2960" s="82">
        <v>43626</v>
      </c>
      <c r="F2960" s="81">
        <v>5296</v>
      </c>
      <c r="G2960" s="81">
        <v>8294</v>
      </c>
      <c r="H2960" s="81">
        <v>7530</v>
      </c>
      <c r="I2960" s="81">
        <v>11</v>
      </c>
      <c r="J2960" s="135">
        <f t="shared" si="13"/>
        <v>34.198746642793196</v>
      </c>
      <c r="K2960" s="136"/>
      <c r="L2960" s="137">
        <f>AVERAGE(J2960:J2961)</f>
        <v>34.772164222533959</v>
      </c>
      <c r="M2960" s="137">
        <f>_xlfn.STDEV.S(J2960,J2961)</f>
        <v>0.81093491817253782</v>
      </c>
      <c r="N2960" s="33"/>
      <c r="O2960" s="33"/>
      <c r="P2960" s="23">
        <f t="shared" si="1"/>
        <v>223.4</v>
      </c>
      <c r="Q2960" s="117">
        <f>AVERAGE(P2960:P2961)</f>
        <v>226</v>
      </c>
    </row>
    <row r="2961" spans="1:17" ht="15.75" customHeight="1" x14ac:dyDescent="0.3">
      <c r="A2961" s="118">
        <v>5230</v>
      </c>
      <c r="B2961" s="118">
        <v>290</v>
      </c>
      <c r="C2961" s="81" t="s">
        <v>705</v>
      </c>
      <c r="D2961" s="81">
        <v>18</v>
      </c>
      <c r="E2961" s="82">
        <v>43626</v>
      </c>
      <c r="F2961" s="81">
        <v>5255</v>
      </c>
      <c r="G2961" s="81">
        <v>8349</v>
      </c>
      <c r="H2961" s="81">
        <v>7541</v>
      </c>
      <c r="I2961" s="81"/>
      <c r="J2961" s="135">
        <f t="shared" si="13"/>
        <v>35.345581802274715</v>
      </c>
      <c r="K2961" s="136"/>
      <c r="L2961" s="138"/>
      <c r="M2961" s="138"/>
      <c r="N2961" s="33"/>
      <c r="O2961" s="33"/>
      <c r="P2961" s="23">
        <f t="shared" si="1"/>
        <v>228.6</v>
      </c>
      <c r="Q2961" s="117"/>
    </row>
    <row r="2962" spans="1:17" ht="15.75" customHeight="1" x14ac:dyDescent="0.3">
      <c r="A2962" s="118">
        <v>6333</v>
      </c>
      <c r="B2962" s="118">
        <v>290</v>
      </c>
      <c r="C2962" s="7" t="s">
        <v>705</v>
      </c>
      <c r="D2962" s="7">
        <v>22</v>
      </c>
      <c r="E2962" s="156">
        <v>43685</v>
      </c>
      <c r="F2962" s="7">
        <v>5255</v>
      </c>
      <c r="G2962" s="7">
        <v>6493</v>
      </c>
      <c r="H2962" s="7">
        <v>6306</v>
      </c>
      <c r="I2962" s="7">
        <v>11</v>
      </c>
      <c r="J2962" s="152">
        <f t="shared" si="13"/>
        <v>17.79257849666984</v>
      </c>
      <c r="K2962" s="167"/>
      <c r="L2962" s="154">
        <f>AVERAGE(J2962:J2963)</f>
        <v>17.79257849666984</v>
      </c>
      <c r="M2962" s="154" t="e">
        <f>_xlfn.STDEV.S(J2962,J2963)</f>
        <v>#DIV/0!</v>
      </c>
      <c r="N2962" s="33"/>
      <c r="O2962" s="33"/>
      <c r="P2962" s="23">
        <f t="shared" si="1"/>
        <v>105.1</v>
      </c>
      <c r="Q2962" s="117">
        <f>AVERAGE(P2962:P2963)</f>
        <v>95.9</v>
      </c>
    </row>
    <row r="2963" spans="1:17" ht="15.75" customHeight="1" x14ac:dyDescent="0.3">
      <c r="A2963" s="118">
        <v>6334</v>
      </c>
      <c r="B2963" s="118">
        <v>290</v>
      </c>
      <c r="C2963" s="7" t="s">
        <v>705</v>
      </c>
      <c r="D2963" s="7">
        <v>22</v>
      </c>
      <c r="E2963" s="156">
        <v>43685</v>
      </c>
      <c r="F2963" s="7">
        <v>5255</v>
      </c>
      <c r="G2963" s="7">
        <v>6438</v>
      </c>
      <c r="H2963" s="7">
        <v>6122</v>
      </c>
      <c r="I2963" s="7"/>
      <c r="J2963" s="152"/>
      <c r="K2963" s="167"/>
      <c r="L2963" s="155"/>
      <c r="M2963" s="155"/>
      <c r="N2963" s="33"/>
      <c r="O2963" s="33"/>
      <c r="P2963" s="23">
        <f t="shared" si="1"/>
        <v>86.7</v>
      </c>
      <c r="Q2963" s="117"/>
    </row>
    <row r="2964" spans="1:17" ht="15.75" customHeight="1" x14ac:dyDescent="0.3">
      <c r="A2964" s="118">
        <v>3033</v>
      </c>
      <c r="B2964" s="118">
        <v>117</v>
      </c>
      <c r="C2964" s="57" t="s">
        <v>706</v>
      </c>
      <c r="D2964" s="57">
        <v>11</v>
      </c>
      <c r="E2964" s="58">
        <v>43571</v>
      </c>
      <c r="F2964" s="151">
        <v>5221</v>
      </c>
      <c r="G2964" s="57">
        <v>7821</v>
      </c>
      <c r="H2964" s="57">
        <v>6948</v>
      </c>
      <c r="I2964" s="57">
        <v>2</v>
      </c>
      <c r="J2964" s="152">
        <f t="shared" ref="J2964:J3225" si="14">+(((G2964-F2964)-(H2964-F2964))/(H2964-F2964))*100</f>
        <v>50.550086855819345</v>
      </c>
      <c r="K2964" s="167">
        <v>0.25</v>
      </c>
      <c r="L2964" s="154">
        <f>AVERAGE(J2964:J2965)</f>
        <v>47.126895279761527</v>
      </c>
      <c r="M2964" s="154">
        <f>_xlfn.STDEV.S(J2964,J2965)</f>
        <v>4.8411239534623007</v>
      </c>
      <c r="N2964" s="33">
        <v>2</v>
      </c>
      <c r="O2964" s="33"/>
      <c r="P2964" s="23">
        <f t="shared" si="1"/>
        <v>172.7</v>
      </c>
      <c r="Q2964" s="117">
        <f>AVERAGE(P2964:P2965)</f>
        <v>167.35</v>
      </c>
    </row>
    <row r="2965" spans="1:17" ht="15.75" customHeight="1" x14ac:dyDescent="0.3">
      <c r="A2965" s="118">
        <v>3034</v>
      </c>
      <c r="B2965" s="118">
        <v>118</v>
      </c>
      <c r="C2965" s="57" t="s">
        <v>706</v>
      </c>
      <c r="D2965" s="57">
        <v>11</v>
      </c>
      <c r="E2965" s="58">
        <v>43571</v>
      </c>
      <c r="F2965" s="151">
        <v>5249</v>
      </c>
      <c r="G2965" s="57">
        <v>7577</v>
      </c>
      <c r="H2965" s="57">
        <v>6869</v>
      </c>
      <c r="I2965" s="57"/>
      <c r="J2965" s="152">
        <f t="shared" si="14"/>
        <v>43.703703703703702</v>
      </c>
      <c r="K2965" s="167"/>
      <c r="L2965" s="155"/>
      <c r="M2965" s="155"/>
      <c r="N2965" s="33"/>
      <c r="O2965" s="33"/>
      <c r="P2965" s="23">
        <f t="shared" si="1"/>
        <v>162</v>
      </c>
      <c r="Q2965" s="117"/>
    </row>
    <row r="2966" spans="1:17" ht="15.75" customHeight="1" x14ac:dyDescent="0.3">
      <c r="A2966" s="118">
        <v>3935</v>
      </c>
      <c r="B2966" s="118">
        <v>357</v>
      </c>
      <c r="C2966" s="57" t="s">
        <v>706</v>
      </c>
      <c r="D2966" s="57">
        <v>14</v>
      </c>
      <c r="E2966" s="58">
        <v>43591</v>
      </c>
      <c r="F2966" s="151">
        <v>5501</v>
      </c>
      <c r="G2966" s="151">
        <v>9910</v>
      </c>
      <c r="H2966" s="57">
        <v>8559</v>
      </c>
      <c r="I2966" s="57"/>
      <c r="J2966" s="152">
        <f t="shared" si="14"/>
        <v>44.179202092871158</v>
      </c>
      <c r="K2966" s="167" t="s">
        <v>707</v>
      </c>
      <c r="L2966" s="154">
        <f>AVERAGE(J2966:J2967)</f>
        <v>43.845984759341036</v>
      </c>
      <c r="M2966" s="154">
        <f>_xlfn.STDEV.S(J2966,J2967)</f>
        <v>0.47124047229610272</v>
      </c>
      <c r="N2966" s="33"/>
      <c r="O2966" s="33"/>
      <c r="P2966" s="23">
        <f t="shared" si="1"/>
        <v>305.8</v>
      </c>
      <c r="Q2966" s="117">
        <f>AVERAGE(P2966:P2967)</f>
        <v>297.8</v>
      </c>
    </row>
    <row r="2967" spans="1:17" ht="15.75" customHeight="1" x14ac:dyDescent="0.3">
      <c r="A2967" s="118">
        <v>3936</v>
      </c>
      <c r="B2967" s="118">
        <v>358</v>
      </c>
      <c r="C2967" s="57" t="s">
        <v>706</v>
      </c>
      <c r="D2967" s="57">
        <v>14</v>
      </c>
      <c r="E2967" s="58">
        <v>43591</v>
      </c>
      <c r="F2967" s="151">
        <v>5535</v>
      </c>
      <c r="G2967" s="151">
        <v>9694</v>
      </c>
      <c r="H2967" s="57">
        <v>8433</v>
      </c>
      <c r="I2967" s="57"/>
      <c r="J2967" s="152">
        <f t="shared" si="14"/>
        <v>43.512767425810907</v>
      </c>
      <c r="K2967" s="167"/>
      <c r="L2967" s="155"/>
      <c r="M2967" s="155"/>
      <c r="N2967" s="33"/>
      <c r="O2967" s="33"/>
      <c r="P2967" s="23">
        <f t="shared" si="1"/>
        <v>289.8</v>
      </c>
      <c r="Q2967" s="117"/>
    </row>
    <row r="2968" spans="1:17" ht="15.75" customHeight="1" x14ac:dyDescent="0.3">
      <c r="A2968" s="118">
        <v>4585</v>
      </c>
      <c r="B2968" s="118">
        <v>291</v>
      </c>
      <c r="C2968" s="57" t="s">
        <v>706</v>
      </c>
      <c r="D2968" s="57">
        <v>16</v>
      </c>
      <c r="E2968" s="58">
        <v>43607</v>
      </c>
      <c r="F2968" s="57">
        <v>5259</v>
      </c>
      <c r="G2968" s="57">
        <v>7147</v>
      </c>
      <c r="H2968" s="57">
        <v>6726</v>
      </c>
      <c r="I2968" s="57">
        <v>2</v>
      </c>
      <c r="J2968" s="152">
        <f t="shared" si="14"/>
        <v>28.698023176550784</v>
      </c>
      <c r="K2968" s="167"/>
      <c r="L2968" s="154">
        <f>AVERAGE(J2968:J2969)</f>
        <v>28.262055066536263</v>
      </c>
      <c r="M2968" s="154">
        <f>_xlfn.STDEV.S(J2968,J2969)</f>
        <v>0.6165520139447036</v>
      </c>
      <c r="N2968" s="33"/>
      <c r="O2968" s="33"/>
      <c r="P2968" s="23">
        <f t="shared" si="1"/>
        <v>146.69999999999999</v>
      </c>
      <c r="Q2968" s="117">
        <f>AVERAGE(P2968:P2969)</f>
        <v>153.85</v>
      </c>
    </row>
    <row r="2969" spans="1:17" ht="15.75" customHeight="1" x14ac:dyDescent="0.3">
      <c r="A2969" s="118">
        <v>4586</v>
      </c>
      <c r="B2969" s="118">
        <v>292</v>
      </c>
      <c r="C2969" s="57" t="s">
        <v>706</v>
      </c>
      <c r="D2969" s="57">
        <v>16</v>
      </c>
      <c r="E2969" s="58">
        <v>43607</v>
      </c>
      <c r="F2969" s="57">
        <v>5243</v>
      </c>
      <c r="G2969" s="57">
        <v>7301</v>
      </c>
      <c r="H2969" s="57">
        <v>6853</v>
      </c>
      <c r="I2969" s="57"/>
      <c r="J2969" s="152">
        <f t="shared" si="14"/>
        <v>27.826086956521738</v>
      </c>
      <c r="K2969" s="167"/>
      <c r="L2969" s="155"/>
      <c r="M2969" s="155"/>
      <c r="N2969" s="33"/>
      <c r="O2969" s="33"/>
      <c r="P2969" s="23">
        <f t="shared" si="1"/>
        <v>161</v>
      </c>
      <c r="Q2969" s="117"/>
    </row>
    <row r="2970" spans="1:17" ht="15.75" customHeight="1" x14ac:dyDescent="0.3">
      <c r="A2970" s="118">
        <v>5231</v>
      </c>
      <c r="B2970" s="118">
        <v>291</v>
      </c>
      <c r="C2970" s="57" t="s">
        <v>706</v>
      </c>
      <c r="D2970" s="57">
        <v>18</v>
      </c>
      <c r="E2970" s="58">
        <v>43626</v>
      </c>
      <c r="F2970" s="57">
        <v>5259</v>
      </c>
      <c r="G2970" s="57">
        <v>8807</v>
      </c>
      <c r="H2970" s="57">
        <v>8173</v>
      </c>
      <c r="I2970" s="57">
        <v>6</v>
      </c>
      <c r="J2970" s="152">
        <f t="shared" si="14"/>
        <v>21.75703500343171</v>
      </c>
      <c r="K2970" s="167"/>
      <c r="L2970" s="154">
        <f>AVERAGE(J2970:J2971)</f>
        <v>22.305265028048446</v>
      </c>
      <c r="M2970" s="154">
        <f>_xlfn.STDEV.S(J2970,J2971)</f>
        <v>0.77531433611312062</v>
      </c>
      <c r="N2970" s="33"/>
      <c r="O2970" s="33"/>
      <c r="P2970" s="23">
        <f t="shared" si="1"/>
        <v>291.39999999999998</v>
      </c>
      <c r="Q2970" s="117">
        <f>AVERAGE(P2970:P2971)</f>
        <v>302.35000000000002</v>
      </c>
    </row>
    <row r="2971" spans="1:17" ht="15.75" customHeight="1" x14ac:dyDescent="0.3">
      <c r="A2971" s="118">
        <v>5232</v>
      </c>
      <c r="B2971" s="118">
        <v>292</v>
      </c>
      <c r="C2971" s="57" t="s">
        <v>706</v>
      </c>
      <c r="D2971" s="57">
        <v>18</v>
      </c>
      <c r="E2971" s="58">
        <v>43626</v>
      </c>
      <c r="F2971" s="57">
        <v>5243</v>
      </c>
      <c r="G2971" s="57">
        <v>9092</v>
      </c>
      <c r="H2971" s="57">
        <v>8376</v>
      </c>
      <c r="I2971" s="57"/>
      <c r="J2971" s="152">
        <f t="shared" si="14"/>
        <v>22.853495052665178</v>
      </c>
      <c r="K2971" s="167"/>
      <c r="L2971" s="155"/>
      <c r="M2971" s="155"/>
      <c r="N2971" s="33"/>
      <c r="O2971" s="33"/>
      <c r="P2971" s="23">
        <f t="shared" si="1"/>
        <v>313.3</v>
      </c>
      <c r="Q2971" s="117"/>
    </row>
    <row r="2972" spans="1:17" ht="15.75" customHeight="1" x14ac:dyDescent="0.3">
      <c r="A2972" s="118">
        <v>3937</v>
      </c>
      <c r="B2972" s="118">
        <v>359</v>
      </c>
      <c r="C2972" s="57" t="s">
        <v>708</v>
      </c>
      <c r="D2972" s="57">
        <v>14</v>
      </c>
      <c r="E2972" s="58">
        <v>43591</v>
      </c>
      <c r="F2972" s="151">
        <v>5545</v>
      </c>
      <c r="G2972" s="151">
        <v>7538</v>
      </c>
      <c r="H2972" s="57">
        <v>6888</v>
      </c>
      <c r="I2972" s="57">
        <v>2</v>
      </c>
      <c r="J2972" s="152">
        <f t="shared" si="14"/>
        <v>48.399106478034255</v>
      </c>
      <c r="K2972" s="167" t="s">
        <v>13</v>
      </c>
      <c r="L2972" s="154">
        <f>AVERAGE(J2972:J2973)</f>
        <v>49.604560602787373</v>
      </c>
      <c r="M2972" s="154">
        <f>_xlfn.STDEV.S(J2972,J2973)</f>
        <v>1.7047695720444527</v>
      </c>
      <c r="N2972" s="33">
        <v>2</v>
      </c>
      <c r="O2972" s="33"/>
      <c r="P2972" s="23">
        <f t="shared" si="1"/>
        <v>134.30000000000001</v>
      </c>
      <c r="Q2972" s="117">
        <f>AVERAGE(P2972:P2973)</f>
        <v>135.05000000000001</v>
      </c>
    </row>
    <row r="2973" spans="1:17" ht="15.75" customHeight="1" x14ac:dyDescent="0.3">
      <c r="A2973" s="118">
        <v>3938</v>
      </c>
      <c r="B2973" s="118">
        <v>360</v>
      </c>
      <c r="C2973" s="57" t="s">
        <v>708</v>
      </c>
      <c r="D2973" s="57">
        <v>14</v>
      </c>
      <c r="E2973" s="58">
        <v>43591</v>
      </c>
      <c r="F2973" s="151">
        <v>5503</v>
      </c>
      <c r="G2973" s="151">
        <v>7551</v>
      </c>
      <c r="H2973" s="57">
        <v>6861</v>
      </c>
      <c r="I2973" s="57"/>
      <c r="J2973" s="152">
        <f t="shared" si="14"/>
        <v>50.810014727540498</v>
      </c>
      <c r="K2973" s="167"/>
      <c r="L2973" s="155"/>
      <c r="M2973" s="155"/>
      <c r="N2973" s="33"/>
      <c r="O2973" s="33"/>
      <c r="P2973" s="23">
        <f t="shared" si="1"/>
        <v>135.80000000000001</v>
      </c>
      <c r="Q2973" s="117"/>
    </row>
    <row r="2974" spans="1:17" ht="15.75" customHeight="1" x14ac:dyDescent="0.3">
      <c r="A2974" s="118">
        <v>4587</v>
      </c>
      <c r="B2974" s="118">
        <v>293</v>
      </c>
      <c r="C2974" s="57" t="s">
        <v>708</v>
      </c>
      <c r="D2974" s="57">
        <v>16</v>
      </c>
      <c r="E2974" s="58">
        <v>43607</v>
      </c>
      <c r="F2974" s="57">
        <v>5203</v>
      </c>
      <c r="G2974" s="57">
        <v>7536</v>
      </c>
      <c r="H2974" s="57">
        <v>7031</v>
      </c>
      <c r="I2974" s="57">
        <v>2</v>
      </c>
      <c r="J2974" s="152">
        <f t="shared" si="14"/>
        <v>27.625820568927789</v>
      </c>
      <c r="K2974" s="167"/>
      <c r="L2974" s="154">
        <f>AVERAGE(J2974:J2975)</f>
        <v>27.429091833551219</v>
      </c>
      <c r="M2974" s="154">
        <f>_xlfn.STDEV.S(J2974,J2975)</f>
        <v>0.27821644567805626</v>
      </c>
      <c r="N2974" s="33"/>
      <c r="O2974" s="33"/>
      <c r="P2974" s="23">
        <f t="shared" si="1"/>
        <v>182.8</v>
      </c>
      <c r="Q2974" s="117">
        <f>AVERAGE(P2974:P2975)</f>
        <v>192.75</v>
      </c>
    </row>
    <row r="2975" spans="1:17" ht="15.75" customHeight="1" x14ac:dyDescent="0.3">
      <c r="A2975" s="118">
        <v>4588</v>
      </c>
      <c r="B2975" s="118">
        <v>294</v>
      </c>
      <c r="C2975" s="57" t="s">
        <v>708</v>
      </c>
      <c r="D2975" s="57">
        <v>16</v>
      </c>
      <c r="E2975" s="58">
        <v>43607</v>
      </c>
      <c r="F2975" s="57">
        <v>5223</v>
      </c>
      <c r="G2975" s="57">
        <v>7802</v>
      </c>
      <c r="H2975" s="57">
        <v>7250</v>
      </c>
      <c r="I2975" s="57"/>
      <c r="J2975" s="152">
        <f t="shared" si="14"/>
        <v>27.232363098174645</v>
      </c>
      <c r="K2975" s="167"/>
      <c r="L2975" s="155"/>
      <c r="M2975" s="155"/>
      <c r="N2975" s="33"/>
      <c r="O2975" s="33"/>
      <c r="P2975" s="23">
        <f t="shared" si="1"/>
        <v>202.70000000000002</v>
      </c>
      <c r="Q2975" s="117"/>
    </row>
    <row r="2976" spans="1:17" ht="15.75" customHeight="1" x14ac:dyDescent="0.3">
      <c r="A2976" s="118">
        <v>5233</v>
      </c>
      <c r="B2976" s="118">
        <v>293</v>
      </c>
      <c r="C2976" s="57" t="s">
        <v>708</v>
      </c>
      <c r="D2976" s="57">
        <v>18</v>
      </c>
      <c r="E2976" s="58">
        <v>43626</v>
      </c>
      <c r="F2976" s="57">
        <v>5203</v>
      </c>
      <c r="G2976" s="57">
        <v>8780</v>
      </c>
      <c r="H2976" s="57">
        <v>8146</v>
      </c>
      <c r="I2976" s="57">
        <v>9</v>
      </c>
      <c r="J2976" s="152">
        <f t="shared" si="14"/>
        <v>21.542643560992182</v>
      </c>
      <c r="K2976" s="167"/>
      <c r="L2976" s="154">
        <f>AVERAGE(J2976:J2977)</f>
        <v>21.501678305245139</v>
      </c>
      <c r="M2976" s="154">
        <f>_xlfn.STDEV.S(J2976,J2977)</f>
        <v>5.793362026355061E-2</v>
      </c>
      <c r="N2976" s="33"/>
      <c r="O2976" s="33"/>
      <c r="P2976" s="23">
        <f t="shared" si="1"/>
        <v>294.3</v>
      </c>
      <c r="Q2976" s="117">
        <f>AVERAGE(P2976:P2977)</f>
        <v>291.60000000000002</v>
      </c>
    </row>
    <row r="2977" spans="1:17" ht="15.75" customHeight="1" x14ac:dyDescent="0.3">
      <c r="A2977" s="118">
        <v>5234</v>
      </c>
      <c r="B2977" s="118">
        <v>294</v>
      </c>
      <c r="C2977" s="57" t="s">
        <v>708</v>
      </c>
      <c r="D2977" s="57">
        <v>18</v>
      </c>
      <c r="E2977" s="58">
        <v>43626</v>
      </c>
      <c r="F2977" s="57">
        <v>5223</v>
      </c>
      <c r="G2977" s="57">
        <v>8732</v>
      </c>
      <c r="H2977" s="57">
        <v>8112</v>
      </c>
      <c r="I2977" s="57"/>
      <c r="J2977" s="152">
        <f t="shared" si="14"/>
        <v>21.460713049498096</v>
      </c>
      <c r="K2977" s="167"/>
      <c r="L2977" s="155"/>
      <c r="M2977" s="155"/>
      <c r="N2977" s="33"/>
      <c r="O2977" s="33"/>
      <c r="P2977" s="23">
        <f t="shared" si="1"/>
        <v>288.89999999999998</v>
      </c>
      <c r="Q2977" s="117"/>
    </row>
    <row r="2978" spans="1:17" ht="15.75" customHeight="1" x14ac:dyDescent="0.3">
      <c r="A2978" s="118">
        <v>5733</v>
      </c>
      <c r="B2978" s="118">
        <v>177</v>
      </c>
      <c r="C2978" s="7" t="s">
        <v>708</v>
      </c>
      <c r="D2978" s="7">
        <v>21</v>
      </c>
      <c r="E2978" s="156">
        <v>43657</v>
      </c>
      <c r="F2978" s="7">
        <v>5259</v>
      </c>
      <c r="G2978" s="7">
        <v>7751</v>
      </c>
      <c r="H2978" s="7">
        <v>7337</v>
      </c>
      <c r="I2978" s="7">
        <v>9</v>
      </c>
      <c r="J2978" s="152">
        <f t="shared" si="14"/>
        <v>19.923002887391721</v>
      </c>
      <c r="K2978" s="167"/>
      <c r="L2978" s="154">
        <f>AVERAGE(J2978:J2979)</f>
        <v>20.133491615686033</v>
      </c>
      <c r="M2978" s="154">
        <f>_xlfn.STDEV.S(J2978,J2979)</f>
        <v>0.29767601428048113</v>
      </c>
      <c r="N2978" s="33"/>
      <c r="O2978" s="33"/>
      <c r="P2978" s="23">
        <f t="shared" si="1"/>
        <v>207.8</v>
      </c>
      <c r="Q2978" s="117">
        <f>AVERAGE(P2978:P2979)</f>
        <v>205.65000000000003</v>
      </c>
    </row>
    <row r="2979" spans="1:17" ht="15.75" customHeight="1" x14ac:dyDescent="0.3">
      <c r="A2979" s="118">
        <v>5734</v>
      </c>
      <c r="B2979" s="118">
        <v>178</v>
      </c>
      <c r="C2979" s="7" t="s">
        <v>708</v>
      </c>
      <c r="D2979" s="7">
        <v>21</v>
      </c>
      <c r="E2979" s="156">
        <v>43657</v>
      </c>
      <c r="F2979" s="7">
        <v>5226</v>
      </c>
      <c r="G2979" s="7">
        <v>7675</v>
      </c>
      <c r="H2979" s="7">
        <v>7261</v>
      </c>
      <c r="I2979" s="7"/>
      <c r="J2979" s="152">
        <f t="shared" si="14"/>
        <v>20.343980343980345</v>
      </c>
      <c r="K2979" s="167"/>
      <c r="L2979" s="155"/>
      <c r="M2979" s="155"/>
      <c r="N2979" s="33"/>
      <c r="O2979" s="33"/>
      <c r="P2979" s="23">
        <f t="shared" si="1"/>
        <v>203.50000000000003</v>
      </c>
      <c r="Q2979" s="117"/>
    </row>
    <row r="2980" spans="1:17" ht="15.75" customHeight="1" x14ac:dyDescent="0.3">
      <c r="A2980" s="118">
        <v>6335</v>
      </c>
      <c r="B2980" s="118">
        <v>291</v>
      </c>
      <c r="C2980" s="7" t="s">
        <v>708</v>
      </c>
      <c r="D2980" s="7">
        <v>22</v>
      </c>
      <c r="E2980" s="156">
        <v>43685</v>
      </c>
      <c r="F2980" s="7">
        <v>5259</v>
      </c>
      <c r="G2980" s="7">
        <v>7655</v>
      </c>
      <c r="H2980" s="7">
        <v>7310</v>
      </c>
      <c r="I2980" s="7">
        <v>9</v>
      </c>
      <c r="J2980" s="152">
        <f t="shared" si="14"/>
        <v>16.82106289614822</v>
      </c>
      <c r="K2980" s="167"/>
      <c r="L2980" s="154">
        <f>AVERAGE(J2980:J2981)</f>
        <v>17.412851633688959</v>
      </c>
      <c r="M2980" s="154">
        <f>_xlfn.STDEV.S(J2980,J2981)</f>
        <v>0.83691565868976492</v>
      </c>
      <c r="N2980" s="33"/>
      <c r="O2980" s="33"/>
      <c r="P2980" s="23">
        <f t="shared" si="1"/>
        <v>205.1</v>
      </c>
      <c r="Q2980" s="117">
        <f>AVERAGE(P2980:P2981)</f>
        <v>210.3</v>
      </c>
    </row>
    <row r="2981" spans="1:17" ht="15.75" customHeight="1" x14ac:dyDescent="0.3">
      <c r="A2981" s="118">
        <v>6336</v>
      </c>
      <c r="B2981" s="118">
        <v>291</v>
      </c>
      <c r="C2981" s="7" t="s">
        <v>708</v>
      </c>
      <c r="D2981" s="7">
        <v>22</v>
      </c>
      <c r="E2981" s="156">
        <v>43685</v>
      </c>
      <c r="F2981" s="7">
        <v>5259</v>
      </c>
      <c r="G2981" s="7">
        <v>7802</v>
      </c>
      <c r="H2981" s="7">
        <v>7414</v>
      </c>
      <c r="I2981" s="7"/>
      <c r="J2981" s="152">
        <f t="shared" si="14"/>
        <v>18.004640371229698</v>
      </c>
      <c r="K2981" s="167"/>
      <c r="L2981" s="155"/>
      <c r="M2981" s="155"/>
      <c r="N2981" s="33"/>
      <c r="O2981" s="33"/>
      <c r="P2981" s="23">
        <f t="shared" si="1"/>
        <v>215.5</v>
      </c>
      <c r="Q2981" s="117"/>
    </row>
    <row r="2982" spans="1:17" ht="15.75" customHeight="1" x14ac:dyDescent="0.3">
      <c r="A2982" s="118">
        <v>3939</v>
      </c>
      <c r="B2982" s="118">
        <v>361</v>
      </c>
      <c r="C2982" s="57" t="s">
        <v>709</v>
      </c>
      <c r="D2982" s="57">
        <v>14</v>
      </c>
      <c r="E2982" s="58">
        <v>43591</v>
      </c>
      <c r="F2982" s="151">
        <v>5529</v>
      </c>
      <c r="G2982" s="151">
        <v>8507</v>
      </c>
      <c r="H2982" s="57">
        <v>7796</v>
      </c>
      <c r="I2982" s="57">
        <v>2</v>
      </c>
      <c r="J2982" s="152">
        <f t="shared" si="14"/>
        <v>31.363034847816497</v>
      </c>
      <c r="K2982" s="167" t="s">
        <v>13</v>
      </c>
      <c r="L2982" s="154">
        <f>AVERAGE(J2982:J2983)</f>
        <v>31.801849374115719</v>
      </c>
      <c r="M2982" s="154">
        <f>_xlfn.STDEV.S(J2982,J2983)</f>
        <v>0.62057745445868218</v>
      </c>
      <c r="N2982" s="33">
        <v>2</v>
      </c>
      <c r="O2982" s="33"/>
      <c r="P2982" s="23">
        <f t="shared" si="1"/>
        <v>226.7</v>
      </c>
      <c r="Q2982" s="117">
        <f>AVERAGE(P2982:P2983)</f>
        <v>233.85</v>
      </c>
    </row>
    <row r="2983" spans="1:17" ht="15.75" customHeight="1" x14ac:dyDescent="0.3">
      <c r="A2983" s="118">
        <v>3940</v>
      </c>
      <c r="B2983" s="118">
        <v>362</v>
      </c>
      <c r="C2983" s="57" t="s">
        <v>709</v>
      </c>
      <c r="D2983" s="57">
        <v>14</v>
      </c>
      <c r="E2983" s="58">
        <v>43591</v>
      </c>
      <c r="F2983" s="151">
        <v>5582</v>
      </c>
      <c r="G2983" s="151">
        <v>8769</v>
      </c>
      <c r="H2983" s="57">
        <v>7992</v>
      </c>
      <c r="I2983" s="57"/>
      <c r="J2983" s="152">
        <f t="shared" si="14"/>
        <v>32.240663900414937</v>
      </c>
      <c r="K2983" s="167"/>
      <c r="L2983" s="155"/>
      <c r="M2983" s="155"/>
      <c r="N2983" s="33"/>
      <c r="O2983" s="33"/>
      <c r="P2983" s="23">
        <f t="shared" si="1"/>
        <v>241</v>
      </c>
      <c r="Q2983" s="117"/>
    </row>
    <row r="2984" spans="1:17" ht="15.75" customHeight="1" x14ac:dyDescent="0.3">
      <c r="A2984" s="118">
        <v>4589</v>
      </c>
      <c r="B2984" s="118">
        <v>295</v>
      </c>
      <c r="C2984" s="57" t="s">
        <v>709</v>
      </c>
      <c r="D2984" s="57">
        <v>16</v>
      </c>
      <c r="E2984" s="58">
        <v>43607</v>
      </c>
      <c r="F2984" s="57">
        <v>5221</v>
      </c>
      <c r="G2984" s="57">
        <v>7858</v>
      </c>
      <c r="H2984" s="57">
        <v>7340</v>
      </c>
      <c r="I2984" s="57">
        <v>2</v>
      </c>
      <c r="J2984" s="152">
        <f t="shared" si="14"/>
        <v>24.445493157149599</v>
      </c>
      <c r="K2984" s="167"/>
      <c r="L2984" s="154">
        <f>AVERAGE(J2984:J2985)</f>
        <v>24.479361655958723</v>
      </c>
      <c r="M2984" s="154">
        <f>_xlfn.STDEV.S(J2984,J2985)</f>
        <v>4.7897290353079887E-2</v>
      </c>
      <c r="N2984" s="33"/>
      <c r="O2984" s="33"/>
      <c r="P2984" s="23">
        <f t="shared" si="1"/>
        <v>211.9</v>
      </c>
      <c r="Q2984" s="117">
        <f>AVERAGE(P2984:P2985)</f>
        <v>206.10000000000002</v>
      </c>
    </row>
    <row r="2985" spans="1:17" ht="15.75" customHeight="1" x14ac:dyDescent="0.3">
      <c r="A2985" s="118">
        <v>4590</v>
      </c>
      <c r="B2985" s="118">
        <v>296</v>
      </c>
      <c r="C2985" s="57" t="s">
        <v>709</v>
      </c>
      <c r="D2985" s="57">
        <v>16</v>
      </c>
      <c r="E2985" s="58">
        <v>43607</v>
      </c>
      <c r="F2985" s="57">
        <v>5271</v>
      </c>
      <c r="G2985" s="57">
        <v>7765</v>
      </c>
      <c r="H2985" s="57">
        <v>7274</v>
      </c>
      <c r="I2985" s="57"/>
      <c r="J2985" s="152">
        <f t="shared" si="14"/>
        <v>24.513230154767847</v>
      </c>
      <c r="K2985" s="167"/>
      <c r="L2985" s="155"/>
      <c r="M2985" s="155"/>
      <c r="N2985" s="33"/>
      <c r="O2985" s="33"/>
      <c r="P2985" s="23">
        <f t="shared" si="1"/>
        <v>200.3</v>
      </c>
      <c r="Q2985" s="117"/>
    </row>
    <row r="2986" spans="1:17" ht="15.75" customHeight="1" x14ac:dyDescent="0.3">
      <c r="A2986" s="118">
        <v>5235</v>
      </c>
      <c r="B2986" s="118">
        <v>295</v>
      </c>
      <c r="C2986" s="57" t="s">
        <v>709</v>
      </c>
      <c r="D2986" s="57">
        <v>18</v>
      </c>
      <c r="E2986" s="58">
        <v>43626</v>
      </c>
      <c r="F2986" s="57">
        <v>5221</v>
      </c>
      <c r="G2986" s="57">
        <v>8459</v>
      </c>
      <c r="H2986" s="57">
        <v>7801</v>
      </c>
      <c r="I2986" s="57">
        <v>8</v>
      </c>
      <c r="J2986" s="152">
        <f t="shared" si="14"/>
        <v>25.503875968992247</v>
      </c>
      <c r="K2986" s="167"/>
      <c r="L2986" s="154">
        <f>AVERAGE(J2986:J2987)</f>
        <v>25.359950553231396</v>
      </c>
      <c r="M2986" s="154">
        <f>_xlfn.STDEV.S(J2986,J2987)</f>
        <v>0.20354127493918181</v>
      </c>
      <c r="N2986" s="33"/>
      <c r="O2986" s="33"/>
      <c r="P2986" s="23">
        <f t="shared" si="1"/>
        <v>258</v>
      </c>
      <c r="Q2986" s="117">
        <f>AVERAGE(P2986:P2987)</f>
        <v>256.3</v>
      </c>
    </row>
    <row r="2987" spans="1:17" ht="15.75" customHeight="1" x14ac:dyDescent="0.3">
      <c r="A2987" s="118">
        <v>5236</v>
      </c>
      <c r="B2987" s="118">
        <v>296</v>
      </c>
      <c r="C2987" s="57" t="s">
        <v>709</v>
      </c>
      <c r="D2987" s="57">
        <v>18</v>
      </c>
      <c r="E2987" s="58">
        <v>43626</v>
      </c>
      <c r="F2987" s="57">
        <v>5271</v>
      </c>
      <c r="G2987" s="57">
        <v>8459</v>
      </c>
      <c r="H2987" s="57">
        <v>7817</v>
      </c>
      <c r="I2987" s="57"/>
      <c r="J2987" s="152">
        <f t="shared" si="14"/>
        <v>25.216025137470545</v>
      </c>
      <c r="K2987" s="167"/>
      <c r="L2987" s="155"/>
      <c r="M2987" s="155"/>
      <c r="N2987" s="33"/>
      <c r="O2987" s="33"/>
      <c r="P2987" s="23">
        <f t="shared" si="1"/>
        <v>254.6</v>
      </c>
      <c r="Q2987" s="117"/>
    </row>
    <row r="2988" spans="1:17" ht="15.75" customHeight="1" x14ac:dyDescent="0.3">
      <c r="A2988" s="118">
        <v>5735</v>
      </c>
      <c r="B2988" s="118">
        <v>179</v>
      </c>
      <c r="C2988" s="7" t="s">
        <v>709</v>
      </c>
      <c r="D2988" s="7">
        <v>21</v>
      </c>
      <c r="E2988" s="156">
        <v>43657</v>
      </c>
      <c r="F2988" s="7">
        <v>5180</v>
      </c>
      <c r="G2988" s="7">
        <v>8105</v>
      </c>
      <c r="H2988" s="7">
        <v>7589</v>
      </c>
      <c r="I2988" s="7">
        <v>8</v>
      </c>
      <c r="J2988" s="152">
        <f t="shared" si="14"/>
        <v>21.419676214196762</v>
      </c>
      <c r="K2988" s="167"/>
      <c r="L2988" s="154">
        <f>AVERAGE(J2988:J2989)</f>
        <v>21.365918341114259</v>
      </c>
      <c r="M2988" s="154">
        <f>_xlfn.STDEV.S(J2988,J2989)</f>
        <v>7.6025113197605104E-2</v>
      </c>
      <c r="N2988" s="33"/>
      <c r="O2988" s="33"/>
      <c r="P2988" s="23">
        <f t="shared" si="1"/>
        <v>240.9</v>
      </c>
      <c r="Q2988" s="117">
        <f>AVERAGE(P2988:P2989)</f>
        <v>240.10000000000002</v>
      </c>
    </row>
    <row r="2989" spans="1:17" ht="15.75" customHeight="1" x14ac:dyDescent="0.3">
      <c r="A2989" s="118">
        <v>5736</v>
      </c>
      <c r="B2989" s="118">
        <v>180</v>
      </c>
      <c r="C2989" s="7" t="s">
        <v>709</v>
      </c>
      <c r="D2989" s="7">
        <v>21</v>
      </c>
      <c r="E2989" s="156">
        <v>43657</v>
      </c>
      <c r="F2989" s="7">
        <v>5282</v>
      </c>
      <c r="G2989" s="7">
        <v>8185</v>
      </c>
      <c r="H2989" s="7">
        <v>7675</v>
      </c>
      <c r="I2989" s="7"/>
      <c r="J2989" s="152">
        <f t="shared" si="14"/>
        <v>21.31216046803176</v>
      </c>
      <c r="K2989" s="167"/>
      <c r="L2989" s="155"/>
      <c r="M2989" s="155"/>
      <c r="N2989" s="33"/>
      <c r="O2989" s="33"/>
      <c r="P2989" s="23">
        <f t="shared" si="1"/>
        <v>239.3</v>
      </c>
      <c r="Q2989" s="117"/>
    </row>
    <row r="2990" spans="1:17" ht="15.75" customHeight="1" x14ac:dyDescent="0.3">
      <c r="A2990" s="118">
        <v>6337</v>
      </c>
      <c r="B2990" s="118">
        <v>292</v>
      </c>
      <c r="C2990" s="7" t="s">
        <v>709</v>
      </c>
      <c r="D2990" s="7">
        <v>22</v>
      </c>
      <c r="E2990" s="156">
        <v>43685</v>
      </c>
      <c r="F2990" s="7">
        <v>5243</v>
      </c>
      <c r="G2990" s="7">
        <v>7627</v>
      </c>
      <c r="H2990" s="7">
        <v>7280</v>
      </c>
      <c r="I2990" s="7">
        <v>8</v>
      </c>
      <c r="J2990" s="152">
        <f t="shared" si="14"/>
        <v>17.034855179185076</v>
      </c>
      <c r="K2990" s="167"/>
      <c r="L2990" s="154">
        <f>AVERAGE(J2990:J2991)</f>
        <v>17.548586304295554</v>
      </c>
      <c r="M2990" s="154">
        <f>_xlfn.STDEV.S(J2990,J2991)</f>
        <v>0.72652552454443031</v>
      </c>
      <c r="N2990" s="33"/>
      <c r="O2990" s="33"/>
      <c r="P2990" s="23">
        <f t="shared" si="1"/>
        <v>203.7</v>
      </c>
      <c r="Q2990" s="117">
        <f>AVERAGE(P2990:P2991)</f>
        <v>204.55</v>
      </c>
    </row>
    <row r="2991" spans="1:17" ht="15.75" customHeight="1" x14ac:dyDescent="0.3">
      <c r="A2991" s="118">
        <v>6338</v>
      </c>
      <c r="B2991" s="118">
        <v>292</v>
      </c>
      <c r="C2991" s="7" t="s">
        <v>709</v>
      </c>
      <c r="D2991" s="7">
        <v>22</v>
      </c>
      <c r="E2991" s="156">
        <v>43685</v>
      </c>
      <c r="F2991" s="7">
        <v>5243</v>
      </c>
      <c r="G2991" s="7">
        <v>7668</v>
      </c>
      <c r="H2991" s="7">
        <v>7297</v>
      </c>
      <c r="I2991" s="7"/>
      <c r="J2991" s="152">
        <f t="shared" si="14"/>
        <v>18.062317429406036</v>
      </c>
      <c r="K2991" s="167"/>
      <c r="L2991" s="155"/>
      <c r="M2991" s="155"/>
      <c r="N2991" s="33"/>
      <c r="O2991" s="33"/>
      <c r="P2991" s="23">
        <f t="shared" si="1"/>
        <v>205.4</v>
      </c>
      <c r="Q2991" s="117"/>
    </row>
    <row r="2992" spans="1:17" ht="15.75" customHeight="1" x14ac:dyDescent="0.3">
      <c r="A2992" s="118">
        <v>3557</v>
      </c>
      <c r="B2992" s="118">
        <v>313</v>
      </c>
      <c r="C2992" s="57" t="s">
        <v>710</v>
      </c>
      <c r="D2992" s="57">
        <v>13</v>
      </c>
      <c r="E2992" s="58">
        <v>43587</v>
      </c>
      <c r="F2992" s="57">
        <v>5188</v>
      </c>
      <c r="G2992" s="57">
        <v>8418</v>
      </c>
      <c r="H2992" s="57">
        <v>7340</v>
      </c>
      <c r="I2992" s="57">
        <v>1</v>
      </c>
      <c r="J2992" s="172">
        <f t="shared" si="14"/>
        <v>50.092936802973973</v>
      </c>
      <c r="K2992" s="167" t="s">
        <v>407</v>
      </c>
      <c r="L2992" s="154">
        <f>AVERAGE(J2992:J2993)</f>
        <v>43.173958441327628</v>
      </c>
      <c r="M2992" s="154">
        <f>_xlfn.STDEV.S(J2992,J2993)</f>
        <v>9.7849130368062109</v>
      </c>
      <c r="N2992" s="33">
        <v>2</v>
      </c>
      <c r="O2992" s="33"/>
      <c r="P2992" s="23">
        <f t="shared" si="1"/>
        <v>215.2</v>
      </c>
      <c r="Q2992" s="117">
        <f>AVERAGE(P2992:P2993)</f>
        <v>208</v>
      </c>
    </row>
    <row r="2993" spans="1:17" ht="15.75" customHeight="1" x14ac:dyDescent="0.3">
      <c r="A2993" s="118">
        <v>3558</v>
      </c>
      <c r="B2993" s="118">
        <v>314</v>
      </c>
      <c r="C2993" s="57" t="s">
        <v>710</v>
      </c>
      <c r="D2993" s="57">
        <v>13</v>
      </c>
      <c r="E2993" s="58">
        <v>43587</v>
      </c>
      <c r="F2993" s="57">
        <v>5225</v>
      </c>
      <c r="G2993" s="57">
        <v>7961</v>
      </c>
      <c r="H2993" s="57">
        <v>7233</v>
      </c>
      <c r="I2993" s="57"/>
      <c r="J2993" s="172">
        <f t="shared" si="14"/>
        <v>36.254980079681275</v>
      </c>
      <c r="K2993" s="167"/>
      <c r="L2993" s="155"/>
      <c r="M2993" s="155"/>
      <c r="N2993" s="33"/>
      <c r="O2993" s="33"/>
      <c r="P2993" s="23">
        <f t="shared" si="1"/>
        <v>200.8</v>
      </c>
      <c r="Q2993" s="117"/>
    </row>
    <row r="2994" spans="1:17" ht="15.75" customHeight="1" x14ac:dyDescent="0.3">
      <c r="A2994" s="118">
        <v>4275</v>
      </c>
      <c r="B2994" s="118">
        <v>305</v>
      </c>
      <c r="C2994" s="57" t="s">
        <v>710</v>
      </c>
      <c r="D2994" s="57">
        <v>15</v>
      </c>
      <c r="E2994" s="58">
        <v>43599</v>
      </c>
      <c r="F2994" s="57">
        <v>5301</v>
      </c>
      <c r="G2994" s="57">
        <v>8127</v>
      </c>
      <c r="H2994" s="57">
        <v>7545</v>
      </c>
      <c r="I2994" s="57"/>
      <c r="J2994" s="152">
        <f t="shared" si="14"/>
        <v>25.935828877005346</v>
      </c>
      <c r="K2994" s="155"/>
      <c r="L2994" s="154">
        <f>AVERAGE(J2994:J2995)</f>
        <v>26.058823529411764</v>
      </c>
      <c r="M2994" s="154">
        <f>_xlfn.STDEV.S(J2994,J2995)</f>
        <v>0.17394070553252231</v>
      </c>
      <c r="N2994" s="33"/>
      <c r="O2994" s="33"/>
      <c r="P2994" s="23">
        <f t="shared" si="1"/>
        <v>224.4</v>
      </c>
      <c r="Q2994" s="117">
        <f>AVERAGE(P2994:P2995)</f>
        <v>222.2</v>
      </c>
    </row>
    <row r="2995" spans="1:17" ht="15.75" customHeight="1" x14ac:dyDescent="0.3">
      <c r="A2995" s="118">
        <v>4276</v>
      </c>
      <c r="B2995" s="118">
        <v>306</v>
      </c>
      <c r="C2995" s="57" t="s">
        <v>710</v>
      </c>
      <c r="D2995" s="57">
        <v>15</v>
      </c>
      <c r="E2995" s="58">
        <v>43599</v>
      </c>
      <c r="F2995" s="57">
        <v>5254</v>
      </c>
      <c r="G2995" s="57">
        <v>8030</v>
      </c>
      <c r="H2995" s="57">
        <v>7454</v>
      </c>
      <c r="I2995" s="57"/>
      <c r="J2995" s="152">
        <f t="shared" si="14"/>
        <v>26.181818181818183</v>
      </c>
      <c r="K2995" s="155"/>
      <c r="L2995" s="155"/>
      <c r="M2995" s="155"/>
      <c r="N2995" s="33"/>
      <c r="O2995" s="33"/>
      <c r="P2995" s="23">
        <f t="shared" si="1"/>
        <v>220</v>
      </c>
      <c r="Q2995" s="117"/>
    </row>
    <row r="2996" spans="1:17" ht="15.75" customHeight="1" x14ac:dyDescent="0.3">
      <c r="A2996" s="118">
        <v>4921</v>
      </c>
      <c r="B2996" s="118">
        <v>305</v>
      </c>
      <c r="C2996" s="57" t="s">
        <v>710</v>
      </c>
      <c r="D2996" s="57">
        <v>17</v>
      </c>
      <c r="E2996" s="58">
        <v>43619</v>
      </c>
      <c r="F2996" s="57">
        <v>5301</v>
      </c>
      <c r="G2996" s="57">
        <v>8739</v>
      </c>
      <c r="H2996" s="57">
        <v>7913</v>
      </c>
      <c r="I2996" s="57"/>
      <c r="J2996" s="152">
        <f t="shared" si="14"/>
        <v>31.623277182235839</v>
      </c>
      <c r="K2996" s="167"/>
      <c r="L2996" s="154">
        <f>AVERAGE(J2996:J2997)</f>
        <v>30.270863576658694</v>
      </c>
      <c r="M2996" s="154">
        <f>_xlfn.STDEV.S(J2996,J2997)</f>
        <v>1.912601662945095</v>
      </c>
      <c r="N2996" s="33"/>
      <c r="O2996" s="33"/>
      <c r="P2996" s="23">
        <f t="shared" si="1"/>
        <v>261.2</v>
      </c>
      <c r="Q2996" s="117">
        <f>AVERAGE(P2996:P2997)</f>
        <v>303.5</v>
      </c>
    </row>
    <row r="2997" spans="1:17" ht="15.75" customHeight="1" x14ac:dyDescent="0.3">
      <c r="A2997" s="118">
        <v>4922</v>
      </c>
      <c r="B2997" s="118">
        <v>306</v>
      </c>
      <c r="C2997" s="57" t="s">
        <v>710</v>
      </c>
      <c r="D2997" s="57">
        <v>17</v>
      </c>
      <c r="E2997" s="58">
        <v>43619</v>
      </c>
      <c r="F2997" s="57">
        <v>5254</v>
      </c>
      <c r="G2997" s="57">
        <v>9712</v>
      </c>
      <c r="H2997" s="57">
        <v>8712</v>
      </c>
      <c r="I2997" s="57"/>
      <c r="J2997" s="152">
        <f t="shared" si="14"/>
        <v>28.91844997108155</v>
      </c>
      <c r="K2997" s="167"/>
      <c r="L2997" s="155"/>
      <c r="M2997" s="155"/>
      <c r="N2997" s="33"/>
      <c r="O2997" s="33"/>
      <c r="P2997" s="23">
        <f t="shared" si="1"/>
        <v>345.8</v>
      </c>
      <c r="Q2997" s="117"/>
    </row>
    <row r="2998" spans="1:17" ht="15.75" customHeight="1" x14ac:dyDescent="0.3">
      <c r="A2998" s="118">
        <v>6339</v>
      </c>
      <c r="B2998" s="118">
        <v>293</v>
      </c>
      <c r="C2998" s="7" t="s">
        <v>710</v>
      </c>
      <c r="D2998" s="7">
        <v>22</v>
      </c>
      <c r="E2998" s="156">
        <v>43685</v>
      </c>
      <c r="F2998" s="7">
        <v>5203</v>
      </c>
      <c r="G2998" s="7">
        <v>8663</v>
      </c>
      <c r="H2998" s="7">
        <v>8164</v>
      </c>
      <c r="I2998" s="7">
        <v>8</v>
      </c>
      <c r="J2998" s="152">
        <f t="shared" si="14"/>
        <v>16.85241472475515</v>
      </c>
      <c r="K2998" s="167"/>
      <c r="L2998" s="154">
        <f>AVERAGE(J2998:J2999)</f>
        <v>17.43261761878783</v>
      </c>
      <c r="M2998" s="154">
        <f>_xlfn.STDEV.S(J2998,J2999)</f>
        <v>0.82053080166913661</v>
      </c>
      <c r="N2998" s="33"/>
      <c r="O2998" s="33"/>
      <c r="P2998" s="23">
        <f t="shared" si="1"/>
        <v>296.10000000000002</v>
      </c>
      <c r="Q2998" s="117">
        <f>AVERAGE(P2998:P2999)</f>
        <v>304.05</v>
      </c>
    </row>
    <row r="2999" spans="1:17" ht="15.75" customHeight="1" x14ac:dyDescent="0.3">
      <c r="A2999" s="118">
        <v>6340</v>
      </c>
      <c r="B2999" s="118">
        <v>293</v>
      </c>
      <c r="C2999" s="7" t="s">
        <v>710</v>
      </c>
      <c r="D2999" s="7">
        <v>22</v>
      </c>
      <c r="E2999" s="156">
        <v>43685</v>
      </c>
      <c r="F2999" s="7">
        <v>5203</v>
      </c>
      <c r="G2999" s="7">
        <v>8885</v>
      </c>
      <c r="H2999" s="7">
        <v>8323</v>
      </c>
      <c r="I2999" s="7"/>
      <c r="J2999" s="152">
        <f t="shared" si="14"/>
        <v>18.012820512820511</v>
      </c>
      <c r="K2999" s="167"/>
      <c r="L2999" s="155"/>
      <c r="M2999" s="155"/>
      <c r="N2999" s="33"/>
      <c r="O2999" s="33"/>
      <c r="P2999" s="23">
        <f t="shared" si="1"/>
        <v>312</v>
      </c>
      <c r="Q2999" s="117"/>
    </row>
    <row r="3000" spans="1:17" ht="15.75" customHeight="1" x14ac:dyDescent="0.3">
      <c r="A3000" s="118">
        <v>3559</v>
      </c>
      <c r="B3000" s="118">
        <v>315</v>
      </c>
      <c r="C3000" s="67" t="s">
        <v>711</v>
      </c>
      <c r="D3000" s="67">
        <v>13</v>
      </c>
      <c r="E3000" s="68">
        <v>43587</v>
      </c>
      <c r="F3000" s="67">
        <v>5198</v>
      </c>
      <c r="G3000" s="67">
        <v>8883</v>
      </c>
      <c r="H3000" s="10">
        <v>7909</v>
      </c>
      <c r="I3000" s="67">
        <v>1</v>
      </c>
      <c r="J3000" s="157">
        <f t="shared" si="14"/>
        <v>35.927701954998156</v>
      </c>
      <c r="K3000" s="168" t="s">
        <v>461</v>
      </c>
      <c r="L3000" s="159">
        <f>AVERAGE(J3000:J3001)</f>
        <v>36.224120221544645</v>
      </c>
      <c r="M3000" s="159">
        <f>_xlfn.STDEV.S(J3000,J3001)</f>
        <v>0.41919873268516777</v>
      </c>
      <c r="N3000" s="33">
        <v>1</v>
      </c>
      <c r="O3000" s="33"/>
      <c r="P3000" s="23">
        <f t="shared" si="1"/>
        <v>271.10000000000002</v>
      </c>
      <c r="Q3000" s="117">
        <f>AVERAGE(P3000:P3001)</f>
        <v>280.39999999999998</v>
      </c>
    </row>
    <row r="3001" spans="1:17" ht="15.75" customHeight="1" x14ac:dyDescent="0.3">
      <c r="A3001" s="118">
        <v>3560</v>
      </c>
      <c r="B3001" s="118">
        <v>316</v>
      </c>
      <c r="C3001" s="67" t="s">
        <v>711</v>
      </c>
      <c r="D3001" s="67">
        <v>13</v>
      </c>
      <c r="E3001" s="68">
        <v>43587</v>
      </c>
      <c r="F3001" s="67">
        <v>5239</v>
      </c>
      <c r="G3001" s="67">
        <v>9194</v>
      </c>
      <c r="H3001" s="10">
        <v>8136</v>
      </c>
      <c r="I3001" s="67"/>
      <c r="J3001" s="157">
        <f t="shared" si="14"/>
        <v>36.520538488091134</v>
      </c>
      <c r="K3001" s="168"/>
      <c r="L3001" s="160"/>
      <c r="M3001" s="160"/>
      <c r="N3001" s="33"/>
      <c r="O3001" s="33"/>
      <c r="P3001" s="23">
        <f t="shared" si="1"/>
        <v>289.7</v>
      </c>
      <c r="Q3001" s="117"/>
    </row>
    <row r="3002" spans="1:17" ht="15.75" customHeight="1" x14ac:dyDescent="0.3">
      <c r="A3002" s="118">
        <v>4277</v>
      </c>
      <c r="B3002" s="118">
        <v>307</v>
      </c>
      <c r="C3002" s="67" t="s">
        <v>711</v>
      </c>
      <c r="D3002" s="67">
        <v>15</v>
      </c>
      <c r="E3002" s="68">
        <v>43599</v>
      </c>
      <c r="F3002" s="67">
        <v>5223</v>
      </c>
      <c r="G3002" s="67">
        <v>8605</v>
      </c>
      <c r="H3002" s="67">
        <v>7865</v>
      </c>
      <c r="I3002" s="67"/>
      <c r="J3002" s="157">
        <f t="shared" si="14"/>
        <v>28.009084027252079</v>
      </c>
      <c r="K3002" s="160" t="s">
        <v>13</v>
      </c>
      <c r="L3002" s="159">
        <f>AVERAGE(J3002:J3003)</f>
        <v>28.576589684265262</v>
      </c>
      <c r="M3002" s="159">
        <f>_xlfn.STDEV.S(J3002,J3003)</f>
        <v>0.80257419687149634</v>
      </c>
      <c r="N3002" s="33"/>
      <c r="O3002" s="33"/>
      <c r="P3002" s="23">
        <f t="shared" si="1"/>
        <v>264.2</v>
      </c>
      <c r="Q3002" s="117">
        <f>AVERAGE(P3002:P3003)</f>
        <v>270.54999999999995</v>
      </c>
    </row>
    <row r="3003" spans="1:17" ht="15.75" customHeight="1" x14ac:dyDescent="0.3">
      <c r="A3003" s="118">
        <v>4278</v>
      </c>
      <c r="B3003" s="118">
        <v>308</v>
      </c>
      <c r="C3003" s="67" t="s">
        <v>711</v>
      </c>
      <c r="D3003" s="67">
        <v>15</v>
      </c>
      <c r="E3003" s="68">
        <v>43599</v>
      </c>
      <c r="F3003" s="67">
        <v>5201</v>
      </c>
      <c r="G3003" s="67">
        <v>8777</v>
      </c>
      <c r="H3003" s="67">
        <v>7970</v>
      </c>
      <c r="I3003" s="67"/>
      <c r="J3003" s="157">
        <f t="shared" si="14"/>
        <v>29.144095341278444</v>
      </c>
      <c r="K3003" s="160"/>
      <c r="L3003" s="160"/>
      <c r="M3003" s="160"/>
      <c r="N3003" s="33"/>
      <c r="O3003" s="33"/>
      <c r="P3003" s="23">
        <f t="shared" si="1"/>
        <v>276.89999999999998</v>
      </c>
      <c r="Q3003" s="117"/>
    </row>
    <row r="3004" spans="1:17" ht="15.75" customHeight="1" x14ac:dyDescent="0.3">
      <c r="A3004" s="118">
        <v>4923</v>
      </c>
      <c r="B3004" s="118">
        <v>307</v>
      </c>
      <c r="C3004" s="67" t="s">
        <v>711</v>
      </c>
      <c r="D3004" s="67">
        <v>17</v>
      </c>
      <c r="E3004" s="68">
        <v>43619</v>
      </c>
      <c r="F3004" s="67">
        <v>5223</v>
      </c>
      <c r="G3004" s="67">
        <v>8779</v>
      </c>
      <c r="H3004" s="67">
        <v>8059</v>
      </c>
      <c r="I3004" s="67"/>
      <c r="J3004" s="157">
        <f t="shared" si="14"/>
        <v>25.38787023977433</v>
      </c>
      <c r="K3004" s="168"/>
      <c r="L3004" s="159">
        <f>AVERAGE(J3004:J3005)</f>
        <v>25.758984733999625</v>
      </c>
      <c r="M3004" s="159">
        <f>_xlfn.STDEV.S(J3004,J3005)</f>
        <v>0.52483515092664235</v>
      </c>
      <c r="N3004" s="33"/>
      <c r="O3004" s="33"/>
      <c r="P3004" s="23">
        <f t="shared" si="1"/>
        <v>283.60000000000002</v>
      </c>
      <c r="Q3004" s="117">
        <f>AVERAGE(P3004:P3005)</f>
        <v>277.85000000000002</v>
      </c>
    </row>
    <row r="3005" spans="1:17" ht="15.75" customHeight="1" x14ac:dyDescent="0.3">
      <c r="A3005" s="118">
        <v>4924</v>
      </c>
      <c r="B3005" s="118">
        <v>308</v>
      </c>
      <c r="C3005" s="67" t="s">
        <v>711</v>
      </c>
      <c r="D3005" s="67">
        <v>17</v>
      </c>
      <c r="E3005" s="68">
        <v>43619</v>
      </c>
      <c r="F3005" s="67">
        <v>5201</v>
      </c>
      <c r="G3005" s="67">
        <v>8633</v>
      </c>
      <c r="H3005" s="67">
        <v>7922</v>
      </c>
      <c r="I3005" s="67"/>
      <c r="J3005" s="157">
        <f t="shared" si="14"/>
        <v>26.130099228224918</v>
      </c>
      <c r="K3005" s="168"/>
      <c r="L3005" s="160"/>
      <c r="M3005" s="160"/>
      <c r="N3005" s="33"/>
      <c r="O3005" s="33"/>
      <c r="P3005" s="23">
        <f t="shared" si="1"/>
        <v>272.10000000000002</v>
      </c>
      <c r="Q3005" s="117"/>
    </row>
    <row r="3006" spans="1:17" ht="15.75" customHeight="1" x14ac:dyDescent="0.3">
      <c r="A3006" s="118">
        <v>5497</v>
      </c>
      <c r="B3006" s="118">
        <v>235</v>
      </c>
      <c r="C3006" s="7" t="s">
        <v>711</v>
      </c>
      <c r="D3006" s="7">
        <v>19</v>
      </c>
      <c r="E3006" s="156">
        <v>43637</v>
      </c>
      <c r="F3006" s="7">
        <v>5230</v>
      </c>
      <c r="G3006" s="7">
        <v>8175</v>
      </c>
      <c r="H3006" s="7">
        <v>7544</v>
      </c>
      <c r="I3006" s="7">
        <v>6</v>
      </c>
      <c r="J3006" s="161">
        <f t="shared" si="14"/>
        <v>27.26879861711322</v>
      </c>
      <c r="K3006" s="170"/>
      <c r="L3006" s="162">
        <f>AVERAGE(J3006:J3007)</f>
        <v>26.92703420418481</v>
      </c>
      <c r="M3006" s="162">
        <f>_xlfn.STDEV.S(J3006,J3007)</f>
        <v>0.48332786789983501</v>
      </c>
      <c r="N3006" s="33"/>
      <c r="O3006" s="33"/>
      <c r="P3006" s="23">
        <f t="shared" si="1"/>
        <v>231.4</v>
      </c>
      <c r="Q3006" s="117">
        <f>AVERAGE(P3006:P3007)</f>
        <v>242.65</v>
      </c>
    </row>
    <row r="3007" spans="1:17" ht="15.75" customHeight="1" x14ac:dyDescent="0.3">
      <c r="A3007" s="118">
        <v>5498</v>
      </c>
      <c r="B3007" s="118">
        <v>236</v>
      </c>
      <c r="C3007" s="7" t="s">
        <v>711</v>
      </c>
      <c r="D3007" s="7">
        <v>19</v>
      </c>
      <c r="E3007" s="156">
        <v>43637</v>
      </c>
      <c r="F3007" s="7">
        <v>5241</v>
      </c>
      <c r="G3007" s="7">
        <v>8455</v>
      </c>
      <c r="H3007" s="7">
        <v>7780</v>
      </c>
      <c r="I3007" s="7"/>
      <c r="J3007" s="161">
        <f t="shared" si="14"/>
        <v>26.585269791256401</v>
      </c>
      <c r="K3007" s="170"/>
      <c r="L3007" s="23"/>
      <c r="M3007" s="23"/>
      <c r="N3007" s="33"/>
      <c r="O3007" s="33"/>
      <c r="P3007" s="23">
        <f t="shared" si="1"/>
        <v>253.9</v>
      </c>
      <c r="Q3007" s="117"/>
    </row>
    <row r="3008" spans="1:17" ht="15.75" customHeight="1" x14ac:dyDescent="0.3">
      <c r="A3008" s="118">
        <v>6341</v>
      </c>
      <c r="B3008" s="118">
        <v>294</v>
      </c>
      <c r="C3008" s="7" t="s">
        <v>711</v>
      </c>
      <c r="D3008" s="7">
        <v>22</v>
      </c>
      <c r="E3008" s="156">
        <v>43685</v>
      </c>
      <c r="F3008" s="7">
        <v>5223</v>
      </c>
      <c r="G3008" s="7">
        <v>8114</v>
      </c>
      <c r="H3008" s="7">
        <v>7673</v>
      </c>
      <c r="I3008" s="7">
        <v>6</v>
      </c>
      <c r="J3008" s="152">
        <f t="shared" si="14"/>
        <v>18</v>
      </c>
      <c r="K3008" s="167"/>
      <c r="L3008" s="154">
        <f>AVERAGE(J3008:J3009)</f>
        <v>18.198706431908015</v>
      </c>
      <c r="M3008" s="154">
        <f>_xlfn.STDEV.S(J3008,J3009)</f>
        <v>0.28101333093507785</v>
      </c>
      <c r="N3008" s="33"/>
      <c r="O3008" s="33"/>
      <c r="P3008" s="23">
        <f t="shared" si="1"/>
        <v>245</v>
      </c>
      <c r="Q3008" s="117">
        <f>AVERAGE(P3008:P3009)</f>
        <v>261.64999999999998</v>
      </c>
    </row>
    <row r="3009" spans="1:17" ht="15.75" customHeight="1" x14ac:dyDescent="0.3">
      <c r="A3009" s="118">
        <v>6342</v>
      </c>
      <c r="B3009" s="118">
        <v>294</v>
      </c>
      <c r="C3009" s="7" t="s">
        <v>711</v>
      </c>
      <c r="D3009" s="7">
        <v>22</v>
      </c>
      <c r="E3009" s="156">
        <v>43685</v>
      </c>
      <c r="F3009" s="7">
        <v>5223</v>
      </c>
      <c r="G3009" s="7">
        <v>8518</v>
      </c>
      <c r="H3009" s="7">
        <v>8006</v>
      </c>
      <c r="I3009" s="7"/>
      <c r="J3009" s="152">
        <f t="shared" si="14"/>
        <v>18.397412863816026</v>
      </c>
      <c r="K3009" s="167"/>
      <c r="L3009" s="155"/>
      <c r="M3009" s="155"/>
      <c r="N3009" s="33"/>
      <c r="O3009" s="33"/>
      <c r="P3009" s="23">
        <f t="shared" si="1"/>
        <v>278.3</v>
      </c>
      <c r="Q3009" s="117"/>
    </row>
    <row r="3010" spans="1:17" ht="15.75" customHeight="1" x14ac:dyDescent="0.3">
      <c r="A3010" s="118">
        <v>3561</v>
      </c>
      <c r="B3010" s="118">
        <v>317</v>
      </c>
      <c r="C3010" s="144" t="s">
        <v>712</v>
      </c>
      <c r="D3010" s="144">
        <v>13</v>
      </c>
      <c r="E3010" s="145">
        <v>43587</v>
      </c>
      <c r="F3010" s="144">
        <v>5209</v>
      </c>
      <c r="G3010" s="144"/>
      <c r="H3010" s="150"/>
      <c r="I3010" s="144"/>
      <c r="J3010" s="146">
        <f t="shared" si="14"/>
        <v>0</v>
      </c>
      <c r="K3010" s="175" t="s">
        <v>713</v>
      </c>
      <c r="L3010" s="148">
        <f>AVERAGE(J3010:J3011)</f>
        <v>0</v>
      </c>
      <c r="M3010" s="148">
        <f>_xlfn.STDEV.S(J3010,J3011)</f>
        <v>0</v>
      </c>
      <c r="N3010" s="33"/>
      <c r="O3010" s="33"/>
      <c r="P3010" s="23">
        <f t="shared" si="1"/>
        <v>-520.9</v>
      </c>
      <c r="Q3010" s="117">
        <f>AVERAGE(P3010:P3011)</f>
        <v>-522.45000000000005</v>
      </c>
    </row>
    <row r="3011" spans="1:17" ht="15.75" customHeight="1" x14ac:dyDescent="0.3">
      <c r="A3011" s="118">
        <v>3562</v>
      </c>
      <c r="B3011" s="118">
        <v>318</v>
      </c>
      <c r="C3011" s="144" t="s">
        <v>712</v>
      </c>
      <c r="D3011" s="144">
        <v>13</v>
      </c>
      <c r="E3011" s="145">
        <v>43587</v>
      </c>
      <c r="F3011" s="144">
        <v>5240</v>
      </c>
      <c r="G3011" s="144"/>
      <c r="H3011" s="150"/>
      <c r="I3011" s="144"/>
      <c r="J3011" s="146">
        <f t="shared" si="14"/>
        <v>0</v>
      </c>
      <c r="K3011" s="175"/>
      <c r="L3011" s="149"/>
      <c r="M3011" s="149"/>
      <c r="N3011" s="33"/>
      <c r="O3011" s="33"/>
      <c r="P3011" s="23">
        <f t="shared" si="1"/>
        <v>-524</v>
      </c>
      <c r="Q3011" s="117"/>
    </row>
    <row r="3012" spans="1:17" ht="15.75" customHeight="1" x14ac:dyDescent="0.3">
      <c r="A3012" s="118">
        <v>3941</v>
      </c>
      <c r="B3012" s="118">
        <v>363</v>
      </c>
      <c r="C3012" s="144" t="s">
        <v>712</v>
      </c>
      <c r="D3012" s="144">
        <v>14</v>
      </c>
      <c r="E3012" s="145">
        <v>43591</v>
      </c>
      <c r="F3012" s="150">
        <v>5513</v>
      </c>
      <c r="G3012" s="150"/>
      <c r="H3012" s="144"/>
      <c r="I3012" s="144"/>
      <c r="J3012" s="146">
        <f t="shared" si="14"/>
        <v>0</v>
      </c>
      <c r="K3012" s="175" t="s">
        <v>418</v>
      </c>
      <c r="L3012" s="148">
        <f>AVERAGE(J3012:J3013)</f>
        <v>0</v>
      </c>
      <c r="M3012" s="148">
        <f>_xlfn.STDEV.S(J3012,J3013)</f>
        <v>0</v>
      </c>
      <c r="N3012" s="33"/>
      <c r="O3012" s="33"/>
      <c r="P3012" s="23">
        <f t="shared" si="1"/>
        <v>-551.29999999999995</v>
      </c>
      <c r="Q3012" s="117">
        <f>AVERAGE(P3012:P3013)</f>
        <v>-553.20000000000005</v>
      </c>
    </row>
    <row r="3013" spans="1:17" ht="15.75" customHeight="1" x14ac:dyDescent="0.3">
      <c r="A3013" s="118">
        <v>3942</v>
      </c>
      <c r="B3013" s="118">
        <v>364</v>
      </c>
      <c r="C3013" s="144" t="s">
        <v>712</v>
      </c>
      <c r="D3013" s="144">
        <v>14</v>
      </c>
      <c r="E3013" s="145">
        <v>43591</v>
      </c>
      <c r="F3013" s="150">
        <v>5551</v>
      </c>
      <c r="G3013" s="150"/>
      <c r="H3013" s="144"/>
      <c r="I3013" s="144"/>
      <c r="J3013" s="146">
        <f t="shared" si="14"/>
        <v>0</v>
      </c>
      <c r="K3013" s="175"/>
      <c r="L3013" s="149"/>
      <c r="M3013" s="149"/>
      <c r="N3013" s="33"/>
      <c r="O3013" s="33"/>
      <c r="P3013" s="23">
        <f t="shared" si="1"/>
        <v>-555.1</v>
      </c>
      <c r="Q3013" s="117"/>
    </row>
    <row r="3014" spans="1:17" ht="15.75" customHeight="1" x14ac:dyDescent="0.3">
      <c r="A3014" s="118">
        <v>6343</v>
      </c>
      <c r="B3014" s="118">
        <v>295</v>
      </c>
      <c r="C3014" s="7" t="s">
        <v>712</v>
      </c>
      <c r="D3014" s="7">
        <v>22</v>
      </c>
      <c r="E3014" s="156">
        <v>43685</v>
      </c>
      <c r="F3014" s="7">
        <v>5221</v>
      </c>
      <c r="G3014" s="7">
        <v>8384</v>
      </c>
      <c r="H3014" s="7">
        <v>7909</v>
      </c>
      <c r="I3014" s="7"/>
      <c r="J3014" s="152">
        <f t="shared" si="14"/>
        <v>17.671130952380953</v>
      </c>
      <c r="K3014" s="167"/>
      <c r="L3014" s="154">
        <f>AVERAGE(J3014:J3015)</f>
        <v>17.944230248917748</v>
      </c>
      <c r="M3014" s="154">
        <f>_xlfn.STDEV.S(J3014,J3015)</f>
        <v>0.38622072903688759</v>
      </c>
      <c r="N3014" s="33"/>
      <c r="O3014" s="33"/>
      <c r="P3014" s="23">
        <f t="shared" si="1"/>
        <v>268.8</v>
      </c>
      <c r="Q3014" s="117">
        <f>AVERAGE(P3014:P3015)</f>
        <v>275.20000000000005</v>
      </c>
    </row>
    <row r="3015" spans="1:17" ht="15.75" customHeight="1" x14ac:dyDescent="0.3">
      <c r="A3015" s="118">
        <v>6344</v>
      </c>
      <c r="B3015" s="118">
        <v>295</v>
      </c>
      <c r="C3015" s="7" t="s">
        <v>712</v>
      </c>
      <c r="D3015" s="7">
        <v>22</v>
      </c>
      <c r="E3015" s="156">
        <v>43685</v>
      </c>
      <c r="F3015" s="7">
        <v>5221</v>
      </c>
      <c r="G3015" s="7">
        <v>8550</v>
      </c>
      <c r="H3015" s="7">
        <v>8037</v>
      </c>
      <c r="I3015" s="7"/>
      <c r="J3015" s="152">
        <f t="shared" si="14"/>
        <v>18.217329545454543</v>
      </c>
      <c r="K3015" s="167"/>
      <c r="L3015" s="155"/>
      <c r="M3015" s="155"/>
      <c r="N3015" s="33"/>
      <c r="O3015" s="33"/>
      <c r="P3015" s="23">
        <f t="shared" si="1"/>
        <v>281.60000000000002</v>
      </c>
      <c r="Q3015" s="117"/>
    </row>
    <row r="3016" spans="1:17" ht="15.75" customHeight="1" x14ac:dyDescent="0.3">
      <c r="A3016" s="118">
        <v>3563</v>
      </c>
      <c r="B3016" s="118">
        <v>319</v>
      </c>
      <c r="C3016" s="67" t="s">
        <v>714</v>
      </c>
      <c r="D3016" s="67">
        <v>13</v>
      </c>
      <c r="E3016" s="68">
        <v>43587</v>
      </c>
      <c r="F3016" s="67">
        <v>5245</v>
      </c>
      <c r="G3016" s="67">
        <v>8037</v>
      </c>
      <c r="H3016" s="10">
        <v>7350</v>
      </c>
      <c r="I3016" s="67">
        <v>1</v>
      </c>
      <c r="J3016" s="157">
        <f t="shared" si="14"/>
        <v>32.636579572446557</v>
      </c>
      <c r="K3016" s="168" t="s">
        <v>497</v>
      </c>
      <c r="L3016" s="159">
        <f>AVERAGE(J3016:J3017)</f>
        <v>33.164840701286636</v>
      </c>
      <c r="M3016" s="159">
        <f>_xlfn.STDEV.S(J3016,J3017)</f>
        <v>0.74707405288015527</v>
      </c>
      <c r="N3016" s="33">
        <v>1</v>
      </c>
      <c r="O3016" s="33"/>
      <c r="P3016" s="23">
        <f t="shared" si="1"/>
        <v>210.5</v>
      </c>
      <c r="Q3016" s="117">
        <f>AVERAGE(P3016:P3017)</f>
        <v>211.8</v>
      </c>
    </row>
    <row r="3017" spans="1:17" ht="15.75" customHeight="1" x14ac:dyDescent="0.3">
      <c r="A3017" s="118">
        <v>3564</v>
      </c>
      <c r="B3017" s="118">
        <v>320</v>
      </c>
      <c r="C3017" s="67" t="s">
        <v>714</v>
      </c>
      <c r="D3017" s="67">
        <v>13</v>
      </c>
      <c r="E3017" s="68">
        <v>43587</v>
      </c>
      <c r="F3017" s="67">
        <v>5238</v>
      </c>
      <c r="G3017" s="67">
        <v>8087</v>
      </c>
      <c r="H3017" s="10">
        <v>7369</v>
      </c>
      <c r="I3017" s="67"/>
      <c r="J3017" s="157">
        <f t="shared" si="14"/>
        <v>33.693101830126707</v>
      </c>
      <c r="K3017" s="168"/>
      <c r="L3017" s="160"/>
      <c r="M3017" s="160"/>
      <c r="N3017" s="33"/>
      <c r="O3017" s="33"/>
      <c r="P3017" s="23">
        <f t="shared" si="1"/>
        <v>213.1</v>
      </c>
      <c r="Q3017" s="117"/>
    </row>
    <row r="3018" spans="1:17" ht="15.75" customHeight="1" x14ac:dyDescent="0.3">
      <c r="A3018" s="118">
        <v>4279</v>
      </c>
      <c r="B3018" s="118">
        <v>309</v>
      </c>
      <c r="C3018" s="67" t="s">
        <v>714</v>
      </c>
      <c r="D3018" s="67">
        <v>15</v>
      </c>
      <c r="E3018" s="68">
        <v>43599</v>
      </c>
      <c r="F3018" s="67">
        <v>5237</v>
      </c>
      <c r="G3018" s="67">
        <v>8628</v>
      </c>
      <c r="H3018" s="67">
        <v>7625</v>
      </c>
      <c r="I3018" s="67"/>
      <c r="J3018" s="157">
        <f t="shared" si="14"/>
        <v>42.001675041876048</v>
      </c>
      <c r="K3018" s="160"/>
      <c r="L3018" s="159">
        <f>AVERAGE(J3018:J3019)</f>
        <v>41.40900078624415</v>
      </c>
      <c r="M3018" s="159">
        <f>_xlfn.STDEV.S(J3018,J3019)</f>
        <v>0.83816797038401458</v>
      </c>
      <c r="N3018" s="33"/>
      <c r="O3018" s="33"/>
      <c r="P3018" s="23">
        <f t="shared" si="1"/>
        <v>238.8</v>
      </c>
      <c r="Q3018" s="117">
        <f>AVERAGE(P3018:P3019)</f>
        <v>244.35000000000002</v>
      </c>
    </row>
    <row r="3019" spans="1:17" ht="15.75" customHeight="1" x14ac:dyDescent="0.3">
      <c r="A3019" s="118">
        <v>4280</v>
      </c>
      <c r="B3019" s="118">
        <v>310</v>
      </c>
      <c r="C3019" s="67" t="s">
        <v>714</v>
      </c>
      <c r="D3019" s="67">
        <v>15</v>
      </c>
      <c r="E3019" s="68">
        <v>43599</v>
      </c>
      <c r="F3019" s="67">
        <v>5231</v>
      </c>
      <c r="G3019" s="67">
        <v>8750</v>
      </c>
      <c r="H3019" s="67">
        <v>7730</v>
      </c>
      <c r="I3019" s="67"/>
      <c r="J3019" s="157">
        <f t="shared" si="14"/>
        <v>40.816326530612244</v>
      </c>
      <c r="K3019" s="160"/>
      <c r="L3019" s="160"/>
      <c r="M3019" s="160"/>
      <c r="N3019" s="33"/>
      <c r="O3019" s="33"/>
      <c r="P3019" s="23">
        <f t="shared" si="1"/>
        <v>249.9</v>
      </c>
      <c r="Q3019" s="117"/>
    </row>
    <row r="3020" spans="1:17" ht="15.75" customHeight="1" x14ac:dyDescent="0.3">
      <c r="A3020" s="118">
        <v>4925</v>
      </c>
      <c r="B3020" s="118">
        <v>309</v>
      </c>
      <c r="C3020" s="67" t="s">
        <v>714</v>
      </c>
      <c r="D3020" s="67">
        <v>17</v>
      </c>
      <c r="E3020" s="68">
        <v>43619</v>
      </c>
      <c r="F3020" s="67">
        <v>5237</v>
      </c>
      <c r="G3020" s="67">
        <v>8745</v>
      </c>
      <c r="H3020" s="67">
        <v>7810</v>
      </c>
      <c r="I3020" s="67"/>
      <c r="J3020" s="157">
        <f t="shared" si="14"/>
        <v>36.338904003109214</v>
      </c>
      <c r="K3020" s="168"/>
      <c r="L3020" s="159">
        <f>AVERAGE(J3020:J3021)</f>
        <v>36.988413995833312</v>
      </c>
      <c r="M3020" s="159">
        <f>_xlfn.STDEV.S(J3020,J3021)</f>
        <v>0.91854584060727551</v>
      </c>
      <c r="N3020" s="33"/>
      <c r="O3020" s="33"/>
      <c r="P3020" s="23">
        <f t="shared" si="1"/>
        <v>257.3</v>
      </c>
      <c r="Q3020" s="117">
        <f>AVERAGE(P3020:P3021)</f>
        <v>251</v>
      </c>
    </row>
    <row r="3021" spans="1:17" ht="15.75" customHeight="1" x14ac:dyDescent="0.3">
      <c r="A3021" s="118">
        <v>4926</v>
      </c>
      <c r="B3021" s="118">
        <v>310</v>
      </c>
      <c r="C3021" s="67" t="s">
        <v>714</v>
      </c>
      <c r="D3021" s="67">
        <v>17</v>
      </c>
      <c r="E3021" s="68">
        <v>43619</v>
      </c>
      <c r="F3021" s="67">
        <v>5231</v>
      </c>
      <c r="G3021" s="67">
        <v>8599</v>
      </c>
      <c r="H3021" s="67">
        <v>7678</v>
      </c>
      <c r="I3021" s="67"/>
      <c r="J3021" s="157">
        <f t="shared" si="14"/>
        <v>37.637923988557418</v>
      </c>
      <c r="K3021" s="168"/>
      <c r="L3021" s="160"/>
      <c r="M3021" s="160"/>
      <c r="N3021" s="33"/>
      <c r="O3021" s="33"/>
      <c r="P3021" s="23">
        <f t="shared" si="1"/>
        <v>244.7</v>
      </c>
      <c r="Q3021" s="117"/>
    </row>
    <row r="3022" spans="1:17" ht="15.75" customHeight="1" x14ac:dyDescent="0.3">
      <c r="A3022" s="118">
        <v>5499</v>
      </c>
      <c r="B3022" s="118">
        <v>237</v>
      </c>
      <c r="C3022" s="7" t="s">
        <v>714</v>
      </c>
      <c r="D3022" s="7">
        <v>19</v>
      </c>
      <c r="E3022" s="156">
        <v>43637</v>
      </c>
      <c r="F3022" s="7">
        <v>5218</v>
      </c>
      <c r="G3022" s="7">
        <v>7707</v>
      </c>
      <c r="H3022" s="7">
        <v>7175</v>
      </c>
      <c r="I3022" s="7">
        <v>7</v>
      </c>
      <c r="J3022" s="161">
        <f t="shared" si="14"/>
        <v>27.184466019417474</v>
      </c>
      <c r="K3022" s="170"/>
      <c r="L3022" s="162">
        <f>AVERAGE(J3022:J3023)</f>
        <v>27.086268794997004</v>
      </c>
      <c r="M3022" s="162">
        <f>_xlfn.STDEV.S(J3022,J3023)</f>
        <v>0.13887184656282139</v>
      </c>
      <c r="N3022" s="33"/>
      <c r="O3022" s="33"/>
      <c r="P3022" s="23">
        <f t="shared" si="1"/>
        <v>195.7</v>
      </c>
      <c r="Q3022" s="117">
        <f>AVERAGE(P3022:P3023)</f>
        <v>198.45</v>
      </c>
    </row>
    <row r="3023" spans="1:17" ht="15.75" customHeight="1" x14ac:dyDescent="0.3">
      <c r="A3023" s="118">
        <v>5500</v>
      </c>
      <c r="B3023" s="118">
        <v>238</v>
      </c>
      <c r="C3023" s="7" t="s">
        <v>714</v>
      </c>
      <c r="D3023" s="7">
        <v>19</v>
      </c>
      <c r="E3023" s="156">
        <v>43637</v>
      </c>
      <c r="F3023" s="7">
        <v>5217</v>
      </c>
      <c r="G3023" s="7">
        <v>7772</v>
      </c>
      <c r="H3023" s="7">
        <v>7229</v>
      </c>
      <c r="I3023" s="7"/>
      <c r="J3023" s="161">
        <f t="shared" si="14"/>
        <v>26.988071570576537</v>
      </c>
      <c r="K3023" s="170"/>
      <c r="L3023" s="23"/>
      <c r="M3023" s="23"/>
      <c r="N3023" s="33"/>
      <c r="O3023" s="33"/>
      <c r="P3023" s="23">
        <f t="shared" si="1"/>
        <v>201.2</v>
      </c>
      <c r="Q3023" s="117"/>
    </row>
    <row r="3024" spans="1:17" ht="15.75" customHeight="1" x14ac:dyDescent="0.3">
      <c r="A3024" s="118">
        <v>6345</v>
      </c>
      <c r="B3024" s="118">
        <v>296</v>
      </c>
      <c r="C3024" s="7" t="s">
        <v>714</v>
      </c>
      <c r="D3024" s="7">
        <v>22</v>
      </c>
      <c r="E3024" s="156">
        <v>43685</v>
      </c>
      <c r="F3024" s="7">
        <v>5271</v>
      </c>
      <c r="G3024" s="7">
        <v>7735</v>
      </c>
      <c r="H3024" s="7">
        <v>7342</v>
      </c>
      <c r="I3024" s="7">
        <v>7</v>
      </c>
      <c r="J3024" s="152">
        <f t="shared" si="14"/>
        <v>18.976339932399807</v>
      </c>
      <c r="K3024" s="167"/>
      <c r="L3024" s="154">
        <f>AVERAGE(J3024:J3025)</f>
        <v>19.468008675877321</v>
      </c>
      <c r="M3024" s="154">
        <f>_xlfn.STDEV.S(J3024,J3025)</f>
        <v>0.69532460522083972</v>
      </c>
      <c r="N3024" s="33"/>
      <c r="O3024" s="33"/>
      <c r="P3024" s="23">
        <f t="shared" si="1"/>
        <v>207.1</v>
      </c>
      <c r="Q3024" s="117">
        <f>AVERAGE(P3024:P3025)</f>
        <v>202.75</v>
      </c>
    </row>
    <row r="3025" spans="1:17" ht="15.75" customHeight="1" x14ac:dyDescent="0.3">
      <c r="A3025" s="118">
        <v>6346</v>
      </c>
      <c r="B3025" s="118">
        <v>296</v>
      </c>
      <c r="C3025" s="7" t="s">
        <v>714</v>
      </c>
      <c r="D3025" s="7">
        <v>22</v>
      </c>
      <c r="E3025" s="156">
        <v>43685</v>
      </c>
      <c r="F3025" s="7">
        <v>5271</v>
      </c>
      <c r="G3025" s="7">
        <v>7651</v>
      </c>
      <c r="H3025" s="7">
        <v>7255</v>
      </c>
      <c r="I3025" s="7"/>
      <c r="J3025" s="152">
        <f t="shared" si="14"/>
        <v>19.959677419354836</v>
      </c>
      <c r="K3025" s="167"/>
      <c r="L3025" s="155"/>
      <c r="M3025" s="155"/>
      <c r="N3025" s="33"/>
      <c r="O3025" s="33"/>
      <c r="P3025" s="23">
        <f t="shared" si="1"/>
        <v>198.4</v>
      </c>
      <c r="Q3025" s="117"/>
    </row>
    <row r="3026" spans="1:17" ht="15.75" customHeight="1" x14ac:dyDescent="0.3">
      <c r="A3026" s="118">
        <v>3943</v>
      </c>
      <c r="B3026" s="118">
        <v>365</v>
      </c>
      <c r="C3026" s="57" t="s">
        <v>715</v>
      </c>
      <c r="D3026" s="57">
        <v>14</v>
      </c>
      <c r="E3026" s="58">
        <v>43591</v>
      </c>
      <c r="F3026" s="151">
        <v>5553</v>
      </c>
      <c r="G3026" s="151">
        <v>7343</v>
      </c>
      <c r="H3026" s="57">
        <v>6956</v>
      </c>
      <c r="I3026" s="57">
        <v>2</v>
      </c>
      <c r="J3026" s="152">
        <f t="shared" si="14"/>
        <v>27.583749109052029</v>
      </c>
      <c r="K3026" s="167" t="s">
        <v>13</v>
      </c>
      <c r="L3026" s="154">
        <f>AVERAGE(J3026:J3027)</f>
        <v>27.486142070449581</v>
      </c>
      <c r="M3026" s="154">
        <f>_xlfn.STDEV.S(J3026,J3027)</f>
        <v>0.13803719777465542</v>
      </c>
      <c r="N3026" s="33">
        <v>2</v>
      </c>
      <c r="O3026" s="33"/>
      <c r="P3026" s="23">
        <f t="shared" si="1"/>
        <v>140.30000000000001</v>
      </c>
      <c r="Q3026" s="117">
        <f>AVERAGE(P3026:P3027)</f>
        <v>140.80000000000001</v>
      </c>
    </row>
    <row r="3027" spans="1:17" ht="15.75" customHeight="1" x14ac:dyDescent="0.3">
      <c r="A3027" s="118">
        <v>3944</v>
      </c>
      <c r="B3027" s="118">
        <v>366</v>
      </c>
      <c r="C3027" s="57" t="s">
        <v>715</v>
      </c>
      <c r="D3027" s="57">
        <v>14</v>
      </c>
      <c r="E3027" s="58">
        <v>43591</v>
      </c>
      <c r="F3027" s="151">
        <v>5512</v>
      </c>
      <c r="G3027" s="151">
        <v>7312</v>
      </c>
      <c r="H3027" s="57">
        <v>6925</v>
      </c>
      <c r="I3027" s="57"/>
      <c r="J3027" s="152">
        <f t="shared" si="14"/>
        <v>27.388535031847134</v>
      </c>
      <c r="K3027" s="167"/>
      <c r="L3027" s="155"/>
      <c r="M3027" s="155"/>
      <c r="N3027" s="33"/>
      <c r="O3027" s="33"/>
      <c r="P3027" s="23">
        <f t="shared" si="1"/>
        <v>141.30000000000001</v>
      </c>
      <c r="Q3027" s="117"/>
    </row>
    <row r="3028" spans="1:17" ht="15.75" customHeight="1" x14ac:dyDescent="0.3">
      <c r="A3028" s="118">
        <v>4591</v>
      </c>
      <c r="B3028" s="118">
        <v>297</v>
      </c>
      <c r="C3028" s="57" t="s">
        <v>715</v>
      </c>
      <c r="D3028" s="57">
        <v>16</v>
      </c>
      <c r="E3028" s="58">
        <v>43607</v>
      </c>
      <c r="F3028" s="57">
        <v>5213</v>
      </c>
      <c r="G3028" s="57">
        <v>7846</v>
      </c>
      <c r="H3028" s="57">
        <v>7333</v>
      </c>
      <c r="I3028" s="57">
        <v>2</v>
      </c>
      <c r="J3028" s="152">
        <f t="shared" si="14"/>
        <v>24.19811320754717</v>
      </c>
      <c r="K3028" s="167"/>
      <c r="L3028" s="154">
        <f>AVERAGE(J3028:J3029)</f>
        <v>23.909011354904806</v>
      </c>
      <c r="M3028" s="154">
        <f>_xlfn.STDEV.S(J3028,J3029)</f>
        <v>0.40885176091401965</v>
      </c>
      <c r="N3028" s="33"/>
      <c r="O3028" s="33"/>
      <c r="P3028" s="23">
        <f t="shared" si="1"/>
        <v>212</v>
      </c>
      <c r="Q3028" s="117">
        <f>AVERAGE(P3028:P3029)</f>
        <v>216.5</v>
      </c>
    </row>
    <row r="3029" spans="1:17" ht="15.75" customHeight="1" x14ac:dyDescent="0.3">
      <c r="A3029" s="118">
        <v>4592</v>
      </c>
      <c r="B3029" s="118">
        <v>298</v>
      </c>
      <c r="C3029" s="57" t="s">
        <v>715</v>
      </c>
      <c r="D3029" s="57">
        <v>16</v>
      </c>
      <c r="E3029" s="58">
        <v>43607</v>
      </c>
      <c r="F3029" s="57">
        <v>5210</v>
      </c>
      <c r="G3029" s="57">
        <v>7942</v>
      </c>
      <c r="H3029" s="57">
        <v>7420</v>
      </c>
      <c r="I3029" s="57"/>
      <c r="J3029" s="152">
        <f t="shared" si="14"/>
        <v>23.619909502262441</v>
      </c>
      <c r="K3029" s="167"/>
      <c r="L3029" s="155"/>
      <c r="M3029" s="155"/>
      <c r="N3029" s="33"/>
      <c r="O3029" s="33"/>
      <c r="P3029" s="23">
        <f t="shared" si="1"/>
        <v>221</v>
      </c>
      <c r="Q3029" s="117"/>
    </row>
    <row r="3030" spans="1:17" ht="15.75" customHeight="1" x14ac:dyDescent="0.3">
      <c r="A3030" s="118">
        <v>5237</v>
      </c>
      <c r="B3030" s="118">
        <v>297</v>
      </c>
      <c r="C3030" s="57" t="s">
        <v>715</v>
      </c>
      <c r="D3030" s="57">
        <v>18</v>
      </c>
      <c r="E3030" s="58">
        <v>43626</v>
      </c>
      <c r="F3030" s="57">
        <v>5213</v>
      </c>
      <c r="G3030" s="57">
        <v>6336</v>
      </c>
      <c r="H3030" s="57">
        <v>6139</v>
      </c>
      <c r="I3030" s="57">
        <v>8</v>
      </c>
      <c r="J3030" s="152">
        <f t="shared" si="14"/>
        <v>21.274298056155509</v>
      </c>
      <c r="K3030" s="167"/>
      <c r="L3030" s="154">
        <f>AVERAGE(J3030:J3031)</f>
        <v>21.355262640082042</v>
      </c>
      <c r="M3030" s="154">
        <f>_xlfn.STDEV.S(J3030,J3031)</f>
        <v>0.11450121266079852</v>
      </c>
      <c r="N3030" s="33"/>
      <c r="O3030" s="33"/>
      <c r="P3030" s="23">
        <f t="shared" si="1"/>
        <v>92.6</v>
      </c>
      <c r="Q3030" s="117">
        <f>AVERAGE(P3030:P3031)</f>
        <v>92.949999999999989</v>
      </c>
    </row>
    <row r="3031" spans="1:17" ht="15.75" customHeight="1" x14ac:dyDescent="0.3">
      <c r="A3031" s="118">
        <v>5238</v>
      </c>
      <c r="B3031" s="118">
        <v>298</v>
      </c>
      <c r="C3031" s="57" t="s">
        <v>715</v>
      </c>
      <c r="D3031" s="57">
        <v>18</v>
      </c>
      <c r="E3031" s="58">
        <v>43626</v>
      </c>
      <c r="F3031" s="57">
        <v>5210</v>
      </c>
      <c r="G3031" s="57">
        <v>6343</v>
      </c>
      <c r="H3031" s="57">
        <v>6143</v>
      </c>
      <c r="I3031" s="57"/>
      <c r="J3031" s="152">
        <f t="shared" si="14"/>
        <v>21.436227224008576</v>
      </c>
      <c r="K3031" s="167"/>
      <c r="L3031" s="155"/>
      <c r="M3031" s="155"/>
      <c r="N3031" s="33"/>
      <c r="O3031" s="33"/>
      <c r="P3031" s="23">
        <f t="shared" si="1"/>
        <v>93.3</v>
      </c>
      <c r="Q3031" s="117"/>
    </row>
    <row r="3032" spans="1:17" ht="15.75" customHeight="1" x14ac:dyDescent="0.3">
      <c r="A3032" s="118">
        <v>5737</v>
      </c>
      <c r="B3032" s="118">
        <v>181</v>
      </c>
      <c r="C3032" s="7" t="s">
        <v>715</v>
      </c>
      <c r="D3032" s="7">
        <v>21</v>
      </c>
      <c r="E3032" s="156">
        <v>43657</v>
      </c>
      <c r="F3032" s="7">
        <v>5244</v>
      </c>
      <c r="G3032" s="7">
        <v>8042</v>
      </c>
      <c r="H3032" s="7">
        <v>7553</v>
      </c>
      <c r="I3032" s="7">
        <v>8</v>
      </c>
      <c r="J3032" s="152">
        <f t="shared" si="14"/>
        <v>21.177999133824166</v>
      </c>
      <c r="K3032" s="167"/>
      <c r="L3032" s="154">
        <f>AVERAGE(J3032:J3033)</f>
        <v>21.330067056987073</v>
      </c>
      <c r="M3032" s="154">
        <f>_xlfn.STDEV.S(J3032,J3033)</f>
        <v>0.21505651933889242</v>
      </c>
      <c r="N3032" s="33"/>
      <c r="O3032" s="33"/>
      <c r="P3032" s="23">
        <f t="shared" si="1"/>
        <v>230.9</v>
      </c>
      <c r="Q3032" s="117">
        <f>AVERAGE(P3032:P3033)</f>
        <v>228.8</v>
      </c>
    </row>
    <row r="3033" spans="1:17" ht="15.75" customHeight="1" x14ac:dyDescent="0.3">
      <c r="A3033" s="118">
        <v>5738</v>
      </c>
      <c r="B3033" s="118">
        <v>182</v>
      </c>
      <c r="C3033" s="7" t="s">
        <v>715</v>
      </c>
      <c r="D3033" s="7">
        <v>21</v>
      </c>
      <c r="E3033" s="156">
        <v>43657</v>
      </c>
      <c r="F3033" s="7">
        <v>5301</v>
      </c>
      <c r="G3033" s="7">
        <v>8055</v>
      </c>
      <c r="H3033" s="7">
        <v>7568</v>
      </c>
      <c r="I3033" s="7"/>
      <c r="J3033" s="152">
        <f t="shared" si="14"/>
        <v>21.482134980149979</v>
      </c>
      <c r="K3033" s="167"/>
      <c r="L3033" s="155"/>
      <c r="M3033" s="155"/>
      <c r="N3033" s="33"/>
      <c r="O3033" s="33"/>
      <c r="P3033" s="23">
        <f t="shared" si="1"/>
        <v>226.7</v>
      </c>
      <c r="Q3033" s="117"/>
    </row>
    <row r="3034" spans="1:17" ht="15.75" customHeight="1" x14ac:dyDescent="0.3">
      <c r="A3034" s="118">
        <v>6347</v>
      </c>
      <c r="B3034" s="118">
        <v>297</v>
      </c>
      <c r="C3034" s="7" t="s">
        <v>715</v>
      </c>
      <c r="D3034" s="7">
        <v>22</v>
      </c>
      <c r="E3034" s="156">
        <v>43685</v>
      </c>
      <c r="F3034" s="7">
        <v>5213</v>
      </c>
      <c r="G3034" s="7">
        <v>7733</v>
      </c>
      <c r="H3034" s="7">
        <v>7341</v>
      </c>
      <c r="I3034" s="7">
        <v>8</v>
      </c>
      <c r="J3034" s="152">
        <f t="shared" si="14"/>
        <v>18.421052631578945</v>
      </c>
      <c r="K3034" s="167"/>
      <c r="L3034" s="154">
        <f>AVERAGE(J3034:J3035)</f>
        <v>19.104348709611866</v>
      </c>
      <c r="M3034" s="154">
        <f>_xlfn.STDEV.S(J3034,J3035)</f>
        <v>0.96632658067050148</v>
      </c>
      <c r="N3034" s="33"/>
      <c r="O3034" s="33"/>
      <c r="P3034" s="23">
        <f t="shared" si="1"/>
        <v>212.8</v>
      </c>
      <c r="Q3034" s="117">
        <f>AVERAGE(P3034:P3035)</f>
        <v>210</v>
      </c>
    </row>
    <row r="3035" spans="1:17" ht="15.75" customHeight="1" x14ac:dyDescent="0.3">
      <c r="A3035" s="118">
        <v>6348</v>
      </c>
      <c r="B3035" s="118">
        <v>297</v>
      </c>
      <c r="C3035" s="7" t="s">
        <v>715</v>
      </c>
      <c r="D3035" s="7">
        <v>22</v>
      </c>
      <c r="E3035" s="156">
        <v>43685</v>
      </c>
      <c r="F3035" s="7">
        <v>5213</v>
      </c>
      <c r="G3035" s="7">
        <v>7695</v>
      </c>
      <c r="H3035" s="7">
        <v>7285</v>
      </c>
      <c r="I3035" s="7"/>
      <c r="J3035" s="152">
        <f t="shared" si="14"/>
        <v>19.787644787644787</v>
      </c>
      <c r="K3035" s="167"/>
      <c r="L3035" s="155"/>
      <c r="M3035" s="155"/>
      <c r="N3035" s="33"/>
      <c r="O3035" s="33"/>
      <c r="P3035" s="23">
        <f t="shared" si="1"/>
        <v>207.2</v>
      </c>
      <c r="Q3035" s="117"/>
    </row>
    <row r="3036" spans="1:17" ht="15.75" customHeight="1" x14ac:dyDescent="0.3">
      <c r="A3036" s="118">
        <v>3945</v>
      </c>
      <c r="B3036" s="118">
        <v>367</v>
      </c>
      <c r="C3036" s="57" t="s">
        <v>716</v>
      </c>
      <c r="D3036" s="57">
        <v>14</v>
      </c>
      <c r="E3036" s="58">
        <v>43591</v>
      </c>
      <c r="F3036" s="151">
        <v>5519</v>
      </c>
      <c r="G3036" s="151">
        <v>7715</v>
      </c>
      <c r="H3036" s="57">
        <v>7242</v>
      </c>
      <c r="I3036" s="57">
        <v>2</v>
      </c>
      <c r="J3036" s="152">
        <f t="shared" si="14"/>
        <v>27.452118398142773</v>
      </c>
      <c r="K3036" s="167" t="s">
        <v>13</v>
      </c>
      <c r="L3036" s="154">
        <f>AVERAGE(J3036:J3037)</f>
        <v>27.672036885507087</v>
      </c>
      <c r="M3036" s="154">
        <f>_xlfn.STDEV.S(J3036,J3037)</f>
        <v>0.31101170744718909</v>
      </c>
      <c r="N3036" s="33">
        <v>2</v>
      </c>
      <c r="O3036" s="33"/>
      <c r="P3036" s="23">
        <f t="shared" si="1"/>
        <v>172.3</v>
      </c>
      <c r="Q3036" s="117">
        <f>AVERAGE(P3036:P3037)</f>
        <v>171.3</v>
      </c>
    </row>
    <row r="3037" spans="1:17" ht="15.75" customHeight="1" x14ac:dyDescent="0.3">
      <c r="A3037" s="118">
        <v>3946</v>
      </c>
      <c r="B3037" s="118">
        <v>368</v>
      </c>
      <c r="C3037" s="57" t="s">
        <v>716</v>
      </c>
      <c r="D3037" s="57">
        <v>14</v>
      </c>
      <c r="E3037" s="58">
        <v>43591</v>
      </c>
      <c r="F3037" s="151">
        <v>5527</v>
      </c>
      <c r="G3037" s="151">
        <v>7705</v>
      </c>
      <c r="H3037" s="57">
        <v>7230</v>
      </c>
      <c r="I3037" s="57"/>
      <c r="J3037" s="152">
        <f t="shared" si="14"/>
        <v>27.891955372871401</v>
      </c>
      <c r="K3037" s="167"/>
      <c r="L3037" s="155"/>
      <c r="M3037" s="155"/>
      <c r="N3037" s="33"/>
      <c r="O3037" s="33"/>
      <c r="P3037" s="23">
        <f t="shared" si="1"/>
        <v>170.3</v>
      </c>
      <c r="Q3037" s="117"/>
    </row>
    <row r="3038" spans="1:17" ht="15.75" customHeight="1" x14ac:dyDescent="0.3">
      <c r="A3038" s="118">
        <v>4593</v>
      </c>
      <c r="B3038" s="118">
        <v>299</v>
      </c>
      <c r="C3038" s="57" t="s">
        <v>716</v>
      </c>
      <c r="D3038" s="57">
        <v>16</v>
      </c>
      <c r="E3038" s="58">
        <v>43607</v>
      </c>
      <c r="F3038" s="57">
        <v>5236</v>
      </c>
      <c r="G3038" s="57">
        <v>8512</v>
      </c>
      <c r="H3038" s="57">
        <v>7829</v>
      </c>
      <c r="I3038" s="57">
        <v>2</v>
      </c>
      <c r="J3038" s="152">
        <f t="shared" si="14"/>
        <v>26.340146548399535</v>
      </c>
      <c r="K3038" s="167"/>
      <c r="L3038" s="154">
        <f>AVERAGE(J3038:J3039)</f>
        <v>27.094123907111161</v>
      </c>
      <c r="M3038" s="154">
        <f>_xlfn.STDEV.S(J3038,J3039)</f>
        <v>1.0662850064122238</v>
      </c>
      <c r="N3038" s="33"/>
      <c r="O3038" s="33"/>
      <c r="P3038" s="23">
        <f t="shared" si="1"/>
        <v>259.3</v>
      </c>
      <c r="Q3038" s="117">
        <f>AVERAGE(P3038:P3039)</f>
        <v>252.10000000000002</v>
      </c>
    </row>
    <row r="3039" spans="1:17" ht="15.75" customHeight="1" x14ac:dyDescent="0.3">
      <c r="A3039" s="118">
        <v>4594</v>
      </c>
      <c r="B3039" s="118">
        <v>300</v>
      </c>
      <c r="C3039" s="57" t="s">
        <v>716</v>
      </c>
      <c r="D3039" s="57">
        <v>16</v>
      </c>
      <c r="E3039" s="58">
        <v>43607</v>
      </c>
      <c r="F3039" s="57">
        <v>5223</v>
      </c>
      <c r="G3039" s="57">
        <v>8354</v>
      </c>
      <c r="H3039" s="57">
        <v>7672</v>
      </c>
      <c r="I3039" s="57"/>
      <c r="J3039" s="152">
        <f t="shared" si="14"/>
        <v>27.848101265822784</v>
      </c>
      <c r="K3039" s="167"/>
      <c r="L3039" s="155"/>
      <c r="M3039" s="155"/>
      <c r="N3039" s="33"/>
      <c r="O3039" s="33"/>
      <c r="P3039" s="23">
        <f t="shared" si="1"/>
        <v>244.9</v>
      </c>
      <c r="Q3039" s="117"/>
    </row>
    <row r="3040" spans="1:17" ht="15.75" customHeight="1" x14ac:dyDescent="0.3">
      <c r="A3040" s="118">
        <v>5239</v>
      </c>
      <c r="B3040" s="118">
        <v>299</v>
      </c>
      <c r="C3040" s="57" t="s">
        <v>716</v>
      </c>
      <c r="D3040" s="57">
        <v>18</v>
      </c>
      <c r="E3040" s="58">
        <v>43626</v>
      </c>
      <c r="F3040" s="57">
        <v>5236</v>
      </c>
      <c r="G3040" s="57">
        <v>8250</v>
      </c>
      <c r="H3040" s="57">
        <v>7680</v>
      </c>
      <c r="I3040" s="57">
        <v>6</v>
      </c>
      <c r="J3040" s="152">
        <f t="shared" si="14"/>
        <v>23.322422258592471</v>
      </c>
      <c r="K3040" s="167"/>
      <c r="L3040" s="154">
        <f>AVERAGE(J3040:J3041)</f>
        <v>22.842172063288153</v>
      </c>
      <c r="M3040" s="154">
        <f>_xlfn.STDEV.S(J3040,J3041)</f>
        <v>0.67917633953169465</v>
      </c>
      <c r="N3040" s="33"/>
      <c r="O3040" s="33"/>
      <c r="P3040" s="23">
        <f t="shared" si="1"/>
        <v>244.4</v>
      </c>
      <c r="Q3040" s="117">
        <f>AVERAGE(P3040:P3041)</f>
        <v>233.55</v>
      </c>
    </row>
    <row r="3041" spans="1:17" ht="15.75" customHeight="1" x14ac:dyDescent="0.3">
      <c r="A3041" s="118">
        <v>5240</v>
      </c>
      <c r="B3041" s="118">
        <v>300</v>
      </c>
      <c r="C3041" s="57" t="s">
        <v>716</v>
      </c>
      <c r="D3041" s="57">
        <v>18</v>
      </c>
      <c r="E3041" s="58">
        <v>43626</v>
      </c>
      <c r="F3041" s="57">
        <v>5223</v>
      </c>
      <c r="G3041" s="57">
        <v>7948</v>
      </c>
      <c r="H3041" s="57">
        <v>7450</v>
      </c>
      <c r="I3041" s="57"/>
      <c r="J3041" s="152">
        <f t="shared" si="14"/>
        <v>22.361921867983835</v>
      </c>
      <c r="K3041" s="167"/>
      <c r="L3041" s="155"/>
      <c r="M3041" s="155"/>
      <c r="N3041" s="33"/>
      <c r="O3041" s="33"/>
      <c r="P3041" s="23">
        <f t="shared" si="1"/>
        <v>222.7</v>
      </c>
      <c r="Q3041" s="117"/>
    </row>
    <row r="3042" spans="1:17" ht="15.75" customHeight="1" x14ac:dyDescent="0.3">
      <c r="A3042" s="118">
        <v>5739</v>
      </c>
      <c r="B3042" s="118">
        <v>183</v>
      </c>
      <c r="C3042" s="7" t="s">
        <v>716</v>
      </c>
      <c r="D3042" s="7">
        <v>21</v>
      </c>
      <c r="E3042" s="156">
        <v>43657</v>
      </c>
      <c r="F3042" s="7">
        <v>5192</v>
      </c>
      <c r="G3042" s="7">
        <v>8154</v>
      </c>
      <c r="H3042" s="7">
        <v>7637</v>
      </c>
      <c r="I3042" s="7">
        <v>6</v>
      </c>
      <c r="J3042" s="152">
        <f t="shared" si="14"/>
        <v>21.145194274028629</v>
      </c>
      <c r="K3042" s="167"/>
      <c r="L3042" s="154">
        <f>AVERAGE(J3042:J3043)</f>
        <v>21.825638499544731</v>
      </c>
      <c r="M3042" s="154">
        <f>_xlfn.STDEV.S(J3042,J3043)</f>
        <v>0.96229345216332496</v>
      </c>
      <c r="N3042" s="33"/>
      <c r="O3042" s="33"/>
      <c r="P3042" s="23">
        <f t="shared" si="1"/>
        <v>244.5</v>
      </c>
      <c r="Q3042" s="117">
        <f>AVERAGE(P3042:P3043)</f>
        <v>245.55</v>
      </c>
    </row>
    <row r="3043" spans="1:17" ht="15.75" customHeight="1" x14ac:dyDescent="0.3">
      <c r="A3043" s="118">
        <v>5740</v>
      </c>
      <c r="B3043" s="118">
        <v>184</v>
      </c>
      <c r="C3043" s="7" t="s">
        <v>716</v>
      </c>
      <c r="D3043" s="7">
        <v>21</v>
      </c>
      <c r="E3043" s="156">
        <v>43657</v>
      </c>
      <c r="F3043" s="7">
        <v>5243</v>
      </c>
      <c r="G3043" s="7">
        <v>8264</v>
      </c>
      <c r="H3043" s="7">
        <v>7709</v>
      </c>
      <c r="I3043" s="7"/>
      <c r="J3043" s="152">
        <f t="shared" si="14"/>
        <v>22.506082725060828</v>
      </c>
      <c r="K3043" s="167"/>
      <c r="L3043" s="155"/>
      <c r="M3043" s="155"/>
      <c r="N3043" s="33"/>
      <c r="O3043" s="33"/>
      <c r="P3043" s="23">
        <f t="shared" si="1"/>
        <v>246.6</v>
      </c>
      <c r="Q3043" s="117"/>
    </row>
    <row r="3044" spans="1:17" ht="15.75" customHeight="1" x14ac:dyDescent="0.3">
      <c r="A3044" s="118">
        <v>6349</v>
      </c>
      <c r="B3044" s="118">
        <v>298</v>
      </c>
      <c r="C3044" s="7" t="s">
        <v>716</v>
      </c>
      <c r="D3044" s="7">
        <v>22</v>
      </c>
      <c r="E3044" s="156">
        <v>43685</v>
      </c>
      <c r="F3044" s="7">
        <v>5210</v>
      </c>
      <c r="G3044" s="7">
        <v>8258</v>
      </c>
      <c r="H3044" s="7">
        <v>7780</v>
      </c>
      <c r="I3044" s="7">
        <v>6</v>
      </c>
      <c r="J3044" s="152">
        <f t="shared" si="14"/>
        <v>18.59922178988327</v>
      </c>
      <c r="K3044" s="167"/>
      <c r="L3044" s="154">
        <f>AVERAGE(J3044:J3045)</f>
        <v>19.051011455165725</v>
      </c>
      <c r="M3044" s="154">
        <f>_xlfn.STDEV.S(J3044,J3045)</f>
        <v>0.63892707198244847</v>
      </c>
      <c r="N3044" s="33"/>
      <c r="O3044" s="33"/>
      <c r="P3044" s="23">
        <f t="shared" si="1"/>
        <v>257</v>
      </c>
      <c r="Q3044" s="117">
        <f>AVERAGE(P3044:P3045)</f>
        <v>271.3</v>
      </c>
    </row>
    <row r="3045" spans="1:17" ht="15.75" customHeight="1" x14ac:dyDescent="0.3">
      <c r="A3045" s="118">
        <v>6350</v>
      </c>
      <c r="B3045" s="118">
        <v>298</v>
      </c>
      <c r="C3045" s="7" t="s">
        <v>716</v>
      </c>
      <c r="D3045" s="7">
        <v>22</v>
      </c>
      <c r="E3045" s="156">
        <v>43685</v>
      </c>
      <c r="F3045" s="7">
        <v>5210</v>
      </c>
      <c r="G3045" s="7">
        <v>8623</v>
      </c>
      <c r="H3045" s="7">
        <v>8066</v>
      </c>
      <c r="I3045" s="7"/>
      <c r="J3045" s="152">
        <f t="shared" si="14"/>
        <v>19.502801120448179</v>
      </c>
      <c r="K3045" s="167"/>
      <c r="L3045" s="155"/>
      <c r="M3045" s="155"/>
      <c r="N3045" s="33"/>
      <c r="O3045" s="33"/>
      <c r="P3045" s="23">
        <f t="shared" si="1"/>
        <v>285.60000000000002</v>
      </c>
      <c r="Q3045" s="117"/>
    </row>
    <row r="3046" spans="1:17" ht="15.75" customHeight="1" x14ac:dyDescent="0.3">
      <c r="A3046" s="118">
        <v>3035</v>
      </c>
      <c r="B3046" s="118">
        <v>119</v>
      </c>
      <c r="C3046" s="57" t="s">
        <v>717</v>
      </c>
      <c r="D3046" s="57">
        <v>11</v>
      </c>
      <c r="E3046" s="58">
        <v>43571</v>
      </c>
      <c r="F3046" s="151">
        <v>5212</v>
      </c>
      <c r="G3046" s="57">
        <v>9557</v>
      </c>
      <c r="H3046" s="57">
        <v>7825</v>
      </c>
      <c r="I3046" s="57">
        <v>2</v>
      </c>
      <c r="J3046" s="152">
        <f t="shared" si="14"/>
        <v>66.283964791427479</v>
      </c>
      <c r="K3046" s="167">
        <v>0.25</v>
      </c>
      <c r="L3046" s="154">
        <f>AVERAGE(J3046:J3047)</f>
        <v>66.572440826172169</v>
      </c>
      <c r="M3046" s="154">
        <f>_xlfn.STDEV.S(J3046,J3047)</f>
        <v>0.40796672075555274</v>
      </c>
      <c r="N3046" s="33">
        <v>2</v>
      </c>
      <c r="O3046" s="33"/>
      <c r="P3046" s="23">
        <f t="shared" si="1"/>
        <v>261.3</v>
      </c>
      <c r="Q3046" s="117">
        <f>AVERAGE(P3046:P3047)</f>
        <v>259.35000000000002</v>
      </c>
    </row>
    <row r="3047" spans="1:17" ht="15.75" customHeight="1" x14ac:dyDescent="0.3">
      <c r="A3047" s="118">
        <v>3036</v>
      </c>
      <c r="B3047" s="118">
        <v>120</v>
      </c>
      <c r="C3047" s="57" t="s">
        <v>717</v>
      </c>
      <c r="D3047" s="57">
        <v>11</v>
      </c>
      <c r="E3047" s="58">
        <v>43571</v>
      </c>
      <c r="F3047" s="151">
        <v>5196</v>
      </c>
      <c r="G3047" s="57">
        <v>9491</v>
      </c>
      <c r="H3047" s="57">
        <v>7770</v>
      </c>
      <c r="I3047" s="57"/>
      <c r="J3047" s="152">
        <f t="shared" si="14"/>
        <v>66.860916860916859</v>
      </c>
      <c r="K3047" s="167"/>
      <c r="L3047" s="155"/>
      <c r="M3047" s="155"/>
      <c r="N3047" s="33"/>
      <c r="O3047" s="33"/>
      <c r="P3047" s="23">
        <f t="shared" si="1"/>
        <v>257.39999999999998</v>
      </c>
      <c r="Q3047" s="117"/>
    </row>
    <row r="3048" spans="1:17" ht="15.75" customHeight="1" x14ac:dyDescent="0.3">
      <c r="A3048" s="118">
        <v>3947</v>
      </c>
      <c r="B3048" s="118">
        <v>369</v>
      </c>
      <c r="C3048" s="57" t="s">
        <v>717</v>
      </c>
      <c r="D3048" s="57">
        <v>14</v>
      </c>
      <c r="E3048" s="58">
        <v>43591</v>
      </c>
      <c r="F3048" s="151">
        <v>5533</v>
      </c>
      <c r="G3048" s="151">
        <v>8802</v>
      </c>
      <c r="H3048" s="57">
        <v>8110</v>
      </c>
      <c r="I3048" s="57"/>
      <c r="J3048" s="152">
        <f t="shared" si="14"/>
        <v>26.85292976329065</v>
      </c>
      <c r="K3048" s="167" t="s">
        <v>407</v>
      </c>
      <c r="L3048" s="154">
        <f>AVERAGE(J3048:J3049)</f>
        <v>28.698586318150323</v>
      </c>
      <c r="M3048" s="154">
        <f>_xlfn.STDEV.S(J3048,J3049)</f>
        <v>2.6101525313653515</v>
      </c>
      <c r="N3048" s="33"/>
      <c r="O3048" s="33"/>
      <c r="P3048" s="23">
        <f t="shared" si="1"/>
        <v>257.7</v>
      </c>
      <c r="Q3048" s="117">
        <f>AVERAGE(P3048:P3049)</f>
        <v>263.89999999999998</v>
      </c>
    </row>
    <row r="3049" spans="1:17" ht="15.75" customHeight="1" x14ac:dyDescent="0.3">
      <c r="A3049" s="118">
        <v>3948</v>
      </c>
      <c r="B3049" s="118">
        <v>370</v>
      </c>
      <c r="C3049" s="57" t="s">
        <v>717</v>
      </c>
      <c r="D3049" s="57">
        <v>14</v>
      </c>
      <c r="E3049" s="58">
        <v>43591</v>
      </c>
      <c r="F3049" s="151">
        <v>5508</v>
      </c>
      <c r="G3049" s="151">
        <v>9034</v>
      </c>
      <c r="H3049" s="57">
        <v>8209</v>
      </c>
      <c r="I3049" s="57"/>
      <c r="J3049" s="152">
        <f t="shared" si="14"/>
        <v>30.544242873009996</v>
      </c>
      <c r="K3049" s="167"/>
      <c r="L3049" s="155"/>
      <c r="M3049" s="155"/>
      <c r="N3049" s="33"/>
      <c r="O3049" s="33"/>
      <c r="P3049" s="23">
        <f t="shared" si="1"/>
        <v>270.10000000000002</v>
      </c>
      <c r="Q3049" s="117"/>
    </row>
    <row r="3050" spans="1:17" ht="15.75" customHeight="1" x14ac:dyDescent="0.3">
      <c r="A3050" s="118">
        <v>4595</v>
      </c>
      <c r="B3050" s="118">
        <v>301</v>
      </c>
      <c r="C3050" s="57" t="s">
        <v>717</v>
      </c>
      <c r="D3050" s="57">
        <v>16</v>
      </c>
      <c r="E3050" s="58">
        <v>43607</v>
      </c>
      <c r="F3050" s="57">
        <v>5241</v>
      </c>
      <c r="G3050" s="57">
        <v>8432</v>
      </c>
      <c r="H3050" s="57">
        <v>7765</v>
      </c>
      <c r="I3050" s="57">
        <v>2</v>
      </c>
      <c r="J3050" s="152">
        <f t="shared" si="14"/>
        <v>26.426307448494452</v>
      </c>
      <c r="K3050" s="167"/>
      <c r="L3050" s="154">
        <f>AVERAGE(J3050:J3051)</f>
        <v>28.801156881311158</v>
      </c>
      <c r="M3050" s="154">
        <f>_xlfn.STDEV.S(J3050,J3051)</f>
        <v>3.3585442764834386</v>
      </c>
      <c r="N3050" s="33"/>
      <c r="O3050" s="33"/>
      <c r="P3050" s="23">
        <f t="shared" si="1"/>
        <v>252.4</v>
      </c>
      <c r="Q3050" s="117">
        <f>AVERAGE(P3050:P3051)</f>
        <v>252.9</v>
      </c>
    </row>
    <row r="3051" spans="1:17" ht="15.75" customHeight="1" x14ac:dyDescent="0.3">
      <c r="A3051" s="118">
        <v>4596</v>
      </c>
      <c r="B3051" s="118">
        <v>302</v>
      </c>
      <c r="C3051" s="57" t="s">
        <v>717</v>
      </c>
      <c r="D3051" s="57">
        <v>16</v>
      </c>
      <c r="E3051" s="58">
        <v>43607</v>
      </c>
      <c r="F3051" s="57">
        <v>5225</v>
      </c>
      <c r="G3051" s="57">
        <v>8549</v>
      </c>
      <c r="H3051" s="57">
        <v>7759</v>
      </c>
      <c r="I3051" s="57"/>
      <c r="J3051" s="152">
        <f t="shared" si="14"/>
        <v>31.176006314127864</v>
      </c>
      <c r="K3051" s="167"/>
      <c r="L3051" s="155"/>
      <c r="M3051" s="155"/>
      <c r="N3051" s="33"/>
      <c r="O3051" s="33"/>
      <c r="P3051" s="23">
        <f t="shared" si="1"/>
        <v>253.4</v>
      </c>
      <c r="Q3051" s="117"/>
    </row>
    <row r="3052" spans="1:17" ht="15.75" customHeight="1" x14ac:dyDescent="0.3">
      <c r="A3052" s="118">
        <v>5241</v>
      </c>
      <c r="B3052" s="118">
        <v>301</v>
      </c>
      <c r="C3052" s="57" t="s">
        <v>717</v>
      </c>
      <c r="D3052" s="57">
        <v>18</v>
      </c>
      <c r="E3052" s="58">
        <v>43626</v>
      </c>
      <c r="F3052" s="57">
        <v>5241</v>
      </c>
      <c r="G3052" s="57">
        <v>8800</v>
      </c>
      <c r="H3052" s="57">
        <v>8063</v>
      </c>
      <c r="I3052" s="57">
        <v>9</v>
      </c>
      <c r="J3052" s="152">
        <f t="shared" si="14"/>
        <v>26.116229624379873</v>
      </c>
      <c r="K3052" s="167"/>
      <c r="L3052" s="154">
        <f>AVERAGE(J3052:J3053)</f>
        <v>26.01859706269228</v>
      </c>
      <c r="M3052" s="154">
        <f>_xlfn.STDEV.S(J3052,J3053)</f>
        <v>0.13807329286781972</v>
      </c>
      <c r="N3052" s="33"/>
      <c r="O3052" s="33"/>
      <c r="P3052" s="23">
        <f t="shared" si="1"/>
        <v>282.2</v>
      </c>
      <c r="Q3052" s="117">
        <f>AVERAGE(P3052:P3053)</f>
        <v>290.39999999999998</v>
      </c>
    </row>
    <row r="3053" spans="1:17" ht="15.75" customHeight="1" x14ac:dyDescent="0.3">
      <c r="A3053" s="118">
        <v>5242</v>
      </c>
      <c r="B3053" s="118">
        <v>302</v>
      </c>
      <c r="C3053" s="57" t="s">
        <v>717</v>
      </c>
      <c r="D3053" s="57">
        <v>18</v>
      </c>
      <c r="E3053" s="58">
        <v>43626</v>
      </c>
      <c r="F3053" s="57">
        <v>5225</v>
      </c>
      <c r="G3053" s="57">
        <v>8985</v>
      </c>
      <c r="H3053" s="57">
        <v>8211</v>
      </c>
      <c r="I3053" s="57"/>
      <c r="J3053" s="152">
        <f t="shared" si="14"/>
        <v>25.92096450100469</v>
      </c>
      <c r="K3053" s="167"/>
      <c r="L3053" s="155"/>
      <c r="M3053" s="155"/>
      <c r="N3053" s="33"/>
      <c r="O3053" s="33"/>
      <c r="P3053" s="23">
        <f t="shared" si="1"/>
        <v>298.60000000000002</v>
      </c>
      <c r="Q3053" s="117"/>
    </row>
    <row r="3054" spans="1:17" ht="15.75" customHeight="1" x14ac:dyDescent="0.3">
      <c r="A3054" s="118">
        <v>5741</v>
      </c>
      <c r="B3054" s="118">
        <v>185</v>
      </c>
      <c r="C3054" s="7" t="s">
        <v>717</v>
      </c>
      <c r="D3054" s="7">
        <v>21</v>
      </c>
      <c r="E3054" s="156">
        <v>43657</v>
      </c>
      <c r="F3054" s="7">
        <v>5288</v>
      </c>
      <c r="G3054" s="7">
        <v>8207</v>
      </c>
      <c r="H3054" s="7">
        <v>7686</v>
      </c>
      <c r="I3054" s="7">
        <v>9</v>
      </c>
      <c r="J3054" s="152">
        <f t="shared" si="14"/>
        <v>21.726438698915761</v>
      </c>
      <c r="K3054" s="167"/>
      <c r="L3054" s="154">
        <f>AVERAGE(J3054:J3055)</f>
        <v>21.621372674320227</v>
      </c>
      <c r="M3054" s="154">
        <f>_xlfn.STDEV.S(J3054,J3055)</f>
        <v>0.14858579692762863</v>
      </c>
      <c r="N3054" s="33"/>
      <c r="O3054" s="33"/>
      <c r="P3054" s="23">
        <f t="shared" si="1"/>
        <v>239.8</v>
      </c>
      <c r="Q3054" s="117">
        <f>AVERAGE(P3054:P3055)</f>
        <v>237.95</v>
      </c>
    </row>
    <row r="3055" spans="1:17" ht="15.75" customHeight="1" x14ac:dyDescent="0.3">
      <c r="A3055" s="118">
        <v>5742</v>
      </c>
      <c r="B3055" s="118">
        <v>186</v>
      </c>
      <c r="C3055" s="7" t="s">
        <v>717</v>
      </c>
      <c r="D3055" s="7">
        <v>21</v>
      </c>
      <c r="E3055" s="156">
        <v>43657</v>
      </c>
      <c r="F3055" s="7">
        <v>5251</v>
      </c>
      <c r="G3055" s="7">
        <v>8120</v>
      </c>
      <c r="H3055" s="7">
        <v>7612</v>
      </c>
      <c r="I3055" s="7"/>
      <c r="J3055" s="152">
        <f t="shared" si="14"/>
        <v>21.516306649724694</v>
      </c>
      <c r="K3055" s="167"/>
      <c r="L3055" s="155"/>
      <c r="M3055" s="155"/>
      <c r="N3055" s="33"/>
      <c r="O3055" s="33"/>
      <c r="P3055" s="23">
        <f t="shared" si="1"/>
        <v>236.1</v>
      </c>
      <c r="Q3055" s="117"/>
    </row>
    <row r="3056" spans="1:17" ht="15.75" customHeight="1" x14ac:dyDescent="0.3">
      <c r="A3056" s="118">
        <v>6351</v>
      </c>
      <c r="B3056" s="118">
        <v>299</v>
      </c>
      <c r="C3056" s="7" t="s">
        <v>717</v>
      </c>
      <c r="D3056" s="7">
        <v>22</v>
      </c>
      <c r="E3056" s="156">
        <v>43685</v>
      </c>
      <c r="F3056" s="7">
        <v>5236</v>
      </c>
      <c r="G3056" s="7">
        <v>8671</v>
      </c>
      <c r="H3056" s="7">
        <v>8147</v>
      </c>
      <c r="I3056" s="7">
        <v>9</v>
      </c>
      <c r="J3056" s="152">
        <f t="shared" si="14"/>
        <v>18.000687049124011</v>
      </c>
      <c r="K3056" s="167"/>
      <c r="L3056" s="154">
        <f>AVERAGE(J3056:J3057)</f>
        <v>18.248799255516019</v>
      </c>
      <c r="M3056" s="154">
        <f>_xlfn.STDEV.S(J3056,J3057)</f>
        <v>0.35088364726989313</v>
      </c>
      <c r="N3056" s="33"/>
      <c r="O3056" s="33"/>
      <c r="P3056" s="23">
        <f t="shared" si="1"/>
        <v>291.10000000000002</v>
      </c>
      <c r="Q3056" s="117">
        <f>AVERAGE(P3056:P3057)</f>
        <v>291.25</v>
      </c>
    </row>
    <row r="3057" spans="1:17" ht="15.75" customHeight="1" x14ac:dyDescent="0.3">
      <c r="A3057" s="118">
        <v>6352</v>
      </c>
      <c r="B3057" s="118">
        <v>299</v>
      </c>
      <c r="C3057" s="7" t="s">
        <v>717</v>
      </c>
      <c r="D3057" s="7">
        <v>22</v>
      </c>
      <c r="E3057" s="156">
        <v>43685</v>
      </c>
      <c r="F3057" s="7">
        <v>5236</v>
      </c>
      <c r="G3057" s="7">
        <v>8689</v>
      </c>
      <c r="H3057" s="7">
        <v>8150</v>
      </c>
      <c r="I3057" s="7"/>
      <c r="J3057" s="152">
        <f t="shared" si="14"/>
        <v>18.496911461908031</v>
      </c>
      <c r="K3057" s="167"/>
      <c r="L3057" s="155"/>
      <c r="M3057" s="155"/>
      <c r="N3057" s="33"/>
      <c r="O3057" s="33"/>
      <c r="P3057" s="23">
        <f t="shared" si="1"/>
        <v>291.39999999999998</v>
      </c>
      <c r="Q3057" s="117"/>
    </row>
    <row r="3058" spans="1:17" ht="15.75" customHeight="1" x14ac:dyDescent="0.3">
      <c r="A3058" s="118">
        <v>3565</v>
      </c>
      <c r="B3058" s="118">
        <v>321</v>
      </c>
      <c r="C3058" s="67" t="s">
        <v>718</v>
      </c>
      <c r="D3058" s="67">
        <v>13</v>
      </c>
      <c r="E3058" s="68">
        <v>43587</v>
      </c>
      <c r="F3058" s="67">
        <v>5258</v>
      </c>
      <c r="G3058" s="67">
        <v>8292</v>
      </c>
      <c r="H3058" s="10">
        <v>7463</v>
      </c>
      <c r="I3058" s="67">
        <v>1</v>
      </c>
      <c r="J3058" s="157">
        <f t="shared" si="14"/>
        <v>37.596371882086167</v>
      </c>
      <c r="K3058" s="168" t="s">
        <v>474</v>
      </c>
      <c r="L3058" s="159">
        <f>AVERAGE(J3058:J3059)</f>
        <v>39.098548447516414</v>
      </c>
      <c r="M3058" s="159">
        <f>_xlfn.STDEV.S(J3058,J3059)</f>
        <v>2.1243984719104905</v>
      </c>
      <c r="N3058" s="33">
        <v>1</v>
      </c>
      <c r="O3058" s="33"/>
      <c r="P3058" s="23">
        <f t="shared" si="1"/>
        <v>220.5</v>
      </c>
      <c r="Q3058" s="117">
        <f>AVERAGE(P3058:P3059)</f>
        <v>206.8</v>
      </c>
    </row>
    <row r="3059" spans="1:17" ht="15.75" customHeight="1" x14ac:dyDescent="0.3">
      <c r="A3059" s="118">
        <v>3566</v>
      </c>
      <c r="B3059" s="118">
        <v>322</v>
      </c>
      <c r="C3059" s="67" t="s">
        <v>718</v>
      </c>
      <c r="D3059" s="67">
        <v>13</v>
      </c>
      <c r="E3059" s="68">
        <v>43587</v>
      </c>
      <c r="F3059" s="67">
        <v>5219</v>
      </c>
      <c r="G3059" s="67">
        <v>7934</v>
      </c>
      <c r="H3059" s="10">
        <v>7150</v>
      </c>
      <c r="I3059" s="67"/>
      <c r="J3059" s="157">
        <f t="shared" si="14"/>
        <v>40.600725012946661</v>
      </c>
      <c r="K3059" s="168"/>
      <c r="L3059" s="160"/>
      <c r="M3059" s="160"/>
      <c r="N3059" s="33"/>
      <c r="O3059" s="33"/>
      <c r="P3059" s="23">
        <f t="shared" si="1"/>
        <v>193.1</v>
      </c>
      <c r="Q3059" s="117"/>
    </row>
    <row r="3060" spans="1:17" ht="15.75" customHeight="1" x14ac:dyDescent="0.3">
      <c r="A3060" s="118">
        <v>4281</v>
      </c>
      <c r="B3060" s="118">
        <v>311</v>
      </c>
      <c r="C3060" s="67" t="s">
        <v>718</v>
      </c>
      <c r="D3060" s="67">
        <v>15</v>
      </c>
      <c r="E3060" s="68">
        <v>43599</v>
      </c>
      <c r="F3060" s="67">
        <v>5222</v>
      </c>
      <c r="G3060" s="67">
        <v>8440</v>
      </c>
      <c r="H3060" s="67">
        <v>7636</v>
      </c>
      <c r="I3060" s="67"/>
      <c r="J3060" s="157">
        <f t="shared" si="14"/>
        <v>33.305716652858322</v>
      </c>
      <c r="K3060" s="160"/>
      <c r="L3060" s="159">
        <f>AVERAGE(J3060:J3061)</f>
        <v>31.981469109585397</v>
      </c>
      <c r="M3060" s="159">
        <f>_xlfn.STDEV.S(J3060,J3061)</f>
        <v>1.8727688356358201</v>
      </c>
      <c r="N3060" s="33"/>
      <c r="O3060" s="33"/>
      <c r="P3060" s="23">
        <f t="shared" si="1"/>
        <v>241.4</v>
      </c>
      <c r="Q3060" s="117">
        <f>AVERAGE(P3060:P3061)</f>
        <v>247.75</v>
      </c>
    </row>
    <row r="3061" spans="1:17" ht="15.75" customHeight="1" x14ac:dyDescent="0.3">
      <c r="A3061" s="118">
        <v>4282</v>
      </c>
      <c r="B3061" s="118">
        <v>312</v>
      </c>
      <c r="C3061" s="67" t="s">
        <v>718</v>
      </c>
      <c r="D3061" s="67">
        <v>15</v>
      </c>
      <c r="E3061" s="68">
        <v>43599</v>
      </c>
      <c r="F3061" s="67">
        <v>5239</v>
      </c>
      <c r="G3061" s="67">
        <v>8559</v>
      </c>
      <c r="H3061" s="67">
        <v>7780</v>
      </c>
      <c r="I3061" s="67"/>
      <c r="J3061" s="157">
        <f t="shared" si="14"/>
        <v>30.657221566312476</v>
      </c>
      <c r="K3061" s="160"/>
      <c r="L3061" s="160"/>
      <c r="M3061" s="160"/>
      <c r="N3061" s="33"/>
      <c r="O3061" s="33"/>
      <c r="P3061" s="23">
        <f t="shared" si="1"/>
        <v>254.1</v>
      </c>
      <c r="Q3061" s="117"/>
    </row>
    <row r="3062" spans="1:17" ht="15.75" customHeight="1" x14ac:dyDescent="0.3">
      <c r="A3062" s="118">
        <v>4927</v>
      </c>
      <c r="B3062" s="118">
        <v>311</v>
      </c>
      <c r="C3062" s="67" t="s">
        <v>718</v>
      </c>
      <c r="D3062" s="67">
        <v>17</v>
      </c>
      <c r="E3062" s="68">
        <v>43619</v>
      </c>
      <c r="F3062" s="67">
        <v>5222</v>
      </c>
      <c r="G3062" s="67">
        <v>7276</v>
      </c>
      <c r="H3062" s="67">
        <v>6861</v>
      </c>
      <c r="I3062" s="67"/>
      <c r="J3062" s="157">
        <f t="shared" si="14"/>
        <v>25.320317266625992</v>
      </c>
      <c r="K3062" s="168"/>
      <c r="L3062" s="159">
        <f>AVERAGE(J3062:J3063)</f>
        <v>25.38958432899091</v>
      </c>
      <c r="M3062" s="159">
        <f>_xlfn.STDEV.S(J3062,J3063)</f>
        <v>9.795841902221078E-2</v>
      </c>
      <c r="N3062" s="33"/>
      <c r="O3062" s="33"/>
      <c r="P3062" s="23">
        <f t="shared" si="1"/>
        <v>163.9</v>
      </c>
      <c r="Q3062" s="117">
        <f>AVERAGE(P3062:P3063)</f>
        <v>166.4</v>
      </c>
    </row>
    <row r="3063" spans="1:17" ht="15.75" customHeight="1" x14ac:dyDescent="0.3">
      <c r="A3063" s="118">
        <v>4928</v>
      </c>
      <c r="B3063" s="118">
        <v>312</v>
      </c>
      <c r="C3063" s="67" t="s">
        <v>718</v>
      </c>
      <c r="D3063" s="67">
        <v>17</v>
      </c>
      <c r="E3063" s="68">
        <v>43619</v>
      </c>
      <c r="F3063" s="67">
        <v>5239</v>
      </c>
      <c r="G3063" s="67">
        <v>7358</v>
      </c>
      <c r="H3063" s="67">
        <v>6928</v>
      </c>
      <c r="I3063" s="67"/>
      <c r="J3063" s="157">
        <f t="shared" si="14"/>
        <v>25.458851391355829</v>
      </c>
      <c r="K3063" s="168"/>
      <c r="L3063" s="160"/>
      <c r="M3063" s="160"/>
      <c r="N3063" s="33"/>
      <c r="O3063" s="33"/>
      <c r="P3063" s="23">
        <f t="shared" si="1"/>
        <v>168.9</v>
      </c>
      <c r="Q3063" s="117"/>
    </row>
    <row r="3064" spans="1:17" ht="15.75" customHeight="1" x14ac:dyDescent="0.3">
      <c r="A3064" s="118">
        <v>5501</v>
      </c>
      <c r="B3064" s="118">
        <v>239</v>
      </c>
      <c r="C3064" s="7" t="s">
        <v>718</v>
      </c>
      <c r="D3064" s="7">
        <v>19</v>
      </c>
      <c r="E3064" s="156">
        <v>43637</v>
      </c>
      <c r="F3064" s="7">
        <v>5249</v>
      </c>
      <c r="G3064" s="7">
        <v>7974</v>
      </c>
      <c r="H3064" s="7">
        <v>7363</v>
      </c>
      <c r="I3064" s="7">
        <v>12</v>
      </c>
      <c r="J3064" s="161">
        <f t="shared" si="14"/>
        <v>28.90255439924314</v>
      </c>
      <c r="K3064" s="170"/>
      <c r="L3064" s="162">
        <f>AVERAGE(J3064:J3065)</f>
        <v>28.667714157253016</v>
      </c>
      <c r="M3064" s="162">
        <f>_xlfn.STDEV.S(J3064,J3065)</f>
        <v>0.33211425521341309</v>
      </c>
      <c r="N3064" s="33"/>
      <c r="O3064" s="33"/>
      <c r="P3064" s="23">
        <f t="shared" si="1"/>
        <v>211.4</v>
      </c>
      <c r="Q3064" s="117">
        <f>AVERAGE(P3064:P3065)</f>
        <v>203.65</v>
      </c>
    </row>
    <row r="3065" spans="1:17" ht="15.75" customHeight="1" x14ac:dyDescent="0.3">
      <c r="A3065" s="118">
        <v>5502</v>
      </c>
      <c r="B3065" s="118">
        <v>240</v>
      </c>
      <c r="C3065" s="7" t="s">
        <v>718</v>
      </c>
      <c r="D3065" s="7">
        <v>19</v>
      </c>
      <c r="E3065" s="156">
        <v>43637</v>
      </c>
      <c r="F3065" s="7">
        <v>5262</v>
      </c>
      <c r="G3065" s="7">
        <v>7778</v>
      </c>
      <c r="H3065" s="7">
        <v>7221</v>
      </c>
      <c r="I3065" s="7"/>
      <c r="J3065" s="161">
        <f t="shared" si="14"/>
        <v>28.432873915262892</v>
      </c>
      <c r="K3065" s="170"/>
      <c r="L3065" s="23"/>
      <c r="M3065" s="23"/>
      <c r="N3065" s="33"/>
      <c r="O3065" s="33"/>
      <c r="P3065" s="23">
        <f t="shared" si="1"/>
        <v>195.9</v>
      </c>
      <c r="Q3065" s="117"/>
    </row>
    <row r="3066" spans="1:17" ht="15.75" customHeight="1" x14ac:dyDescent="0.3">
      <c r="A3066" s="118">
        <v>6353</v>
      </c>
      <c r="B3066" s="118">
        <v>300</v>
      </c>
      <c r="C3066" s="7" t="s">
        <v>718</v>
      </c>
      <c r="D3066" s="7">
        <v>22</v>
      </c>
      <c r="E3066" s="156">
        <v>43685</v>
      </c>
      <c r="F3066" s="7">
        <v>5223</v>
      </c>
      <c r="G3066" s="7">
        <v>7815</v>
      </c>
      <c r="H3066" s="7">
        <v>7420</v>
      </c>
      <c r="I3066" s="7">
        <v>12</v>
      </c>
      <c r="J3066" s="152">
        <f t="shared" si="14"/>
        <v>17.979062357760583</v>
      </c>
      <c r="K3066" s="167"/>
      <c r="L3066" s="154">
        <f>AVERAGE(J3066:J3067)</f>
        <v>18.205217453390098</v>
      </c>
      <c r="M3066" s="154">
        <f>_xlfn.STDEV.S(J3066,J3067)</f>
        <v>0.31983160343904227</v>
      </c>
      <c r="N3066" s="33"/>
      <c r="O3066" s="33"/>
      <c r="P3066" s="23">
        <f t="shared" si="1"/>
        <v>219.7</v>
      </c>
      <c r="Q3066" s="117">
        <f>AVERAGE(P3066:P3067)</f>
        <v>211.85</v>
      </c>
    </row>
    <row r="3067" spans="1:17" ht="15.75" customHeight="1" x14ac:dyDescent="0.3">
      <c r="A3067" s="118">
        <v>6354</v>
      </c>
      <c r="B3067" s="118">
        <v>300</v>
      </c>
      <c r="C3067" s="7" t="s">
        <v>718</v>
      </c>
      <c r="D3067" s="7">
        <v>22</v>
      </c>
      <c r="E3067" s="156">
        <v>43685</v>
      </c>
      <c r="F3067" s="7">
        <v>5223</v>
      </c>
      <c r="G3067" s="7">
        <v>7639</v>
      </c>
      <c r="H3067" s="7">
        <v>7263</v>
      </c>
      <c r="I3067" s="7"/>
      <c r="J3067" s="152">
        <f t="shared" si="14"/>
        <v>18.43137254901961</v>
      </c>
      <c r="K3067" s="167"/>
      <c r="L3067" s="155"/>
      <c r="M3067" s="155"/>
      <c r="N3067" s="33"/>
      <c r="O3067" s="33"/>
      <c r="P3067" s="23">
        <f t="shared" si="1"/>
        <v>204</v>
      </c>
      <c r="Q3067" s="117"/>
    </row>
    <row r="3068" spans="1:17" ht="15.75" customHeight="1" x14ac:dyDescent="0.3">
      <c r="A3068" s="118">
        <v>3037</v>
      </c>
      <c r="B3068" s="118">
        <v>121</v>
      </c>
      <c r="C3068" s="57" t="s">
        <v>719</v>
      </c>
      <c r="D3068" s="57">
        <v>11</v>
      </c>
      <c r="E3068" s="58">
        <v>43571</v>
      </c>
      <c r="F3068" s="151">
        <v>5262</v>
      </c>
      <c r="G3068" s="57">
        <v>7391</v>
      </c>
      <c r="H3068" s="57">
        <v>6659</v>
      </c>
      <c r="I3068" s="57">
        <v>2</v>
      </c>
      <c r="J3068" s="152">
        <f t="shared" si="14"/>
        <v>52.397995705082323</v>
      </c>
      <c r="K3068" s="167" t="s">
        <v>13</v>
      </c>
      <c r="L3068" s="154">
        <f>AVERAGE(J3068:J3069)</f>
        <v>49.765639699153226</v>
      </c>
      <c r="M3068" s="154">
        <f>_xlfn.STDEV.S(J3068,J3069)</f>
        <v>3.7227135645792004</v>
      </c>
      <c r="N3068" s="33">
        <v>2</v>
      </c>
      <c r="O3068" s="33"/>
      <c r="P3068" s="23">
        <f t="shared" si="1"/>
        <v>139.69999999999999</v>
      </c>
      <c r="Q3068" s="117">
        <f>AVERAGE(P3068:P3069)</f>
        <v>137</v>
      </c>
    </row>
    <row r="3069" spans="1:17" ht="15.75" customHeight="1" x14ac:dyDescent="0.3">
      <c r="A3069" s="118">
        <v>3038</v>
      </c>
      <c r="B3069" s="118">
        <v>122</v>
      </c>
      <c r="C3069" s="57" t="s">
        <v>719</v>
      </c>
      <c r="D3069" s="57">
        <v>11</v>
      </c>
      <c r="E3069" s="58">
        <v>43571</v>
      </c>
      <c r="F3069" s="151">
        <v>5223</v>
      </c>
      <c r="G3069" s="57">
        <v>7199</v>
      </c>
      <c r="H3069" s="57">
        <v>6566</v>
      </c>
      <c r="I3069" s="57"/>
      <c r="J3069" s="152">
        <f t="shared" si="14"/>
        <v>47.133283693224129</v>
      </c>
      <c r="K3069" s="167"/>
      <c r="L3069" s="155"/>
      <c r="M3069" s="155"/>
      <c r="N3069" s="33"/>
      <c r="O3069" s="33"/>
      <c r="P3069" s="23">
        <f t="shared" si="1"/>
        <v>134.30000000000001</v>
      </c>
      <c r="Q3069" s="117"/>
    </row>
    <row r="3070" spans="1:17" ht="15.75" customHeight="1" x14ac:dyDescent="0.3">
      <c r="A3070" s="118">
        <v>3949</v>
      </c>
      <c r="B3070" s="118">
        <v>371</v>
      </c>
      <c r="C3070" s="57" t="s">
        <v>719</v>
      </c>
      <c r="D3070" s="57">
        <v>14</v>
      </c>
      <c r="E3070" s="58">
        <v>43591</v>
      </c>
      <c r="F3070" s="151">
        <v>5559</v>
      </c>
      <c r="G3070" s="151">
        <v>7421</v>
      </c>
      <c r="H3070" s="57">
        <v>7030</v>
      </c>
      <c r="I3070" s="57"/>
      <c r="J3070" s="152">
        <f t="shared" si="14"/>
        <v>26.580557443915705</v>
      </c>
      <c r="K3070" s="167" t="s">
        <v>13</v>
      </c>
      <c r="L3070" s="154">
        <f>AVERAGE(J3070:J3071)</f>
        <v>26.718850150529281</v>
      </c>
      <c r="M3070" s="154">
        <f>_xlfn.STDEV.S(J3070,J3071)</f>
        <v>0.19557542127020316</v>
      </c>
      <c r="N3070" s="33"/>
      <c r="O3070" s="33"/>
      <c r="P3070" s="23">
        <f t="shared" si="1"/>
        <v>147.1</v>
      </c>
      <c r="Q3070" s="117">
        <f>AVERAGE(P3070:P3071)</f>
        <v>152.30000000000001</v>
      </c>
    </row>
    <row r="3071" spans="1:17" ht="15.75" customHeight="1" x14ac:dyDescent="0.3">
      <c r="A3071" s="118">
        <v>3950</v>
      </c>
      <c r="B3071" s="118">
        <v>372</v>
      </c>
      <c r="C3071" s="57" t="s">
        <v>719</v>
      </c>
      <c r="D3071" s="57">
        <v>14</v>
      </c>
      <c r="E3071" s="58">
        <v>43591</v>
      </c>
      <c r="F3071" s="151">
        <v>5495</v>
      </c>
      <c r="G3071" s="151">
        <v>7493</v>
      </c>
      <c r="H3071" s="57">
        <v>7070</v>
      </c>
      <c r="I3071" s="57"/>
      <c r="J3071" s="152">
        <f t="shared" si="14"/>
        <v>26.857142857142858</v>
      </c>
      <c r="K3071" s="167"/>
      <c r="L3071" s="155"/>
      <c r="M3071" s="155"/>
      <c r="N3071" s="33"/>
      <c r="O3071" s="33"/>
      <c r="P3071" s="23">
        <f t="shared" si="1"/>
        <v>157.5</v>
      </c>
      <c r="Q3071" s="117"/>
    </row>
    <row r="3072" spans="1:17" ht="15.75" customHeight="1" x14ac:dyDescent="0.3">
      <c r="A3072" s="118">
        <v>4597</v>
      </c>
      <c r="B3072" s="118">
        <v>303</v>
      </c>
      <c r="C3072" s="57" t="s">
        <v>719</v>
      </c>
      <c r="D3072" s="57">
        <v>16</v>
      </c>
      <c r="E3072" s="58">
        <v>43607</v>
      </c>
      <c r="F3072" s="57">
        <v>5303</v>
      </c>
      <c r="G3072" s="57">
        <v>7941</v>
      </c>
      <c r="H3072" s="57">
        <v>7357</v>
      </c>
      <c r="I3072" s="57">
        <v>2</v>
      </c>
      <c r="J3072" s="152">
        <f t="shared" si="14"/>
        <v>28.432327166504383</v>
      </c>
      <c r="K3072" s="167"/>
      <c r="L3072" s="154">
        <f>AVERAGE(J3072:J3073)</f>
        <v>28.40881132638853</v>
      </c>
      <c r="M3072" s="154">
        <f>_xlfn.STDEV.S(J3072,J3073)</f>
        <v>3.3256420022432918E-2</v>
      </c>
      <c r="N3072" s="33"/>
      <c r="O3072" s="33"/>
      <c r="P3072" s="23">
        <f t="shared" si="1"/>
        <v>205.4</v>
      </c>
      <c r="Q3072" s="117">
        <f>AVERAGE(P3072:P3073)</f>
        <v>210.15</v>
      </c>
    </row>
    <row r="3073" spans="1:17" ht="15.75" customHeight="1" x14ac:dyDescent="0.3">
      <c r="A3073" s="118">
        <v>4598</v>
      </c>
      <c r="B3073" s="118">
        <v>304</v>
      </c>
      <c r="C3073" s="57" t="s">
        <v>719</v>
      </c>
      <c r="D3073" s="57">
        <v>16</v>
      </c>
      <c r="E3073" s="58">
        <v>43607</v>
      </c>
      <c r="F3073" s="57">
        <v>5212</v>
      </c>
      <c r="G3073" s="57">
        <v>7971</v>
      </c>
      <c r="H3073" s="57">
        <v>7361</v>
      </c>
      <c r="I3073" s="57"/>
      <c r="J3073" s="152">
        <f t="shared" si="14"/>
        <v>28.385295486272682</v>
      </c>
      <c r="K3073" s="167"/>
      <c r="L3073" s="155"/>
      <c r="M3073" s="155"/>
      <c r="N3073" s="33"/>
      <c r="O3073" s="33"/>
      <c r="P3073" s="23">
        <f t="shared" si="1"/>
        <v>214.9</v>
      </c>
      <c r="Q3073" s="117"/>
    </row>
    <row r="3074" spans="1:17" ht="15.75" customHeight="1" x14ac:dyDescent="0.3">
      <c r="A3074" s="118">
        <v>5243</v>
      </c>
      <c r="B3074" s="118">
        <v>303</v>
      </c>
      <c r="C3074" s="57" t="s">
        <v>719</v>
      </c>
      <c r="D3074" s="57">
        <v>18</v>
      </c>
      <c r="E3074" s="58">
        <v>43626</v>
      </c>
      <c r="F3074" s="57">
        <v>5303</v>
      </c>
      <c r="G3074" s="57">
        <v>7839</v>
      </c>
      <c r="H3074" s="57">
        <v>7388</v>
      </c>
      <c r="I3074" s="57">
        <v>5</v>
      </c>
      <c r="J3074" s="152">
        <f t="shared" si="14"/>
        <v>21.630695443645084</v>
      </c>
      <c r="K3074" s="167"/>
      <c r="L3074" s="154">
        <f>AVERAGE(J3074:J3075)</f>
        <v>21.62062524684529</v>
      </c>
      <c r="M3074" s="154">
        <f>_xlfn.STDEV.S(J3074,J3075)</f>
        <v>1.4241408890036127E-2</v>
      </c>
      <c r="N3074" s="33"/>
      <c r="O3074" s="33"/>
      <c r="P3074" s="23">
        <f t="shared" si="1"/>
        <v>208.5</v>
      </c>
      <c r="Q3074" s="117">
        <f>AVERAGE(P3074:P3075)</f>
        <v>214.15</v>
      </c>
    </row>
    <row r="3075" spans="1:17" ht="15.75" customHeight="1" x14ac:dyDescent="0.3">
      <c r="A3075" s="118">
        <v>5244</v>
      </c>
      <c r="B3075" s="118">
        <v>304</v>
      </c>
      <c r="C3075" s="57" t="s">
        <v>719</v>
      </c>
      <c r="D3075" s="57">
        <v>18</v>
      </c>
      <c r="E3075" s="58">
        <v>43626</v>
      </c>
      <c r="F3075" s="57">
        <v>5212</v>
      </c>
      <c r="G3075" s="57">
        <v>7885</v>
      </c>
      <c r="H3075" s="57">
        <v>7410</v>
      </c>
      <c r="I3075" s="57"/>
      <c r="J3075" s="152">
        <f t="shared" si="14"/>
        <v>21.610555050045495</v>
      </c>
      <c r="K3075" s="167"/>
      <c r="L3075" s="155"/>
      <c r="M3075" s="155"/>
      <c r="N3075" s="33"/>
      <c r="O3075" s="33"/>
      <c r="P3075" s="23">
        <f t="shared" si="1"/>
        <v>219.8</v>
      </c>
      <c r="Q3075" s="117"/>
    </row>
    <row r="3076" spans="1:17" ht="15.75" customHeight="1" x14ac:dyDescent="0.3">
      <c r="A3076" s="118">
        <v>5743</v>
      </c>
      <c r="B3076" s="118">
        <v>187</v>
      </c>
      <c r="C3076" s="7" t="s">
        <v>719</v>
      </c>
      <c r="D3076" s="7">
        <v>21</v>
      </c>
      <c r="E3076" s="156">
        <v>43657</v>
      </c>
      <c r="F3076" s="7">
        <v>5214</v>
      </c>
      <c r="G3076" s="7">
        <v>7579</v>
      </c>
      <c r="H3076" s="7">
        <v>7170</v>
      </c>
      <c r="I3076" s="7">
        <v>5</v>
      </c>
      <c r="J3076" s="152">
        <f t="shared" si="14"/>
        <v>20.91002044989775</v>
      </c>
      <c r="K3076" s="167"/>
      <c r="L3076" s="154">
        <f>AVERAGE(J3076:J3077)</f>
        <v>21.379865716278353</v>
      </c>
      <c r="M3076" s="154">
        <f>_xlfn.STDEV.S(J3076,J3077)</f>
        <v>0.66446154793224987</v>
      </c>
      <c r="N3076" s="33"/>
      <c r="O3076" s="33"/>
      <c r="P3076" s="23">
        <f t="shared" si="1"/>
        <v>195.6</v>
      </c>
      <c r="Q3076" s="117">
        <f>AVERAGE(P3076:P3077)</f>
        <v>227.55</v>
      </c>
    </row>
    <row r="3077" spans="1:17" ht="15.75" customHeight="1" x14ac:dyDescent="0.3">
      <c r="A3077" s="118">
        <v>5744</v>
      </c>
      <c r="B3077" s="118">
        <v>188</v>
      </c>
      <c r="C3077" s="7" t="s">
        <v>719</v>
      </c>
      <c r="D3077" s="7">
        <v>21</v>
      </c>
      <c r="E3077" s="156">
        <v>43657</v>
      </c>
      <c r="F3077" s="7">
        <v>5267</v>
      </c>
      <c r="G3077" s="7">
        <v>8429</v>
      </c>
      <c r="H3077" s="7">
        <v>7862</v>
      </c>
      <c r="I3077" s="7"/>
      <c r="J3077" s="152">
        <f t="shared" si="14"/>
        <v>21.849710982658959</v>
      </c>
      <c r="K3077" s="167"/>
      <c r="L3077" s="155"/>
      <c r="M3077" s="155"/>
      <c r="N3077" s="33"/>
      <c r="O3077" s="33"/>
      <c r="P3077" s="23">
        <f t="shared" si="1"/>
        <v>259.5</v>
      </c>
      <c r="Q3077" s="117"/>
    </row>
    <row r="3078" spans="1:17" ht="15.75" customHeight="1" x14ac:dyDescent="0.3">
      <c r="A3078" s="118">
        <v>6355</v>
      </c>
      <c r="B3078" s="118">
        <v>301</v>
      </c>
      <c r="C3078" s="7" t="s">
        <v>719</v>
      </c>
      <c r="D3078" s="7">
        <v>22</v>
      </c>
      <c r="E3078" s="156">
        <v>43685</v>
      </c>
      <c r="F3078" s="7">
        <v>5241</v>
      </c>
      <c r="G3078" s="7">
        <v>7885</v>
      </c>
      <c r="H3078" s="7">
        <v>7489</v>
      </c>
      <c r="I3078" s="7">
        <v>5</v>
      </c>
      <c r="J3078" s="152">
        <f t="shared" si="14"/>
        <v>17.615658362989322</v>
      </c>
      <c r="K3078" s="167"/>
      <c r="L3078" s="154">
        <f>AVERAGE(J3078:J3079)</f>
        <v>17.673759022917054</v>
      </c>
      <c r="M3078" s="154">
        <f>_xlfn.STDEV.S(J3078,J3079)</f>
        <v>8.2166741252625061E-2</v>
      </c>
      <c r="N3078" s="33"/>
      <c r="O3078" s="33"/>
      <c r="P3078" s="23">
        <f t="shared" si="1"/>
        <v>224.8</v>
      </c>
      <c r="Q3078" s="117">
        <f>AVERAGE(P3078:P3079)</f>
        <v>216.45</v>
      </c>
    </row>
    <row r="3079" spans="1:17" ht="15.75" customHeight="1" x14ac:dyDescent="0.3">
      <c r="A3079" s="118">
        <v>6356</v>
      </c>
      <c r="B3079" s="118">
        <v>301</v>
      </c>
      <c r="C3079" s="7" t="s">
        <v>719</v>
      </c>
      <c r="D3079" s="7">
        <v>22</v>
      </c>
      <c r="E3079" s="156">
        <v>43685</v>
      </c>
      <c r="F3079" s="7">
        <v>5241</v>
      </c>
      <c r="G3079" s="7">
        <v>7691</v>
      </c>
      <c r="H3079" s="7">
        <v>7322</v>
      </c>
      <c r="I3079" s="7"/>
      <c r="J3079" s="152">
        <f t="shared" si="14"/>
        <v>17.731859682844785</v>
      </c>
      <c r="K3079" s="167"/>
      <c r="L3079" s="155"/>
      <c r="M3079" s="155"/>
      <c r="N3079" s="33"/>
      <c r="O3079" s="33"/>
      <c r="P3079" s="23">
        <f t="shared" si="1"/>
        <v>208.1</v>
      </c>
      <c r="Q3079" s="117"/>
    </row>
    <row r="3080" spans="1:17" ht="15.75" customHeight="1" x14ac:dyDescent="0.3">
      <c r="A3080" s="118">
        <v>6357</v>
      </c>
      <c r="B3080" s="118">
        <v>302</v>
      </c>
      <c r="C3080" s="7" t="s">
        <v>720</v>
      </c>
      <c r="D3080" s="7">
        <v>22</v>
      </c>
      <c r="E3080" s="156">
        <v>43685</v>
      </c>
      <c r="F3080" s="7">
        <v>5225</v>
      </c>
      <c r="G3080" s="7">
        <v>7226</v>
      </c>
      <c r="H3080" s="7">
        <v>6939</v>
      </c>
      <c r="I3080" s="7"/>
      <c r="J3080" s="152">
        <f t="shared" si="14"/>
        <v>16.744457409568263</v>
      </c>
      <c r="K3080" s="167"/>
      <c r="L3080" s="154">
        <f>AVERAGE(J3080:J3081)</f>
        <v>17.391730329919561</v>
      </c>
      <c r="M3080" s="154">
        <f>_xlfn.STDEV.S(J3080,J3081)</f>
        <v>0.91538214251764372</v>
      </c>
      <c r="N3080" s="33"/>
      <c r="O3080" s="33"/>
      <c r="P3080" s="23">
        <f t="shared" si="1"/>
        <v>171.4</v>
      </c>
      <c r="Q3080" s="117">
        <f>AVERAGE(P3080:P3081)</f>
        <v>178</v>
      </c>
    </row>
    <row r="3081" spans="1:17" ht="15.75" customHeight="1" x14ac:dyDescent="0.3">
      <c r="A3081" s="118">
        <v>6358</v>
      </c>
      <c r="B3081" s="118">
        <v>302</v>
      </c>
      <c r="C3081" s="7" t="s">
        <v>720</v>
      </c>
      <c r="D3081" s="7">
        <v>22</v>
      </c>
      <c r="E3081" s="156">
        <v>43685</v>
      </c>
      <c r="F3081" s="7">
        <v>5225</v>
      </c>
      <c r="G3081" s="7">
        <v>7404</v>
      </c>
      <c r="H3081" s="7">
        <v>7071</v>
      </c>
      <c r="I3081" s="7"/>
      <c r="J3081" s="152">
        <f t="shared" si="14"/>
        <v>18.039003250270856</v>
      </c>
      <c r="K3081" s="167"/>
      <c r="L3081" s="155"/>
      <c r="M3081" s="155"/>
      <c r="N3081" s="33"/>
      <c r="O3081" s="33"/>
      <c r="P3081" s="23">
        <f t="shared" si="1"/>
        <v>184.6</v>
      </c>
      <c r="Q3081" s="117"/>
    </row>
    <row r="3082" spans="1:17" ht="15.75" customHeight="1" x14ac:dyDescent="0.3">
      <c r="A3082" s="118">
        <v>3951</v>
      </c>
      <c r="B3082" s="118">
        <v>373</v>
      </c>
      <c r="C3082" s="81" t="s">
        <v>721</v>
      </c>
      <c r="D3082" s="81">
        <v>14</v>
      </c>
      <c r="E3082" s="82">
        <v>43591</v>
      </c>
      <c r="F3082" s="134">
        <v>5578</v>
      </c>
      <c r="G3082" s="134">
        <v>9066</v>
      </c>
      <c r="H3082" s="81">
        <v>7952</v>
      </c>
      <c r="I3082" s="81">
        <v>2</v>
      </c>
      <c r="J3082" s="135">
        <f t="shared" si="14"/>
        <v>46.925021061499578</v>
      </c>
      <c r="K3082" s="136" t="s">
        <v>13</v>
      </c>
      <c r="L3082" s="137">
        <f>AVERAGE(J3082:J3083)</f>
        <v>47.207600011325958</v>
      </c>
      <c r="M3082" s="137">
        <f>_xlfn.STDEV.S(J3082,J3083)</f>
        <v>0.39962698328561325</v>
      </c>
      <c r="N3082" s="33">
        <v>3</v>
      </c>
      <c r="O3082" s="33"/>
      <c r="P3082" s="23">
        <f t="shared" si="1"/>
        <v>237.4</v>
      </c>
      <c r="Q3082" s="117">
        <f>AVERAGE(P3082:P3083)</f>
        <v>233.25</v>
      </c>
    </row>
    <row r="3083" spans="1:17" ht="15.75" customHeight="1" x14ac:dyDescent="0.3">
      <c r="A3083" s="118">
        <v>3952</v>
      </c>
      <c r="B3083" s="118">
        <v>374</v>
      </c>
      <c r="C3083" s="81" t="s">
        <v>721</v>
      </c>
      <c r="D3083" s="81">
        <v>14</v>
      </c>
      <c r="E3083" s="82">
        <v>43591</v>
      </c>
      <c r="F3083" s="134">
        <v>5495</v>
      </c>
      <c r="G3083" s="134">
        <v>8874</v>
      </c>
      <c r="H3083" s="81">
        <v>7786</v>
      </c>
      <c r="I3083" s="81"/>
      <c r="J3083" s="135">
        <f t="shared" si="14"/>
        <v>47.490178961152338</v>
      </c>
      <c r="K3083" s="136"/>
      <c r="L3083" s="138"/>
      <c r="M3083" s="138"/>
      <c r="N3083" s="33"/>
      <c r="O3083" s="33"/>
      <c r="P3083" s="23">
        <f t="shared" si="1"/>
        <v>229.1</v>
      </c>
      <c r="Q3083" s="117"/>
    </row>
    <row r="3084" spans="1:17" ht="15.75" customHeight="1" x14ac:dyDescent="0.3">
      <c r="A3084" s="118">
        <v>4599</v>
      </c>
      <c r="B3084" s="118">
        <v>305</v>
      </c>
      <c r="C3084" s="81" t="s">
        <v>721</v>
      </c>
      <c r="D3084" s="81">
        <v>16</v>
      </c>
      <c r="E3084" s="82">
        <v>43607</v>
      </c>
      <c r="F3084" s="81">
        <v>5301</v>
      </c>
      <c r="G3084" s="81">
        <v>7808</v>
      </c>
      <c r="H3084" s="81">
        <v>7136</v>
      </c>
      <c r="I3084" s="81">
        <v>2</v>
      </c>
      <c r="J3084" s="135">
        <f t="shared" si="14"/>
        <v>36.621253405994551</v>
      </c>
      <c r="K3084" s="136"/>
      <c r="L3084" s="137">
        <f>AVERAGE(J3084:J3085)</f>
        <v>36.904731011387298</v>
      </c>
      <c r="M3084" s="137">
        <f>_xlfn.STDEV.S(J3084,J3085)</f>
        <v>0.40089787417547124</v>
      </c>
      <c r="N3084" s="33"/>
      <c r="O3084" s="33"/>
      <c r="P3084" s="23">
        <f t="shared" si="1"/>
        <v>183.5</v>
      </c>
      <c r="Q3084" s="117">
        <f>AVERAGE(P3084:P3085)</f>
        <v>179.95</v>
      </c>
    </row>
    <row r="3085" spans="1:17" ht="15.75" customHeight="1" x14ac:dyDescent="0.3">
      <c r="A3085" s="118">
        <v>4600</v>
      </c>
      <c r="B3085" s="118">
        <v>306</v>
      </c>
      <c r="C3085" s="81" t="s">
        <v>721</v>
      </c>
      <c r="D3085" s="81">
        <v>16</v>
      </c>
      <c r="E3085" s="82">
        <v>43607</v>
      </c>
      <c r="F3085" s="81">
        <v>5254</v>
      </c>
      <c r="G3085" s="81">
        <v>7674</v>
      </c>
      <c r="H3085" s="81">
        <v>7018</v>
      </c>
      <c r="I3085" s="81"/>
      <c r="J3085" s="135">
        <f t="shared" si="14"/>
        <v>37.188208616780045</v>
      </c>
      <c r="K3085" s="136"/>
      <c r="L3085" s="138"/>
      <c r="M3085" s="138"/>
      <c r="N3085" s="33"/>
      <c r="O3085" s="33"/>
      <c r="P3085" s="23">
        <f t="shared" si="1"/>
        <v>176.4</v>
      </c>
      <c r="Q3085" s="117"/>
    </row>
    <row r="3086" spans="1:17" ht="15.75" customHeight="1" x14ac:dyDescent="0.3">
      <c r="A3086" s="118">
        <v>5245</v>
      </c>
      <c r="B3086" s="118">
        <v>305</v>
      </c>
      <c r="C3086" s="81" t="s">
        <v>721</v>
      </c>
      <c r="D3086" s="81">
        <v>18</v>
      </c>
      <c r="E3086" s="82">
        <v>43626</v>
      </c>
      <c r="F3086" s="81">
        <v>5301</v>
      </c>
      <c r="G3086" s="81">
        <v>9302</v>
      </c>
      <c r="H3086" s="81">
        <v>8329</v>
      </c>
      <c r="I3086" s="81">
        <v>6</v>
      </c>
      <c r="J3086" s="135">
        <f t="shared" si="14"/>
        <v>32.133421400264197</v>
      </c>
      <c r="K3086" s="136"/>
      <c r="L3086" s="137">
        <f>AVERAGE(J3086:J3087)</f>
        <v>32.943511852869847</v>
      </c>
      <c r="M3086" s="137">
        <f>_xlfn.STDEV.S(J3086,J3087)</f>
        <v>1.1456409048238736</v>
      </c>
      <c r="N3086" s="33"/>
      <c r="O3086" s="33"/>
      <c r="P3086" s="23">
        <f t="shared" si="1"/>
        <v>302.8</v>
      </c>
      <c r="Q3086" s="117">
        <f>AVERAGE(P3086:P3087)</f>
        <v>290.20000000000005</v>
      </c>
    </row>
    <row r="3087" spans="1:17" ht="15.75" customHeight="1" x14ac:dyDescent="0.3">
      <c r="A3087" s="118">
        <v>5246</v>
      </c>
      <c r="B3087" s="118">
        <v>306</v>
      </c>
      <c r="C3087" s="81" t="s">
        <v>721</v>
      </c>
      <c r="D3087" s="81">
        <v>18</v>
      </c>
      <c r="E3087" s="82">
        <v>43626</v>
      </c>
      <c r="F3087" s="81">
        <v>5254</v>
      </c>
      <c r="G3087" s="81">
        <v>8967</v>
      </c>
      <c r="H3087" s="81">
        <v>8030</v>
      </c>
      <c r="I3087" s="81"/>
      <c r="J3087" s="135">
        <f t="shared" si="14"/>
        <v>33.753602305475503</v>
      </c>
      <c r="K3087" s="136"/>
      <c r="L3087" s="138"/>
      <c r="M3087" s="138"/>
      <c r="N3087" s="33"/>
      <c r="O3087" s="33"/>
      <c r="P3087" s="23">
        <f t="shared" si="1"/>
        <v>277.60000000000002</v>
      </c>
      <c r="Q3087" s="117"/>
    </row>
    <row r="3088" spans="1:17" ht="15.75" customHeight="1" x14ac:dyDescent="0.3">
      <c r="A3088" s="118">
        <v>6359</v>
      </c>
      <c r="B3088" s="118">
        <v>303</v>
      </c>
      <c r="C3088" s="7" t="s">
        <v>721</v>
      </c>
      <c r="D3088" s="7">
        <v>22</v>
      </c>
      <c r="E3088" s="156">
        <v>43685</v>
      </c>
      <c r="F3088" s="7">
        <v>5303</v>
      </c>
      <c r="G3088" s="7">
        <v>8325</v>
      </c>
      <c r="H3088" s="7">
        <v>7861</v>
      </c>
      <c r="I3088" s="7">
        <v>6</v>
      </c>
      <c r="J3088" s="152">
        <f t="shared" si="14"/>
        <v>18.139171227521501</v>
      </c>
      <c r="K3088" s="167"/>
      <c r="L3088" s="154">
        <f>AVERAGE(J3088:J3089)</f>
        <v>18.776475602340881</v>
      </c>
      <c r="M3088" s="154">
        <f>_xlfn.STDEV.S(J3088,J3089)</f>
        <v>0.90128449022927282</v>
      </c>
      <c r="N3088" s="33"/>
      <c r="O3088" s="33"/>
      <c r="P3088" s="23">
        <f t="shared" si="1"/>
        <v>255.8</v>
      </c>
      <c r="Q3088" s="117">
        <f>AVERAGE(P3088:P3089)</f>
        <v>259.25</v>
      </c>
    </row>
    <row r="3089" spans="1:17" ht="15.75" customHeight="1" x14ac:dyDescent="0.3">
      <c r="A3089" s="118">
        <v>6360</v>
      </c>
      <c r="B3089" s="118">
        <v>303</v>
      </c>
      <c r="C3089" s="7" t="s">
        <v>721</v>
      </c>
      <c r="D3089" s="7">
        <v>22</v>
      </c>
      <c r="E3089" s="156">
        <v>43685</v>
      </c>
      <c r="F3089" s="7">
        <v>5303</v>
      </c>
      <c r="G3089" s="7">
        <v>8440</v>
      </c>
      <c r="H3089" s="7">
        <v>7930</v>
      </c>
      <c r="I3089" s="7"/>
      <c r="J3089" s="152">
        <f t="shared" si="14"/>
        <v>19.41377997716026</v>
      </c>
      <c r="K3089" s="167"/>
      <c r="L3089" s="155"/>
      <c r="M3089" s="155"/>
      <c r="N3089" s="33"/>
      <c r="O3089" s="33"/>
      <c r="P3089" s="23">
        <f t="shared" si="1"/>
        <v>262.7</v>
      </c>
      <c r="Q3089" s="117"/>
    </row>
    <row r="3090" spans="1:17" ht="15.75" customHeight="1" x14ac:dyDescent="0.3">
      <c r="A3090" s="118">
        <v>3567</v>
      </c>
      <c r="B3090" s="118">
        <v>323</v>
      </c>
      <c r="C3090" s="67" t="s">
        <v>722</v>
      </c>
      <c r="D3090" s="67">
        <v>13</v>
      </c>
      <c r="E3090" s="68">
        <v>43587</v>
      </c>
      <c r="F3090" s="67">
        <v>5241</v>
      </c>
      <c r="G3090" s="67">
        <v>8313</v>
      </c>
      <c r="H3090" s="10">
        <v>7545</v>
      </c>
      <c r="I3090" s="67">
        <v>1</v>
      </c>
      <c r="J3090" s="157">
        <f t="shared" si="14"/>
        <v>33.333333333333329</v>
      </c>
      <c r="K3090" s="168" t="s">
        <v>497</v>
      </c>
      <c r="L3090" s="159">
        <f>AVERAGE(J3090:J3091)</f>
        <v>33.715377268385865</v>
      </c>
      <c r="M3090" s="159">
        <f>_xlfn.STDEV.S(J3090,J3091)</f>
        <v>0.54029171437367751</v>
      </c>
      <c r="N3090" s="33">
        <v>1</v>
      </c>
      <c r="O3090" s="33"/>
      <c r="P3090" s="23">
        <f t="shared" si="1"/>
        <v>230.4</v>
      </c>
      <c r="Q3090" s="117">
        <f>AVERAGE(P3090:P3091)</f>
        <v>237.35000000000002</v>
      </c>
    </row>
    <row r="3091" spans="1:17" ht="15.75" customHeight="1" x14ac:dyDescent="0.3">
      <c r="A3091" s="118">
        <v>3568</v>
      </c>
      <c r="B3091" s="118">
        <v>324</v>
      </c>
      <c r="C3091" s="67" t="s">
        <v>722</v>
      </c>
      <c r="D3091" s="67">
        <v>13</v>
      </c>
      <c r="E3091" s="68">
        <v>43587</v>
      </c>
      <c r="F3091" s="67">
        <v>5265</v>
      </c>
      <c r="G3091" s="67">
        <v>8541</v>
      </c>
      <c r="H3091" s="10">
        <v>7708</v>
      </c>
      <c r="I3091" s="67"/>
      <c r="J3091" s="157">
        <f t="shared" si="14"/>
        <v>34.097421203438394</v>
      </c>
      <c r="K3091" s="168"/>
      <c r="L3091" s="160"/>
      <c r="M3091" s="160"/>
      <c r="N3091" s="33"/>
      <c r="O3091" s="33"/>
      <c r="P3091" s="23">
        <f t="shared" si="1"/>
        <v>244.3</v>
      </c>
      <c r="Q3091" s="117"/>
    </row>
    <row r="3092" spans="1:17" ht="15.75" customHeight="1" x14ac:dyDescent="0.3">
      <c r="A3092" s="118">
        <v>4283</v>
      </c>
      <c r="B3092" s="118">
        <v>313</v>
      </c>
      <c r="C3092" s="67" t="s">
        <v>722</v>
      </c>
      <c r="D3092" s="67">
        <v>15</v>
      </c>
      <c r="E3092" s="68">
        <v>43599</v>
      </c>
      <c r="F3092" s="67">
        <v>5188</v>
      </c>
      <c r="G3092" s="67">
        <v>8029</v>
      </c>
      <c r="H3092" s="67">
        <v>7476</v>
      </c>
      <c r="I3092" s="67"/>
      <c r="J3092" s="157">
        <f t="shared" si="14"/>
        <v>24.16958041958042</v>
      </c>
      <c r="K3092" s="160"/>
      <c r="L3092" s="159">
        <f>AVERAGE(J3092:J3093)</f>
        <v>24.706149433091181</v>
      </c>
      <c r="M3092" s="159">
        <f>_xlfn.STDEV.S(J3092,J3093)</f>
        <v>0.75882317605607008</v>
      </c>
      <c r="N3092" s="33"/>
      <c r="O3092" s="33"/>
      <c r="P3092" s="23">
        <f t="shared" si="1"/>
        <v>228.8</v>
      </c>
      <c r="Q3092" s="117">
        <f>AVERAGE(P3092:P3093)</f>
        <v>232.85000000000002</v>
      </c>
    </row>
    <row r="3093" spans="1:17" ht="15.75" customHeight="1" x14ac:dyDescent="0.3">
      <c r="A3093" s="118">
        <v>4284</v>
      </c>
      <c r="B3093" s="118">
        <v>314</v>
      </c>
      <c r="C3093" s="67" t="s">
        <v>722</v>
      </c>
      <c r="D3093" s="67">
        <v>15</v>
      </c>
      <c r="E3093" s="68">
        <v>43599</v>
      </c>
      <c r="F3093" s="67">
        <v>5225</v>
      </c>
      <c r="G3093" s="67">
        <v>8192</v>
      </c>
      <c r="H3093" s="67">
        <v>7594</v>
      </c>
      <c r="I3093" s="67"/>
      <c r="J3093" s="157">
        <f t="shared" si="14"/>
        <v>25.242718446601941</v>
      </c>
      <c r="K3093" s="160"/>
      <c r="L3093" s="160"/>
      <c r="M3093" s="160"/>
      <c r="N3093" s="33"/>
      <c r="O3093" s="33"/>
      <c r="P3093" s="23">
        <f t="shared" si="1"/>
        <v>236.9</v>
      </c>
      <c r="Q3093" s="117"/>
    </row>
    <row r="3094" spans="1:17" ht="15.75" customHeight="1" x14ac:dyDescent="0.3">
      <c r="A3094" s="118">
        <v>4929</v>
      </c>
      <c r="B3094" s="118">
        <v>313</v>
      </c>
      <c r="C3094" s="67" t="s">
        <v>722</v>
      </c>
      <c r="D3094" s="67">
        <v>17</v>
      </c>
      <c r="E3094" s="68">
        <v>43619</v>
      </c>
      <c r="F3094" s="67">
        <v>5188</v>
      </c>
      <c r="G3094" s="67">
        <v>8336</v>
      </c>
      <c r="H3094" s="67">
        <v>7700</v>
      </c>
      <c r="I3094" s="67"/>
      <c r="J3094" s="157">
        <f t="shared" si="14"/>
        <v>25.318471337579616</v>
      </c>
      <c r="K3094" s="168"/>
      <c r="L3094" s="159">
        <f>AVERAGE(J3094:J3095)</f>
        <v>25.613327485157075</v>
      </c>
      <c r="M3094" s="159">
        <f>_xlfn.STDEV.S(J3094,J3095)</f>
        <v>0.41698956285312522</v>
      </c>
      <c r="N3094" s="33"/>
      <c r="O3094" s="33"/>
      <c r="P3094" s="23">
        <f t="shared" si="1"/>
        <v>251.2</v>
      </c>
      <c r="Q3094" s="117">
        <f>AVERAGE(P3094:P3095)</f>
        <v>250.85</v>
      </c>
    </row>
    <row r="3095" spans="1:17" ht="15.75" customHeight="1" x14ac:dyDescent="0.3">
      <c r="A3095" s="118">
        <v>4930</v>
      </c>
      <c r="B3095" s="118">
        <v>314</v>
      </c>
      <c r="C3095" s="67" t="s">
        <v>722</v>
      </c>
      <c r="D3095" s="67">
        <v>17</v>
      </c>
      <c r="E3095" s="68">
        <v>43619</v>
      </c>
      <c r="F3095" s="67">
        <v>5225</v>
      </c>
      <c r="G3095" s="67">
        <v>8379</v>
      </c>
      <c r="H3095" s="67">
        <v>7730</v>
      </c>
      <c r="I3095" s="67"/>
      <c r="J3095" s="157">
        <f t="shared" si="14"/>
        <v>25.908183632734534</v>
      </c>
      <c r="K3095" s="168"/>
      <c r="L3095" s="160"/>
      <c r="M3095" s="160"/>
      <c r="N3095" s="33"/>
      <c r="O3095" s="33"/>
      <c r="P3095" s="23">
        <f t="shared" si="1"/>
        <v>250.5</v>
      </c>
      <c r="Q3095" s="117"/>
    </row>
    <row r="3096" spans="1:17" ht="15.75" customHeight="1" x14ac:dyDescent="0.3">
      <c r="A3096" s="118">
        <v>5503</v>
      </c>
      <c r="B3096" s="118">
        <v>241</v>
      </c>
      <c r="C3096" s="7" t="s">
        <v>722</v>
      </c>
      <c r="D3096" s="7">
        <v>19</v>
      </c>
      <c r="E3096" s="156">
        <v>43637</v>
      </c>
      <c r="F3096" s="7">
        <v>5180</v>
      </c>
      <c r="G3096" s="7">
        <v>9031</v>
      </c>
      <c r="H3096" s="7">
        <v>8244</v>
      </c>
      <c r="I3096" s="7">
        <v>9</v>
      </c>
      <c r="J3096" s="161">
        <f t="shared" si="14"/>
        <v>25.685378590078329</v>
      </c>
      <c r="K3096" s="170"/>
      <c r="L3096" s="162">
        <f>AVERAGE(J3096:J3097)</f>
        <v>25.73479546532527</v>
      </c>
      <c r="M3096" s="162">
        <f>_xlfn.STDEV.S(J3096,J3097)</f>
        <v>6.9886015184325204E-2</v>
      </c>
      <c r="N3096" s="33"/>
      <c r="O3096" s="33"/>
      <c r="P3096" s="23">
        <f t="shared" si="1"/>
        <v>306.39999999999998</v>
      </c>
      <c r="Q3096" s="117">
        <f>AVERAGE(P3096:P3097)</f>
        <v>298.25</v>
      </c>
    </row>
    <row r="3097" spans="1:17" ht="15.75" customHeight="1" x14ac:dyDescent="0.3">
      <c r="A3097" s="118">
        <v>5504</v>
      </c>
      <c r="B3097" s="118">
        <v>242</v>
      </c>
      <c r="C3097" s="7" t="s">
        <v>722</v>
      </c>
      <c r="D3097" s="7">
        <v>19</v>
      </c>
      <c r="E3097" s="156">
        <v>43637</v>
      </c>
      <c r="F3097" s="7">
        <v>5268</v>
      </c>
      <c r="G3097" s="7">
        <v>8917</v>
      </c>
      <c r="H3097" s="7">
        <v>8169</v>
      </c>
      <c r="I3097" s="7"/>
      <c r="J3097" s="161">
        <f t="shared" si="14"/>
        <v>25.784212340572214</v>
      </c>
      <c r="K3097" s="170"/>
      <c r="L3097" s="23"/>
      <c r="M3097" s="23"/>
      <c r="N3097" s="33"/>
      <c r="O3097" s="33"/>
      <c r="P3097" s="23">
        <f t="shared" si="1"/>
        <v>290.10000000000002</v>
      </c>
      <c r="Q3097" s="117"/>
    </row>
    <row r="3098" spans="1:17" ht="15.75" customHeight="1" x14ac:dyDescent="0.3">
      <c r="A3098" s="118">
        <v>6361</v>
      </c>
      <c r="B3098" s="118">
        <v>304</v>
      </c>
      <c r="C3098" s="7" t="s">
        <v>722</v>
      </c>
      <c r="D3098" s="7">
        <v>22</v>
      </c>
      <c r="E3098" s="156">
        <v>43685</v>
      </c>
      <c r="F3098" s="7">
        <v>5212</v>
      </c>
      <c r="G3098" s="7">
        <v>7797</v>
      </c>
      <c r="H3098" s="7">
        <v>7358</v>
      </c>
      <c r="I3098" s="7">
        <v>9</v>
      </c>
      <c r="J3098" s="152">
        <f t="shared" si="14"/>
        <v>20.456663560111835</v>
      </c>
      <c r="K3098" s="167"/>
      <c r="L3098" s="154">
        <f>AVERAGE(J3098:J3099)</f>
        <v>20.899063487372992</v>
      </c>
      <c r="M3098" s="154">
        <f>_xlfn.STDEV.S(J3098,J3099)</f>
        <v>0.62564797712559606</v>
      </c>
      <c r="N3098" s="33"/>
      <c r="O3098" s="33"/>
      <c r="P3098" s="23">
        <f t="shared" si="1"/>
        <v>214.6</v>
      </c>
      <c r="Q3098" s="117">
        <f>AVERAGE(P3098:P3099)</f>
        <v>222.1</v>
      </c>
    </row>
    <row r="3099" spans="1:17" ht="15.75" customHeight="1" x14ac:dyDescent="0.3">
      <c r="A3099" s="118">
        <v>6362</v>
      </c>
      <c r="B3099" s="118">
        <v>304</v>
      </c>
      <c r="C3099" s="7" t="s">
        <v>722</v>
      </c>
      <c r="D3099" s="7">
        <v>22</v>
      </c>
      <c r="E3099" s="156">
        <v>43685</v>
      </c>
      <c r="F3099" s="7">
        <v>5212</v>
      </c>
      <c r="G3099" s="7">
        <v>7998</v>
      </c>
      <c r="H3099" s="7">
        <v>7508</v>
      </c>
      <c r="I3099" s="7"/>
      <c r="J3099" s="152">
        <f t="shared" si="14"/>
        <v>21.341463414634145</v>
      </c>
      <c r="K3099" s="167"/>
      <c r="L3099" s="155"/>
      <c r="M3099" s="155"/>
      <c r="N3099" s="33"/>
      <c r="O3099" s="33"/>
      <c r="P3099" s="23">
        <f t="shared" si="1"/>
        <v>229.6</v>
      </c>
      <c r="Q3099" s="117"/>
    </row>
    <row r="3100" spans="1:17" ht="15.75" customHeight="1" x14ac:dyDescent="0.3">
      <c r="A3100" s="118">
        <v>3953</v>
      </c>
      <c r="B3100" s="118">
        <v>375</v>
      </c>
      <c r="C3100" s="81" t="s">
        <v>723</v>
      </c>
      <c r="D3100" s="81">
        <v>14</v>
      </c>
      <c r="E3100" s="82">
        <v>43591</v>
      </c>
      <c r="F3100" s="134">
        <v>5528</v>
      </c>
      <c r="G3100" s="134">
        <v>9048</v>
      </c>
      <c r="H3100" s="81">
        <v>7725</v>
      </c>
      <c r="I3100" s="81">
        <v>2</v>
      </c>
      <c r="J3100" s="135">
        <f t="shared" si="14"/>
        <v>60.218479745106968</v>
      </c>
      <c r="K3100" s="136" t="s">
        <v>405</v>
      </c>
      <c r="L3100" s="137">
        <f>AVERAGE(J3100:J3101)</f>
        <v>62.569557332870943</v>
      </c>
      <c r="M3100" s="137">
        <f>_xlfn.STDEV.S(J3100,J3101)</f>
        <v>3.3249258108072381</v>
      </c>
      <c r="N3100" s="33">
        <v>3</v>
      </c>
      <c r="O3100" s="33"/>
      <c r="P3100" s="23">
        <f t="shared" si="1"/>
        <v>219.7</v>
      </c>
      <c r="Q3100" s="117">
        <f>AVERAGE(P3100:P3101)</f>
        <v>204.35</v>
      </c>
    </row>
    <row r="3101" spans="1:17" ht="15.75" customHeight="1" x14ac:dyDescent="0.3">
      <c r="A3101" s="118">
        <v>3954</v>
      </c>
      <c r="B3101" s="118">
        <v>376</v>
      </c>
      <c r="C3101" s="81" t="s">
        <v>723</v>
      </c>
      <c r="D3101" s="81">
        <v>14</v>
      </c>
      <c r="E3101" s="82">
        <v>43591</v>
      </c>
      <c r="F3101" s="134">
        <v>5564</v>
      </c>
      <c r="G3101" s="134">
        <v>8681</v>
      </c>
      <c r="H3101" s="81">
        <v>7454</v>
      </c>
      <c r="I3101" s="81"/>
      <c r="J3101" s="135">
        <f t="shared" si="14"/>
        <v>64.920634920634924</v>
      </c>
      <c r="K3101" s="136"/>
      <c r="L3101" s="138"/>
      <c r="M3101" s="138"/>
      <c r="N3101" s="33"/>
      <c r="O3101" s="33"/>
      <c r="P3101" s="23">
        <f t="shared" si="1"/>
        <v>189</v>
      </c>
      <c r="Q3101" s="117"/>
    </row>
    <row r="3102" spans="1:17" ht="15.75" customHeight="1" x14ac:dyDescent="0.3">
      <c r="A3102" s="118">
        <v>4601</v>
      </c>
      <c r="B3102" s="118">
        <v>307</v>
      </c>
      <c r="C3102" s="81" t="s">
        <v>723</v>
      </c>
      <c r="D3102" s="81">
        <v>16</v>
      </c>
      <c r="E3102" s="82">
        <v>43607</v>
      </c>
      <c r="F3102" s="81">
        <v>5223</v>
      </c>
      <c r="G3102" s="81">
        <v>8237</v>
      </c>
      <c r="H3102" s="81">
        <v>7593</v>
      </c>
      <c r="I3102" s="81">
        <v>2</v>
      </c>
      <c r="J3102" s="135">
        <f t="shared" si="14"/>
        <v>27.172995780590721</v>
      </c>
      <c r="K3102" s="136"/>
      <c r="L3102" s="137">
        <f>AVERAGE(J3102:J3103)</f>
        <v>32.730857354922513</v>
      </c>
      <c r="M3102" s="137">
        <f>_xlfn.STDEV.S(J3102,J3103)</f>
        <v>7.860003216212295</v>
      </c>
      <c r="N3102" s="33"/>
      <c r="O3102" s="33"/>
      <c r="P3102" s="23">
        <f t="shared" si="1"/>
        <v>237</v>
      </c>
      <c r="Q3102" s="117">
        <f>AVERAGE(P3102:P3103)</f>
        <v>223.1</v>
      </c>
    </row>
    <row r="3103" spans="1:17" ht="15.75" customHeight="1" x14ac:dyDescent="0.3">
      <c r="A3103" s="118">
        <v>4602</v>
      </c>
      <c r="B3103" s="118">
        <v>308</v>
      </c>
      <c r="C3103" s="81" t="s">
        <v>723</v>
      </c>
      <c r="D3103" s="81">
        <v>16</v>
      </c>
      <c r="E3103" s="82">
        <v>43607</v>
      </c>
      <c r="F3103" s="81">
        <v>5201</v>
      </c>
      <c r="G3103" s="81">
        <v>8094</v>
      </c>
      <c r="H3103" s="81">
        <v>7293</v>
      </c>
      <c r="I3103" s="81"/>
      <c r="J3103" s="135">
        <f t="shared" si="14"/>
        <v>38.288718929254301</v>
      </c>
      <c r="K3103" s="136"/>
      <c r="L3103" s="138"/>
      <c r="M3103" s="138"/>
      <c r="N3103" s="33"/>
      <c r="O3103" s="33"/>
      <c r="P3103" s="23">
        <f t="shared" si="1"/>
        <v>209.2</v>
      </c>
      <c r="Q3103" s="117"/>
    </row>
    <row r="3104" spans="1:17" ht="15.75" customHeight="1" x14ac:dyDescent="0.3">
      <c r="A3104" s="118">
        <v>5247</v>
      </c>
      <c r="B3104" s="118">
        <v>307</v>
      </c>
      <c r="C3104" s="81" t="s">
        <v>723</v>
      </c>
      <c r="D3104" s="81">
        <v>18</v>
      </c>
      <c r="E3104" s="82">
        <v>43626</v>
      </c>
      <c r="F3104" s="81">
        <v>5223</v>
      </c>
      <c r="G3104" s="81">
        <v>8121</v>
      </c>
      <c r="H3104" s="81">
        <v>7371</v>
      </c>
      <c r="I3104" s="81">
        <v>7</v>
      </c>
      <c r="J3104" s="135">
        <f t="shared" si="14"/>
        <v>34.916201117318437</v>
      </c>
      <c r="K3104" s="136"/>
      <c r="L3104" s="137">
        <f>AVERAGE(J3104:J3105)</f>
        <v>34.846122702594798</v>
      </c>
      <c r="M3104" s="137">
        <f>_xlfn.STDEV.S(J3104,J3105)</f>
        <v>9.910584453177676E-2</v>
      </c>
      <c r="N3104" s="33"/>
      <c r="O3104" s="33"/>
      <c r="P3104" s="23">
        <f t="shared" si="1"/>
        <v>214.8</v>
      </c>
      <c r="Q3104" s="117">
        <f>AVERAGE(P3104:P3105)</f>
        <v>206.75</v>
      </c>
    </row>
    <row r="3105" spans="1:17" ht="15.75" customHeight="1" x14ac:dyDescent="0.3">
      <c r="A3105" s="118">
        <v>5248</v>
      </c>
      <c r="B3105" s="118">
        <v>308</v>
      </c>
      <c r="C3105" s="81" t="s">
        <v>723</v>
      </c>
      <c r="D3105" s="81">
        <v>18</v>
      </c>
      <c r="E3105" s="82">
        <v>43626</v>
      </c>
      <c r="F3105" s="81">
        <v>5201</v>
      </c>
      <c r="G3105" s="81">
        <v>7879</v>
      </c>
      <c r="H3105" s="81">
        <v>7188</v>
      </c>
      <c r="I3105" s="81"/>
      <c r="J3105" s="135">
        <f t="shared" si="14"/>
        <v>34.776044287871159</v>
      </c>
      <c r="K3105" s="136"/>
      <c r="L3105" s="138"/>
      <c r="M3105" s="138"/>
      <c r="N3105" s="33"/>
      <c r="O3105" s="33"/>
      <c r="P3105" s="23">
        <f t="shared" si="1"/>
        <v>198.7</v>
      </c>
      <c r="Q3105" s="117"/>
    </row>
    <row r="3106" spans="1:17" ht="15.75" customHeight="1" x14ac:dyDescent="0.3">
      <c r="A3106" s="118">
        <v>6363</v>
      </c>
      <c r="B3106" s="118">
        <v>305</v>
      </c>
      <c r="C3106" s="7" t="s">
        <v>723</v>
      </c>
      <c r="D3106" s="7">
        <v>22</v>
      </c>
      <c r="E3106" s="156">
        <v>43685</v>
      </c>
      <c r="F3106" s="7">
        <v>5301</v>
      </c>
      <c r="G3106" s="7">
        <v>7444</v>
      </c>
      <c r="H3106" s="7">
        <v>7113</v>
      </c>
      <c r="I3106" s="7">
        <v>7</v>
      </c>
      <c r="J3106" s="152">
        <f t="shared" si="14"/>
        <v>18.267108167770417</v>
      </c>
      <c r="K3106" s="167"/>
      <c r="L3106" s="154">
        <f>AVERAGE(J3106:J3107)</f>
        <v>18.720291229488282</v>
      </c>
      <c r="M3106" s="154">
        <f>_xlfn.STDEV.S(J3106,J3107)</f>
        <v>0.64089763211916884</v>
      </c>
      <c r="N3106" s="33"/>
      <c r="O3106" s="33"/>
      <c r="P3106" s="23">
        <f t="shared" si="1"/>
        <v>181.2</v>
      </c>
      <c r="Q3106" s="117">
        <f>AVERAGE(P3106:P3107)</f>
        <v>194.64999999999998</v>
      </c>
    </row>
    <row r="3107" spans="1:17" ht="15.75" customHeight="1" x14ac:dyDescent="0.3">
      <c r="A3107" s="118">
        <v>6364</v>
      </c>
      <c r="B3107" s="118">
        <v>305</v>
      </c>
      <c r="C3107" s="7" t="s">
        <v>723</v>
      </c>
      <c r="D3107" s="7">
        <v>22</v>
      </c>
      <c r="E3107" s="156">
        <v>43685</v>
      </c>
      <c r="F3107" s="7">
        <v>5301</v>
      </c>
      <c r="G3107" s="7">
        <v>7781</v>
      </c>
      <c r="H3107" s="7">
        <v>7382</v>
      </c>
      <c r="I3107" s="7"/>
      <c r="J3107" s="152">
        <f t="shared" si="14"/>
        <v>19.173474291206148</v>
      </c>
      <c r="K3107" s="167"/>
      <c r="L3107" s="155"/>
      <c r="M3107" s="155"/>
      <c r="N3107" s="33"/>
      <c r="O3107" s="33"/>
      <c r="P3107" s="23">
        <f t="shared" si="1"/>
        <v>208.1</v>
      </c>
      <c r="Q3107" s="117"/>
    </row>
    <row r="3108" spans="1:17" ht="15.75" customHeight="1" x14ac:dyDescent="0.3">
      <c r="A3108" s="118">
        <v>3569</v>
      </c>
      <c r="B3108" s="118">
        <v>325</v>
      </c>
      <c r="C3108" s="67" t="s">
        <v>724</v>
      </c>
      <c r="D3108" s="67">
        <v>13</v>
      </c>
      <c r="E3108" s="68">
        <v>43587</v>
      </c>
      <c r="F3108" s="67">
        <v>5236</v>
      </c>
      <c r="G3108" s="67">
        <v>8522</v>
      </c>
      <c r="H3108" s="10">
        <v>7550</v>
      </c>
      <c r="I3108" s="67">
        <v>1</v>
      </c>
      <c r="J3108" s="157">
        <f t="shared" si="14"/>
        <v>42.005185825410543</v>
      </c>
      <c r="K3108" s="168" t="s">
        <v>377</v>
      </c>
      <c r="L3108" s="159">
        <f>AVERAGE(J3108:J3109)</f>
        <v>41.212926703285973</v>
      </c>
      <c r="M3108" s="159">
        <f>_xlfn.STDEV.S(J3108,J3109)</f>
        <v>1.1204235954223636</v>
      </c>
      <c r="N3108" s="33">
        <v>1</v>
      </c>
      <c r="O3108" s="33"/>
      <c r="P3108" s="23">
        <f t="shared" si="1"/>
        <v>231.4</v>
      </c>
      <c r="Q3108" s="117">
        <f>AVERAGE(P3108:P3109)</f>
        <v>225.05</v>
      </c>
    </row>
    <row r="3109" spans="1:17" ht="15.75" customHeight="1" x14ac:dyDescent="0.3">
      <c r="A3109" s="118">
        <v>3570</v>
      </c>
      <c r="B3109" s="118">
        <v>326</v>
      </c>
      <c r="C3109" s="67" t="s">
        <v>724</v>
      </c>
      <c r="D3109" s="67">
        <v>13</v>
      </c>
      <c r="E3109" s="68">
        <v>43587</v>
      </c>
      <c r="F3109" s="67">
        <v>5256</v>
      </c>
      <c r="G3109" s="67">
        <v>8327</v>
      </c>
      <c r="H3109" s="10">
        <v>7443</v>
      </c>
      <c r="I3109" s="67"/>
      <c r="J3109" s="157">
        <f t="shared" si="14"/>
        <v>40.42066758116141</v>
      </c>
      <c r="K3109" s="168"/>
      <c r="L3109" s="160"/>
      <c r="M3109" s="160"/>
      <c r="N3109" s="33"/>
      <c r="O3109" s="33"/>
      <c r="P3109" s="23">
        <f t="shared" si="1"/>
        <v>218.7</v>
      </c>
      <c r="Q3109" s="117"/>
    </row>
    <row r="3110" spans="1:17" ht="15.75" customHeight="1" x14ac:dyDescent="0.3">
      <c r="A3110" s="118">
        <v>4285</v>
      </c>
      <c r="B3110" s="118">
        <v>315</v>
      </c>
      <c r="C3110" s="67" t="s">
        <v>724</v>
      </c>
      <c r="D3110" s="67">
        <v>15</v>
      </c>
      <c r="E3110" s="68">
        <v>43599</v>
      </c>
      <c r="F3110" s="67">
        <v>5198</v>
      </c>
      <c r="G3110" s="67">
        <v>8043</v>
      </c>
      <c r="H3110" s="67">
        <v>7201</v>
      </c>
      <c r="I3110" s="67"/>
      <c r="J3110" s="157">
        <f t="shared" si="14"/>
        <v>42.036944583125312</v>
      </c>
      <c r="K3110" s="160" t="s">
        <v>378</v>
      </c>
      <c r="L3110" s="159">
        <f>AVERAGE(J3110:J3111)</f>
        <v>42.581560803803711</v>
      </c>
      <c r="M3110" s="159">
        <f>_xlfn.STDEV.S(J3110,J3111)</f>
        <v>0.77020364557177112</v>
      </c>
      <c r="N3110" s="33"/>
      <c r="O3110" s="33"/>
      <c r="P3110" s="23">
        <f t="shared" si="1"/>
        <v>200.3</v>
      </c>
      <c r="Q3110" s="117">
        <f>AVERAGE(P3110:P3111)</f>
        <v>206.35000000000002</v>
      </c>
    </row>
    <row r="3111" spans="1:17" ht="15.75" customHeight="1" x14ac:dyDescent="0.3">
      <c r="A3111" s="118">
        <v>4286</v>
      </c>
      <c r="B3111" s="118">
        <v>316</v>
      </c>
      <c r="C3111" s="67" t="s">
        <v>724</v>
      </c>
      <c r="D3111" s="67">
        <v>15</v>
      </c>
      <c r="E3111" s="68">
        <v>43599</v>
      </c>
      <c r="F3111" s="67">
        <v>5239</v>
      </c>
      <c r="G3111" s="67">
        <v>8279</v>
      </c>
      <c r="H3111" s="67">
        <v>7363</v>
      </c>
      <c r="I3111" s="67"/>
      <c r="J3111" s="157">
        <f t="shared" si="14"/>
        <v>43.126177024482111</v>
      </c>
      <c r="K3111" s="160"/>
      <c r="L3111" s="160"/>
      <c r="M3111" s="160"/>
      <c r="N3111" s="33"/>
      <c r="O3111" s="33"/>
      <c r="P3111" s="23">
        <f t="shared" si="1"/>
        <v>212.4</v>
      </c>
      <c r="Q3111" s="117"/>
    </row>
    <row r="3112" spans="1:17" ht="15.75" customHeight="1" x14ac:dyDescent="0.3">
      <c r="A3112" s="118">
        <v>4931</v>
      </c>
      <c r="B3112" s="118">
        <v>315</v>
      </c>
      <c r="C3112" s="67" t="s">
        <v>724</v>
      </c>
      <c r="D3112" s="67">
        <v>17</v>
      </c>
      <c r="E3112" s="68">
        <v>43619</v>
      </c>
      <c r="F3112" s="67">
        <v>5198</v>
      </c>
      <c r="G3112" s="67">
        <v>7809</v>
      </c>
      <c r="H3112" s="67">
        <v>7221</v>
      </c>
      <c r="I3112" s="67"/>
      <c r="J3112" s="157">
        <f t="shared" si="14"/>
        <v>29.065743944636679</v>
      </c>
      <c r="K3112" s="168"/>
      <c r="L3112" s="159">
        <f>AVERAGE(J3112:J3113)</f>
        <v>29.792454699149978</v>
      </c>
      <c r="M3112" s="159">
        <f>_xlfn.STDEV.S(J3112,J3113)</f>
        <v>1.0277242049550894</v>
      </c>
      <c r="N3112" s="33"/>
      <c r="O3112" s="33"/>
      <c r="P3112" s="23">
        <f t="shared" si="1"/>
        <v>202.3</v>
      </c>
      <c r="Q3112" s="117">
        <f>AVERAGE(P3112:P3113)</f>
        <v>204.2</v>
      </c>
    </row>
    <row r="3113" spans="1:17" ht="15.75" customHeight="1" x14ac:dyDescent="0.3">
      <c r="A3113" s="118">
        <v>4932</v>
      </c>
      <c r="B3113" s="118">
        <v>316</v>
      </c>
      <c r="C3113" s="67" t="s">
        <v>724</v>
      </c>
      <c r="D3113" s="67">
        <v>17</v>
      </c>
      <c r="E3113" s="68">
        <v>43619</v>
      </c>
      <c r="F3113" s="67">
        <v>5239</v>
      </c>
      <c r="G3113" s="67">
        <v>7929</v>
      </c>
      <c r="H3113" s="67">
        <v>7300</v>
      </c>
      <c r="I3113" s="67"/>
      <c r="J3113" s="157">
        <f t="shared" si="14"/>
        <v>30.519165453663273</v>
      </c>
      <c r="K3113" s="168"/>
      <c r="L3113" s="160"/>
      <c r="M3113" s="160"/>
      <c r="N3113" s="33"/>
      <c r="O3113" s="33"/>
      <c r="P3113" s="23">
        <f t="shared" si="1"/>
        <v>206.1</v>
      </c>
      <c r="Q3113" s="117"/>
    </row>
    <row r="3114" spans="1:17" ht="15.75" customHeight="1" x14ac:dyDescent="0.3">
      <c r="A3114" s="118">
        <v>5505</v>
      </c>
      <c r="B3114" s="118">
        <v>243</v>
      </c>
      <c r="C3114" s="7" t="s">
        <v>724</v>
      </c>
      <c r="D3114" s="7">
        <v>19</v>
      </c>
      <c r="E3114" s="156">
        <v>43637</v>
      </c>
      <c r="F3114" s="7">
        <v>5234</v>
      </c>
      <c r="G3114" s="7">
        <v>7967</v>
      </c>
      <c r="H3114" s="7">
        <v>7320</v>
      </c>
      <c r="I3114" s="7">
        <v>8</v>
      </c>
      <c r="J3114" s="161">
        <f t="shared" si="14"/>
        <v>31.016299137104507</v>
      </c>
      <c r="K3114" s="170"/>
      <c r="L3114" s="162">
        <f>AVERAGE(J3114:J3115)</f>
        <v>31.122525479188482</v>
      </c>
      <c r="M3114" s="162">
        <f>_xlfn.STDEV.S(J3114,J3115)</f>
        <v>0.15022673365644362</v>
      </c>
      <c r="N3114" s="33"/>
      <c r="O3114" s="33"/>
      <c r="P3114" s="23">
        <f t="shared" si="1"/>
        <v>208.6</v>
      </c>
      <c r="Q3114" s="117">
        <f>AVERAGE(P3114:P3115)</f>
        <v>207.25</v>
      </c>
    </row>
    <row r="3115" spans="1:17" ht="15.75" customHeight="1" x14ac:dyDescent="0.3">
      <c r="A3115" s="118">
        <v>5506</v>
      </c>
      <c r="B3115" s="118">
        <v>244</v>
      </c>
      <c r="C3115" s="7" t="s">
        <v>724</v>
      </c>
      <c r="D3115" s="7">
        <v>19</v>
      </c>
      <c r="E3115" s="156">
        <v>43637</v>
      </c>
      <c r="F3115" s="7">
        <v>5243</v>
      </c>
      <c r="G3115" s="7">
        <v>7945</v>
      </c>
      <c r="H3115" s="7">
        <v>7302</v>
      </c>
      <c r="I3115" s="7"/>
      <c r="J3115" s="161">
        <f t="shared" si="14"/>
        <v>31.228751821272461</v>
      </c>
      <c r="K3115" s="170"/>
      <c r="L3115" s="23"/>
      <c r="M3115" s="23"/>
      <c r="N3115" s="33"/>
      <c r="O3115" s="33"/>
      <c r="P3115" s="23">
        <f t="shared" si="1"/>
        <v>205.9</v>
      </c>
      <c r="Q3115" s="117"/>
    </row>
    <row r="3116" spans="1:17" ht="15.75" customHeight="1" x14ac:dyDescent="0.3">
      <c r="A3116" s="118">
        <v>6365</v>
      </c>
      <c r="B3116" s="118">
        <v>306</v>
      </c>
      <c r="C3116" s="7" t="s">
        <v>724</v>
      </c>
      <c r="D3116" s="7">
        <v>22</v>
      </c>
      <c r="E3116" s="156">
        <v>43685</v>
      </c>
      <c r="F3116" s="7">
        <v>5254</v>
      </c>
      <c r="G3116" s="7">
        <v>7584</v>
      </c>
      <c r="H3116" s="7">
        <v>7206</v>
      </c>
      <c r="I3116" s="7">
        <v>8</v>
      </c>
      <c r="J3116" s="152">
        <f t="shared" si="14"/>
        <v>19.364754098360656</v>
      </c>
      <c r="K3116" s="167"/>
      <c r="L3116" s="154">
        <f>AVERAGE(J3116:J3117)</f>
        <v>19.671834086607845</v>
      </c>
      <c r="M3116" s="154">
        <f>_xlfn.STDEV.S(J3116,J3117)</f>
        <v>0.43427668411254511</v>
      </c>
      <c r="N3116" s="33"/>
      <c r="O3116" s="33"/>
      <c r="P3116" s="23">
        <f t="shared" si="1"/>
        <v>195.2</v>
      </c>
      <c r="Q3116" s="117">
        <f>AVERAGE(P3116:P3117)</f>
        <v>192.45</v>
      </c>
    </row>
    <row r="3117" spans="1:17" ht="15.75" customHeight="1" x14ac:dyDescent="0.3">
      <c r="A3117" s="118">
        <v>6366</v>
      </c>
      <c r="B3117" s="118">
        <v>306</v>
      </c>
      <c r="C3117" s="7" t="s">
        <v>724</v>
      </c>
      <c r="D3117" s="7">
        <v>22</v>
      </c>
      <c r="E3117" s="156">
        <v>43685</v>
      </c>
      <c r="F3117" s="7">
        <v>5254</v>
      </c>
      <c r="G3117" s="7">
        <v>7530</v>
      </c>
      <c r="H3117" s="7">
        <v>7151</v>
      </c>
      <c r="I3117" s="7"/>
      <c r="J3117" s="152">
        <f t="shared" si="14"/>
        <v>19.978914074855034</v>
      </c>
      <c r="K3117" s="167"/>
      <c r="L3117" s="155"/>
      <c r="M3117" s="155"/>
      <c r="N3117" s="33"/>
      <c r="O3117" s="33"/>
      <c r="P3117" s="23">
        <f t="shared" si="1"/>
        <v>189.7</v>
      </c>
      <c r="Q3117" s="117"/>
    </row>
    <row r="3118" spans="1:17" ht="15.75" customHeight="1" x14ac:dyDescent="0.3">
      <c r="A3118" s="118">
        <v>3039</v>
      </c>
      <c r="B3118" s="118">
        <v>123</v>
      </c>
      <c r="C3118" s="81" t="s">
        <v>725</v>
      </c>
      <c r="D3118" s="81">
        <v>11</v>
      </c>
      <c r="E3118" s="82">
        <v>43571</v>
      </c>
      <c r="F3118" s="134">
        <v>5241</v>
      </c>
      <c r="G3118" s="81">
        <v>8295</v>
      </c>
      <c r="H3118" s="81">
        <v>7089</v>
      </c>
      <c r="I3118" s="81">
        <v>2</v>
      </c>
      <c r="J3118" s="135">
        <f t="shared" si="14"/>
        <v>65.259740259740255</v>
      </c>
      <c r="K3118" s="136" t="s">
        <v>414</v>
      </c>
      <c r="L3118" s="137">
        <f>AVERAGE(J3118:J3119)</f>
        <v>64.411785023487141</v>
      </c>
      <c r="M3118" s="137">
        <f>_xlfn.STDEV.S(J3118,J3119)</f>
        <v>1.1991897953944253</v>
      </c>
      <c r="N3118" s="33">
        <v>3</v>
      </c>
      <c r="O3118" s="33"/>
      <c r="P3118" s="23">
        <f t="shared" si="1"/>
        <v>184.8</v>
      </c>
      <c r="Q3118" s="117">
        <f>AVERAGE(P3118:P3119)</f>
        <v>186.4</v>
      </c>
    </row>
    <row r="3119" spans="1:17" ht="15.75" customHeight="1" x14ac:dyDescent="0.3">
      <c r="A3119" s="118">
        <v>3040</v>
      </c>
      <c r="B3119" s="118">
        <v>124</v>
      </c>
      <c r="C3119" s="81" t="s">
        <v>725</v>
      </c>
      <c r="D3119" s="81">
        <v>11</v>
      </c>
      <c r="E3119" s="82">
        <v>43571</v>
      </c>
      <c r="F3119" s="134">
        <v>5265</v>
      </c>
      <c r="G3119" s="81">
        <v>8340</v>
      </c>
      <c r="H3119" s="81">
        <v>7145</v>
      </c>
      <c r="I3119" s="81"/>
      <c r="J3119" s="135">
        <f t="shared" si="14"/>
        <v>63.563829787234042</v>
      </c>
      <c r="K3119" s="136"/>
      <c r="L3119" s="138"/>
      <c r="M3119" s="138"/>
      <c r="N3119" s="33"/>
      <c r="O3119" s="33"/>
      <c r="P3119" s="23">
        <f t="shared" si="1"/>
        <v>188</v>
      </c>
      <c r="Q3119" s="117"/>
    </row>
    <row r="3120" spans="1:17" ht="15.75" customHeight="1" x14ac:dyDescent="0.3">
      <c r="A3120" s="118">
        <v>3955</v>
      </c>
      <c r="B3120" s="118">
        <v>377</v>
      </c>
      <c r="C3120" s="81" t="s">
        <v>725</v>
      </c>
      <c r="D3120" s="81">
        <v>14</v>
      </c>
      <c r="E3120" s="82">
        <v>43591</v>
      </c>
      <c r="F3120" s="134">
        <v>5526</v>
      </c>
      <c r="G3120" s="134">
        <v>9264</v>
      </c>
      <c r="H3120" s="81">
        <v>8080</v>
      </c>
      <c r="I3120" s="81"/>
      <c r="J3120" s="135">
        <f t="shared" si="14"/>
        <v>46.358653093187158</v>
      </c>
      <c r="K3120" s="136" t="s">
        <v>426</v>
      </c>
      <c r="L3120" s="137">
        <f>AVERAGE(J3120:J3121)</f>
        <v>46.067772761733025</v>
      </c>
      <c r="M3120" s="137">
        <f>_xlfn.STDEV.S(J3120,J3121)</f>
        <v>0.41136690977002122</v>
      </c>
      <c r="N3120" s="33"/>
      <c r="O3120" s="33"/>
      <c r="P3120" s="23">
        <f t="shared" si="1"/>
        <v>255.4</v>
      </c>
      <c r="Q3120" s="117">
        <f>AVERAGE(P3120:P3121)</f>
        <v>253.2</v>
      </c>
    </row>
    <row r="3121" spans="1:17" ht="15.75" customHeight="1" x14ac:dyDescent="0.3">
      <c r="A3121" s="118">
        <v>3956</v>
      </c>
      <c r="B3121" s="118">
        <v>378</v>
      </c>
      <c r="C3121" s="81" t="s">
        <v>725</v>
      </c>
      <c r="D3121" s="81">
        <v>14</v>
      </c>
      <c r="E3121" s="82">
        <v>43591</v>
      </c>
      <c r="F3121" s="134">
        <v>5519</v>
      </c>
      <c r="G3121" s="134">
        <v>9178</v>
      </c>
      <c r="H3121" s="81">
        <v>8029</v>
      </c>
      <c r="I3121" s="81"/>
      <c r="J3121" s="135">
        <f t="shared" si="14"/>
        <v>45.776892430278885</v>
      </c>
      <c r="K3121" s="136"/>
      <c r="L3121" s="138"/>
      <c r="M3121" s="138"/>
      <c r="N3121" s="33"/>
      <c r="O3121" s="33"/>
      <c r="P3121" s="23">
        <f t="shared" si="1"/>
        <v>251</v>
      </c>
      <c r="Q3121" s="117"/>
    </row>
    <row r="3122" spans="1:17" ht="15.75" customHeight="1" x14ac:dyDescent="0.3">
      <c r="A3122" s="118">
        <v>4603</v>
      </c>
      <c r="B3122" s="118">
        <v>309</v>
      </c>
      <c r="C3122" s="81" t="s">
        <v>725</v>
      </c>
      <c r="D3122" s="81">
        <v>16</v>
      </c>
      <c r="E3122" s="82">
        <v>43607</v>
      </c>
      <c r="F3122" s="81">
        <v>5237</v>
      </c>
      <c r="G3122" s="81">
        <v>8569</v>
      </c>
      <c r="H3122" s="81">
        <v>7407</v>
      </c>
      <c r="I3122" s="81">
        <v>2</v>
      </c>
      <c r="J3122" s="135">
        <f t="shared" si="14"/>
        <v>53.548387096774199</v>
      </c>
      <c r="K3122" s="136"/>
      <c r="L3122" s="137">
        <f>AVERAGE(J3122:J3123)</f>
        <v>46.067555432755412</v>
      </c>
      <c r="M3122" s="137">
        <f>_xlfn.STDEV.S(J3122,J3123)</f>
        <v>10.579493597085449</v>
      </c>
      <c r="N3122" s="33"/>
      <c r="O3122" s="33"/>
      <c r="P3122" s="23">
        <f t="shared" si="1"/>
        <v>217</v>
      </c>
      <c r="Q3122" s="117">
        <f>AVERAGE(P3122:P3123)</f>
        <v>225.25</v>
      </c>
    </row>
    <row r="3123" spans="1:17" ht="15.75" customHeight="1" x14ac:dyDescent="0.3">
      <c r="A3123" s="118">
        <v>4604</v>
      </c>
      <c r="B3123" s="118">
        <v>310</v>
      </c>
      <c r="C3123" s="81" t="s">
        <v>725</v>
      </c>
      <c r="D3123" s="81">
        <v>16</v>
      </c>
      <c r="E3123" s="82">
        <v>43607</v>
      </c>
      <c r="F3123" s="81">
        <v>5231</v>
      </c>
      <c r="G3123" s="81">
        <v>8467</v>
      </c>
      <c r="H3123" s="81">
        <v>7566</v>
      </c>
      <c r="I3123" s="81"/>
      <c r="J3123" s="135">
        <f t="shared" si="14"/>
        <v>38.586723768736618</v>
      </c>
      <c r="K3123" s="136"/>
      <c r="L3123" s="138"/>
      <c r="M3123" s="138"/>
      <c r="N3123" s="33"/>
      <c r="O3123" s="33"/>
      <c r="P3123" s="23">
        <f t="shared" si="1"/>
        <v>233.5</v>
      </c>
      <c r="Q3123" s="117"/>
    </row>
    <row r="3124" spans="1:17" ht="15.75" customHeight="1" x14ac:dyDescent="0.3">
      <c r="A3124" s="118">
        <v>5249</v>
      </c>
      <c r="B3124" s="118">
        <v>309</v>
      </c>
      <c r="C3124" s="81" t="s">
        <v>725</v>
      </c>
      <c r="D3124" s="81">
        <v>18</v>
      </c>
      <c r="E3124" s="82">
        <v>43626</v>
      </c>
      <c r="F3124" s="81">
        <v>5237</v>
      </c>
      <c r="G3124" s="81">
        <v>7919</v>
      </c>
      <c r="H3124" s="81">
        <v>7226</v>
      </c>
      <c r="I3124" s="81">
        <v>8</v>
      </c>
      <c r="J3124" s="135">
        <f t="shared" si="14"/>
        <v>34.841628959276015</v>
      </c>
      <c r="K3124" s="136"/>
      <c r="L3124" s="137">
        <f>AVERAGE(J3124:J3125)</f>
        <v>35.072702821181522</v>
      </c>
      <c r="M3124" s="137">
        <f>_xlfn.STDEV.S(J3124,J3125)</f>
        <v>0.32678778941669606</v>
      </c>
      <c r="N3124" s="33"/>
      <c r="O3124" s="33"/>
      <c r="P3124" s="23">
        <f t="shared" si="1"/>
        <v>198.9</v>
      </c>
      <c r="Q3124" s="117">
        <f>AVERAGE(P3124:P3125)</f>
        <v>190.8</v>
      </c>
    </row>
    <row r="3125" spans="1:17" ht="15.75" customHeight="1" x14ac:dyDescent="0.3">
      <c r="A3125" s="118">
        <v>5250</v>
      </c>
      <c r="B3125" s="118">
        <v>310</v>
      </c>
      <c r="C3125" s="81" t="s">
        <v>725</v>
      </c>
      <c r="D3125" s="81">
        <v>18</v>
      </c>
      <c r="E3125" s="82">
        <v>43626</v>
      </c>
      <c r="F3125" s="81">
        <v>5231</v>
      </c>
      <c r="G3125" s="81">
        <v>7703</v>
      </c>
      <c r="H3125" s="81">
        <v>7058</v>
      </c>
      <c r="I3125" s="81"/>
      <c r="J3125" s="135">
        <f t="shared" si="14"/>
        <v>35.30377668308703</v>
      </c>
      <c r="K3125" s="136"/>
      <c r="L3125" s="138"/>
      <c r="M3125" s="138"/>
      <c r="N3125" s="33"/>
      <c r="O3125" s="33"/>
      <c r="P3125" s="23">
        <f t="shared" si="1"/>
        <v>182.7</v>
      </c>
      <c r="Q3125" s="117"/>
    </row>
    <row r="3126" spans="1:17" ht="15.75" customHeight="1" x14ac:dyDescent="0.3">
      <c r="A3126" s="118">
        <v>6367</v>
      </c>
      <c r="B3126" s="118">
        <v>307</v>
      </c>
      <c r="C3126" s="7" t="s">
        <v>725</v>
      </c>
      <c r="D3126" s="7">
        <v>22</v>
      </c>
      <c r="E3126" s="156">
        <v>43685</v>
      </c>
      <c r="F3126" s="7">
        <v>5223</v>
      </c>
      <c r="G3126" s="7">
        <v>7760</v>
      </c>
      <c r="H3126" s="7">
        <v>7333</v>
      </c>
      <c r="I3126" s="7">
        <v>8</v>
      </c>
      <c r="J3126" s="152">
        <f t="shared" si="14"/>
        <v>20.236966824644551</v>
      </c>
      <c r="K3126" s="167"/>
      <c r="L3126" s="154">
        <f>AVERAGE(J3126:J3127)</f>
        <v>20.288344039499975</v>
      </c>
      <c r="M3126" s="154">
        <f>_xlfn.STDEV.S(J3126,J3127)</f>
        <v>7.2658354045497878E-2</v>
      </c>
      <c r="N3126" s="33"/>
      <c r="O3126" s="33"/>
      <c r="P3126" s="23">
        <f t="shared" si="1"/>
        <v>211</v>
      </c>
      <c r="Q3126" s="117">
        <f>AVERAGE(P3126:P3127)</f>
        <v>220.3</v>
      </c>
    </row>
    <row r="3127" spans="1:17" ht="15.75" customHeight="1" x14ac:dyDescent="0.3">
      <c r="A3127" s="118">
        <v>6368</v>
      </c>
      <c r="B3127" s="118">
        <v>307</v>
      </c>
      <c r="C3127" s="7" t="s">
        <v>725</v>
      </c>
      <c r="D3127" s="7">
        <v>22</v>
      </c>
      <c r="E3127" s="156">
        <v>43685</v>
      </c>
      <c r="F3127" s="7">
        <v>5223</v>
      </c>
      <c r="G3127" s="7">
        <v>7986</v>
      </c>
      <c r="H3127" s="7">
        <v>7519</v>
      </c>
      <c r="I3127" s="7"/>
      <c r="J3127" s="152">
        <f t="shared" si="14"/>
        <v>20.3397212543554</v>
      </c>
      <c r="K3127" s="167"/>
      <c r="L3127" s="155"/>
      <c r="M3127" s="155"/>
      <c r="N3127" s="33"/>
      <c r="O3127" s="33"/>
      <c r="P3127" s="23">
        <f t="shared" si="1"/>
        <v>229.6</v>
      </c>
      <c r="Q3127" s="117"/>
    </row>
    <row r="3128" spans="1:17" ht="15.75" customHeight="1" x14ac:dyDescent="0.3">
      <c r="A3128" s="118">
        <v>3041</v>
      </c>
      <c r="B3128" s="118">
        <v>125</v>
      </c>
      <c r="C3128" s="57" t="s">
        <v>726</v>
      </c>
      <c r="D3128" s="57">
        <v>11</v>
      </c>
      <c r="E3128" s="58">
        <v>43571</v>
      </c>
      <c r="F3128" s="151">
        <v>5217</v>
      </c>
      <c r="G3128" s="57">
        <v>8920</v>
      </c>
      <c r="H3128" s="57">
        <v>7524</v>
      </c>
      <c r="I3128" s="57">
        <v>2</v>
      </c>
      <c r="J3128" s="152">
        <f t="shared" si="14"/>
        <v>60.511486779367139</v>
      </c>
      <c r="K3128" s="167">
        <v>0.5</v>
      </c>
      <c r="L3128" s="154">
        <f>AVERAGE(J3128:J3129)</f>
        <v>60.75051027836102</v>
      </c>
      <c r="M3128" s="154">
        <f>_xlfn.STDEV.S(J3128,J3129)</f>
        <v>0.33803027400301755</v>
      </c>
      <c r="N3128" s="33">
        <v>2</v>
      </c>
      <c r="O3128" s="33"/>
      <c r="P3128" s="23">
        <f t="shared" si="1"/>
        <v>230.7</v>
      </c>
      <c r="Q3128" s="117">
        <f>AVERAGE(P3128:P3129)</f>
        <v>220.45</v>
      </c>
    </row>
    <row r="3129" spans="1:17" ht="15.75" customHeight="1" x14ac:dyDescent="0.3">
      <c r="A3129" s="118">
        <v>3042</v>
      </c>
      <c r="B3129" s="118">
        <v>126</v>
      </c>
      <c r="C3129" s="57" t="s">
        <v>726</v>
      </c>
      <c r="D3129" s="57">
        <v>11</v>
      </c>
      <c r="E3129" s="58">
        <v>43571</v>
      </c>
      <c r="F3129" s="151">
        <v>5232</v>
      </c>
      <c r="G3129" s="57">
        <v>8616</v>
      </c>
      <c r="H3129" s="57">
        <v>7334</v>
      </c>
      <c r="I3129" s="57"/>
      <c r="J3129" s="152">
        <f t="shared" si="14"/>
        <v>60.9895337773549</v>
      </c>
      <c r="K3129" s="167"/>
      <c r="L3129" s="155"/>
      <c r="M3129" s="155"/>
      <c r="N3129" s="33"/>
      <c r="O3129" s="33"/>
      <c r="P3129" s="23">
        <f t="shared" si="1"/>
        <v>210.2</v>
      </c>
      <c r="Q3129" s="117"/>
    </row>
    <row r="3130" spans="1:17" ht="15.75" customHeight="1" x14ac:dyDescent="0.3">
      <c r="A3130" s="118">
        <v>3957</v>
      </c>
      <c r="B3130" s="118">
        <v>379</v>
      </c>
      <c r="C3130" s="57" t="s">
        <v>726</v>
      </c>
      <c r="D3130" s="57">
        <v>14</v>
      </c>
      <c r="E3130" s="58">
        <v>43591</v>
      </c>
      <c r="F3130" s="151">
        <v>5503</v>
      </c>
      <c r="G3130" s="151">
        <v>8592</v>
      </c>
      <c r="H3130" s="57">
        <v>7764</v>
      </c>
      <c r="I3130" s="57"/>
      <c r="J3130" s="152">
        <f t="shared" si="14"/>
        <v>36.620964175143747</v>
      </c>
      <c r="K3130" s="167" t="s">
        <v>727</v>
      </c>
      <c r="L3130" s="154">
        <f>AVERAGE(J3130:J3131)</f>
        <v>36.585482087571876</v>
      </c>
      <c r="M3130" s="154">
        <f>_xlfn.STDEV.S(J3130,J3131)</f>
        <v>5.0179249465455607E-2</v>
      </c>
      <c r="N3130" s="33"/>
      <c r="O3130" s="33"/>
      <c r="P3130" s="23">
        <f t="shared" si="1"/>
        <v>226.1</v>
      </c>
      <c r="Q3130" s="117">
        <f>AVERAGE(P3130:P3131)</f>
        <v>213.05</v>
      </c>
    </row>
    <row r="3131" spans="1:17" ht="15.75" customHeight="1" x14ac:dyDescent="0.3">
      <c r="A3131" s="118">
        <v>3958</v>
      </c>
      <c r="B3131" s="118">
        <v>380</v>
      </c>
      <c r="C3131" s="57" t="s">
        <v>726</v>
      </c>
      <c r="D3131" s="57">
        <v>14</v>
      </c>
      <c r="E3131" s="58">
        <v>43591</v>
      </c>
      <c r="F3131" s="151">
        <v>5523</v>
      </c>
      <c r="G3131" s="151">
        <v>8254</v>
      </c>
      <c r="H3131" s="57">
        <v>7523</v>
      </c>
      <c r="I3131" s="57"/>
      <c r="J3131" s="152">
        <f t="shared" si="14"/>
        <v>36.549999999999997</v>
      </c>
      <c r="K3131" s="167"/>
      <c r="L3131" s="155"/>
      <c r="M3131" s="155"/>
      <c r="N3131" s="33"/>
      <c r="O3131" s="33"/>
      <c r="P3131" s="23">
        <f t="shared" si="1"/>
        <v>200</v>
      </c>
      <c r="Q3131" s="117"/>
    </row>
    <row r="3132" spans="1:17" ht="15.75" customHeight="1" x14ac:dyDescent="0.3">
      <c r="A3132" s="118">
        <v>4605</v>
      </c>
      <c r="B3132" s="118">
        <v>311</v>
      </c>
      <c r="C3132" s="57" t="s">
        <v>726</v>
      </c>
      <c r="D3132" s="57">
        <v>16</v>
      </c>
      <c r="E3132" s="58">
        <v>43607</v>
      </c>
      <c r="F3132" s="57">
        <v>5222</v>
      </c>
      <c r="G3132" s="57">
        <v>8074</v>
      </c>
      <c r="H3132" s="57">
        <v>7473</v>
      </c>
      <c r="I3132" s="57">
        <v>2</v>
      </c>
      <c r="J3132" s="152">
        <f t="shared" si="14"/>
        <v>26.699244780097736</v>
      </c>
      <c r="K3132" s="167"/>
      <c r="L3132" s="154">
        <f>AVERAGE(J3132:J3133)</f>
        <v>26.558053303397813</v>
      </c>
      <c r="M3132" s="154">
        <f>_xlfn.STDEV.S(J3132,J3133)</f>
        <v>0.19967490124051618</v>
      </c>
      <c r="N3132" s="33"/>
      <c r="O3132" s="33"/>
      <c r="P3132" s="23">
        <f t="shared" si="1"/>
        <v>225.1</v>
      </c>
      <c r="Q3132" s="117">
        <f>AVERAGE(P3132:P3133)</f>
        <v>219.3</v>
      </c>
    </row>
    <row r="3133" spans="1:17" ht="15.75" customHeight="1" x14ac:dyDescent="0.3">
      <c r="A3133" s="118">
        <v>4606</v>
      </c>
      <c r="B3133" s="118">
        <v>312</v>
      </c>
      <c r="C3133" s="57" t="s">
        <v>726</v>
      </c>
      <c r="D3133" s="57">
        <v>16</v>
      </c>
      <c r="E3133" s="58">
        <v>43607</v>
      </c>
      <c r="F3133" s="57">
        <v>5239</v>
      </c>
      <c r="G3133" s="57">
        <v>7938</v>
      </c>
      <c r="H3133" s="57">
        <v>7374</v>
      </c>
      <c r="I3133" s="57"/>
      <c r="J3133" s="152">
        <f t="shared" si="14"/>
        <v>26.41686182669789</v>
      </c>
      <c r="K3133" s="167"/>
      <c r="L3133" s="155"/>
      <c r="M3133" s="155"/>
      <c r="N3133" s="33"/>
      <c r="O3133" s="33"/>
      <c r="P3133" s="23">
        <f t="shared" si="1"/>
        <v>213.5</v>
      </c>
      <c r="Q3133" s="117"/>
    </row>
    <row r="3134" spans="1:17" ht="15.75" customHeight="1" x14ac:dyDescent="0.3">
      <c r="A3134" s="118">
        <v>5251</v>
      </c>
      <c r="B3134" s="118">
        <v>311</v>
      </c>
      <c r="C3134" s="57" t="s">
        <v>726</v>
      </c>
      <c r="D3134" s="57">
        <v>18</v>
      </c>
      <c r="E3134" s="58">
        <v>43626</v>
      </c>
      <c r="F3134" s="57">
        <v>5222</v>
      </c>
      <c r="G3134" s="57">
        <v>8223</v>
      </c>
      <c r="H3134" s="57">
        <v>7576</v>
      </c>
      <c r="I3134" s="57">
        <v>7</v>
      </c>
      <c r="J3134" s="152">
        <f t="shared" si="14"/>
        <v>27.485131690739166</v>
      </c>
      <c r="K3134" s="167"/>
      <c r="L3134" s="154">
        <f>AVERAGE(J3134:J3135)</f>
        <v>26.605113134146379</v>
      </c>
      <c r="M3134" s="154">
        <f>_xlfn.STDEV.S(J3134,J3135)</f>
        <v>1.2445341778735153</v>
      </c>
      <c r="N3134" s="33"/>
      <c r="O3134" s="33"/>
      <c r="P3134" s="23">
        <f t="shared" si="1"/>
        <v>235.4</v>
      </c>
      <c r="Q3134" s="117">
        <f>AVERAGE(P3134:P3135)</f>
        <v>236.65</v>
      </c>
    </row>
    <row r="3135" spans="1:17" ht="15.75" customHeight="1" x14ac:dyDescent="0.3">
      <c r="A3135" s="118">
        <v>5252</v>
      </c>
      <c r="B3135" s="118">
        <v>312</v>
      </c>
      <c r="C3135" s="57" t="s">
        <v>726</v>
      </c>
      <c r="D3135" s="57">
        <v>18</v>
      </c>
      <c r="E3135" s="58">
        <v>43626</v>
      </c>
      <c r="F3135" s="57">
        <v>5239</v>
      </c>
      <c r="G3135" s="57">
        <v>8230</v>
      </c>
      <c r="H3135" s="57">
        <v>7618</v>
      </c>
      <c r="I3135" s="57"/>
      <c r="J3135" s="152">
        <f t="shared" si="14"/>
        <v>25.725094577553591</v>
      </c>
      <c r="K3135" s="167"/>
      <c r="L3135" s="155"/>
      <c r="M3135" s="155"/>
      <c r="N3135" s="33"/>
      <c r="O3135" s="33"/>
      <c r="P3135" s="23">
        <f t="shared" si="1"/>
        <v>237.9</v>
      </c>
      <c r="Q3135" s="117"/>
    </row>
    <row r="3136" spans="1:17" ht="15.75" customHeight="1" x14ac:dyDescent="0.3">
      <c r="A3136" s="118">
        <v>5745</v>
      </c>
      <c r="B3136" s="118">
        <v>189</v>
      </c>
      <c r="C3136" s="7" t="s">
        <v>726</v>
      </c>
      <c r="D3136" s="7">
        <v>21</v>
      </c>
      <c r="E3136" s="156">
        <v>43657</v>
      </c>
      <c r="F3136" s="7">
        <v>5261</v>
      </c>
      <c r="G3136" s="7">
        <v>7990</v>
      </c>
      <c r="H3136" s="7">
        <v>7507</v>
      </c>
      <c r="I3136" s="7">
        <v>7</v>
      </c>
      <c r="J3136" s="152">
        <f t="shared" si="14"/>
        <v>21.504897595725737</v>
      </c>
      <c r="K3136" s="167"/>
      <c r="L3136" s="154">
        <f>AVERAGE(J3136:J3137)</f>
        <v>21.419383309715016</v>
      </c>
      <c r="M3136" s="154">
        <f>_xlfn.STDEV.S(J3136,J3137)</f>
        <v>0.12093546305301062</v>
      </c>
      <c r="N3136" s="33"/>
      <c r="O3136" s="33"/>
      <c r="P3136" s="23">
        <f t="shared" si="1"/>
        <v>224.6</v>
      </c>
      <c r="Q3136" s="117">
        <f>AVERAGE(P3136:P3137)</f>
        <v>236.75</v>
      </c>
    </row>
    <row r="3137" spans="1:17" ht="15.75" customHeight="1" x14ac:dyDescent="0.3">
      <c r="A3137" s="118">
        <v>5746</v>
      </c>
      <c r="B3137" s="118">
        <v>190</v>
      </c>
      <c r="C3137" s="7" t="s">
        <v>726</v>
      </c>
      <c r="D3137" s="7">
        <v>21</v>
      </c>
      <c r="E3137" s="156">
        <v>43657</v>
      </c>
      <c r="F3137" s="7">
        <v>5238</v>
      </c>
      <c r="G3137" s="7">
        <v>8258</v>
      </c>
      <c r="H3137" s="7">
        <v>7727</v>
      </c>
      <c r="I3137" s="7"/>
      <c r="J3137" s="152">
        <f t="shared" si="14"/>
        <v>21.333869023704299</v>
      </c>
      <c r="K3137" s="167"/>
      <c r="L3137" s="155"/>
      <c r="M3137" s="155"/>
      <c r="N3137" s="33"/>
      <c r="O3137" s="33"/>
      <c r="P3137" s="23">
        <f t="shared" si="1"/>
        <v>248.9</v>
      </c>
      <c r="Q3137" s="117"/>
    </row>
    <row r="3138" spans="1:17" ht="15.75" customHeight="1" x14ac:dyDescent="0.3">
      <c r="A3138" s="118">
        <v>6369</v>
      </c>
      <c r="B3138" s="118">
        <v>308</v>
      </c>
      <c r="C3138" s="7" t="s">
        <v>726</v>
      </c>
      <c r="D3138" s="7">
        <v>22</v>
      </c>
      <c r="E3138" s="156">
        <v>43685</v>
      </c>
      <c r="F3138" s="7">
        <v>5201</v>
      </c>
      <c r="G3138" s="7">
        <v>7830</v>
      </c>
      <c r="H3138" s="7">
        <v>7429</v>
      </c>
      <c r="I3138" s="7">
        <v>7</v>
      </c>
      <c r="J3138" s="152">
        <f t="shared" si="14"/>
        <v>17.998204667863554</v>
      </c>
      <c r="K3138" s="167"/>
      <c r="L3138" s="154">
        <f>AVERAGE(J3138:J3139)</f>
        <v>18.254916287420151</v>
      </c>
      <c r="M3138" s="154">
        <f>_xlfn.STDEV.S(J3138,J3139)</f>
        <v>0.36304505399569958</v>
      </c>
      <c r="N3138" s="33"/>
      <c r="O3138" s="33"/>
      <c r="P3138" s="23">
        <f t="shared" si="1"/>
        <v>222.8</v>
      </c>
      <c r="Q3138" s="117">
        <f>AVERAGE(P3138:P3139)</f>
        <v>218.9</v>
      </c>
    </row>
    <row r="3139" spans="1:17" ht="15.75" customHeight="1" x14ac:dyDescent="0.3">
      <c r="A3139" s="118">
        <v>6370</v>
      </c>
      <c r="B3139" s="118">
        <v>308</v>
      </c>
      <c r="C3139" s="7" t="s">
        <v>726</v>
      </c>
      <c r="D3139" s="7">
        <v>22</v>
      </c>
      <c r="E3139" s="156">
        <v>43685</v>
      </c>
      <c r="F3139" s="7">
        <v>5201</v>
      </c>
      <c r="G3139" s="7">
        <v>7749</v>
      </c>
      <c r="H3139" s="7">
        <v>7351</v>
      </c>
      <c r="I3139" s="7"/>
      <c r="J3139" s="152">
        <f t="shared" si="14"/>
        <v>18.511627906976745</v>
      </c>
      <c r="K3139" s="167"/>
      <c r="L3139" s="155"/>
      <c r="M3139" s="155"/>
      <c r="N3139" s="33"/>
      <c r="O3139" s="33"/>
      <c r="P3139" s="23">
        <f t="shared" si="1"/>
        <v>215</v>
      </c>
      <c r="Q3139" s="117"/>
    </row>
    <row r="3140" spans="1:17" ht="15.75" customHeight="1" x14ac:dyDescent="0.3">
      <c r="A3140" s="118">
        <v>3043</v>
      </c>
      <c r="B3140" s="118">
        <v>127</v>
      </c>
      <c r="C3140" s="57" t="s">
        <v>728</v>
      </c>
      <c r="D3140" s="57">
        <v>11</v>
      </c>
      <c r="E3140" s="58">
        <v>43571</v>
      </c>
      <c r="F3140" s="151">
        <v>5247</v>
      </c>
      <c r="G3140" s="57">
        <v>8728</v>
      </c>
      <c r="H3140" s="57">
        <v>7602</v>
      </c>
      <c r="I3140" s="57">
        <v>2</v>
      </c>
      <c r="J3140" s="152">
        <f t="shared" si="14"/>
        <v>47.813163481953289</v>
      </c>
      <c r="K3140" s="167" t="s">
        <v>414</v>
      </c>
      <c r="L3140" s="154">
        <f>AVERAGE(J3140:J3141)</f>
        <v>48.202813876100073</v>
      </c>
      <c r="M3140" s="154">
        <f>_xlfn.STDEV.S(J3140,J3141)</f>
        <v>0.55104887198640418</v>
      </c>
      <c r="N3140" s="33">
        <v>2</v>
      </c>
      <c r="O3140" s="33"/>
      <c r="P3140" s="23">
        <f t="shared" si="1"/>
        <v>235.5</v>
      </c>
      <c r="Q3140" s="117">
        <f>AVERAGE(P3140:P3141)</f>
        <v>233.2</v>
      </c>
    </row>
    <row r="3141" spans="1:17" ht="15.75" customHeight="1" x14ac:dyDescent="0.3">
      <c r="A3141" s="118">
        <v>3044</v>
      </c>
      <c r="B3141" s="118">
        <v>128</v>
      </c>
      <c r="C3141" s="57" t="s">
        <v>728</v>
      </c>
      <c r="D3141" s="57">
        <v>11</v>
      </c>
      <c r="E3141" s="58">
        <v>43571</v>
      </c>
      <c r="F3141" s="151">
        <v>5213</v>
      </c>
      <c r="G3141" s="57">
        <v>8644</v>
      </c>
      <c r="H3141" s="57">
        <v>7522</v>
      </c>
      <c r="I3141" s="57"/>
      <c r="J3141" s="152">
        <f t="shared" si="14"/>
        <v>48.592464270246857</v>
      </c>
      <c r="K3141" s="167"/>
      <c r="L3141" s="155"/>
      <c r="M3141" s="155"/>
      <c r="N3141" s="33"/>
      <c r="O3141" s="33"/>
      <c r="P3141" s="23">
        <f t="shared" si="1"/>
        <v>230.9</v>
      </c>
      <c r="Q3141" s="117"/>
    </row>
    <row r="3142" spans="1:17" ht="15.75" customHeight="1" x14ac:dyDescent="0.3">
      <c r="A3142" s="118">
        <v>3959</v>
      </c>
      <c r="B3142" s="118">
        <v>381</v>
      </c>
      <c r="C3142" s="57" t="s">
        <v>728</v>
      </c>
      <c r="D3142" s="57">
        <v>14</v>
      </c>
      <c r="E3142" s="58">
        <v>43591</v>
      </c>
      <c r="F3142" s="151">
        <v>5552</v>
      </c>
      <c r="G3142" s="151">
        <v>7982</v>
      </c>
      <c r="H3142" s="57">
        <v>7579</v>
      </c>
      <c r="I3142" s="57"/>
      <c r="J3142" s="152">
        <f t="shared" si="14"/>
        <v>19.881598421312287</v>
      </c>
      <c r="K3142" s="167" t="s">
        <v>13</v>
      </c>
      <c r="L3142" s="154">
        <f>AVERAGE(J3142:J3143)</f>
        <v>20.203957105392988</v>
      </c>
      <c r="M3142" s="154">
        <f>_xlfn.STDEV.S(J3142,J3143)</f>
        <v>0.4558840229756686</v>
      </c>
      <c r="N3142" s="33"/>
      <c r="O3142" s="33"/>
      <c r="P3142" s="23">
        <f t="shared" si="1"/>
        <v>202.70000000000002</v>
      </c>
      <c r="Q3142" s="117">
        <f>AVERAGE(P3142:P3143)</f>
        <v>196.35000000000002</v>
      </c>
    </row>
    <row r="3143" spans="1:17" ht="15.75" customHeight="1" x14ac:dyDescent="0.3">
      <c r="A3143" s="118">
        <v>3960</v>
      </c>
      <c r="B3143" s="118">
        <v>382</v>
      </c>
      <c r="C3143" s="57" t="s">
        <v>728</v>
      </c>
      <c r="D3143" s="57">
        <v>14</v>
      </c>
      <c r="E3143" s="58">
        <v>43591</v>
      </c>
      <c r="F3143" s="151">
        <v>5515</v>
      </c>
      <c r="G3143" s="151">
        <v>7805</v>
      </c>
      <c r="H3143" s="57">
        <v>7415</v>
      </c>
      <c r="I3143" s="57"/>
      <c r="J3143" s="152">
        <f t="shared" si="14"/>
        <v>20.526315789473685</v>
      </c>
      <c r="K3143" s="167"/>
      <c r="L3143" s="155"/>
      <c r="M3143" s="155"/>
      <c r="N3143" s="33"/>
      <c r="O3143" s="33"/>
      <c r="P3143" s="23">
        <f t="shared" si="1"/>
        <v>190</v>
      </c>
      <c r="Q3143" s="117"/>
    </row>
    <row r="3144" spans="1:17" ht="15.75" customHeight="1" x14ac:dyDescent="0.3">
      <c r="A3144" s="118">
        <v>4607</v>
      </c>
      <c r="B3144" s="118">
        <v>313</v>
      </c>
      <c r="C3144" s="57" t="s">
        <v>728</v>
      </c>
      <c r="D3144" s="57">
        <v>16</v>
      </c>
      <c r="E3144" s="58">
        <v>43607</v>
      </c>
      <c r="F3144" s="57">
        <v>5188</v>
      </c>
      <c r="G3144" s="57">
        <v>7589</v>
      </c>
      <c r="H3144" s="57">
        <v>7146</v>
      </c>
      <c r="I3144" s="57">
        <v>2</v>
      </c>
      <c r="J3144" s="152">
        <f t="shared" si="14"/>
        <v>22.625127681307454</v>
      </c>
      <c r="K3144" s="167"/>
      <c r="L3144" s="154">
        <f>AVERAGE(J3144:J3145)</f>
        <v>22.672687488258056</v>
      </c>
      <c r="M3144" s="154">
        <f>_xlfn.STDEV.S(J3144,J3145)</f>
        <v>6.7259724013387576E-2</v>
      </c>
      <c r="N3144" s="33"/>
      <c r="O3144" s="33"/>
      <c r="P3144" s="23">
        <f t="shared" si="1"/>
        <v>195.8</v>
      </c>
      <c r="Q3144" s="117">
        <f>AVERAGE(P3144:P3145)</f>
        <v>194.95</v>
      </c>
    </row>
    <row r="3145" spans="1:17" ht="15.75" customHeight="1" x14ac:dyDescent="0.3">
      <c r="A3145" s="118">
        <v>4608</v>
      </c>
      <c r="B3145" s="118">
        <v>314</v>
      </c>
      <c r="C3145" s="57" t="s">
        <v>728</v>
      </c>
      <c r="D3145" s="57">
        <v>16</v>
      </c>
      <c r="E3145" s="58">
        <v>43607</v>
      </c>
      <c r="F3145" s="57">
        <v>5225</v>
      </c>
      <c r="G3145" s="57">
        <v>7607</v>
      </c>
      <c r="H3145" s="57">
        <v>7166</v>
      </c>
      <c r="I3145" s="57"/>
      <c r="J3145" s="152">
        <f t="shared" si="14"/>
        <v>22.720247295208658</v>
      </c>
      <c r="K3145" s="167"/>
      <c r="L3145" s="155"/>
      <c r="M3145" s="155"/>
      <c r="N3145" s="33"/>
      <c r="O3145" s="33"/>
      <c r="P3145" s="23">
        <f t="shared" si="1"/>
        <v>194.1</v>
      </c>
      <c r="Q3145" s="117"/>
    </row>
    <row r="3146" spans="1:17" ht="15.75" customHeight="1" x14ac:dyDescent="0.3">
      <c r="A3146" s="118">
        <v>5253</v>
      </c>
      <c r="B3146" s="118">
        <v>313</v>
      </c>
      <c r="C3146" s="57" t="s">
        <v>728</v>
      </c>
      <c r="D3146" s="57">
        <v>18</v>
      </c>
      <c r="E3146" s="58">
        <v>43626</v>
      </c>
      <c r="F3146" s="57">
        <v>5188</v>
      </c>
      <c r="G3146" s="57">
        <v>8206</v>
      </c>
      <c r="H3146" s="57">
        <v>7598</v>
      </c>
      <c r="I3146" s="57">
        <v>7</v>
      </c>
      <c r="J3146" s="152">
        <f t="shared" si="14"/>
        <v>25.228215767634854</v>
      </c>
      <c r="K3146" s="167"/>
      <c r="L3146" s="154">
        <f>AVERAGE(J3146:J3147)</f>
        <v>24.974383034290341</v>
      </c>
      <c r="M3146" s="154">
        <f>_xlfn.STDEV.S(J3146,J3147)</f>
        <v>0.35897369407004387</v>
      </c>
      <c r="N3146" s="33"/>
      <c r="O3146" s="33"/>
      <c r="P3146" s="23">
        <f t="shared" si="1"/>
        <v>241</v>
      </c>
      <c r="Q3146" s="117">
        <f>AVERAGE(P3146:P3147)</f>
        <v>236.8</v>
      </c>
    </row>
    <row r="3147" spans="1:17" ht="15.75" customHeight="1" x14ac:dyDescent="0.3">
      <c r="A3147" s="118">
        <v>5254</v>
      </c>
      <c r="B3147" s="118">
        <v>314</v>
      </c>
      <c r="C3147" s="57" t="s">
        <v>728</v>
      </c>
      <c r="D3147" s="57">
        <v>18</v>
      </c>
      <c r="E3147" s="58">
        <v>43626</v>
      </c>
      <c r="F3147" s="57">
        <v>5225</v>
      </c>
      <c r="G3147" s="57">
        <v>8126</v>
      </c>
      <c r="H3147" s="57">
        <v>7551</v>
      </c>
      <c r="I3147" s="57"/>
      <c r="J3147" s="152">
        <f t="shared" si="14"/>
        <v>24.720550300945828</v>
      </c>
      <c r="K3147" s="167"/>
      <c r="L3147" s="155"/>
      <c r="M3147" s="155"/>
      <c r="N3147" s="33"/>
      <c r="O3147" s="33"/>
      <c r="P3147" s="23">
        <f t="shared" si="1"/>
        <v>232.6</v>
      </c>
      <c r="Q3147" s="117"/>
    </row>
    <row r="3148" spans="1:17" ht="15.75" customHeight="1" x14ac:dyDescent="0.3">
      <c r="A3148" s="118">
        <v>5747</v>
      </c>
      <c r="B3148" s="118">
        <v>191</v>
      </c>
      <c r="C3148" s="7" t="s">
        <v>728</v>
      </c>
      <c r="D3148" s="7">
        <v>21</v>
      </c>
      <c r="E3148" s="156">
        <v>43657</v>
      </c>
      <c r="F3148" s="7">
        <v>5280</v>
      </c>
      <c r="G3148" s="7">
        <v>7102</v>
      </c>
      <c r="H3148" s="7">
        <v>6782</v>
      </c>
      <c r="I3148" s="7">
        <v>7</v>
      </c>
      <c r="J3148" s="152">
        <f t="shared" si="14"/>
        <v>21.304926764314246</v>
      </c>
      <c r="K3148" s="167"/>
      <c r="L3148" s="154">
        <f>AVERAGE(J3148:J3149)</f>
        <v>21.254378566835648</v>
      </c>
      <c r="M3148" s="154">
        <f>_xlfn.STDEV.S(J3148,J3149)</f>
        <v>7.1485946427749233E-2</v>
      </c>
      <c r="N3148" s="33"/>
      <c r="O3148" s="33"/>
      <c r="P3148" s="23">
        <f t="shared" si="1"/>
        <v>150.19999999999999</v>
      </c>
      <c r="Q3148" s="117">
        <f>AVERAGE(P3148:P3149)</f>
        <v>148.19999999999999</v>
      </c>
    </row>
    <row r="3149" spans="1:17" ht="15.75" customHeight="1" x14ac:dyDescent="0.3">
      <c r="A3149" s="118">
        <v>5748</v>
      </c>
      <c r="B3149" s="118">
        <v>192</v>
      </c>
      <c r="C3149" s="7" t="s">
        <v>728</v>
      </c>
      <c r="D3149" s="7">
        <v>21</v>
      </c>
      <c r="E3149" s="156">
        <v>43657</v>
      </c>
      <c r="F3149" s="7">
        <v>5241</v>
      </c>
      <c r="G3149" s="7">
        <v>7013</v>
      </c>
      <c r="H3149" s="7">
        <v>6703</v>
      </c>
      <c r="I3149" s="7"/>
      <c r="J3149" s="152">
        <f t="shared" si="14"/>
        <v>21.203830369357046</v>
      </c>
      <c r="K3149" s="167"/>
      <c r="L3149" s="155"/>
      <c r="M3149" s="155"/>
      <c r="N3149" s="33"/>
      <c r="O3149" s="33"/>
      <c r="P3149" s="23">
        <f t="shared" si="1"/>
        <v>146.19999999999999</v>
      </c>
      <c r="Q3149" s="117"/>
    </row>
    <row r="3150" spans="1:17" ht="15.75" customHeight="1" x14ac:dyDescent="0.3">
      <c r="A3150" s="118">
        <v>6371</v>
      </c>
      <c r="B3150" s="118">
        <v>309</v>
      </c>
      <c r="C3150" s="7" t="s">
        <v>728</v>
      </c>
      <c r="D3150" s="7">
        <v>22</v>
      </c>
      <c r="E3150" s="156">
        <v>43685</v>
      </c>
      <c r="F3150" s="7">
        <v>5237</v>
      </c>
      <c r="G3150" s="7">
        <v>7702</v>
      </c>
      <c r="H3150" s="7">
        <v>7321</v>
      </c>
      <c r="I3150" s="7">
        <v>7</v>
      </c>
      <c r="J3150" s="152">
        <f t="shared" si="14"/>
        <v>18.282149712092131</v>
      </c>
      <c r="K3150" s="167"/>
      <c r="L3150" s="154">
        <f>AVERAGE(J3150:J3151)</f>
        <v>18.862580786938281</v>
      </c>
      <c r="M3150" s="154">
        <f>_xlfn.STDEV.S(J3150,J3151)</f>
        <v>0.82085349807021535</v>
      </c>
      <c r="N3150" s="33"/>
      <c r="O3150" s="33"/>
      <c r="P3150" s="23">
        <f t="shared" si="1"/>
        <v>208.4</v>
      </c>
      <c r="Q3150" s="117">
        <f>AVERAGE(P3150:P3151)</f>
        <v>201.15</v>
      </c>
    </row>
    <row r="3151" spans="1:17" ht="15.75" customHeight="1" x14ac:dyDescent="0.3">
      <c r="A3151" s="118">
        <v>6372</v>
      </c>
      <c r="B3151" s="118">
        <v>309</v>
      </c>
      <c r="C3151" s="7" t="s">
        <v>728</v>
      </c>
      <c r="D3151" s="7">
        <v>22</v>
      </c>
      <c r="E3151" s="156">
        <v>43685</v>
      </c>
      <c r="F3151" s="7">
        <v>5237</v>
      </c>
      <c r="G3151" s="7">
        <v>7553</v>
      </c>
      <c r="H3151" s="7">
        <v>7176</v>
      </c>
      <c r="I3151" s="7"/>
      <c r="J3151" s="152">
        <f t="shared" si="14"/>
        <v>19.443011861784427</v>
      </c>
      <c r="K3151" s="167"/>
      <c r="L3151" s="155"/>
      <c r="M3151" s="155"/>
      <c r="N3151" s="33"/>
      <c r="O3151" s="33"/>
      <c r="P3151" s="23">
        <f t="shared" si="1"/>
        <v>193.9</v>
      </c>
      <c r="Q3151" s="117"/>
    </row>
    <row r="3152" spans="1:17" ht="15.75" customHeight="1" x14ac:dyDescent="0.3">
      <c r="A3152" s="118">
        <v>3045</v>
      </c>
      <c r="B3152" s="118">
        <v>129</v>
      </c>
      <c r="C3152" s="81" t="s">
        <v>729</v>
      </c>
      <c r="D3152" s="81">
        <v>11</v>
      </c>
      <c r="E3152" s="82">
        <v>43571</v>
      </c>
      <c r="F3152" s="134">
        <v>5238</v>
      </c>
      <c r="G3152" s="81">
        <v>7898</v>
      </c>
      <c r="H3152" s="81">
        <v>6907</v>
      </c>
      <c r="I3152" s="81">
        <v>2</v>
      </c>
      <c r="J3152" s="135">
        <f t="shared" si="14"/>
        <v>59.376872378669866</v>
      </c>
      <c r="K3152" s="136">
        <v>0.25</v>
      </c>
      <c r="L3152" s="137">
        <f>AVERAGE(J3152:J3153)</f>
        <v>59.425719587881609</v>
      </c>
      <c r="M3152" s="137">
        <f>_xlfn.STDEV.S(J3152,J3153)</f>
        <v>6.9080385751323428E-2</v>
      </c>
      <c r="N3152" s="33">
        <v>3</v>
      </c>
      <c r="O3152" s="33"/>
      <c r="P3152" s="23">
        <f t="shared" si="1"/>
        <v>166.9</v>
      </c>
      <c r="Q3152" s="117">
        <f>AVERAGE(P3152:P3153)</f>
        <v>172.9</v>
      </c>
    </row>
    <row r="3153" spans="1:17" ht="15.75" customHeight="1" x14ac:dyDescent="0.3">
      <c r="A3153" s="118">
        <v>3046</v>
      </c>
      <c r="B3153" s="118">
        <v>130</v>
      </c>
      <c r="C3153" s="81" t="s">
        <v>729</v>
      </c>
      <c r="D3153" s="81">
        <v>11</v>
      </c>
      <c r="E3153" s="82">
        <v>43571</v>
      </c>
      <c r="F3153" s="134">
        <v>5212</v>
      </c>
      <c r="G3153" s="81">
        <v>8065</v>
      </c>
      <c r="H3153" s="81">
        <v>7001</v>
      </c>
      <c r="I3153" s="81"/>
      <c r="J3153" s="135">
        <f t="shared" si="14"/>
        <v>59.474566797093352</v>
      </c>
      <c r="K3153" s="136"/>
      <c r="L3153" s="138"/>
      <c r="M3153" s="138"/>
      <c r="N3153" s="33"/>
      <c r="O3153" s="33"/>
      <c r="P3153" s="23">
        <f t="shared" si="1"/>
        <v>178.9</v>
      </c>
      <c r="Q3153" s="117"/>
    </row>
    <row r="3154" spans="1:17" ht="15.75" customHeight="1" x14ac:dyDescent="0.3">
      <c r="A3154" s="118">
        <v>3961</v>
      </c>
      <c r="B3154" s="118">
        <v>383</v>
      </c>
      <c r="C3154" s="81" t="s">
        <v>729</v>
      </c>
      <c r="D3154" s="81">
        <v>14</v>
      </c>
      <c r="E3154" s="82">
        <v>43591</v>
      </c>
      <c r="F3154" s="134">
        <v>5537</v>
      </c>
      <c r="G3154" s="134">
        <v>8014</v>
      </c>
      <c r="H3154" s="81">
        <v>7362</v>
      </c>
      <c r="I3154" s="81"/>
      <c r="J3154" s="135">
        <f t="shared" si="14"/>
        <v>35.726027397260275</v>
      </c>
      <c r="K3154" s="136" t="s">
        <v>497</v>
      </c>
      <c r="L3154" s="137">
        <f>AVERAGE(J3154:J3155)</f>
        <v>35.756490658534389</v>
      </c>
      <c r="M3154" s="137">
        <f>_xlfn.STDEV.S(J3154,J3155)</f>
        <v>4.3081557247962754E-2</v>
      </c>
      <c r="N3154" s="33"/>
      <c r="O3154" s="33"/>
      <c r="P3154" s="23">
        <f t="shared" si="1"/>
        <v>182.5</v>
      </c>
      <c r="Q3154" s="117">
        <f>AVERAGE(P3154:P3155)</f>
        <v>174.8</v>
      </c>
    </row>
    <row r="3155" spans="1:17" ht="15.75" customHeight="1" x14ac:dyDescent="0.3">
      <c r="A3155" s="118">
        <v>3962</v>
      </c>
      <c r="B3155" s="118">
        <v>384</v>
      </c>
      <c r="C3155" s="81" t="s">
        <v>729</v>
      </c>
      <c r="D3155" s="81">
        <v>14</v>
      </c>
      <c r="E3155" s="82">
        <v>43591</v>
      </c>
      <c r="F3155" s="134">
        <v>5516</v>
      </c>
      <c r="G3155" s="134">
        <v>7785</v>
      </c>
      <c r="H3155" s="81">
        <v>7187</v>
      </c>
      <c r="I3155" s="81"/>
      <c r="J3155" s="135">
        <f t="shared" si="14"/>
        <v>35.786953919808496</v>
      </c>
      <c r="K3155" s="136"/>
      <c r="L3155" s="138"/>
      <c r="M3155" s="138"/>
      <c r="N3155" s="33"/>
      <c r="O3155" s="33"/>
      <c r="P3155" s="23">
        <f t="shared" si="1"/>
        <v>167.1</v>
      </c>
      <c r="Q3155" s="117"/>
    </row>
    <row r="3156" spans="1:17" ht="15.75" customHeight="1" x14ac:dyDescent="0.3">
      <c r="A3156" s="118">
        <v>4609</v>
      </c>
      <c r="B3156" s="118">
        <v>315</v>
      </c>
      <c r="C3156" s="81" t="s">
        <v>729</v>
      </c>
      <c r="D3156" s="81">
        <v>16</v>
      </c>
      <c r="E3156" s="82">
        <v>43607</v>
      </c>
      <c r="F3156" s="81">
        <v>5198</v>
      </c>
      <c r="G3156" s="81">
        <v>7781</v>
      </c>
      <c r="H3156" s="81">
        <v>7151</v>
      </c>
      <c r="I3156" s="81">
        <v>2</v>
      </c>
      <c r="J3156" s="135">
        <f t="shared" si="14"/>
        <v>32.258064516129032</v>
      </c>
      <c r="K3156" s="136"/>
      <c r="L3156" s="137">
        <f>AVERAGE(J3156:J3157)</f>
        <v>31.999162128194385</v>
      </c>
      <c r="M3156" s="137">
        <f>_xlfn.STDEV.S(J3156,J3157)</f>
        <v>0.36614326834795569</v>
      </c>
      <c r="N3156" s="33"/>
      <c r="O3156" s="33"/>
      <c r="P3156" s="23">
        <f t="shared" si="1"/>
        <v>195.3</v>
      </c>
      <c r="Q3156" s="117">
        <f>AVERAGE(P3156:P3157)</f>
        <v>193.9</v>
      </c>
    </row>
    <row r="3157" spans="1:17" ht="15.75" customHeight="1" x14ac:dyDescent="0.3">
      <c r="A3157" s="118">
        <v>4610</v>
      </c>
      <c r="B3157" s="118">
        <v>316</v>
      </c>
      <c r="C3157" s="81" t="s">
        <v>729</v>
      </c>
      <c r="D3157" s="81">
        <v>16</v>
      </c>
      <c r="E3157" s="82">
        <v>43607</v>
      </c>
      <c r="F3157" s="81">
        <v>5239</v>
      </c>
      <c r="G3157" s="81">
        <v>7775</v>
      </c>
      <c r="H3157" s="81">
        <v>7164</v>
      </c>
      <c r="I3157" s="81"/>
      <c r="J3157" s="135">
        <f t="shared" si="14"/>
        <v>31.740259740259742</v>
      </c>
      <c r="K3157" s="136"/>
      <c r="L3157" s="138"/>
      <c r="M3157" s="138"/>
      <c r="N3157" s="33"/>
      <c r="O3157" s="33"/>
      <c r="P3157" s="23">
        <f t="shared" si="1"/>
        <v>192.5</v>
      </c>
      <c r="Q3157" s="117"/>
    </row>
    <row r="3158" spans="1:17" ht="15.75" customHeight="1" x14ac:dyDescent="0.3">
      <c r="A3158" s="118">
        <v>5255</v>
      </c>
      <c r="B3158" s="118">
        <v>315</v>
      </c>
      <c r="C3158" s="81" t="s">
        <v>729</v>
      </c>
      <c r="D3158" s="81">
        <v>18</v>
      </c>
      <c r="E3158" s="82">
        <v>43626</v>
      </c>
      <c r="F3158" s="81">
        <v>5198</v>
      </c>
      <c r="G3158" s="81">
        <v>7660</v>
      </c>
      <c r="H3158" s="81">
        <v>7072</v>
      </c>
      <c r="I3158" s="81">
        <v>10</v>
      </c>
      <c r="J3158" s="135">
        <f t="shared" si="14"/>
        <v>31.376734258271078</v>
      </c>
      <c r="K3158" s="136"/>
      <c r="L3158" s="137">
        <f>AVERAGE(J3158:J3159)</f>
        <v>31.057908002595788</v>
      </c>
      <c r="M3158" s="137">
        <f>_xlfn.STDEV.S(J3158,J3159)</f>
        <v>0.45088841481663006</v>
      </c>
      <c r="N3158" s="33"/>
      <c r="O3158" s="33"/>
      <c r="P3158" s="23">
        <f t="shared" si="1"/>
        <v>187.4</v>
      </c>
      <c r="Q3158" s="117">
        <f>AVERAGE(P3158:P3159)</f>
        <v>183</v>
      </c>
    </row>
    <row r="3159" spans="1:17" ht="15.75" customHeight="1" x14ac:dyDescent="0.3">
      <c r="A3159" s="118">
        <v>5256</v>
      </c>
      <c r="B3159" s="118">
        <v>316</v>
      </c>
      <c r="C3159" s="81" t="s">
        <v>729</v>
      </c>
      <c r="D3159" s="81">
        <v>18</v>
      </c>
      <c r="E3159" s="82">
        <v>43626</v>
      </c>
      <c r="F3159" s="81">
        <v>5239</v>
      </c>
      <c r="G3159" s="81">
        <v>7574</v>
      </c>
      <c r="H3159" s="81">
        <v>7025</v>
      </c>
      <c r="I3159" s="81"/>
      <c r="J3159" s="135">
        <f t="shared" si="14"/>
        <v>30.739081746920494</v>
      </c>
      <c r="K3159" s="136"/>
      <c r="L3159" s="138"/>
      <c r="M3159" s="138"/>
      <c r="N3159" s="33"/>
      <c r="O3159" s="33"/>
      <c r="P3159" s="23">
        <f t="shared" si="1"/>
        <v>178.6</v>
      </c>
      <c r="Q3159" s="117"/>
    </row>
    <row r="3160" spans="1:17" ht="15.75" customHeight="1" x14ac:dyDescent="0.3">
      <c r="A3160" s="118">
        <v>6373</v>
      </c>
      <c r="B3160" s="118">
        <v>310</v>
      </c>
      <c r="C3160" s="7" t="s">
        <v>729</v>
      </c>
      <c r="D3160" s="7">
        <v>22</v>
      </c>
      <c r="E3160" s="156">
        <v>43685</v>
      </c>
      <c r="F3160" s="7">
        <v>5231</v>
      </c>
      <c r="G3160" s="7">
        <v>7541</v>
      </c>
      <c r="H3160" s="7">
        <v>7160</v>
      </c>
      <c r="I3160" s="7">
        <v>10</v>
      </c>
      <c r="J3160" s="152">
        <f t="shared" si="14"/>
        <v>19.751166407465007</v>
      </c>
      <c r="K3160" s="167"/>
      <c r="L3160" s="154">
        <f>AVERAGE(J3160:J3161)</f>
        <v>20.208379768413124</v>
      </c>
      <c r="M3160" s="154">
        <f>_xlfn.STDEV.S(J3160,J3161)</f>
        <v>0.64659733595101487</v>
      </c>
      <c r="N3160" s="33"/>
      <c r="O3160" s="33"/>
      <c r="P3160" s="23">
        <f t="shared" si="1"/>
        <v>192.9</v>
      </c>
      <c r="Q3160" s="117">
        <f>AVERAGE(P3160:P3161)</f>
        <v>189.60000000000002</v>
      </c>
    </row>
    <row r="3161" spans="1:17" ht="15.75" customHeight="1" x14ac:dyDescent="0.3">
      <c r="A3161" s="118">
        <v>6374</v>
      </c>
      <c r="B3161" s="118">
        <v>310</v>
      </c>
      <c r="C3161" s="7" t="s">
        <v>729</v>
      </c>
      <c r="D3161" s="7">
        <v>22</v>
      </c>
      <c r="E3161" s="156">
        <v>43685</v>
      </c>
      <c r="F3161" s="7">
        <v>5231</v>
      </c>
      <c r="G3161" s="7">
        <v>7479</v>
      </c>
      <c r="H3161" s="7">
        <v>7094</v>
      </c>
      <c r="I3161" s="7"/>
      <c r="J3161" s="152">
        <f t="shared" si="14"/>
        <v>20.665593129361245</v>
      </c>
      <c r="K3161" s="167"/>
      <c r="L3161" s="155"/>
      <c r="M3161" s="155"/>
      <c r="N3161" s="33"/>
      <c r="O3161" s="33"/>
      <c r="P3161" s="23">
        <f t="shared" si="1"/>
        <v>186.3</v>
      </c>
      <c r="Q3161" s="117"/>
    </row>
    <row r="3162" spans="1:17" ht="15.75" customHeight="1" x14ac:dyDescent="0.3">
      <c r="A3162" s="118">
        <v>3963</v>
      </c>
      <c r="B3162" s="118">
        <v>385</v>
      </c>
      <c r="C3162" s="81" t="s">
        <v>730</v>
      </c>
      <c r="D3162" s="81">
        <v>14</v>
      </c>
      <c r="E3162" s="82">
        <v>43591</v>
      </c>
      <c r="F3162" s="134">
        <v>5476</v>
      </c>
      <c r="G3162" s="134">
        <v>8230</v>
      </c>
      <c r="H3162" s="81">
        <v>7320</v>
      </c>
      <c r="I3162" s="81">
        <v>2</v>
      </c>
      <c r="J3162" s="135">
        <f t="shared" si="14"/>
        <v>49.34924078091106</v>
      </c>
      <c r="K3162" s="136" t="s">
        <v>426</v>
      </c>
      <c r="L3162" s="137">
        <f>AVERAGE(J3162:J3163)</f>
        <v>49.034358329705086</v>
      </c>
      <c r="M3162" s="137">
        <f>_xlfn.STDEV.S(J3162,J3163)</f>
        <v>0.44531103304877373</v>
      </c>
      <c r="N3162" s="33">
        <v>3</v>
      </c>
      <c r="O3162" s="33"/>
      <c r="P3162" s="23">
        <f t="shared" si="1"/>
        <v>184.4</v>
      </c>
      <c r="Q3162" s="117">
        <f>AVERAGE(P3162:P3163)</f>
        <v>176.15</v>
      </c>
    </row>
    <row r="3163" spans="1:17" ht="15.75" customHeight="1" x14ac:dyDescent="0.3">
      <c r="A3163" s="118">
        <v>3964</v>
      </c>
      <c r="B3163" s="118">
        <v>386</v>
      </c>
      <c r="C3163" s="81" t="s">
        <v>730</v>
      </c>
      <c r="D3163" s="81">
        <v>14</v>
      </c>
      <c r="E3163" s="82">
        <v>43591</v>
      </c>
      <c r="F3163" s="134">
        <v>5517</v>
      </c>
      <c r="G3163" s="134">
        <v>8014</v>
      </c>
      <c r="H3163" s="81">
        <v>7196</v>
      </c>
      <c r="I3163" s="81"/>
      <c r="J3163" s="135">
        <f t="shared" si="14"/>
        <v>48.719475878499111</v>
      </c>
      <c r="K3163" s="136"/>
      <c r="L3163" s="138"/>
      <c r="M3163" s="138"/>
      <c r="N3163" s="33"/>
      <c r="O3163" s="33"/>
      <c r="P3163" s="23">
        <f t="shared" si="1"/>
        <v>167.9</v>
      </c>
      <c r="Q3163" s="117"/>
    </row>
    <row r="3164" spans="1:17" ht="15.75" customHeight="1" x14ac:dyDescent="0.3">
      <c r="A3164" s="118">
        <v>4611</v>
      </c>
      <c r="B3164" s="118">
        <v>317</v>
      </c>
      <c r="C3164" s="81" t="s">
        <v>730</v>
      </c>
      <c r="D3164" s="81">
        <v>16</v>
      </c>
      <c r="E3164" s="82">
        <v>43607</v>
      </c>
      <c r="F3164" s="81">
        <v>5209</v>
      </c>
      <c r="G3164" s="81">
        <v>7510</v>
      </c>
      <c r="H3164" s="81">
        <v>6949</v>
      </c>
      <c r="I3164" s="81">
        <v>2</v>
      </c>
      <c r="J3164" s="135">
        <f t="shared" si="14"/>
        <v>32.241379310344826</v>
      </c>
      <c r="K3164" s="136"/>
      <c r="L3164" s="137">
        <f>AVERAGE(J3164:J3165)</f>
        <v>31.852776882586742</v>
      </c>
      <c r="M3164" s="137">
        <f>_xlfn.STDEV.S(J3164,J3165)</f>
        <v>0.54956682370659293</v>
      </c>
      <c r="N3164" s="33"/>
      <c r="O3164" s="33"/>
      <c r="P3164" s="23">
        <f t="shared" si="1"/>
        <v>174</v>
      </c>
      <c r="Q3164" s="117">
        <f>AVERAGE(P3164:P3165)</f>
        <v>167.25</v>
      </c>
    </row>
    <row r="3165" spans="1:17" ht="15.75" customHeight="1" x14ac:dyDescent="0.3">
      <c r="A3165" s="118">
        <v>4612</v>
      </c>
      <c r="B3165" s="118">
        <v>318</v>
      </c>
      <c r="C3165" s="81" t="s">
        <v>730</v>
      </c>
      <c r="D3165" s="81">
        <v>16</v>
      </c>
      <c r="E3165" s="82">
        <v>43607</v>
      </c>
      <c r="F3165" s="81">
        <v>5240</v>
      </c>
      <c r="G3165" s="81">
        <v>7350</v>
      </c>
      <c r="H3165" s="81">
        <v>6845</v>
      </c>
      <c r="I3165" s="81"/>
      <c r="J3165" s="135">
        <f t="shared" si="14"/>
        <v>31.464174454828658</v>
      </c>
      <c r="K3165" s="136"/>
      <c r="L3165" s="138"/>
      <c r="M3165" s="138"/>
      <c r="N3165" s="33"/>
      <c r="O3165" s="33"/>
      <c r="P3165" s="23">
        <f t="shared" si="1"/>
        <v>160.5</v>
      </c>
      <c r="Q3165" s="117"/>
    </row>
    <row r="3166" spans="1:17" ht="15.75" customHeight="1" x14ac:dyDescent="0.3">
      <c r="A3166" s="118">
        <v>5257</v>
      </c>
      <c r="B3166" s="118">
        <v>317</v>
      </c>
      <c r="C3166" s="81" t="s">
        <v>730</v>
      </c>
      <c r="D3166" s="81">
        <v>18</v>
      </c>
      <c r="E3166" s="82">
        <v>43626</v>
      </c>
      <c r="F3166" s="81">
        <v>5209</v>
      </c>
      <c r="G3166" s="81">
        <v>8069</v>
      </c>
      <c r="H3166" s="81">
        <v>7363</v>
      </c>
      <c r="I3166" s="81">
        <v>11</v>
      </c>
      <c r="J3166" s="135">
        <f t="shared" si="14"/>
        <v>32.776230269266485</v>
      </c>
      <c r="K3166" s="136"/>
      <c r="L3166" s="137">
        <f>AVERAGE(J3166:J3167)</f>
        <v>33.438182793631889</v>
      </c>
      <c r="M3166" s="137">
        <f>_xlfn.STDEV.S(J3166,J3167)</f>
        <v>0.93614223760466075</v>
      </c>
      <c r="N3166" s="33"/>
      <c r="O3166" s="33"/>
      <c r="P3166" s="23">
        <f t="shared" si="1"/>
        <v>215.4</v>
      </c>
      <c r="Q3166" s="117">
        <f>AVERAGE(P3166:P3167)</f>
        <v>218.55</v>
      </c>
    </row>
    <row r="3167" spans="1:17" ht="15.75" customHeight="1" x14ac:dyDescent="0.3">
      <c r="A3167" s="118">
        <v>5258</v>
      </c>
      <c r="B3167" s="118">
        <v>318</v>
      </c>
      <c r="C3167" s="81" t="s">
        <v>730</v>
      </c>
      <c r="D3167" s="81">
        <v>18</v>
      </c>
      <c r="E3167" s="82">
        <v>43626</v>
      </c>
      <c r="F3167" s="81">
        <v>5240</v>
      </c>
      <c r="G3167" s="81">
        <v>8213</v>
      </c>
      <c r="H3167" s="81">
        <v>7457</v>
      </c>
      <c r="I3167" s="81"/>
      <c r="J3167" s="135">
        <f t="shared" si="14"/>
        <v>34.100135317997292</v>
      </c>
      <c r="K3167" s="136"/>
      <c r="L3167" s="138"/>
      <c r="M3167" s="138"/>
      <c r="N3167" s="33"/>
      <c r="O3167" s="33"/>
      <c r="P3167" s="23">
        <f t="shared" si="1"/>
        <v>221.7</v>
      </c>
      <c r="Q3167" s="117"/>
    </row>
    <row r="3168" spans="1:17" ht="15.75" customHeight="1" x14ac:dyDescent="0.3">
      <c r="A3168" s="118">
        <v>6375</v>
      </c>
      <c r="B3168" s="118">
        <v>311</v>
      </c>
      <c r="C3168" s="7" t="s">
        <v>730</v>
      </c>
      <c r="D3168" s="7">
        <v>22</v>
      </c>
      <c r="E3168" s="156">
        <v>43685</v>
      </c>
      <c r="F3168" s="7">
        <v>5222</v>
      </c>
      <c r="G3168" s="7">
        <v>7539</v>
      </c>
      <c r="H3168" s="7">
        <v>7179</v>
      </c>
      <c r="I3168" s="7">
        <v>11</v>
      </c>
      <c r="J3168" s="152">
        <f t="shared" si="14"/>
        <v>18.395503321410324</v>
      </c>
      <c r="K3168" s="167"/>
      <c r="L3168" s="154">
        <f>AVERAGE(J3168:J3169)</f>
        <v>18.878979523751205</v>
      </c>
      <c r="M3168" s="154">
        <f>_xlfn.STDEV.S(J3168,J3169)</f>
        <v>0.68373860243511575</v>
      </c>
      <c r="N3168" s="33"/>
      <c r="O3168" s="33"/>
      <c r="P3168" s="23">
        <f t="shared" si="1"/>
        <v>195.7</v>
      </c>
      <c r="Q3168" s="117">
        <f>AVERAGE(P3168:P3169)</f>
        <v>182.55</v>
      </c>
    </row>
    <row r="3169" spans="1:17" ht="15.75" customHeight="1" x14ac:dyDescent="0.3">
      <c r="A3169" s="118">
        <v>6376</v>
      </c>
      <c r="B3169" s="118">
        <v>311</v>
      </c>
      <c r="C3169" s="7" t="s">
        <v>730</v>
      </c>
      <c r="D3169" s="7">
        <v>22</v>
      </c>
      <c r="E3169" s="156">
        <v>43685</v>
      </c>
      <c r="F3169" s="7">
        <v>5222</v>
      </c>
      <c r="G3169" s="7">
        <v>7244</v>
      </c>
      <c r="H3169" s="7">
        <v>6916</v>
      </c>
      <c r="I3169" s="7"/>
      <c r="J3169" s="152">
        <f t="shared" si="14"/>
        <v>19.36245572609209</v>
      </c>
      <c r="K3169" s="167"/>
      <c r="L3169" s="155"/>
      <c r="M3169" s="155"/>
      <c r="N3169" s="33"/>
      <c r="O3169" s="33"/>
      <c r="P3169" s="23">
        <f t="shared" si="1"/>
        <v>169.4</v>
      </c>
      <c r="Q3169" s="117"/>
    </row>
    <row r="3170" spans="1:17" ht="15.75" customHeight="1" x14ac:dyDescent="0.3">
      <c r="A3170" s="118">
        <v>3571</v>
      </c>
      <c r="B3170" s="118">
        <v>327</v>
      </c>
      <c r="C3170" s="57" t="s">
        <v>731</v>
      </c>
      <c r="D3170" s="57">
        <v>13</v>
      </c>
      <c r="E3170" s="58">
        <v>43587</v>
      </c>
      <c r="F3170" s="57">
        <v>5275</v>
      </c>
      <c r="G3170" s="57">
        <v>8890</v>
      </c>
      <c r="H3170" s="151">
        <v>7907</v>
      </c>
      <c r="I3170" s="57">
        <v>1</v>
      </c>
      <c r="J3170" s="152">
        <f t="shared" si="14"/>
        <v>37.348024316109424</v>
      </c>
      <c r="K3170" s="167" t="s">
        <v>497</v>
      </c>
      <c r="L3170" s="154">
        <f>AVERAGE(J3170:J3171)</f>
        <v>37.101992601830567</v>
      </c>
      <c r="M3170" s="154">
        <f>_xlfn.STDEV.S(J3170,J3171)</f>
        <v>0.34794138710706163</v>
      </c>
      <c r="N3170" s="33">
        <v>2</v>
      </c>
      <c r="O3170" s="33"/>
      <c r="P3170" s="23">
        <f t="shared" si="1"/>
        <v>263.2</v>
      </c>
      <c r="Q3170" s="117">
        <f>AVERAGE(P3170:P3171)</f>
        <v>264.54999999999995</v>
      </c>
    </row>
    <row r="3171" spans="1:17" ht="15.75" customHeight="1" x14ac:dyDescent="0.3">
      <c r="A3171" s="118">
        <v>3572</v>
      </c>
      <c r="B3171" s="118">
        <v>328</v>
      </c>
      <c r="C3171" s="57" t="s">
        <v>731</v>
      </c>
      <c r="D3171" s="57">
        <v>13</v>
      </c>
      <c r="E3171" s="58">
        <v>43587</v>
      </c>
      <c r="F3171" s="57">
        <v>5350</v>
      </c>
      <c r="G3171" s="57">
        <v>8989</v>
      </c>
      <c r="H3171" s="151">
        <v>8009</v>
      </c>
      <c r="I3171" s="57"/>
      <c r="J3171" s="152">
        <f t="shared" si="14"/>
        <v>36.85596088755171</v>
      </c>
      <c r="K3171" s="167"/>
      <c r="L3171" s="155"/>
      <c r="M3171" s="155"/>
      <c r="N3171" s="33"/>
      <c r="O3171" s="33"/>
      <c r="P3171" s="23">
        <f t="shared" si="1"/>
        <v>265.89999999999998</v>
      </c>
      <c r="Q3171" s="117"/>
    </row>
    <row r="3172" spans="1:17" ht="15.75" customHeight="1" x14ac:dyDescent="0.3">
      <c r="A3172" s="118">
        <v>4287</v>
      </c>
      <c r="B3172" s="118">
        <v>317</v>
      </c>
      <c r="C3172" s="57" t="s">
        <v>731</v>
      </c>
      <c r="D3172" s="57">
        <v>15</v>
      </c>
      <c r="E3172" s="58">
        <v>43599</v>
      </c>
      <c r="F3172" s="57">
        <v>5209</v>
      </c>
      <c r="G3172" s="57">
        <v>7282</v>
      </c>
      <c r="H3172" s="57">
        <v>6734</v>
      </c>
      <c r="I3172" s="57"/>
      <c r="J3172" s="152">
        <f t="shared" si="14"/>
        <v>35.934426229508198</v>
      </c>
      <c r="K3172" s="155"/>
      <c r="L3172" s="154">
        <f>AVERAGE(J3172:J3173)</f>
        <v>34.812301275963165</v>
      </c>
      <c r="M3172" s="154">
        <f>_xlfn.STDEV.S(J3172,J3173)</f>
        <v>1.5869243279806593</v>
      </c>
      <c r="N3172" s="33"/>
      <c r="O3172" s="33"/>
      <c r="P3172" s="23">
        <f t="shared" si="1"/>
        <v>152.5</v>
      </c>
      <c r="Q3172" s="117">
        <f>AVERAGE(P3172:P3173)</f>
        <v>155.65</v>
      </c>
    </row>
    <row r="3173" spans="1:17" ht="15.75" customHeight="1" x14ac:dyDescent="0.3">
      <c r="A3173" s="118">
        <v>4288</v>
      </c>
      <c r="B3173" s="118">
        <v>318</v>
      </c>
      <c r="C3173" s="57" t="s">
        <v>731</v>
      </c>
      <c r="D3173" s="57">
        <v>15</v>
      </c>
      <c r="E3173" s="58">
        <v>43599</v>
      </c>
      <c r="F3173" s="57">
        <v>5240</v>
      </c>
      <c r="G3173" s="57">
        <v>7363</v>
      </c>
      <c r="H3173" s="57">
        <v>6828</v>
      </c>
      <c r="I3173" s="57"/>
      <c r="J3173" s="152">
        <f t="shared" si="14"/>
        <v>33.690176322418139</v>
      </c>
      <c r="K3173" s="155"/>
      <c r="L3173" s="155"/>
      <c r="M3173" s="155"/>
      <c r="N3173" s="33"/>
      <c r="O3173" s="33"/>
      <c r="P3173" s="23">
        <f t="shared" si="1"/>
        <v>158.80000000000001</v>
      </c>
      <c r="Q3173" s="117"/>
    </row>
    <row r="3174" spans="1:17" ht="15.75" customHeight="1" x14ac:dyDescent="0.3">
      <c r="A3174" s="118">
        <v>4933</v>
      </c>
      <c r="B3174" s="118">
        <v>317</v>
      </c>
      <c r="C3174" s="57" t="s">
        <v>731</v>
      </c>
      <c r="D3174" s="57">
        <v>17</v>
      </c>
      <c r="E3174" s="58">
        <v>43619</v>
      </c>
      <c r="F3174" s="57">
        <v>5209</v>
      </c>
      <c r="G3174" s="57">
        <v>9311</v>
      </c>
      <c r="H3174" s="57">
        <v>8264</v>
      </c>
      <c r="I3174" s="57"/>
      <c r="J3174" s="152">
        <f t="shared" si="14"/>
        <v>34.271685761047465</v>
      </c>
      <c r="K3174" s="167"/>
      <c r="L3174" s="154">
        <f>AVERAGE(J3174:J3175)</f>
        <v>33.97866592859738</v>
      </c>
      <c r="M3174" s="154">
        <f>_xlfn.STDEV.S(J3174,J3175)</f>
        <v>0.41439262109520719</v>
      </c>
      <c r="N3174" s="33"/>
      <c r="O3174" s="33"/>
      <c r="P3174" s="23">
        <f t="shared" si="1"/>
        <v>305.5</v>
      </c>
      <c r="Q3174" s="117">
        <f>AVERAGE(P3174:P3175)</f>
        <v>299.39999999999998</v>
      </c>
    </row>
    <row r="3175" spans="1:17" ht="15.75" customHeight="1" x14ac:dyDescent="0.3">
      <c r="A3175" s="118">
        <v>4934</v>
      </c>
      <c r="B3175" s="118">
        <v>318</v>
      </c>
      <c r="C3175" s="57" t="s">
        <v>731</v>
      </c>
      <c r="D3175" s="57">
        <v>17</v>
      </c>
      <c r="E3175" s="58">
        <v>43619</v>
      </c>
      <c r="F3175" s="57">
        <v>5240</v>
      </c>
      <c r="G3175" s="57">
        <v>9161</v>
      </c>
      <c r="H3175" s="57">
        <v>8173</v>
      </c>
      <c r="I3175" s="57"/>
      <c r="J3175" s="152">
        <f t="shared" si="14"/>
        <v>33.685646096147288</v>
      </c>
      <c r="K3175" s="167"/>
      <c r="L3175" s="155"/>
      <c r="M3175" s="155"/>
      <c r="N3175" s="33"/>
      <c r="O3175" s="33"/>
      <c r="P3175" s="23">
        <f t="shared" si="1"/>
        <v>293.3</v>
      </c>
      <c r="Q3175" s="117"/>
    </row>
    <row r="3176" spans="1:17" ht="15.75" customHeight="1" x14ac:dyDescent="0.3">
      <c r="A3176" s="118">
        <v>6377</v>
      </c>
      <c r="B3176" s="118">
        <v>312</v>
      </c>
      <c r="C3176" s="7" t="s">
        <v>731</v>
      </c>
      <c r="D3176" s="7">
        <v>22</v>
      </c>
      <c r="E3176" s="156">
        <v>43685</v>
      </c>
      <c r="F3176" s="7">
        <v>5239</v>
      </c>
      <c r="G3176" s="7">
        <v>8968</v>
      </c>
      <c r="H3176" s="7">
        <v>8387</v>
      </c>
      <c r="I3176" s="7"/>
      <c r="J3176" s="152">
        <f t="shared" si="14"/>
        <v>18.456162642947906</v>
      </c>
      <c r="K3176" s="167"/>
      <c r="L3176" s="154">
        <f>AVERAGE(J3176:J3177)</f>
        <v>18.308270000719233</v>
      </c>
      <c r="M3176" s="154">
        <f>_xlfn.STDEV.S(J3176,J3177)</f>
        <v>0.2091517804149782</v>
      </c>
      <c r="N3176" s="33"/>
      <c r="O3176" s="33"/>
      <c r="P3176" s="23">
        <f t="shared" si="1"/>
        <v>314.8</v>
      </c>
      <c r="Q3176" s="117">
        <f>AVERAGE(P3176:P3177)</f>
        <v>305.8</v>
      </c>
    </row>
    <row r="3177" spans="1:17" ht="15.75" customHeight="1" x14ac:dyDescent="0.3">
      <c r="A3177" s="118">
        <v>6378</v>
      </c>
      <c r="B3177" s="118">
        <v>312</v>
      </c>
      <c r="C3177" s="7" t="s">
        <v>731</v>
      </c>
      <c r="D3177" s="7">
        <v>22</v>
      </c>
      <c r="E3177" s="156">
        <v>43685</v>
      </c>
      <c r="F3177" s="7">
        <v>5239</v>
      </c>
      <c r="G3177" s="7">
        <v>8746</v>
      </c>
      <c r="H3177" s="7">
        <v>8207</v>
      </c>
      <c r="I3177" s="7"/>
      <c r="J3177" s="152">
        <f t="shared" si="14"/>
        <v>18.160377358490564</v>
      </c>
      <c r="K3177" s="167"/>
      <c r="L3177" s="155"/>
      <c r="M3177" s="155"/>
      <c r="N3177" s="33"/>
      <c r="O3177" s="33"/>
      <c r="P3177" s="23">
        <f t="shared" si="1"/>
        <v>296.8</v>
      </c>
      <c r="Q3177" s="117"/>
    </row>
    <row r="3178" spans="1:17" ht="15.75" customHeight="1" x14ac:dyDescent="0.3">
      <c r="A3178" s="118">
        <v>3573</v>
      </c>
      <c r="B3178" s="118">
        <v>329</v>
      </c>
      <c r="C3178" s="57" t="s">
        <v>732</v>
      </c>
      <c r="D3178" s="57">
        <v>13</v>
      </c>
      <c r="E3178" s="58">
        <v>43587</v>
      </c>
      <c r="F3178" s="57">
        <v>5215</v>
      </c>
      <c r="G3178" s="57">
        <v>7852</v>
      </c>
      <c r="H3178" s="151">
        <v>7219</v>
      </c>
      <c r="I3178" s="57">
        <v>1</v>
      </c>
      <c r="J3178" s="152">
        <f t="shared" si="14"/>
        <v>31.58682634730539</v>
      </c>
      <c r="K3178" s="167" t="s">
        <v>733</v>
      </c>
      <c r="L3178" s="154">
        <f>AVERAGE(J3178:J3179)</f>
        <v>31.537357810330896</v>
      </c>
      <c r="M3178" s="154">
        <f>_xlfn.STDEV.S(J3178,J3179)</f>
        <v>6.9959075900084711E-2</v>
      </c>
      <c r="N3178" s="33">
        <v>2</v>
      </c>
      <c r="O3178" s="33"/>
      <c r="P3178" s="23">
        <f t="shared" si="1"/>
        <v>200.4</v>
      </c>
      <c r="Q3178" s="117">
        <f>AVERAGE(P3178:P3179)</f>
        <v>201.35000000000002</v>
      </c>
    </row>
    <row r="3179" spans="1:17" ht="15.75" customHeight="1" x14ac:dyDescent="0.3">
      <c r="A3179" s="118">
        <v>3574</v>
      </c>
      <c r="B3179" s="118">
        <v>330</v>
      </c>
      <c r="C3179" s="57" t="s">
        <v>732</v>
      </c>
      <c r="D3179" s="57">
        <v>13</v>
      </c>
      <c r="E3179" s="58">
        <v>43587</v>
      </c>
      <c r="F3179" s="57">
        <v>5277</v>
      </c>
      <c r="G3179" s="57">
        <v>7937</v>
      </c>
      <c r="H3179" s="151">
        <v>7300</v>
      </c>
      <c r="I3179" s="57"/>
      <c r="J3179" s="152">
        <f t="shared" si="14"/>
        <v>31.487889273356402</v>
      </c>
      <c r="K3179" s="167"/>
      <c r="L3179" s="155"/>
      <c r="M3179" s="155"/>
      <c r="N3179" s="33"/>
      <c r="O3179" s="33"/>
      <c r="P3179" s="23">
        <f t="shared" si="1"/>
        <v>202.3</v>
      </c>
      <c r="Q3179" s="117"/>
    </row>
    <row r="3180" spans="1:17" ht="15.75" customHeight="1" x14ac:dyDescent="0.3">
      <c r="A3180" s="118">
        <v>4289</v>
      </c>
      <c r="B3180" s="118">
        <v>319</v>
      </c>
      <c r="C3180" s="57" t="s">
        <v>732</v>
      </c>
      <c r="D3180" s="57">
        <v>15</v>
      </c>
      <c r="E3180" s="58">
        <v>43599</v>
      </c>
      <c r="F3180" s="57">
        <v>5245</v>
      </c>
      <c r="G3180" s="57">
        <v>8681</v>
      </c>
      <c r="H3180" s="57">
        <v>7697</v>
      </c>
      <c r="I3180" s="57"/>
      <c r="J3180" s="152">
        <f t="shared" si="14"/>
        <v>40.130505709624799</v>
      </c>
      <c r="K3180" s="155"/>
      <c r="L3180" s="154">
        <f>AVERAGE(J3180:J3181)</f>
        <v>38.034649050015048</v>
      </c>
      <c r="M3180" s="154">
        <f>_xlfn.STDEV.S(J3180,J3181)</f>
        <v>2.9639889128100814</v>
      </c>
      <c r="N3180" s="33"/>
      <c r="O3180" s="33"/>
      <c r="P3180" s="23">
        <f t="shared" si="1"/>
        <v>245.2</v>
      </c>
      <c r="Q3180" s="117">
        <f>AVERAGE(P3180:P3181)</f>
        <v>243.5</v>
      </c>
    </row>
    <row r="3181" spans="1:17" ht="15.75" customHeight="1" x14ac:dyDescent="0.3">
      <c r="A3181" s="118">
        <v>4290</v>
      </c>
      <c r="B3181" s="118">
        <v>320</v>
      </c>
      <c r="C3181" s="57" t="s">
        <v>732</v>
      </c>
      <c r="D3181" s="57">
        <v>15</v>
      </c>
      <c r="E3181" s="58">
        <v>43599</v>
      </c>
      <c r="F3181" s="57">
        <v>5238</v>
      </c>
      <c r="G3181" s="57">
        <v>8525</v>
      </c>
      <c r="H3181" s="57">
        <v>7656</v>
      </c>
      <c r="I3181" s="57"/>
      <c r="J3181" s="152">
        <f t="shared" si="14"/>
        <v>35.938792390405297</v>
      </c>
      <c r="K3181" s="155"/>
      <c r="L3181" s="155"/>
      <c r="M3181" s="155"/>
      <c r="N3181" s="33"/>
      <c r="O3181" s="33"/>
      <c r="P3181" s="23">
        <f t="shared" si="1"/>
        <v>241.8</v>
      </c>
      <c r="Q3181" s="117"/>
    </row>
    <row r="3182" spans="1:17" ht="15.75" customHeight="1" x14ac:dyDescent="0.3">
      <c r="A3182" s="118">
        <v>4935</v>
      </c>
      <c r="B3182" s="118">
        <v>319</v>
      </c>
      <c r="C3182" s="57" t="s">
        <v>732</v>
      </c>
      <c r="D3182" s="57">
        <v>17</v>
      </c>
      <c r="E3182" s="58">
        <v>43619</v>
      </c>
      <c r="F3182" s="57">
        <v>5245</v>
      </c>
      <c r="G3182" s="57">
        <v>8331</v>
      </c>
      <c r="H3182" s="57">
        <v>7470</v>
      </c>
      <c r="I3182" s="57"/>
      <c r="J3182" s="152">
        <f t="shared" si="14"/>
        <v>38.696629213483149</v>
      </c>
      <c r="K3182" s="167"/>
      <c r="L3182" s="154">
        <f>AVERAGE(J3182:J3183)</f>
        <v>38.957510009040426</v>
      </c>
      <c r="M3182" s="154">
        <f>_xlfn.STDEV.S(J3182,J3183)</f>
        <v>0.36894115923978404</v>
      </c>
      <c r="N3182" s="33"/>
      <c r="O3182" s="33"/>
      <c r="P3182" s="23">
        <f t="shared" si="1"/>
        <v>222.5</v>
      </c>
      <c r="Q3182" s="117">
        <f>AVERAGE(P3182:P3183)</f>
        <v>220</v>
      </c>
    </row>
    <row r="3183" spans="1:17" ht="15.75" customHeight="1" x14ac:dyDescent="0.3">
      <c r="A3183" s="118">
        <v>4936</v>
      </c>
      <c r="B3183" s="118">
        <v>320</v>
      </c>
      <c r="C3183" s="57" t="s">
        <v>732</v>
      </c>
      <c r="D3183" s="57">
        <v>17</v>
      </c>
      <c r="E3183" s="58">
        <v>43619</v>
      </c>
      <c r="F3183" s="57">
        <v>5238</v>
      </c>
      <c r="G3183" s="57">
        <v>8266</v>
      </c>
      <c r="H3183" s="57">
        <v>7413</v>
      </c>
      <c r="I3183" s="57"/>
      <c r="J3183" s="152">
        <f t="shared" si="14"/>
        <v>39.218390804597703</v>
      </c>
      <c r="K3183" s="167"/>
      <c r="L3183" s="155"/>
      <c r="M3183" s="155"/>
      <c r="N3183" s="33"/>
      <c r="O3183" s="33"/>
      <c r="P3183" s="23">
        <f t="shared" si="1"/>
        <v>217.5</v>
      </c>
      <c r="Q3183" s="117"/>
    </row>
    <row r="3184" spans="1:17" ht="15.75" customHeight="1" x14ac:dyDescent="0.3">
      <c r="A3184" s="118">
        <v>6379</v>
      </c>
      <c r="B3184" s="118">
        <v>313</v>
      </c>
      <c r="C3184" s="7" t="s">
        <v>732</v>
      </c>
      <c r="D3184" s="7">
        <v>22</v>
      </c>
      <c r="E3184" s="156">
        <v>43685</v>
      </c>
      <c r="F3184" s="7">
        <v>5188</v>
      </c>
      <c r="G3184" s="7">
        <v>7698</v>
      </c>
      <c r="H3184" s="7">
        <v>7316</v>
      </c>
      <c r="I3184" s="7"/>
      <c r="J3184" s="152">
        <f t="shared" si="14"/>
        <v>17.951127819548873</v>
      </c>
      <c r="K3184" s="167"/>
      <c r="L3184" s="154">
        <f>AVERAGE(J3184:J3185)</f>
        <v>18.064462627156125</v>
      </c>
      <c r="M3184" s="154">
        <f>_xlfn.STDEV.S(J3184,J3185)</f>
        <v>0.16027962200712403</v>
      </c>
      <c r="N3184" s="33"/>
      <c r="O3184" s="33"/>
      <c r="P3184" s="23">
        <f t="shared" si="1"/>
        <v>212.8</v>
      </c>
      <c r="Q3184" s="117">
        <f>AVERAGE(P3184:P3185)</f>
        <v>219.45</v>
      </c>
    </row>
    <row r="3185" spans="1:17" ht="15.75" customHeight="1" x14ac:dyDescent="0.3">
      <c r="A3185" s="118">
        <v>6380</v>
      </c>
      <c r="B3185" s="118">
        <v>313</v>
      </c>
      <c r="C3185" s="7" t="s">
        <v>732</v>
      </c>
      <c r="D3185" s="7">
        <v>22</v>
      </c>
      <c r="E3185" s="156">
        <v>43685</v>
      </c>
      <c r="F3185" s="7">
        <v>5188</v>
      </c>
      <c r="G3185" s="7">
        <v>7860</v>
      </c>
      <c r="H3185" s="7">
        <v>7449</v>
      </c>
      <c r="I3185" s="7"/>
      <c r="J3185" s="152">
        <f t="shared" si="14"/>
        <v>18.177797434763381</v>
      </c>
      <c r="K3185" s="167"/>
      <c r="L3185" s="155"/>
      <c r="M3185" s="155"/>
      <c r="N3185" s="33"/>
      <c r="O3185" s="33"/>
      <c r="P3185" s="23">
        <f t="shared" si="1"/>
        <v>226.1</v>
      </c>
      <c r="Q3185" s="117"/>
    </row>
    <row r="3186" spans="1:17" ht="15.75" customHeight="1" x14ac:dyDescent="0.3">
      <c r="A3186" s="28">
        <v>3575</v>
      </c>
      <c r="B3186" s="28">
        <v>331</v>
      </c>
      <c r="C3186" s="28" t="s">
        <v>734</v>
      </c>
      <c r="D3186" s="28">
        <v>13</v>
      </c>
      <c r="E3186" s="29">
        <v>43587</v>
      </c>
      <c r="F3186" s="28">
        <v>5265</v>
      </c>
      <c r="G3186" s="28">
        <v>8431</v>
      </c>
      <c r="H3186" s="163">
        <v>7638</v>
      </c>
      <c r="I3186" s="28">
        <v>1</v>
      </c>
      <c r="J3186" s="119">
        <f t="shared" si="14"/>
        <v>33.417614833544036</v>
      </c>
      <c r="K3186" s="120" t="s">
        <v>377</v>
      </c>
      <c r="L3186" s="121">
        <f>AVERAGE(J3186:J3187)</f>
        <v>34.782737377861508</v>
      </c>
      <c r="M3186" s="121">
        <f>_xlfn.STDEV.S(J3186,J3187)</f>
        <v>1.9305748164750409</v>
      </c>
      <c r="N3186" s="32">
        <v>1</v>
      </c>
      <c r="O3186" s="32"/>
      <c r="P3186" s="124">
        <f t="shared" si="1"/>
        <v>237.3</v>
      </c>
      <c r="Q3186" s="176">
        <f>AVERAGE(P3186:P3187)</f>
        <v>247.15</v>
      </c>
    </row>
    <row r="3187" spans="1:17" ht="15.75" customHeight="1" x14ac:dyDescent="0.3">
      <c r="A3187" s="28">
        <v>3576</v>
      </c>
      <c r="B3187" s="28">
        <v>332</v>
      </c>
      <c r="C3187" s="28" t="s">
        <v>734</v>
      </c>
      <c r="D3187" s="28">
        <v>13</v>
      </c>
      <c r="E3187" s="29">
        <v>43587</v>
      </c>
      <c r="F3187" s="28">
        <v>5252</v>
      </c>
      <c r="G3187" s="28">
        <v>8751</v>
      </c>
      <c r="H3187" s="163">
        <v>7822</v>
      </c>
      <c r="I3187" s="28"/>
      <c r="J3187" s="119">
        <f t="shared" si="14"/>
        <v>36.147859922178988</v>
      </c>
      <c r="K3187" s="120"/>
      <c r="L3187" s="124"/>
      <c r="M3187" s="124"/>
      <c r="N3187" s="32"/>
      <c r="O3187" s="32"/>
      <c r="P3187" s="124">
        <f t="shared" si="1"/>
        <v>257</v>
      </c>
      <c r="Q3187" s="176"/>
    </row>
    <row r="3188" spans="1:17" ht="15.75" customHeight="1" x14ac:dyDescent="0.3">
      <c r="A3188" s="28">
        <v>4291</v>
      </c>
      <c r="B3188" s="28">
        <v>321</v>
      </c>
      <c r="C3188" s="28" t="s">
        <v>734</v>
      </c>
      <c r="D3188" s="28">
        <v>15</v>
      </c>
      <c r="E3188" s="29">
        <v>43599</v>
      </c>
      <c r="F3188" s="28">
        <v>5258</v>
      </c>
      <c r="G3188" s="28">
        <v>7781</v>
      </c>
      <c r="H3188" s="28">
        <v>7281</v>
      </c>
      <c r="I3188" s="28"/>
      <c r="J3188" s="119">
        <f t="shared" si="14"/>
        <v>24.715768660405338</v>
      </c>
      <c r="K3188" s="124" t="s">
        <v>378</v>
      </c>
      <c r="L3188" s="121">
        <f>AVERAGE(J3188:J3189)</f>
        <v>25.047179369367161</v>
      </c>
      <c r="M3188" s="121">
        <f>_xlfn.STDEV.S(J3188,J3189)</f>
        <v>0.4686855193294921</v>
      </c>
      <c r="N3188" s="32"/>
      <c r="O3188" s="32"/>
      <c r="P3188" s="124">
        <f t="shared" si="1"/>
        <v>202.3</v>
      </c>
      <c r="Q3188" s="176">
        <f>AVERAGE(P3188:P3189)</f>
        <v>196.9</v>
      </c>
    </row>
    <row r="3189" spans="1:17" ht="15.75" customHeight="1" x14ac:dyDescent="0.3">
      <c r="A3189" s="28">
        <v>4292</v>
      </c>
      <c r="B3189" s="28">
        <v>322</v>
      </c>
      <c r="C3189" s="28" t="s">
        <v>734</v>
      </c>
      <c r="D3189" s="28">
        <v>15</v>
      </c>
      <c r="E3189" s="29">
        <v>43599</v>
      </c>
      <c r="F3189" s="28">
        <v>5219</v>
      </c>
      <c r="G3189" s="28">
        <v>7620</v>
      </c>
      <c r="H3189" s="28">
        <v>7134</v>
      </c>
      <c r="I3189" s="28"/>
      <c r="J3189" s="119">
        <f t="shared" si="14"/>
        <v>25.378590078328983</v>
      </c>
      <c r="K3189" s="124"/>
      <c r="L3189" s="124"/>
      <c r="M3189" s="124"/>
      <c r="N3189" s="32"/>
      <c r="O3189" s="32"/>
      <c r="P3189" s="124">
        <f t="shared" si="1"/>
        <v>191.5</v>
      </c>
      <c r="Q3189" s="176"/>
    </row>
    <row r="3190" spans="1:17" ht="15.75" customHeight="1" x14ac:dyDescent="0.3">
      <c r="A3190" s="28">
        <v>4937</v>
      </c>
      <c r="B3190" s="28">
        <v>321</v>
      </c>
      <c r="C3190" s="28" t="s">
        <v>734</v>
      </c>
      <c r="D3190" s="28">
        <v>17</v>
      </c>
      <c r="E3190" s="29">
        <v>43619</v>
      </c>
      <c r="F3190" s="28">
        <v>5258</v>
      </c>
      <c r="G3190" s="28">
        <v>7978</v>
      </c>
      <c r="H3190" s="28">
        <v>7445</v>
      </c>
      <c r="I3190" s="28"/>
      <c r="J3190" s="119">
        <f t="shared" si="14"/>
        <v>24.371284865112024</v>
      </c>
      <c r="K3190" s="120"/>
      <c r="L3190" s="121">
        <f>AVERAGE(J3190:J3191)</f>
        <v>24.195446354124641</v>
      </c>
      <c r="M3190" s="121">
        <f>_xlfn.STDEV.S(J3190,J3191)</f>
        <v>0.24867320702584975</v>
      </c>
      <c r="N3190" s="32"/>
      <c r="O3190" s="32"/>
      <c r="P3190" s="124">
        <f t="shared" si="1"/>
        <v>218.7</v>
      </c>
      <c r="Q3190" s="176">
        <f>AVERAGE(P3190:P3191)</f>
        <v>221.55</v>
      </c>
    </row>
    <row r="3191" spans="1:17" ht="15.75" customHeight="1" x14ac:dyDescent="0.3">
      <c r="A3191" s="28">
        <v>4938</v>
      </c>
      <c r="B3191" s="28">
        <v>322</v>
      </c>
      <c r="C3191" s="28" t="s">
        <v>734</v>
      </c>
      <c r="D3191" s="28">
        <v>17</v>
      </c>
      <c r="E3191" s="29">
        <v>43619</v>
      </c>
      <c r="F3191" s="28">
        <v>5219</v>
      </c>
      <c r="G3191" s="28">
        <v>8002</v>
      </c>
      <c r="H3191" s="28">
        <v>7463</v>
      </c>
      <c r="I3191" s="28"/>
      <c r="J3191" s="119">
        <f t="shared" si="14"/>
        <v>24.019607843137255</v>
      </c>
      <c r="K3191" s="120"/>
      <c r="L3191" s="124"/>
      <c r="M3191" s="124"/>
      <c r="N3191" s="32"/>
      <c r="O3191" s="32"/>
      <c r="P3191" s="124">
        <f t="shared" si="1"/>
        <v>224.4</v>
      </c>
      <c r="Q3191" s="176"/>
    </row>
    <row r="3192" spans="1:17" ht="15.75" customHeight="1" x14ac:dyDescent="0.3">
      <c r="A3192" s="28">
        <v>5507</v>
      </c>
      <c r="B3192" s="28">
        <v>245</v>
      </c>
      <c r="C3192" s="28" t="s">
        <v>734</v>
      </c>
      <c r="D3192" s="28">
        <v>19</v>
      </c>
      <c r="E3192" s="29">
        <v>43637</v>
      </c>
      <c r="F3192" s="28">
        <v>5235</v>
      </c>
      <c r="G3192" s="28">
        <v>7662</v>
      </c>
      <c r="H3192" s="28">
        <v>7182</v>
      </c>
      <c r="I3192" s="28">
        <v>9</v>
      </c>
      <c r="J3192" s="119">
        <f t="shared" si="14"/>
        <v>24.65331278890601</v>
      </c>
      <c r="K3192" s="120"/>
      <c r="L3192" s="121">
        <f>AVERAGE(J3192:J3193)</f>
        <v>25.205797785026967</v>
      </c>
      <c r="M3192" s="121">
        <f>_xlfn.STDEV.S(J3192,J3193)</f>
        <v>0.78133177452190294</v>
      </c>
      <c r="N3192" s="32"/>
      <c r="O3192" s="32"/>
      <c r="P3192" s="124">
        <f t="shared" si="1"/>
        <v>194.7</v>
      </c>
      <c r="Q3192" s="176">
        <f>AVERAGE(P3192:P3193)</f>
        <v>204.5</v>
      </c>
    </row>
    <row r="3193" spans="1:17" ht="15.75" customHeight="1" x14ac:dyDescent="0.3">
      <c r="A3193" s="28">
        <v>5508</v>
      </c>
      <c r="B3193" s="28">
        <v>246</v>
      </c>
      <c r="C3193" s="28" t="s">
        <v>734</v>
      </c>
      <c r="D3193" s="28">
        <v>19</v>
      </c>
      <c r="E3193" s="29">
        <v>43637</v>
      </c>
      <c r="F3193" s="28">
        <v>5309</v>
      </c>
      <c r="G3193" s="28">
        <v>8004</v>
      </c>
      <c r="H3193" s="28">
        <v>7452</v>
      </c>
      <c r="I3193" s="28"/>
      <c r="J3193" s="119">
        <f t="shared" si="14"/>
        <v>25.758282781147923</v>
      </c>
      <c r="K3193" s="120"/>
      <c r="L3193" s="124"/>
      <c r="M3193" s="124"/>
      <c r="N3193" s="32"/>
      <c r="O3193" s="32"/>
      <c r="P3193" s="124">
        <f t="shared" si="1"/>
        <v>214.3</v>
      </c>
      <c r="Q3193" s="176"/>
    </row>
    <row r="3194" spans="1:17" ht="15.75" customHeight="1" x14ac:dyDescent="0.3">
      <c r="A3194" s="28">
        <v>6381</v>
      </c>
      <c r="B3194" s="28">
        <v>314</v>
      </c>
      <c r="C3194" s="28" t="s">
        <v>734</v>
      </c>
      <c r="D3194" s="28">
        <v>22</v>
      </c>
      <c r="E3194" s="29">
        <v>43685</v>
      </c>
      <c r="F3194" s="28">
        <v>5225</v>
      </c>
      <c r="G3194" s="28">
        <v>7311</v>
      </c>
      <c r="H3194" s="28">
        <v>7006</v>
      </c>
      <c r="I3194" s="28">
        <v>9</v>
      </c>
      <c r="J3194" s="119">
        <f t="shared" si="14"/>
        <v>17.12521055586749</v>
      </c>
      <c r="K3194" s="120"/>
      <c r="L3194" s="121">
        <f>AVERAGE(J3194:J3195)</f>
        <v>17.819811486359466</v>
      </c>
      <c r="M3194" s="121">
        <f>_xlfn.STDEV.S(J3194,J3195)</f>
        <v>0.98231405633872437</v>
      </c>
      <c r="N3194" s="32"/>
      <c r="O3194" s="123">
        <f>(L3192-L3194)/48</f>
        <v>0.15387471455557292</v>
      </c>
      <c r="P3194" s="124">
        <f t="shared" si="1"/>
        <v>178.1</v>
      </c>
      <c r="Q3194" s="176">
        <f>AVERAGE(P3194:P3195)</f>
        <v>179.25</v>
      </c>
    </row>
    <row r="3195" spans="1:17" ht="15.75" customHeight="1" x14ac:dyDescent="0.3">
      <c r="A3195" s="28">
        <v>6382</v>
      </c>
      <c r="B3195" s="28">
        <v>314</v>
      </c>
      <c r="C3195" s="28" t="s">
        <v>734</v>
      </c>
      <c r="D3195" s="28">
        <v>22</v>
      </c>
      <c r="E3195" s="29">
        <v>43685</v>
      </c>
      <c r="F3195" s="28">
        <v>5225</v>
      </c>
      <c r="G3195" s="28">
        <v>7363</v>
      </c>
      <c r="H3195" s="28">
        <v>7029</v>
      </c>
      <c r="I3195" s="28"/>
      <c r="J3195" s="119">
        <f t="shared" si="14"/>
        <v>18.514412416851442</v>
      </c>
      <c r="K3195" s="120"/>
      <c r="L3195" s="124"/>
      <c r="M3195" s="124"/>
      <c r="N3195" s="32"/>
      <c r="O3195" s="32"/>
      <c r="P3195" s="124">
        <f t="shared" si="1"/>
        <v>180.4</v>
      </c>
      <c r="Q3195" s="176"/>
    </row>
    <row r="3196" spans="1:17" ht="15.75" customHeight="1" x14ac:dyDescent="0.3">
      <c r="A3196" s="67">
        <v>3965</v>
      </c>
      <c r="B3196" s="67">
        <v>387</v>
      </c>
      <c r="C3196" s="67" t="s">
        <v>735</v>
      </c>
      <c r="D3196" s="67">
        <v>14</v>
      </c>
      <c r="E3196" s="68">
        <v>43591</v>
      </c>
      <c r="F3196" s="10">
        <v>5506</v>
      </c>
      <c r="G3196" s="10">
        <v>8193</v>
      </c>
      <c r="H3196" s="67">
        <v>7422</v>
      </c>
      <c r="I3196" s="67">
        <v>2</v>
      </c>
      <c r="J3196" s="157">
        <f t="shared" si="14"/>
        <v>40.240083507306892</v>
      </c>
      <c r="K3196" s="168" t="s">
        <v>405</v>
      </c>
      <c r="L3196" s="159">
        <f>AVERAGE(J3196:J3197)</f>
        <v>40.188426814147917</v>
      </c>
      <c r="M3196" s="159">
        <f>_xlfn.STDEV.S(J3196,J3197)</f>
        <v>7.3053596052762945E-2</v>
      </c>
      <c r="N3196" s="47">
        <v>2</v>
      </c>
      <c r="O3196" s="47"/>
      <c r="P3196" s="160">
        <f t="shared" si="1"/>
        <v>191.6</v>
      </c>
      <c r="Q3196" s="177">
        <f>AVERAGE(P3196:P3197)</f>
        <v>190.85</v>
      </c>
    </row>
    <row r="3197" spans="1:17" ht="15.75" customHeight="1" x14ac:dyDescent="0.3">
      <c r="A3197" s="67">
        <v>3966</v>
      </c>
      <c r="B3197" s="67">
        <v>388</v>
      </c>
      <c r="C3197" s="67" t="s">
        <v>735</v>
      </c>
      <c r="D3197" s="67">
        <v>14</v>
      </c>
      <c r="E3197" s="68">
        <v>43591</v>
      </c>
      <c r="F3197" s="10">
        <v>5526</v>
      </c>
      <c r="G3197" s="10">
        <v>8190</v>
      </c>
      <c r="H3197" s="67">
        <v>7427</v>
      </c>
      <c r="I3197" s="67"/>
      <c r="J3197" s="157">
        <f t="shared" si="14"/>
        <v>40.136770120988949</v>
      </c>
      <c r="K3197" s="168"/>
      <c r="L3197" s="160"/>
      <c r="M3197" s="160"/>
      <c r="N3197" s="47"/>
      <c r="O3197" s="47"/>
      <c r="P3197" s="160">
        <f t="shared" si="1"/>
        <v>190.1</v>
      </c>
      <c r="Q3197" s="177"/>
    </row>
    <row r="3198" spans="1:17" ht="15.75" customHeight="1" x14ac:dyDescent="0.3">
      <c r="A3198" s="67">
        <v>4613</v>
      </c>
      <c r="B3198" s="67">
        <v>319</v>
      </c>
      <c r="C3198" s="67" t="s">
        <v>735</v>
      </c>
      <c r="D3198" s="67">
        <v>16</v>
      </c>
      <c r="E3198" s="68">
        <v>43607</v>
      </c>
      <c r="F3198" s="67">
        <v>5245</v>
      </c>
      <c r="G3198" s="67">
        <v>8229</v>
      </c>
      <c r="H3198" s="67">
        <v>7510</v>
      </c>
      <c r="I3198" s="67">
        <v>2</v>
      </c>
      <c r="J3198" s="157">
        <f t="shared" si="14"/>
        <v>31.743929359823397</v>
      </c>
      <c r="K3198" s="168"/>
      <c r="L3198" s="159">
        <f>AVERAGE(J3198:J3199)</f>
        <v>30.688590596782113</v>
      </c>
      <c r="M3198" s="159">
        <f>_xlfn.STDEV.S(J3198,J3199)</f>
        <v>1.4924743915910277</v>
      </c>
      <c r="N3198" s="47"/>
      <c r="O3198" s="47"/>
      <c r="P3198" s="160">
        <f t="shared" si="1"/>
        <v>226.5</v>
      </c>
      <c r="Q3198" s="177">
        <f>AVERAGE(P3198:P3199)</f>
        <v>215.5</v>
      </c>
    </row>
    <row r="3199" spans="1:17" ht="15.75" customHeight="1" x14ac:dyDescent="0.3">
      <c r="A3199" s="67">
        <v>4614</v>
      </c>
      <c r="B3199" s="67">
        <v>320</v>
      </c>
      <c r="C3199" s="67" t="s">
        <v>735</v>
      </c>
      <c r="D3199" s="67">
        <v>16</v>
      </c>
      <c r="E3199" s="68">
        <v>43607</v>
      </c>
      <c r="F3199" s="67">
        <v>5238</v>
      </c>
      <c r="G3199" s="67">
        <v>7889</v>
      </c>
      <c r="H3199" s="67">
        <v>7283</v>
      </c>
      <c r="I3199" s="67"/>
      <c r="J3199" s="157">
        <f t="shared" si="14"/>
        <v>29.633251833740832</v>
      </c>
      <c r="K3199" s="168"/>
      <c r="L3199" s="160"/>
      <c r="M3199" s="160"/>
      <c r="N3199" s="47"/>
      <c r="O3199" s="47"/>
      <c r="P3199" s="160">
        <f t="shared" si="1"/>
        <v>204.5</v>
      </c>
      <c r="Q3199" s="177"/>
    </row>
    <row r="3200" spans="1:17" ht="15.75" customHeight="1" x14ac:dyDescent="0.3">
      <c r="A3200" s="67">
        <v>5259</v>
      </c>
      <c r="B3200" s="67">
        <v>319</v>
      </c>
      <c r="C3200" s="67" t="s">
        <v>735</v>
      </c>
      <c r="D3200" s="67">
        <v>18</v>
      </c>
      <c r="E3200" s="68">
        <v>43626</v>
      </c>
      <c r="F3200" s="67">
        <v>5245</v>
      </c>
      <c r="G3200" s="67">
        <v>7743</v>
      </c>
      <c r="H3200" s="67">
        <v>7210</v>
      </c>
      <c r="I3200" s="67">
        <v>6</v>
      </c>
      <c r="J3200" s="157">
        <f t="shared" si="14"/>
        <v>27.124681933842236</v>
      </c>
      <c r="K3200" s="168"/>
      <c r="L3200" s="159">
        <f>AVERAGE(J3200:J3201)</f>
        <v>27.013360360257767</v>
      </c>
      <c r="M3200" s="159">
        <f>_xlfn.STDEV.S(J3200,J3201)</f>
        <v>0.15743247914787059</v>
      </c>
      <c r="N3200" s="47"/>
      <c r="O3200" s="123">
        <f>(L3198-L3200)/19</f>
        <v>0.19343317034338661</v>
      </c>
      <c r="P3200" s="160">
        <f t="shared" si="1"/>
        <v>196.5</v>
      </c>
      <c r="Q3200" s="177">
        <f>AVERAGE(P3200:P3201)</f>
        <v>198.8</v>
      </c>
    </row>
    <row r="3201" spans="1:19" ht="15.75" customHeight="1" x14ac:dyDescent="0.3">
      <c r="A3201" s="67">
        <v>5260</v>
      </c>
      <c r="B3201" s="67">
        <v>320</v>
      </c>
      <c r="C3201" s="67" t="s">
        <v>735</v>
      </c>
      <c r="D3201" s="67">
        <v>18</v>
      </c>
      <c r="E3201" s="68">
        <v>43626</v>
      </c>
      <c r="F3201" s="67">
        <v>5238</v>
      </c>
      <c r="G3201" s="67">
        <v>7790</v>
      </c>
      <c r="H3201" s="67">
        <v>7249</v>
      </c>
      <c r="I3201" s="67"/>
      <c r="J3201" s="157">
        <f t="shared" si="14"/>
        <v>26.902038786673298</v>
      </c>
      <c r="K3201" s="168"/>
      <c r="L3201" s="160"/>
      <c r="M3201" s="160"/>
      <c r="N3201" s="47"/>
      <c r="O3201" s="47"/>
      <c r="P3201" s="160">
        <f t="shared" si="1"/>
        <v>201.10000000000002</v>
      </c>
      <c r="Q3201" s="177"/>
    </row>
    <row r="3202" spans="1:19" ht="15.75" customHeight="1" x14ac:dyDescent="0.3">
      <c r="A3202" s="67">
        <v>5749</v>
      </c>
      <c r="B3202" s="67">
        <v>193</v>
      </c>
      <c r="C3202" s="67" t="s">
        <v>735</v>
      </c>
      <c r="D3202" s="67">
        <v>21</v>
      </c>
      <c r="E3202" s="68">
        <v>43657</v>
      </c>
      <c r="F3202" s="67">
        <v>5263</v>
      </c>
      <c r="G3202" s="67">
        <v>8756</v>
      </c>
      <c r="H3202" s="67">
        <v>8152</v>
      </c>
      <c r="I3202" s="67">
        <v>6</v>
      </c>
      <c r="J3202" s="157">
        <f t="shared" si="14"/>
        <v>20.906888196607824</v>
      </c>
      <c r="K3202" s="168"/>
      <c r="L3202" s="159">
        <f>AVERAGE(J3202:J3203)</f>
        <v>21.305043092195397</v>
      </c>
      <c r="M3202" s="159">
        <f>_xlfn.STDEV.S(J3202,J3203)</f>
        <v>0.56307605326518795</v>
      </c>
      <c r="N3202" s="47"/>
      <c r="O3202" s="47"/>
      <c r="P3202" s="160">
        <f t="shared" si="1"/>
        <v>288.89999999999998</v>
      </c>
      <c r="Q3202" s="177">
        <f>AVERAGE(P3202:P3203)</f>
        <v>283.60000000000002</v>
      </c>
    </row>
    <row r="3203" spans="1:19" ht="15.75" customHeight="1" x14ac:dyDescent="0.3">
      <c r="A3203" s="67">
        <v>5750</v>
      </c>
      <c r="B3203" s="67">
        <v>194</v>
      </c>
      <c r="C3203" s="67" t="s">
        <v>735</v>
      </c>
      <c r="D3203" s="67">
        <v>21</v>
      </c>
      <c r="E3203" s="68">
        <v>43657</v>
      </c>
      <c r="F3203" s="67">
        <v>5207</v>
      </c>
      <c r="G3203" s="67">
        <v>8594</v>
      </c>
      <c r="H3203" s="67">
        <v>7990</v>
      </c>
      <c r="I3203" s="67"/>
      <c r="J3203" s="157">
        <f t="shared" si="14"/>
        <v>21.703197987782968</v>
      </c>
      <c r="K3203" s="168"/>
      <c r="L3203" s="160"/>
      <c r="M3203" s="160"/>
      <c r="N3203" s="47"/>
      <c r="O3203" s="47"/>
      <c r="P3203" s="160">
        <f t="shared" si="1"/>
        <v>278.3</v>
      </c>
      <c r="Q3203" s="177"/>
    </row>
    <row r="3204" spans="1:19" ht="15.75" customHeight="1" x14ac:dyDescent="0.3">
      <c r="A3204" s="67">
        <v>6383</v>
      </c>
      <c r="B3204" s="67">
        <v>315</v>
      </c>
      <c r="C3204" s="67" t="s">
        <v>735</v>
      </c>
      <c r="D3204" s="67">
        <v>22</v>
      </c>
      <c r="E3204" s="68">
        <v>43685</v>
      </c>
      <c r="F3204" s="67">
        <v>5198</v>
      </c>
      <c r="G3204" s="67">
        <v>8907</v>
      </c>
      <c r="H3204" s="67">
        <v>8324</v>
      </c>
      <c r="I3204" s="67">
        <v>6</v>
      </c>
      <c r="J3204" s="157">
        <f t="shared" si="14"/>
        <v>18.650031989763274</v>
      </c>
      <c r="K3204" s="168"/>
      <c r="L3204" s="159">
        <f>AVERAGE(J3204:J3205)</f>
        <v>19.254213567369838</v>
      </c>
      <c r="M3204" s="159">
        <f>_xlfn.STDEV.S(J3204,J3205)</f>
        <v>0.85444178118717296</v>
      </c>
      <c r="N3204" s="47"/>
      <c r="O3204" s="123">
        <f>(L3198-L3204)/77</f>
        <v>0.14849840297938019</v>
      </c>
      <c r="P3204" s="160">
        <f t="shared" si="1"/>
        <v>312.60000000000002</v>
      </c>
      <c r="Q3204" s="177">
        <f>AVERAGE(P3204:P3205)</f>
        <v>304.60000000000002</v>
      </c>
    </row>
    <row r="3205" spans="1:19" ht="15.75" customHeight="1" x14ac:dyDescent="0.3">
      <c r="A3205" s="67">
        <v>6384</v>
      </c>
      <c r="B3205" s="67">
        <v>315</v>
      </c>
      <c r="C3205" s="67" t="s">
        <v>735</v>
      </c>
      <c r="D3205" s="67">
        <v>22</v>
      </c>
      <c r="E3205" s="68">
        <v>43685</v>
      </c>
      <c r="F3205" s="67">
        <v>5198</v>
      </c>
      <c r="G3205" s="67">
        <v>8753</v>
      </c>
      <c r="H3205" s="67">
        <v>8164</v>
      </c>
      <c r="I3205" s="67"/>
      <c r="J3205" s="157">
        <f t="shared" si="14"/>
        <v>19.858395144976399</v>
      </c>
      <c r="K3205" s="168"/>
      <c r="L3205" s="160"/>
      <c r="M3205" s="160"/>
      <c r="N3205" s="47"/>
      <c r="O3205" s="47"/>
      <c r="P3205" s="160">
        <f t="shared" si="1"/>
        <v>296.60000000000002</v>
      </c>
      <c r="Q3205" s="177"/>
    </row>
    <row r="3206" spans="1:19" ht="15.75" customHeight="1" x14ac:dyDescent="0.3">
      <c r="A3206" s="28">
        <v>3577</v>
      </c>
      <c r="B3206" s="28">
        <v>333</v>
      </c>
      <c r="C3206" s="28" t="s">
        <v>736</v>
      </c>
      <c r="D3206" s="28">
        <v>13</v>
      </c>
      <c r="E3206" s="29">
        <v>43587</v>
      </c>
      <c r="F3206" s="28">
        <v>5211</v>
      </c>
      <c r="G3206" s="28">
        <v>8403</v>
      </c>
      <c r="H3206" s="163">
        <v>7431</v>
      </c>
      <c r="I3206" s="28">
        <v>1</v>
      </c>
      <c r="J3206" s="119">
        <f t="shared" si="14"/>
        <v>43.78378378378379</v>
      </c>
      <c r="K3206" s="120" t="s">
        <v>373</v>
      </c>
      <c r="L3206" s="121">
        <f>AVERAGE(J3206:J3207)</f>
        <v>43.228546105258438</v>
      </c>
      <c r="M3206" s="121">
        <f>_xlfn.STDEV.S(J3206,J3207)</f>
        <v>0.78522465531110464</v>
      </c>
      <c r="N3206" s="32">
        <v>2</v>
      </c>
      <c r="O3206" s="32"/>
      <c r="P3206" s="124">
        <f t="shared" si="1"/>
        <v>222</v>
      </c>
      <c r="Q3206" s="176">
        <f>AVERAGE(P3206:P3207)</f>
        <v>231.45</v>
      </c>
    </row>
    <row r="3207" spans="1:19" ht="15.75" customHeight="1" x14ac:dyDescent="0.3">
      <c r="A3207" s="28">
        <v>3578</v>
      </c>
      <c r="B3207" s="28">
        <v>334</v>
      </c>
      <c r="C3207" s="28" t="s">
        <v>736</v>
      </c>
      <c r="D3207" s="28">
        <v>13</v>
      </c>
      <c r="E3207" s="29">
        <v>43587</v>
      </c>
      <c r="F3207" s="28">
        <v>5171</v>
      </c>
      <c r="G3207" s="28">
        <v>8608</v>
      </c>
      <c r="H3207" s="163">
        <v>7580</v>
      </c>
      <c r="I3207" s="28"/>
      <c r="J3207" s="119">
        <f t="shared" si="14"/>
        <v>42.673308426733087</v>
      </c>
      <c r="K3207" s="120"/>
      <c r="L3207" s="124"/>
      <c r="M3207" s="124"/>
      <c r="N3207" s="32"/>
      <c r="O3207" s="32"/>
      <c r="P3207" s="124">
        <f t="shared" si="1"/>
        <v>240.9</v>
      </c>
      <c r="Q3207" s="176"/>
    </row>
    <row r="3208" spans="1:19" ht="15.75" customHeight="1" x14ac:dyDescent="0.3">
      <c r="A3208" s="28">
        <v>4293</v>
      </c>
      <c r="B3208" s="28">
        <v>323</v>
      </c>
      <c r="C3208" s="28" t="s">
        <v>736</v>
      </c>
      <c r="D3208" s="28">
        <v>15</v>
      </c>
      <c r="E3208" s="29">
        <v>43599</v>
      </c>
      <c r="F3208" s="28">
        <v>5241</v>
      </c>
      <c r="G3208" s="28">
        <v>8570</v>
      </c>
      <c r="H3208" s="28">
        <v>7757</v>
      </c>
      <c r="I3208" s="28"/>
      <c r="J3208" s="119">
        <f t="shared" si="14"/>
        <v>32.313195548489666</v>
      </c>
      <c r="K3208" s="124" t="s">
        <v>737</v>
      </c>
      <c r="L3208" s="121">
        <f>AVERAGE(J3208:J3209)</f>
        <v>33.648466223829217</v>
      </c>
      <c r="M3208" s="121">
        <f>_xlfn.STDEV.S(J3208,J3209)</f>
        <v>1.8883578985042797</v>
      </c>
      <c r="N3208" s="32"/>
      <c r="O3208" s="32"/>
      <c r="P3208" s="124">
        <f t="shared" si="1"/>
        <v>251.6</v>
      </c>
      <c r="Q3208" s="176">
        <f>AVERAGE(P3208:P3209)</f>
        <v>264.14999999999998</v>
      </c>
    </row>
    <row r="3209" spans="1:19" ht="15.75" customHeight="1" x14ac:dyDescent="0.3">
      <c r="A3209" s="28">
        <v>4294</v>
      </c>
      <c r="B3209" s="28">
        <v>324</v>
      </c>
      <c r="C3209" s="28" t="s">
        <v>736</v>
      </c>
      <c r="D3209" s="28">
        <v>15</v>
      </c>
      <c r="E3209" s="29">
        <v>43599</v>
      </c>
      <c r="F3209" s="28">
        <v>5265</v>
      </c>
      <c r="G3209" s="28">
        <v>9000</v>
      </c>
      <c r="H3209" s="28">
        <v>8032</v>
      </c>
      <c r="I3209" s="28"/>
      <c r="J3209" s="119">
        <f t="shared" si="14"/>
        <v>34.983736899168775</v>
      </c>
      <c r="K3209" s="124"/>
      <c r="L3209" s="124"/>
      <c r="M3209" s="124"/>
      <c r="N3209" s="32"/>
      <c r="O3209" s="32"/>
      <c r="P3209" s="124">
        <f t="shared" si="1"/>
        <v>276.7</v>
      </c>
      <c r="Q3209" s="176"/>
    </row>
    <row r="3210" spans="1:19" ht="15.75" customHeight="1" x14ac:dyDescent="0.3">
      <c r="A3210" s="28">
        <v>4939</v>
      </c>
      <c r="B3210" s="28">
        <v>323</v>
      </c>
      <c r="C3210" s="28" t="s">
        <v>736</v>
      </c>
      <c r="D3210" s="28">
        <v>17</v>
      </c>
      <c r="E3210" s="29">
        <v>43619</v>
      </c>
      <c r="F3210" s="28">
        <v>5241</v>
      </c>
      <c r="G3210" s="28">
        <v>7821</v>
      </c>
      <c r="H3210" s="28">
        <v>7251</v>
      </c>
      <c r="I3210" s="28"/>
      <c r="J3210" s="119">
        <f t="shared" si="14"/>
        <v>28.35820895522388</v>
      </c>
      <c r="K3210" s="120"/>
      <c r="L3210" s="121">
        <f>AVERAGE(J3210:J3211)</f>
        <v>28.752334351520766</v>
      </c>
      <c r="M3210" s="121">
        <f>_xlfn.STDEV.S(J3210,J3211)</f>
        <v>0.55737748071872928</v>
      </c>
      <c r="N3210" s="32"/>
      <c r="O3210" s="123">
        <f>(L3208-L3210)/20</f>
        <v>0.24480659361542259</v>
      </c>
      <c r="P3210" s="124">
        <f t="shared" si="1"/>
        <v>200.99999999999997</v>
      </c>
      <c r="Q3210" s="176">
        <f>AVERAGE(P3210:P3211)</f>
        <v>203.59999999999997</v>
      </c>
    </row>
    <row r="3211" spans="1:19" ht="15.75" customHeight="1" x14ac:dyDescent="0.3">
      <c r="A3211" s="28">
        <v>4940</v>
      </c>
      <c r="B3211" s="28">
        <v>324</v>
      </c>
      <c r="C3211" s="28" t="s">
        <v>736</v>
      </c>
      <c r="D3211" s="28">
        <v>17</v>
      </c>
      <c r="E3211" s="29">
        <v>43619</v>
      </c>
      <c r="F3211" s="28">
        <v>5265</v>
      </c>
      <c r="G3211" s="28">
        <v>7928</v>
      </c>
      <c r="H3211" s="28">
        <v>7327</v>
      </c>
      <c r="I3211" s="28"/>
      <c r="J3211" s="119">
        <f t="shared" si="14"/>
        <v>29.146459747817655</v>
      </c>
      <c r="K3211" s="120"/>
      <c r="L3211" s="124"/>
      <c r="M3211" s="124"/>
      <c r="N3211" s="32"/>
      <c r="O3211" s="32"/>
      <c r="P3211" s="124">
        <f t="shared" si="1"/>
        <v>206.2</v>
      </c>
      <c r="Q3211" s="176"/>
    </row>
    <row r="3212" spans="1:19" ht="15.75" customHeight="1" x14ac:dyDescent="0.3">
      <c r="A3212" s="28">
        <v>5751</v>
      </c>
      <c r="B3212" s="28">
        <v>195</v>
      </c>
      <c r="C3212" s="28" t="s">
        <v>736</v>
      </c>
      <c r="D3212" s="28">
        <v>21</v>
      </c>
      <c r="E3212" s="29">
        <v>43657</v>
      </c>
      <c r="F3212" s="28">
        <v>5277</v>
      </c>
      <c r="G3212" s="28">
        <v>7752</v>
      </c>
      <c r="H3212" s="28">
        <v>7328</v>
      </c>
      <c r="I3212" s="28"/>
      <c r="J3212" s="119">
        <f t="shared" si="14"/>
        <v>20.672842515845929</v>
      </c>
      <c r="K3212" s="120"/>
      <c r="L3212" s="121">
        <f>AVERAGE(J3212:J3213)</f>
        <v>20.670851082484369</v>
      </c>
      <c r="M3212" s="121">
        <f>_xlfn.STDEV.S(J3212,J3213)</f>
        <v>2.8163120684832873E-3</v>
      </c>
      <c r="N3212" s="32"/>
      <c r="O3212" s="32"/>
      <c r="P3212" s="124">
        <f t="shared" si="1"/>
        <v>205.1</v>
      </c>
      <c r="Q3212" s="176">
        <f>AVERAGE(P3212:P3213)</f>
        <v>193.75</v>
      </c>
    </row>
    <row r="3213" spans="1:19" ht="15.75" customHeight="1" x14ac:dyDescent="0.3">
      <c r="A3213" s="28">
        <v>5752</v>
      </c>
      <c r="B3213" s="28">
        <v>196</v>
      </c>
      <c r="C3213" s="28" t="s">
        <v>736</v>
      </c>
      <c r="D3213" s="28">
        <v>21</v>
      </c>
      <c r="E3213" s="29">
        <v>43657</v>
      </c>
      <c r="F3213" s="28">
        <v>5243</v>
      </c>
      <c r="G3213" s="28">
        <v>7444</v>
      </c>
      <c r="H3213" s="28">
        <v>7067</v>
      </c>
      <c r="I3213" s="28"/>
      <c r="J3213" s="119">
        <f t="shared" si="14"/>
        <v>20.668859649122805</v>
      </c>
      <c r="K3213" s="120"/>
      <c r="L3213" s="124"/>
      <c r="M3213" s="124"/>
      <c r="N3213" s="32"/>
      <c r="O3213" s="32"/>
      <c r="P3213" s="124">
        <f t="shared" si="1"/>
        <v>182.4</v>
      </c>
      <c r="Q3213" s="176"/>
    </row>
    <row r="3214" spans="1:19" ht="15.75" customHeight="1" x14ac:dyDescent="0.3">
      <c r="A3214" s="28">
        <v>6385</v>
      </c>
      <c r="B3214" s="28">
        <v>316</v>
      </c>
      <c r="C3214" s="28" t="s">
        <v>736</v>
      </c>
      <c r="D3214" s="28">
        <v>22</v>
      </c>
      <c r="E3214" s="29">
        <v>43685</v>
      </c>
      <c r="F3214" s="28">
        <v>5239</v>
      </c>
      <c r="G3214" s="28">
        <v>8285</v>
      </c>
      <c r="H3214" s="28">
        <v>7807</v>
      </c>
      <c r="I3214" s="28"/>
      <c r="J3214" s="119">
        <f t="shared" si="14"/>
        <v>18.613707165109034</v>
      </c>
      <c r="K3214" s="120"/>
      <c r="L3214" s="121">
        <f>AVERAGE(J3214:J3215)</f>
        <v>18.923641903722398</v>
      </c>
      <c r="M3214" s="121">
        <f>_xlfn.STDEV.S(J3214,J3215)</f>
        <v>0.43831391079758264</v>
      </c>
      <c r="N3214" s="32"/>
      <c r="O3214" s="123">
        <f>(L3208-L3214)/85</f>
        <v>0.17323322729537435</v>
      </c>
      <c r="P3214" s="124">
        <f t="shared" si="1"/>
        <v>256.8</v>
      </c>
      <c r="Q3214" s="176">
        <f>AVERAGE(P3214:P3215)</f>
        <v>265.39999999999998</v>
      </c>
      <c r="R3214" s="47">
        <f>3.5/O3214</f>
        <v>20.203976192351735</v>
      </c>
      <c r="S3214" s="178">
        <f>+E3214+R3214</f>
        <v>43705.203976192352</v>
      </c>
    </row>
    <row r="3215" spans="1:19" ht="15.75" customHeight="1" x14ac:dyDescent="0.3">
      <c r="A3215" s="28">
        <v>6386</v>
      </c>
      <c r="B3215" s="28">
        <v>316</v>
      </c>
      <c r="C3215" s="28" t="s">
        <v>736</v>
      </c>
      <c r="D3215" s="28">
        <v>22</v>
      </c>
      <c r="E3215" s="29">
        <v>43685</v>
      </c>
      <c r="F3215" s="28">
        <v>5239</v>
      </c>
      <c r="G3215" s="28">
        <v>8506</v>
      </c>
      <c r="H3215" s="28">
        <v>7979</v>
      </c>
      <c r="I3215" s="28"/>
      <c r="J3215" s="119">
        <f t="shared" si="14"/>
        <v>19.233576642335766</v>
      </c>
      <c r="K3215" s="120"/>
      <c r="L3215" s="124"/>
      <c r="M3215" s="124"/>
      <c r="N3215" s="32"/>
      <c r="O3215" s="32"/>
      <c r="P3215" s="124">
        <f t="shared" si="1"/>
        <v>274</v>
      </c>
      <c r="Q3215" s="176"/>
    </row>
    <row r="3216" spans="1:19" ht="15.75" customHeight="1" x14ac:dyDescent="0.3">
      <c r="A3216" s="67">
        <v>3967</v>
      </c>
      <c r="B3216" s="67">
        <v>389</v>
      </c>
      <c r="C3216" s="67" t="s">
        <v>738</v>
      </c>
      <c r="D3216" s="67">
        <v>14</v>
      </c>
      <c r="E3216" s="68">
        <v>43591</v>
      </c>
      <c r="F3216" s="10">
        <v>5478</v>
      </c>
      <c r="G3216" s="10">
        <v>8490</v>
      </c>
      <c r="H3216" s="67">
        <v>7435</v>
      </c>
      <c r="I3216" s="67">
        <v>2</v>
      </c>
      <c r="J3216" s="157">
        <f t="shared" si="14"/>
        <v>53.909044455799695</v>
      </c>
      <c r="K3216" s="168" t="s">
        <v>482</v>
      </c>
      <c r="L3216" s="159">
        <f>AVERAGE(J3216:J3217)</f>
        <v>54.732300005677629</v>
      </c>
      <c r="M3216" s="159">
        <f>_xlfn.STDEV.S(J3216,J3217)</f>
        <v>1.1642591639362905</v>
      </c>
      <c r="N3216" s="47">
        <v>2</v>
      </c>
      <c r="O3216" s="47"/>
      <c r="P3216" s="160">
        <f t="shared" si="1"/>
        <v>195.7</v>
      </c>
      <c r="Q3216" s="177">
        <f>AVERAGE(P3216:P3217)</f>
        <v>193.7</v>
      </c>
    </row>
    <row r="3217" spans="1:19" ht="15.75" customHeight="1" x14ac:dyDescent="0.3">
      <c r="A3217" s="67">
        <v>3968</v>
      </c>
      <c r="B3217" s="67">
        <v>390</v>
      </c>
      <c r="C3217" s="67" t="s">
        <v>738</v>
      </c>
      <c r="D3217" s="67">
        <v>14</v>
      </c>
      <c r="E3217" s="68">
        <v>43591</v>
      </c>
      <c r="F3217" s="10">
        <v>5491</v>
      </c>
      <c r="G3217" s="10">
        <v>8473</v>
      </c>
      <c r="H3217" s="67">
        <v>7408</v>
      </c>
      <c r="I3217" s="67"/>
      <c r="J3217" s="157">
        <f t="shared" si="14"/>
        <v>55.555555555555557</v>
      </c>
      <c r="K3217" s="168"/>
      <c r="L3217" s="160"/>
      <c r="M3217" s="160"/>
      <c r="N3217" s="47"/>
      <c r="O3217" s="47"/>
      <c r="P3217" s="160">
        <f t="shared" si="1"/>
        <v>191.7</v>
      </c>
      <c r="Q3217" s="177"/>
    </row>
    <row r="3218" spans="1:19" ht="15.75" customHeight="1" x14ac:dyDescent="0.3">
      <c r="A3218" s="67">
        <v>4615</v>
      </c>
      <c r="B3218" s="67">
        <v>321</v>
      </c>
      <c r="C3218" s="67" t="s">
        <v>738</v>
      </c>
      <c r="D3218" s="67">
        <v>16</v>
      </c>
      <c r="E3218" s="68">
        <v>43607</v>
      </c>
      <c r="F3218" s="67">
        <v>5258</v>
      </c>
      <c r="G3218" s="67">
        <v>7950</v>
      </c>
      <c r="H3218" s="67">
        <v>7309</v>
      </c>
      <c r="I3218" s="67">
        <v>2</v>
      </c>
      <c r="J3218" s="157">
        <f t="shared" si="14"/>
        <v>31.253047294002929</v>
      </c>
      <c r="K3218" s="168"/>
      <c r="L3218" s="159">
        <f>AVERAGE(J3218:J3219)</f>
        <v>31.07748471156529</v>
      </c>
      <c r="M3218" s="159">
        <f>_xlfn.STDEV.S(J3218,J3219)</f>
        <v>0.24828298512855332</v>
      </c>
      <c r="N3218" s="47"/>
      <c r="O3218" s="47"/>
      <c r="P3218" s="160">
        <f t="shared" si="1"/>
        <v>205.1</v>
      </c>
      <c r="Q3218" s="177">
        <f>AVERAGE(P3218:P3219)</f>
        <v>204</v>
      </c>
    </row>
    <row r="3219" spans="1:19" ht="15.75" customHeight="1" x14ac:dyDescent="0.3">
      <c r="A3219" s="67">
        <v>4616</v>
      </c>
      <c r="B3219" s="67">
        <v>322</v>
      </c>
      <c r="C3219" s="67" t="s">
        <v>738</v>
      </c>
      <c r="D3219" s="67">
        <v>16</v>
      </c>
      <c r="E3219" s="68">
        <v>43607</v>
      </c>
      <c r="F3219" s="67">
        <v>5219</v>
      </c>
      <c r="G3219" s="67">
        <v>7875</v>
      </c>
      <c r="H3219" s="67">
        <v>7248</v>
      </c>
      <c r="I3219" s="67"/>
      <c r="J3219" s="157">
        <f t="shared" si="14"/>
        <v>30.901922129127652</v>
      </c>
      <c r="K3219" s="168"/>
      <c r="L3219" s="160"/>
      <c r="M3219" s="160"/>
      <c r="N3219" s="47"/>
      <c r="O3219" s="47"/>
      <c r="P3219" s="160">
        <f t="shared" si="1"/>
        <v>202.9</v>
      </c>
      <c r="Q3219" s="177"/>
    </row>
    <row r="3220" spans="1:19" ht="15.75" customHeight="1" x14ac:dyDescent="0.3">
      <c r="A3220" s="67">
        <v>5261</v>
      </c>
      <c r="B3220" s="67">
        <v>321</v>
      </c>
      <c r="C3220" s="67" t="s">
        <v>738</v>
      </c>
      <c r="D3220" s="67">
        <v>18</v>
      </c>
      <c r="E3220" s="68">
        <v>43626</v>
      </c>
      <c r="F3220" s="67">
        <v>5258</v>
      </c>
      <c r="G3220" s="67">
        <v>8051</v>
      </c>
      <c r="H3220" s="67">
        <v>7450</v>
      </c>
      <c r="I3220" s="67">
        <v>10</v>
      </c>
      <c r="J3220" s="157">
        <f t="shared" si="14"/>
        <v>27.417883211678834</v>
      </c>
      <c r="K3220" s="168"/>
      <c r="L3220" s="159">
        <f>AVERAGE(J3220:J3221)</f>
        <v>27.938190617697124</v>
      </c>
      <c r="M3220" s="159">
        <f>_xlfn.STDEV.S(J3220,J3221)</f>
        <v>0.73582579019423267</v>
      </c>
      <c r="N3220" s="47"/>
      <c r="O3220" s="47"/>
      <c r="P3220" s="160">
        <f t="shared" si="1"/>
        <v>219.2</v>
      </c>
      <c r="Q3220" s="177">
        <f>AVERAGE(P3220:P3221)</f>
        <v>210.8</v>
      </c>
    </row>
    <row r="3221" spans="1:19" ht="15.75" customHeight="1" x14ac:dyDescent="0.3">
      <c r="A3221" s="67">
        <v>5262</v>
      </c>
      <c r="B3221" s="67">
        <v>322</v>
      </c>
      <c r="C3221" s="67" t="s">
        <v>738</v>
      </c>
      <c r="D3221" s="67">
        <v>18</v>
      </c>
      <c r="E3221" s="68">
        <v>43626</v>
      </c>
      <c r="F3221" s="67">
        <v>5219</v>
      </c>
      <c r="G3221" s="67">
        <v>7819</v>
      </c>
      <c r="H3221" s="67">
        <v>7243</v>
      </c>
      <c r="I3221" s="67"/>
      <c r="J3221" s="157">
        <f t="shared" si="14"/>
        <v>28.458498023715418</v>
      </c>
      <c r="K3221" s="168"/>
      <c r="L3221" s="160"/>
      <c r="M3221" s="160"/>
      <c r="N3221" s="47"/>
      <c r="O3221" s="47"/>
      <c r="P3221" s="160">
        <f t="shared" si="1"/>
        <v>202.4</v>
      </c>
      <c r="Q3221" s="177"/>
    </row>
    <row r="3222" spans="1:19" ht="15.75" customHeight="1" x14ac:dyDescent="0.3">
      <c r="A3222" s="67">
        <v>5753</v>
      </c>
      <c r="B3222" s="67">
        <v>197</v>
      </c>
      <c r="C3222" s="67" t="s">
        <v>738</v>
      </c>
      <c r="D3222" s="67">
        <v>21</v>
      </c>
      <c r="E3222" s="68">
        <v>43657</v>
      </c>
      <c r="F3222" s="67">
        <v>5252</v>
      </c>
      <c r="G3222" s="67">
        <v>8081</v>
      </c>
      <c r="H3222" s="67">
        <v>7472</v>
      </c>
      <c r="I3222" s="67">
        <v>10</v>
      </c>
      <c r="J3222" s="157">
        <f t="shared" si="14"/>
        <v>27.432432432432428</v>
      </c>
      <c r="K3222" s="168"/>
      <c r="L3222" s="159">
        <f>AVERAGE(J3222:J3223)</f>
        <v>28.115468203125985</v>
      </c>
      <c r="M3222" s="159">
        <f>_xlfn.STDEV.S(J3222,J3223)</f>
        <v>0.96595845050078555</v>
      </c>
      <c r="N3222" s="47"/>
      <c r="O3222" s="47"/>
      <c r="P3222" s="160">
        <f t="shared" si="1"/>
        <v>222</v>
      </c>
      <c r="Q3222" s="177">
        <f>AVERAGE(P3222:P3223)</f>
        <v>217.95</v>
      </c>
    </row>
    <row r="3223" spans="1:19" ht="15.75" customHeight="1" x14ac:dyDescent="0.3">
      <c r="A3223" s="67">
        <v>5754</v>
      </c>
      <c r="B3223" s="67">
        <v>198</v>
      </c>
      <c r="C3223" s="67" t="s">
        <v>738</v>
      </c>
      <c r="D3223" s="67">
        <v>21</v>
      </c>
      <c r="E3223" s="68">
        <v>43657</v>
      </c>
      <c r="F3223" s="67">
        <v>5320</v>
      </c>
      <c r="G3223" s="67">
        <v>8075</v>
      </c>
      <c r="H3223" s="67">
        <v>7459</v>
      </c>
      <c r="I3223" s="67"/>
      <c r="J3223" s="157">
        <f t="shared" si="14"/>
        <v>28.798503973819539</v>
      </c>
      <c r="K3223" s="168"/>
      <c r="L3223" s="160"/>
      <c r="M3223" s="160"/>
      <c r="N3223" s="47"/>
      <c r="O3223" s="47"/>
      <c r="P3223" s="160">
        <f t="shared" si="1"/>
        <v>213.9</v>
      </c>
      <c r="Q3223" s="177"/>
    </row>
    <row r="3224" spans="1:19" ht="15.75" customHeight="1" x14ac:dyDescent="0.3">
      <c r="A3224" s="67">
        <v>6387</v>
      </c>
      <c r="B3224" s="67">
        <v>317</v>
      </c>
      <c r="C3224" s="67" t="s">
        <v>738</v>
      </c>
      <c r="D3224" s="67">
        <v>22</v>
      </c>
      <c r="E3224" s="68">
        <v>43685</v>
      </c>
      <c r="F3224" s="67">
        <v>5209</v>
      </c>
      <c r="G3224" s="67">
        <v>7630</v>
      </c>
      <c r="H3224" s="67">
        <v>7258</v>
      </c>
      <c r="I3224" s="67">
        <v>10</v>
      </c>
      <c r="J3224" s="157">
        <f t="shared" si="14"/>
        <v>18.155197657393852</v>
      </c>
      <c r="K3224" s="168"/>
      <c r="L3224" s="159">
        <f>AVERAGE(J3224:J3225)</f>
        <v>18.497552424984629</v>
      </c>
      <c r="M3224" s="159">
        <f>_xlfn.STDEV.S(J3224,J3225)</f>
        <v>0.48416275546996573</v>
      </c>
      <c r="N3224" s="47"/>
      <c r="O3224" s="123">
        <f>(L3218-L3224)/78</f>
        <v>0.16128118316129053</v>
      </c>
      <c r="P3224" s="160">
        <f t="shared" si="1"/>
        <v>204.9</v>
      </c>
      <c r="Q3224" s="177">
        <f>AVERAGE(P3224:P3225)</f>
        <v>210.2</v>
      </c>
      <c r="R3224" s="47">
        <f>3.5/O3224</f>
        <v>21.701229687159458</v>
      </c>
      <c r="S3224" s="178">
        <f>+E3224+R3224</f>
        <v>43706.701229687162</v>
      </c>
    </row>
    <row r="3225" spans="1:19" ht="15.75" customHeight="1" x14ac:dyDescent="0.3">
      <c r="A3225" s="67">
        <v>6388</v>
      </c>
      <c r="B3225" s="67">
        <v>317</v>
      </c>
      <c r="C3225" s="67" t="s">
        <v>738</v>
      </c>
      <c r="D3225" s="67">
        <v>22</v>
      </c>
      <c r="E3225" s="68">
        <v>43685</v>
      </c>
      <c r="F3225" s="67">
        <v>5209</v>
      </c>
      <c r="G3225" s="67">
        <v>7770</v>
      </c>
      <c r="H3225" s="67">
        <v>7364</v>
      </c>
      <c r="I3225" s="67"/>
      <c r="J3225" s="157">
        <f t="shared" si="14"/>
        <v>18.839907192575406</v>
      </c>
      <c r="K3225" s="168"/>
      <c r="L3225" s="160"/>
      <c r="M3225" s="160"/>
      <c r="N3225" s="47"/>
      <c r="O3225" s="47"/>
      <c r="P3225" s="160">
        <f t="shared" si="1"/>
        <v>215.5</v>
      </c>
      <c r="Q3225" s="177"/>
    </row>
    <row r="3226" spans="1:19" ht="15.75" customHeight="1" x14ac:dyDescent="0.3">
      <c r="P3226" s="23"/>
      <c r="Q3226" s="117"/>
    </row>
    <row r="3227" spans="1:19" ht="15.75" customHeight="1" x14ac:dyDescent="0.3">
      <c r="P3227" s="23"/>
      <c r="Q3227" s="117"/>
    </row>
    <row r="3228" spans="1:19" ht="15.75" customHeight="1" x14ac:dyDescent="0.3">
      <c r="P3228" s="23"/>
      <c r="Q3228" s="117"/>
    </row>
    <row r="3229" spans="1:19" ht="15.75" customHeight="1" x14ac:dyDescent="0.3">
      <c r="P3229" s="23"/>
      <c r="Q3229" s="117"/>
    </row>
    <row r="3230" spans="1:19" ht="15.75" customHeight="1" x14ac:dyDescent="0.3">
      <c r="P3230" s="23"/>
      <c r="Q3230" s="117"/>
    </row>
    <row r="3231" spans="1:19" ht="15.75" customHeight="1" x14ac:dyDescent="0.3">
      <c r="P3231" s="23"/>
      <c r="Q3231" s="117"/>
    </row>
    <row r="3232" spans="1:19" ht="15.75" customHeight="1" x14ac:dyDescent="0.3">
      <c r="P3232" s="23"/>
      <c r="Q3232" s="117"/>
    </row>
    <row r="3233" spans="16:17" ht="15" customHeight="1" x14ac:dyDescent="0.3">
      <c r="P3233" s="23"/>
      <c r="Q3233" s="117"/>
    </row>
    <row r="3234" spans="16:17" ht="15" customHeight="1" x14ac:dyDescent="0.3">
      <c r="P3234" s="23"/>
      <c r="Q3234" s="117"/>
    </row>
    <row r="3235" spans="16:17" ht="15" customHeight="1" x14ac:dyDescent="0.3">
      <c r="P3235" s="23"/>
      <c r="Q3235" s="117"/>
    </row>
    <row r="3236" spans="16:17" ht="15" customHeight="1" x14ac:dyDescent="0.3">
      <c r="P3236" s="23"/>
      <c r="Q3236" s="117"/>
    </row>
    <row r="3237" spans="16:17" ht="15" customHeight="1" x14ac:dyDescent="0.3">
      <c r="P3237" s="23"/>
      <c r="Q3237" s="117"/>
    </row>
    <row r="3238" spans="16:17" ht="15" customHeight="1" x14ac:dyDescent="0.3">
      <c r="P3238" s="23"/>
      <c r="Q3238" s="117"/>
    </row>
    <row r="3239" spans="16:17" ht="15" customHeight="1" x14ac:dyDescent="0.3">
      <c r="P3239" s="23"/>
      <c r="Q3239" s="117"/>
    </row>
    <row r="3240" spans="16:17" ht="15" customHeight="1" x14ac:dyDescent="0.3">
      <c r="P3240" s="23"/>
      <c r="Q3240" s="117"/>
    </row>
    <row r="3241" spans="16:17" ht="15" customHeight="1" x14ac:dyDescent="0.3">
      <c r="P3241" s="23"/>
      <c r="Q3241" s="117"/>
    </row>
    <row r="3242" spans="16:17" ht="15" customHeight="1" x14ac:dyDescent="0.3">
      <c r="P3242" s="23"/>
      <c r="Q3242" s="117"/>
    </row>
    <row r="3243" spans="16:17" ht="15" customHeight="1" x14ac:dyDescent="0.3">
      <c r="P3243" s="23"/>
      <c r="Q3243" s="117"/>
    </row>
    <row r="3244" spans="16:17" ht="15" customHeight="1" x14ac:dyDescent="0.3">
      <c r="P3244" s="23"/>
      <c r="Q3244" s="117"/>
    </row>
    <row r="3245" spans="16:17" ht="15" customHeight="1" x14ac:dyDescent="0.3">
      <c r="P3245" s="23"/>
      <c r="Q3245" s="117"/>
    </row>
    <row r="3246" spans="16:17" ht="15" customHeight="1" x14ac:dyDescent="0.3">
      <c r="P3246" s="23"/>
      <c r="Q3246" s="117"/>
    </row>
    <row r="3247" spans="16:17" ht="15" customHeight="1" x14ac:dyDescent="0.3">
      <c r="P3247" s="23"/>
      <c r="Q3247" s="117"/>
    </row>
    <row r="3248" spans="16:17" ht="15" customHeight="1" x14ac:dyDescent="0.3">
      <c r="P3248" s="23"/>
      <c r="Q3248" s="117"/>
    </row>
    <row r="3249" spans="16:17" ht="15" customHeight="1" x14ac:dyDescent="0.3">
      <c r="P3249" s="23"/>
      <c r="Q3249" s="117"/>
    </row>
    <row r="3250" spans="16:17" ht="15" customHeight="1" x14ac:dyDescent="0.3">
      <c r="P3250" s="23"/>
      <c r="Q3250" s="117"/>
    </row>
    <row r="3251" spans="16:17" ht="15" customHeight="1" x14ac:dyDescent="0.3">
      <c r="P3251" s="23"/>
      <c r="Q3251" s="117"/>
    </row>
    <row r="3252" spans="16:17" ht="15" customHeight="1" x14ac:dyDescent="0.3">
      <c r="P3252" s="23"/>
      <c r="Q3252" s="117"/>
    </row>
    <row r="3253" spans="16:17" ht="15" customHeight="1" x14ac:dyDescent="0.3">
      <c r="P3253" s="23"/>
      <c r="Q3253" s="117"/>
    </row>
    <row r="3254" spans="16:17" ht="15" customHeight="1" x14ac:dyDescent="0.3">
      <c r="P3254" s="23"/>
      <c r="Q3254" s="117"/>
    </row>
    <row r="3255" spans="16:17" ht="15" customHeight="1" x14ac:dyDescent="0.3">
      <c r="P3255" s="23"/>
      <c r="Q3255" s="117"/>
    </row>
    <row r="3256" spans="16:17" ht="15" customHeight="1" x14ac:dyDescent="0.3">
      <c r="P3256" s="23"/>
      <c r="Q3256" s="117"/>
    </row>
    <row r="3257" spans="16:17" ht="15" customHeight="1" x14ac:dyDescent="0.3">
      <c r="P3257" s="23"/>
      <c r="Q3257" s="117"/>
    </row>
    <row r="3258" spans="16:17" ht="15" customHeight="1" x14ac:dyDescent="0.3">
      <c r="P3258" s="23"/>
      <c r="Q3258" s="117"/>
    </row>
    <row r="3259" spans="16:17" ht="15" customHeight="1" x14ac:dyDescent="0.3">
      <c r="P3259" s="23"/>
      <c r="Q3259" s="117"/>
    </row>
    <row r="3260" spans="16:17" ht="15" customHeight="1" x14ac:dyDescent="0.3">
      <c r="P3260" s="23"/>
      <c r="Q3260" s="117"/>
    </row>
    <row r="3261" spans="16:17" ht="15" customHeight="1" x14ac:dyDescent="0.3">
      <c r="P3261" s="23"/>
      <c r="Q3261" s="117"/>
    </row>
    <row r="3262" spans="16:17" ht="15" customHeight="1" x14ac:dyDescent="0.3">
      <c r="P3262" s="23"/>
      <c r="Q3262" s="117"/>
    </row>
    <row r="3263" spans="16:17" ht="15" customHeight="1" x14ac:dyDescent="0.3">
      <c r="P3263" s="23"/>
      <c r="Q3263" s="117"/>
    </row>
    <row r="3264" spans="16:17" ht="15" customHeight="1" x14ac:dyDescent="0.3">
      <c r="P3264" s="23"/>
      <c r="Q3264" s="117"/>
    </row>
    <row r="3265" spans="16:17" ht="15" customHeight="1" x14ac:dyDescent="0.3">
      <c r="P3265" s="23"/>
      <c r="Q3265" s="117"/>
    </row>
    <row r="3266" spans="16:17" ht="15" customHeight="1" x14ac:dyDescent="0.3">
      <c r="P3266" s="23"/>
      <c r="Q3266" s="117"/>
    </row>
    <row r="3267" spans="16:17" ht="15" customHeight="1" x14ac:dyDescent="0.3">
      <c r="P3267" s="23"/>
      <c r="Q3267" s="117"/>
    </row>
    <row r="3268" spans="16:17" ht="15" customHeight="1" x14ac:dyDescent="0.3">
      <c r="P3268" s="23"/>
      <c r="Q3268" s="117"/>
    </row>
    <row r="3269" spans="16:17" ht="15" customHeight="1" x14ac:dyDescent="0.3">
      <c r="P3269" s="23"/>
      <c r="Q3269" s="117"/>
    </row>
    <row r="3270" spans="16:17" ht="15" customHeight="1" x14ac:dyDescent="0.3">
      <c r="P3270" s="23"/>
      <c r="Q3270" s="117"/>
    </row>
    <row r="3271" spans="16:17" ht="15" customHeight="1" x14ac:dyDescent="0.3">
      <c r="P3271" s="23"/>
      <c r="Q3271" s="117"/>
    </row>
    <row r="3272" spans="16:17" ht="15" customHeight="1" x14ac:dyDescent="0.3">
      <c r="P3272" s="23"/>
      <c r="Q3272" s="117"/>
    </row>
    <row r="3273" spans="16:17" ht="15" customHeight="1" x14ac:dyDescent="0.3">
      <c r="P3273" s="23"/>
      <c r="Q3273" s="117"/>
    </row>
    <row r="3274" spans="16:17" ht="15" customHeight="1" x14ac:dyDescent="0.3">
      <c r="P3274" s="23"/>
      <c r="Q3274" s="117"/>
    </row>
    <row r="3275" spans="16:17" ht="15" customHeight="1" x14ac:dyDescent="0.3">
      <c r="P3275" s="23"/>
      <c r="Q3275" s="117"/>
    </row>
    <row r="3276" spans="16:17" ht="15" customHeight="1" x14ac:dyDescent="0.3">
      <c r="P3276" s="23"/>
      <c r="Q3276" s="117"/>
    </row>
    <row r="3277" spans="16:17" ht="15" customHeight="1" x14ac:dyDescent="0.3">
      <c r="P3277" s="23"/>
      <c r="Q3277" s="117"/>
    </row>
    <row r="3278" spans="16:17" ht="15" customHeight="1" x14ac:dyDescent="0.3">
      <c r="P3278" s="23"/>
      <c r="Q3278" s="117"/>
    </row>
    <row r="3279" spans="16:17" ht="15" customHeight="1" x14ac:dyDescent="0.3">
      <c r="P3279" s="23"/>
      <c r="Q3279" s="117"/>
    </row>
    <row r="3280" spans="16:17" ht="15" customHeight="1" x14ac:dyDescent="0.3">
      <c r="P3280" s="23"/>
      <c r="Q3280" s="117"/>
    </row>
    <row r="3281" spans="16:17" ht="15" customHeight="1" x14ac:dyDescent="0.3">
      <c r="P3281" s="23"/>
      <c r="Q3281" s="117"/>
    </row>
    <row r="3282" spans="16:17" ht="15" customHeight="1" x14ac:dyDescent="0.3">
      <c r="P3282" s="23"/>
      <c r="Q3282" s="117"/>
    </row>
    <row r="3283" spans="16:17" ht="15" customHeight="1" x14ac:dyDescent="0.3">
      <c r="P3283" s="23"/>
      <c r="Q3283" s="117"/>
    </row>
    <row r="3284" spans="16:17" ht="15" customHeight="1" x14ac:dyDescent="0.3">
      <c r="P3284" s="23"/>
      <c r="Q3284" s="117"/>
    </row>
    <row r="3285" spans="16:17" ht="15" customHeight="1" x14ac:dyDescent="0.3">
      <c r="P3285" s="23"/>
      <c r="Q3285" s="117"/>
    </row>
    <row r="3286" spans="16:17" ht="15" customHeight="1" x14ac:dyDescent="0.3">
      <c r="P3286" s="23"/>
      <c r="Q3286" s="117"/>
    </row>
    <row r="3287" spans="16:17" ht="15" customHeight="1" x14ac:dyDescent="0.3">
      <c r="P3287" s="23"/>
      <c r="Q3287" s="117"/>
    </row>
    <row r="3288" spans="16:17" ht="15" customHeight="1" x14ac:dyDescent="0.3">
      <c r="P3288" s="23"/>
      <c r="Q3288" s="117"/>
    </row>
    <row r="3289" spans="16:17" ht="15" customHeight="1" x14ac:dyDescent="0.3">
      <c r="P3289" s="23"/>
      <c r="Q3289" s="117"/>
    </row>
    <row r="3290" spans="16:17" ht="15" customHeight="1" x14ac:dyDescent="0.3">
      <c r="P3290" s="23"/>
      <c r="Q3290" s="117"/>
    </row>
    <row r="3291" spans="16:17" ht="15" customHeight="1" x14ac:dyDescent="0.3">
      <c r="P3291" s="23"/>
      <c r="Q3291" s="117"/>
    </row>
    <row r="3292" spans="16:17" ht="15" customHeight="1" x14ac:dyDescent="0.3">
      <c r="P3292" s="23"/>
      <c r="Q3292" s="117"/>
    </row>
    <row r="3293" spans="16:17" ht="15" customHeight="1" x14ac:dyDescent="0.3">
      <c r="P3293" s="23"/>
      <c r="Q3293" s="117"/>
    </row>
    <row r="3294" spans="16:17" ht="15" customHeight="1" x14ac:dyDescent="0.3">
      <c r="P3294" s="23"/>
      <c r="Q3294" s="117"/>
    </row>
    <row r="3295" spans="16:17" ht="15" customHeight="1" x14ac:dyDescent="0.3">
      <c r="P3295" s="23"/>
      <c r="Q3295" s="117"/>
    </row>
    <row r="3296" spans="16:17" ht="15" customHeight="1" x14ac:dyDescent="0.3">
      <c r="P3296" s="23"/>
      <c r="Q3296" s="117"/>
    </row>
    <row r="3297" spans="16:17" ht="15" customHeight="1" x14ac:dyDescent="0.3">
      <c r="P3297" s="23"/>
      <c r="Q3297" s="117"/>
    </row>
    <row r="3298" spans="16:17" ht="15" customHeight="1" x14ac:dyDescent="0.3">
      <c r="P3298" s="23"/>
      <c r="Q3298" s="117"/>
    </row>
    <row r="3299" spans="16:17" ht="15" customHeight="1" x14ac:dyDescent="0.3">
      <c r="P3299" s="23"/>
      <c r="Q3299" s="117"/>
    </row>
    <row r="3300" spans="16:17" ht="15" customHeight="1" x14ac:dyDescent="0.3">
      <c r="P3300" s="23"/>
      <c r="Q3300" s="117"/>
    </row>
    <row r="3301" spans="16:17" ht="15" customHeight="1" x14ac:dyDescent="0.3">
      <c r="P3301" s="23"/>
      <c r="Q3301" s="117"/>
    </row>
    <row r="3302" spans="16:17" ht="15" customHeight="1" x14ac:dyDescent="0.3">
      <c r="P3302" s="23"/>
      <c r="Q3302" s="117"/>
    </row>
    <row r="3303" spans="16:17" ht="15" customHeight="1" x14ac:dyDescent="0.3">
      <c r="P3303" s="23"/>
      <c r="Q3303" s="117"/>
    </row>
    <row r="3304" spans="16:17" ht="15" customHeight="1" x14ac:dyDescent="0.3">
      <c r="P3304" s="23"/>
      <c r="Q3304" s="117"/>
    </row>
    <row r="3305" spans="16:17" ht="15" customHeight="1" x14ac:dyDescent="0.3">
      <c r="P3305" s="23"/>
      <c r="Q3305" s="117"/>
    </row>
    <row r="3306" spans="16:17" ht="15" customHeight="1" x14ac:dyDescent="0.3">
      <c r="P3306" s="23"/>
      <c r="Q3306" s="117"/>
    </row>
    <row r="3307" spans="16:17" ht="15" customHeight="1" x14ac:dyDescent="0.3">
      <c r="P3307" s="23"/>
      <c r="Q3307" s="117"/>
    </row>
    <row r="3308" spans="16:17" ht="15" customHeight="1" x14ac:dyDescent="0.3">
      <c r="P3308" s="23"/>
      <c r="Q3308" s="117"/>
    </row>
    <row r="3309" spans="16:17" ht="15" customHeight="1" x14ac:dyDescent="0.3">
      <c r="P3309" s="23"/>
      <c r="Q3309" s="117"/>
    </row>
    <row r="3310" spans="16:17" ht="15" customHeight="1" x14ac:dyDescent="0.3">
      <c r="P3310" s="23"/>
      <c r="Q3310" s="117"/>
    </row>
    <row r="3311" spans="16:17" ht="15" customHeight="1" x14ac:dyDescent="0.3">
      <c r="P3311" s="23"/>
      <c r="Q3311" s="117"/>
    </row>
    <row r="3312" spans="16:17" ht="15" customHeight="1" x14ac:dyDescent="0.3">
      <c r="P3312" s="23"/>
      <c r="Q3312" s="117"/>
    </row>
    <row r="3313" spans="16:17" ht="15" customHeight="1" x14ac:dyDescent="0.3">
      <c r="P3313" s="23"/>
      <c r="Q3313" s="117"/>
    </row>
    <row r="3314" spans="16:17" ht="15" customHeight="1" x14ac:dyDescent="0.3">
      <c r="P3314" s="23"/>
      <c r="Q3314" s="117"/>
    </row>
    <row r="3315" spans="16:17" ht="15" customHeight="1" x14ac:dyDescent="0.3">
      <c r="P3315" s="23"/>
      <c r="Q3315" s="117"/>
    </row>
    <row r="3316" spans="16:17" ht="15" customHeight="1" x14ac:dyDescent="0.3">
      <c r="P3316" s="23"/>
      <c r="Q3316" s="117"/>
    </row>
    <row r="3317" spans="16:17" ht="15" customHeight="1" x14ac:dyDescent="0.3">
      <c r="P3317" s="23"/>
      <c r="Q3317" s="117"/>
    </row>
    <row r="3318" spans="16:17" ht="15" customHeight="1" x14ac:dyDescent="0.3">
      <c r="P3318" s="23"/>
      <c r="Q3318" s="117"/>
    </row>
    <row r="3319" spans="16:17" ht="15" customHeight="1" x14ac:dyDescent="0.3">
      <c r="P3319" s="23"/>
      <c r="Q3319" s="117"/>
    </row>
    <row r="3320" spans="16:17" ht="15" customHeight="1" x14ac:dyDescent="0.3">
      <c r="P3320" s="23"/>
      <c r="Q3320" s="117"/>
    </row>
    <row r="3321" spans="16:17" ht="15" customHeight="1" x14ac:dyDescent="0.3">
      <c r="P3321" s="23"/>
      <c r="Q3321" s="117"/>
    </row>
    <row r="3322" spans="16:17" ht="15" customHeight="1" x14ac:dyDescent="0.3">
      <c r="P3322" s="23"/>
      <c r="Q3322" s="117"/>
    </row>
    <row r="3323" spans="16:17" ht="15" customHeight="1" x14ac:dyDescent="0.3">
      <c r="P3323" s="23"/>
      <c r="Q3323" s="117"/>
    </row>
    <row r="3324" spans="16:17" ht="15" customHeight="1" x14ac:dyDescent="0.3">
      <c r="P3324" s="23"/>
      <c r="Q3324" s="117"/>
    </row>
    <row r="3325" spans="16:17" ht="15" customHeight="1" x14ac:dyDescent="0.3">
      <c r="P3325" s="23"/>
      <c r="Q3325" s="117"/>
    </row>
    <row r="3326" spans="16:17" ht="15" customHeight="1" x14ac:dyDescent="0.3">
      <c r="P3326" s="23"/>
      <c r="Q3326" s="117"/>
    </row>
    <row r="3327" spans="16:17" ht="15" customHeight="1" x14ac:dyDescent="0.3">
      <c r="P3327" s="23"/>
      <c r="Q3327" s="117"/>
    </row>
    <row r="3328" spans="16:17" ht="15" customHeight="1" x14ac:dyDescent="0.3">
      <c r="P3328" s="23"/>
      <c r="Q3328" s="117"/>
    </row>
    <row r="3329" spans="16:17" ht="15" customHeight="1" x14ac:dyDescent="0.3">
      <c r="P3329" s="23"/>
      <c r="Q3329" s="117"/>
    </row>
    <row r="3330" spans="16:17" ht="15" customHeight="1" x14ac:dyDescent="0.3">
      <c r="P3330" s="23"/>
      <c r="Q3330" s="117"/>
    </row>
    <row r="3331" spans="16:17" ht="15" customHeight="1" x14ac:dyDescent="0.3">
      <c r="P3331" s="23"/>
      <c r="Q3331" s="117"/>
    </row>
    <row r="3332" spans="16:17" ht="15" customHeight="1" x14ac:dyDescent="0.3">
      <c r="P3332" s="23"/>
      <c r="Q3332" s="117"/>
    </row>
    <row r="3333" spans="16:17" ht="15" customHeight="1" x14ac:dyDescent="0.3">
      <c r="P3333" s="23"/>
      <c r="Q3333" s="117"/>
    </row>
    <row r="3334" spans="16:17" ht="15" customHeight="1" x14ac:dyDescent="0.3">
      <c r="P3334" s="23"/>
      <c r="Q3334" s="117"/>
    </row>
    <row r="3335" spans="16:17" ht="15" customHeight="1" x14ac:dyDescent="0.3">
      <c r="P3335" s="23"/>
      <c r="Q3335" s="117"/>
    </row>
    <row r="3336" spans="16:17" ht="15" customHeight="1" x14ac:dyDescent="0.3">
      <c r="P3336" s="23"/>
      <c r="Q3336" s="117"/>
    </row>
    <row r="3337" spans="16:17" ht="15" customHeight="1" x14ac:dyDescent="0.3">
      <c r="P3337" s="23"/>
      <c r="Q3337" s="117"/>
    </row>
    <row r="3338" spans="16:17" ht="15" customHeight="1" x14ac:dyDescent="0.3">
      <c r="P3338" s="23"/>
      <c r="Q3338" s="117"/>
    </row>
    <row r="3339" spans="16:17" ht="15" customHeight="1" x14ac:dyDescent="0.3">
      <c r="P3339" s="23"/>
      <c r="Q3339" s="117"/>
    </row>
    <row r="3340" spans="16:17" ht="15" customHeight="1" x14ac:dyDescent="0.3">
      <c r="P3340" s="23"/>
      <c r="Q3340" s="117"/>
    </row>
    <row r="3341" spans="16:17" ht="15" customHeight="1" x14ac:dyDescent="0.3">
      <c r="P3341" s="23"/>
      <c r="Q3341" s="117"/>
    </row>
    <row r="3342" spans="16:17" ht="15" customHeight="1" x14ac:dyDescent="0.3">
      <c r="P3342" s="23"/>
      <c r="Q3342" s="117"/>
    </row>
    <row r="3343" spans="16:17" ht="15" customHeight="1" x14ac:dyDescent="0.3">
      <c r="P3343" s="23"/>
      <c r="Q3343" s="117"/>
    </row>
    <row r="3344" spans="16:17" ht="15" customHeight="1" x14ac:dyDescent="0.3">
      <c r="P3344" s="23"/>
      <c r="Q3344" s="117"/>
    </row>
    <row r="3345" spans="16:17" ht="15" customHeight="1" x14ac:dyDescent="0.3">
      <c r="P3345" s="23"/>
      <c r="Q3345" s="117"/>
    </row>
    <row r="3346" spans="16:17" ht="15" customHeight="1" x14ac:dyDescent="0.3">
      <c r="P3346" s="23"/>
      <c r="Q3346" s="117"/>
    </row>
    <row r="3347" spans="16:17" ht="15" customHeight="1" x14ac:dyDescent="0.3">
      <c r="P3347" s="23"/>
      <c r="Q3347" s="117"/>
    </row>
    <row r="3348" spans="16:17" ht="15" customHeight="1" x14ac:dyDescent="0.3">
      <c r="P3348" s="23"/>
      <c r="Q3348" s="117"/>
    </row>
    <row r="3349" spans="16:17" ht="15" customHeight="1" x14ac:dyDescent="0.3">
      <c r="P3349" s="23"/>
      <c r="Q3349" s="117"/>
    </row>
    <row r="3350" spans="16:17" ht="15" customHeight="1" x14ac:dyDescent="0.3">
      <c r="P3350" s="23"/>
      <c r="Q3350" s="117"/>
    </row>
    <row r="3351" spans="16:17" ht="15" customHeight="1" x14ac:dyDescent="0.3">
      <c r="P3351" s="23"/>
      <c r="Q3351" s="117"/>
    </row>
    <row r="3352" spans="16:17" ht="15" customHeight="1" x14ac:dyDescent="0.3">
      <c r="P3352" s="23"/>
      <c r="Q3352" s="117"/>
    </row>
    <row r="3353" spans="16:17" ht="15" customHeight="1" x14ac:dyDescent="0.3">
      <c r="P3353" s="23"/>
      <c r="Q3353" s="117"/>
    </row>
    <row r="3354" spans="16:17" ht="15" customHeight="1" x14ac:dyDescent="0.3">
      <c r="P3354" s="23"/>
      <c r="Q3354" s="117"/>
    </row>
    <row r="3355" spans="16:17" ht="15" customHeight="1" x14ac:dyDescent="0.3">
      <c r="P3355" s="23"/>
      <c r="Q3355" s="117"/>
    </row>
    <row r="3356" spans="16:17" ht="15" customHeight="1" x14ac:dyDescent="0.3">
      <c r="P3356" s="23"/>
      <c r="Q3356" s="117"/>
    </row>
    <row r="3357" spans="16:17" ht="15" customHeight="1" x14ac:dyDescent="0.3">
      <c r="P3357" s="23"/>
      <c r="Q3357" s="117"/>
    </row>
    <row r="3358" spans="16:17" ht="15" customHeight="1" x14ac:dyDescent="0.3">
      <c r="P3358" s="23"/>
      <c r="Q3358" s="117"/>
    </row>
    <row r="3359" spans="16:17" ht="15" customHeight="1" x14ac:dyDescent="0.3">
      <c r="P3359" s="23"/>
      <c r="Q3359" s="117"/>
    </row>
    <row r="3360" spans="16:17" ht="15" customHeight="1" x14ac:dyDescent="0.3">
      <c r="P3360" s="23"/>
      <c r="Q3360" s="117"/>
    </row>
    <row r="3361" spans="16:17" ht="15" customHeight="1" x14ac:dyDescent="0.3">
      <c r="P3361" s="23"/>
      <c r="Q3361" s="117"/>
    </row>
    <row r="3362" spans="16:17" ht="15" customHeight="1" x14ac:dyDescent="0.3">
      <c r="P3362" s="23"/>
      <c r="Q3362" s="117"/>
    </row>
    <row r="3363" spans="16:17" ht="15" customHeight="1" x14ac:dyDescent="0.3">
      <c r="P3363" s="23"/>
      <c r="Q3363" s="117"/>
    </row>
    <row r="3364" spans="16:17" ht="15" customHeight="1" x14ac:dyDescent="0.3">
      <c r="P3364" s="23"/>
      <c r="Q3364" s="117"/>
    </row>
    <row r="3365" spans="16:17" ht="15" customHeight="1" x14ac:dyDescent="0.3">
      <c r="P3365" s="23"/>
      <c r="Q3365" s="117"/>
    </row>
    <row r="3366" spans="16:17" ht="15" customHeight="1" x14ac:dyDescent="0.3">
      <c r="P3366" s="23"/>
      <c r="Q3366" s="117"/>
    </row>
    <row r="3367" spans="16:17" ht="15" customHeight="1" x14ac:dyDescent="0.3">
      <c r="P3367" s="23"/>
      <c r="Q3367" s="117"/>
    </row>
    <row r="3368" spans="16:17" ht="15" customHeight="1" x14ac:dyDescent="0.3">
      <c r="P3368" s="23"/>
      <c r="Q3368" s="117"/>
    </row>
    <row r="3369" spans="16:17" ht="15" customHeight="1" x14ac:dyDescent="0.3">
      <c r="P3369" s="23"/>
      <c r="Q3369" s="117"/>
    </row>
    <row r="3370" spans="16:17" ht="15" customHeight="1" x14ac:dyDescent="0.3">
      <c r="P3370" s="23"/>
      <c r="Q3370" s="117"/>
    </row>
    <row r="3371" spans="16:17" ht="15" customHeight="1" x14ac:dyDescent="0.3">
      <c r="P3371" s="23"/>
      <c r="Q3371" s="117"/>
    </row>
    <row r="3372" spans="16:17" ht="15" customHeight="1" x14ac:dyDescent="0.3">
      <c r="P3372" s="23"/>
      <c r="Q3372" s="117"/>
    </row>
    <row r="3373" spans="16:17" ht="15" customHeight="1" x14ac:dyDescent="0.3">
      <c r="P3373" s="23"/>
      <c r="Q3373" s="117"/>
    </row>
    <row r="3374" spans="16:17" ht="15" customHeight="1" x14ac:dyDescent="0.3">
      <c r="P3374" s="23"/>
      <c r="Q3374" s="117"/>
    </row>
    <row r="3375" spans="16:17" ht="15" customHeight="1" x14ac:dyDescent="0.3">
      <c r="P3375" s="23"/>
      <c r="Q3375" s="117"/>
    </row>
    <row r="3376" spans="16:17" ht="15" customHeight="1" x14ac:dyDescent="0.3">
      <c r="P3376" s="23"/>
      <c r="Q3376" s="117"/>
    </row>
    <row r="3377" spans="16:17" ht="15" customHeight="1" x14ac:dyDescent="0.3">
      <c r="P3377" s="23"/>
      <c r="Q3377" s="117"/>
    </row>
    <row r="3378" spans="16:17" ht="15" customHeight="1" x14ac:dyDescent="0.3">
      <c r="P3378" s="23"/>
      <c r="Q3378" s="117"/>
    </row>
    <row r="3379" spans="16:17" ht="15" customHeight="1" x14ac:dyDescent="0.3">
      <c r="P3379" s="23"/>
      <c r="Q3379" s="117"/>
    </row>
    <row r="3380" spans="16:17" ht="15" customHeight="1" x14ac:dyDescent="0.3">
      <c r="P3380" s="23"/>
      <c r="Q3380" s="117"/>
    </row>
    <row r="3381" spans="16:17" ht="15" customHeight="1" x14ac:dyDescent="0.3">
      <c r="P3381" s="23"/>
      <c r="Q3381" s="117"/>
    </row>
    <row r="3382" spans="16:17" ht="15" customHeight="1" x14ac:dyDescent="0.3">
      <c r="P3382" s="23"/>
      <c r="Q3382" s="117"/>
    </row>
    <row r="3383" spans="16:17" ht="15" customHeight="1" x14ac:dyDescent="0.3">
      <c r="P3383" s="23"/>
      <c r="Q3383" s="117"/>
    </row>
    <row r="3384" spans="16:17" ht="15" customHeight="1" x14ac:dyDescent="0.3">
      <c r="P3384" s="23"/>
      <c r="Q3384" s="117"/>
    </row>
    <row r="3385" spans="16:17" ht="15" customHeight="1" x14ac:dyDescent="0.3">
      <c r="P3385" s="23"/>
      <c r="Q3385" s="117"/>
    </row>
    <row r="3386" spans="16:17" ht="15" customHeight="1" x14ac:dyDescent="0.3">
      <c r="P3386" s="23"/>
      <c r="Q3386" s="117"/>
    </row>
    <row r="3387" spans="16:17" ht="15" customHeight="1" x14ac:dyDescent="0.3">
      <c r="P3387" s="23"/>
      <c r="Q3387" s="117"/>
    </row>
    <row r="3388" spans="16:17" ht="15" customHeight="1" x14ac:dyDescent="0.3">
      <c r="P3388" s="23"/>
      <c r="Q3388" s="117"/>
    </row>
    <row r="3389" spans="16:17" ht="15" customHeight="1" x14ac:dyDescent="0.3">
      <c r="P3389" s="23"/>
      <c r="Q3389" s="117"/>
    </row>
    <row r="3390" spans="16:17" ht="15" customHeight="1" x14ac:dyDescent="0.3">
      <c r="P3390" s="23"/>
      <c r="Q3390" s="117"/>
    </row>
    <row r="3391" spans="16:17" ht="15" customHeight="1" x14ac:dyDescent="0.3">
      <c r="P3391" s="23"/>
      <c r="Q3391" s="117"/>
    </row>
    <row r="3392" spans="16:17" ht="15" customHeight="1" x14ac:dyDescent="0.3">
      <c r="P3392" s="23"/>
      <c r="Q3392" s="117"/>
    </row>
    <row r="3393" spans="16:17" ht="15" customHeight="1" x14ac:dyDescent="0.3">
      <c r="P3393" s="23"/>
      <c r="Q3393" s="117"/>
    </row>
    <row r="3394" spans="16:17" ht="15" customHeight="1" x14ac:dyDescent="0.3">
      <c r="P3394" s="23"/>
      <c r="Q3394" s="117"/>
    </row>
    <row r="3395" spans="16:17" ht="15" customHeight="1" x14ac:dyDescent="0.3">
      <c r="P3395" s="23"/>
      <c r="Q3395" s="117"/>
    </row>
    <row r="3396" spans="16:17" ht="15" customHeight="1" x14ac:dyDescent="0.3">
      <c r="P3396" s="23"/>
      <c r="Q3396" s="117"/>
    </row>
    <row r="3397" spans="16:17" ht="15" customHeight="1" x14ac:dyDescent="0.3">
      <c r="P3397" s="23"/>
      <c r="Q3397" s="117"/>
    </row>
    <row r="3398" spans="16:17" ht="15" customHeight="1" x14ac:dyDescent="0.3">
      <c r="P3398" s="23"/>
      <c r="Q3398" s="117"/>
    </row>
    <row r="3399" spans="16:17" ht="15" customHeight="1" x14ac:dyDescent="0.3">
      <c r="P3399" s="23"/>
      <c r="Q3399" s="117"/>
    </row>
    <row r="3400" spans="16:17" ht="15" customHeight="1" x14ac:dyDescent="0.3">
      <c r="P3400" s="23"/>
      <c r="Q3400" s="117"/>
    </row>
    <row r="3401" spans="16:17" ht="15" customHeight="1" x14ac:dyDescent="0.3">
      <c r="P3401" s="23"/>
      <c r="Q3401" s="117"/>
    </row>
    <row r="3402" spans="16:17" ht="15" customHeight="1" x14ac:dyDescent="0.3">
      <c r="P3402" s="23"/>
      <c r="Q3402" s="117"/>
    </row>
    <row r="3403" spans="16:17" ht="15" customHeight="1" x14ac:dyDescent="0.3">
      <c r="P3403" s="23"/>
      <c r="Q3403" s="117"/>
    </row>
    <row r="3404" spans="16:17" ht="15" customHeight="1" x14ac:dyDescent="0.3">
      <c r="P3404" s="23"/>
      <c r="Q3404" s="117"/>
    </row>
    <row r="3405" spans="16:17" ht="15" customHeight="1" x14ac:dyDescent="0.3">
      <c r="P3405" s="23"/>
      <c r="Q3405" s="117"/>
    </row>
    <row r="3406" spans="16:17" ht="15" customHeight="1" x14ac:dyDescent="0.3">
      <c r="P3406" s="23"/>
      <c r="Q3406" s="117"/>
    </row>
    <row r="3407" spans="16:17" ht="15" customHeight="1" x14ac:dyDescent="0.3">
      <c r="P3407" s="23"/>
      <c r="Q3407" s="117"/>
    </row>
    <row r="3408" spans="16:17" ht="15" customHeight="1" x14ac:dyDescent="0.3">
      <c r="P3408" s="23"/>
      <c r="Q3408" s="117"/>
    </row>
    <row r="3409" spans="16:17" ht="15" customHeight="1" x14ac:dyDescent="0.3">
      <c r="P3409" s="23"/>
      <c r="Q3409" s="117"/>
    </row>
    <row r="3410" spans="16:17" ht="15" customHeight="1" x14ac:dyDescent="0.3">
      <c r="P3410" s="23"/>
      <c r="Q3410" s="117"/>
    </row>
    <row r="3411" spans="16:17" ht="15" customHeight="1" x14ac:dyDescent="0.3">
      <c r="P3411" s="23"/>
      <c r="Q3411" s="117"/>
    </row>
    <row r="3412" spans="16:17" ht="15" customHeight="1" x14ac:dyDescent="0.3">
      <c r="P3412" s="23"/>
      <c r="Q3412" s="117"/>
    </row>
    <row r="3413" spans="16:17" ht="15" customHeight="1" x14ac:dyDescent="0.3">
      <c r="P3413" s="23"/>
      <c r="Q3413" s="117"/>
    </row>
    <row r="3414" spans="16:17" ht="15" customHeight="1" x14ac:dyDescent="0.3">
      <c r="P3414" s="23"/>
      <c r="Q3414" s="117"/>
    </row>
    <row r="3415" spans="16:17" ht="15" customHeight="1" x14ac:dyDescent="0.3">
      <c r="P3415" s="23"/>
      <c r="Q3415" s="117"/>
    </row>
    <row r="3416" spans="16:17" ht="15" customHeight="1" x14ac:dyDescent="0.3">
      <c r="P3416" s="23"/>
      <c r="Q3416" s="117"/>
    </row>
    <row r="3417" spans="16:17" ht="15" customHeight="1" x14ac:dyDescent="0.3">
      <c r="P3417" s="23"/>
      <c r="Q3417" s="117"/>
    </row>
    <row r="3418" spans="16:17" ht="15" customHeight="1" x14ac:dyDescent="0.3">
      <c r="P3418" s="23"/>
      <c r="Q3418" s="117"/>
    </row>
    <row r="3419" spans="16:17" ht="15" customHeight="1" x14ac:dyDescent="0.3">
      <c r="P3419" s="23"/>
      <c r="Q3419" s="117"/>
    </row>
    <row r="3420" spans="16:17" ht="15" customHeight="1" x14ac:dyDescent="0.3">
      <c r="P3420" s="23"/>
      <c r="Q3420" s="117"/>
    </row>
    <row r="3421" spans="16:17" ht="15" customHeight="1" x14ac:dyDescent="0.3">
      <c r="P3421" s="23"/>
      <c r="Q3421" s="117"/>
    </row>
    <row r="3422" spans="16:17" ht="15" customHeight="1" x14ac:dyDescent="0.3">
      <c r="P3422" s="23"/>
      <c r="Q3422" s="117"/>
    </row>
    <row r="3423" spans="16:17" ht="15" customHeight="1" x14ac:dyDescent="0.3">
      <c r="P3423" s="23"/>
      <c r="Q3423" s="117"/>
    </row>
    <row r="3424" spans="16:17" ht="15" customHeight="1" x14ac:dyDescent="0.3">
      <c r="P3424" s="23"/>
      <c r="Q3424" s="117"/>
    </row>
    <row r="3425" spans="16:17" ht="15" customHeight="1" x14ac:dyDescent="0.3">
      <c r="P3425" s="23"/>
      <c r="Q3425" s="117"/>
    </row>
    <row r="5436" spans="6:8" ht="15" customHeight="1" x14ac:dyDescent="0.3">
      <c r="F5436">
        <v>5301</v>
      </c>
      <c r="G5436">
        <v>8263</v>
      </c>
      <c r="H5436">
        <v>7715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5"/>
  <sheetViews>
    <sheetView zoomScaleNormal="100" workbookViewId="0">
      <selection activeCell="E5" sqref="E5"/>
    </sheetView>
  </sheetViews>
  <sheetFormatPr baseColWidth="10" defaultColWidth="14.44140625" defaultRowHeight="15" customHeight="1" x14ac:dyDescent="0.3"/>
  <cols>
    <col min="1" max="1" width="12.33203125" customWidth="1"/>
    <col min="2" max="2" width="5.109375" customWidth="1"/>
    <col min="3" max="3" width="5.5546875" customWidth="1"/>
    <col min="4" max="4" width="10.44140625" customWidth="1"/>
    <col min="5" max="5" width="11.88671875" customWidth="1"/>
    <col min="6" max="6" width="10.44140625" customWidth="1"/>
    <col min="8" max="8" width="10.6640625" customWidth="1"/>
    <col min="9" max="9" width="6.33203125" customWidth="1"/>
    <col min="10" max="10" width="11.5546875" customWidth="1"/>
    <col min="11" max="11" width="5.5546875" customWidth="1"/>
    <col min="12" max="12" width="15.33203125" customWidth="1"/>
    <col min="13" max="13" width="8.44140625" customWidth="1"/>
    <col min="14" max="14" width="11.44140625" customWidth="1"/>
  </cols>
  <sheetData>
    <row r="1" spans="1:14" ht="15.75" customHeight="1" x14ac:dyDescent="0.3">
      <c r="A1" s="25" t="s">
        <v>354</v>
      </c>
      <c r="B1" s="25" t="s">
        <v>355</v>
      </c>
      <c r="C1" s="25" t="s">
        <v>356</v>
      </c>
      <c r="D1" s="25" t="s">
        <v>357</v>
      </c>
      <c r="E1" s="25" t="s">
        <v>358</v>
      </c>
      <c r="F1" s="25" t="s">
        <v>359</v>
      </c>
      <c r="G1" s="25" t="s">
        <v>360</v>
      </c>
      <c r="H1" s="25" t="s">
        <v>361</v>
      </c>
      <c r="I1" s="25" t="s">
        <v>362</v>
      </c>
      <c r="J1" s="25" t="s">
        <v>363</v>
      </c>
      <c r="K1" s="27"/>
      <c r="L1" s="27"/>
      <c r="M1" s="27"/>
      <c r="N1" s="27"/>
    </row>
    <row r="2" spans="1:14" ht="15.75" customHeight="1" x14ac:dyDescent="0.3">
      <c r="A2" s="34">
        <v>1</v>
      </c>
      <c r="B2" s="34">
        <v>1</v>
      </c>
      <c r="C2" s="34">
        <v>102</v>
      </c>
      <c r="D2" s="34">
        <v>1</v>
      </c>
      <c r="E2" s="179">
        <v>43514</v>
      </c>
      <c r="F2" s="180">
        <v>5301</v>
      </c>
      <c r="G2" s="34">
        <v>7194</v>
      </c>
      <c r="H2" s="180">
        <v>6963</v>
      </c>
      <c r="I2" s="34">
        <v>12</v>
      </c>
      <c r="J2" s="181">
        <f>+(((G2-F2)-(H2-F2))/(H2-F2))*100</f>
        <v>13.898916967509026</v>
      </c>
      <c r="K2" s="182"/>
      <c r="L2" s="182"/>
      <c r="M2" s="182"/>
      <c r="N2" s="182"/>
    </row>
    <row r="3" spans="1:14" ht="15.75" customHeight="1" x14ac:dyDescent="0.3">
      <c r="A3" s="34">
        <v>2</v>
      </c>
      <c r="B3" s="34">
        <v>2</v>
      </c>
      <c r="C3" s="34">
        <v>102</v>
      </c>
      <c r="D3" s="34">
        <v>1</v>
      </c>
      <c r="E3" s="179">
        <v>43514</v>
      </c>
      <c r="F3" s="180">
        <v>5190</v>
      </c>
      <c r="G3" s="34">
        <v>6963</v>
      </c>
      <c r="H3" s="180">
        <v>6746</v>
      </c>
      <c r="I3" s="34"/>
      <c r="J3" s="181">
        <f t="shared" ref="J3:J1954" si="0">+(((G3-F3)-(H3-F3))/(H3-F3))*100</f>
        <v>13.946015424164523</v>
      </c>
      <c r="K3" s="182"/>
      <c r="L3" s="182"/>
      <c r="M3" s="182"/>
      <c r="N3" s="182"/>
    </row>
    <row r="4" spans="1:14" ht="15.75" customHeight="1" x14ac:dyDescent="0.3">
      <c r="A4" s="34">
        <v>3</v>
      </c>
      <c r="B4" s="34">
        <v>3</v>
      </c>
      <c r="C4" s="34">
        <v>104</v>
      </c>
      <c r="D4" s="34">
        <v>1</v>
      </c>
      <c r="E4" s="179">
        <v>43514</v>
      </c>
      <c r="F4" s="180">
        <v>5258</v>
      </c>
      <c r="G4" s="34">
        <v>8211</v>
      </c>
      <c r="H4" s="180">
        <v>7784</v>
      </c>
      <c r="I4" s="34">
        <v>8</v>
      </c>
      <c r="J4" s="181">
        <f t="shared" si="0"/>
        <v>16.904196357878067</v>
      </c>
      <c r="K4" s="182"/>
      <c r="L4" s="182"/>
      <c r="M4" s="182"/>
      <c r="N4" s="182"/>
    </row>
    <row r="5" spans="1:14" ht="15.75" customHeight="1" x14ac:dyDescent="0.3">
      <c r="A5" s="34">
        <v>4</v>
      </c>
      <c r="B5" s="34">
        <v>4</v>
      </c>
      <c r="C5" s="34">
        <v>104</v>
      </c>
      <c r="D5" s="34">
        <v>1</v>
      </c>
      <c r="E5" s="179">
        <v>43514</v>
      </c>
      <c r="F5" s="180">
        <v>5259</v>
      </c>
      <c r="G5" s="34">
        <v>8193</v>
      </c>
      <c r="H5" s="180">
        <v>7767</v>
      </c>
      <c r="I5" s="34"/>
      <c r="J5" s="181">
        <f t="shared" si="0"/>
        <v>16.985645933014354</v>
      </c>
      <c r="K5" s="182"/>
      <c r="L5" s="182"/>
      <c r="M5" s="182"/>
      <c r="N5" s="182"/>
    </row>
    <row r="6" spans="1:14" ht="15.75" customHeight="1" x14ac:dyDescent="0.3">
      <c r="A6" s="34">
        <v>5</v>
      </c>
      <c r="B6" s="34">
        <v>5</v>
      </c>
      <c r="C6" s="34">
        <v>107</v>
      </c>
      <c r="D6" s="34">
        <v>1</v>
      </c>
      <c r="E6" s="179">
        <v>43514</v>
      </c>
      <c r="F6" s="180">
        <v>5236</v>
      </c>
      <c r="G6" s="34">
        <v>7923</v>
      </c>
      <c r="H6" s="180">
        <v>7474</v>
      </c>
      <c r="I6" s="34">
        <v>10</v>
      </c>
      <c r="J6" s="181">
        <f t="shared" si="0"/>
        <v>20.062555853440571</v>
      </c>
      <c r="K6" s="182"/>
      <c r="L6" s="182"/>
      <c r="M6" s="182"/>
      <c r="N6" s="182"/>
    </row>
    <row r="7" spans="1:14" ht="15.75" customHeight="1" x14ac:dyDescent="0.3">
      <c r="A7" s="34">
        <v>6</v>
      </c>
      <c r="B7" s="34">
        <v>6</v>
      </c>
      <c r="C7" s="34">
        <v>107</v>
      </c>
      <c r="D7" s="34">
        <v>1</v>
      </c>
      <c r="E7" s="179">
        <v>43514</v>
      </c>
      <c r="F7" s="180">
        <v>5259</v>
      </c>
      <c r="G7" s="34">
        <v>7658</v>
      </c>
      <c r="H7" s="180">
        <v>7288</v>
      </c>
      <c r="I7" s="34"/>
      <c r="J7" s="181">
        <f t="shared" si="0"/>
        <v>18.235584031542633</v>
      </c>
      <c r="K7" s="182"/>
      <c r="L7" s="182"/>
      <c r="M7" s="182"/>
      <c r="N7" s="182"/>
    </row>
    <row r="8" spans="1:14" ht="15.75" customHeight="1" x14ac:dyDescent="0.3">
      <c r="A8" s="34">
        <v>7</v>
      </c>
      <c r="B8" s="34">
        <v>7</v>
      </c>
      <c r="C8" s="34">
        <v>108</v>
      </c>
      <c r="D8" s="34">
        <v>1</v>
      </c>
      <c r="E8" s="179">
        <v>43514</v>
      </c>
      <c r="F8" s="180">
        <v>5232</v>
      </c>
      <c r="G8" s="34">
        <v>8351</v>
      </c>
      <c r="H8" s="180">
        <v>7792</v>
      </c>
      <c r="I8" s="34">
        <v>12</v>
      </c>
      <c r="J8" s="181">
        <f t="shared" si="0"/>
        <v>21.8359375</v>
      </c>
      <c r="K8" s="182"/>
      <c r="L8" s="182"/>
      <c r="M8" s="182"/>
      <c r="N8" s="182"/>
    </row>
    <row r="9" spans="1:14" ht="15.75" customHeight="1" x14ac:dyDescent="0.3">
      <c r="A9" s="34">
        <v>8</v>
      </c>
      <c r="B9" s="34">
        <v>8</v>
      </c>
      <c r="C9" s="34">
        <v>108</v>
      </c>
      <c r="D9" s="34">
        <v>1</v>
      </c>
      <c r="E9" s="179">
        <v>43514</v>
      </c>
      <c r="F9" s="180">
        <v>5221</v>
      </c>
      <c r="G9" s="34">
        <v>8221</v>
      </c>
      <c r="H9" s="180">
        <v>7698</v>
      </c>
      <c r="I9" s="34"/>
      <c r="J9" s="181">
        <f t="shared" si="0"/>
        <v>21.114251110213971</v>
      </c>
      <c r="K9" s="182"/>
      <c r="L9" s="182"/>
      <c r="M9" s="182"/>
      <c r="N9" s="182"/>
    </row>
    <row r="10" spans="1:14" ht="15.75" customHeight="1" x14ac:dyDescent="0.3">
      <c r="A10" s="34">
        <v>9</v>
      </c>
      <c r="B10" s="34">
        <v>9</v>
      </c>
      <c r="C10" s="34">
        <v>109</v>
      </c>
      <c r="D10" s="34">
        <v>1</v>
      </c>
      <c r="E10" s="179">
        <v>43514</v>
      </c>
      <c r="F10" s="180">
        <v>5188</v>
      </c>
      <c r="G10" s="34">
        <v>6829</v>
      </c>
      <c r="H10" s="180">
        <v>6580</v>
      </c>
      <c r="I10" s="34">
        <v>9</v>
      </c>
      <c r="J10" s="181">
        <f t="shared" si="0"/>
        <v>17.887931034482758</v>
      </c>
      <c r="K10" s="182"/>
      <c r="L10" s="182"/>
      <c r="M10" s="182"/>
      <c r="N10" s="182"/>
    </row>
    <row r="11" spans="1:14" ht="15.75" customHeight="1" x14ac:dyDescent="0.3">
      <c r="A11" s="34">
        <v>10</v>
      </c>
      <c r="B11" s="34">
        <v>10</v>
      </c>
      <c r="C11" s="34">
        <v>109</v>
      </c>
      <c r="D11" s="34">
        <v>1</v>
      </c>
      <c r="E11" s="179">
        <v>43514</v>
      </c>
      <c r="F11" s="180">
        <v>5232</v>
      </c>
      <c r="G11" s="34">
        <v>6711</v>
      </c>
      <c r="H11" s="180">
        <v>6516</v>
      </c>
      <c r="I11" s="34"/>
      <c r="J11" s="181">
        <f t="shared" si="0"/>
        <v>15.186915887850466</v>
      </c>
      <c r="K11" s="182"/>
      <c r="L11" s="182"/>
      <c r="M11" s="182"/>
      <c r="N11" s="182"/>
    </row>
    <row r="12" spans="1:14" ht="15.75" customHeight="1" x14ac:dyDescent="0.3">
      <c r="A12" s="34">
        <v>11</v>
      </c>
      <c r="B12" s="34">
        <v>11</v>
      </c>
      <c r="C12" s="34">
        <v>112</v>
      </c>
      <c r="D12" s="34">
        <v>1</v>
      </c>
      <c r="E12" s="179">
        <v>43514</v>
      </c>
      <c r="F12" s="180">
        <v>5213</v>
      </c>
      <c r="G12" s="34">
        <v>9019</v>
      </c>
      <c r="H12" s="180">
        <v>7675</v>
      </c>
      <c r="I12" s="34">
        <v>9</v>
      </c>
      <c r="J12" s="181">
        <f t="shared" si="0"/>
        <v>54.589764419171402</v>
      </c>
      <c r="K12" s="182"/>
      <c r="L12" s="182"/>
      <c r="M12" s="182"/>
      <c r="N12" s="182"/>
    </row>
    <row r="13" spans="1:14" ht="15.75" customHeight="1" x14ac:dyDescent="0.3">
      <c r="A13" s="34">
        <v>12</v>
      </c>
      <c r="B13" s="34">
        <v>12</v>
      </c>
      <c r="C13" s="34">
        <v>112</v>
      </c>
      <c r="D13" s="34">
        <v>1</v>
      </c>
      <c r="E13" s="179">
        <v>43514</v>
      </c>
      <c r="F13" s="180">
        <v>5232</v>
      </c>
      <c r="G13" s="34">
        <v>9109</v>
      </c>
      <c r="H13" s="180">
        <v>7776</v>
      </c>
      <c r="I13" s="34"/>
      <c r="J13" s="181">
        <f t="shared" si="0"/>
        <v>52.39779874213837</v>
      </c>
      <c r="K13" s="182"/>
      <c r="L13" s="182"/>
      <c r="M13" s="182"/>
      <c r="N13" s="182"/>
    </row>
    <row r="14" spans="1:14" ht="15.75" customHeight="1" x14ac:dyDescent="0.3">
      <c r="A14" s="34">
        <v>13</v>
      </c>
      <c r="B14" s="34">
        <v>13</v>
      </c>
      <c r="C14" s="34">
        <v>115</v>
      </c>
      <c r="D14" s="34">
        <v>1</v>
      </c>
      <c r="E14" s="179">
        <v>43514</v>
      </c>
      <c r="F14" s="180">
        <v>5314</v>
      </c>
      <c r="G14" s="34">
        <v>8051</v>
      </c>
      <c r="H14" s="180">
        <v>7258</v>
      </c>
      <c r="I14" s="34">
        <v>10</v>
      </c>
      <c r="J14" s="181">
        <f t="shared" si="0"/>
        <v>40.792181069958851</v>
      </c>
      <c r="K14" s="182"/>
      <c r="L14" s="182"/>
      <c r="M14" s="182"/>
      <c r="N14" s="182"/>
    </row>
    <row r="15" spans="1:14" ht="15.75" customHeight="1" x14ac:dyDescent="0.3">
      <c r="A15" s="34">
        <v>14</v>
      </c>
      <c r="B15" s="34">
        <v>14</v>
      </c>
      <c r="C15" s="34">
        <v>115</v>
      </c>
      <c r="D15" s="34">
        <v>1</v>
      </c>
      <c r="E15" s="179">
        <v>43514</v>
      </c>
      <c r="F15" s="180">
        <v>5249</v>
      </c>
      <c r="G15" s="34">
        <v>8111</v>
      </c>
      <c r="H15" s="180">
        <v>7324</v>
      </c>
      <c r="I15" s="34"/>
      <c r="J15" s="181">
        <f t="shared" si="0"/>
        <v>37.927710843373497</v>
      </c>
      <c r="K15" s="182"/>
      <c r="L15" s="182"/>
      <c r="M15" s="182"/>
      <c r="N15" s="182"/>
    </row>
    <row r="16" spans="1:14" ht="15.75" customHeight="1" x14ac:dyDescent="0.3">
      <c r="A16" s="34">
        <v>15</v>
      </c>
      <c r="B16" s="34">
        <v>15</v>
      </c>
      <c r="C16" s="34">
        <v>116</v>
      </c>
      <c r="D16" s="34">
        <v>1</v>
      </c>
      <c r="E16" s="179">
        <v>43514</v>
      </c>
      <c r="F16" s="180">
        <v>5231</v>
      </c>
      <c r="G16" s="34">
        <v>8339</v>
      </c>
      <c r="H16" s="180">
        <v>7545</v>
      </c>
      <c r="I16" s="34">
        <v>11</v>
      </c>
      <c r="J16" s="181">
        <f t="shared" si="0"/>
        <v>34.312878133102856</v>
      </c>
      <c r="K16" s="182"/>
      <c r="L16" s="182"/>
      <c r="M16" s="182"/>
      <c r="N16" s="182"/>
    </row>
    <row r="17" spans="1:14" ht="15.75" customHeight="1" x14ac:dyDescent="0.3">
      <c r="A17" s="34">
        <v>16</v>
      </c>
      <c r="B17" s="34">
        <v>16</v>
      </c>
      <c r="C17" s="34">
        <v>116</v>
      </c>
      <c r="D17" s="34">
        <v>1</v>
      </c>
      <c r="E17" s="179">
        <v>43514</v>
      </c>
      <c r="F17" s="180">
        <v>5280</v>
      </c>
      <c r="G17" s="34">
        <v>8341</v>
      </c>
      <c r="H17" s="180">
        <v>7572</v>
      </c>
      <c r="I17" s="34"/>
      <c r="J17" s="181">
        <f t="shared" si="0"/>
        <v>33.551483420593371</v>
      </c>
      <c r="K17" s="182"/>
      <c r="L17" s="182"/>
      <c r="M17" s="182"/>
      <c r="N17" s="182"/>
    </row>
    <row r="18" spans="1:14" ht="15.75" customHeight="1" x14ac:dyDescent="0.3">
      <c r="A18" s="34">
        <v>17</v>
      </c>
      <c r="B18" s="34">
        <v>17</v>
      </c>
      <c r="C18" s="34">
        <v>120</v>
      </c>
      <c r="D18" s="34">
        <v>1</v>
      </c>
      <c r="E18" s="179">
        <v>43514</v>
      </c>
      <c r="F18" s="180">
        <v>5275</v>
      </c>
      <c r="G18" s="34">
        <v>8212</v>
      </c>
      <c r="H18" s="180">
        <v>7441</v>
      </c>
      <c r="I18" s="34">
        <v>10</v>
      </c>
      <c r="J18" s="181">
        <f t="shared" si="0"/>
        <v>35.59556786703601</v>
      </c>
      <c r="K18" s="182"/>
      <c r="L18" s="182"/>
      <c r="M18" s="182"/>
      <c r="N18" s="182"/>
    </row>
    <row r="19" spans="1:14" ht="15.75" customHeight="1" x14ac:dyDescent="0.3">
      <c r="A19" s="34">
        <v>18</v>
      </c>
      <c r="B19" s="34">
        <v>18</v>
      </c>
      <c r="C19" s="34">
        <v>120</v>
      </c>
      <c r="D19" s="34">
        <v>1</v>
      </c>
      <c r="E19" s="179">
        <v>43514</v>
      </c>
      <c r="F19" s="180">
        <v>5205</v>
      </c>
      <c r="G19" s="34">
        <v>8221</v>
      </c>
      <c r="H19" s="180">
        <v>7438</v>
      </c>
      <c r="I19" s="34"/>
      <c r="J19" s="181">
        <f t="shared" si="0"/>
        <v>35.064935064935064</v>
      </c>
      <c r="K19" s="182"/>
      <c r="L19" s="182"/>
      <c r="M19" s="182"/>
      <c r="N19" s="182"/>
    </row>
    <row r="20" spans="1:14" ht="15.75" customHeight="1" x14ac:dyDescent="0.3">
      <c r="A20" s="34">
        <v>19</v>
      </c>
      <c r="B20" s="34">
        <v>19</v>
      </c>
      <c r="C20" s="34">
        <v>121</v>
      </c>
      <c r="D20" s="34">
        <v>1</v>
      </c>
      <c r="E20" s="179">
        <v>43514</v>
      </c>
      <c r="F20" s="180">
        <v>5229</v>
      </c>
      <c r="G20" s="34">
        <v>8913</v>
      </c>
      <c r="H20" s="180">
        <v>7799</v>
      </c>
      <c r="I20" s="34">
        <v>9</v>
      </c>
      <c r="J20" s="181">
        <f t="shared" si="0"/>
        <v>43.346303501945528</v>
      </c>
      <c r="K20" s="182"/>
      <c r="L20" s="182"/>
      <c r="M20" s="182"/>
      <c r="N20" s="182"/>
    </row>
    <row r="21" spans="1:14" ht="15.75" customHeight="1" x14ac:dyDescent="0.3">
      <c r="A21" s="34">
        <v>20</v>
      </c>
      <c r="B21" s="34">
        <v>20</v>
      </c>
      <c r="C21" s="34">
        <v>121</v>
      </c>
      <c r="D21" s="34">
        <v>1</v>
      </c>
      <c r="E21" s="179">
        <v>43514</v>
      </c>
      <c r="F21" s="180">
        <v>5190</v>
      </c>
      <c r="G21" s="34">
        <v>8705</v>
      </c>
      <c r="H21" s="180">
        <v>7631</v>
      </c>
      <c r="I21" s="34"/>
      <c r="J21" s="181">
        <f t="shared" si="0"/>
        <v>43.998361327324865</v>
      </c>
      <c r="K21" s="182"/>
      <c r="L21" s="182"/>
      <c r="M21" s="182"/>
      <c r="N21" s="182"/>
    </row>
    <row r="22" spans="1:14" ht="15.75" customHeight="1" x14ac:dyDescent="0.3">
      <c r="A22" s="34">
        <v>21</v>
      </c>
      <c r="B22" s="34">
        <v>21</v>
      </c>
      <c r="C22" s="34">
        <v>123</v>
      </c>
      <c r="D22" s="34">
        <v>1</v>
      </c>
      <c r="E22" s="179">
        <v>43514</v>
      </c>
      <c r="F22" s="180">
        <v>5224</v>
      </c>
      <c r="G22" s="34">
        <v>8860</v>
      </c>
      <c r="H22" s="180">
        <v>7893</v>
      </c>
      <c r="I22" s="34">
        <v>10</v>
      </c>
      <c r="J22" s="181">
        <f t="shared" si="0"/>
        <v>36.23079805170476</v>
      </c>
      <c r="K22" s="182"/>
      <c r="L22" s="182"/>
      <c r="M22" s="182"/>
      <c r="N22" s="182"/>
    </row>
    <row r="23" spans="1:14" ht="15.75" customHeight="1" x14ac:dyDescent="0.3">
      <c r="A23" s="34">
        <v>22</v>
      </c>
      <c r="B23" s="34">
        <v>22</v>
      </c>
      <c r="C23" s="34">
        <v>123</v>
      </c>
      <c r="D23" s="34">
        <v>1</v>
      </c>
      <c r="E23" s="179">
        <v>43514</v>
      </c>
      <c r="F23" s="180">
        <v>5276</v>
      </c>
      <c r="G23" s="34">
        <v>8907</v>
      </c>
      <c r="H23" s="180">
        <v>7929</v>
      </c>
      <c r="I23" s="34"/>
      <c r="J23" s="181">
        <f t="shared" si="0"/>
        <v>36.863927629099138</v>
      </c>
      <c r="K23" s="182"/>
      <c r="L23" s="182"/>
      <c r="M23" s="182"/>
      <c r="N23" s="182"/>
    </row>
    <row r="24" spans="1:14" ht="15.75" customHeight="1" x14ac:dyDescent="0.3">
      <c r="A24" s="34">
        <v>23</v>
      </c>
      <c r="B24" s="34">
        <v>23</v>
      </c>
      <c r="C24" s="34">
        <v>124</v>
      </c>
      <c r="D24" s="34">
        <v>1</v>
      </c>
      <c r="E24" s="179">
        <v>43514</v>
      </c>
      <c r="F24" s="180">
        <v>5261</v>
      </c>
      <c r="G24" s="34">
        <v>8267</v>
      </c>
      <c r="H24" s="180">
        <v>7387</v>
      </c>
      <c r="I24" s="34">
        <v>11</v>
      </c>
      <c r="J24" s="181">
        <f t="shared" si="0"/>
        <v>41.392285983066792</v>
      </c>
      <c r="K24" s="182"/>
      <c r="L24" s="182"/>
      <c r="M24" s="182"/>
      <c r="N24" s="182"/>
    </row>
    <row r="25" spans="1:14" ht="15.75" customHeight="1" x14ac:dyDescent="0.3">
      <c r="A25" s="34">
        <v>24</v>
      </c>
      <c r="B25" s="34">
        <v>24</v>
      </c>
      <c r="C25" s="34">
        <v>124</v>
      </c>
      <c r="D25" s="34">
        <v>1</v>
      </c>
      <c r="E25" s="179">
        <v>43514</v>
      </c>
      <c r="F25" s="180">
        <v>5196</v>
      </c>
      <c r="G25" s="34">
        <v>8163</v>
      </c>
      <c r="H25" s="180">
        <v>7310</v>
      </c>
      <c r="I25" s="34"/>
      <c r="J25" s="181">
        <f t="shared" si="0"/>
        <v>40.350047303689692</v>
      </c>
      <c r="K25" s="182"/>
      <c r="L25" s="182"/>
      <c r="M25" s="182"/>
      <c r="N25" s="182"/>
    </row>
    <row r="26" spans="1:14" ht="15.75" customHeight="1" x14ac:dyDescent="0.3">
      <c r="A26" s="34">
        <v>25</v>
      </c>
      <c r="B26" s="34">
        <v>25</v>
      </c>
      <c r="C26" s="34">
        <v>125</v>
      </c>
      <c r="D26" s="34">
        <v>1</v>
      </c>
      <c r="E26" s="179">
        <v>43514</v>
      </c>
      <c r="F26" s="180">
        <v>5238</v>
      </c>
      <c r="G26" s="34">
        <v>8669</v>
      </c>
      <c r="H26" s="180">
        <v>7797</v>
      </c>
      <c r="I26" s="34">
        <v>8</v>
      </c>
      <c r="J26" s="181">
        <f t="shared" si="0"/>
        <v>34.075810863618599</v>
      </c>
      <c r="K26" s="182"/>
      <c r="L26" s="182"/>
      <c r="M26" s="182"/>
      <c r="N26" s="182"/>
    </row>
    <row r="27" spans="1:14" ht="15.75" customHeight="1" x14ac:dyDescent="0.3">
      <c r="A27" s="34">
        <v>26</v>
      </c>
      <c r="B27" s="34">
        <v>26</v>
      </c>
      <c r="C27" s="34">
        <v>125</v>
      </c>
      <c r="D27" s="34">
        <v>1</v>
      </c>
      <c r="E27" s="179">
        <v>43514</v>
      </c>
      <c r="F27" s="180">
        <v>5207</v>
      </c>
      <c r="G27" s="34">
        <v>8424</v>
      </c>
      <c r="H27" s="180">
        <v>7611</v>
      </c>
      <c r="I27" s="34"/>
      <c r="J27" s="181">
        <f t="shared" si="0"/>
        <v>33.818635607321127</v>
      </c>
      <c r="K27" s="182"/>
      <c r="L27" s="182"/>
      <c r="M27" s="182"/>
      <c r="N27" s="182"/>
    </row>
    <row r="28" spans="1:14" ht="15.75" customHeight="1" x14ac:dyDescent="0.3">
      <c r="A28" s="34">
        <v>27</v>
      </c>
      <c r="B28" s="34">
        <v>27</v>
      </c>
      <c r="C28" s="34">
        <v>126</v>
      </c>
      <c r="D28" s="34">
        <v>1</v>
      </c>
      <c r="E28" s="179">
        <v>43514</v>
      </c>
      <c r="F28" s="180">
        <v>5236</v>
      </c>
      <c r="G28" s="34"/>
      <c r="H28" s="180"/>
      <c r="I28" s="34"/>
      <c r="J28" s="181">
        <f t="shared" si="0"/>
        <v>0</v>
      </c>
      <c r="K28" s="182"/>
      <c r="L28" s="182"/>
      <c r="M28" s="182"/>
      <c r="N28" s="182"/>
    </row>
    <row r="29" spans="1:14" ht="15.75" customHeight="1" x14ac:dyDescent="0.3">
      <c r="A29" s="34">
        <v>28</v>
      </c>
      <c r="B29" s="34">
        <v>28</v>
      </c>
      <c r="C29" s="34">
        <v>126</v>
      </c>
      <c r="D29" s="34">
        <v>1</v>
      </c>
      <c r="E29" s="179">
        <v>43514</v>
      </c>
      <c r="F29" s="180">
        <v>5216</v>
      </c>
      <c r="G29" s="34"/>
      <c r="H29" s="180"/>
      <c r="I29" s="34"/>
      <c r="J29" s="181">
        <f t="shared" si="0"/>
        <v>0</v>
      </c>
      <c r="K29" s="182"/>
      <c r="L29" s="182"/>
      <c r="M29" s="182"/>
      <c r="N29" s="182"/>
    </row>
    <row r="30" spans="1:14" ht="15.75" customHeight="1" x14ac:dyDescent="0.3">
      <c r="A30" s="34">
        <v>29</v>
      </c>
      <c r="B30" s="34">
        <v>29</v>
      </c>
      <c r="C30" s="34">
        <v>128</v>
      </c>
      <c r="D30" s="34">
        <v>1</v>
      </c>
      <c r="E30" s="179">
        <v>43514</v>
      </c>
      <c r="F30" s="180">
        <v>5292</v>
      </c>
      <c r="G30" s="34">
        <v>7352</v>
      </c>
      <c r="H30" s="180">
        <v>6817</v>
      </c>
      <c r="I30" s="34">
        <v>9</v>
      </c>
      <c r="J30" s="181">
        <f t="shared" si="0"/>
        <v>35.081967213114758</v>
      </c>
      <c r="K30" s="182"/>
      <c r="L30" s="182"/>
      <c r="M30" s="182"/>
      <c r="N30" s="182"/>
    </row>
    <row r="31" spans="1:14" ht="15.75" customHeight="1" x14ac:dyDescent="0.3">
      <c r="A31" s="34">
        <v>30</v>
      </c>
      <c r="B31" s="34">
        <v>30</v>
      </c>
      <c r="C31" s="34">
        <v>128</v>
      </c>
      <c r="D31" s="34">
        <v>1</v>
      </c>
      <c r="E31" s="179">
        <v>43514</v>
      </c>
      <c r="F31" s="180">
        <v>5244</v>
      </c>
      <c r="G31" s="34">
        <v>7069</v>
      </c>
      <c r="H31" s="180">
        <v>6595</v>
      </c>
      <c r="I31" s="34"/>
      <c r="J31" s="181">
        <f t="shared" si="0"/>
        <v>35.085122131754254</v>
      </c>
      <c r="K31" s="182"/>
      <c r="L31" s="182"/>
      <c r="M31" s="182"/>
      <c r="N31" s="182"/>
    </row>
    <row r="32" spans="1:14" ht="15.75" customHeight="1" x14ac:dyDescent="0.3">
      <c r="A32" s="34">
        <v>31</v>
      </c>
      <c r="B32" s="34">
        <v>31</v>
      </c>
      <c r="C32" s="34">
        <v>129</v>
      </c>
      <c r="D32" s="34">
        <v>1</v>
      </c>
      <c r="E32" s="179">
        <v>43514</v>
      </c>
      <c r="F32" s="180">
        <v>5227</v>
      </c>
      <c r="G32" s="34">
        <v>6458</v>
      </c>
      <c r="H32" s="180">
        <v>6110</v>
      </c>
      <c r="I32" s="34">
        <v>9</v>
      </c>
      <c r="J32" s="181">
        <f t="shared" si="0"/>
        <v>39.411098527746319</v>
      </c>
      <c r="K32" s="182"/>
      <c r="L32" s="182"/>
      <c r="M32" s="182"/>
      <c r="N32" s="182"/>
    </row>
    <row r="33" spans="1:14" ht="15.75" customHeight="1" x14ac:dyDescent="0.3">
      <c r="A33" s="34">
        <v>32</v>
      </c>
      <c r="B33" s="34">
        <v>32</v>
      </c>
      <c r="C33" s="34">
        <v>129</v>
      </c>
      <c r="D33" s="34">
        <v>1</v>
      </c>
      <c r="E33" s="179">
        <v>43514</v>
      </c>
      <c r="F33" s="180">
        <v>5214</v>
      </c>
      <c r="G33" s="34">
        <v>6595</v>
      </c>
      <c r="H33" s="180">
        <v>6081</v>
      </c>
      <c r="I33" s="34"/>
      <c r="J33" s="181">
        <f t="shared" si="0"/>
        <v>59.284890426758942</v>
      </c>
      <c r="K33" s="182"/>
      <c r="L33" s="182"/>
      <c r="M33" s="182"/>
      <c r="N33" s="182"/>
    </row>
    <row r="34" spans="1:14" ht="15.75" customHeight="1" x14ac:dyDescent="0.3">
      <c r="A34" s="34">
        <v>33</v>
      </c>
      <c r="B34" s="34">
        <v>33</v>
      </c>
      <c r="C34" s="34">
        <v>131</v>
      </c>
      <c r="D34" s="34">
        <v>1</v>
      </c>
      <c r="E34" s="179">
        <v>43514</v>
      </c>
      <c r="F34" s="180">
        <v>5203</v>
      </c>
      <c r="G34" s="34">
        <v>8159</v>
      </c>
      <c r="H34" s="180">
        <v>7298</v>
      </c>
      <c r="I34" s="34">
        <v>11</v>
      </c>
      <c r="J34" s="181">
        <f t="shared" si="0"/>
        <v>41.097852028639622</v>
      </c>
      <c r="K34" s="182"/>
      <c r="L34" s="182"/>
      <c r="M34" s="182"/>
      <c r="N34" s="182"/>
    </row>
    <row r="35" spans="1:14" ht="15.75" customHeight="1" x14ac:dyDescent="0.3">
      <c r="A35" s="34">
        <v>34</v>
      </c>
      <c r="B35" s="34">
        <v>34</v>
      </c>
      <c r="C35" s="34">
        <v>131</v>
      </c>
      <c r="D35" s="34">
        <v>1</v>
      </c>
      <c r="E35" s="179">
        <v>43514</v>
      </c>
      <c r="F35" s="180">
        <v>5191</v>
      </c>
      <c r="G35" s="34">
        <v>7914</v>
      </c>
      <c r="H35" s="180">
        <v>7092</v>
      </c>
      <c r="I35" s="34"/>
      <c r="J35" s="181">
        <f t="shared" si="0"/>
        <v>43.24039978958443</v>
      </c>
      <c r="K35" s="182"/>
      <c r="L35" s="182"/>
      <c r="M35" s="182"/>
      <c r="N35" s="182"/>
    </row>
    <row r="36" spans="1:14" ht="15.75" customHeight="1" x14ac:dyDescent="0.3">
      <c r="A36" s="34">
        <v>35</v>
      </c>
      <c r="B36" s="34">
        <v>35</v>
      </c>
      <c r="C36" s="34">
        <v>133</v>
      </c>
      <c r="D36" s="34">
        <v>1</v>
      </c>
      <c r="E36" s="179">
        <v>43514</v>
      </c>
      <c r="F36" s="180">
        <v>5280</v>
      </c>
      <c r="G36" s="34">
        <v>8143</v>
      </c>
      <c r="H36" s="180">
        <v>7504</v>
      </c>
      <c r="I36" s="34">
        <v>9</v>
      </c>
      <c r="J36" s="181">
        <f t="shared" si="0"/>
        <v>28.732014388489208</v>
      </c>
      <c r="K36" s="182"/>
      <c r="L36" s="182"/>
      <c r="M36" s="182"/>
      <c r="N36" s="182"/>
    </row>
    <row r="37" spans="1:14" ht="15.75" customHeight="1" x14ac:dyDescent="0.3">
      <c r="A37" s="34">
        <v>36</v>
      </c>
      <c r="B37" s="34">
        <v>36</v>
      </c>
      <c r="C37" s="34">
        <v>133</v>
      </c>
      <c r="D37" s="34">
        <v>1</v>
      </c>
      <c r="E37" s="179">
        <v>43514</v>
      </c>
      <c r="F37" s="180">
        <v>5219</v>
      </c>
      <c r="G37" s="34">
        <v>8231</v>
      </c>
      <c r="H37" s="180">
        <v>7542</v>
      </c>
      <c r="I37" s="34"/>
      <c r="J37" s="181">
        <f t="shared" si="0"/>
        <v>29.659922513990526</v>
      </c>
      <c r="K37" s="182"/>
      <c r="L37" s="182"/>
      <c r="M37" s="182"/>
      <c r="N37" s="182"/>
    </row>
    <row r="38" spans="1:14" ht="15.75" customHeight="1" x14ac:dyDescent="0.3">
      <c r="A38" s="34">
        <v>37</v>
      </c>
      <c r="B38" s="34">
        <v>37</v>
      </c>
      <c r="C38" s="34">
        <v>134</v>
      </c>
      <c r="D38" s="34">
        <v>1</v>
      </c>
      <c r="E38" s="179">
        <v>43514</v>
      </c>
      <c r="F38" s="180">
        <v>5225</v>
      </c>
      <c r="G38" s="34">
        <v>9388</v>
      </c>
      <c r="H38" s="180">
        <v>8214</v>
      </c>
      <c r="I38" s="34">
        <v>10</v>
      </c>
      <c r="J38" s="181">
        <f t="shared" si="0"/>
        <v>39.277350284376041</v>
      </c>
      <c r="K38" s="182"/>
      <c r="L38" s="182"/>
      <c r="M38" s="182"/>
      <c r="N38" s="182"/>
    </row>
    <row r="39" spans="1:14" ht="15.75" customHeight="1" x14ac:dyDescent="0.3">
      <c r="A39" s="34">
        <v>38</v>
      </c>
      <c r="B39" s="34">
        <v>38</v>
      </c>
      <c r="C39" s="34">
        <v>134</v>
      </c>
      <c r="D39" s="34">
        <v>1</v>
      </c>
      <c r="E39" s="179">
        <v>43514</v>
      </c>
      <c r="F39" s="180">
        <v>5241</v>
      </c>
      <c r="G39" s="34">
        <v>9597</v>
      </c>
      <c r="H39" s="180">
        <v>8355</v>
      </c>
      <c r="I39" s="34"/>
      <c r="J39" s="181">
        <f t="shared" si="0"/>
        <v>39.884393063583815</v>
      </c>
      <c r="K39" s="182"/>
      <c r="L39" s="182"/>
      <c r="M39" s="182"/>
      <c r="N39" s="182"/>
    </row>
    <row r="40" spans="1:14" ht="15.75" customHeight="1" x14ac:dyDescent="0.3">
      <c r="A40" s="34">
        <v>39</v>
      </c>
      <c r="B40" s="34">
        <v>39</v>
      </c>
      <c r="C40" s="34">
        <v>139</v>
      </c>
      <c r="D40" s="34">
        <v>1</v>
      </c>
      <c r="E40" s="179">
        <v>43514</v>
      </c>
      <c r="F40" s="180">
        <v>5245</v>
      </c>
      <c r="G40" s="34">
        <v>7854</v>
      </c>
      <c r="H40" s="180">
        <v>7213</v>
      </c>
      <c r="I40" s="34">
        <v>10</v>
      </c>
      <c r="J40" s="181">
        <f t="shared" si="0"/>
        <v>32.571138211382113</v>
      </c>
      <c r="K40" s="182"/>
      <c r="L40" s="182"/>
      <c r="M40" s="182"/>
      <c r="N40" s="182"/>
    </row>
    <row r="41" spans="1:14" ht="15.75" customHeight="1" x14ac:dyDescent="0.3">
      <c r="A41" s="34">
        <v>40</v>
      </c>
      <c r="B41" s="34">
        <v>40</v>
      </c>
      <c r="C41" s="34">
        <v>139</v>
      </c>
      <c r="D41" s="34">
        <v>1</v>
      </c>
      <c r="E41" s="179">
        <v>43514</v>
      </c>
      <c r="F41" s="180">
        <v>5216</v>
      </c>
      <c r="G41" s="34">
        <v>7831</v>
      </c>
      <c r="H41" s="180">
        <v>7193</v>
      </c>
      <c r="I41" s="34"/>
      <c r="J41" s="181">
        <f t="shared" si="0"/>
        <v>32.271117855336371</v>
      </c>
      <c r="K41" s="182"/>
      <c r="L41" s="182"/>
      <c r="M41" s="182"/>
      <c r="N41" s="182"/>
    </row>
    <row r="42" spans="1:14" ht="15.75" customHeight="1" x14ac:dyDescent="0.3">
      <c r="A42" s="34">
        <v>41</v>
      </c>
      <c r="B42" s="34">
        <v>41</v>
      </c>
      <c r="C42" s="34">
        <v>143</v>
      </c>
      <c r="D42" s="34">
        <v>1</v>
      </c>
      <c r="E42" s="179">
        <v>43514</v>
      </c>
      <c r="F42" s="180">
        <v>5264</v>
      </c>
      <c r="G42" s="34">
        <v>6847</v>
      </c>
      <c r="H42" s="180">
        <v>7734</v>
      </c>
      <c r="I42" s="34">
        <v>10</v>
      </c>
      <c r="J42" s="181">
        <f t="shared" si="0"/>
        <v>-35.910931174089065</v>
      </c>
      <c r="K42" s="182"/>
      <c r="L42" s="182"/>
      <c r="M42" s="182"/>
      <c r="N42" s="182"/>
    </row>
    <row r="43" spans="1:14" ht="15.75" customHeight="1" x14ac:dyDescent="0.3">
      <c r="A43" s="34">
        <v>42</v>
      </c>
      <c r="B43" s="34">
        <v>42</v>
      </c>
      <c r="C43" s="34">
        <v>143</v>
      </c>
      <c r="D43" s="34">
        <v>1</v>
      </c>
      <c r="E43" s="179">
        <v>43514</v>
      </c>
      <c r="F43" s="180">
        <v>5270</v>
      </c>
      <c r="G43" s="34">
        <v>8321</v>
      </c>
      <c r="H43" s="180">
        <v>7499</v>
      </c>
      <c r="I43" s="34"/>
      <c r="J43" s="181">
        <f t="shared" si="0"/>
        <v>36.877523553162852</v>
      </c>
      <c r="K43" s="182"/>
      <c r="L43" s="182"/>
      <c r="M43" s="182"/>
      <c r="N43" s="182"/>
    </row>
    <row r="44" spans="1:14" ht="15.75" customHeight="1" x14ac:dyDescent="0.3">
      <c r="A44" s="34">
        <v>43</v>
      </c>
      <c r="B44" s="34">
        <v>43</v>
      </c>
      <c r="C44" s="34">
        <v>144</v>
      </c>
      <c r="D44" s="34">
        <v>1</v>
      </c>
      <c r="E44" s="179">
        <v>43514</v>
      </c>
      <c r="F44" s="180">
        <v>5211</v>
      </c>
      <c r="G44" s="34">
        <v>9207</v>
      </c>
      <c r="H44" s="180">
        <v>7724</v>
      </c>
      <c r="I44" s="34">
        <v>10</v>
      </c>
      <c r="J44" s="181">
        <f t="shared" si="0"/>
        <v>59.013131715081578</v>
      </c>
      <c r="K44" s="182"/>
      <c r="L44" s="182"/>
      <c r="M44" s="182"/>
      <c r="N44" s="182"/>
    </row>
    <row r="45" spans="1:14" ht="15.75" customHeight="1" x14ac:dyDescent="0.3">
      <c r="A45" s="34">
        <v>44</v>
      </c>
      <c r="B45" s="34">
        <v>44</v>
      </c>
      <c r="C45" s="34">
        <v>144</v>
      </c>
      <c r="D45" s="34">
        <v>1</v>
      </c>
      <c r="E45" s="179">
        <v>43514</v>
      </c>
      <c r="F45" s="180">
        <v>5218</v>
      </c>
      <c r="G45" s="34">
        <v>9750</v>
      </c>
      <c r="H45" s="180">
        <v>8029</v>
      </c>
      <c r="I45" s="34"/>
      <c r="J45" s="181">
        <f t="shared" si="0"/>
        <v>61.223763785129847</v>
      </c>
      <c r="K45" s="182"/>
      <c r="L45" s="182"/>
      <c r="M45" s="182"/>
      <c r="N45" s="182"/>
    </row>
    <row r="46" spans="1:14" ht="15.75" customHeight="1" x14ac:dyDescent="0.3">
      <c r="A46" s="34">
        <v>45</v>
      </c>
      <c r="B46" s="34">
        <v>45</v>
      </c>
      <c r="C46" s="34">
        <v>146</v>
      </c>
      <c r="D46" s="34">
        <v>1</v>
      </c>
      <c r="E46" s="179">
        <v>43514</v>
      </c>
      <c r="F46" s="180">
        <v>5211</v>
      </c>
      <c r="G46" s="34">
        <v>8120</v>
      </c>
      <c r="H46" s="180">
        <v>7234</v>
      </c>
      <c r="I46" s="34">
        <v>10</v>
      </c>
      <c r="J46" s="181">
        <f t="shared" si="0"/>
        <v>43.79634206623826</v>
      </c>
      <c r="K46" s="182"/>
      <c r="L46" s="182"/>
      <c r="M46" s="182"/>
      <c r="N46" s="182"/>
    </row>
    <row r="47" spans="1:14" ht="15.75" customHeight="1" x14ac:dyDescent="0.3">
      <c r="A47" s="34">
        <v>46</v>
      </c>
      <c r="B47" s="34">
        <v>46</v>
      </c>
      <c r="C47" s="34">
        <v>146</v>
      </c>
      <c r="D47" s="34">
        <v>1</v>
      </c>
      <c r="E47" s="179">
        <v>43514</v>
      </c>
      <c r="F47" s="180">
        <v>5260</v>
      </c>
      <c r="G47" s="34">
        <v>7852</v>
      </c>
      <c r="H47" s="180">
        <v>7053</v>
      </c>
      <c r="I47" s="34"/>
      <c r="J47" s="181">
        <f t="shared" si="0"/>
        <v>44.562186279977688</v>
      </c>
      <c r="K47" s="182"/>
      <c r="L47" s="182"/>
      <c r="M47" s="182"/>
      <c r="N47" s="182"/>
    </row>
    <row r="48" spans="1:14" ht="15.75" customHeight="1" x14ac:dyDescent="0.3">
      <c r="A48" s="34">
        <v>47</v>
      </c>
      <c r="B48" s="34">
        <v>47</v>
      </c>
      <c r="C48" s="34">
        <v>147</v>
      </c>
      <c r="D48" s="34">
        <v>1</v>
      </c>
      <c r="E48" s="179">
        <v>43514</v>
      </c>
      <c r="F48" s="180">
        <v>5258</v>
      </c>
      <c r="G48" s="34"/>
      <c r="H48" s="180"/>
      <c r="I48" s="34"/>
      <c r="J48" s="181">
        <f t="shared" si="0"/>
        <v>0</v>
      </c>
      <c r="K48" s="182"/>
      <c r="L48" s="182"/>
      <c r="M48" s="182"/>
      <c r="N48" s="182"/>
    </row>
    <row r="49" spans="1:14" ht="15.75" customHeight="1" x14ac:dyDescent="0.3">
      <c r="A49" s="34">
        <v>48</v>
      </c>
      <c r="B49" s="34">
        <v>48</v>
      </c>
      <c r="C49" s="34">
        <v>147</v>
      </c>
      <c r="D49" s="34">
        <v>1</v>
      </c>
      <c r="E49" s="179">
        <v>43514</v>
      </c>
      <c r="F49" s="180">
        <v>5245</v>
      </c>
      <c r="G49" s="34"/>
      <c r="H49" s="180"/>
      <c r="I49" s="34"/>
      <c r="J49" s="181">
        <f t="shared" si="0"/>
        <v>0</v>
      </c>
      <c r="K49" s="182"/>
      <c r="L49" s="182"/>
      <c r="M49" s="182"/>
      <c r="N49" s="182"/>
    </row>
    <row r="50" spans="1:14" ht="15.75" customHeight="1" x14ac:dyDescent="0.3">
      <c r="A50" s="34">
        <v>49</v>
      </c>
      <c r="B50" s="34">
        <v>49</v>
      </c>
      <c r="C50" s="34">
        <v>148</v>
      </c>
      <c r="D50" s="34">
        <v>1</v>
      </c>
      <c r="E50" s="179">
        <v>43514</v>
      </c>
      <c r="F50" s="180">
        <v>5203</v>
      </c>
      <c r="G50" s="34">
        <v>7227</v>
      </c>
      <c r="H50" s="180">
        <v>6780</v>
      </c>
      <c r="I50" s="34">
        <v>9</v>
      </c>
      <c r="J50" s="181">
        <f t="shared" si="0"/>
        <v>28.344958782498413</v>
      </c>
      <c r="K50" s="182"/>
      <c r="L50" s="182"/>
      <c r="M50" s="182"/>
      <c r="N50" s="182"/>
    </row>
    <row r="51" spans="1:14" ht="15.75" customHeight="1" x14ac:dyDescent="0.3">
      <c r="A51" s="34">
        <v>50</v>
      </c>
      <c r="B51" s="34">
        <v>50</v>
      </c>
      <c r="C51" s="34">
        <v>148</v>
      </c>
      <c r="D51" s="34">
        <v>1</v>
      </c>
      <c r="E51" s="179">
        <v>43514</v>
      </c>
      <c r="F51" s="180">
        <v>5251</v>
      </c>
      <c r="G51" s="34">
        <v>7175</v>
      </c>
      <c r="H51" s="180">
        <v>6790</v>
      </c>
      <c r="I51" s="34"/>
      <c r="J51" s="181">
        <f t="shared" si="0"/>
        <v>25.016244314489928</v>
      </c>
      <c r="K51" s="182"/>
      <c r="L51" s="182"/>
      <c r="M51" s="182"/>
      <c r="N51" s="182"/>
    </row>
    <row r="52" spans="1:14" ht="15.75" customHeight="1" x14ac:dyDescent="0.3">
      <c r="A52" s="34">
        <v>51</v>
      </c>
      <c r="B52" s="34">
        <v>51</v>
      </c>
      <c r="C52" s="34">
        <v>149</v>
      </c>
      <c r="D52" s="34">
        <v>1</v>
      </c>
      <c r="E52" s="179">
        <v>43514</v>
      </c>
      <c r="F52" s="180">
        <v>5234</v>
      </c>
      <c r="G52" s="34">
        <v>8080</v>
      </c>
      <c r="H52" s="180">
        <v>7311</v>
      </c>
      <c r="I52" s="34">
        <v>11</v>
      </c>
      <c r="J52" s="181">
        <f t="shared" si="0"/>
        <v>37.024554646124216</v>
      </c>
      <c r="K52" s="182"/>
      <c r="L52" s="182"/>
      <c r="M52" s="182"/>
      <c r="N52" s="182"/>
    </row>
    <row r="53" spans="1:14" ht="15.75" customHeight="1" x14ac:dyDescent="0.3">
      <c r="A53" s="34">
        <v>52</v>
      </c>
      <c r="B53" s="34">
        <v>52</v>
      </c>
      <c r="C53" s="34">
        <v>149</v>
      </c>
      <c r="D53" s="34">
        <v>1</v>
      </c>
      <c r="E53" s="179">
        <v>43514</v>
      </c>
      <c r="F53" s="180">
        <v>5234</v>
      </c>
      <c r="G53" s="34">
        <v>7959</v>
      </c>
      <c r="H53" s="180">
        <v>7235</v>
      </c>
      <c r="I53" s="34"/>
      <c r="J53" s="181">
        <f t="shared" si="0"/>
        <v>36.181909045477262</v>
      </c>
      <c r="K53" s="182"/>
      <c r="L53" s="182"/>
      <c r="M53" s="182"/>
      <c r="N53" s="182"/>
    </row>
    <row r="54" spans="1:14" ht="15.75" customHeight="1" x14ac:dyDescent="0.3">
      <c r="A54" s="34">
        <v>53</v>
      </c>
      <c r="B54" s="34">
        <v>53</v>
      </c>
      <c r="C54" s="34">
        <v>150</v>
      </c>
      <c r="D54" s="34">
        <v>1</v>
      </c>
      <c r="E54" s="179">
        <v>43514</v>
      </c>
      <c r="F54" s="180">
        <v>5232</v>
      </c>
      <c r="G54" s="34">
        <v>8606</v>
      </c>
      <c r="H54" s="180">
        <v>7650</v>
      </c>
      <c r="I54" s="34">
        <v>10</v>
      </c>
      <c r="J54" s="181">
        <f t="shared" si="0"/>
        <v>39.536807278742764</v>
      </c>
      <c r="K54" s="182"/>
      <c r="L54" s="182"/>
      <c r="M54" s="182"/>
      <c r="N54" s="182"/>
    </row>
    <row r="55" spans="1:14" ht="15.75" customHeight="1" x14ac:dyDescent="0.3">
      <c r="A55" s="34">
        <v>54</v>
      </c>
      <c r="B55" s="34">
        <v>54</v>
      </c>
      <c r="C55" s="34">
        <v>150</v>
      </c>
      <c r="D55" s="34">
        <v>1</v>
      </c>
      <c r="E55" s="179">
        <v>43514</v>
      </c>
      <c r="F55" s="180">
        <v>5271</v>
      </c>
      <c r="G55" s="34">
        <v>8528</v>
      </c>
      <c r="H55" s="180">
        <v>7615</v>
      </c>
      <c r="I55" s="34"/>
      <c r="J55" s="181">
        <f t="shared" si="0"/>
        <v>38.950511945392492</v>
      </c>
      <c r="K55" s="182"/>
      <c r="L55" s="182"/>
      <c r="M55" s="182"/>
      <c r="N55" s="182"/>
    </row>
    <row r="56" spans="1:14" ht="15.75" customHeight="1" x14ac:dyDescent="0.3">
      <c r="A56" s="34">
        <v>55</v>
      </c>
      <c r="B56" s="34">
        <v>55</v>
      </c>
      <c r="C56" s="34">
        <v>152</v>
      </c>
      <c r="D56" s="34">
        <v>1</v>
      </c>
      <c r="E56" s="179">
        <v>43514</v>
      </c>
      <c r="F56" s="180">
        <v>5269</v>
      </c>
      <c r="G56" s="34"/>
      <c r="H56" s="180"/>
      <c r="I56" s="34"/>
      <c r="J56" s="181">
        <f t="shared" si="0"/>
        <v>0</v>
      </c>
      <c r="K56" s="182"/>
      <c r="L56" s="182"/>
      <c r="M56" s="182"/>
      <c r="N56" s="182"/>
    </row>
    <row r="57" spans="1:14" ht="15.75" customHeight="1" x14ac:dyDescent="0.3">
      <c r="A57" s="34">
        <v>56</v>
      </c>
      <c r="B57" s="34">
        <v>56</v>
      </c>
      <c r="C57" s="34">
        <v>152</v>
      </c>
      <c r="D57" s="34">
        <v>1</v>
      </c>
      <c r="E57" s="179">
        <v>43514</v>
      </c>
      <c r="F57" s="180">
        <v>5254</v>
      </c>
      <c r="G57" s="34"/>
      <c r="H57" s="180"/>
      <c r="I57" s="34"/>
      <c r="J57" s="181">
        <f t="shared" si="0"/>
        <v>0</v>
      </c>
      <c r="K57" s="182"/>
      <c r="L57" s="182"/>
      <c r="M57" s="182"/>
      <c r="N57" s="182"/>
    </row>
    <row r="58" spans="1:14" ht="15.75" customHeight="1" x14ac:dyDescent="0.3">
      <c r="A58" s="34">
        <v>57</v>
      </c>
      <c r="B58" s="34">
        <v>57</v>
      </c>
      <c r="C58" s="34">
        <v>153</v>
      </c>
      <c r="D58" s="34">
        <v>1</v>
      </c>
      <c r="E58" s="179">
        <v>43514</v>
      </c>
      <c r="F58" s="180">
        <v>5257</v>
      </c>
      <c r="G58" s="34">
        <v>9077</v>
      </c>
      <c r="H58" s="180">
        <v>8036</v>
      </c>
      <c r="I58" s="34">
        <v>9</v>
      </c>
      <c r="J58" s="181">
        <f t="shared" si="0"/>
        <v>37.459517812162645</v>
      </c>
      <c r="K58" s="182"/>
      <c r="L58" s="182"/>
      <c r="M58" s="182"/>
      <c r="N58" s="182"/>
    </row>
    <row r="59" spans="1:14" ht="15.75" customHeight="1" x14ac:dyDescent="0.3">
      <c r="A59" s="34">
        <v>58</v>
      </c>
      <c r="B59" s="34">
        <v>58</v>
      </c>
      <c r="C59" s="34">
        <v>153</v>
      </c>
      <c r="D59" s="34">
        <v>1</v>
      </c>
      <c r="E59" s="179">
        <v>43514</v>
      </c>
      <c r="F59" s="180">
        <v>5320</v>
      </c>
      <c r="G59" s="34">
        <v>9224</v>
      </c>
      <c r="H59" s="180">
        <v>8127</v>
      </c>
      <c r="I59" s="34"/>
      <c r="J59" s="181">
        <f t="shared" si="0"/>
        <v>39.080869255432852</v>
      </c>
      <c r="K59" s="182"/>
      <c r="L59" s="182"/>
      <c r="M59" s="182"/>
      <c r="N59" s="182"/>
    </row>
    <row r="60" spans="1:14" ht="15.75" customHeight="1" x14ac:dyDescent="0.3">
      <c r="A60" s="34">
        <v>59</v>
      </c>
      <c r="B60" s="34">
        <v>59</v>
      </c>
      <c r="C60" s="34">
        <v>156</v>
      </c>
      <c r="D60" s="34">
        <v>1</v>
      </c>
      <c r="E60" s="179">
        <v>43514</v>
      </c>
      <c r="F60" s="180">
        <v>5278</v>
      </c>
      <c r="G60" s="34">
        <v>8454</v>
      </c>
      <c r="H60" s="180">
        <v>8002</v>
      </c>
      <c r="I60" s="34">
        <v>10</v>
      </c>
      <c r="J60" s="181">
        <f t="shared" si="0"/>
        <v>16.593245227606463</v>
      </c>
      <c r="K60" s="182"/>
      <c r="L60" s="182"/>
      <c r="M60" s="182"/>
      <c r="N60" s="182"/>
    </row>
    <row r="61" spans="1:14" ht="15.75" customHeight="1" x14ac:dyDescent="0.3">
      <c r="A61" s="34">
        <v>60</v>
      </c>
      <c r="B61" s="34">
        <v>60</v>
      </c>
      <c r="C61" s="34">
        <v>156</v>
      </c>
      <c r="D61" s="34">
        <v>1</v>
      </c>
      <c r="E61" s="179">
        <v>43514</v>
      </c>
      <c r="F61" s="180">
        <v>5220</v>
      </c>
      <c r="G61" s="34">
        <v>8614</v>
      </c>
      <c r="H61" s="180">
        <v>8126</v>
      </c>
      <c r="I61" s="34"/>
      <c r="J61" s="181">
        <f t="shared" si="0"/>
        <v>16.792842395044737</v>
      </c>
      <c r="K61" s="182"/>
      <c r="L61" s="182"/>
      <c r="M61" s="182"/>
      <c r="N61" s="182"/>
    </row>
    <row r="62" spans="1:14" ht="15.75" customHeight="1" x14ac:dyDescent="0.3">
      <c r="A62" s="34">
        <v>61</v>
      </c>
      <c r="B62" s="34">
        <v>61</v>
      </c>
      <c r="C62" s="34">
        <v>157</v>
      </c>
      <c r="D62" s="34">
        <v>1</v>
      </c>
      <c r="E62" s="179">
        <v>43514</v>
      </c>
      <c r="F62" s="180">
        <v>5212</v>
      </c>
      <c r="G62" s="34">
        <v>7863</v>
      </c>
      <c r="H62" s="180">
        <v>7221</v>
      </c>
      <c r="I62" s="34">
        <v>9</v>
      </c>
      <c r="J62" s="181">
        <f t="shared" si="0"/>
        <v>31.956197112991536</v>
      </c>
      <c r="K62" s="182"/>
      <c r="L62" s="182"/>
      <c r="M62" s="182"/>
      <c r="N62" s="182"/>
    </row>
    <row r="63" spans="1:14" ht="15.75" customHeight="1" x14ac:dyDescent="0.3">
      <c r="A63" s="34">
        <v>62</v>
      </c>
      <c r="B63" s="34">
        <v>62</v>
      </c>
      <c r="C63" s="34">
        <v>157</v>
      </c>
      <c r="D63" s="34">
        <v>1</v>
      </c>
      <c r="E63" s="179">
        <v>43514</v>
      </c>
      <c r="F63" s="180">
        <v>5209</v>
      </c>
      <c r="G63" s="34">
        <v>7846</v>
      </c>
      <c r="H63" s="180">
        <v>7238</v>
      </c>
      <c r="I63" s="34"/>
      <c r="J63" s="181">
        <f t="shared" si="0"/>
        <v>29.965500246426814</v>
      </c>
      <c r="K63" s="182"/>
      <c r="L63" s="182"/>
      <c r="M63" s="182"/>
      <c r="N63" s="182"/>
    </row>
    <row r="64" spans="1:14" ht="15.75" customHeight="1" x14ac:dyDescent="0.3">
      <c r="A64" s="34">
        <v>63</v>
      </c>
      <c r="B64" s="34">
        <v>63</v>
      </c>
      <c r="C64" s="34">
        <v>159</v>
      </c>
      <c r="D64" s="34">
        <v>1</v>
      </c>
      <c r="E64" s="179">
        <v>43514</v>
      </c>
      <c r="F64" s="180">
        <v>5214</v>
      </c>
      <c r="G64" s="34">
        <v>7465</v>
      </c>
      <c r="H64" s="180">
        <v>6924</v>
      </c>
      <c r="I64" s="34">
        <v>12</v>
      </c>
      <c r="J64" s="181">
        <f t="shared" si="0"/>
        <v>31.637426900584799</v>
      </c>
      <c r="K64" s="182"/>
      <c r="L64" s="182"/>
      <c r="M64" s="182"/>
      <c r="N64" s="182"/>
    </row>
    <row r="65" spans="1:14" ht="15.75" customHeight="1" x14ac:dyDescent="0.3">
      <c r="A65" s="34">
        <v>64</v>
      </c>
      <c r="B65" s="34">
        <v>64</v>
      </c>
      <c r="C65" s="34">
        <v>159</v>
      </c>
      <c r="D65" s="34">
        <v>1</v>
      </c>
      <c r="E65" s="179">
        <v>43514</v>
      </c>
      <c r="F65" s="180">
        <v>5232</v>
      </c>
      <c r="G65" s="34">
        <v>7532</v>
      </c>
      <c r="H65" s="180">
        <v>6996</v>
      </c>
      <c r="I65" s="34"/>
      <c r="J65" s="181">
        <f t="shared" si="0"/>
        <v>30.385487528344672</v>
      </c>
      <c r="K65" s="182"/>
      <c r="L65" s="182"/>
      <c r="M65" s="182"/>
      <c r="N65" s="182"/>
    </row>
    <row r="66" spans="1:14" ht="15.75" customHeight="1" x14ac:dyDescent="0.3">
      <c r="A66" s="34">
        <v>65</v>
      </c>
      <c r="B66" s="34">
        <v>65</v>
      </c>
      <c r="C66" s="34">
        <v>161</v>
      </c>
      <c r="D66" s="34">
        <v>1</v>
      </c>
      <c r="E66" s="179">
        <v>43514</v>
      </c>
      <c r="F66" s="180">
        <v>5215</v>
      </c>
      <c r="G66" s="34">
        <v>7692</v>
      </c>
      <c r="H66" s="180">
        <v>6856</v>
      </c>
      <c r="I66" s="34">
        <v>11</v>
      </c>
      <c r="J66" s="181">
        <f t="shared" si="0"/>
        <v>50.94454600853139</v>
      </c>
      <c r="K66" s="182"/>
      <c r="L66" s="182"/>
      <c r="M66" s="182"/>
      <c r="N66" s="182"/>
    </row>
    <row r="67" spans="1:14" ht="15.75" customHeight="1" x14ac:dyDescent="0.3">
      <c r="A67" s="34">
        <v>66</v>
      </c>
      <c r="B67" s="34">
        <v>66</v>
      </c>
      <c r="C67" s="34">
        <v>161</v>
      </c>
      <c r="D67" s="34">
        <v>1</v>
      </c>
      <c r="E67" s="179">
        <v>43514</v>
      </c>
      <c r="F67" s="180">
        <v>5279</v>
      </c>
      <c r="G67" s="34">
        <v>7782</v>
      </c>
      <c r="H67" s="180">
        <v>6966</v>
      </c>
      <c r="I67" s="34"/>
      <c r="J67" s="181">
        <f t="shared" si="0"/>
        <v>48.36988737403675</v>
      </c>
      <c r="K67" s="182"/>
      <c r="L67" s="182"/>
      <c r="M67" s="182"/>
      <c r="N67" s="182"/>
    </row>
    <row r="68" spans="1:14" ht="15.75" customHeight="1" x14ac:dyDescent="0.3">
      <c r="A68" s="34">
        <v>67</v>
      </c>
      <c r="B68" s="34">
        <v>67</v>
      </c>
      <c r="C68" s="34">
        <v>162</v>
      </c>
      <c r="D68" s="34">
        <v>1</v>
      </c>
      <c r="E68" s="179">
        <v>43514</v>
      </c>
      <c r="F68" s="180">
        <v>5217</v>
      </c>
      <c r="G68" s="34">
        <v>8014</v>
      </c>
      <c r="H68" s="180">
        <v>7381</v>
      </c>
      <c r="I68" s="34">
        <v>10</v>
      </c>
      <c r="J68" s="181">
        <f t="shared" si="0"/>
        <v>29.251386321626615</v>
      </c>
      <c r="K68" s="182"/>
      <c r="L68" s="182"/>
      <c r="M68" s="182"/>
      <c r="N68" s="182"/>
    </row>
    <row r="69" spans="1:14" ht="15.75" customHeight="1" x14ac:dyDescent="0.3">
      <c r="A69" s="34">
        <v>68</v>
      </c>
      <c r="B69" s="34">
        <v>68</v>
      </c>
      <c r="C69" s="34">
        <v>162</v>
      </c>
      <c r="D69" s="34">
        <v>1</v>
      </c>
      <c r="E69" s="179">
        <v>43514</v>
      </c>
      <c r="F69" s="180">
        <v>5288</v>
      </c>
      <c r="G69" s="34">
        <v>8034</v>
      </c>
      <c r="H69" s="180">
        <v>7471</v>
      </c>
      <c r="I69" s="34"/>
      <c r="J69" s="181">
        <f t="shared" si="0"/>
        <v>25.790196976637652</v>
      </c>
      <c r="K69" s="182"/>
      <c r="L69" s="182"/>
      <c r="M69" s="182"/>
      <c r="N69" s="182"/>
    </row>
    <row r="70" spans="1:14" ht="15.75" customHeight="1" x14ac:dyDescent="0.3">
      <c r="A70" s="34">
        <v>69</v>
      </c>
      <c r="B70" s="34">
        <v>69</v>
      </c>
      <c r="C70" s="34">
        <v>163</v>
      </c>
      <c r="D70" s="34">
        <v>1</v>
      </c>
      <c r="E70" s="179">
        <v>43514</v>
      </c>
      <c r="F70" s="180">
        <v>5248</v>
      </c>
      <c r="G70" s="34">
        <v>7752</v>
      </c>
      <c r="H70" s="180">
        <v>7258</v>
      </c>
      <c r="I70" s="34">
        <v>9</v>
      </c>
      <c r="J70" s="181">
        <f t="shared" si="0"/>
        <v>24.577114427860696</v>
      </c>
      <c r="K70" s="182"/>
      <c r="L70" s="182"/>
      <c r="M70" s="182"/>
      <c r="N70" s="182"/>
    </row>
    <row r="71" spans="1:14" ht="15.75" customHeight="1" x14ac:dyDescent="0.3">
      <c r="A71" s="34">
        <v>70</v>
      </c>
      <c r="B71" s="34">
        <v>70</v>
      </c>
      <c r="C71" s="34">
        <v>163</v>
      </c>
      <c r="D71" s="34">
        <v>1</v>
      </c>
      <c r="E71" s="179">
        <v>43514</v>
      </c>
      <c r="F71" s="180">
        <v>5266</v>
      </c>
      <c r="G71" s="34">
        <v>7706</v>
      </c>
      <c r="H71" s="180">
        <v>7268</v>
      </c>
      <c r="I71" s="34"/>
      <c r="J71" s="181">
        <f t="shared" si="0"/>
        <v>21.878121878121878</v>
      </c>
      <c r="K71" s="182"/>
      <c r="L71" s="182"/>
      <c r="M71" s="182"/>
      <c r="N71" s="182"/>
    </row>
    <row r="72" spans="1:14" ht="15.75" customHeight="1" x14ac:dyDescent="0.3">
      <c r="A72" s="34">
        <v>71</v>
      </c>
      <c r="B72" s="34">
        <v>71</v>
      </c>
      <c r="C72" s="34">
        <v>164</v>
      </c>
      <c r="D72" s="34">
        <v>1</v>
      </c>
      <c r="E72" s="179">
        <v>43514</v>
      </c>
      <c r="F72" s="180">
        <v>5256</v>
      </c>
      <c r="G72" s="34">
        <v>7730</v>
      </c>
      <c r="H72" s="180">
        <v>7392</v>
      </c>
      <c r="I72" s="34">
        <v>9</v>
      </c>
      <c r="J72" s="181">
        <f t="shared" si="0"/>
        <v>15.823970037453183</v>
      </c>
      <c r="K72" s="182"/>
      <c r="L72" s="182"/>
      <c r="M72" s="182"/>
      <c r="N72" s="182"/>
    </row>
    <row r="73" spans="1:14" ht="15.75" customHeight="1" x14ac:dyDescent="0.3">
      <c r="A73" s="34">
        <v>72</v>
      </c>
      <c r="B73" s="34">
        <v>72</v>
      </c>
      <c r="C73" s="34">
        <v>164</v>
      </c>
      <c r="D73" s="34">
        <v>1</v>
      </c>
      <c r="E73" s="179">
        <v>43514</v>
      </c>
      <c r="F73" s="180">
        <v>5223</v>
      </c>
      <c r="G73" s="34">
        <v>7809</v>
      </c>
      <c r="H73" s="180">
        <v>7450</v>
      </c>
      <c r="I73" s="34"/>
      <c r="J73" s="181">
        <f t="shared" si="0"/>
        <v>16.120341266277507</v>
      </c>
      <c r="K73" s="182"/>
      <c r="L73" s="182"/>
      <c r="M73" s="182"/>
      <c r="N73" s="182"/>
    </row>
    <row r="74" spans="1:14" ht="15.75" customHeight="1" x14ac:dyDescent="0.3">
      <c r="A74" s="34">
        <v>73</v>
      </c>
      <c r="B74" s="34">
        <v>73</v>
      </c>
      <c r="C74" s="34">
        <v>165</v>
      </c>
      <c r="D74" s="34">
        <v>1</v>
      </c>
      <c r="E74" s="179">
        <v>43514</v>
      </c>
      <c r="F74" s="180">
        <v>5203</v>
      </c>
      <c r="G74" s="34">
        <v>6643</v>
      </c>
      <c r="H74" s="180">
        <v>6415</v>
      </c>
      <c r="I74" s="34">
        <v>11</v>
      </c>
      <c r="J74" s="181">
        <f t="shared" si="0"/>
        <v>18.811881188118811</v>
      </c>
      <c r="K74" s="182"/>
      <c r="L74" s="182"/>
      <c r="M74" s="182"/>
      <c r="N74" s="182"/>
    </row>
    <row r="75" spans="1:14" ht="15.75" customHeight="1" x14ac:dyDescent="0.3">
      <c r="A75" s="34">
        <v>74</v>
      </c>
      <c r="B75" s="34">
        <v>74</v>
      </c>
      <c r="C75" s="34">
        <v>165</v>
      </c>
      <c r="D75" s="34">
        <v>1</v>
      </c>
      <c r="E75" s="179">
        <v>43514</v>
      </c>
      <c r="F75" s="180">
        <v>5309</v>
      </c>
      <c r="G75" s="34">
        <v>6731</v>
      </c>
      <c r="H75" s="180">
        <v>6509</v>
      </c>
      <c r="I75" s="34"/>
      <c r="J75" s="181">
        <f t="shared" si="0"/>
        <v>18.5</v>
      </c>
      <c r="K75" s="182"/>
      <c r="L75" s="182"/>
      <c r="M75" s="182"/>
      <c r="N75" s="182"/>
    </row>
    <row r="76" spans="1:14" ht="15.75" customHeight="1" x14ac:dyDescent="0.3">
      <c r="A76" s="34">
        <v>75</v>
      </c>
      <c r="B76" s="34">
        <v>75</v>
      </c>
      <c r="C76" s="34">
        <v>167</v>
      </c>
      <c r="D76" s="34">
        <v>1</v>
      </c>
      <c r="E76" s="179">
        <v>43514</v>
      </c>
      <c r="F76" s="180">
        <v>5226</v>
      </c>
      <c r="G76" s="34">
        <v>8121</v>
      </c>
      <c r="H76" s="180">
        <v>7573</v>
      </c>
      <c r="I76" s="34">
        <v>9</v>
      </c>
      <c r="J76" s="181">
        <f t="shared" si="0"/>
        <v>23.348956114188326</v>
      </c>
      <c r="K76" s="182"/>
      <c r="L76" s="182"/>
      <c r="M76" s="182"/>
      <c r="N76" s="182"/>
    </row>
    <row r="77" spans="1:14" ht="15.75" customHeight="1" x14ac:dyDescent="0.3">
      <c r="A77" s="34">
        <v>76</v>
      </c>
      <c r="B77" s="34">
        <v>76</v>
      </c>
      <c r="C77" s="34">
        <v>167</v>
      </c>
      <c r="D77" s="34">
        <v>1</v>
      </c>
      <c r="E77" s="179">
        <v>43514</v>
      </c>
      <c r="F77" s="180">
        <v>5239</v>
      </c>
      <c r="G77" s="34">
        <v>7992</v>
      </c>
      <c r="H77" s="180">
        <v>7516</v>
      </c>
      <c r="I77" s="34"/>
      <c r="J77" s="181">
        <f t="shared" si="0"/>
        <v>20.904699165568729</v>
      </c>
      <c r="K77" s="182"/>
      <c r="L77" s="182"/>
      <c r="M77" s="182"/>
      <c r="N77" s="182"/>
    </row>
    <row r="78" spans="1:14" ht="15.75" customHeight="1" x14ac:dyDescent="0.3">
      <c r="A78" s="34">
        <v>77</v>
      </c>
      <c r="B78" s="34">
        <v>77</v>
      </c>
      <c r="C78" s="34">
        <v>168</v>
      </c>
      <c r="D78" s="34">
        <v>1</v>
      </c>
      <c r="E78" s="179">
        <v>43514</v>
      </c>
      <c r="F78" s="180">
        <v>5212</v>
      </c>
      <c r="G78" s="34">
        <v>9888</v>
      </c>
      <c r="H78" s="180">
        <v>8430</v>
      </c>
      <c r="I78" s="34">
        <v>14</v>
      </c>
      <c r="J78" s="181">
        <f t="shared" si="0"/>
        <v>45.307644499689246</v>
      </c>
      <c r="K78" s="182"/>
      <c r="L78" s="182"/>
      <c r="M78" s="182"/>
      <c r="N78" s="182"/>
    </row>
    <row r="79" spans="1:14" ht="15.75" customHeight="1" x14ac:dyDescent="0.3">
      <c r="A79" s="34">
        <v>78</v>
      </c>
      <c r="B79" s="34">
        <v>78</v>
      </c>
      <c r="C79" s="34">
        <v>168</v>
      </c>
      <c r="D79" s="34">
        <v>1</v>
      </c>
      <c r="E79" s="179">
        <v>43514</v>
      </c>
      <c r="F79" s="180">
        <v>5245</v>
      </c>
      <c r="G79" s="34">
        <v>10270</v>
      </c>
      <c r="H79" s="180">
        <v>8727</v>
      </c>
      <c r="I79" s="34"/>
      <c r="J79" s="181">
        <f t="shared" si="0"/>
        <v>44.313612866168867</v>
      </c>
      <c r="K79" s="182"/>
      <c r="L79" s="182"/>
      <c r="M79" s="182"/>
      <c r="N79" s="182"/>
    </row>
    <row r="80" spans="1:14" ht="15.75" customHeight="1" x14ac:dyDescent="0.3">
      <c r="A80" s="34">
        <v>79</v>
      </c>
      <c r="B80" s="34">
        <v>79</v>
      </c>
      <c r="C80" s="34">
        <v>170</v>
      </c>
      <c r="D80" s="34">
        <v>1</v>
      </c>
      <c r="E80" s="179">
        <v>43514</v>
      </c>
      <c r="F80" s="180">
        <v>5242</v>
      </c>
      <c r="G80" s="34">
        <v>8265</v>
      </c>
      <c r="H80" s="180">
        <v>7795</v>
      </c>
      <c r="I80" s="34">
        <v>8</v>
      </c>
      <c r="J80" s="181">
        <f t="shared" si="0"/>
        <v>18.409714061887975</v>
      </c>
      <c r="K80" s="182"/>
      <c r="L80" s="182"/>
      <c r="M80" s="182"/>
      <c r="N80" s="182"/>
    </row>
    <row r="81" spans="1:14" ht="15.75" customHeight="1" x14ac:dyDescent="0.3">
      <c r="A81" s="34">
        <v>80</v>
      </c>
      <c r="B81" s="34">
        <v>80</v>
      </c>
      <c r="C81" s="34">
        <v>170</v>
      </c>
      <c r="D81" s="34">
        <v>1</v>
      </c>
      <c r="E81" s="179">
        <v>43514</v>
      </c>
      <c r="F81" s="180">
        <v>5245</v>
      </c>
      <c r="G81" s="34">
        <v>8325</v>
      </c>
      <c r="H81" s="180">
        <v>7820</v>
      </c>
      <c r="I81" s="34"/>
      <c r="J81" s="181">
        <f t="shared" si="0"/>
        <v>19.611650485436893</v>
      </c>
      <c r="K81" s="182"/>
      <c r="L81" s="182"/>
      <c r="M81" s="182"/>
      <c r="N81" s="182"/>
    </row>
    <row r="82" spans="1:14" ht="15.75" customHeight="1" x14ac:dyDescent="0.3">
      <c r="A82" s="34">
        <v>81</v>
      </c>
      <c r="B82" s="34">
        <v>81</v>
      </c>
      <c r="C82" s="34">
        <v>171</v>
      </c>
      <c r="D82" s="34">
        <v>1</v>
      </c>
      <c r="E82" s="179">
        <v>43514</v>
      </c>
      <c r="F82" s="180">
        <v>5180</v>
      </c>
      <c r="G82" s="34">
        <v>8458</v>
      </c>
      <c r="H82" s="180">
        <v>7631</v>
      </c>
      <c r="I82" s="34">
        <v>9</v>
      </c>
      <c r="J82" s="181">
        <f t="shared" si="0"/>
        <v>33.741330069359442</v>
      </c>
      <c r="K82" s="182"/>
      <c r="L82" s="182"/>
      <c r="M82" s="182"/>
      <c r="N82" s="182"/>
    </row>
    <row r="83" spans="1:14" ht="15.75" customHeight="1" x14ac:dyDescent="0.3">
      <c r="A83" s="34">
        <v>82</v>
      </c>
      <c r="B83" s="34">
        <v>82</v>
      </c>
      <c r="C83" s="34">
        <v>171</v>
      </c>
      <c r="D83" s="34">
        <v>1</v>
      </c>
      <c r="E83" s="179">
        <v>43514</v>
      </c>
      <c r="F83" s="180">
        <v>5194</v>
      </c>
      <c r="G83" s="34">
        <v>8295</v>
      </c>
      <c r="H83" s="180">
        <v>7485</v>
      </c>
      <c r="I83" s="34"/>
      <c r="J83" s="181">
        <f t="shared" si="0"/>
        <v>35.355739851593192</v>
      </c>
      <c r="K83" s="182"/>
      <c r="L83" s="182"/>
      <c r="M83" s="182"/>
      <c r="N83" s="182"/>
    </row>
    <row r="84" spans="1:14" ht="15.75" customHeight="1" x14ac:dyDescent="0.3">
      <c r="A84" s="34">
        <v>83</v>
      </c>
      <c r="B84" s="34">
        <v>83</v>
      </c>
      <c r="C84" s="34">
        <v>172</v>
      </c>
      <c r="D84" s="34">
        <v>1</v>
      </c>
      <c r="E84" s="179">
        <v>43514</v>
      </c>
      <c r="F84" s="180">
        <v>5294</v>
      </c>
      <c r="G84" s="34">
        <v>9055</v>
      </c>
      <c r="H84" s="180">
        <v>7978</v>
      </c>
      <c r="I84" s="34">
        <v>10</v>
      </c>
      <c r="J84" s="181">
        <f t="shared" si="0"/>
        <v>40.126676602086434</v>
      </c>
      <c r="K84" s="182"/>
      <c r="L84" s="182"/>
      <c r="M84" s="182"/>
      <c r="N84" s="182"/>
    </row>
    <row r="85" spans="1:14" ht="15.75" customHeight="1" x14ac:dyDescent="0.3">
      <c r="A85" s="34">
        <v>84</v>
      </c>
      <c r="B85" s="34">
        <v>84</v>
      </c>
      <c r="C85" s="34">
        <v>172</v>
      </c>
      <c r="D85" s="34">
        <v>1</v>
      </c>
      <c r="E85" s="179">
        <v>43514</v>
      </c>
      <c r="F85" s="180">
        <v>5375</v>
      </c>
      <c r="G85" s="34">
        <v>9237</v>
      </c>
      <c r="H85" s="180">
        <v>8103</v>
      </c>
      <c r="I85" s="34"/>
      <c r="J85" s="181">
        <f t="shared" si="0"/>
        <v>41.568914956011731</v>
      </c>
      <c r="K85" s="182"/>
      <c r="L85" s="182"/>
      <c r="M85" s="182"/>
      <c r="N85" s="182"/>
    </row>
    <row r="86" spans="1:14" ht="15.75" customHeight="1" x14ac:dyDescent="0.3">
      <c r="A86" s="34">
        <v>85</v>
      </c>
      <c r="B86" s="34">
        <v>85</v>
      </c>
      <c r="C86" s="34">
        <v>176</v>
      </c>
      <c r="D86" s="34">
        <v>1</v>
      </c>
      <c r="E86" s="179">
        <v>43514</v>
      </c>
      <c r="F86" s="180">
        <v>5253</v>
      </c>
      <c r="G86" s="34">
        <v>7903</v>
      </c>
      <c r="H86" s="180">
        <v>7233</v>
      </c>
      <c r="I86" s="34">
        <v>9</v>
      </c>
      <c r="J86" s="181">
        <f t="shared" si="0"/>
        <v>33.838383838383841</v>
      </c>
      <c r="K86" s="182"/>
      <c r="L86" s="182"/>
      <c r="M86" s="182"/>
      <c r="N86" s="182"/>
    </row>
    <row r="87" spans="1:14" ht="15.75" customHeight="1" x14ac:dyDescent="0.3">
      <c r="A87" s="34">
        <v>86</v>
      </c>
      <c r="B87" s="34">
        <v>86</v>
      </c>
      <c r="C87" s="34">
        <v>176</v>
      </c>
      <c r="D87" s="34">
        <v>1</v>
      </c>
      <c r="E87" s="179">
        <v>43514</v>
      </c>
      <c r="F87" s="180">
        <v>5281</v>
      </c>
      <c r="G87" s="34">
        <v>8145</v>
      </c>
      <c r="H87" s="180">
        <v>7404</v>
      </c>
      <c r="I87" s="34"/>
      <c r="J87" s="181">
        <f t="shared" si="0"/>
        <v>34.903438530381536</v>
      </c>
      <c r="K87" s="182"/>
      <c r="L87" s="182"/>
      <c r="M87" s="182"/>
      <c r="N87" s="182"/>
    </row>
    <row r="88" spans="1:14" ht="15.75" customHeight="1" x14ac:dyDescent="0.3">
      <c r="A88" s="34">
        <v>87</v>
      </c>
      <c r="B88" s="34">
        <v>87</v>
      </c>
      <c r="C88" s="34">
        <v>178</v>
      </c>
      <c r="D88" s="34">
        <v>1</v>
      </c>
      <c r="E88" s="179">
        <v>43514</v>
      </c>
      <c r="F88" s="180">
        <v>5250</v>
      </c>
      <c r="G88" s="34">
        <v>9385</v>
      </c>
      <c r="H88" s="180">
        <v>8193</v>
      </c>
      <c r="I88" s="34">
        <v>8</v>
      </c>
      <c r="J88" s="181">
        <f t="shared" si="0"/>
        <v>40.502888209310228</v>
      </c>
      <c r="K88" s="182"/>
      <c r="L88" s="182"/>
      <c r="M88" s="182"/>
      <c r="N88" s="182"/>
    </row>
    <row r="89" spans="1:14" ht="15.75" customHeight="1" x14ac:dyDescent="0.3">
      <c r="A89" s="34">
        <v>88</v>
      </c>
      <c r="B89" s="34">
        <v>88</v>
      </c>
      <c r="C89" s="34">
        <v>178</v>
      </c>
      <c r="D89" s="34">
        <v>1</v>
      </c>
      <c r="E89" s="179">
        <v>43514</v>
      </c>
      <c r="F89" s="180">
        <v>5241</v>
      </c>
      <c r="G89" s="34">
        <v>9803</v>
      </c>
      <c r="H89" s="180">
        <v>8471</v>
      </c>
      <c r="I89" s="34"/>
      <c r="J89" s="181">
        <f t="shared" si="0"/>
        <v>41.238390092879257</v>
      </c>
      <c r="K89" s="182"/>
      <c r="L89" s="182"/>
      <c r="M89" s="182"/>
      <c r="N89" s="182"/>
    </row>
    <row r="90" spans="1:14" ht="15.75" customHeight="1" x14ac:dyDescent="0.3">
      <c r="A90" s="34">
        <v>89</v>
      </c>
      <c r="B90" s="34">
        <v>89</v>
      </c>
      <c r="C90" s="34">
        <v>182</v>
      </c>
      <c r="D90" s="34">
        <v>1</v>
      </c>
      <c r="E90" s="179">
        <v>43514</v>
      </c>
      <c r="F90" s="180">
        <v>5188</v>
      </c>
      <c r="G90" s="34">
        <v>8594</v>
      </c>
      <c r="H90" s="180">
        <v>7659</v>
      </c>
      <c r="I90" s="34">
        <v>9</v>
      </c>
      <c r="J90" s="181">
        <f t="shared" si="0"/>
        <v>37.83893160663699</v>
      </c>
      <c r="K90" s="182"/>
      <c r="L90" s="182"/>
      <c r="M90" s="182"/>
      <c r="N90" s="182"/>
    </row>
    <row r="91" spans="1:14" ht="15.75" customHeight="1" x14ac:dyDescent="0.3">
      <c r="A91" s="34">
        <v>90</v>
      </c>
      <c r="B91" s="34">
        <v>90</v>
      </c>
      <c r="C91" s="34">
        <v>182</v>
      </c>
      <c r="D91" s="34">
        <v>1</v>
      </c>
      <c r="E91" s="179">
        <v>43514</v>
      </c>
      <c r="F91" s="180">
        <v>5202</v>
      </c>
      <c r="G91" s="34">
        <v>8886</v>
      </c>
      <c r="H91" s="180">
        <v>7875</v>
      </c>
      <c r="I91" s="34"/>
      <c r="J91" s="181">
        <f t="shared" si="0"/>
        <v>37.822671156004489</v>
      </c>
      <c r="K91" s="182"/>
      <c r="L91" s="182"/>
      <c r="M91" s="182"/>
      <c r="N91" s="182"/>
    </row>
    <row r="92" spans="1:14" ht="15.75" customHeight="1" x14ac:dyDescent="0.3">
      <c r="A92" s="34">
        <v>91</v>
      </c>
      <c r="B92" s="34">
        <v>91</v>
      </c>
      <c r="C92" s="34">
        <v>185</v>
      </c>
      <c r="D92" s="34">
        <v>1</v>
      </c>
      <c r="E92" s="179">
        <v>43514</v>
      </c>
      <c r="F92" s="180">
        <v>5252</v>
      </c>
      <c r="G92" s="34">
        <v>8940</v>
      </c>
      <c r="H92" s="180">
        <v>8269</v>
      </c>
      <c r="I92" s="34"/>
      <c r="J92" s="181">
        <f t="shared" si="0"/>
        <v>22.240636393768646</v>
      </c>
      <c r="K92" s="182"/>
      <c r="L92" s="182"/>
      <c r="M92" s="182"/>
      <c r="N92" s="182"/>
    </row>
    <row r="93" spans="1:14" ht="15.75" customHeight="1" x14ac:dyDescent="0.3">
      <c r="A93" s="34">
        <v>92</v>
      </c>
      <c r="B93" s="34">
        <v>92</v>
      </c>
      <c r="C93" s="34">
        <v>185</v>
      </c>
      <c r="D93" s="34">
        <v>1</v>
      </c>
      <c r="E93" s="179">
        <v>43514</v>
      </c>
      <c r="F93" s="180">
        <v>5241</v>
      </c>
      <c r="G93" s="34">
        <v>8900</v>
      </c>
      <c r="H93" s="180">
        <v>8256</v>
      </c>
      <c r="I93" s="34">
        <v>9</v>
      </c>
      <c r="J93" s="181">
        <f t="shared" si="0"/>
        <v>21.359867330016584</v>
      </c>
      <c r="K93" s="182"/>
      <c r="L93" s="182"/>
      <c r="M93" s="182"/>
      <c r="N93" s="182"/>
    </row>
    <row r="94" spans="1:14" ht="15.75" customHeight="1" x14ac:dyDescent="0.3">
      <c r="A94" s="34">
        <v>93</v>
      </c>
      <c r="B94" s="34">
        <v>93</v>
      </c>
      <c r="C94" s="34">
        <v>186</v>
      </c>
      <c r="D94" s="34">
        <v>1</v>
      </c>
      <c r="E94" s="179">
        <v>43514</v>
      </c>
      <c r="F94" s="180">
        <v>5234</v>
      </c>
      <c r="G94" s="34">
        <v>7972</v>
      </c>
      <c r="H94" s="180">
        <v>7210</v>
      </c>
      <c r="I94" s="34"/>
      <c r="J94" s="181">
        <f t="shared" si="0"/>
        <v>38.56275303643725</v>
      </c>
      <c r="K94" s="182"/>
      <c r="L94" s="182"/>
      <c r="M94" s="182"/>
      <c r="N94" s="182"/>
    </row>
    <row r="95" spans="1:14" ht="15.75" customHeight="1" x14ac:dyDescent="0.3">
      <c r="A95" s="34">
        <v>94</v>
      </c>
      <c r="B95" s="34">
        <v>94</v>
      </c>
      <c r="C95" s="34">
        <v>186</v>
      </c>
      <c r="D95" s="34">
        <v>1</v>
      </c>
      <c r="E95" s="179">
        <v>43514</v>
      </c>
      <c r="F95" s="180">
        <v>5218</v>
      </c>
      <c r="G95" s="34">
        <v>8112</v>
      </c>
      <c r="H95" s="180">
        <v>7322</v>
      </c>
      <c r="I95" s="34">
        <v>8</v>
      </c>
      <c r="J95" s="181">
        <f t="shared" si="0"/>
        <v>37.547528517110266</v>
      </c>
      <c r="K95" s="182"/>
      <c r="L95" s="182"/>
      <c r="M95" s="182"/>
      <c r="N95" s="182"/>
    </row>
    <row r="96" spans="1:14" ht="15.75" customHeight="1" x14ac:dyDescent="0.3">
      <c r="A96" s="34">
        <v>95</v>
      </c>
      <c r="B96" s="34">
        <v>95</v>
      </c>
      <c r="C96" s="34">
        <v>187</v>
      </c>
      <c r="D96" s="34">
        <v>1</v>
      </c>
      <c r="E96" s="179">
        <v>43514</v>
      </c>
      <c r="F96" s="180">
        <v>5232</v>
      </c>
      <c r="G96" s="34">
        <v>9486</v>
      </c>
      <c r="H96" s="180">
        <v>8123</v>
      </c>
      <c r="I96" s="34">
        <v>12</v>
      </c>
      <c r="J96" s="181">
        <f t="shared" si="0"/>
        <v>47.146316153580074</v>
      </c>
      <c r="K96" s="182"/>
      <c r="L96" s="182"/>
      <c r="M96" s="182"/>
      <c r="N96" s="182"/>
    </row>
    <row r="97" spans="1:14" ht="15.75" customHeight="1" x14ac:dyDescent="0.3">
      <c r="A97" s="34">
        <v>96</v>
      </c>
      <c r="B97" s="34">
        <v>96</v>
      </c>
      <c r="C97" s="34">
        <v>187</v>
      </c>
      <c r="D97" s="34">
        <v>1</v>
      </c>
      <c r="E97" s="179">
        <v>43514</v>
      </c>
      <c r="F97" s="180">
        <v>5242</v>
      </c>
      <c r="G97" s="34">
        <v>9347</v>
      </c>
      <c r="H97" s="180">
        <v>8085</v>
      </c>
      <c r="I97" s="34"/>
      <c r="J97" s="181">
        <f t="shared" si="0"/>
        <v>44.389729159338728</v>
      </c>
      <c r="K97" s="182"/>
      <c r="L97" s="182"/>
      <c r="M97" s="182"/>
      <c r="N97" s="182"/>
    </row>
    <row r="98" spans="1:14" ht="15.75" customHeight="1" x14ac:dyDescent="0.3">
      <c r="A98" s="34">
        <v>97</v>
      </c>
      <c r="B98" s="34">
        <v>97</v>
      </c>
      <c r="C98" s="34">
        <v>189</v>
      </c>
      <c r="D98" s="34">
        <v>1</v>
      </c>
      <c r="E98" s="179">
        <v>43514</v>
      </c>
      <c r="F98" s="180">
        <v>5287</v>
      </c>
      <c r="G98" s="34">
        <v>8917</v>
      </c>
      <c r="H98" s="180">
        <v>8182</v>
      </c>
      <c r="I98" s="34">
        <v>7</v>
      </c>
      <c r="J98" s="181">
        <f t="shared" si="0"/>
        <v>25.388601036269431</v>
      </c>
      <c r="K98" s="182"/>
      <c r="L98" s="182"/>
      <c r="M98" s="182"/>
      <c r="N98" s="182"/>
    </row>
    <row r="99" spans="1:14" ht="15.75" customHeight="1" x14ac:dyDescent="0.3">
      <c r="A99" s="34">
        <v>98</v>
      </c>
      <c r="B99" s="34">
        <v>98</v>
      </c>
      <c r="C99" s="34">
        <v>189</v>
      </c>
      <c r="D99" s="34">
        <v>1</v>
      </c>
      <c r="E99" s="179">
        <v>43514</v>
      </c>
      <c r="F99" s="180">
        <v>5252</v>
      </c>
      <c r="G99" s="34">
        <v>8855</v>
      </c>
      <c r="H99" s="180">
        <v>8138</v>
      </c>
      <c r="I99" s="34"/>
      <c r="J99" s="181">
        <f t="shared" si="0"/>
        <v>24.844074844074846</v>
      </c>
      <c r="K99" s="182"/>
      <c r="L99" s="182"/>
      <c r="M99" s="182"/>
      <c r="N99" s="182"/>
    </row>
    <row r="100" spans="1:14" ht="15.75" customHeight="1" x14ac:dyDescent="0.3">
      <c r="A100" s="34">
        <v>99</v>
      </c>
      <c r="B100" s="34">
        <v>99</v>
      </c>
      <c r="C100" s="34">
        <v>192</v>
      </c>
      <c r="D100" s="34">
        <v>1</v>
      </c>
      <c r="E100" s="179">
        <v>43514</v>
      </c>
      <c r="F100" s="180">
        <v>5182</v>
      </c>
      <c r="G100" s="34">
        <v>7627</v>
      </c>
      <c r="H100" s="180">
        <v>6913</v>
      </c>
      <c r="I100" s="34">
        <v>9</v>
      </c>
      <c r="J100" s="181">
        <f t="shared" si="0"/>
        <v>41.247833622183713</v>
      </c>
      <c r="K100" s="182"/>
      <c r="L100" s="182"/>
      <c r="M100" s="182"/>
      <c r="N100" s="182"/>
    </row>
    <row r="101" spans="1:14" ht="15.75" customHeight="1" x14ac:dyDescent="0.3">
      <c r="A101" s="34">
        <v>100</v>
      </c>
      <c r="B101" s="34">
        <v>100</v>
      </c>
      <c r="C101" s="34">
        <v>192</v>
      </c>
      <c r="D101" s="34">
        <v>1</v>
      </c>
      <c r="E101" s="179">
        <v>43514</v>
      </c>
      <c r="F101" s="180">
        <v>5209</v>
      </c>
      <c r="G101" s="34">
        <v>7963</v>
      </c>
      <c r="H101" s="180">
        <v>7128</v>
      </c>
      <c r="I101" s="34"/>
      <c r="J101" s="181">
        <f t="shared" si="0"/>
        <v>43.512245961438254</v>
      </c>
      <c r="K101" s="182"/>
      <c r="L101" s="182"/>
      <c r="M101" s="182"/>
      <c r="N101" s="182"/>
    </row>
    <row r="102" spans="1:14" ht="15.75" customHeight="1" x14ac:dyDescent="0.3">
      <c r="A102" s="34">
        <v>101</v>
      </c>
      <c r="B102" s="34">
        <v>101</v>
      </c>
      <c r="C102" s="34">
        <v>194</v>
      </c>
      <c r="D102" s="34">
        <v>1</v>
      </c>
      <c r="E102" s="179">
        <v>43514</v>
      </c>
      <c r="F102" s="180">
        <v>5208</v>
      </c>
      <c r="G102" s="34">
        <v>7617</v>
      </c>
      <c r="H102" s="180">
        <v>7032</v>
      </c>
      <c r="I102" s="34"/>
      <c r="J102" s="181">
        <f t="shared" si="0"/>
        <v>32.07236842105263</v>
      </c>
      <c r="K102" s="182"/>
      <c r="L102" s="182"/>
      <c r="M102" s="182"/>
      <c r="N102" s="182"/>
    </row>
    <row r="103" spans="1:14" ht="15.75" customHeight="1" x14ac:dyDescent="0.3">
      <c r="A103" s="34">
        <v>102</v>
      </c>
      <c r="B103" s="34">
        <v>102</v>
      </c>
      <c r="C103" s="34">
        <v>194</v>
      </c>
      <c r="D103" s="34">
        <v>1</v>
      </c>
      <c r="E103" s="179">
        <v>43514</v>
      </c>
      <c r="F103" s="180">
        <v>5224</v>
      </c>
      <c r="G103" s="34">
        <v>7538</v>
      </c>
      <c r="H103" s="180">
        <v>7007</v>
      </c>
      <c r="I103" s="34"/>
      <c r="J103" s="181">
        <f t="shared" si="0"/>
        <v>29.781267526640491</v>
      </c>
      <c r="K103" s="182"/>
      <c r="L103" s="182"/>
      <c r="M103" s="182"/>
      <c r="N103" s="182"/>
    </row>
    <row r="104" spans="1:14" ht="15.75" customHeight="1" x14ac:dyDescent="0.3">
      <c r="A104" s="34">
        <v>103</v>
      </c>
      <c r="B104" s="34">
        <v>103</v>
      </c>
      <c r="C104" s="34">
        <v>195</v>
      </c>
      <c r="D104" s="34">
        <v>1</v>
      </c>
      <c r="E104" s="179">
        <v>43514</v>
      </c>
      <c r="F104" s="180">
        <v>5213</v>
      </c>
      <c r="G104" s="34">
        <v>7243</v>
      </c>
      <c r="H104" s="180">
        <v>6708</v>
      </c>
      <c r="I104" s="34">
        <v>10</v>
      </c>
      <c r="J104" s="181">
        <f t="shared" si="0"/>
        <v>35.785953177257525</v>
      </c>
      <c r="K104" s="182"/>
      <c r="L104" s="182"/>
      <c r="M104" s="182"/>
      <c r="N104" s="182"/>
    </row>
    <row r="105" spans="1:14" ht="15.75" customHeight="1" x14ac:dyDescent="0.3">
      <c r="A105" s="34">
        <v>104</v>
      </c>
      <c r="B105" s="34">
        <v>104</v>
      </c>
      <c r="C105" s="34">
        <v>195</v>
      </c>
      <c r="D105" s="34">
        <v>1</v>
      </c>
      <c r="E105" s="179">
        <v>43514</v>
      </c>
      <c r="F105" s="180">
        <v>5257</v>
      </c>
      <c r="G105" s="34">
        <v>7312</v>
      </c>
      <c r="H105" s="180">
        <v>6783</v>
      </c>
      <c r="I105" s="34"/>
      <c r="J105" s="181">
        <f t="shared" si="0"/>
        <v>34.665792922673653</v>
      </c>
      <c r="K105" s="182"/>
      <c r="L105" s="182"/>
      <c r="M105" s="182"/>
      <c r="N105" s="182"/>
    </row>
    <row r="106" spans="1:14" ht="15.75" customHeight="1" x14ac:dyDescent="0.3">
      <c r="A106" s="34">
        <v>105</v>
      </c>
      <c r="B106" s="34">
        <v>105</v>
      </c>
      <c r="C106" s="34">
        <v>196</v>
      </c>
      <c r="D106" s="34">
        <v>1</v>
      </c>
      <c r="E106" s="179">
        <v>43514</v>
      </c>
      <c r="F106" s="180">
        <v>5251</v>
      </c>
      <c r="G106" s="34">
        <v>9306</v>
      </c>
      <c r="H106" s="180">
        <v>8159</v>
      </c>
      <c r="I106" s="34">
        <v>10</v>
      </c>
      <c r="J106" s="181">
        <f t="shared" si="0"/>
        <v>39.442916093535075</v>
      </c>
      <c r="K106" s="182"/>
      <c r="L106" s="182"/>
      <c r="M106" s="182"/>
      <c r="N106" s="182"/>
    </row>
    <row r="107" spans="1:14" ht="15.75" customHeight="1" x14ac:dyDescent="0.3">
      <c r="A107" s="34">
        <v>106</v>
      </c>
      <c r="B107" s="34">
        <v>106</v>
      </c>
      <c r="C107" s="34">
        <v>196</v>
      </c>
      <c r="D107" s="34">
        <v>1</v>
      </c>
      <c r="E107" s="179">
        <v>43514</v>
      </c>
      <c r="F107" s="180">
        <v>5219</v>
      </c>
      <c r="G107" s="34">
        <v>9080</v>
      </c>
      <c r="H107" s="180">
        <v>7995</v>
      </c>
      <c r="I107" s="34"/>
      <c r="J107" s="181">
        <f t="shared" si="0"/>
        <v>39.085014409221905</v>
      </c>
      <c r="K107" s="182"/>
      <c r="L107" s="182"/>
      <c r="M107" s="182"/>
      <c r="N107" s="182"/>
    </row>
    <row r="108" spans="1:14" ht="15.75" customHeight="1" x14ac:dyDescent="0.3">
      <c r="A108" s="34">
        <v>107</v>
      </c>
      <c r="B108" s="34">
        <v>107</v>
      </c>
      <c r="C108" s="34">
        <v>197</v>
      </c>
      <c r="D108" s="34">
        <v>1</v>
      </c>
      <c r="E108" s="179">
        <v>43514</v>
      </c>
      <c r="F108" s="180">
        <v>5226</v>
      </c>
      <c r="G108" s="34">
        <v>8403</v>
      </c>
      <c r="H108" s="180">
        <v>7506</v>
      </c>
      <c r="I108" s="34">
        <v>8</v>
      </c>
      <c r="J108" s="181">
        <f t="shared" si="0"/>
        <v>39.342105263157897</v>
      </c>
      <c r="K108" s="182"/>
      <c r="L108" s="182"/>
      <c r="M108" s="182"/>
      <c r="N108" s="182"/>
    </row>
    <row r="109" spans="1:14" ht="15.75" customHeight="1" x14ac:dyDescent="0.3">
      <c r="A109" s="34">
        <v>108</v>
      </c>
      <c r="B109" s="34">
        <v>108</v>
      </c>
      <c r="C109" s="34">
        <v>197</v>
      </c>
      <c r="D109" s="34">
        <v>1</v>
      </c>
      <c r="E109" s="179">
        <v>43514</v>
      </c>
      <c r="F109" s="180">
        <v>5274</v>
      </c>
      <c r="G109" s="34">
        <v>8410</v>
      </c>
      <c r="H109" s="180">
        <v>7508</v>
      </c>
      <c r="I109" s="34"/>
      <c r="J109" s="181">
        <f t="shared" si="0"/>
        <v>40.376007162041184</v>
      </c>
      <c r="K109" s="182"/>
      <c r="L109" s="182"/>
      <c r="M109" s="182"/>
      <c r="N109" s="182"/>
    </row>
    <row r="110" spans="1:14" ht="15.75" customHeight="1" x14ac:dyDescent="0.3">
      <c r="A110" s="34">
        <v>109</v>
      </c>
      <c r="B110" s="34">
        <v>109</v>
      </c>
      <c r="C110" s="34">
        <v>200</v>
      </c>
      <c r="D110" s="34">
        <v>1</v>
      </c>
      <c r="E110" s="179">
        <v>43514</v>
      </c>
      <c r="F110" s="180">
        <v>5191</v>
      </c>
      <c r="G110" s="34">
        <v>7825</v>
      </c>
      <c r="H110" s="180">
        <v>7160</v>
      </c>
      <c r="I110" s="34">
        <v>9</v>
      </c>
      <c r="J110" s="181">
        <f t="shared" si="0"/>
        <v>33.773489080751652</v>
      </c>
      <c r="K110" s="182"/>
      <c r="L110" s="182"/>
      <c r="M110" s="182"/>
      <c r="N110" s="182"/>
    </row>
    <row r="111" spans="1:14" ht="15.75" customHeight="1" x14ac:dyDescent="0.3">
      <c r="A111" s="34">
        <v>110</v>
      </c>
      <c r="B111" s="34">
        <v>110</v>
      </c>
      <c r="C111" s="34">
        <v>200</v>
      </c>
      <c r="D111" s="34">
        <v>1</v>
      </c>
      <c r="E111" s="179">
        <v>43514</v>
      </c>
      <c r="F111" s="180">
        <v>5243</v>
      </c>
      <c r="G111" s="34">
        <v>8033</v>
      </c>
      <c r="H111" s="180">
        <v>7333</v>
      </c>
      <c r="I111" s="34"/>
      <c r="J111" s="181">
        <f t="shared" si="0"/>
        <v>33.492822966507177</v>
      </c>
      <c r="K111" s="182"/>
      <c r="L111" s="182"/>
      <c r="M111" s="182"/>
      <c r="N111" s="182"/>
    </row>
    <row r="112" spans="1:14" ht="15.75" customHeight="1" x14ac:dyDescent="0.3">
      <c r="A112" s="34">
        <v>111</v>
      </c>
      <c r="B112" s="34">
        <v>111</v>
      </c>
      <c r="C112" s="34">
        <v>202</v>
      </c>
      <c r="D112" s="34">
        <v>1</v>
      </c>
      <c r="E112" s="179">
        <v>43514</v>
      </c>
      <c r="F112" s="180">
        <v>5213</v>
      </c>
      <c r="G112" s="34">
        <v>8405</v>
      </c>
      <c r="H112" s="180">
        <v>7576</v>
      </c>
      <c r="I112" s="34">
        <v>6</v>
      </c>
      <c r="J112" s="181">
        <f t="shared" si="0"/>
        <v>35.082522217520101</v>
      </c>
      <c r="K112" s="182"/>
      <c r="L112" s="182"/>
      <c r="M112" s="182"/>
      <c r="N112" s="182"/>
    </row>
    <row r="113" spans="1:14" ht="15.75" customHeight="1" x14ac:dyDescent="0.3">
      <c r="A113" s="34">
        <v>112</v>
      </c>
      <c r="B113" s="34">
        <v>112</v>
      </c>
      <c r="C113" s="34">
        <v>202</v>
      </c>
      <c r="D113" s="34">
        <v>1</v>
      </c>
      <c r="E113" s="179">
        <v>43514</v>
      </c>
      <c r="F113" s="180">
        <v>5197</v>
      </c>
      <c r="G113" s="34">
        <v>8393</v>
      </c>
      <c r="H113" s="180">
        <v>7542</v>
      </c>
      <c r="I113" s="34"/>
      <c r="J113" s="181">
        <f t="shared" si="0"/>
        <v>36.289978678038381</v>
      </c>
      <c r="K113" s="182"/>
      <c r="L113" s="182"/>
      <c r="M113" s="182"/>
      <c r="N113" s="182"/>
    </row>
    <row r="114" spans="1:14" ht="15.75" customHeight="1" x14ac:dyDescent="0.3">
      <c r="A114" s="34">
        <v>113</v>
      </c>
      <c r="B114" s="34">
        <v>113</v>
      </c>
      <c r="C114" s="34">
        <v>203</v>
      </c>
      <c r="D114" s="34">
        <v>1</v>
      </c>
      <c r="E114" s="179">
        <v>43514</v>
      </c>
      <c r="F114" s="180">
        <v>5283</v>
      </c>
      <c r="G114" s="34">
        <v>8748</v>
      </c>
      <c r="H114" s="180">
        <v>7942</v>
      </c>
      <c r="I114" s="34">
        <v>10</v>
      </c>
      <c r="J114" s="181">
        <f t="shared" si="0"/>
        <v>30.312147423843548</v>
      </c>
      <c r="K114" s="182"/>
      <c r="L114" s="182"/>
      <c r="M114" s="182"/>
      <c r="N114" s="182"/>
    </row>
    <row r="115" spans="1:14" ht="15.75" customHeight="1" x14ac:dyDescent="0.3">
      <c r="A115" s="34">
        <v>114</v>
      </c>
      <c r="B115" s="34">
        <v>114</v>
      </c>
      <c r="C115" s="34">
        <v>203</v>
      </c>
      <c r="D115" s="34">
        <v>1</v>
      </c>
      <c r="E115" s="179">
        <v>43514</v>
      </c>
      <c r="F115" s="180">
        <v>5247</v>
      </c>
      <c r="G115" s="34">
        <v>8377</v>
      </c>
      <c r="H115" s="180">
        <v>7667</v>
      </c>
      <c r="I115" s="34"/>
      <c r="J115" s="181">
        <f t="shared" si="0"/>
        <v>29.338842975206614</v>
      </c>
      <c r="K115" s="182"/>
      <c r="L115" s="182"/>
      <c r="M115" s="182"/>
      <c r="N115" s="182"/>
    </row>
    <row r="116" spans="1:14" ht="15.75" customHeight="1" x14ac:dyDescent="0.3">
      <c r="A116" s="34">
        <v>115</v>
      </c>
      <c r="B116" s="34">
        <v>115</v>
      </c>
      <c r="C116" s="34">
        <v>207</v>
      </c>
      <c r="D116" s="34">
        <v>1</v>
      </c>
      <c r="E116" s="179">
        <v>43514</v>
      </c>
      <c r="F116" s="180">
        <v>5260</v>
      </c>
      <c r="G116" s="34">
        <v>8638</v>
      </c>
      <c r="H116" s="180">
        <v>7852</v>
      </c>
      <c r="I116" s="34">
        <v>10</v>
      </c>
      <c r="J116" s="181">
        <f t="shared" si="0"/>
        <v>30.324074074074076</v>
      </c>
      <c r="K116" s="182"/>
      <c r="L116" s="182"/>
      <c r="M116" s="182"/>
      <c r="N116" s="182"/>
    </row>
    <row r="117" spans="1:14" ht="15.75" customHeight="1" x14ac:dyDescent="0.3">
      <c r="A117" s="34">
        <v>116</v>
      </c>
      <c r="B117" s="34">
        <v>116</v>
      </c>
      <c r="C117" s="34">
        <v>207</v>
      </c>
      <c r="D117" s="34">
        <v>1</v>
      </c>
      <c r="E117" s="179">
        <v>43514</v>
      </c>
      <c r="F117" s="180">
        <v>5263</v>
      </c>
      <c r="G117" s="34">
        <v>8798</v>
      </c>
      <c r="H117" s="180">
        <v>7943</v>
      </c>
      <c r="I117" s="34"/>
      <c r="J117" s="181">
        <f t="shared" si="0"/>
        <v>31.902985074626866</v>
      </c>
      <c r="K117" s="182"/>
      <c r="L117" s="182"/>
      <c r="M117" s="182"/>
      <c r="N117" s="182"/>
    </row>
    <row r="118" spans="1:14" ht="15.75" customHeight="1" x14ac:dyDescent="0.3">
      <c r="A118" s="34">
        <v>117</v>
      </c>
      <c r="B118" s="34">
        <v>117</v>
      </c>
      <c r="C118" s="34">
        <v>208</v>
      </c>
      <c r="D118" s="34">
        <v>1</v>
      </c>
      <c r="E118" s="179">
        <v>43514</v>
      </c>
      <c r="F118" s="180">
        <v>5221</v>
      </c>
      <c r="G118" s="34">
        <v>8398</v>
      </c>
      <c r="H118" s="180">
        <v>7480</v>
      </c>
      <c r="I118" s="34">
        <v>10</v>
      </c>
      <c r="J118" s="181">
        <f t="shared" si="0"/>
        <v>40.637450199203187</v>
      </c>
      <c r="K118" s="182"/>
      <c r="L118" s="182"/>
      <c r="M118" s="182"/>
      <c r="N118" s="182"/>
    </row>
    <row r="119" spans="1:14" ht="15.75" customHeight="1" x14ac:dyDescent="0.3">
      <c r="A119" s="34">
        <v>118</v>
      </c>
      <c r="B119" s="34">
        <v>118</v>
      </c>
      <c r="C119" s="34">
        <v>208</v>
      </c>
      <c r="D119" s="34">
        <v>1</v>
      </c>
      <c r="E119" s="179">
        <v>43514</v>
      </c>
      <c r="F119" s="180">
        <v>5249</v>
      </c>
      <c r="G119" s="34">
        <v>8490</v>
      </c>
      <c r="H119" s="180">
        <v>7573</v>
      </c>
      <c r="I119" s="34"/>
      <c r="J119" s="181">
        <f t="shared" si="0"/>
        <v>39.457831325301207</v>
      </c>
      <c r="K119" s="182"/>
      <c r="L119" s="182"/>
      <c r="M119" s="182"/>
      <c r="N119" s="182"/>
    </row>
    <row r="120" spans="1:14" ht="15.75" customHeight="1" x14ac:dyDescent="0.3">
      <c r="A120" s="34">
        <v>119</v>
      </c>
      <c r="B120" s="34">
        <v>119</v>
      </c>
      <c r="C120" s="34">
        <v>212</v>
      </c>
      <c r="D120" s="34">
        <v>1</v>
      </c>
      <c r="E120" s="179">
        <v>43514</v>
      </c>
      <c r="F120" s="180">
        <v>5212</v>
      </c>
      <c r="G120" s="34">
        <v>7145</v>
      </c>
      <c r="H120" s="180">
        <v>6848</v>
      </c>
      <c r="I120" s="34"/>
      <c r="J120" s="181">
        <f t="shared" si="0"/>
        <v>18.154034229828849</v>
      </c>
      <c r="K120" s="182"/>
      <c r="L120" s="182"/>
      <c r="M120" s="182"/>
      <c r="N120" s="182"/>
    </row>
    <row r="121" spans="1:14" ht="15.75" customHeight="1" x14ac:dyDescent="0.3">
      <c r="A121" s="34">
        <v>120</v>
      </c>
      <c r="B121" s="34">
        <v>120</v>
      </c>
      <c r="C121" s="34">
        <v>212</v>
      </c>
      <c r="D121" s="34">
        <v>1</v>
      </c>
      <c r="E121" s="179">
        <v>43514</v>
      </c>
      <c r="F121" s="180">
        <v>5196</v>
      </c>
      <c r="G121" s="34">
        <v>7157</v>
      </c>
      <c r="H121" s="180">
        <v>6844</v>
      </c>
      <c r="I121" s="34"/>
      <c r="J121" s="181">
        <f t="shared" si="0"/>
        <v>18.992718446601941</v>
      </c>
      <c r="K121" s="182"/>
      <c r="L121" s="182"/>
      <c r="M121" s="182"/>
      <c r="N121" s="182"/>
    </row>
    <row r="122" spans="1:14" ht="15.75" customHeight="1" x14ac:dyDescent="0.3">
      <c r="A122" s="34">
        <v>121</v>
      </c>
      <c r="B122" s="34">
        <v>121</v>
      </c>
      <c r="C122" s="34">
        <v>213</v>
      </c>
      <c r="D122" s="34">
        <v>1</v>
      </c>
      <c r="E122" s="179">
        <v>43514</v>
      </c>
      <c r="F122" s="180">
        <v>5262</v>
      </c>
      <c r="G122" s="34">
        <v>8156</v>
      </c>
      <c r="H122" s="180">
        <v>7389</v>
      </c>
      <c r="I122" s="34">
        <v>9</v>
      </c>
      <c r="J122" s="181">
        <f t="shared" si="0"/>
        <v>36.060178655383169</v>
      </c>
      <c r="K122" s="182"/>
      <c r="L122" s="182"/>
      <c r="M122" s="182"/>
      <c r="N122" s="182"/>
    </row>
    <row r="123" spans="1:14" ht="15.75" customHeight="1" x14ac:dyDescent="0.3">
      <c r="A123" s="34">
        <v>122</v>
      </c>
      <c r="B123" s="34">
        <v>122</v>
      </c>
      <c r="C123" s="34">
        <v>213</v>
      </c>
      <c r="D123" s="34">
        <v>1</v>
      </c>
      <c r="E123" s="179">
        <v>43514</v>
      </c>
      <c r="F123" s="180">
        <v>5223</v>
      </c>
      <c r="G123" s="34">
        <v>7995</v>
      </c>
      <c r="H123" s="180">
        <v>7227</v>
      </c>
      <c r="I123" s="34"/>
      <c r="J123" s="181">
        <f t="shared" si="0"/>
        <v>38.323353293413177</v>
      </c>
      <c r="K123" s="182"/>
      <c r="L123" s="182"/>
      <c r="M123" s="182"/>
      <c r="N123" s="182"/>
    </row>
    <row r="124" spans="1:14" ht="15.75" customHeight="1" x14ac:dyDescent="0.3">
      <c r="A124" s="34">
        <v>123</v>
      </c>
      <c r="B124" s="34">
        <v>123</v>
      </c>
      <c r="C124" s="34">
        <v>214</v>
      </c>
      <c r="D124" s="34">
        <v>1</v>
      </c>
      <c r="E124" s="179">
        <v>43514</v>
      </c>
      <c r="F124" s="180">
        <v>5241</v>
      </c>
      <c r="G124" s="34">
        <v>7968</v>
      </c>
      <c r="H124" s="180">
        <v>6765</v>
      </c>
      <c r="I124" s="34">
        <v>8</v>
      </c>
      <c r="J124" s="181">
        <f t="shared" si="0"/>
        <v>78.937007874015748</v>
      </c>
      <c r="K124" s="182"/>
      <c r="L124" s="182"/>
      <c r="M124" s="182"/>
      <c r="N124" s="182"/>
    </row>
    <row r="125" spans="1:14" ht="15.75" customHeight="1" x14ac:dyDescent="0.3">
      <c r="A125" s="34">
        <v>124</v>
      </c>
      <c r="B125" s="34">
        <v>124</v>
      </c>
      <c r="C125" s="34">
        <v>214</v>
      </c>
      <c r="D125" s="34">
        <v>1</v>
      </c>
      <c r="E125" s="179">
        <v>43514</v>
      </c>
      <c r="F125" s="180">
        <v>5265</v>
      </c>
      <c r="G125" s="34">
        <v>8217</v>
      </c>
      <c r="H125" s="180">
        <v>6893</v>
      </c>
      <c r="I125" s="34"/>
      <c r="J125" s="181">
        <f t="shared" si="0"/>
        <v>81.32678132678133</v>
      </c>
      <c r="K125" s="182"/>
      <c r="L125" s="182"/>
      <c r="M125" s="182"/>
      <c r="N125" s="182"/>
    </row>
    <row r="126" spans="1:14" ht="15.75" customHeight="1" x14ac:dyDescent="0.3">
      <c r="A126" s="34">
        <v>125</v>
      </c>
      <c r="B126" s="34">
        <v>125</v>
      </c>
      <c r="C126" s="34">
        <v>215</v>
      </c>
      <c r="D126" s="34">
        <v>1</v>
      </c>
      <c r="E126" s="179">
        <v>43514</v>
      </c>
      <c r="F126" s="180">
        <v>5217</v>
      </c>
      <c r="G126" s="34">
        <v>8771</v>
      </c>
      <c r="H126" s="180">
        <v>7722</v>
      </c>
      <c r="I126" s="34">
        <v>8</v>
      </c>
      <c r="J126" s="181">
        <f t="shared" si="0"/>
        <v>41.876247504990019</v>
      </c>
      <c r="K126" s="182"/>
      <c r="L126" s="182"/>
      <c r="M126" s="182"/>
      <c r="N126" s="182"/>
    </row>
    <row r="127" spans="1:14" ht="15.75" customHeight="1" x14ac:dyDescent="0.3">
      <c r="A127" s="34">
        <v>126</v>
      </c>
      <c r="B127" s="34">
        <v>126</v>
      </c>
      <c r="C127" s="34">
        <v>215</v>
      </c>
      <c r="D127" s="34">
        <v>1</v>
      </c>
      <c r="E127" s="179">
        <v>43514</v>
      </c>
      <c r="F127" s="180">
        <v>5232</v>
      </c>
      <c r="G127" s="34">
        <v>8887</v>
      </c>
      <c r="H127" s="180">
        <v>7800</v>
      </c>
      <c r="I127" s="34"/>
      <c r="J127" s="181">
        <f t="shared" si="0"/>
        <v>42.328660436137071</v>
      </c>
      <c r="K127" s="182"/>
      <c r="L127" s="182"/>
      <c r="M127" s="182"/>
      <c r="N127" s="182"/>
    </row>
    <row r="128" spans="1:14" ht="15.75" customHeight="1" x14ac:dyDescent="0.3">
      <c r="A128" s="34">
        <v>127</v>
      </c>
      <c r="B128" s="34">
        <v>127</v>
      </c>
      <c r="C128" s="34">
        <v>216</v>
      </c>
      <c r="D128" s="34">
        <v>1</v>
      </c>
      <c r="E128" s="179">
        <v>43514</v>
      </c>
      <c r="F128" s="180">
        <v>5247</v>
      </c>
      <c r="G128" s="34">
        <v>7379</v>
      </c>
      <c r="H128" s="180">
        <v>6880</v>
      </c>
      <c r="I128" s="34">
        <v>11</v>
      </c>
      <c r="J128" s="181">
        <f t="shared" si="0"/>
        <v>30.557256582976116</v>
      </c>
      <c r="K128" s="182"/>
      <c r="L128" s="182"/>
      <c r="M128" s="182"/>
      <c r="N128" s="182"/>
    </row>
    <row r="129" spans="1:14" ht="15.75" customHeight="1" x14ac:dyDescent="0.3">
      <c r="A129" s="34">
        <v>128</v>
      </c>
      <c r="B129" s="34">
        <v>128</v>
      </c>
      <c r="C129" s="34">
        <v>216</v>
      </c>
      <c r="D129" s="34">
        <v>1</v>
      </c>
      <c r="E129" s="179">
        <v>43514</v>
      </c>
      <c r="F129" s="180">
        <v>5213</v>
      </c>
      <c r="G129" s="34">
        <v>7584</v>
      </c>
      <c r="H129" s="180">
        <v>6985</v>
      </c>
      <c r="I129" s="34"/>
      <c r="J129" s="181">
        <f t="shared" si="0"/>
        <v>33.803611738148987</v>
      </c>
      <c r="K129" s="182"/>
      <c r="L129" s="182"/>
      <c r="M129" s="182"/>
      <c r="N129" s="182"/>
    </row>
    <row r="130" spans="1:14" ht="15.75" customHeight="1" x14ac:dyDescent="0.3">
      <c r="A130" s="34">
        <v>129</v>
      </c>
      <c r="B130" s="34">
        <v>129</v>
      </c>
      <c r="C130" s="34">
        <v>217</v>
      </c>
      <c r="D130" s="34">
        <v>1</v>
      </c>
      <c r="E130" s="179">
        <v>43514</v>
      </c>
      <c r="F130" s="180">
        <v>5238</v>
      </c>
      <c r="G130" s="34">
        <v>7717</v>
      </c>
      <c r="H130" s="180">
        <v>7175</v>
      </c>
      <c r="I130" s="34">
        <v>11</v>
      </c>
      <c r="J130" s="181">
        <f t="shared" si="0"/>
        <v>27.98141455859577</v>
      </c>
      <c r="K130" s="182"/>
      <c r="L130" s="182"/>
      <c r="M130" s="182"/>
      <c r="N130" s="182"/>
    </row>
    <row r="131" spans="1:14" ht="15.75" customHeight="1" x14ac:dyDescent="0.3">
      <c r="A131" s="34">
        <v>130</v>
      </c>
      <c r="B131" s="34">
        <v>130</v>
      </c>
      <c r="C131" s="34">
        <v>217</v>
      </c>
      <c r="D131" s="34">
        <v>1</v>
      </c>
      <c r="E131" s="179">
        <v>43514</v>
      </c>
      <c r="F131" s="180">
        <v>5212</v>
      </c>
      <c r="G131" s="34">
        <v>7724</v>
      </c>
      <c r="H131" s="180">
        <v>7192</v>
      </c>
      <c r="I131" s="34"/>
      <c r="J131" s="181">
        <f t="shared" si="0"/>
        <v>26.868686868686869</v>
      </c>
      <c r="K131" s="182"/>
      <c r="L131" s="182"/>
      <c r="M131" s="182"/>
      <c r="N131" s="182"/>
    </row>
    <row r="132" spans="1:14" ht="15.75" customHeight="1" x14ac:dyDescent="0.3">
      <c r="A132" s="34">
        <v>131</v>
      </c>
      <c r="B132" s="34">
        <v>131</v>
      </c>
      <c r="C132" s="34">
        <v>218</v>
      </c>
      <c r="D132" s="34">
        <v>1</v>
      </c>
      <c r="E132" s="179">
        <v>43514</v>
      </c>
      <c r="F132" s="180">
        <v>5209</v>
      </c>
      <c r="G132" s="34">
        <v>8312</v>
      </c>
      <c r="H132" s="180">
        <v>7479</v>
      </c>
      <c r="I132" s="34">
        <v>8</v>
      </c>
      <c r="J132" s="181">
        <f t="shared" si="0"/>
        <v>36.696035242290748</v>
      </c>
      <c r="K132" s="182"/>
      <c r="L132" s="182"/>
      <c r="M132" s="182"/>
      <c r="N132" s="182"/>
    </row>
    <row r="133" spans="1:14" ht="15.75" customHeight="1" x14ac:dyDescent="0.3">
      <c r="A133" s="34">
        <v>132</v>
      </c>
      <c r="B133" s="34">
        <v>132</v>
      </c>
      <c r="C133" s="34">
        <v>218</v>
      </c>
      <c r="D133" s="34">
        <v>1</v>
      </c>
      <c r="E133" s="179">
        <v>43514</v>
      </c>
      <c r="F133" s="180">
        <v>5233</v>
      </c>
      <c r="G133" s="34">
        <v>8156</v>
      </c>
      <c r="H133" s="180">
        <v>7398</v>
      </c>
      <c r="I133" s="34"/>
      <c r="J133" s="181">
        <f t="shared" si="0"/>
        <v>35.011547344110852</v>
      </c>
      <c r="K133" s="182"/>
      <c r="L133" s="182"/>
      <c r="M133" s="182"/>
      <c r="N133" s="182"/>
    </row>
    <row r="134" spans="1:14" ht="15.75" customHeight="1" x14ac:dyDescent="0.3">
      <c r="A134" s="34">
        <v>133</v>
      </c>
      <c r="B134" s="34">
        <v>133</v>
      </c>
      <c r="C134" s="34">
        <v>219</v>
      </c>
      <c r="D134" s="34">
        <v>1</v>
      </c>
      <c r="E134" s="179">
        <v>43514</v>
      </c>
      <c r="F134" s="180">
        <v>5286</v>
      </c>
      <c r="G134" s="34">
        <v>8786</v>
      </c>
      <c r="H134" s="180">
        <v>8004</v>
      </c>
      <c r="I134" s="34">
        <v>11</v>
      </c>
      <c r="J134" s="181">
        <f t="shared" si="0"/>
        <v>28.771155261221487</v>
      </c>
      <c r="K134" s="182"/>
      <c r="L134" s="182"/>
      <c r="M134" s="182"/>
      <c r="N134" s="182"/>
    </row>
    <row r="135" spans="1:14" ht="15.75" customHeight="1" x14ac:dyDescent="0.3">
      <c r="A135" s="34">
        <v>134</v>
      </c>
      <c r="B135" s="34">
        <v>134</v>
      </c>
      <c r="C135" s="34">
        <v>219</v>
      </c>
      <c r="D135" s="34">
        <v>1</v>
      </c>
      <c r="E135" s="179">
        <v>43514</v>
      </c>
      <c r="F135" s="180">
        <v>5220</v>
      </c>
      <c r="G135" s="34">
        <v>8661</v>
      </c>
      <c r="H135" s="180">
        <v>7958</v>
      </c>
      <c r="I135" s="34"/>
      <c r="J135" s="181">
        <f t="shared" si="0"/>
        <v>25.675675675675674</v>
      </c>
      <c r="K135" s="182"/>
      <c r="L135" s="182"/>
      <c r="M135" s="182"/>
      <c r="N135" s="182"/>
    </row>
    <row r="136" spans="1:14" ht="15.75" customHeight="1" x14ac:dyDescent="0.3">
      <c r="A136" s="34">
        <v>135</v>
      </c>
      <c r="B136" s="34">
        <v>135</v>
      </c>
      <c r="C136" s="34">
        <v>222</v>
      </c>
      <c r="D136" s="34">
        <v>1</v>
      </c>
      <c r="E136" s="179">
        <v>43514</v>
      </c>
      <c r="F136" s="180">
        <v>5240</v>
      </c>
      <c r="G136" s="34">
        <v>9161</v>
      </c>
      <c r="H136" s="180">
        <v>7813</v>
      </c>
      <c r="I136" s="34">
        <v>9</v>
      </c>
      <c r="J136" s="181">
        <f t="shared" si="0"/>
        <v>52.390205985231255</v>
      </c>
      <c r="K136" s="182"/>
      <c r="L136" s="182"/>
      <c r="M136" s="182"/>
      <c r="N136" s="182"/>
    </row>
    <row r="137" spans="1:14" ht="15.75" customHeight="1" x14ac:dyDescent="0.3">
      <c r="A137" s="34">
        <v>136</v>
      </c>
      <c r="B137" s="34">
        <v>136</v>
      </c>
      <c r="C137" s="34">
        <v>222</v>
      </c>
      <c r="D137" s="34">
        <v>1</v>
      </c>
      <c r="E137" s="179">
        <v>43514</v>
      </c>
      <c r="F137" s="180">
        <v>5219</v>
      </c>
      <c r="G137" s="34">
        <v>9115</v>
      </c>
      <c r="H137" s="180">
        <v>7735</v>
      </c>
      <c r="I137" s="34"/>
      <c r="J137" s="181">
        <f t="shared" si="0"/>
        <v>54.848966613672502</v>
      </c>
      <c r="K137" s="182"/>
      <c r="L137" s="182"/>
      <c r="M137" s="182"/>
      <c r="N137" s="182"/>
    </row>
    <row r="138" spans="1:14" ht="15.75" customHeight="1" x14ac:dyDescent="0.3">
      <c r="A138" s="34">
        <v>137</v>
      </c>
      <c r="B138" s="34">
        <v>137</v>
      </c>
      <c r="C138" s="34">
        <v>224</v>
      </c>
      <c r="D138" s="34">
        <v>1</v>
      </c>
      <c r="E138" s="179">
        <v>43514</v>
      </c>
      <c r="F138" s="180">
        <v>5220</v>
      </c>
      <c r="G138" s="34">
        <v>8391</v>
      </c>
      <c r="H138" s="180">
        <v>7565</v>
      </c>
      <c r="I138" s="34">
        <v>12</v>
      </c>
      <c r="J138" s="181">
        <f t="shared" si="0"/>
        <v>35.223880597014926</v>
      </c>
      <c r="K138" s="182"/>
      <c r="L138" s="182"/>
      <c r="M138" s="182"/>
      <c r="N138" s="182"/>
    </row>
    <row r="139" spans="1:14" ht="15.75" customHeight="1" x14ac:dyDescent="0.3">
      <c r="A139" s="34">
        <v>138</v>
      </c>
      <c r="B139" s="34">
        <v>138</v>
      </c>
      <c r="C139" s="34">
        <v>224</v>
      </c>
      <c r="D139" s="34">
        <v>1</v>
      </c>
      <c r="E139" s="179">
        <v>43514</v>
      </c>
      <c r="F139" s="180">
        <v>5222</v>
      </c>
      <c r="G139" s="34">
        <v>8387</v>
      </c>
      <c r="H139" s="180">
        <v>7578</v>
      </c>
      <c r="I139" s="34"/>
      <c r="J139" s="181">
        <f t="shared" si="0"/>
        <v>34.33786078098472</v>
      </c>
      <c r="K139" s="182"/>
      <c r="L139" s="182"/>
      <c r="M139" s="182"/>
      <c r="N139" s="182"/>
    </row>
    <row r="140" spans="1:14" ht="15.75" customHeight="1" x14ac:dyDescent="0.3">
      <c r="A140" s="34">
        <v>139</v>
      </c>
      <c r="B140" s="34">
        <v>139</v>
      </c>
      <c r="C140" s="34">
        <v>228</v>
      </c>
      <c r="D140" s="34">
        <v>1</v>
      </c>
      <c r="E140" s="179">
        <v>43514</v>
      </c>
      <c r="F140" s="180">
        <v>5218</v>
      </c>
      <c r="G140" s="34">
        <v>7411</v>
      </c>
      <c r="H140" s="180">
        <v>7083</v>
      </c>
      <c r="I140" s="34">
        <v>8</v>
      </c>
      <c r="J140" s="181">
        <f t="shared" si="0"/>
        <v>17.587131367292226</v>
      </c>
      <c r="K140" s="182"/>
      <c r="L140" s="182"/>
      <c r="M140" s="182"/>
      <c r="N140" s="182"/>
    </row>
    <row r="141" spans="1:14" ht="15.75" customHeight="1" x14ac:dyDescent="0.3">
      <c r="A141" s="34">
        <v>140</v>
      </c>
      <c r="B141" s="34">
        <v>140</v>
      </c>
      <c r="C141" s="34">
        <v>228</v>
      </c>
      <c r="D141" s="34">
        <v>1</v>
      </c>
      <c r="E141" s="179">
        <v>43514</v>
      </c>
      <c r="F141" s="180">
        <v>5241</v>
      </c>
      <c r="G141" s="34">
        <v>7608</v>
      </c>
      <c r="H141" s="180">
        <v>7230</v>
      </c>
      <c r="I141" s="34"/>
      <c r="J141" s="181">
        <f t="shared" si="0"/>
        <v>19.004524886877828</v>
      </c>
      <c r="K141" s="182"/>
      <c r="L141" s="182"/>
      <c r="M141" s="182"/>
      <c r="N141" s="182"/>
    </row>
    <row r="142" spans="1:14" ht="15.75" customHeight="1" x14ac:dyDescent="0.3">
      <c r="A142" s="34">
        <v>141</v>
      </c>
      <c r="B142" s="34">
        <v>141</v>
      </c>
      <c r="C142" s="34">
        <v>229</v>
      </c>
      <c r="D142" s="34">
        <v>1</v>
      </c>
      <c r="E142" s="179">
        <v>43514</v>
      </c>
      <c r="F142" s="180">
        <v>5187</v>
      </c>
      <c r="G142" s="34">
        <v>9063</v>
      </c>
      <c r="H142" s="180">
        <v>7918</v>
      </c>
      <c r="I142" s="34">
        <v>9</v>
      </c>
      <c r="J142" s="181">
        <f t="shared" si="0"/>
        <v>41.926034419626511</v>
      </c>
      <c r="K142" s="182"/>
      <c r="L142" s="182"/>
      <c r="M142" s="182"/>
      <c r="N142" s="182"/>
    </row>
    <row r="143" spans="1:14" ht="15.75" customHeight="1" x14ac:dyDescent="0.3">
      <c r="A143" s="34">
        <v>142</v>
      </c>
      <c r="B143" s="34">
        <v>142</v>
      </c>
      <c r="C143" s="34">
        <v>229</v>
      </c>
      <c r="D143" s="34">
        <v>1</v>
      </c>
      <c r="E143" s="179">
        <v>43514</v>
      </c>
      <c r="F143" s="180">
        <v>5229</v>
      </c>
      <c r="G143" s="34">
        <v>8759</v>
      </c>
      <c r="H143" s="180">
        <v>7666</v>
      </c>
      <c r="I143" s="34"/>
      <c r="J143" s="181">
        <f t="shared" si="0"/>
        <v>44.850225687320474</v>
      </c>
      <c r="K143" s="182"/>
      <c r="L143" s="182"/>
      <c r="M143" s="182"/>
      <c r="N143" s="182"/>
    </row>
    <row r="144" spans="1:14" ht="15.75" customHeight="1" x14ac:dyDescent="0.3">
      <c r="A144" s="34">
        <v>143</v>
      </c>
      <c r="B144" s="34">
        <v>143</v>
      </c>
      <c r="C144" s="34">
        <v>230</v>
      </c>
      <c r="D144" s="34">
        <v>1</v>
      </c>
      <c r="E144" s="179">
        <v>43514</v>
      </c>
      <c r="F144" s="180">
        <v>5229</v>
      </c>
      <c r="G144" s="34"/>
      <c r="H144" s="180"/>
      <c r="I144" s="34"/>
      <c r="J144" s="181">
        <f t="shared" si="0"/>
        <v>0</v>
      </c>
      <c r="K144" s="182"/>
      <c r="L144" s="182"/>
      <c r="M144" s="182"/>
      <c r="N144" s="182"/>
    </row>
    <row r="145" spans="1:14" ht="15.75" customHeight="1" x14ac:dyDescent="0.3">
      <c r="A145" s="34">
        <v>144</v>
      </c>
      <c r="B145" s="34">
        <v>144</v>
      </c>
      <c r="C145" s="34">
        <v>230</v>
      </c>
      <c r="D145" s="34">
        <v>1</v>
      </c>
      <c r="E145" s="179">
        <v>43514</v>
      </c>
      <c r="F145" s="180">
        <v>5238</v>
      </c>
      <c r="G145" s="34"/>
      <c r="H145" s="180"/>
      <c r="I145" s="34"/>
      <c r="J145" s="181">
        <f t="shared" si="0"/>
        <v>0</v>
      </c>
      <c r="K145" s="182"/>
      <c r="L145" s="182"/>
      <c r="M145" s="182"/>
      <c r="N145" s="182"/>
    </row>
    <row r="146" spans="1:14" ht="15.75" customHeight="1" x14ac:dyDescent="0.3">
      <c r="A146" s="34">
        <v>145</v>
      </c>
      <c r="B146" s="34">
        <v>145</v>
      </c>
      <c r="C146" s="34">
        <v>231</v>
      </c>
      <c r="D146" s="34">
        <v>1</v>
      </c>
      <c r="E146" s="179">
        <v>43514</v>
      </c>
      <c r="F146" s="180">
        <v>5181</v>
      </c>
      <c r="G146" s="34">
        <v>8898</v>
      </c>
      <c r="H146" s="180">
        <v>7795</v>
      </c>
      <c r="I146" s="34">
        <v>8</v>
      </c>
      <c r="J146" s="181">
        <f t="shared" si="0"/>
        <v>42.195868400918137</v>
      </c>
      <c r="K146" s="182"/>
      <c r="L146" s="182"/>
      <c r="M146" s="182"/>
      <c r="N146" s="182"/>
    </row>
    <row r="147" spans="1:14" ht="15.75" customHeight="1" x14ac:dyDescent="0.3">
      <c r="A147" s="34">
        <v>146</v>
      </c>
      <c r="B147" s="34">
        <v>146</v>
      </c>
      <c r="C147" s="34">
        <v>231</v>
      </c>
      <c r="D147" s="34">
        <v>1</v>
      </c>
      <c r="E147" s="179">
        <v>43514</v>
      </c>
      <c r="F147" s="180">
        <v>5179</v>
      </c>
      <c r="G147" s="34">
        <v>8762</v>
      </c>
      <c r="H147" s="180">
        <v>7676</v>
      </c>
      <c r="I147" s="34"/>
      <c r="J147" s="181">
        <f t="shared" si="0"/>
        <v>43.492190628754507</v>
      </c>
      <c r="K147" s="182"/>
      <c r="L147" s="182"/>
      <c r="M147" s="182"/>
      <c r="N147" s="182"/>
    </row>
    <row r="148" spans="1:14" ht="15.75" customHeight="1" x14ac:dyDescent="0.3">
      <c r="A148" s="34">
        <v>147</v>
      </c>
      <c r="B148" s="34">
        <v>147</v>
      </c>
      <c r="C148" s="34">
        <v>234</v>
      </c>
      <c r="D148" s="34">
        <v>1</v>
      </c>
      <c r="E148" s="179">
        <v>43514</v>
      </c>
      <c r="F148" s="180">
        <v>5265</v>
      </c>
      <c r="G148" s="34">
        <v>8214</v>
      </c>
      <c r="H148" s="180">
        <v>7284</v>
      </c>
      <c r="I148" s="34">
        <v>9</v>
      </c>
      <c r="J148" s="181">
        <f t="shared" si="0"/>
        <v>46.062407132243685</v>
      </c>
      <c r="K148" s="182"/>
      <c r="L148" s="182"/>
      <c r="M148" s="182"/>
      <c r="N148" s="182"/>
    </row>
    <row r="149" spans="1:14" ht="15.75" customHeight="1" x14ac:dyDescent="0.3">
      <c r="A149" s="34">
        <v>148</v>
      </c>
      <c r="B149" s="34">
        <v>148</v>
      </c>
      <c r="C149" s="34">
        <v>234</v>
      </c>
      <c r="D149" s="34">
        <v>1</v>
      </c>
      <c r="E149" s="179">
        <v>43514</v>
      </c>
      <c r="F149" s="180">
        <v>5186</v>
      </c>
      <c r="G149" s="34">
        <v>8075</v>
      </c>
      <c r="H149" s="180">
        <v>7136</v>
      </c>
      <c r="I149" s="34"/>
      <c r="J149" s="181">
        <f t="shared" si="0"/>
        <v>48.153846153846153</v>
      </c>
      <c r="K149" s="182"/>
      <c r="L149" s="182"/>
      <c r="M149" s="182"/>
      <c r="N149" s="182"/>
    </row>
    <row r="150" spans="1:14" ht="15.75" customHeight="1" x14ac:dyDescent="0.3">
      <c r="A150" s="34">
        <v>149</v>
      </c>
      <c r="B150" s="34">
        <v>149</v>
      </c>
      <c r="C150" s="34">
        <v>235</v>
      </c>
      <c r="D150" s="34">
        <v>1</v>
      </c>
      <c r="E150" s="179">
        <v>43514</v>
      </c>
      <c r="F150" s="180">
        <v>5222</v>
      </c>
      <c r="G150" s="34">
        <v>8352</v>
      </c>
      <c r="H150" s="180">
        <v>7329</v>
      </c>
      <c r="I150" s="34">
        <v>11</v>
      </c>
      <c r="J150" s="181">
        <f t="shared" si="0"/>
        <v>48.552444233507359</v>
      </c>
      <c r="K150" s="182"/>
      <c r="L150" s="182"/>
      <c r="M150" s="182"/>
      <c r="N150" s="182"/>
    </row>
    <row r="151" spans="1:14" ht="15.75" customHeight="1" x14ac:dyDescent="0.3">
      <c r="A151" s="34">
        <v>150</v>
      </c>
      <c r="B151" s="34">
        <v>150</v>
      </c>
      <c r="C151" s="34">
        <v>235</v>
      </c>
      <c r="D151" s="34">
        <v>1</v>
      </c>
      <c r="E151" s="179">
        <v>43514</v>
      </c>
      <c r="F151" s="180">
        <v>5188</v>
      </c>
      <c r="G151" s="34">
        <v>8310</v>
      </c>
      <c r="H151" s="180">
        <v>7289</v>
      </c>
      <c r="I151" s="34"/>
      <c r="J151" s="181">
        <f t="shared" si="0"/>
        <v>48.59590671108996</v>
      </c>
      <c r="K151" s="182"/>
      <c r="L151" s="182"/>
      <c r="M151" s="182"/>
      <c r="N151" s="182"/>
    </row>
    <row r="152" spans="1:14" ht="15.75" customHeight="1" x14ac:dyDescent="0.3">
      <c r="A152" s="34">
        <v>151</v>
      </c>
      <c r="B152" s="34">
        <v>151</v>
      </c>
      <c r="C152" s="34">
        <v>237</v>
      </c>
      <c r="D152" s="34">
        <v>1</v>
      </c>
      <c r="E152" s="179">
        <v>43514</v>
      </c>
      <c r="F152" s="180">
        <v>5221</v>
      </c>
      <c r="G152" s="34">
        <v>8166</v>
      </c>
      <c r="H152" s="180">
        <v>7298</v>
      </c>
      <c r="I152" s="34">
        <v>8</v>
      </c>
      <c r="J152" s="181">
        <f t="shared" si="0"/>
        <v>41.791044776119399</v>
      </c>
      <c r="K152" s="182"/>
      <c r="L152" s="182"/>
      <c r="M152" s="182"/>
      <c r="N152" s="182"/>
    </row>
    <row r="153" spans="1:14" ht="15.75" customHeight="1" x14ac:dyDescent="0.3">
      <c r="A153" s="34">
        <v>152</v>
      </c>
      <c r="B153" s="34">
        <v>152</v>
      </c>
      <c r="C153" s="34">
        <v>237</v>
      </c>
      <c r="D153" s="34">
        <v>1</v>
      </c>
      <c r="E153" s="179">
        <v>43514</v>
      </c>
      <c r="F153" s="180">
        <v>5292</v>
      </c>
      <c r="G153" s="34">
        <v>8206</v>
      </c>
      <c r="H153" s="180">
        <v>7363</v>
      </c>
      <c r="I153" s="34"/>
      <c r="J153" s="181">
        <f t="shared" si="0"/>
        <v>40.704973442781267</v>
      </c>
      <c r="K153" s="182"/>
      <c r="L153" s="182"/>
      <c r="M153" s="182"/>
      <c r="N153" s="182"/>
    </row>
    <row r="154" spans="1:14" ht="15.75" customHeight="1" x14ac:dyDescent="0.3">
      <c r="A154" s="34">
        <v>153</v>
      </c>
      <c r="B154" s="34">
        <v>153</v>
      </c>
      <c r="C154" s="34">
        <v>238</v>
      </c>
      <c r="D154" s="34">
        <v>1</v>
      </c>
      <c r="E154" s="179">
        <v>43514</v>
      </c>
      <c r="F154" s="180">
        <v>5238</v>
      </c>
      <c r="G154" s="34">
        <v>8520</v>
      </c>
      <c r="H154" s="180">
        <v>7456</v>
      </c>
      <c r="I154" s="34">
        <v>9</v>
      </c>
      <c r="J154" s="181">
        <f t="shared" si="0"/>
        <v>47.971145175834081</v>
      </c>
      <c r="K154" s="182"/>
      <c r="L154" s="182"/>
      <c r="M154" s="182"/>
      <c r="N154" s="182"/>
    </row>
    <row r="155" spans="1:14" ht="15.75" customHeight="1" x14ac:dyDescent="0.3">
      <c r="A155" s="34">
        <v>154</v>
      </c>
      <c r="B155" s="34">
        <v>154</v>
      </c>
      <c r="C155" s="34">
        <v>237</v>
      </c>
      <c r="D155" s="34">
        <v>1</v>
      </c>
      <c r="E155" s="179">
        <v>43514</v>
      </c>
      <c r="F155" s="180">
        <v>5194</v>
      </c>
      <c r="G155" s="34">
        <v>8548</v>
      </c>
      <c r="H155" s="180">
        <v>7452</v>
      </c>
      <c r="I155" s="34"/>
      <c r="J155" s="181">
        <f t="shared" si="0"/>
        <v>48.538529672276347</v>
      </c>
      <c r="K155" s="182"/>
      <c r="L155" s="182"/>
      <c r="M155" s="182"/>
      <c r="N155" s="182"/>
    </row>
    <row r="156" spans="1:14" ht="15.75" customHeight="1" x14ac:dyDescent="0.3">
      <c r="A156" s="34">
        <v>155</v>
      </c>
      <c r="B156" s="34">
        <v>155</v>
      </c>
      <c r="C156" s="34">
        <v>239</v>
      </c>
      <c r="D156" s="34">
        <v>1</v>
      </c>
      <c r="E156" s="179">
        <v>43514</v>
      </c>
      <c r="F156" s="180">
        <v>5181</v>
      </c>
      <c r="G156" s="34">
        <v>8052</v>
      </c>
      <c r="H156" s="180">
        <v>7468</v>
      </c>
      <c r="I156" s="34">
        <v>10</v>
      </c>
      <c r="J156" s="181">
        <f t="shared" si="0"/>
        <v>25.535636204634894</v>
      </c>
      <c r="K156" s="182"/>
      <c r="L156" s="182"/>
      <c r="M156" s="182"/>
      <c r="N156" s="182"/>
    </row>
    <row r="157" spans="1:14" ht="15.75" customHeight="1" x14ac:dyDescent="0.3">
      <c r="A157" s="34">
        <v>156</v>
      </c>
      <c r="B157" s="34">
        <v>156</v>
      </c>
      <c r="C157" s="34">
        <v>239</v>
      </c>
      <c r="D157" s="34">
        <v>1</v>
      </c>
      <c r="E157" s="179">
        <v>43514</v>
      </c>
      <c r="F157" s="180">
        <v>5171</v>
      </c>
      <c r="G157" s="34">
        <v>8091</v>
      </c>
      <c r="H157" s="180">
        <v>7526</v>
      </c>
      <c r="I157" s="34"/>
      <c r="J157" s="181">
        <f t="shared" si="0"/>
        <v>23.991507430997878</v>
      </c>
      <c r="K157" s="182"/>
      <c r="L157" s="182"/>
      <c r="M157" s="182"/>
      <c r="N157" s="182"/>
    </row>
    <row r="158" spans="1:14" ht="15.75" customHeight="1" x14ac:dyDescent="0.3">
      <c r="A158" s="34">
        <v>157</v>
      </c>
      <c r="B158" s="34">
        <v>157</v>
      </c>
      <c r="C158" s="34">
        <v>244</v>
      </c>
      <c r="D158" s="34">
        <v>1</v>
      </c>
      <c r="E158" s="179">
        <v>43514</v>
      </c>
      <c r="F158" s="180">
        <v>5319</v>
      </c>
      <c r="G158" s="34">
        <v>7840</v>
      </c>
      <c r="H158" s="180">
        <v>7241</v>
      </c>
      <c r="I158" s="34">
        <v>10</v>
      </c>
      <c r="J158" s="181">
        <f t="shared" si="0"/>
        <v>31.165452653485954</v>
      </c>
      <c r="K158" s="182"/>
      <c r="L158" s="182"/>
      <c r="M158" s="182"/>
      <c r="N158" s="182"/>
    </row>
    <row r="159" spans="1:14" ht="15.75" customHeight="1" x14ac:dyDescent="0.3">
      <c r="A159" s="34">
        <v>158</v>
      </c>
      <c r="B159" s="34">
        <v>158</v>
      </c>
      <c r="C159" s="34">
        <v>244</v>
      </c>
      <c r="D159" s="34">
        <v>1</v>
      </c>
      <c r="E159" s="179">
        <v>43514</v>
      </c>
      <c r="F159" s="180">
        <v>5219</v>
      </c>
      <c r="G159" s="34">
        <v>7767</v>
      </c>
      <c r="H159" s="180">
        <v>7156</v>
      </c>
      <c r="I159" s="34"/>
      <c r="J159" s="181">
        <f t="shared" si="0"/>
        <v>31.543624161073826</v>
      </c>
      <c r="K159" s="182"/>
      <c r="L159" s="182"/>
      <c r="M159" s="182"/>
      <c r="N159" s="182"/>
    </row>
    <row r="160" spans="1:14" ht="15.75" customHeight="1" x14ac:dyDescent="0.3">
      <c r="A160" s="34">
        <v>159</v>
      </c>
      <c r="B160" s="34">
        <v>159</v>
      </c>
      <c r="C160" s="34">
        <v>245</v>
      </c>
      <c r="D160" s="34">
        <v>1</v>
      </c>
      <c r="E160" s="179">
        <v>43514</v>
      </c>
      <c r="F160" s="180">
        <v>5300</v>
      </c>
      <c r="G160" s="34">
        <v>8442</v>
      </c>
      <c r="H160" s="180">
        <v>7507</v>
      </c>
      <c r="I160" s="34">
        <v>8</v>
      </c>
      <c r="J160" s="181">
        <f t="shared" si="0"/>
        <v>42.365201631173541</v>
      </c>
      <c r="K160" s="182"/>
      <c r="L160" s="182"/>
      <c r="M160" s="182"/>
      <c r="N160" s="182"/>
    </row>
    <row r="161" spans="1:14" ht="15.75" customHeight="1" x14ac:dyDescent="0.3">
      <c r="A161" s="34">
        <v>160</v>
      </c>
      <c r="B161" s="34">
        <v>160</v>
      </c>
      <c r="C161" s="34">
        <v>245</v>
      </c>
      <c r="D161" s="34">
        <v>1</v>
      </c>
      <c r="E161" s="179">
        <v>43514</v>
      </c>
      <c r="F161" s="180">
        <v>5234</v>
      </c>
      <c r="G161" s="34">
        <v>8403</v>
      </c>
      <c r="H161" s="180">
        <v>7390</v>
      </c>
      <c r="I161" s="34"/>
      <c r="J161" s="181">
        <f t="shared" si="0"/>
        <v>46.985157699443413</v>
      </c>
      <c r="K161" s="182"/>
      <c r="L161" s="182"/>
      <c r="M161" s="182"/>
      <c r="N161" s="182"/>
    </row>
    <row r="162" spans="1:14" ht="15.75" customHeight="1" x14ac:dyDescent="0.3">
      <c r="A162" s="34">
        <v>161</v>
      </c>
      <c r="B162" s="34">
        <v>161</v>
      </c>
      <c r="C162" s="34">
        <v>247</v>
      </c>
      <c r="D162" s="34">
        <v>1</v>
      </c>
      <c r="E162" s="179">
        <v>43514</v>
      </c>
      <c r="F162" s="180">
        <v>5264</v>
      </c>
      <c r="G162" s="34">
        <v>7925</v>
      </c>
      <c r="H162" s="180">
        <v>7136</v>
      </c>
      <c r="I162" s="34">
        <v>8</v>
      </c>
      <c r="J162" s="181">
        <f t="shared" si="0"/>
        <v>42.147435897435898</v>
      </c>
      <c r="K162" s="182"/>
      <c r="L162" s="182"/>
      <c r="M162" s="182"/>
      <c r="N162" s="182"/>
    </row>
    <row r="163" spans="1:14" ht="15.75" customHeight="1" x14ac:dyDescent="0.3">
      <c r="A163" s="34">
        <v>162</v>
      </c>
      <c r="B163" s="34">
        <v>162</v>
      </c>
      <c r="C163" s="34">
        <v>247</v>
      </c>
      <c r="D163" s="34">
        <v>1</v>
      </c>
      <c r="E163" s="179">
        <v>43514</v>
      </c>
      <c r="F163" s="180">
        <v>5232</v>
      </c>
      <c r="G163" s="34">
        <v>7940</v>
      </c>
      <c r="H163" s="180">
        <v>7157</v>
      </c>
      <c r="I163" s="34"/>
      <c r="J163" s="181">
        <f t="shared" si="0"/>
        <v>40.675324675324674</v>
      </c>
      <c r="K163" s="182"/>
      <c r="L163" s="182"/>
      <c r="M163" s="182"/>
      <c r="N163" s="182"/>
    </row>
    <row r="164" spans="1:14" ht="15.75" customHeight="1" x14ac:dyDescent="0.3">
      <c r="A164" s="34">
        <v>163</v>
      </c>
      <c r="B164" s="34">
        <v>163</v>
      </c>
      <c r="C164" s="34">
        <v>248</v>
      </c>
      <c r="D164" s="34">
        <v>1</v>
      </c>
      <c r="E164" s="179">
        <v>43514</v>
      </c>
      <c r="F164" s="180">
        <v>5193</v>
      </c>
      <c r="G164" s="34">
        <v>9818</v>
      </c>
      <c r="H164" s="180">
        <v>8293</v>
      </c>
      <c r="I164" s="34">
        <v>9</v>
      </c>
      <c r="J164" s="181">
        <f t="shared" si="0"/>
        <v>49.193548387096776</v>
      </c>
      <c r="K164" s="182"/>
      <c r="L164" s="182"/>
      <c r="M164" s="182"/>
      <c r="N164" s="182"/>
    </row>
    <row r="165" spans="1:14" ht="15.75" customHeight="1" x14ac:dyDescent="0.3">
      <c r="A165" s="34">
        <v>164</v>
      </c>
      <c r="B165" s="34">
        <v>164</v>
      </c>
      <c r="C165" s="34">
        <v>248</v>
      </c>
      <c r="D165" s="34">
        <v>1</v>
      </c>
      <c r="E165" s="179">
        <v>43514</v>
      </c>
      <c r="F165" s="180">
        <v>5245</v>
      </c>
      <c r="G165" s="34">
        <v>10181</v>
      </c>
      <c r="H165" s="180">
        <v>8546</v>
      </c>
      <c r="I165" s="34"/>
      <c r="J165" s="181">
        <f t="shared" si="0"/>
        <v>49.530445319600119</v>
      </c>
      <c r="K165" s="182"/>
      <c r="L165" s="182"/>
      <c r="M165" s="182"/>
      <c r="N165" s="182"/>
    </row>
    <row r="166" spans="1:14" ht="15.75" customHeight="1" x14ac:dyDescent="0.3">
      <c r="A166" s="34">
        <v>165</v>
      </c>
      <c r="B166" s="34">
        <v>165</v>
      </c>
      <c r="C166" s="34">
        <v>250</v>
      </c>
      <c r="D166" s="34">
        <v>1</v>
      </c>
      <c r="E166" s="179">
        <v>43514</v>
      </c>
      <c r="F166" s="180">
        <v>5226</v>
      </c>
      <c r="G166" s="34">
        <v>8281</v>
      </c>
      <c r="H166" s="180">
        <v>7515</v>
      </c>
      <c r="I166" s="34">
        <v>9</v>
      </c>
      <c r="J166" s="181">
        <f t="shared" si="0"/>
        <v>33.46439493228484</v>
      </c>
      <c r="K166" s="182"/>
      <c r="L166" s="182"/>
      <c r="M166" s="182"/>
      <c r="N166" s="182"/>
    </row>
    <row r="167" spans="1:14" ht="15.75" customHeight="1" x14ac:dyDescent="0.3">
      <c r="A167" s="34">
        <v>166</v>
      </c>
      <c r="B167" s="34">
        <v>166</v>
      </c>
      <c r="C167" s="34">
        <v>250</v>
      </c>
      <c r="D167" s="34">
        <v>1</v>
      </c>
      <c r="E167" s="179">
        <v>43514</v>
      </c>
      <c r="F167" s="180">
        <v>5252</v>
      </c>
      <c r="G167" s="34">
        <v>8099</v>
      </c>
      <c r="H167" s="180">
        <v>7398</v>
      </c>
      <c r="I167" s="34"/>
      <c r="J167" s="181">
        <f t="shared" si="0"/>
        <v>32.665424044734387</v>
      </c>
      <c r="K167" s="182"/>
      <c r="L167" s="182"/>
      <c r="M167" s="182"/>
      <c r="N167" s="182"/>
    </row>
    <row r="168" spans="1:14" ht="15.75" customHeight="1" x14ac:dyDescent="0.3">
      <c r="A168" s="34">
        <v>167</v>
      </c>
      <c r="B168" s="34">
        <v>167</v>
      </c>
      <c r="C168" s="34">
        <v>251</v>
      </c>
      <c r="D168" s="34">
        <v>1</v>
      </c>
      <c r="E168" s="179">
        <v>43514</v>
      </c>
      <c r="F168" s="180">
        <v>5280</v>
      </c>
      <c r="G168" s="34">
        <v>8198</v>
      </c>
      <c r="H168" s="180">
        <v>7682</v>
      </c>
      <c r="I168" s="34">
        <v>8</v>
      </c>
      <c r="J168" s="181">
        <f t="shared" si="0"/>
        <v>21.482098251457117</v>
      </c>
      <c r="K168" s="182"/>
      <c r="L168" s="182"/>
      <c r="M168" s="182"/>
      <c r="N168" s="182"/>
    </row>
    <row r="169" spans="1:14" ht="15.75" customHeight="1" x14ac:dyDescent="0.3">
      <c r="A169" s="34">
        <v>168</v>
      </c>
      <c r="B169" s="34">
        <v>168</v>
      </c>
      <c r="C169" s="34">
        <v>251</v>
      </c>
      <c r="D169" s="34">
        <v>1</v>
      </c>
      <c r="E169" s="179">
        <v>43514</v>
      </c>
      <c r="F169" s="180">
        <v>5212</v>
      </c>
      <c r="G169" s="34">
        <v>8250</v>
      </c>
      <c r="H169" s="180">
        <v>7683</v>
      </c>
      <c r="I169" s="34"/>
      <c r="J169" s="181">
        <f t="shared" si="0"/>
        <v>22.946175637393768</v>
      </c>
      <c r="K169" s="182"/>
      <c r="L169" s="182"/>
      <c r="M169" s="182"/>
      <c r="N169" s="182"/>
    </row>
    <row r="170" spans="1:14" ht="15.75" customHeight="1" x14ac:dyDescent="0.3">
      <c r="A170" s="34">
        <v>169</v>
      </c>
      <c r="B170" s="34">
        <v>169</v>
      </c>
      <c r="C170" s="34">
        <v>253</v>
      </c>
      <c r="D170" s="34">
        <v>1</v>
      </c>
      <c r="E170" s="179">
        <v>43514</v>
      </c>
      <c r="F170" s="180">
        <v>5223</v>
      </c>
      <c r="G170" s="34">
        <v>9166</v>
      </c>
      <c r="H170" s="180">
        <v>8164</v>
      </c>
      <c r="I170" s="34">
        <v>9</v>
      </c>
      <c r="J170" s="181">
        <f t="shared" si="0"/>
        <v>34.070044202652163</v>
      </c>
      <c r="K170" s="182"/>
      <c r="L170" s="182"/>
      <c r="M170" s="182"/>
      <c r="N170" s="182"/>
    </row>
    <row r="171" spans="1:14" ht="15.75" customHeight="1" x14ac:dyDescent="0.3">
      <c r="A171" s="34">
        <v>170</v>
      </c>
      <c r="B171" s="34">
        <v>170</v>
      </c>
      <c r="C171" s="34">
        <v>253</v>
      </c>
      <c r="D171" s="34">
        <v>1</v>
      </c>
      <c r="E171" s="179">
        <v>43514</v>
      </c>
      <c r="F171" s="180">
        <v>5223</v>
      </c>
      <c r="G171" s="34">
        <v>8976</v>
      </c>
      <c r="H171" s="180">
        <v>8031</v>
      </c>
      <c r="I171" s="34"/>
      <c r="J171" s="181">
        <f t="shared" si="0"/>
        <v>33.653846153846153</v>
      </c>
      <c r="K171" s="182"/>
      <c r="L171" s="182"/>
      <c r="M171" s="182"/>
      <c r="N171" s="182"/>
    </row>
    <row r="172" spans="1:14" ht="15.75" customHeight="1" x14ac:dyDescent="0.3">
      <c r="A172" s="34">
        <v>171</v>
      </c>
      <c r="B172" s="34">
        <v>171</v>
      </c>
      <c r="C172" s="34">
        <v>256</v>
      </c>
      <c r="D172" s="34">
        <v>1</v>
      </c>
      <c r="E172" s="179">
        <v>43514</v>
      </c>
      <c r="F172" s="180">
        <v>5259</v>
      </c>
      <c r="G172" s="34">
        <v>8904</v>
      </c>
      <c r="H172" s="180">
        <v>7957</v>
      </c>
      <c r="I172" s="34">
        <v>9</v>
      </c>
      <c r="J172" s="181">
        <f t="shared" si="0"/>
        <v>35.100074128984431</v>
      </c>
      <c r="K172" s="182"/>
      <c r="L172" s="182"/>
      <c r="M172" s="182"/>
      <c r="N172" s="182"/>
    </row>
    <row r="173" spans="1:14" ht="15.75" customHeight="1" x14ac:dyDescent="0.3">
      <c r="A173" s="34">
        <v>172</v>
      </c>
      <c r="B173" s="34">
        <v>172</v>
      </c>
      <c r="C173" s="34">
        <v>256</v>
      </c>
      <c r="D173" s="34">
        <v>1</v>
      </c>
      <c r="E173" s="179">
        <v>43514</v>
      </c>
      <c r="F173" s="180">
        <v>5274</v>
      </c>
      <c r="G173" s="34">
        <v>9030</v>
      </c>
      <c r="H173" s="180">
        <v>8024</v>
      </c>
      <c r="I173" s="34"/>
      <c r="J173" s="181">
        <f t="shared" si="0"/>
        <v>36.581818181818178</v>
      </c>
      <c r="K173" s="182"/>
      <c r="L173" s="182"/>
      <c r="M173" s="182"/>
      <c r="N173" s="182"/>
    </row>
    <row r="174" spans="1:14" ht="15.75" customHeight="1" x14ac:dyDescent="0.3">
      <c r="A174" s="34">
        <v>173</v>
      </c>
      <c r="B174" s="34">
        <v>173</v>
      </c>
      <c r="C174" s="34">
        <v>257</v>
      </c>
      <c r="D174" s="34">
        <v>1</v>
      </c>
      <c r="E174" s="179">
        <v>43514</v>
      </c>
      <c r="F174" s="180">
        <v>5227</v>
      </c>
      <c r="G174" s="34">
        <v>8097</v>
      </c>
      <c r="H174" s="180">
        <v>7370</v>
      </c>
      <c r="I174" s="34">
        <v>8</v>
      </c>
      <c r="J174" s="181">
        <f t="shared" si="0"/>
        <v>33.924405039664023</v>
      </c>
      <c r="K174" s="182"/>
      <c r="L174" s="182"/>
      <c r="M174" s="182"/>
      <c r="N174" s="182"/>
    </row>
    <row r="175" spans="1:14" ht="15.75" customHeight="1" x14ac:dyDescent="0.3">
      <c r="A175" s="34">
        <v>174</v>
      </c>
      <c r="B175" s="34">
        <v>174</v>
      </c>
      <c r="C175" s="34">
        <v>257</v>
      </c>
      <c r="D175" s="34">
        <v>1</v>
      </c>
      <c r="E175" s="179">
        <v>43514</v>
      </c>
      <c r="F175" s="180">
        <v>5182</v>
      </c>
      <c r="G175" s="34">
        <v>8119</v>
      </c>
      <c r="H175" s="180">
        <v>7380</v>
      </c>
      <c r="I175" s="34"/>
      <c r="J175" s="181">
        <f t="shared" si="0"/>
        <v>33.621474067333942</v>
      </c>
      <c r="K175" s="182"/>
      <c r="L175" s="182"/>
      <c r="M175" s="182"/>
      <c r="N175" s="182"/>
    </row>
    <row r="176" spans="1:14" ht="15.75" customHeight="1" x14ac:dyDescent="0.3">
      <c r="A176" s="34">
        <v>175</v>
      </c>
      <c r="B176" s="34">
        <v>175</v>
      </c>
      <c r="C176" s="34">
        <v>260</v>
      </c>
      <c r="D176" s="34">
        <v>1</v>
      </c>
      <c r="E176" s="179">
        <v>43514</v>
      </c>
      <c r="F176" s="180">
        <v>5280</v>
      </c>
      <c r="G176" s="34">
        <v>7936</v>
      </c>
      <c r="H176" s="180">
        <v>7167</v>
      </c>
      <c r="I176" s="34">
        <v>10</v>
      </c>
      <c r="J176" s="181">
        <f t="shared" si="0"/>
        <v>40.752517223105464</v>
      </c>
      <c r="K176" s="182"/>
      <c r="L176" s="182"/>
      <c r="M176" s="182"/>
      <c r="N176" s="182"/>
    </row>
    <row r="177" spans="1:14" ht="15.75" customHeight="1" x14ac:dyDescent="0.3">
      <c r="A177" s="34">
        <v>176</v>
      </c>
      <c r="B177" s="34">
        <v>176</v>
      </c>
      <c r="C177" s="34">
        <v>260</v>
      </c>
      <c r="D177" s="34">
        <v>1</v>
      </c>
      <c r="E177" s="179">
        <v>43514</v>
      </c>
      <c r="F177" s="180">
        <v>5193</v>
      </c>
      <c r="G177" s="34">
        <v>8035</v>
      </c>
      <c r="H177" s="180">
        <v>7190</v>
      </c>
      <c r="I177" s="34"/>
      <c r="J177" s="181">
        <f t="shared" si="0"/>
        <v>42.313470205307965</v>
      </c>
      <c r="K177" s="182"/>
      <c r="L177" s="182"/>
      <c r="M177" s="182"/>
      <c r="N177" s="182"/>
    </row>
    <row r="178" spans="1:14" ht="15.75" customHeight="1" x14ac:dyDescent="0.3">
      <c r="A178" s="34">
        <v>177</v>
      </c>
      <c r="B178" s="34">
        <v>177</v>
      </c>
      <c r="C178" s="34">
        <v>263</v>
      </c>
      <c r="D178" s="34">
        <v>1</v>
      </c>
      <c r="E178" s="179">
        <v>43514</v>
      </c>
      <c r="F178" s="180">
        <v>5259</v>
      </c>
      <c r="G178" s="34">
        <v>9282</v>
      </c>
      <c r="H178" s="180">
        <v>8209</v>
      </c>
      <c r="I178" s="34">
        <v>9</v>
      </c>
      <c r="J178" s="181">
        <f t="shared" si="0"/>
        <v>36.372881355932201</v>
      </c>
      <c r="K178" s="182"/>
      <c r="L178" s="182"/>
      <c r="M178" s="182"/>
      <c r="N178" s="182"/>
    </row>
    <row r="179" spans="1:14" ht="15.75" customHeight="1" x14ac:dyDescent="0.3">
      <c r="A179" s="34">
        <v>178</v>
      </c>
      <c r="B179" s="34">
        <v>178</v>
      </c>
      <c r="C179" s="34">
        <v>263</v>
      </c>
      <c r="D179" s="34">
        <v>1</v>
      </c>
      <c r="E179" s="179">
        <v>43514</v>
      </c>
      <c r="F179" s="180">
        <v>5226</v>
      </c>
      <c r="G179" s="34">
        <v>8804</v>
      </c>
      <c r="H179" s="180">
        <v>7842</v>
      </c>
      <c r="I179" s="34"/>
      <c r="J179" s="181">
        <f t="shared" si="0"/>
        <v>36.773700305810394</v>
      </c>
      <c r="K179" s="182"/>
      <c r="L179" s="182"/>
      <c r="M179" s="182"/>
      <c r="N179" s="182"/>
    </row>
    <row r="180" spans="1:14" ht="15.75" customHeight="1" x14ac:dyDescent="0.3">
      <c r="A180" s="34">
        <v>179</v>
      </c>
      <c r="B180" s="34">
        <v>179</v>
      </c>
      <c r="C180" s="34">
        <v>264</v>
      </c>
      <c r="D180" s="34">
        <v>1</v>
      </c>
      <c r="E180" s="179">
        <v>43514</v>
      </c>
      <c r="F180" s="180">
        <v>5180</v>
      </c>
      <c r="G180" s="34">
        <v>8541</v>
      </c>
      <c r="H180" s="180">
        <v>7570</v>
      </c>
      <c r="I180" s="34">
        <v>10</v>
      </c>
      <c r="J180" s="181">
        <f t="shared" si="0"/>
        <v>40.627615062761507</v>
      </c>
      <c r="K180" s="182"/>
      <c r="L180" s="182"/>
      <c r="M180" s="182"/>
      <c r="N180" s="182"/>
    </row>
    <row r="181" spans="1:14" ht="15.75" customHeight="1" x14ac:dyDescent="0.3">
      <c r="A181" s="34">
        <v>180</v>
      </c>
      <c r="B181" s="34">
        <v>180</v>
      </c>
      <c r="C181" s="34">
        <v>264</v>
      </c>
      <c r="D181" s="34">
        <v>1</v>
      </c>
      <c r="E181" s="179">
        <v>43514</v>
      </c>
      <c r="F181" s="180">
        <v>5282</v>
      </c>
      <c r="G181" s="34">
        <v>8852</v>
      </c>
      <c r="H181" s="180">
        <v>7839</v>
      </c>
      <c r="I181" s="34"/>
      <c r="J181" s="181">
        <f t="shared" si="0"/>
        <v>39.6167383652718</v>
      </c>
      <c r="K181" s="182"/>
      <c r="L181" s="182"/>
      <c r="M181" s="182"/>
      <c r="N181" s="182"/>
    </row>
    <row r="182" spans="1:14" ht="15.75" customHeight="1" x14ac:dyDescent="0.3">
      <c r="A182" s="34">
        <v>181</v>
      </c>
      <c r="B182" s="34">
        <v>181</v>
      </c>
      <c r="C182" s="34">
        <v>265</v>
      </c>
      <c r="D182" s="34">
        <v>1</v>
      </c>
      <c r="E182" s="179">
        <v>43514</v>
      </c>
      <c r="F182" s="180">
        <v>5244</v>
      </c>
      <c r="G182" s="34">
        <v>6753</v>
      </c>
      <c r="H182" s="180">
        <v>6543</v>
      </c>
      <c r="I182" s="34">
        <v>8</v>
      </c>
      <c r="J182" s="181">
        <f t="shared" si="0"/>
        <v>16.166281755196305</v>
      </c>
      <c r="K182" s="182"/>
      <c r="L182" s="182"/>
      <c r="M182" s="182"/>
      <c r="N182" s="182"/>
    </row>
    <row r="183" spans="1:14" ht="15.75" customHeight="1" x14ac:dyDescent="0.3">
      <c r="A183" s="34">
        <v>182</v>
      </c>
      <c r="B183" s="34">
        <v>182</v>
      </c>
      <c r="C183" s="34">
        <v>265</v>
      </c>
      <c r="D183" s="34">
        <v>1</v>
      </c>
      <c r="E183" s="179">
        <v>43514</v>
      </c>
      <c r="F183" s="180">
        <v>5301</v>
      </c>
      <c r="G183" s="34">
        <v>6837</v>
      </c>
      <c r="H183" s="180">
        <v>6621</v>
      </c>
      <c r="I183" s="34"/>
      <c r="J183" s="181">
        <f t="shared" si="0"/>
        <v>16.363636363636363</v>
      </c>
      <c r="K183" s="182"/>
      <c r="L183" s="182"/>
      <c r="M183" s="182"/>
      <c r="N183" s="182"/>
    </row>
    <row r="184" spans="1:14" ht="15.75" customHeight="1" x14ac:dyDescent="0.3">
      <c r="A184" s="34">
        <v>183</v>
      </c>
      <c r="B184" s="34">
        <v>183</v>
      </c>
      <c r="C184" s="34">
        <v>266</v>
      </c>
      <c r="D184" s="34">
        <v>1</v>
      </c>
      <c r="E184" s="179">
        <v>43514</v>
      </c>
      <c r="F184" s="180">
        <v>5192</v>
      </c>
      <c r="G184" s="34">
        <v>8605</v>
      </c>
      <c r="H184" s="180">
        <v>7573</v>
      </c>
      <c r="I184" s="34">
        <v>10</v>
      </c>
      <c r="J184" s="181">
        <f t="shared" si="0"/>
        <v>43.343133137337254</v>
      </c>
      <c r="K184" s="182"/>
      <c r="L184" s="182"/>
      <c r="M184" s="182"/>
      <c r="N184" s="182"/>
    </row>
    <row r="185" spans="1:14" ht="15.75" customHeight="1" x14ac:dyDescent="0.3">
      <c r="A185" s="34">
        <v>184</v>
      </c>
      <c r="B185" s="34">
        <v>184</v>
      </c>
      <c r="C185" s="34">
        <v>266</v>
      </c>
      <c r="D185" s="34">
        <v>1</v>
      </c>
      <c r="E185" s="179">
        <v>43514</v>
      </c>
      <c r="F185" s="180">
        <v>5243</v>
      </c>
      <c r="G185" s="34">
        <v>8825</v>
      </c>
      <c r="H185" s="180">
        <v>7731</v>
      </c>
      <c r="I185" s="34"/>
      <c r="J185" s="181">
        <f t="shared" si="0"/>
        <v>43.971061093247584</v>
      </c>
      <c r="K185" s="182"/>
      <c r="L185" s="182"/>
      <c r="M185" s="182"/>
      <c r="N185" s="182"/>
    </row>
    <row r="186" spans="1:14" ht="15.75" customHeight="1" x14ac:dyDescent="0.3">
      <c r="A186" s="34">
        <v>185</v>
      </c>
      <c r="B186" s="34">
        <v>185</v>
      </c>
      <c r="C186" s="34">
        <v>302</v>
      </c>
      <c r="D186" s="34">
        <v>1</v>
      </c>
      <c r="E186" s="179">
        <v>43514</v>
      </c>
      <c r="F186" s="180">
        <v>5288</v>
      </c>
      <c r="G186" s="34">
        <v>8314</v>
      </c>
      <c r="H186" s="180">
        <v>7382</v>
      </c>
      <c r="I186" s="34">
        <v>9</v>
      </c>
      <c r="J186" s="181">
        <f t="shared" si="0"/>
        <v>44.508118433619863</v>
      </c>
      <c r="K186" s="182"/>
      <c r="L186" s="182"/>
      <c r="M186" s="182"/>
      <c r="N186" s="182"/>
    </row>
    <row r="187" spans="1:14" ht="15.75" customHeight="1" x14ac:dyDescent="0.3">
      <c r="A187" s="34">
        <v>186</v>
      </c>
      <c r="B187" s="34">
        <v>186</v>
      </c>
      <c r="C187" s="34">
        <v>302</v>
      </c>
      <c r="D187" s="34">
        <v>1</v>
      </c>
      <c r="E187" s="179">
        <v>43514</v>
      </c>
      <c r="F187" s="180">
        <v>5251</v>
      </c>
      <c r="G187" s="34">
        <v>8377</v>
      </c>
      <c r="H187" s="180">
        <v>7430</v>
      </c>
      <c r="I187" s="34"/>
      <c r="J187" s="181">
        <f t="shared" si="0"/>
        <v>43.460302891234512</v>
      </c>
      <c r="K187" s="182"/>
      <c r="L187" s="182"/>
      <c r="M187" s="182"/>
      <c r="N187" s="182"/>
    </row>
    <row r="188" spans="1:14" ht="15.75" customHeight="1" x14ac:dyDescent="0.3">
      <c r="A188" s="34">
        <v>187</v>
      </c>
      <c r="B188" s="34">
        <v>187</v>
      </c>
      <c r="C188" s="34">
        <v>303</v>
      </c>
      <c r="D188" s="34">
        <v>1</v>
      </c>
      <c r="E188" s="179">
        <v>43514</v>
      </c>
      <c r="F188" s="180">
        <v>5214</v>
      </c>
      <c r="G188" s="34">
        <v>8323</v>
      </c>
      <c r="H188" s="180">
        <v>7668</v>
      </c>
      <c r="I188" s="34">
        <v>11</v>
      </c>
      <c r="J188" s="181">
        <f t="shared" si="0"/>
        <v>26.691116544417277</v>
      </c>
      <c r="K188" s="182"/>
      <c r="L188" s="182"/>
      <c r="M188" s="182"/>
      <c r="N188" s="182"/>
    </row>
    <row r="189" spans="1:14" ht="15.75" customHeight="1" x14ac:dyDescent="0.3">
      <c r="A189" s="34">
        <v>188</v>
      </c>
      <c r="B189" s="34">
        <v>188</v>
      </c>
      <c r="C189" s="34">
        <v>303</v>
      </c>
      <c r="D189" s="34">
        <v>1</v>
      </c>
      <c r="E189" s="179">
        <v>43514</v>
      </c>
      <c r="F189" s="180">
        <v>5267</v>
      </c>
      <c r="G189" s="34">
        <v>8461</v>
      </c>
      <c r="H189" s="180">
        <v>7766</v>
      </c>
      <c r="I189" s="34"/>
      <c r="J189" s="181">
        <f t="shared" si="0"/>
        <v>27.811124449779911</v>
      </c>
      <c r="K189" s="182"/>
      <c r="L189" s="182"/>
      <c r="M189" s="182"/>
      <c r="N189" s="182"/>
    </row>
    <row r="190" spans="1:14" ht="15.75" customHeight="1" x14ac:dyDescent="0.3">
      <c r="A190" s="34">
        <v>189</v>
      </c>
      <c r="B190" s="34">
        <v>189</v>
      </c>
      <c r="C190" s="34">
        <v>305</v>
      </c>
      <c r="D190" s="34">
        <v>1</v>
      </c>
      <c r="E190" s="179">
        <v>43514</v>
      </c>
      <c r="F190" s="180">
        <v>5261</v>
      </c>
      <c r="G190" s="34">
        <v>8769</v>
      </c>
      <c r="H190" s="180">
        <v>8154</v>
      </c>
      <c r="I190" s="34">
        <v>10</v>
      </c>
      <c r="J190" s="181">
        <f t="shared" si="0"/>
        <v>21.258209471137228</v>
      </c>
      <c r="K190" s="182"/>
      <c r="L190" s="182"/>
      <c r="M190" s="182"/>
      <c r="N190" s="182"/>
    </row>
    <row r="191" spans="1:14" ht="15.75" customHeight="1" x14ac:dyDescent="0.3">
      <c r="A191" s="34">
        <v>190</v>
      </c>
      <c r="B191" s="34">
        <v>190</v>
      </c>
      <c r="C191" s="34">
        <v>305</v>
      </c>
      <c r="D191" s="34">
        <v>1</v>
      </c>
      <c r="E191" s="179">
        <v>43514</v>
      </c>
      <c r="F191" s="180">
        <v>5238</v>
      </c>
      <c r="G191" s="34">
        <v>8575</v>
      </c>
      <c r="H191" s="180">
        <v>7992</v>
      </c>
      <c r="I191" s="34"/>
      <c r="J191" s="181">
        <f t="shared" si="0"/>
        <v>21.169208424110387</v>
      </c>
      <c r="K191" s="182"/>
      <c r="L191" s="182"/>
      <c r="M191" s="182"/>
      <c r="N191" s="182"/>
    </row>
    <row r="192" spans="1:14" ht="15.75" customHeight="1" x14ac:dyDescent="0.3">
      <c r="A192" s="34">
        <v>191</v>
      </c>
      <c r="B192" s="34">
        <v>191</v>
      </c>
      <c r="C192" s="34">
        <v>306</v>
      </c>
      <c r="D192" s="34">
        <v>1</v>
      </c>
      <c r="E192" s="179">
        <v>43514</v>
      </c>
      <c r="F192" s="180">
        <v>5280</v>
      </c>
      <c r="G192" s="34">
        <v>8567</v>
      </c>
      <c r="H192" s="180">
        <v>7832</v>
      </c>
      <c r="I192" s="34">
        <v>9</v>
      </c>
      <c r="J192" s="181">
        <f t="shared" si="0"/>
        <v>28.800940438871475</v>
      </c>
      <c r="K192" s="182"/>
      <c r="L192" s="182"/>
      <c r="M192" s="182"/>
      <c r="N192" s="182"/>
    </row>
    <row r="193" spans="1:14" ht="15.75" customHeight="1" x14ac:dyDescent="0.3">
      <c r="A193" s="34">
        <v>192</v>
      </c>
      <c r="B193" s="34">
        <v>192</v>
      </c>
      <c r="C193" s="34">
        <v>306</v>
      </c>
      <c r="D193" s="34">
        <v>1</v>
      </c>
      <c r="E193" s="179">
        <v>43514</v>
      </c>
      <c r="F193" s="180">
        <v>5241</v>
      </c>
      <c r="G193" s="34">
        <v>8497</v>
      </c>
      <c r="H193" s="180">
        <v>7793</v>
      </c>
      <c r="I193" s="34"/>
      <c r="J193" s="181">
        <f t="shared" si="0"/>
        <v>27.586206896551722</v>
      </c>
      <c r="K193" s="182"/>
      <c r="L193" s="182"/>
      <c r="M193" s="182"/>
      <c r="N193" s="182"/>
    </row>
    <row r="194" spans="1:14" ht="15.75" customHeight="1" x14ac:dyDescent="0.3">
      <c r="A194" s="34">
        <v>193</v>
      </c>
      <c r="B194" s="34">
        <v>193</v>
      </c>
      <c r="C194" s="34">
        <v>307</v>
      </c>
      <c r="D194" s="34">
        <v>1</v>
      </c>
      <c r="E194" s="179">
        <v>43514</v>
      </c>
      <c r="F194" s="180">
        <v>5263</v>
      </c>
      <c r="G194" s="34">
        <v>7725</v>
      </c>
      <c r="H194" s="180">
        <v>7101</v>
      </c>
      <c r="I194" s="34">
        <v>9</v>
      </c>
      <c r="J194" s="181">
        <f t="shared" si="0"/>
        <v>33.949945593035906</v>
      </c>
      <c r="K194" s="182"/>
      <c r="L194" s="182"/>
      <c r="M194" s="182"/>
      <c r="N194" s="182"/>
    </row>
    <row r="195" spans="1:14" ht="15.75" customHeight="1" x14ac:dyDescent="0.3">
      <c r="A195" s="34">
        <v>194</v>
      </c>
      <c r="B195" s="34">
        <v>194</v>
      </c>
      <c r="C195" s="34">
        <v>307</v>
      </c>
      <c r="D195" s="34">
        <v>1</v>
      </c>
      <c r="E195" s="179">
        <v>43514</v>
      </c>
      <c r="F195" s="180">
        <v>5207</v>
      </c>
      <c r="G195" s="34">
        <v>7305</v>
      </c>
      <c r="H195" s="180">
        <v>6755</v>
      </c>
      <c r="I195" s="34"/>
      <c r="J195" s="181">
        <f t="shared" si="0"/>
        <v>35.529715762273902</v>
      </c>
      <c r="K195" s="182"/>
      <c r="L195" s="182"/>
      <c r="M195" s="182"/>
      <c r="N195" s="182"/>
    </row>
    <row r="196" spans="1:14" ht="15.75" customHeight="1" x14ac:dyDescent="0.3">
      <c r="A196" s="34">
        <v>195</v>
      </c>
      <c r="B196" s="34">
        <v>195</v>
      </c>
      <c r="C196" s="34">
        <v>309</v>
      </c>
      <c r="D196" s="34">
        <v>1</v>
      </c>
      <c r="E196" s="179">
        <v>43514</v>
      </c>
      <c r="F196" s="180">
        <v>5277</v>
      </c>
      <c r="G196" s="34">
        <v>8412</v>
      </c>
      <c r="H196" s="180">
        <v>7638</v>
      </c>
      <c r="I196" s="34">
        <v>10</v>
      </c>
      <c r="J196" s="181">
        <f t="shared" si="0"/>
        <v>32.782719186785258</v>
      </c>
      <c r="K196" s="182"/>
      <c r="L196" s="182"/>
      <c r="M196" s="182"/>
      <c r="N196" s="182"/>
    </row>
    <row r="197" spans="1:14" ht="15.75" customHeight="1" x14ac:dyDescent="0.3">
      <c r="A197" s="34">
        <v>196</v>
      </c>
      <c r="B197" s="34">
        <v>196</v>
      </c>
      <c r="C197" s="34">
        <v>309</v>
      </c>
      <c r="D197" s="34">
        <v>1</v>
      </c>
      <c r="E197" s="179">
        <v>43514</v>
      </c>
      <c r="F197" s="180">
        <v>5243</v>
      </c>
      <c r="G197" s="34">
        <v>8273</v>
      </c>
      <c r="H197" s="180">
        <v>7508</v>
      </c>
      <c r="I197" s="34"/>
      <c r="J197" s="181">
        <f t="shared" si="0"/>
        <v>33.774834437086092</v>
      </c>
      <c r="K197" s="182"/>
      <c r="L197" s="182"/>
      <c r="M197" s="182"/>
      <c r="N197" s="182"/>
    </row>
    <row r="198" spans="1:14" ht="15.75" customHeight="1" x14ac:dyDescent="0.3">
      <c r="A198" s="34">
        <v>197</v>
      </c>
      <c r="B198" s="34">
        <v>197</v>
      </c>
      <c r="C198" s="34">
        <v>310</v>
      </c>
      <c r="D198" s="34">
        <v>1</v>
      </c>
      <c r="E198" s="179">
        <v>43514</v>
      </c>
      <c r="F198" s="180">
        <v>5252</v>
      </c>
      <c r="G198" s="34">
        <v>7333</v>
      </c>
      <c r="H198" s="180">
        <v>6937</v>
      </c>
      <c r="I198" s="34">
        <v>9</v>
      </c>
      <c r="J198" s="181">
        <f t="shared" si="0"/>
        <v>23.501483679525222</v>
      </c>
      <c r="K198" s="182"/>
      <c r="L198" s="182"/>
      <c r="M198" s="182"/>
      <c r="N198" s="182"/>
    </row>
    <row r="199" spans="1:14" ht="15.75" customHeight="1" x14ac:dyDescent="0.3">
      <c r="A199" s="34">
        <v>198</v>
      </c>
      <c r="B199" s="34">
        <v>198</v>
      </c>
      <c r="C199" s="34">
        <v>310</v>
      </c>
      <c r="D199" s="34">
        <v>1</v>
      </c>
      <c r="E199" s="179">
        <v>43514</v>
      </c>
      <c r="F199" s="180">
        <v>5320</v>
      </c>
      <c r="G199" s="34">
        <v>7677</v>
      </c>
      <c r="H199" s="180">
        <v>7234</v>
      </c>
      <c r="I199" s="34"/>
      <c r="J199" s="181">
        <f t="shared" si="0"/>
        <v>23.145245559038663</v>
      </c>
      <c r="K199" s="182"/>
      <c r="L199" s="182"/>
      <c r="M199" s="182"/>
      <c r="N199" s="182"/>
    </row>
    <row r="200" spans="1:14" ht="15.75" customHeight="1" x14ac:dyDescent="0.3">
      <c r="A200" s="34">
        <v>199</v>
      </c>
      <c r="B200" s="34">
        <v>199</v>
      </c>
      <c r="C200" s="34">
        <v>311</v>
      </c>
      <c r="D200" s="34">
        <v>1</v>
      </c>
      <c r="E200" s="179">
        <v>43514</v>
      </c>
      <c r="F200" s="180">
        <v>5262</v>
      </c>
      <c r="G200" s="34">
        <v>8545</v>
      </c>
      <c r="H200" s="180">
        <v>7554</v>
      </c>
      <c r="I200" s="34">
        <v>9</v>
      </c>
      <c r="J200" s="181">
        <f t="shared" si="0"/>
        <v>43.237347294938914</v>
      </c>
      <c r="K200" s="182"/>
      <c r="L200" s="182"/>
      <c r="M200" s="182"/>
      <c r="N200" s="182"/>
    </row>
    <row r="201" spans="1:14" ht="15.75" customHeight="1" x14ac:dyDescent="0.3">
      <c r="A201" s="34">
        <v>200</v>
      </c>
      <c r="B201" s="34">
        <v>200</v>
      </c>
      <c r="C201" s="34">
        <v>311</v>
      </c>
      <c r="D201" s="34">
        <v>1</v>
      </c>
      <c r="E201" s="179">
        <v>43514</v>
      </c>
      <c r="F201" s="180">
        <v>5181</v>
      </c>
      <c r="G201" s="34">
        <v>8550</v>
      </c>
      <c r="H201" s="180">
        <v>7503</v>
      </c>
      <c r="I201" s="34"/>
      <c r="J201" s="181">
        <f t="shared" si="0"/>
        <v>45.090439276485789</v>
      </c>
      <c r="K201" s="182"/>
      <c r="L201" s="182"/>
      <c r="M201" s="182"/>
      <c r="N201" s="182"/>
    </row>
    <row r="202" spans="1:14" ht="15.75" customHeight="1" x14ac:dyDescent="0.3">
      <c r="A202" s="34">
        <v>201</v>
      </c>
      <c r="B202" s="34">
        <v>201</v>
      </c>
      <c r="C202" s="34">
        <v>312</v>
      </c>
      <c r="D202" s="34">
        <v>1</v>
      </c>
      <c r="E202" s="179">
        <v>43514</v>
      </c>
      <c r="F202" s="180">
        <v>5254</v>
      </c>
      <c r="G202" s="34">
        <v>8407</v>
      </c>
      <c r="H202" s="180">
        <v>7450</v>
      </c>
      <c r="I202" s="34">
        <v>11</v>
      </c>
      <c r="J202" s="181">
        <f t="shared" si="0"/>
        <v>43.579234972677597</v>
      </c>
      <c r="K202" s="182"/>
      <c r="L202" s="182"/>
      <c r="M202" s="182"/>
      <c r="N202" s="182"/>
    </row>
    <row r="203" spans="1:14" ht="15.75" customHeight="1" x14ac:dyDescent="0.3">
      <c r="A203" s="34">
        <v>202</v>
      </c>
      <c r="B203" s="34">
        <v>202</v>
      </c>
      <c r="C203" s="34">
        <v>312</v>
      </c>
      <c r="D203" s="34">
        <v>1</v>
      </c>
      <c r="E203" s="179">
        <v>43514</v>
      </c>
      <c r="F203" s="180">
        <v>5275</v>
      </c>
      <c r="G203" s="34">
        <v>8213</v>
      </c>
      <c r="H203" s="180">
        <v>7280</v>
      </c>
      <c r="I203" s="34"/>
      <c r="J203" s="181">
        <f t="shared" si="0"/>
        <v>46.533665835411469</v>
      </c>
      <c r="K203" s="182"/>
      <c r="L203" s="182"/>
      <c r="M203" s="182"/>
      <c r="N203" s="182"/>
    </row>
    <row r="204" spans="1:14" ht="15.75" customHeight="1" x14ac:dyDescent="0.3">
      <c r="A204" s="34">
        <v>203</v>
      </c>
      <c r="B204" s="34">
        <v>203</v>
      </c>
      <c r="C204" s="34">
        <v>314</v>
      </c>
      <c r="D204" s="34">
        <v>1</v>
      </c>
      <c r="E204" s="179">
        <v>43514</v>
      </c>
      <c r="F204" s="180">
        <v>5215</v>
      </c>
      <c r="G204" s="34">
        <v>8595</v>
      </c>
      <c r="H204" s="180">
        <v>7688</v>
      </c>
      <c r="I204" s="34">
        <v>10</v>
      </c>
      <c r="J204" s="181">
        <f t="shared" si="0"/>
        <v>36.676101900525673</v>
      </c>
      <c r="K204" s="182"/>
      <c r="L204" s="182"/>
      <c r="M204" s="182"/>
      <c r="N204" s="182"/>
    </row>
    <row r="205" spans="1:14" ht="15.75" customHeight="1" x14ac:dyDescent="0.3">
      <c r="A205" s="34">
        <v>204</v>
      </c>
      <c r="B205" s="34">
        <v>204</v>
      </c>
      <c r="C205" s="34">
        <v>314</v>
      </c>
      <c r="D205" s="34">
        <v>1</v>
      </c>
      <c r="E205" s="179">
        <v>43514</v>
      </c>
      <c r="F205" s="180">
        <v>5239</v>
      </c>
      <c r="G205" s="34">
        <v>8717</v>
      </c>
      <c r="H205" s="180">
        <v>7793</v>
      </c>
      <c r="I205" s="34"/>
      <c r="J205" s="181">
        <f t="shared" si="0"/>
        <v>36.178543461237275</v>
      </c>
      <c r="K205" s="182"/>
      <c r="L205" s="182"/>
      <c r="M205" s="182"/>
      <c r="N205" s="182"/>
    </row>
    <row r="206" spans="1:14" ht="15.75" customHeight="1" x14ac:dyDescent="0.3">
      <c r="A206" s="34">
        <v>205</v>
      </c>
      <c r="B206" s="34">
        <v>205</v>
      </c>
      <c r="C206" s="34">
        <v>315</v>
      </c>
      <c r="D206" s="34">
        <v>1</v>
      </c>
      <c r="E206" s="179">
        <v>43514</v>
      </c>
      <c r="F206" s="180">
        <v>5204</v>
      </c>
      <c r="G206" s="34">
        <v>8792</v>
      </c>
      <c r="H206" s="180">
        <v>7837</v>
      </c>
      <c r="I206" s="34">
        <v>9</v>
      </c>
      <c r="J206" s="181">
        <f t="shared" si="0"/>
        <v>36.270413976452716</v>
      </c>
      <c r="K206" s="182"/>
      <c r="L206" s="182"/>
      <c r="M206" s="182"/>
      <c r="N206" s="182"/>
    </row>
    <row r="207" spans="1:14" ht="15.75" customHeight="1" x14ac:dyDescent="0.3">
      <c r="A207" s="34">
        <v>206</v>
      </c>
      <c r="B207" s="34">
        <v>206</v>
      </c>
      <c r="C207" s="34">
        <v>315</v>
      </c>
      <c r="D207" s="34">
        <v>1</v>
      </c>
      <c r="E207" s="179">
        <v>43514</v>
      </c>
      <c r="F207" s="180">
        <v>5233</v>
      </c>
      <c r="G207" s="34">
        <v>8309</v>
      </c>
      <c r="H207" s="180">
        <v>7548</v>
      </c>
      <c r="I207" s="34"/>
      <c r="J207" s="181">
        <f t="shared" si="0"/>
        <v>32.872570194384451</v>
      </c>
      <c r="K207" s="182"/>
      <c r="L207" s="182"/>
      <c r="M207" s="182"/>
      <c r="N207" s="182"/>
    </row>
    <row r="208" spans="1:14" ht="15.75" customHeight="1" x14ac:dyDescent="0.3">
      <c r="A208" s="34">
        <v>207</v>
      </c>
      <c r="B208" s="34">
        <v>207</v>
      </c>
      <c r="C208" s="34">
        <v>316</v>
      </c>
      <c r="D208" s="34">
        <v>1</v>
      </c>
      <c r="E208" s="179">
        <v>43514</v>
      </c>
      <c r="F208" s="180">
        <v>5236</v>
      </c>
      <c r="G208" s="34">
        <v>7987</v>
      </c>
      <c r="H208" s="180">
        <v>7202</v>
      </c>
      <c r="I208" s="34">
        <v>10</v>
      </c>
      <c r="J208" s="181">
        <f t="shared" si="0"/>
        <v>39.928789420142422</v>
      </c>
      <c r="K208" s="182"/>
      <c r="L208" s="182"/>
      <c r="M208" s="182"/>
      <c r="N208" s="182"/>
    </row>
    <row r="209" spans="1:14" ht="15.75" customHeight="1" x14ac:dyDescent="0.3">
      <c r="A209" s="34">
        <v>208</v>
      </c>
      <c r="B209" s="34">
        <v>208</v>
      </c>
      <c r="C209" s="34">
        <v>316</v>
      </c>
      <c r="D209" s="34">
        <v>1</v>
      </c>
      <c r="E209" s="179">
        <v>43514</v>
      </c>
      <c r="F209" s="180">
        <v>5202</v>
      </c>
      <c r="G209" s="34">
        <v>7785</v>
      </c>
      <c r="H209" s="180">
        <v>7088</v>
      </c>
      <c r="I209" s="34"/>
      <c r="J209" s="181">
        <f t="shared" si="0"/>
        <v>36.95652173913043</v>
      </c>
      <c r="K209" s="182"/>
      <c r="L209" s="182"/>
      <c r="M209" s="182"/>
      <c r="N209" s="182"/>
    </row>
    <row r="210" spans="1:14" ht="15.75" customHeight="1" x14ac:dyDescent="0.3">
      <c r="A210" s="34">
        <v>209</v>
      </c>
      <c r="B210" s="34">
        <v>209</v>
      </c>
      <c r="C210" s="34">
        <v>320</v>
      </c>
      <c r="D210" s="34">
        <v>1</v>
      </c>
      <c r="E210" s="179">
        <v>43514</v>
      </c>
      <c r="F210" s="180">
        <v>5228</v>
      </c>
      <c r="G210" s="34">
        <v>7443</v>
      </c>
      <c r="H210" s="180">
        <v>6899</v>
      </c>
      <c r="I210" s="34">
        <v>10</v>
      </c>
      <c r="J210" s="181">
        <f t="shared" si="0"/>
        <v>32.555356074207062</v>
      </c>
      <c r="K210" s="182"/>
      <c r="L210" s="182"/>
      <c r="M210" s="182"/>
      <c r="N210" s="182"/>
    </row>
    <row r="211" spans="1:14" ht="15.75" customHeight="1" x14ac:dyDescent="0.3">
      <c r="A211" s="34">
        <v>210</v>
      </c>
      <c r="B211" s="34">
        <v>210</v>
      </c>
      <c r="C211" s="34">
        <v>320</v>
      </c>
      <c r="D211" s="34">
        <v>1</v>
      </c>
      <c r="E211" s="179">
        <v>43514</v>
      </c>
      <c r="F211" s="180">
        <v>5223</v>
      </c>
      <c r="G211" s="34">
        <v>7620</v>
      </c>
      <c r="H211" s="180">
        <v>7010</v>
      </c>
      <c r="I211" s="34"/>
      <c r="J211" s="181">
        <f t="shared" si="0"/>
        <v>34.13542249580302</v>
      </c>
      <c r="K211" s="182"/>
      <c r="L211" s="182"/>
      <c r="M211" s="182"/>
      <c r="N211" s="182"/>
    </row>
    <row r="212" spans="1:14" ht="15.75" customHeight="1" x14ac:dyDescent="0.3">
      <c r="A212" s="34">
        <v>211</v>
      </c>
      <c r="B212" s="34">
        <v>211</v>
      </c>
      <c r="C212" s="34">
        <v>323</v>
      </c>
      <c r="D212" s="34">
        <v>1</v>
      </c>
      <c r="E212" s="179">
        <v>43514</v>
      </c>
      <c r="F212" s="180">
        <v>5194</v>
      </c>
      <c r="G212" s="34">
        <v>9026</v>
      </c>
      <c r="H212" s="180">
        <v>7896</v>
      </c>
      <c r="I212" s="34"/>
      <c r="J212" s="181">
        <f t="shared" si="0"/>
        <v>41.820873427091044</v>
      </c>
      <c r="K212" s="182"/>
      <c r="L212" s="182"/>
      <c r="M212" s="182"/>
      <c r="N212" s="182"/>
    </row>
    <row r="213" spans="1:14" ht="15.75" customHeight="1" x14ac:dyDescent="0.3">
      <c r="A213" s="34">
        <v>212</v>
      </c>
      <c r="B213" s="34">
        <v>212</v>
      </c>
      <c r="C213" s="34">
        <v>323</v>
      </c>
      <c r="D213" s="34">
        <v>1</v>
      </c>
      <c r="E213" s="179">
        <v>43514</v>
      </c>
      <c r="F213" s="180">
        <v>5225</v>
      </c>
      <c r="G213" s="34">
        <v>9117</v>
      </c>
      <c r="H213" s="180">
        <v>7949</v>
      </c>
      <c r="I213" s="34">
        <v>10</v>
      </c>
      <c r="J213" s="181">
        <f t="shared" si="0"/>
        <v>42.878120411160062</v>
      </c>
      <c r="K213" s="182"/>
      <c r="L213" s="182"/>
      <c r="M213" s="182"/>
      <c r="N213" s="182"/>
    </row>
    <row r="214" spans="1:14" ht="15.75" customHeight="1" x14ac:dyDescent="0.3">
      <c r="A214" s="34">
        <v>213</v>
      </c>
      <c r="B214" s="34">
        <v>213</v>
      </c>
      <c r="C214" s="34">
        <v>327</v>
      </c>
      <c r="D214" s="34">
        <v>1</v>
      </c>
      <c r="E214" s="179">
        <v>43514</v>
      </c>
      <c r="F214" s="180">
        <v>5207</v>
      </c>
      <c r="G214" s="34">
        <v>9324</v>
      </c>
      <c r="H214" s="180">
        <v>8232</v>
      </c>
      <c r="I214" s="34">
        <v>9</v>
      </c>
      <c r="J214" s="181">
        <f t="shared" si="0"/>
        <v>36.099173553719012</v>
      </c>
      <c r="K214" s="182"/>
      <c r="L214" s="182"/>
      <c r="M214" s="182"/>
      <c r="N214" s="182"/>
    </row>
    <row r="215" spans="1:14" ht="15.75" customHeight="1" x14ac:dyDescent="0.3">
      <c r="A215" s="34">
        <v>214</v>
      </c>
      <c r="B215" s="34">
        <v>214</v>
      </c>
      <c r="C215" s="34">
        <v>327</v>
      </c>
      <c r="D215" s="34">
        <v>1</v>
      </c>
      <c r="E215" s="179">
        <v>43514</v>
      </c>
      <c r="F215" s="180">
        <v>5237</v>
      </c>
      <c r="G215" s="34">
        <v>9090</v>
      </c>
      <c r="H215" s="180">
        <v>8039</v>
      </c>
      <c r="I215" s="34"/>
      <c r="J215" s="181">
        <f t="shared" si="0"/>
        <v>37.508922198429694</v>
      </c>
      <c r="K215" s="182"/>
      <c r="L215" s="182"/>
      <c r="M215" s="182"/>
      <c r="N215" s="182"/>
    </row>
    <row r="216" spans="1:14" ht="15.75" customHeight="1" x14ac:dyDescent="0.3">
      <c r="A216" s="34">
        <v>215</v>
      </c>
      <c r="B216" s="34">
        <v>215</v>
      </c>
      <c r="C216" s="34">
        <v>328</v>
      </c>
      <c r="D216" s="34">
        <v>1</v>
      </c>
      <c r="E216" s="179">
        <v>43514</v>
      </c>
      <c r="F216" s="180">
        <v>5148</v>
      </c>
      <c r="G216" s="34">
        <v>7318</v>
      </c>
      <c r="H216" s="180">
        <v>6921</v>
      </c>
      <c r="I216" s="34">
        <v>10</v>
      </c>
      <c r="J216" s="181">
        <f t="shared" si="0"/>
        <v>22.391426959954881</v>
      </c>
      <c r="K216" s="182"/>
      <c r="L216" s="182"/>
      <c r="M216" s="182"/>
      <c r="N216" s="182"/>
    </row>
    <row r="217" spans="1:14" ht="15.75" customHeight="1" x14ac:dyDescent="0.3">
      <c r="A217" s="34">
        <v>216</v>
      </c>
      <c r="B217" s="34">
        <v>216</v>
      </c>
      <c r="C217" s="34">
        <v>328</v>
      </c>
      <c r="D217" s="34">
        <v>1</v>
      </c>
      <c r="E217" s="179">
        <v>43514</v>
      </c>
      <c r="F217" s="180">
        <v>5240</v>
      </c>
      <c r="G217" s="34">
        <v>7170</v>
      </c>
      <c r="H217" s="180">
        <v>6828</v>
      </c>
      <c r="I217" s="34"/>
      <c r="J217" s="181">
        <f t="shared" si="0"/>
        <v>21.536523929471034</v>
      </c>
      <c r="K217" s="182"/>
      <c r="L217" s="182"/>
      <c r="M217" s="182"/>
      <c r="N217" s="182"/>
    </row>
    <row r="218" spans="1:14" ht="15.75" customHeight="1" x14ac:dyDescent="0.3">
      <c r="A218" s="34">
        <v>217</v>
      </c>
      <c r="B218" s="34">
        <v>217</v>
      </c>
      <c r="C218" s="34">
        <v>329</v>
      </c>
      <c r="D218" s="34">
        <v>1</v>
      </c>
      <c r="E218" s="179">
        <v>43514</v>
      </c>
      <c r="F218" s="180">
        <v>5263</v>
      </c>
      <c r="G218" s="34">
        <v>7156</v>
      </c>
      <c r="H218" s="180">
        <v>6710</v>
      </c>
      <c r="I218" s="34">
        <v>9</v>
      </c>
      <c r="J218" s="181">
        <f t="shared" si="0"/>
        <v>30.822391154111955</v>
      </c>
      <c r="K218" s="182"/>
      <c r="L218" s="182"/>
      <c r="M218" s="182"/>
      <c r="N218" s="182"/>
    </row>
    <row r="219" spans="1:14" ht="15.75" customHeight="1" x14ac:dyDescent="0.3">
      <c r="A219" s="34">
        <v>218</v>
      </c>
      <c r="B219" s="34">
        <v>218</v>
      </c>
      <c r="C219" s="34">
        <v>329</v>
      </c>
      <c r="D219" s="34">
        <v>1</v>
      </c>
      <c r="E219" s="179">
        <v>43514</v>
      </c>
      <c r="F219" s="180">
        <v>5280</v>
      </c>
      <c r="G219" s="34">
        <v>7178</v>
      </c>
      <c r="H219" s="180">
        <v>6743</v>
      </c>
      <c r="I219" s="34"/>
      <c r="J219" s="181">
        <f t="shared" si="0"/>
        <v>29.733424470266574</v>
      </c>
      <c r="K219" s="182"/>
      <c r="L219" s="182"/>
      <c r="M219" s="182"/>
      <c r="N219" s="182"/>
    </row>
    <row r="220" spans="1:14" ht="15.75" customHeight="1" x14ac:dyDescent="0.3">
      <c r="A220" s="34">
        <v>219</v>
      </c>
      <c r="B220" s="34">
        <v>219</v>
      </c>
      <c r="C220" s="34">
        <v>331</v>
      </c>
      <c r="D220" s="34">
        <v>1</v>
      </c>
      <c r="E220" s="179">
        <v>43514</v>
      </c>
      <c r="F220" s="180">
        <v>5215</v>
      </c>
      <c r="G220" s="34">
        <v>8063</v>
      </c>
      <c r="H220" s="180">
        <v>7303</v>
      </c>
      <c r="I220" s="34">
        <v>10</v>
      </c>
      <c r="J220" s="181">
        <f t="shared" si="0"/>
        <v>36.398467432950191</v>
      </c>
      <c r="K220" s="182"/>
      <c r="L220" s="182"/>
      <c r="M220" s="182"/>
      <c r="N220" s="182"/>
    </row>
    <row r="221" spans="1:14" ht="15.75" customHeight="1" x14ac:dyDescent="0.3">
      <c r="A221" s="34">
        <v>220</v>
      </c>
      <c r="B221" s="34">
        <v>220</v>
      </c>
      <c r="C221" s="34">
        <v>331</v>
      </c>
      <c r="D221" s="34">
        <v>1</v>
      </c>
      <c r="E221" s="179">
        <v>43514</v>
      </c>
      <c r="F221" s="180">
        <v>5178</v>
      </c>
      <c r="G221" s="34">
        <v>8118</v>
      </c>
      <c r="H221" s="180">
        <v>7293</v>
      </c>
      <c r="I221" s="34"/>
      <c r="J221" s="181">
        <f t="shared" si="0"/>
        <v>39.00709219858156</v>
      </c>
      <c r="K221" s="182"/>
      <c r="L221" s="182"/>
      <c r="M221" s="182"/>
      <c r="N221" s="182"/>
    </row>
    <row r="222" spans="1:14" ht="15.75" customHeight="1" x14ac:dyDescent="0.3">
      <c r="A222" s="34">
        <v>221</v>
      </c>
      <c r="B222" s="34">
        <v>221</v>
      </c>
      <c r="C222" s="34">
        <v>333</v>
      </c>
      <c r="D222" s="34">
        <v>1</v>
      </c>
      <c r="E222" s="179">
        <v>43514</v>
      </c>
      <c r="F222" s="180">
        <v>5187</v>
      </c>
      <c r="G222" s="34">
        <v>8130</v>
      </c>
      <c r="H222" s="180">
        <v>7264</v>
      </c>
      <c r="I222" s="34">
        <v>11</v>
      </c>
      <c r="J222" s="181">
        <f t="shared" si="0"/>
        <v>41.694752046220515</v>
      </c>
      <c r="K222" s="182"/>
      <c r="L222" s="182"/>
      <c r="M222" s="182"/>
      <c r="N222" s="182"/>
    </row>
    <row r="223" spans="1:14" ht="15.75" customHeight="1" x14ac:dyDescent="0.3">
      <c r="A223" s="34">
        <v>222</v>
      </c>
      <c r="B223" s="34">
        <v>222</v>
      </c>
      <c r="C223" s="34">
        <v>333</v>
      </c>
      <c r="D223" s="34">
        <v>1</v>
      </c>
      <c r="E223" s="179">
        <v>43514</v>
      </c>
      <c r="F223" s="180">
        <v>5216</v>
      </c>
      <c r="G223" s="34">
        <v>7943</v>
      </c>
      <c r="H223" s="180">
        <v>7153</v>
      </c>
      <c r="I223" s="34"/>
      <c r="J223" s="181">
        <f t="shared" si="0"/>
        <v>40.784718637067627</v>
      </c>
      <c r="K223" s="182"/>
      <c r="L223" s="182"/>
      <c r="M223" s="182"/>
      <c r="N223" s="182"/>
    </row>
    <row r="224" spans="1:14" ht="15.75" customHeight="1" x14ac:dyDescent="0.3">
      <c r="A224" s="34">
        <v>223</v>
      </c>
      <c r="B224" s="34">
        <v>223</v>
      </c>
      <c r="C224" s="34">
        <v>335</v>
      </c>
      <c r="D224" s="34">
        <v>1</v>
      </c>
      <c r="E224" s="179">
        <v>43514</v>
      </c>
      <c r="F224" s="180">
        <v>5225</v>
      </c>
      <c r="G224" s="34">
        <v>9147</v>
      </c>
      <c r="H224" s="180">
        <v>7941</v>
      </c>
      <c r="I224" s="34">
        <v>9</v>
      </c>
      <c r="J224" s="181">
        <f t="shared" si="0"/>
        <v>44.403534609720175</v>
      </c>
      <c r="K224" s="182"/>
      <c r="L224" s="182"/>
      <c r="M224" s="182"/>
      <c r="N224" s="182"/>
    </row>
    <row r="225" spans="1:14" ht="15.75" customHeight="1" x14ac:dyDescent="0.3">
      <c r="A225" s="34">
        <v>224</v>
      </c>
      <c r="B225" s="34">
        <v>224</v>
      </c>
      <c r="C225" s="34">
        <v>335</v>
      </c>
      <c r="D225" s="34">
        <v>1</v>
      </c>
      <c r="E225" s="179">
        <v>43514</v>
      </c>
      <c r="F225" s="180">
        <v>5231</v>
      </c>
      <c r="G225" s="34">
        <v>8999</v>
      </c>
      <c r="H225" s="180">
        <v>7891</v>
      </c>
      <c r="I225" s="34"/>
      <c r="J225" s="181">
        <f t="shared" si="0"/>
        <v>41.654135338345867</v>
      </c>
      <c r="K225" s="182"/>
      <c r="L225" s="182"/>
      <c r="M225" s="182"/>
      <c r="N225" s="182"/>
    </row>
    <row r="226" spans="1:14" ht="15.75" customHeight="1" x14ac:dyDescent="0.3">
      <c r="A226" s="34">
        <v>225</v>
      </c>
      <c r="B226" s="34">
        <v>225</v>
      </c>
      <c r="C226" s="34">
        <v>336</v>
      </c>
      <c r="D226" s="34">
        <v>1</v>
      </c>
      <c r="E226" s="179">
        <v>43514</v>
      </c>
      <c r="F226" s="180">
        <v>5260</v>
      </c>
      <c r="G226" s="34">
        <v>8439</v>
      </c>
      <c r="H226" s="180">
        <v>7674</v>
      </c>
      <c r="I226" s="34">
        <v>10</v>
      </c>
      <c r="J226" s="181">
        <f t="shared" si="0"/>
        <v>31.690140845070424</v>
      </c>
      <c r="K226" s="182"/>
      <c r="L226" s="182"/>
      <c r="M226" s="182"/>
      <c r="N226" s="182"/>
    </row>
    <row r="227" spans="1:14" ht="15.75" customHeight="1" x14ac:dyDescent="0.3">
      <c r="A227" s="34">
        <v>226</v>
      </c>
      <c r="B227" s="34">
        <v>226</v>
      </c>
      <c r="C227" s="34">
        <v>336</v>
      </c>
      <c r="D227" s="34">
        <v>1</v>
      </c>
      <c r="E227" s="179">
        <v>43514</v>
      </c>
      <c r="F227" s="180">
        <v>5197</v>
      </c>
      <c r="G227" s="34">
        <v>8610</v>
      </c>
      <c r="H227" s="180">
        <v>7824</v>
      </c>
      <c r="I227" s="34"/>
      <c r="J227" s="181">
        <f t="shared" si="0"/>
        <v>29.920060905976399</v>
      </c>
      <c r="K227" s="182"/>
      <c r="L227" s="182"/>
      <c r="M227" s="182"/>
      <c r="N227" s="182"/>
    </row>
    <row r="228" spans="1:14" ht="15.75" customHeight="1" x14ac:dyDescent="0.3">
      <c r="A228" s="34">
        <v>227</v>
      </c>
      <c r="B228" s="34">
        <v>227</v>
      </c>
      <c r="C228" s="34">
        <v>339</v>
      </c>
      <c r="D228" s="34">
        <v>1</v>
      </c>
      <c r="E228" s="179">
        <v>43514</v>
      </c>
      <c r="F228" s="180">
        <v>5247</v>
      </c>
      <c r="G228" s="34">
        <v>8435</v>
      </c>
      <c r="H228" s="180">
        <v>7870</v>
      </c>
      <c r="I228" s="34">
        <v>9</v>
      </c>
      <c r="J228" s="181">
        <f t="shared" si="0"/>
        <v>21.540221120853982</v>
      </c>
      <c r="K228" s="182"/>
      <c r="L228" s="182"/>
      <c r="M228" s="182"/>
      <c r="N228" s="182"/>
    </row>
    <row r="229" spans="1:14" ht="15.75" customHeight="1" x14ac:dyDescent="0.3">
      <c r="A229" s="34">
        <v>228</v>
      </c>
      <c r="B229" s="34">
        <v>228</v>
      </c>
      <c r="C229" s="34">
        <v>339</v>
      </c>
      <c r="D229" s="34">
        <v>1</v>
      </c>
      <c r="E229" s="179">
        <v>43514</v>
      </c>
      <c r="F229" s="180">
        <v>5238</v>
      </c>
      <c r="G229" s="34">
        <v>7987</v>
      </c>
      <c r="H229" s="180">
        <v>7498</v>
      </c>
      <c r="I229" s="34"/>
      <c r="J229" s="181">
        <f t="shared" si="0"/>
        <v>21.63716814159292</v>
      </c>
      <c r="K229" s="182"/>
      <c r="L229" s="182"/>
      <c r="M229" s="182"/>
      <c r="N229" s="182"/>
    </row>
    <row r="230" spans="1:14" ht="15.75" customHeight="1" x14ac:dyDescent="0.3">
      <c r="A230" s="34">
        <v>229</v>
      </c>
      <c r="B230" s="34">
        <v>229</v>
      </c>
      <c r="C230" s="34">
        <v>340</v>
      </c>
      <c r="D230" s="34">
        <v>1</v>
      </c>
      <c r="E230" s="179">
        <v>43514</v>
      </c>
      <c r="F230" s="180">
        <v>5205</v>
      </c>
      <c r="G230" s="34">
        <v>9083</v>
      </c>
      <c r="H230" s="180">
        <v>7702</v>
      </c>
      <c r="I230" s="34">
        <v>9</v>
      </c>
      <c r="J230" s="181">
        <f t="shared" si="0"/>
        <v>55.306367641169409</v>
      </c>
      <c r="K230" s="182"/>
      <c r="L230" s="182"/>
      <c r="M230" s="182"/>
      <c r="N230" s="182"/>
    </row>
    <row r="231" spans="1:14" ht="15.75" customHeight="1" x14ac:dyDescent="0.3">
      <c r="A231" s="34">
        <v>230</v>
      </c>
      <c r="B231" s="34">
        <v>230</v>
      </c>
      <c r="C231" s="34">
        <v>340</v>
      </c>
      <c r="D231" s="34">
        <v>1</v>
      </c>
      <c r="E231" s="179">
        <v>43514</v>
      </c>
      <c r="F231" s="180">
        <v>5171</v>
      </c>
      <c r="G231" s="34">
        <v>9430</v>
      </c>
      <c r="H231" s="180">
        <v>7953</v>
      </c>
      <c r="I231" s="34"/>
      <c r="J231" s="181">
        <f t="shared" si="0"/>
        <v>53.091301222142341</v>
      </c>
      <c r="K231" s="182"/>
      <c r="L231" s="182"/>
      <c r="M231" s="182"/>
      <c r="N231" s="182"/>
    </row>
    <row r="232" spans="1:14" ht="15.75" customHeight="1" x14ac:dyDescent="0.3">
      <c r="A232" s="34">
        <v>231</v>
      </c>
      <c r="B232" s="34">
        <v>231</v>
      </c>
      <c r="C232" s="34">
        <v>341</v>
      </c>
      <c r="D232" s="34">
        <v>1</v>
      </c>
      <c r="E232" s="179">
        <v>43514</v>
      </c>
      <c r="F232" s="180">
        <v>5229</v>
      </c>
      <c r="G232" s="34">
        <v>8587</v>
      </c>
      <c r="H232" s="180">
        <v>7595</v>
      </c>
      <c r="I232" s="34">
        <v>10</v>
      </c>
      <c r="J232" s="181">
        <f t="shared" si="0"/>
        <v>41.927303465765</v>
      </c>
      <c r="K232" s="182"/>
      <c r="L232" s="182"/>
      <c r="M232" s="182"/>
      <c r="N232" s="182"/>
    </row>
    <row r="233" spans="1:14" ht="15.75" customHeight="1" x14ac:dyDescent="0.3">
      <c r="A233" s="34">
        <v>232</v>
      </c>
      <c r="B233" s="34">
        <v>232</v>
      </c>
      <c r="C233" s="34">
        <v>341</v>
      </c>
      <c r="D233" s="34">
        <v>1</v>
      </c>
      <c r="E233" s="179">
        <v>43514</v>
      </c>
      <c r="F233" s="180">
        <v>5244</v>
      </c>
      <c r="G233" s="34">
        <v>8600</v>
      </c>
      <c r="H233" s="180">
        <v>7626</v>
      </c>
      <c r="I233" s="34"/>
      <c r="J233" s="181">
        <f t="shared" si="0"/>
        <v>40.890008396305625</v>
      </c>
      <c r="K233" s="182"/>
      <c r="L233" s="182"/>
      <c r="M233" s="182"/>
      <c r="N233" s="182"/>
    </row>
    <row r="234" spans="1:14" ht="15.75" customHeight="1" x14ac:dyDescent="0.3">
      <c r="A234" s="34">
        <v>233</v>
      </c>
      <c r="B234" s="34">
        <v>233</v>
      </c>
      <c r="C234" s="34">
        <v>342</v>
      </c>
      <c r="D234" s="34">
        <v>1</v>
      </c>
      <c r="E234" s="179">
        <v>43514</v>
      </c>
      <c r="F234" s="180">
        <v>5213</v>
      </c>
      <c r="G234" s="34">
        <v>7373</v>
      </c>
      <c r="H234" s="180">
        <v>7080</v>
      </c>
      <c r="I234" s="34">
        <v>10</v>
      </c>
      <c r="J234" s="181">
        <f t="shared" si="0"/>
        <v>15.693626138189609</v>
      </c>
      <c r="K234" s="182"/>
      <c r="L234" s="182"/>
      <c r="M234" s="182"/>
      <c r="N234" s="182"/>
    </row>
    <row r="235" spans="1:14" ht="15.75" customHeight="1" x14ac:dyDescent="0.3">
      <c r="A235" s="34">
        <v>234</v>
      </c>
      <c r="B235" s="34">
        <v>234</v>
      </c>
      <c r="C235" s="34">
        <v>342</v>
      </c>
      <c r="D235" s="34">
        <v>1</v>
      </c>
      <c r="E235" s="179">
        <v>43514</v>
      </c>
      <c r="F235" s="180">
        <v>5254</v>
      </c>
      <c r="G235" s="34">
        <v>7362</v>
      </c>
      <c r="H235" s="180">
        <v>7074</v>
      </c>
      <c r="I235" s="34"/>
      <c r="J235" s="181">
        <f t="shared" si="0"/>
        <v>15.824175824175823</v>
      </c>
      <c r="K235" s="182"/>
      <c r="L235" s="182"/>
      <c r="M235" s="182"/>
      <c r="N235" s="182"/>
    </row>
    <row r="236" spans="1:14" ht="15.75" customHeight="1" x14ac:dyDescent="0.3">
      <c r="A236" s="34">
        <v>235</v>
      </c>
      <c r="B236" s="34">
        <v>235</v>
      </c>
      <c r="C236" s="34">
        <v>343</v>
      </c>
      <c r="D236" s="34">
        <v>1</v>
      </c>
      <c r="E236" s="179">
        <v>43514</v>
      </c>
      <c r="F236" s="180">
        <v>5230</v>
      </c>
      <c r="G236" s="34">
        <v>8719</v>
      </c>
      <c r="H236" s="180">
        <v>7620</v>
      </c>
      <c r="I236" s="34">
        <v>8</v>
      </c>
      <c r="J236" s="181">
        <f t="shared" si="0"/>
        <v>45.98326359832636</v>
      </c>
      <c r="K236" s="182"/>
      <c r="L236" s="182"/>
      <c r="M236" s="182"/>
      <c r="N236" s="182"/>
    </row>
    <row r="237" spans="1:14" ht="15.75" customHeight="1" x14ac:dyDescent="0.3">
      <c r="A237" s="34">
        <v>236</v>
      </c>
      <c r="B237" s="34">
        <v>236</v>
      </c>
      <c r="C237" s="34">
        <v>343</v>
      </c>
      <c r="D237" s="34">
        <v>1</v>
      </c>
      <c r="E237" s="179">
        <v>43514</v>
      </c>
      <c r="F237" s="180">
        <v>5241</v>
      </c>
      <c r="G237" s="34">
        <v>8500</v>
      </c>
      <c r="H237" s="180">
        <v>7507</v>
      </c>
      <c r="I237" s="34"/>
      <c r="J237" s="181">
        <f t="shared" si="0"/>
        <v>43.821712268314208</v>
      </c>
      <c r="K237" s="182"/>
      <c r="L237" s="182"/>
      <c r="M237" s="182"/>
      <c r="N237" s="182"/>
    </row>
    <row r="238" spans="1:14" ht="15.75" customHeight="1" x14ac:dyDescent="0.3">
      <c r="A238" s="34">
        <v>237</v>
      </c>
      <c r="B238" s="34">
        <v>237</v>
      </c>
      <c r="C238" s="34">
        <v>344</v>
      </c>
      <c r="D238" s="34">
        <v>1</v>
      </c>
      <c r="E238" s="179">
        <v>43514</v>
      </c>
      <c r="F238" s="180">
        <v>5218</v>
      </c>
      <c r="G238" s="34">
        <v>7907</v>
      </c>
      <c r="H238" s="180">
        <v>7164</v>
      </c>
      <c r="I238" s="34">
        <v>9</v>
      </c>
      <c r="J238" s="181">
        <f t="shared" si="0"/>
        <v>38.180883864337098</v>
      </c>
      <c r="K238" s="182"/>
      <c r="L238" s="182"/>
      <c r="M238" s="182"/>
      <c r="N238" s="182"/>
    </row>
    <row r="239" spans="1:14" ht="15.75" customHeight="1" x14ac:dyDescent="0.3">
      <c r="A239" s="34">
        <v>238</v>
      </c>
      <c r="B239" s="34">
        <v>238</v>
      </c>
      <c r="C239" s="34">
        <v>344</v>
      </c>
      <c r="D239" s="34">
        <v>1</v>
      </c>
      <c r="E239" s="179">
        <v>43514</v>
      </c>
      <c r="F239" s="180">
        <v>5217</v>
      </c>
      <c r="G239" s="34">
        <v>7855</v>
      </c>
      <c r="H239" s="180">
        <v>7155</v>
      </c>
      <c r="I239" s="34"/>
      <c r="J239" s="181">
        <f t="shared" si="0"/>
        <v>36.119711042311664</v>
      </c>
      <c r="K239" s="182"/>
      <c r="L239" s="182"/>
      <c r="M239" s="182"/>
      <c r="N239" s="182"/>
    </row>
    <row r="240" spans="1:14" ht="15.75" customHeight="1" x14ac:dyDescent="0.3">
      <c r="A240" s="34">
        <v>239</v>
      </c>
      <c r="B240" s="34">
        <v>239</v>
      </c>
      <c r="C240" s="34">
        <v>346</v>
      </c>
      <c r="D240" s="34">
        <v>1</v>
      </c>
      <c r="E240" s="179">
        <v>43514</v>
      </c>
      <c r="F240" s="180">
        <v>5249</v>
      </c>
      <c r="G240" s="34">
        <v>7968</v>
      </c>
      <c r="H240" s="180">
        <v>7394</v>
      </c>
      <c r="I240" s="34">
        <v>10</v>
      </c>
      <c r="J240" s="181">
        <f t="shared" si="0"/>
        <v>26.759906759906759</v>
      </c>
      <c r="K240" s="182"/>
      <c r="L240" s="182"/>
      <c r="M240" s="182"/>
      <c r="N240" s="182"/>
    </row>
    <row r="241" spans="1:14" ht="15.75" customHeight="1" x14ac:dyDescent="0.3">
      <c r="A241" s="34">
        <v>240</v>
      </c>
      <c r="B241" s="34">
        <v>240</v>
      </c>
      <c r="C241" s="34">
        <v>346</v>
      </c>
      <c r="D241" s="34">
        <v>1</v>
      </c>
      <c r="E241" s="179">
        <v>43514</v>
      </c>
      <c r="F241" s="180">
        <v>5262</v>
      </c>
      <c r="G241" s="34">
        <v>7906</v>
      </c>
      <c r="H241" s="180">
        <v>7325</v>
      </c>
      <c r="I241" s="34"/>
      <c r="J241" s="181">
        <f t="shared" si="0"/>
        <v>28.162869607367913</v>
      </c>
      <c r="K241" s="182"/>
      <c r="L241" s="182"/>
      <c r="M241" s="182"/>
      <c r="N241" s="182"/>
    </row>
    <row r="242" spans="1:14" ht="15.75" customHeight="1" x14ac:dyDescent="0.3">
      <c r="A242" s="34">
        <v>241</v>
      </c>
      <c r="B242" s="34">
        <v>241</v>
      </c>
      <c r="C242" s="34">
        <v>349</v>
      </c>
      <c r="D242" s="34">
        <v>1</v>
      </c>
      <c r="E242" s="179">
        <v>43514</v>
      </c>
      <c r="F242" s="180">
        <v>5180</v>
      </c>
      <c r="G242" s="34">
        <v>7112</v>
      </c>
      <c r="H242" s="180">
        <v>6584</v>
      </c>
      <c r="I242" s="34">
        <v>10</v>
      </c>
      <c r="J242" s="181">
        <f t="shared" si="0"/>
        <v>37.606837606837608</v>
      </c>
      <c r="K242" s="182"/>
      <c r="L242" s="182"/>
      <c r="M242" s="182"/>
      <c r="N242" s="182"/>
    </row>
    <row r="243" spans="1:14" ht="15.75" customHeight="1" x14ac:dyDescent="0.3">
      <c r="A243" s="34">
        <v>242</v>
      </c>
      <c r="B243" s="34">
        <v>242</v>
      </c>
      <c r="C243" s="34">
        <v>349</v>
      </c>
      <c r="D243" s="34">
        <v>1</v>
      </c>
      <c r="E243" s="179">
        <v>43514</v>
      </c>
      <c r="F243" s="180">
        <v>5268</v>
      </c>
      <c r="G243" s="34">
        <v>7260</v>
      </c>
      <c r="H243" s="180">
        <v>6725</v>
      </c>
      <c r="I243" s="34"/>
      <c r="J243" s="181">
        <f t="shared" si="0"/>
        <v>36.719286204529858</v>
      </c>
      <c r="K243" s="182"/>
      <c r="L243" s="182"/>
      <c r="M243" s="182"/>
      <c r="N243" s="182"/>
    </row>
    <row r="244" spans="1:14" ht="15.75" customHeight="1" x14ac:dyDescent="0.3">
      <c r="A244" s="34">
        <v>243</v>
      </c>
      <c r="B244" s="34">
        <v>243</v>
      </c>
      <c r="C244" s="34">
        <v>351</v>
      </c>
      <c r="D244" s="34">
        <v>1</v>
      </c>
      <c r="E244" s="179">
        <v>43514</v>
      </c>
      <c r="F244" s="180">
        <v>5234</v>
      </c>
      <c r="G244" s="34">
        <v>7894</v>
      </c>
      <c r="H244" s="180">
        <v>7134</v>
      </c>
      <c r="I244" s="34">
        <v>9</v>
      </c>
      <c r="J244" s="181">
        <f t="shared" si="0"/>
        <v>40</v>
      </c>
      <c r="K244" s="182"/>
      <c r="L244" s="182"/>
      <c r="M244" s="182"/>
      <c r="N244" s="182"/>
    </row>
    <row r="245" spans="1:14" ht="15.75" customHeight="1" x14ac:dyDescent="0.3">
      <c r="A245" s="34">
        <v>244</v>
      </c>
      <c r="B245" s="34">
        <v>244</v>
      </c>
      <c r="C245" s="34">
        <v>351</v>
      </c>
      <c r="D245" s="34">
        <v>1</v>
      </c>
      <c r="E245" s="179">
        <v>43514</v>
      </c>
      <c r="F245" s="180">
        <v>5243</v>
      </c>
      <c r="G245" s="34">
        <v>8287</v>
      </c>
      <c r="H245" s="180">
        <v>7395</v>
      </c>
      <c r="I245" s="34"/>
      <c r="J245" s="181">
        <f t="shared" si="0"/>
        <v>41.449814126394052</v>
      </c>
      <c r="K245" s="182"/>
      <c r="L245" s="182"/>
      <c r="M245" s="182"/>
      <c r="N245" s="182"/>
    </row>
    <row r="246" spans="1:14" ht="15.75" customHeight="1" x14ac:dyDescent="0.3">
      <c r="A246" s="34">
        <v>245</v>
      </c>
      <c r="B246" s="34">
        <v>245</v>
      </c>
      <c r="C246" s="34">
        <v>352</v>
      </c>
      <c r="D246" s="34">
        <v>1</v>
      </c>
      <c r="E246" s="179">
        <v>43514</v>
      </c>
      <c r="F246" s="180">
        <v>5235</v>
      </c>
      <c r="G246" s="34">
        <v>7662</v>
      </c>
      <c r="H246" s="180">
        <v>7036</v>
      </c>
      <c r="I246" s="34">
        <v>11</v>
      </c>
      <c r="J246" s="181">
        <f t="shared" si="0"/>
        <v>34.758467518045535</v>
      </c>
      <c r="K246" s="182"/>
      <c r="L246" s="182"/>
      <c r="M246" s="182"/>
      <c r="N246" s="182"/>
    </row>
    <row r="247" spans="1:14" ht="15.75" customHeight="1" x14ac:dyDescent="0.3">
      <c r="A247" s="34">
        <v>246</v>
      </c>
      <c r="B247" s="34">
        <v>246</v>
      </c>
      <c r="C247" s="34">
        <v>352</v>
      </c>
      <c r="D247" s="34">
        <v>1</v>
      </c>
      <c r="E247" s="179">
        <v>43514</v>
      </c>
      <c r="F247" s="180">
        <v>5309</v>
      </c>
      <c r="G247" s="34">
        <v>7811</v>
      </c>
      <c r="H247" s="180">
        <v>7163</v>
      </c>
      <c r="I247" s="34"/>
      <c r="J247" s="181">
        <f t="shared" si="0"/>
        <v>34.95145631067961</v>
      </c>
      <c r="K247" s="182"/>
      <c r="L247" s="182"/>
      <c r="M247" s="182"/>
      <c r="N247" s="182"/>
    </row>
    <row r="248" spans="1:14" ht="15.75" customHeight="1" x14ac:dyDescent="0.3">
      <c r="A248" s="34">
        <v>247</v>
      </c>
      <c r="B248" s="34">
        <v>247</v>
      </c>
      <c r="C248" s="34">
        <v>353</v>
      </c>
      <c r="D248" s="34">
        <v>1</v>
      </c>
      <c r="E248" s="179">
        <v>43514</v>
      </c>
      <c r="F248" s="180">
        <v>5282</v>
      </c>
      <c r="G248" s="34">
        <v>9694</v>
      </c>
      <c r="H248" s="180">
        <v>8137</v>
      </c>
      <c r="I248" s="34">
        <v>11</v>
      </c>
      <c r="J248" s="181">
        <f t="shared" si="0"/>
        <v>54.535901926444829</v>
      </c>
      <c r="K248" s="182"/>
      <c r="L248" s="182"/>
      <c r="M248" s="182"/>
      <c r="N248" s="182"/>
    </row>
    <row r="249" spans="1:14" ht="15.75" customHeight="1" x14ac:dyDescent="0.3">
      <c r="A249" s="34">
        <v>248</v>
      </c>
      <c r="B249" s="34">
        <v>248</v>
      </c>
      <c r="C249" s="34">
        <v>353</v>
      </c>
      <c r="D249" s="34">
        <v>1</v>
      </c>
      <c r="E249" s="179">
        <v>43514</v>
      </c>
      <c r="F249" s="180">
        <v>5224</v>
      </c>
      <c r="G249" s="34">
        <v>9456</v>
      </c>
      <c r="H249" s="180">
        <v>8098</v>
      </c>
      <c r="I249" s="34"/>
      <c r="J249" s="181">
        <f t="shared" si="0"/>
        <v>47.251217814892136</v>
      </c>
      <c r="K249" s="182"/>
      <c r="L249" s="182"/>
      <c r="M249" s="182"/>
      <c r="N249" s="182"/>
    </row>
    <row r="250" spans="1:14" ht="15.75" customHeight="1" x14ac:dyDescent="0.3">
      <c r="A250" s="34">
        <v>249</v>
      </c>
      <c r="B250" s="34">
        <v>249</v>
      </c>
      <c r="C250" s="34">
        <v>354</v>
      </c>
      <c r="D250" s="34">
        <v>1</v>
      </c>
      <c r="E250" s="179">
        <v>43514</v>
      </c>
      <c r="F250" s="180">
        <v>5178</v>
      </c>
      <c r="G250" s="34">
        <v>6455</v>
      </c>
      <c r="H250" s="180">
        <v>6299</v>
      </c>
      <c r="I250" s="34">
        <v>9</v>
      </c>
      <c r="J250" s="181">
        <f t="shared" si="0"/>
        <v>13.916146297948259</v>
      </c>
      <c r="K250" s="182"/>
      <c r="L250" s="182"/>
      <c r="M250" s="182"/>
      <c r="N250" s="182"/>
    </row>
    <row r="251" spans="1:14" ht="15.75" customHeight="1" x14ac:dyDescent="0.3">
      <c r="A251" s="34">
        <v>250</v>
      </c>
      <c r="B251" s="34">
        <v>250</v>
      </c>
      <c r="C251" s="34">
        <v>354</v>
      </c>
      <c r="D251" s="34">
        <v>1</v>
      </c>
      <c r="E251" s="179">
        <v>43514</v>
      </c>
      <c r="F251" s="180">
        <v>5274</v>
      </c>
      <c r="G251" s="34">
        <v>6556</v>
      </c>
      <c r="H251" s="180">
        <v>6402</v>
      </c>
      <c r="I251" s="34"/>
      <c r="J251" s="181">
        <f t="shared" si="0"/>
        <v>13.652482269503546</v>
      </c>
      <c r="K251" s="182"/>
      <c r="L251" s="182"/>
      <c r="M251" s="182"/>
      <c r="N251" s="182"/>
    </row>
    <row r="252" spans="1:14" ht="15.75" customHeight="1" x14ac:dyDescent="0.3">
      <c r="A252" s="34">
        <v>251</v>
      </c>
      <c r="B252" s="34">
        <v>251</v>
      </c>
      <c r="C252" s="34">
        <v>355</v>
      </c>
      <c r="D252" s="34">
        <v>1</v>
      </c>
      <c r="E252" s="179">
        <v>43514</v>
      </c>
      <c r="F252" s="180">
        <v>5258</v>
      </c>
      <c r="G252" s="34">
        <v>9015</v>
      </c>
      <c r="H252" s="180">
        <v>7977</v>
      </c>
      <c r="I252" s="34">
        <v>8</v>
      </c>
      <c r="J252" s="181">
        <f t="shared" si="0"/>
        <v>38.175799926443545</v>
      </c>
      <c r="K252" s="182"/>
      <c r="L252" s="182"/>
      <c r="M252" s="182"/>
      <c r="N252" s="182"/>
    </row>
    <row r="253" spans="1:14" ht="15.75" customHeight="1" x14ac:dyDescent="0.3">
      <c r="A253" s="34">
        <v>252</v>
      </c>
      <c r="B253" s="34">
        <v>252</v>
      </c>
      <c r="C253" s="34">
        <v>355</v>
      </c>
      <c r="D253" s="34">
        <v>1</v>
      </c>
      <c r="E253" s="179">
        <v>43514</v>
      </c>
      <c r="F253" s="180">
        <v>5296</v>
      </c>
      <c r="G253" s="34">
        <v>8938</v>
      </c>
      <c r="H253" s="180">
        <v>7910</v>
      </c>
      <c r="I253" s="34"/>
      <c r="J253" s="181">
        <f t="shared" si="0"/>
        <v>39.326702371843922</v>
      </c>
      <c r="K253" s="182"/>
      <c r="L253" s="182"/>
      <c r="M253" s="182"/>
      <c r="N253" s="182"/>
    </row>
    <row r="254" spans="1:14" ht="15.75" customHeight="1" x14ac:dyDescent="0.3">
      <c r="A254" s="34">
        <v>253</v>
      </c>
      <c r="B254" s="34">
        <v>253</v>
      </c>
      <c r="C254" s="34">
        <v>356</v>
      </c>
      <c r="D254" s="34">
        <v>1</v>
      </c>
      <c r="E254" s="179">
        <v>43514</v>
      </c>
      <c r="F254" s="180">
        <v>5257</v>
      </c>
      <c r="G254" s="34">
        <v>7088</v>
      </c>
      <c r="H254" s="180">
        <v>6603</v>
      </c>
      <c r="I254" s="34">
        <v>10</v>
      </c>
      <c r="J254" s="181">
        <f t="shared" si="0"/>
        <v>36.032689450222882</v>
      </c>
      <c r="K254" s="182"/>
      <c r="L254" s="182"/>
      <c r="M254" s="182"/>
      <c r="N254" s="182"/>
    </row>
    <row r="255" spans="1:14" ht="15.75" customHeight="1" x14ac:dyDescent="0.3">
      <c r="A255" s="34">
        <v>254</v>
      </c>
      <c r="B255" s="34">
        <v>254</v>
      </c>
      <c r="C255" s="34">
        <v>356</v>
      </c>
      <c r="D255" s="34">
        <v>1</v>
      </c>
      <c r="E255" s="179">
        <v>43514</v>
      </c>
      <c r="F255" s="180">
        <v>5257</v>
      </c>
      <c r="G255" s="34">
        <v>6909</v>
      </c>
      <c r="H255" s="180">
        <v>6470</v>
      </c>
      <c r="I255" s="34"/>
      <c r="J255" s="181">
        <f t="shared" si="0"/>
        <v>36.191261335531735</v>
      </c>
      <c r="K255" s="182"/>
      <c r="L255" s="182"/>
      <c r="M255" s="182"/>
      <c r="N255" s="182"/>
    </row>
    <row r="256" spans="1:14" ht="15.75" customHeight="1" x14ac:dyDescent="0.3">
      <c r="A256" s="34">
        <v>255</v>
      </c>
      <c r="B256" s="34">
        <v>255</v>
      </c>
      <c r="C256" s="34">
        <v>357</v>
      </c>
      <c r="D256" s="34">
        <v>1</v>
      </c>
      <c r="E256" s="179">
        <v>43514</v>
      </c>
      <c r="F256" s="180">
        <v>5260</v>
      </c>
      <c r="G256" s="34">
        <v>8391</v>
      </c>
      <c r="H256" s="180">
        <v>7502</v>
      </c>
      <c r="I256" s="34">
        <v>11</v>
      </c>
      <c r="J256" s="181">
        <f t="shared" si="0"/>
        <v>39.652096342551296</v>
      </c>
      <c r="K256" s="182"/>
      <c r="L256" s="182"/>
      <c r="M256" s="182"/>
      <c r="N256" s="182"/>
    </row>
    <row r="257" spans="1:14" ht="15.75" customHeight="1" x14ac:dyDescent="0.3">
      <c r="A257" s="34">
        <v>256</v>
      </c>
      <c r="B257" s="34">
        <v>256</v>
      </c>
      <c r="C257" s="34">
        <v>357</v>
      </c>
      <c r="D257" s="34">
        <v>1</v>
      </c>
      <c r="E257" s="179">
        <v>43514</v>
      </c>
      <c r="F257" s="180">
        <v>5193</v>
      </c>
      <c r="G257" s="34">
        <v>8208</v>
      </c>
      <c r="H257" s="180">
        <v>7336</v>
      </c>
      <c r="I257" s="34"/>
      <c r="J257" s="181">
        <f t="shared" si="0"/>
        <v>40.690620625291643</v>
      </c>
      <c r="K257" s="182"/>
      <c r="L257" s="182"/>
      <c r="M257" s="182"/>
      <c r="N257" s="182"/>
    </row>
    <row r="258" spans="1:14" ht="15.75" customHeight="1" x14ac:dyDescent="0.3">
      <c r="A258" s="34">
        <v>257</v>
      </c>
      <c r="B258" s="34">
        <v>257</v>
      </c>
      <c r="C258" s="34">
        <v>358</v>
      </c>
      <c r="D258" s="34">
        <v>1</v>
      </c>
      <c r="E258" s="179">
        <v>43514</v>
      </c>
      <c r="F258" s="180">
        <v>5226</v>
      </c>
      <c r="G258" s="34">
        <v>8792</v>
      </c>
      <c r="H258" s="180">
        <v>7922</v>
      </c>
      <c r="I258" s="34">
        <v>10</v>
      </c>
      <c r="J258" s="181">
        <f t="shared" si="0"/>
        <v>32.270029673590507</v>
      </c>
      <c r="K258" s="182"/>
      <c r="L258" s="182"/>
      <c r="M258" s="182"/>
      <c r="N258" s="182"/>
    </row>
    <row r="259" spans="1:14" ht="15.75" customHeight="1" x14ac:dyDescent="0.3">
      <c r="A259" s="34">
        <v>258</v>
      </c>
      <c r="B259" s="34">
        <v>258</v>
      </c>
      <c r="C259" s="34">
        <v>358</v>
      </c>
      <c r="D259" s="34">
        <v>1</v>
      </c>
      <c r="E259" s="179">
        <v>43514</v>
      </c>
      <c r="F259" s="180">
        <v>5266</v>
      </c>
      <c r="G259" s="34">
        <v>8821</v>
      </c>
      <c r="H259" s="180">
        <v>7989</v>
      </c>
      <c r="I259" s="34"/>
      <c r="J259" s="181">
        <f t="shared" si="0"/>
        <v>30.554535438854202</v>
      </c>
      <c r="K259" s="182"/>
      <c r="L259" s="182"/>
      <c r="M259" s="182"/>
      <c r="N259" s="182"/>
    </row>
    <row r="260" spans="1:14" ht="15.75" customHeight="1" x14ac:dyDescent="0.3">
      <c r="A260" s="34">
        <v>259</v>
      </c>
      <c r="B260" s="34">
        <v>259</v>
      </c>
      <c r="C260" s="34">
        <v>364</v>
      </c>
      <c r="D260" s="34">
        <v>1</v>
      </c>
      <c r="E260" s="179">
        <v>43514</v>
      </c>
      <c r="F260" s="180">
        <v>5198</v>
      </c>
      <c r="G260" s="34">
        <v>8288</v>
      </c>
      <c r="H260" s="180">
        <v>7874</v>
      </c>
      <c r="I260" s="34">
        <v>9</v>
      </c>
      <c r="J260" s="181">
        <f t="shared" si="0"/>
        <v>15.47085201793722</v>
      </c>
      <c r="K260" s="182"/>
      <c r="L260" s="182"/>
      <c r="M260" s="182"/>
      <c r="N260" s="182"/>
    </row>
    <row r="261" spans="1:14" ht="15.75" customHeight="1" x14ac:dyDescent="0.3">
      <c r="A261" s="34">
        <v>260</v>
      </c>
      <c r="B261" s="34">
        <v>260</v>
      </c>
      <c r="C261" s="34">
        <v>364</v>
      </c>
      <c r="D261" s="34">
        <v>1</v>
      </c>
      <c r="E261" s="179">
        <v>43514</v>
      </c>
      <c r="F261" s="180">
        <v>5247</v>
      </c>
      <c r="G261" s="34">
        <v>8185</v>
      </c>
      <c r="H261" s="180">
        <v>7806</v>
      </c>
      <c r="I261" s="34"/>
      <c r="J261" s="181">
        <f t="shared" si="0"/>
        <v>14.810472840953498</v>
      </c>
      <c r="K261" s="182"/>
      <c r="L261" s="182"/>
      <c r="M261" s="182"/>
      <c r="N261" s="182"/>
    </row>
    <row r="262" spans="1:14" ht="15.75" customHeight="1" x14ac:dyDescent="0.3">
      <c r="A262" s="34">
        <v>261</v>
      </c>
      <c r="B262" s="34">
        <v>261</v>
      </c>
      <c r="C262" s="34">
        <v>365</v>
      </c>
      <c r="D262" s="34">
        <v>1</v>
      </c>
      <c r="E262" s="179">
        <v>43514</v>
      </c>
      <c r="F262" s="180">
        <v>5229</v>
      </c>
      <c r="G262" s="34">
        <v>8126</v>
      </c>
      <c r="H262" s="180">
        <v>7632</v>
      </c>
      <c r="I262" s="34">
        <v>10</v>
      </c>
      <c r="J262" s="181">
        <f t="shared" si="0"/>
        <v>20.557636287973367</v>
      </c>
      <c r="K262" s="182"/>
      <c r="L262" s="182"/>
      <c r="M262" s="182"/>
      <c r="N262" s="182"/>
    </row>
    <row r="263" spans="1:14" ht="15.75" customHeight="1" x14ac:dyDescent="0.3">
      <c r="A263" s="34">
        <v>262</v>
      </c>
      <c r="B263" s="34">
        <v>262</v>
      </c>
      <c r="C263" s="34">
        <v>365</v>
      </c>
      <c r="D263" s="34">
        <v>1</v>
      </c>
      <c r="E263" s="179">
        <v>43514</v>
      </c>
      <c r="F263" s="180">
        <v>5194</v>
      </c>
      <c r="G263" s="34">
        <v>8289</v>
      </c>
      <c r="H263" s="180">
        <v>7792</v>
      </c>
      <c r="I263" s="34"/>
      <c r="J263" s="181">
        <f t="shared" si="0"/>
        <v>19.130100076982295</v>
      </c>
      <c r="K263" s="182"/>
      <c r="L263" s="182"/>
      <c r="M263" s="182"/>
      <c r="N263" s="182"/>
    </row>
    <row r="264" spans="1:14" ht="15.75" customHeight="1" x14ac:dyDescent="0.3">
      <c r="A264" s="34">
        <v>263</v>
      </c>
      <c r="B264" s="34">
        <v>263</v>
      </c>
      <c r="C264" s="34">
        <v>366</v>
      </c>
      <c r="D264" s="34">
        <v>1</v>
      </c>
      <c r="E264" s="179">
        <v>43514</v>
      </c>
      <c r="F264" s="180">
        <v>5258</v>
      </c>
      <c r="G264" s="34">
        <v>9053</v>
      </c>
      <c r="H264" s="180">
        <v>8131</v>
      </c>
      <c r="I264" s="34">
        <v>9</v>
      </c>
      <c r="J264" s="181">
        <f t="shared" si="0"/>
        <v>32.09189001044205</v>
      </c>
      <c r="K264" s="182"/>
      <c r="L264" s="182"/>
      <c r="M264" s="182"/>
      <c r="N264" s="182"/>
    </row>
    <row r="265" spans="1:14" ht="15.75" customHeight="1" x14ac:dyDescent="0.3">
      <c r="A265" s="34">
        <v>264</v>
      </c>
      <c r="B265" s="34">
        <v>264</v>
      </c>
      <c r="C265" s="34">
        <v>366</v>
      </c>
      <c r="D265" s="34">
        <v>1</v>
      </c>
      <c r="E265" s="179">
        <v>43514</v>
      </c>
      <c r="F265" s="180">
        <v>5312</v>
      </c>
      <c r="G265" s="34">
        <v>8990</v>
      </c>
      <c r="H265" s="180">
        <v>8100</v>
      </c>
      <c r="I265" s="34"/>
      <c r="J265" s="181">
        <f t="shared" si="0"/>
        <v>31.922525107604017</v>
      </c>
      <c r="K265" s="182"/>
      <c r="L265" s="182"/>
      <c r="M265" s="182"/>
      <c r="N265" s="182"/>
    </row>
    <row r="266" spans="1:14" ht="15.75" customHeight="1" x14ac:dyDescent="0.3">
      <c r="A266" s="34">
        <v>265</v>
      </c>
      <c r="B266" s="34">
        <v>265</v>
      </c>
      <c r="C266" s="34">
        <v>367</v>
      </c>
      <c r="D266" s="34">
        <v>1</v>
      </c>
      <c r="E266" s="179">
        <v>43514</v>
      </c>
      <c r="F266" s="180">
        <v>5235</v>
      </c>
      <c r="G266" s="34">
        <v>9338</v>
      </c>
      <c r="H266" s="180">
        <v>8442</v>
      </c>
      <c r="I266" s="34"/>
      <c r="J266" s="181">
        <f t="shared" si="0"/>
        <v>27.938883691923916</v>
      </c>
      <c r="K266" s="182"/>
      <c r="L266" s="182"/>
      <c r="M266" s="182"/>
      <c r="N266" s="182"/>
    </row>
    <row r="267" spans="1:14" ht="15.75" customHeight="1" x14ac:dyDescent="0.3">
      <c r="A267" s="34">
        <v>266</v>
      </c>
      <c r="B267" s="34">
        <v>266</v>
      </c>
      <c r="C267" s="34">
        <v>367</v>
      </c>
      <c r="D267" s="34">
        <v>1</v>
      </c>
      <c r="E267" s="179">
        <v>43514</v>
      </c>
      <c r="F267" s="180">
        <v>5209</v>
      </c>
      <c r="G267" s="34">
        <v>9209</v>
      </c>
      <c r="H267" s="180">
        <v>8354</v>
      </c>
      <c r="I267" s="34">
        <v>9</v>
      </c>
      <c r="J267" s="181">
        <f t="shared" si="0"/>
        <v>27.186009538950717</v>
      </c>
      <c r="K267" s="182"/>
      <c r="L267" s="182"/>
      <c r="M267" s="182"/>
      <c r="N267" s="182"/>
    </row>
    <row r="268" spans="1:14" ht="15.75" customHeight="1" x14ac:dyDescent="0.3">
      <c r="A268" s="34">
        <v>267</v>
      </c>
      <c r="B268" s="34">
        <v>267</v>
      </c>
      <c r="C268" s="34">
        <v>368</v>
      </c>
      <c r="D268" s="34">
        <v>1</v>
      </c>
      <c r="E268" s="179">
        <v>43514</v>
      </c>
      <c r="F268" s="180">
        <v>5263</v>
      </c>
      <c r="G268" s="34">
        <v>9013</v>
      </c>
      <c r="H268" s="180">
        <v>7636</v>
      </c>
      <c r="I268" s="34"/>
      <c r="J268" s="181">
        <f t="shared" si="0"/>
        <v>58.02781289506953</v>
      </c>
      <c r="K268" s="182"/>
      <c r="L268" s="182"/>
      <c r="M268" s="182"/>
      <c r="N268" s="182"/>
    </row>
    <row r="269" spans="1:14" ht="15.75" customHeight="1" x14ac:dyDescent="0.3">
      <c r="A269" s="34">
        <v>268</v>
      </c>
      <c r="B269" s="34">
        <v>268</v>
      </c>
      <c r="C269" s="34">
        <v>368</v>
      </c>
      <c r="D269" s="34">
        <v>1</v>
      </c>
      <c r="E269" s="179">
        <v>43514</v>
      </c>
      <c r="F269" s="180">
        <v>5219</v>
      </c>
      <c r="G269" s="34">
        <v>9129</v>
      </c>
      <c r="H269" s="180">
        <v>7694</v>
      </c>
      <c r="I269" s="34">
        <v>9</v>
      </c>
      <c r="J269" s="181">
        <f t="shared" si="0"/>
        <v>57.979797979797979</v>
      </c>
      <c r="K269" s="182"/>
      <c r="L269" s="182"/>
      <c r="M269" s="182"/>
      <c r="N269" s="182"/>
    </row>
    <row r="270" spans="1:14" ht="15.75" customHeight="1" x14ac:dyDescent="0.3">
      <c r="A270" s="34">
        <v>269</v>
      </c>
      <c r="B270" s="34">
        <v>269</v>
      </c>
      <c r="C270" s="34">
        <v>369</v>
      </c>
      <c r="D270" s="34">
        <v>1</v>
      </c>
      <c r="E270" s="179">
        <v>43514</v>
      </c>
      <c r="F270" s="180">
        <v>5241</v>
      </c>
      <c r="G270" s="34">
        <v>8348</v>
      </c>
      <c r="H270" s="180">
        <v>7331</v>
      </c>
      <c r="I270" s="34">
        <v>10</v>
      </c>
      <c r="J270" s="181">
        <f t="shared" si="0"/>
        <v>48.660287081339717</v>
      </c>
      <c r="K270" s="182"/>
      <c r="L270" s="182"/>
      <c r="M270" s="182"/>
      <c r="N270" s="182"/>
    </row>
    <row r="271" spans="1:14" ht="15.75" customHeight="1" x14ac:dyDescent="0.3">
      <c r="A271" s="34">
        <v>270</v>
      </c>
      <c r="B271" s="34">
        <v>270</v>
      </c>
      <c r="C271" s="34">
        <v>369</v>
      </c>
      <c r="D271" s="34">
        <v>1</v>
      </c>
      <c r="E271" s="179">
        <v>43514</v>
      </c>
      <c r="F271" s="180">
        <v>5254</v>
      </c>
      <c r="G271" s="34">
        <v>8378</v>
      </c>
      <c r="H271" s="180">
        <v>7364</v>
      </c>
      <c r="I271" s="34"/>
      <c r="J271" s="181">
        <f t="shared" si="0"/>
        <v>48.056872037914694</v>
      </c>
      <c r="K271" s="182"/>
      <c r="L271" s="182"/>
      <c r="M271" s="182"/>
      <c r="N271" s="182"/>
    </row>
    <row r="272" spans="1:14" ht="15.75" customHeight="1" x14ac:dyDescent="0.3">
      <c r="A272" s="34">
        <v>271</v>
      </c>
      <c r="B272" s="34">
        <v>271</v>
      </c>
      <c r="C272" s="34">
        <v>370</v>
      </c>
      <c r="D272" s="34">
        <v>1</v>
      </c>
      <c r="E272" s="179">
        <v>43514</v>
      </c>
      <c r="F272" s="180">
        <v>5224</v>
      </c>
      <c r="G272" s="34">
        <v>9206</v>
      </c>
      <c r="H272" s="180">
        <v>7966</v>
      </c>
      <c r="I272" s="34">
        <v>8</v>
      </c>
      <c r="J272" s="181">
        <f t="shared" si="0"/>
        <v>45.222465353756377</v>
      </c>
      <c r="K272" s="182"/>
      <c r="L272" s="182"/>
      <c r="M272" s="182"/>
      <c r="N272" s="182"/>
    </row>
    <row r="273" spans="1:14" ht="15.75" customHeight="1" x14ac:dyDescent="0.3">
      <c r="A273" s="34">
        <v>272</v>
      </c>
      <c r="B273" s="34">
        <v>272</v>
      </c>
      <c r="C273" s="34">
        <v>370</v>
      </c>
      <c r="D273" s="34">
        <v>1</v>
      </c>
      <c r="E273" s="179">
        <v>43514</v>
      </c>
      <c r="F273" s="180">
        <v>5257</v>
      </c>
      <c r="G273" s="34">
        <v>9384</v>
      </c>
      <c r="H273" s="180">
        <v>8133</v>
      </c>
      <c r="I273" s="34"/>
      <c r="J273" s="181">
        <f t="shared" si="0"/>
        <v>43.497913769123784</v>
      </c>
      <c r="K273" s="182"/>
      <c r="L273" s="182"/>
      <c r="M273" s="182"/>
      <c r="N273" s="182"/>
    </row>
    <row r="274" spans="1:14" ht="15.75" customHeight="1" x14ac:dyDescent="0.3">
      <c r="A274" s="34">
        <v>273</v>
      </c>
      <c r="B274" s="34">
        <v>273</v>
      </c>
      <c r="C274" s="34">
        <v>372</v>
      </c>
      <c r="D274" s="34">
        <v>1</v>
      </c>
      <c r="E274" s="179">
        <v>43514</v>
      </c>
      <c r="F274" s="180">
        <v>5242</v>
      </c>
      <c r="G274" s="34">
        <v>7359</v>
      </c>
      <c r="H274" s="180">
        <v>7014</v>
      </c>
      <c r="I274" s="34">
        <v>12</v>
      </c>
      <c r="J274" s="181">
        <f t="shared" si="0"/>
        <v>19.469525959367946</v>
      </c>
      <c r="K274" s="182"/>
      <c r="L274" s="182"/>
      <c r="M274" s="182"/>
      <c r="N274" s="182"/>
    </row>
    <row r="275" spans="1:14" ht="15.75" customHeight="1" x14ac:dyDescent="0.3">
      <c r="A275" s="34">
        <v>274</v>
      </c>
      <c r="B275" s="34">
        <v>274</v>
      </c>
      <c r="C275" s="34">
        <v>372</v>
      </c>
      <c r="D275" s="34">
        <v>1</v>
      </c>
      <c r="E275" s="179">
        <v>43514</v>
      </c>
      <c r="F275" s="180">
        <v>5233</v>
      </c>
      <c r="G275" s="34">
        <v>7501</v>
      </c>
      <c r="H275" s="180">
        <v>7143</v>
      </c>
      <c r="I275" s="34"/>
      <c r="J275" s="181">
        <f t="shared" si="0"/>
        <v>18.7434554973822</v>
      </c>
      <c r="K275" s="182"/>
      <c r="L275" s="182"/>
      <c r="M275" s="182"/>
      <c r="N275" s="182"/>
    </row>
    <row r="276" spans="1:14" ht="15.75" customHeight="1" x14ac:dyDescent="0.3">
      <c r="A276" s="34">
        <v>275</v>
      </c>
      <c r="B276" s="34">
        <v>275</v>
      </c>
      <c r="C276" s="34">
        <v>373</v>
      </c>
      <c r="D276" s="34">
        <v>1</v>
      </c>
      <c r="E276" s="179">
        <v>43514</v>
      </c>
      <c r="F276" s="180">
        <v>5274</v>
      </c>
      <c r="G276" s="34">
        <v>9045</v>
      </c>
      <c r="H276" s="180">
        <v>7968</v>
      </c>
      <c r="I276" s="34">
        <v>11</v>
      </c>
      <c r="J276" s="181">
        <f t="shared" si="0"/>
        <v>39.977728285077951</v>
      </c>
      <c r="K276" s="182"/>
      <c r="L276" s="182"/>
      <c r="M276" s="182"/>
      <c r="N276" s="182"/>
    </row>
    <row r="277" spans="1:14" ht="15.75" customHeight="1" x14ac:dyDescent="0.3">
      <c r="A277" s="34">
        <v>276</v>
      </c>
      <c r="B277" s="34">
        <v>276</v>
      </c>
      <c r="C277" s="34">
        <v>373</v>
      </c>
      <c r="D277" s="34">
        <v>1</v>
      </c>
      <c r="E277" s="179">
        <v>43514</v>
      </c>
      <c r="F277" s="180">
        <v>5217</v>
      </c>
      <c r="G277" s="34">
        <v>8881</v>
      </c>
      <c r="H277" s="180">
        <v>7863</v>
      </c>
      <c r="I277" s="34"/>
      <c r="J277" s="181">
        <f t="shared" si="0"/>
        <v>38.47316704459562</v>
      </c>
      <c r="K277" s="182"/>
      <c r="L277" s="182"/>
      <c r="M277" s="182"/>
      <c r="N277" s="182"/>
    </row>
    <row r="278" spans="1:14" ht="15.75" customHeight="1" x14ac:dyDescent="0.3">
      <c r="A278" s="34">
        <v>277</v>
      </c>
      <c r="B278" s="34">
        <v>277</v>
      </c>
      <c r="C278" s="34">
        <v>374</v>
      </c>
      <c r="D278" s="34">
        <v>1</v>
      </c>
      <c r="E278" s="179">
        <v>43514</v>
      </c>
      <c r="F278" s="180">
        <v>5252</v>
      </c>
      <c r="G278" s="34">
        <v>7263</v>
      </c>
      <c r="H278" s="180">
        <v>6817</v>
      </c>
      <c r="I278" s="34">
        <v>10</v>
      </c>
      <c r="J278" s="181">
        <f t="shared" si="0"/>
        <v>28.498402555910545</v>
      </c>
      <c r="K278" s="182"/>
      <c r="L278" s="182"/>
      <c r="M278" s="182"/>
      <c r="N278" s="182"/>
    </row>
    <row r="279" spans="1:14" ht="15.75" customHeight="1" x14ac:dyDescent="0.3">
      <c r="A279" s="34">
        <v>278</v>
      </c>
      <c r="B279" s="34">
        <v>278</v>
      </c>
      <c r="C279" s="34">
        <v>374</v>
      </c>
      <c r="D279" s="34">
        <v>1</v>
      </c>
      <c r="E279" s="179">
        <v>43514</v>
      </c>
      <c r="F279" s="180">
        <v>5256</v>
      </c>
      <c r="G279" s="34">
        <v>7177</v>
      </c>
      <c r="H279" s="180">
        <v>6737</v>
      </c>
      <c r="I279" s="34"/>
      <c r="J279" s="181">
        <f t="shared" si="0"/>
        <v>29.709655638082378</v>
      </c>
      <c r="K279" s="182"/>
      <c r="L279" s="182"/>
      <c r="M279" s="182"/>
      <c r="N279" s="182"/>
    </row>
    <row r="280" spans="1:14" ht="15.75" customHeight="1" x14ac:dyDescent="0.3">
      <c r="A280" s="34">
        <v>279</v>
      </c>
      <c r="B280" s="34">
        <v>279</v>
      </c>
      <c r="C280" s="34">
        <v>376</v>
      </c>
      <c r="D280" s="34">
        <v>1</v>
      </c>
      <c r="E280" s="179">
        <v>43514</v>
      </c>
      <c r="F280" s="180">
        <v>5269</v>
      </c>
      <c r="G280" s="34">
        <v>9376</v>
      </c>
      <c r="H280" s="180">
        <v>8089</v>
      </c>
      <c r="I280" s="34">
        <v>9</v>
      </c>
      <c r="J280" s="181">
        <f t="shared" si="0"/>
        <v>45.638297872340431</v>
      </c>
      <c r="K280" s="182"/>
      <c r="L280" s="182"/>
      <c r="M280" s="182"/>
      <c r="N280" s="182"/>
    </row>
    <row r="281" spans="1:14" ht="15.75" customHeight="1" x14ac:dyDescent="0.3">
      <c r="A281" s="34">
        <v>280</v>
      </c>
      <c r="B281" s="34">
        <v>280</v>
      </c>
      <c r="C281" s="34">
        <v>376</v>
      </c>
      <c r="D281" s="34">
        <v>1</v>
      </c>
      <c r="E281" s="179">
        <v>43514</v>
      </c>
      <c r="F281" s="180">
        <v>5260</v>
      </c>
      <c r="G281" s="34">
        <v>9328</v>
      </c>
      <c r="H281" s="180">
        <v>8065</v>
      </c>
      <c r="I281" s="34"/>
      <c r="J281" s="181">
        <f t="shared" si="0"/>
        <v>45.026737967914436</v>
      </c>
      <c r="K281" s="182"/>
      <c r="L281" s="182"/>
      <c r="M281" s="182"/>
      <c r="N281" s="182"/>
    </row>
    <row r="282" spans="1:14" ht="15.75" customHeight="1" x14ac:dyDescent="0.3">
      <c r="A282" s="34">
        <v>281</v>
      </c>
      <c r="B282" s="34">
        <v>281</v>
      </c>
      <c r="C282" s="34">
        <v>381</v>
      </c>
      <c r="D282" s="34">
        <v>1</v>
      </c>
      <c r="E282" s="179">
        <v>43514</v>
      </c>
      <c r="F282" s="180">
        <v>5275</v>
      </c>
      <c r="G282" s="34">
        <v>7017</v>
      </c>
      <c r="H282" s="180">
        <v>6670</v>
      </c>
      <c r="I282" s="34">
        <v>10</v>
      </c>
      <c r="J282" s="181">
        <f t="shared" si="0"/>
        <v>24.874551971326163</v>
      </c>
      <c r="K282" s="182"/>
      <c r="L282" s="182"/>
      <c r="M282" s="182"/>
      <c r="N282" s="182"/>
    </row>
    <row r="283" spans="1:14" ht="15.75" customHeight="1" x14ac:dyDescent="0.3">
      <c r="A283" s="34">
        <v>282</v>
      </c>
      <c r="B283" s="34">
        <v>282</v>
      </c>
      <c r="C283" s="34">
        <v>381</v>
      </c>
      <c r="D283" s="34">
        <v>1</v>
      </c>
      <c r="E283" s="179">
        <v>43514</v>
      </c>
      <c r="F283" s="180">
        <v>5225</v>
      </c>
      <c r="G283" s="34">
        <v>6883</v>
      </c>
      <c r="H283" s="180">
        <v>6546</v>
      </c>
      <c r="I283" s="34"/>
      <c r="J283" s="181">
        <f t="shared" si="0"/>
        <v>25.510976532929597</v>
      </c>
      <c r="K283" s="182"/>
      <c r="L283" s="182"/>
      <c r="M283" s="182"/>
      <c r="N283" s="182"/>
    </row>
    <row r="284" spans="1:14" ht="15.75" customHeight="1" x14ac:dyDescent="0.3">
      <c r="A284" s="34">
        <v>283</v>
      </c>
      <c r="B284" s="34">
        <v>283</v>
      </c>
      <c r="C284" s="34">
        <v>382</v>
      </c>
      <c r="D284" s="34">
        <v>1</v>
      </c>
      <c r="E284" s="179">
        <v>43514</v>
      </c>
      <c r="F284" s="180">
        <v>5211</v>
      </c>
      <c r="G284" s="34">
        <v>8625</v>
      </c>
      <c r="H284" s="180">
        <v>7891</v>
      </c>
      <c r="I284" s="34">
        <v>9</v>
      </c>
      <c r="J284" s="181">
        <f t="shared" si="0"/>
        <v>27.388059701492541</v>
      </c>
      <c r="K284" s="182"/>
      <c r="L284" s="182"/>
      <c r="M284" s="182"/>
      <c r="N284" s="182"/>
    </row>
    <row r="285" spans="1:14" ht="15.75" customHeight="1" x14ac:dyDescent="0.3">
      <c r="A285" s="34">
        <v>284</v>
      </c>
      <c r="B285" s="34">
        <v>284</v>
      </c>
      <c r="C285" s="34">
        <v>382</v>
      </c>
      <c r="D285" s="34">
        <v>1</v>
      </c>
      <c r="E285" s="179">
        <v>43514</v>
      </c>
      <c r="F285" s="180">
        <v>5269</v>
      </c>
      <c r="G285" s="34">
        <v>9029</v>
      </c>
      <c r="H285" s="180">
        <v>8147</v>
      </c>
      <c r="I285" s="34"/>
      <c r="J285" s="181">
        <f t="shared" si="0"/>
        <v>30.646282140375259</v>
      </c>
      <c r="K285" s="182"/>
      <c r="L285" s="182"/>
      <c r="M285" s="182"/>
      <c r="N285" s="182"/>
    </row>
    <row r="286" spans="1:14" ht="15.75" customHeight="1" x14ac:dyDescent="0.3">
      <c r="A286" s="34">
        <v>285</v>
      </c>
      <c r="B286" s="34">
        <v>285</v>
      </c>
      <c r="C286" s="34">
        <v>384</v>
      </c>
      <c r="D286" s="34">
        <v>1</v>
      </c>
      <c r="E286" s="179">
        <v>43514</v>
      </c>
      <c r="F286" s="180">
        <v>5249</v>
      </c>
      <c r="G286" s="34">
        <v>8730</v>
      </c>
      <c r="H286" s="180">
        <v>8178</v>
      </c>
      <c r="I286" s="34">
        <v>11</v>
      </c>
      <c r="J286" s="181">
        <f t="shared" si="0"/>
        <v>18.846022533287812</v>
      </c>
      <c r="K286" s="182"/>
      <c r="L286" s="182"/>
      <c r="M286" s="182"/>
      <c r="N286" s="182"/>
    </row>
    <row r="287" spans="1:14" ht="15.75" customHeight="1" x14ac:dyDescent="0.3">
      <c r="A287" s="34">
        <v>286</v>
      </c>
      <c r="B287" s="34">
        <v>286</v>
      </c>
      <c r="C287" s="34">
        <v>384</v>
      </c>
      <c r="D287" s="34">
        <v>1</v>
      </c>
      <c r="E287" s="179">
        <v>43514</v>
      </c>
      <c r="F287" s="180">
        <v>5236</v>
      </c>
      <c r="G287" s="34">
        <v>8716</v>
      </c>
      <c r="H287" s="180">
        <v>8180</v>
      </c>
      <c r="I287" s="34"/>
      <c r="J287" s="181">
        <f t="shared" si="0"/>
        <v>18.206521739130434</v>
      </c>
      <c r="K287" s="182"/>
      <c r="L287" s="182"/>
      <c r="M287" s="182"/>
      <c r="N287" s="182"/>
    </row>
    <row r="288" spans="1:14" ht="15.75" customHeight="1" x14ac:dyDescent="0.3">
      <c r="A288" s="34">
        <v>287</v>
      </c>
      <c r="B288" s="34">
        <v>287</v>
      </c>
      <c r="C288" s="34">
        <v>388</v>
      </c>
      <c r="D288" s="34">
        <v>1</v>
      </c>
      <c r="E288" s="179">
        <v>43514</v>
      </c>
      <c r="F288" s="180">
        <v>5246</v>
      </c>
      <c r="G288" s="34">
        <v>8859</v>
      </c>
      <c r="H288" s="180">
        <v>7834</v>
      </c>
      <c r="I288" s="34">
        <v>9</v>
      </c>
      <c r="J288" s="181">
        <f t="shared" si="0"/>
        <v>39.605873261205566</v>
      </c>
      <c r="K288" s="182"/>
      <c r="L288" s="182"/>
      <c r="M288" s="182"/>
      <c r="N288" s="182"/>
    </row>
    <row r="289" spans="1:14" ht="15.75" customHeight="1" x14ac:dyDescent="0.3">
      <c r="A289" s="34">
        <v>288</v>
      </c>
      <c r="B289" s="34">
        <v>288</v>
      </c>
      <c r="C289" s="34">
        <v>388</v>
      </c>
      <c r="D289" s="34">
        <v>1</v>
      </c>
      <c r="E289" s="179">
        <v>43514</v>
      </c>
      <c r="F289" s="180">
        <v>5225</v>
      </c>
      <c r="G289" s="34">
        <v>9132</v>
      </c>
      <c r="H289" s="180">
        <v>7982</v>
      </c>
      <c r="I289" s="34"/>
      <c r="J289" s="181">
        <f t="shared" si="0"/>
        <v>41.712005803409504</v>
      </c>
      <c r="K289" s="182"/>
      <c r="L289" s="182"/>
      <c r="M289" s="182"/>
      <c r="N289" s="182"/>
    </row>
    <row r="290" spans="1:14" ht="15.75" customHeight="1" x14ac:dyDescent="0.3">
      <c r="A290" s="34">
        <v>289</v>
      </c>
      <c r="B290" s="34">
        <v>289</v>
      </c>
      <c r="C290" s="34">
        <v>389</v>
      </c>
      <c r="D290" s="34">
        <v>1</v>
      </c>
      <c r="E290" s="179">
        <v>43514</v>
      </c>
      <c r="F290" s="180">
        <v>5296</v>
      </c>
      <c r="G290" s="34">
        <v>6486</v>
      </c>
      <c r="H290" s="180">
        <v>6244</v>
      </c>
      <c r="I290" s="34">
        <v>9</v>
      </c>
      <c r="J290" s="181">
        <f t="shared" si="0"/>
        <v>25.527426160337551</v>
      </c>
      <c r="K290" s="182"/>
      <c r="L290" s="182"/>
      <c r="M290" s="182"/>
      <c r="N290" s="182"/>
    </row>
    <row r="291" spans="1:14" ht="15.75" customHeight="1" x14ac:dyDescent="0.3">
      <c r="A291" s="34">
        <v>290</v>
      </c>
      <c r="B291" s="34">
        <v>290</v>
      </c>
      <c r="C291" s="34">
        <v>389</v>
      </c>
      <c r="D291" s="34">
        <v>1</v>
      </c>
      <c r="E291" s="179">
        <v>43514</v>
      </c>
      <c r="F291" s="180">
        <v>5255</v>
      </c>
      <c r="G291" s="34">
        <v>6429</v>
      </c>
      <c r="H291" s="180">
        <v>6213</v>
      </c>
      <c r="I291" s="34"/>
      <c r="J291" s="181">
        <f t="shared" si="0"/>
        <v>22.546972860125262</v>
      </c>
      <c r="K291" s="182"/>
      <c r="L291" s="182"/>
      <c r="M291" s="182"/>
      <c r="N291" s="182"/>
    </row>
    <row r="292" spans="1:14" ht="15.75" customHeight="1" x14ac:dyDescent="0.3">
      <c r="A292" s="34">
        <v>291</v>
      </c>
      <c r="B292" s="34">
        <v>291</v>
      </c>
      <c r="C292" s="34">
        <v>390</v>
      </c>
      <c r="D292" s="34">
        <v>1</v>
      </c>
      <c r="E292" s="179">
        <v>43514</v>
      </c>
      <c r="F292" s="180">
        <v>5259</v>
      </c>
      <c r="G292" s="34">
        <v>7086</v>
      </c>
      <c r="H292" s="180">
        <v>9847</v>
      </c>
      <c r="I292" s="34">
        <v>8</v>
      </c>
      <c r="J292" s="181">
        <f t="shared" si="0"/>
        <v>-60.178727114210986</v>
      </c>
      <c r="K292" s="182"/>
      <c r="L292" s="182"/>
      <c r="M292" s="182"/>
      <c r="N292" s="182"/>
    </row>
    <row r="293" spans="1:14" ht="15.75" customHeight="1" x14ac:dyDescent="0.3">
      <c r="A293" s="34">
        <v>292</v>
      </c>
      <c r="B293" s="34">
        <v>292</v>
      </c>
      <c r="C293" s="34">
        <v>390</v>
      </c>
      <c r="D293" s="34">
        <v>1</v>
      </c>
      <c r="E293" s="179">
        <v>43514</v>
      </c>
      <c r="F293" s="180">
        <v>5243</v>
      </c>
      <c r="G293" s="34">
        <v>7052</v>
      </c>
      <c r="H293" s="180">
        <v>6812</v>
      </c>
      <c r="I293" s="34"/>
      <c r="J293" s="181">
        <f t="shared" si="0"/>
        <v>15.296367112810708</v>
      </c>
      <c r="K293" s="182"/>
      <c r="L293" s="182"/>
      <c r="M293" s="182"/>
      <c r="N293" s="182"/>
    </row>
    <row r="294" spans="1:14" ht="15.75" customHeight="1" x14ac:dyDescent="0.3">
      <c r="A294" s="34">
        <v>293</v>
      </c>
      <c r="B294" s="34">
        <v>293</v>
      </c>
      <c r="C294" s="34">
        <v>391</v>
      </c>
      <c r="D294" s="34">
        <v>1</v>
      </c>
      <c r="E294" s="179">
        <v>43514</v>
      </c>
      <c r="F294" s="180">
        <v>5203</v>
      </c>
      <c r="G294" s="34">
        <v>8376</v>
      </c>
      <c r="H294" s="180">
        <v>7460</v>
      </c>
      <c r="I294" s="34">
        <v>9</v>
      </c>
      <c r="J294" s="181">
        <f t="shared" si="0"/>
        <v>40.584847142224191</v>
      </c>
      <c r="K294" s="182"/>
      <c r="L294" s="182"/>
      <c r="M294" s="182"/>
      <c r="N294" s="182"/>
    </row>
    <row r="295" spans="1:14" ht="15.75" customHeight="1" x14ac:dyDescent="0.3">
      <c r="A295" s="34">
        <v>294</v>
      </c>
      <c r="B295" s="34">
        <v>294</v>
      </c>
      <c r="C295" s="34">
        <v>391</v>
      </c>
      <c r="D295" s="34">
        <v>1</v>
      </c>
      <c r="E295" s="179">
        <v>43514</v>
      </c>
      <c r="F295" s="180">
        <v>5223</v>
      </c>
      <c r="G295" s="34">
        <v>8230</v>
      </c>
      <c r="H295" s="180">
        <v>7378</v>
      </c>
      <c r="I295" s="34"/>
      <c r="J295" s="181">
        <f t="shared" si="0"/>
        <v>39.535962877030158</v>
      </c>
      <c r="K295" s="182"/>
      <c r="L295" s="182"/>
      <c r="M295" s="182"/>
      <c r="N295" s="182"/>
    </row>
    <row r="296" spans="1:14" ht="15.75" customHeight="1" x14ac:dyDescent="0.3">
      <c r="A296" s="34">
        <v>295</v>
      </c>
      <c r="B296" s="34">
        <v>295</v>
      </c>
      <c r="C296" s="34">
        <v>393</v>
      </c>
      <c r="D296" s="34">
        <v>1</v>
      </c>
      <c r="E296" s="179">
        <v>43514</v>
      </c>
      <c r="F296" s="180">
        <v>5221</v>
      </c>
      <c r="G296" s="34">
        <v>8251</v>
      </c>
      <c r="H296" s="180">
        <v>7360</v>
      </c>
      <c r="I296" s="34">
        <v>11</v>
      </c>
      <c r="J296" s="181">
        <f t="shared" si="0"/>
        <v>41.654978962131835</v>
      </c>
      <c r="K296" s="182"/>
      <c r="L296" s="182"/>
      <c r="M296" s="182"/>
      <c r="N296" s="182"/>
    </row>
    <row r="297" spans="1:14" ht="15.75" customHeight="1" x14ac:dyDescent="0.3">
      <c r="A297" s="34">
        <v>296</v>
      </c>
      <c r="B297" s="34">
        <v>296</v>
      </c>
      <c r="C297" s="34">
        <v>393</v>
      </c>
      <c r="D297" s="34">
        <v>1</v>
      </c>
      <c r="E297" s="179">
        <v>43514</v>
      </c>
      <c r="F297" s="180">
        <v>5271</v>
      </c>
      <c r="G297" s="34">
        <v>8367</v>
      </c>
      <c r="H297" s="180">
        <v>7466</v>
      </c>
      <c r="I297" s="34"/>
      <c r="J297" s="181">
        <f t="shared" si="0"/>
        <v>41.04783599088838</v>
      </c>
      <c r="K297" s="182"/>
      <c r="L297" s="182"/>
      <c r="M297" s="182"/>
      <c r="N297" s="182"/>
    </row>
    <row r="298" spans="1:14" ht="15.75" customHeight="1" x14ac:dyDescent="0.3">
      <c r="A298" s="34">
        <v>297</v>
      </c>
      <c r="B298" s="34">
        <v>297</v>
      </c>
      <c r="C298" s="34">
        <v>394</v>
      </c>
      <c r="D298" s="34">
        <v>1</v>
      </c>
      <c r="E298" s="179">
        <v>43514</v>
      </c>
      <c r="F298" s="180">
        <v>5213</v>
      </c>
      <c r="G298" s="34">
        <v>8783</v>
      </c>
      <c r="H298" s="180">
        <v>7876</v>
      </c>
      <c r="I298" s="34">
        <v>9</v>
      </c>
      <c r="J298" s="181">
        <f t="shared" si="0"/>
        <v>34.059331580923768</v>
      </c>
      <c r="K298" s="182"/>
      <c r="L298" s="182"/>
      <c r="M298" s="182"/>
      <c r="N298" s="182"/>
    </row>
    <row r="299" spans="1:14" ht="15.75" customHeight="1" x14ac:dyDescent="0.3">
      <c r="A299" s="34">
        <v>298</v>
      </c>
      <c r="B299" s="34">
        <v>298</v>
      </c>
      <c r="C299" s="34">
        <v>394</v>
      </c>
      <c r="D299" s="34">
        <v>1</v>
      </c>
      <c r="E299" s="179">
        <v>43514</v>
      </c>
      <c r="F299" s="180">
        <v>5210</v>
      </c>
      <c r="G299" s="34">
        <v>9110</v>
      </c>
      <c r="H299" s="180">
        <v>8160</v>
      </c>
      <c r="I299" s="34"/>
      <c r="J299" s="181">
        <f t="shared" si="0"/>
        <v>32.20338983050847</v>
      </c>
      <c r="K299" s="182"/>
      <c r="L299" s="182"/>
      <c r="M299" s="182"/>
      <c r="N299" s="182"/>
    </row>
    <row r="300" spans="1:14" ht="15.75" customHeight="1" x14ac:dyDescent="0.3">
      <c r="A300" s="34">
        <v>299</v>
      </c>
      <c r="B300" s="34">
        <v>299</v>
      </c>
      <c r="C300" s="34">
        <v>395</v>
      </c>
      <c r="D300" s="34">
        <v>1</v>
      </c>
      <c r="E300" s="179">
        <v>43514</v>
      </c>
      <c r="F300" s="180">
        <v>5236</v>
      </c>
      <c r="G300" s="34">
        <v>8357</v>
      </c>
      <c r="H300" s="180">
        <v>7407</v>
      </c>
      <c r="I300" s="34">
        <v>11</v>
      </c>
      <c r="J300" s="181">
        <f t="shared" si="0"/>
        <v>43.758636573007834</v>
      </c>
      <c r="K300" s="182"/>
      <c r="L300" s="182"/>
      <c r="M300" s="182"/>
      <c r="N300" s="182"/>
    </row>
    <row r="301" spans="1:14" ht="15.75" customHeight="1" x14ac:dyDescent="0.3">
      <c r="A301" s="34">
        <v>300</v>
      </c>
      <c r="B301" s="34">
        <v>300</v>
      </c>
      <c r="C301" s="34">
        <v>395</v>
      </c>
      <c r="D301" s="34">
        <v>1</v>
      </c>
      <c r="E301" s="179">
        <v>43514</v>
      </c>
      <c r="F301" s="180">
        <v>5223</v>
      </c>
      <c r="G301" s="34">
        <v>8648</v>
      </c>
      <c r="H301" s="180">
        <v>7629</v>
      </c>
      <c r="I301" s="34"/>
      <c r="J301" s="181">
        <f t="shared" si="0"/>
        <v>42.352452202826271</v>
      </c>
      <c r="K301" s="182"/>
      <c r="L301" s="182"/>
      <c r="M301" s="182"/>
      <c r="N301" s="182"/>
    </row>
    <row r="302" spans="1:14" ht="15.75" customHeight="1" x14ac:dyDescent="0.3">
      <c r="A302" s="34">
        <v>301</v>
      </c>
      <c r="B302" s="34">
        <v>301</v>
      </c>
      <c r="C302" s="34">
        <v>396</v>
      </c>
      <c r="D302" s="34">
        <v>1</v>
      </c>
      <c r="E302" s="179">
        <v>43514</v>
      </c>
      <c r="F302" s="180">
        <v>5241</v>
      </c>
      <c r="G302" s="34">
        <v>7366</v>
      </c>
      <c r="H302" s="180">
        <v>6701</v>
      </c>
      <c r="I302" s="34">
        <v>10</v>
      </c>
      <c r="J302" s="181">
        <f t="shared" si="0"/>
        <v>45.547945205479451</v>
      </c>
      <c r="K302" s="182"/>
      <c r="L302" s="182"/>
      <c r="M302" s="182"/>
      <c r="N302" s="182"/>
    </row>
    <row r="303" spans="1:14" ht="15.75" customHeight="1" x14ac:dyDescent="0.3">
      <c r="A303" s="34">
        <v>302</v>
      </c>
      <c r="B303" s="34">
        <v>302</v>
      </c>
      <c r="C303" s="34">
        <v>396</v>
      </c>
      <c r="D303" s="34">
        <v>1</v>
      </c>
      <c r="E303" s="179">
        <v>43514</v>
      </c>
      <c r="F303" s="180">
        <v>5225</v>
      </c>
      <c r="G303" s="34">
        <v>7207</v>
      </c>
      <c r="H303" s="180">
        <v>6609</v>
      </c>
      <c r="I303" s="34"/>
      <c r="J303" s="181">
        <f t="shared" si="0"/>
        <v>43.20809248554913</v>
      </c>
      <c r="K303" s="182"/>
      <c r="L303" s="182"/>
      <c r="M303" s="182"/>
      <c r="N303" s="182"/>
    </row>
    <row r="304" spans="1:14" ht="15.75" customHeight="1" x14ac:dyDescent="0.3">
      <c r="A304" s="34">
        <v>303</v>
      </c>
      <c r="B304" s="34">
        <v>303</v>
      </c>
      <c r="C304" s="34">
        <v>397</v>
      </c>
      <c r="D304" s="34">
        <v>1</v>
      </c>
      <c r="E304" s="179">
        <v>43514</v>
      </c>
      <c r="F304" s="180">
        <v>5303</v>
      </c>
      <c r="G304" s="34">
        <v>9303</v>
      </c>
      <c r="H304" s="180">
        <v>8537</v>
      </c>
      <c r="I304" s="34">
        <v>10</v>
      </c>
      <c r="J304" s="181">
        <f t="shared" si="0"/>
        <v>23.685837971552257</v>
      </c>
      <c r="K304" s="182"/>
      <c r="L304" s="182"/>
      <c r="M304" s="182"/>
      <c r="N304" s="182"/>
    </row>
    <row r="305" spans="1:14" ht="15.75" customHeight="1" x14ac:dyDescent="0.3">
      <c r="A305" s="34">
        <v>304</v>
      </c>
      <c r="B305" s="34">
        <v>304</v>
      </c>
      <c r="C305" s="34">
        <v>397</v>
      </c>
      <c r="D305" s="34">
        <v>1</v>
      </c>
      <c r="E305" s="179">
        <v>43514</v>
      </c>
      <c r="F305" s="180">
        <v>5212</v>
      </c>
      <c r="G305" s="34">
        <v>8652</v>
      </c>
      <c r="H305" s="180">
        <v>8042</v>
      </c>
      <c r="I305" s="34"/>
      <c r="J305" s="181">
        <f t="shared" si="0"/>
        <v>21.554770318021202</v>
      </c>
      <c r="K305" s="182"/>
      <c r="L305" s="182"/>
      <c r="M305" s="182"/>
      <c r="N305" s="182"/>
    </row>
    <row r="306" spans="1:14" ht="15.75" customHeight="1" x14ac:dyDescent="0.3">
      <c r="A306" s="34">
        <v>305</v>
      </c>
      <c r="B306" s="34">
        <v>305</v>
      </c>
      <c r="C306" s="34">
        <v>398</v>
      </c>
      <c r="D306" s="34">
        <v>1</v>
      </c>
      <c r="E306" s="179">
        <v>43514</v>
      </c>
      <c r="F306" s="180">
        <v>5301</v>
      </c>
      <c r="G306" s="34">
        <v>7697</v>
      </c>
      <c r="H306" s="180">
        <v>6924</v>
      </c>
      <c r="I306" s="34">
        <v>10</v>
      </c>
      <c r="J306" s="181">
        <f t="shared" si="0"/>
        <v>47.627849661121381</v>
      </c>
      <c r="K306" s="182"/>
      <c r="L306" s="182"/>
      <c r="M306" s="182"/>
      <c r="N306" s="182"/>
    </row>
    <row r="307" spans="1:14" ht="15.75" customHeight="1" x14ac:dyDescent="0.3">
      <c r="A307" s="34">
        <v>306</v>
      </c>
      <c r="B307" s="34">
        <v>306</v>
      </c>
      <c r="C307" s="34">
        <v>398</v>
      </c>
      <c r="D307" s="34">
        <v>1</v>
      </c>
      <c r="E307" s="179">
        <v>43514</v>
      </c>
      <c r="F307" s="180">
        <v>5254</v>
      </c>
      <c r="G307" s="34">
        <v>7509</v>
      </c>
      <c r="H307" s="180">
        <v>6765</v>
      </c>
      <c r="I307" s="34"/>
      <c r="J307" s="181">
        <f t="shared" si="0"/>
        <v>49.238914626075449</v>
      </c>
      <c r="K307" s="182"/>
      <c r="L307" s="182"/>
      <c r="M307" s="182"/>
      <c r="N307" s="182"/>
    </row>
    <row r="308" spans="1:14" ht="15.75" customHeight="1" x14ac:dyDescent="0.3">
      <c r="A308" s="34">
        <v>307</v>
      </c>
      <c r="B308" s="34">
        <v>307</v>
      </c>
      <c r="C308" s="34">
        <v>400</v>
      </c>
      <c r="D308" s="34">
        <v>1</v>
      </c>
      <c r="E308" s="179">
        <v>43514</v>
      </c>
      <c r="F308" s="180">
        <v>5223</v>
      </c>
      <c r="G308" s="34">
        <v>8315</v>
      </c>
      <c r="H308" s="180">
        <v>7515</v>
      </c>
      <c r="I308" s="34">
        <v>10</v>
      </c>
      <c r="J308" s="181">
        <f t="shared" si="0"/>
        <v>34.904013961605585</v>
      </c>
      <c r="K308" s="182"/>
      <c r="L308" s="182"/>
      <c r="M308" s="182"/>
      <c r="N308" s="182"/>
    </row>
    <row r="309" spans="1:14" ht="15.75" customHeight="1" x14ac:dyDescent="0.3">
      <c r="A309" s="34">
        <v>308</v>
      </c>
      <c r="B309" s="34">
        <v>308</v>
      </c>
      <c r="C309" s="34">
        <v>400</v>
      </c>
      <c r="D309" s="34">
        <v>1</v>
      </c>
      <c r="E309" s="179">
        <v>43514</v>
      </c>
      <c r="F309" s="180">
        <v>5201</v>
      </c>
      <c r="G309" s="34">
        <v>8177</v>
      </c>
      <c r="H309" s="180">
        <v>7433</v>
      </c>
      <c r="I309" s="34"/>
      <c r="J309" s="181">
        <f t="shared" si="0"/>
        <v>33.333333333333329</v>
      </c>
      <c r="K309" s="182"/>
      <c r="L309" s="182"/>
      <c r="M309" s="182"/>
      <c r="N309" s="182"/>
    </row>
    <row r="310" spans="1:14" ht="15.75" customHeight="1" x14ac:dyDescent="0.3">
      <c r="A310" s="34">
        <v>309</v>
      </c>
      <c r="B310" s="34">
        <v>309</v>
      </c>
      <c r="C310" s="34">
        <v>401</v>
      </c>
      <c r="D310" s="34">
        <v>1</v>
      </c>
      <c r="E310" s="179">
        <v>43514</v>
      </c>
      <c r="F310" s="180">
        <v>5237</v>
      </c>
      <c r="G310" s="34">
        <v>8827</v>
      </c>
      <c r="H310" s="180">
        <v>7850</v>
      </c>
      <c r="I310" s="34">
        <v>10</v>
      </c>
      <c r="J310" s="181">
        <f t="shared" si="0"/>
        <v>37.389973210868732</v>
      </c>
      <c r="K310" s="182"/>
      <c r="L310" s="182"/>
      <c r="M310" s="182"/>
      <c r="N310" s="182"/>
    </row>
    <row r="311" spans="1:14" ht="15.75" customHeight="1" x14ac:dyDescent="0.3">
      <c r="A311" s="34">
        <v>310</v>
      </c>
      <c r="B311" s="34">
        <v>310</v>
      </c>
      <c r="C311" s="34">
        <v>401</v>
      </c>
      <c r="D311" s="34">
        <v>1</v>
      </c>
      <c r="E311" s="179">
        <v>43514</v>
      </c>
      <c r="F311" s="180">
        <v>5231</v>
      </c>
      <c r="G311" s="34">
        <v>8799</v>
      </c>
      <c r="H311" s="180">
        <v>7832</v>
      </c>
      <c r="I311" s="34"/>
      <c r="J311" s="181">
        <f t="shared" si="0"/>
        <v>37.178008458285269</v>
      </c>
      <c r="K311" s="182"/>
      <c r="L311" s="182"/>
      <c r="M311" s="182"/>
      <c r="N311" s="182"/>
    </row>
    <row r="312" spans="1:14" ht="15.75" customHeight="1" x14ac:dyDescent="0.3">
      <c r="A312" s="34">
        <v>311</v>
      </c>
      <c r="B312" s="34">
        <v>311</v>
      </c>
      <c r="C312" s="34">
        <v>402</v>
      </c>
      <c r="D312" s="34">
        <v>1</v>
      </c>
      <c r="E312" s="179">
        <v>43514</v>
      </c>
      <c r="F312" s="180">
        <v>5222</v>
      </c>
      <c r="G312" s="34">
        <v>9109</v>
      </c>
      <c r="H312" s="180">
        <v>7805</v>
      </c>
      <c r="I312" s="34">
        <v>10</v>
      </c>
      <c r="J312" s="181">
        <f t="shared" si="0"/>
        <v>50.483933410762681</v>
      </c>
      <c r="K312" s="182"/>
      <c r="L312" s="182"/>
      <c r="M312" s="182"/>
      <c r="N312" s="182"/>
    </row>
    <row r="313" spans="1:14" ht="15.75" customHeight="1" x14ac:dyDescent="0.3">
      <c r="A313" s="34">
        <v>312</v>
      </c>
      <c r="B313" s="34">
        <v>312</v>
      </c>
      <c r="C313" s="34">
        <v>402</v>
      </c>
      <c r="D313" s="34">
        <v>1</v>
      </c>
      <c r="E313" s="179">
        <v>43514</v>
      </c>
      <c r="F313" s="180">
        <v>5239</v>
      </c>
      <c r="G313" s="34">
        <v>9029</v>
      </c>
      <c r="H313" s="180">
        <v>7777</v>
      </c>
      <c r="I313" s="34"/>
      <c r="J313" s="181">
        <f t="shared" si="0"/>
        <v>49.330181245074861</v>
      </c>
      <c r="K313" s="182"/>
      <c r="L313" s="182"/>
      <c r="M313" s="182"/>
      <c r="N313" s="182"/>
    </row>
    <row r="314" spans="1:14" ht="15.75" customHeight="1" x14ac:dyDescent="0.3">
      <c r="A314" s="34">
        <v>313</v>
      </c>
      <c r="B314" s="34">
        <v>313</v>
      </c>
      <c r="C314" s="34">
        <v>404</v>
      </c>
      <c r="D314" s="34">
        <v>1</v>
      </c>
      <c r="E314" s="179">
        <v>43514</v>
      </c>
      <c r="F314" s="180">
        <v>5188</v>
      </c>
      <c r="G314" s="34">
        <v>7115</v>
      </c>
      <c r="H314" s="180">
        <v>6749</v>
      </c>
      <c r="I314" s="34">
        <v>11</v>
      </c>
      <c r="J314" s="181">
        <f t="shared" si="0"/>
        <v>23.44650864830237</v>
      </c>
      <c r="K314" s="182"/>
      <c r="L314" s="182"/>
      <c r="M314" s="182"/>
      <c r="N314" s="182"/>
    </row>
    <row r="315" spans="1:14" ht="15.75" customHeight="1" x14ac:dyDescent="0.3">
      <c r="A315" s="34">
        <v>314</v>
      </c>
      <c r="B315" s="34">
        <v>314</v>
      </c>
      <c r="C315" s="34">
        <v>404</v>
      </c>
      <c r="D315" s="34">
        <v>1</v>
      </c>
      <c r="E315" s="179">
        <v>43514</v>
      </c>
      <c r="F315" s="180">
        <v>5225</v>
      </c>
      <c r="G315" s="34">
        <v>7090</v>
      </c>
      <c r="H315" s="180">
        <v>6754</v>
      </c>
      <c r="I315" s="34"/>
      <c r="J315" s="181">
        <f t="shared" si="0"/>
        <v>21.97514715500327</v>
      </c>
      <c r="K315" s="182"/>
      <c r="L315" s="182"/>
      <c r="M315" s="182"/>
      <c r="N315" s="182"/>
    </row>
    <row r="316" spans="1:14" ht="15.75" customHeight="1" x14ac:dyDescent="0.3">
      <c r="A316" s="34">
        <v>315</v>
      </c>
      <c r="B316" s="34">
        <v>315</v>
      </c>
      <c r="C316" s="34">
        <v>405</v>
      </c>
      <c r="D316" s="34">
        <v>1</v>
      </c>
      <c r="E316" s="179">
        <v>43514</v>
      </c>
      <c r="F316" s="180">
        <v>5198</v>
      </c>
      <c r="G316" s="34">
        <v>7988</v>
      </c>
      <c r="H316" s="180">
        <v>7131</v>
      </c>
      <c r="I316" s="34">
        <v>9</v>
      </c>
      <c r="J316" s="181">
        <f t="shared" si="0"/>
        <v>44.335230212105536</v>
      </c>
      <c r="K316" s="182"/>
      <c r="L316" s="182"/>
      <c r="M316" s="182"/>
      <c r="N316" s="182"/>
    </row>
    <row r="317" spans="1:14" ht="15.75" customHeight="1" x14ac:dyDescent="0.3">
      <c r="A317" s="34">
        <v>316</v>
      </c>
      <c r="B317" s="34">
        <v>316</v>
      </c>
      <c r="C317" s="34">
        <v>405</v>
      </c>
      <c r="D317" s="34">
        <v>1</v>
      </c>
      <c r="E317" s="179">
        <v>43514</v>
      </c>
      <c r="F317" s="180">
        <v>5239</v>
      </c>
      <c r="G317" s="34">
        <v>7975</v>
      </c>
      <c r="H317" s="180">
        <v>7129</v>
      </c>
      <c r="I317" s="34"/>
      <c r="J317" s="181">
        <f t="shared" si="0"/>
        <v>44.761904761904766</v>
      </c>
      <c r="K317" s="182"/>
      <c r="L317" s="182"/>
      <c r="M317" s="182"/>
      <c r="N317" s="182"/>
    </row>
    <row r="318" spans="1:14" ht="15.75" customHeight="1" x14ac:dyDescent="0.3">
      <c r="A318" s="34">
        <v>317</v>
      </c>
      <c r="B318" s="34">
        <v>317</v>
      </c>
      <c r="C318" s="34">
        <v>406</v>
      </c>
      <c r="D318" s="34">
        <v>1</v>
      </c>
      <c r="E318" s="179">
        <v>43514</v>
      </c>
      <c r="F318" s="180">
        <v>5209</v>
      </c>
      <c r="G318" s="34">
        <v>8377</v>
      </c>
      <c r="H318" s="180">
        <v>7646</v>
      </c>
      <c r="I318" s="34">
        <v>10</v>
      </c>
      <c r="J318" s="181">
        <f t="shared" si="0"/>
        <v>29.995896594173168</v>
      </c>
      <c r="K318" s="182"/>
      <c r="L318" s="182"/>
      <c r="M318" s="182"/>
      <c r="N318" s="182"/>
    </row>
    <row r="319" spans="1:14" ht="15.75" customHeight="1" x14ac:dyDescent="0.3">
      <c r="A319" s="34">
        <v>318</v>
      </c>
      <c r="B319" s="34">
        <v>318</v>
      </c>
      <c r="C319" s="34">
        <v>406</v>
      </c>
      <c r="D319" s="34">
        <v>1</v>
      </c>
      <c r="E319" s="179">
        <v>43514</v>
      </c>
      <c r="F319" s="180">
        <v>5240</v>
      </c>
      <c r="G319" s="34">
        <v>8165</v>
      </c>
      <c r="H319" s="180">
        <v>7500</v>
      </c>
      <c r="I319" s="34"/>
      <c r="J319" s="181">
        <f t="shared" si="0"/>
        <v>29.424778761061948</v>
      </c>
      <c r="K319" s="182"/>
      <c r="L319" s="182"/>
      <c r="M319" s="182"/>
      <c r="N319" s="182"/>
    </row>
    <row r="320" spans="1:14" ht="15.75" customHeight="1" x14ac:dyDescent="0.3">
      <c r="A320" s="34">
        <v>319</v>
      </c>
      <c r="B320" s="34">
        <v>319</v>
      </c>
      <c r="C320" s="34">
        <v>407</v>
      </c>
      <c r="D320" s="34">
        <v>1</v>
      </c>
      <c r="E320" s="179">
        <v>43514</v>
      </c>
      <c r="F320" s="180">
        <v>5245</v>
      </c>
      <c r="G320" s="34">
        <v>8498</v>
      </c>
      <c r="H320" s="180">
        <v>7621</v>
      </c>
      <c r="I320" s="34">
        <v>10</v>
      </c>
      <c r="J320" s="181">
        <f t="shared" si="0"/>
        <v>36.910774410774408</v>
      </c>
      <c r="K320" s="182"/>
      <c r="L320" s="182"/>
      <c r="M320" s="182"/>
      <c r="N320" s="182"/>
    </row>
    <row r="321" spans="1:14" ht="15.75" customHeight="1" x14ac:dyDescent="0.3">
      <c r="A321" s="34">
        <v>320</v>
      </c>
      <c r="B321" s="34">
        <v>320</v>
      </c>
      <c r="C321" s="34">
        <v>407</v>
      </c>
      <c r="D321" s="34">
        <v>1</v>
      </c>
      <c r="E321" s="179">
        <v>43514</v>
      </c>
      <c r="F321" s="180">
        <v>5238</v>
      </c>
      <c r="G321" s="34">
        <v>9101</v>
      </c>
      <c r="H321" s="180">
        <v>7970</v>
      </c>
      <c r="I321" s="34"/>
      <c r="J321" s="181">
        <f t="shared" si="0"/>
        <v>41.398243045387993</v>
      </c>
      <c r="K321" s="182"/>
      <c r="L321" s="182"/>
      <c r="M321" s="182"/>
      <c r="N321" s="182"/>
    </row>
    <row r="322" spans="1:14" ht="15.75" customHeight="1" x14ac:dyDescent="0.3">
      <c r="A322" s="34">
        <v>321</v>
      </c>
      <c r="B322" s="34">
        <v>321</v>
      </c>
      <c r="C322" s="34">
        <v>410</v>
      </c>
      <c r="D322" s="34">
        <v>1</v>
      </c>
      <c r="E322" s="179">
        <v>43514</v>
      </c>
      <c r="F322" s="180">
        <v>5258</v>
      </c>
      <c r="G322" s="34">
        <v>8009</v>
      </c>
      <c r="H322" s="180">
        <v>7490</v>
      </c>
      <c r="I322" s="34">
        <v>10</v>
      </c>
      <c r="J322" s="181">
        <f t="shared" si="0"/>
        <v>23.252688172043008</v>
      </c>
      <c r="K322" s="182"/>
      <c r="L322" s="182"/>
      <c r="M322" s="182"/>
      <c r="N322" s="182"/>
    </row>
    <row r="323" spans="1:14" ht="15.75" customHeight="1" x14ac:dyDescent="0.3">
      <c r="A323" s="34">
        <v>322</v>
      </c>
      <c r="B323" s="34">
        <v>322</v>
      </c>
      <c r="C323" s="34">
        <v>410</v>
      </c>
      <c r="D323" s="34">
        <v>1</v>
      </c>
      <c r="E323" s="179">
        <v>43514</v>
      </c>
      <c r="F323" s="180">
        <v>5219</v>
      </c>
      <c r="G323" s="34">
        <v>7886</v>
      </c>
      <c r="H323" s="180">
        <v>7388</v>
      </c>
      <c r="I323" s="34"/>
      <c r="J323" s="181">
        <f t="shared" si="0"/>
        <v>22.959889349930844</v>
      </c>
      <c r="K323" s="182"/>
      <c r="L323" s="182"/>
      <c r="M323" s="182"/>
      <c r="N323" s="182"/>
    </row>
    <row r="324" spans="1:14" ht="15.75" customHeight="1" x14ac:dyDescent="0.3">
      <c r="A324" s="34">
        <v>323</v>
      </c>
      <c r="B324" s="34">
        <v>323</v>
      </c>
      <c r="C324" s="34">
        <v>413</v>
      </c>
      <c r="D324" s="34">
        <v>1</v>
      </c>
      <c r="E324" s="179">
        <v>43514</v>
      </c>
      <c r="F324" s="180">
        <v>5241</v>
      </c>
      <c r="G324" s="34">
        <v>8349</v>
      </c>
      <c r="H324" s="180">
        <v>7435</v>
      </c>
      <c r="I324" s="34">
        <v>9</v>
      </c>
      <c r="J324" s="181">
        <f t="shared" si="0"/>
        <v>41.659070191431177</v>
      </c>
      <c r="K324" s="182"/>
      <c r="L324" s="182"/>
      <c r="M324" s="182"/>
      <c r="N324" s="182"/>
    </row>
    <row r="325" spans="1:14" ht="15.75" customHeight="1" x14ac:dyDescent="0.3">
      <c r="A325" s="34">
        <v>324</v>
      </c>
      <c r="B325" s="34">
        <v>324</v>
      </c>
      <c r="C325" s="34">
        <v>413</v>
      </c>
      <c r="D325" s="34">
        <v>1</v>
      </c>
      <c r="E325" s="179">
        <v>43514</v>
      </c>
      <c r="F325" s="180">
        <v>5265</v>
      </c>
      <c r="G325" s="34">
        <v>8380</v>
      </c>
      <c r="H325" s="180">
        <v>7467</v>
      </c>
      <c r="I325" s="34"/>
      <c r="J325" s="181">
        <f t="shared" si="0"/>
        <v>41.462306993642144</v>
      </c>
      <c r="K325" s="182"/>
      <c r="L325" s="182"/>
      <c r="M325" s="182"/>
      <c r="N325" s="182"/>
    </row>
    <row r="326" spans="1:14" ht="15.75" customHeight="1" x14ac:dyDescent="0.3">
      <c r="A326" s="34">
        <v>325</v>
      </c>
      <c r="B326" s="34">
        <v>325</v>
      </c>
      <c r="C326" s="34">
        <v>417</v>
      </c>
      <c r="D326" s="34">
        <v>1</v>
      </c>
      <c r="E326" s="179">
        <v>43514</v>
      </c>
      <c r="F326" s="180">
        <v>5236</v>
      </c>
      <c r="G326" s="34">
        <v>9298</v>
      </c>
      <c r="H326" s="180">
        <v>8356</v>
      </c>
      <c r="I326" s="34">
        <v>10</v>
      </c>
      <c r="J326" s="181">
        <f t="shared" si="0"/>
        <v>30.19230769230769</v>
      </c>
      <c r="K326" s="182"/>
      <c r="L326" s="182"/>
      <c r="M326" s="182"/>
      <c r="N326" s="182"/>
    </row>
    <row r="327" spans="1:14" ht="15.75" customHeight="1" x14ac:dyDescent="0.3">
      <c r="A327" s="34">
        <v>326</v>
      </c>
      <c r="B327" s="34">
        <v>326</v>
      </c>
      <c r="C327" s="34">
        <v>417</v>
      </c>
      <c r="D327" s="34">
        <v>1</v>
      </c>
      <c r="E327" s="179">
        <v>43514</v>
      </c>
      <c r="F327" s="180">
        <v>5256</v>
      </c>
      <c r="G327" s="34">
        <v>9364</v>
      </c>
      <c r="H327" s="180">
        <v>8464</v>
      </c>
      <c r="I327" s="34"/>
      <c r="J327" s="181">
        <f t="shared" si="0"/>
        <v>28.054862842892771</v>
      </c>
      <c r="K327" s="182"/>
      <c r="L327" s="182"/>
      <c r="M327" s="182"/>
      <c r="N327" s="182"/>
    </row>
    <row r="328" spans="1:14" ht="15.75" customHeight="1" x14ac:dyDescent="0.3">
      <c r="A328" s="34">
        <v>327</v>
      </c>
      <c r="B328" s="34">
        <v>327</v>
      </c>
      <c r="C328" s="34">
        <v>420</v>
      </c>
      <c r="D328" s="34">
        <v>1</v>
      </c>
      <c r="E328" s="179">
        <v>43514</v>
      </c>
      <c r="F328" s="180">
        <v>5275</v>
      </c>
      <c r="G328" s="34">
        <v>8447</v>
      </c>
      <c r="H328" s="180">
        <v>7729</v>
      </c>
      <c r="I328" s="34">
        <v>10</v>
      </c>
      <c r="J328" s="181">
        <f t="shared" si="0"/>
        <v>29.258353708231461</v>
      </c>
      <c r="K328" s="182"/>
      <c r="L328" s="182"/>
      <c r="M328" s="182"/>
      <c r="N328" s="182"/>
    </row>
    <row r="329" spans="1:14" ht="15.75" customHeight="1" x14ac:dyDescent="0.3">
      <c r="A329" s="34">
        <v>328</v>
      </c>
      <c r="B329" s="34">
        <v>328</v>
      </c>
      <c r="C329" s="34">
        <v>420</v>
      </c>
      <c r="D329" s="34">
        <v>1</v>
      </c>
      <c r="E329" s="179">
        <v>43514</v>
      </c>
      <c r="F329" s="180">
        <v>5350</v>
      </c>
      <c r="G329" s="34">
        <v>8310</v>
      </c>
      <c r="H329" s="180">
        <v>7647</v>
      </c>
      <c r="I329" s="34"/>
      <c r="J329" s="181">
        <f t="shared" si="0"/>
        <v>28.863735306922074</v>
      </c>
      <c r="K329" s="182"/>
      <c r="L329" s="182"/>
      <c r="M329" s="182"/>
      <c r="N329" s="182"/>
    </row>
    <row r="330" spans="1:14" ht="15.75" customHeight="1" x14ac:dyDescent="0.3">
      <c r="A330" s="34">
        <v>329</v>
      </c>
      <c r="B330" s="34">
        <v>329</v>
      </c>
      <c r="C330" s="34">
        <v>422</v>
      </c>
      <c r="D330" s="34">
        <v>1</v>
      </c>
      <c r="E330" s="179">
        <v>43514</v>
      </c>
      <c r="F330" s="180">
        <v>5215</v>
      </c>
      <c r="G330" s="34">
        <v>7361</v>
      </c>
      <c r="H330" s="180">
        <v>6864</v>
      </c>
      <c r="I330" s="34">
        <v>9</v>
      </c>
      <c r="J330" s="181">
        <f t="shared" si="0"/>
        <v>30.139478471801091</v>
      </c>
      <c r="K330" s="182"/>
      <c r="L330" s="182"/>
      <c r="M330" s="182"/>
      <c r="N330" s="182"/>
    </row>
    <row r="331" spans="1:14" ht="15.75" customHeight="1" x14ac:dyDescent="0.3">
      <c r="A331" s="34">
        <v>330</v>
      </c>
      <c r="B331" s="34">
        <v>330</v>
      </c>
      <c r="C331" s="34">
        <v>422</v>
      </c>
      <c r="D331" s="34">
        <v>1</v>
      </c>
      <c r="E331" s="179">
        <v>43514</v>
      </c>
      <c r="F331" s="180">
        <v>5277</v>
      </c>
      <c r="G331" s="34">
        <v>7405</v>
      </c>
      <c r="H331" s="180">
        <v>6917</v>
      </c>
      <c r="I331" s="34"/>
      <c r="J331" s="181">
        <f t="shared" si="0"/>
        <v>29.756097560975608</v>
      </c>
      <c r="K331" s="182"/>
      <c r="L331" s="182"/>
      <c r="M331" s="182"/>
      <c r="N331" s="182"/>
    </row>
    <row r="332" spans="1:14" ht="15.75" customHeight="1" x14ac:dyDescent="0.3">
      <c r="A332" s="34">
        <v>331</v>
      </c>
      <c r="B332" s="34">
        <v>331</v>
      </c>
      <c r="C332" s="34">
        <v>425</v>
      </c>
      <c r="D332" s="34">
        <v>1</v>
      </c>
      <c r="E332" s="179">
        <v>43514</v>
      </c>
      <c r="F332" s="180">
        <v>5265</v>
      </c>
      <c r="G332" s="34">
        <v>9188</v>
      </c>
      <c r="H332" s="180">
        <v>7992</v>
      </c>
      <c r="I332" s="34">
        <v>11</v>
      </c>
      <c r="J332" s="181">
        <f t="shared" si="0"/>
        <v>43.857719105243859</v>
      </c>
      <c r="K332" s="182"/>
      <c r="L332" s="182"/>
      <c r="M332" s="182"/>
      <c r="N332" s="182"/>
    </row>
    <row r="333" spans="1:14" ht="15.75" customHeight="1" x14ac:dyDescent="0.3">
      <c r="A333" s="34">
        <v>332</v>
      </c>
      <c r="B333" s="34">
        <v>332</v>
      </c>
      <c r="C333" s="34">
        <v>425</v>
      </c>
      <c r="D333" s="34">
        <v>1</v>
      </c>
      <c r="E333" s="179">
        <v>43514</v>
      </c>
      <c r="F333" s="180">
        <v>5252</v>
      </c>
      <c r="G333" s="34">
        <v>8930</v>
      </c>
      <c r="H333" s="180">
        <v>7850</v>
      </c>
      <c r="I333" s="34"/>
      <c r="J333" s="181">
        <f t="shared" si="0"/>
        <v>41.570438799076214</v>
      </c>
      <c r="K333" s="182"/>
      <c r="L333" s="182"/>
      <c r="M333" s="182"/>
      <c r="N333" s="182"/>
    </row>
    <row r="334" spans="1:14" ht="15.75" customHeight="1" x14ac:dyDescent="0.3">
      <c r="A334" s="34">
        <v>333</v>
      </c>
      <c r="B334" s="34">
        <v>333</v>
      </c>
      <c r="C334" s="34">
        <v>426</v>
      </c>
      <c r="D334" s="34">
        <v>1</v>
      </c>
      <c r="E334" s="179">
        <v>43514</v>
      </c>
      <c r="F334" s="180">
        <v>5211</v>
      </c>
      <c r="G334" s="34">
        <v>8365</v>
      </c>
      <c r="H334" s="180">
        <v>7578</v>
      </c>
      <c r="I334" s="34">
        <v>10</v>
      </c>
      <c r="J334" s="181">
        <f t="shared" si="0"/>
        <v>33.248838191803969</v>
      </c>
      <c r="K334" s="182"/>
      <c r="L334" s="182"/>
      <c r="M334" s="182"/>
      <c r="N334" s="182"/>
    </row>
    <row r="335" spans="1:14" ht="15.75" customHeight="1" x14ac:dyDescent="0.3">
      <c r="A335" s="34">
        <v>334</v>
      </c>
      <c r="B335" s="34">
        <v>334</v>
      </c>
      <c r="C335" s="34">
        <v>426</v>
      </c>
      <c r="D335" s="34">
        <v>1</v>
      </c>
      <c r="E335" s="179">
        <v>43514</v>
      </c>
      <c r="F335" s="180">
        <v>5171</v>
      </c>
      <c r="G335" s="34">
        <v>8252</v>
      </c>
      <c r="H335" s="180">
        <v>7478</v>
      </c>
      <c r="I335" s="34"/>
      <c r="J335" s="181">
        <f t="shared" si="0"/>
        <v>33.550065019505851</v>
      </c>
      <c r="K335" s="182"/>
      <c r="L335" s="182"/>
      <c r="M335" s="182"/>
      <c r="N335" s="182"/>
    </row>
    <row r="336" spans="1:14" ht="15.75" customHeight="1" x14ac:dyDescent="0.3">
      <c r="A336" s="34">
        <v>335</v>
      </c>
      <c r="B336" s="34">
        <v>335</v>
      </c>
      <c r="C336" s="34">
        <v>428</v>
      </c>
      <c r="D336" s="34">
        <v>1</v>
      </c>
      <c r="E336" s="179">
        <v>43514</v>
      </c>
      <c r="F336" s="180">
        <v>5270</v>
      </c>
      <c r="G336" s="34">
        <v>7869</v>
      </c>
      <c r="H336" s="180">
        <v>7062</v>
      </c>
      <c r="I336" s="34">
        <v>10</v>
      </c>
      <c r="J336" s="181">
        <f t="shared" si="0"/>
        <v>45.033482142857146</v>
      </c>
      <c r="K336" s="182"/>
      <c r="L336" s="182"/>
      <c r="M336" s="182"/>
      <c r="N336" s="182"/>
    </row>
    <row r="337" spans="1:14" ht="15.75" customHeight="1" x14ac:dyDescent="0.3">
      <c r="A337" s="34">
        <v>336</v>
      </c>
      <c r="B337" s="34">
        <v>336</v>
      </c>
      <c r="C337" s="34">
        <v>428</v>
      </c>
      <c r="D337" s="34">
        <v>1</v>
      </c>
      <c r="E337" s="179">
        <v>43514</v>
      </c>
      <c r="F337" s="180">
        <v>5231</v>
      </c>
      <c r="G337" s="34">
        <v>7904</v>
      </c>
      <c r="H337" s="180">
        <v>7093</v>
      </c>
      <c r="I337" s="34"/>
      <c r="J337" s="181">
        <f t="shared" si="0"/>
        <v>43.555316863587542</v>
      </c>
      <c r="K337" s="182"/>
      <c r="L337" s="182"/>
      <c r="M337" s="182"/>
      <c r="N337" s="182"/>
    </row>
    <row r="338" spans="1:14" ht="15.75" customHeight="1" x14ac:dyDescent="0.3">
      <c r="A338" s="34">
        <v>337</v>
      </c>
      <c r="B338" s="34">
        <v>337</v>
      </c>
      <c r="C338" s="34">
        <v>431</v>
      </c>
      <c r="D338" s="34">
        <v>1</v>
      </c>
      <c r="E338" s="179">
        <v>43514</v>
      </c>
      <c r="F338" s="180">
        <v>5274</v>
      </c>
      <c r="G338" s="34">
        <v>8450</v>
      </c>
      <c r="H338" s="180">
        <v>7537</v>
      </c>
      <c r="I338" s="34">
        <v>9</v>
      </c>
      <c r="J338" s="181">
        <f t="shared" si="0"/>
        <v>40.344675209898369</v>
      </c>
      <c r="K338" s="182"/>
      <c r="L338" s="182"/>
      <c r="M338" s="182"/>
      <c r="N338" s="182"/>
    </row>
    <row r="339" spans="1:14" ht="15.75" customHeight="1" x14ac:dyDescent="0.3">
      <c r="A339" s="34">
        <v>338</v>
      </c>
      <c r="B339" s="34">
        <v>338</v>
      </c>
      <c r="C339" s="34">
        <v>431</v>
      </c>
      <c r="D339" s="34">
        <v>1</v>
      </c>
      <c r="E339" s="179">
        <v>43514</v>
      </c>
      <c r="F339" s="180">
        <v>5240</v>
      </c>
      <c r="G339" s="34">
        <v>8057</v>
      </c>
      <c r="H339" s="180">
        <v>7252</v>
      </c>
      <c r="I339" s="34"/>
      <c r="J339" s="181">
        <f t="shared" si="0"/>
        <v>40.009940357852884</v>
      </c>
      <c r="K339" s="182"/>
      <c r="L339" s="182"/>
      <c r="M339" s="182"/>
      <c r="N339" s="182"/>
    </row>
    <row r="340" spans="1:14" ht="15.75" customHeight="1" x14ac:dyDescent="0.3">
      <c r="A340" s="34">
        <v>339</v>
      </c>
      <c r="B340" s="34">
        <v>339</v>
      </c>
      <c r="C340" s="34">
        <v>432</v>
      </c>
      <c r="D340" s="34">
        <v>1</v>
      </c>
      <c r="E340" s="179">
        <v>43514</v>
      </c>
      <c r="F340" s="180">
        <v>5250</v>
      </c>
      <c r="G340" s="34">
        <v>8627</v>
      </c>
      <c r="H340" s="180">
        <v>7538</v>
      </c>
      <c r="I340" s="34">
        <v>10</v>
      </c>
      <c r="J340" s="181">
        <f t="shared" si="0"/>
        <v>47.596153846153847</v>
      </c>
      <c r="K340" s="182"/>
      <c r="L340" s="182"/>
      <c r="M340" s="182"/>
      <c r="N340" s="182"/>
    </row>
    <row r="341" spans="1:14" ht="15.75" customHeight="1" x14ac:dyDescent="0.3">
      <c r="A341" s="34">
        <v>340</v>
      </c>
      <c r="B341" s="34">
        <v>340</v>
      </c>
      <c r="C341" s="34">
        <v>432</v>
      </c>
      <c r="D341" s="34">
        <v>1</v>
      </c>
      <c r="E341" s="179">
        <v>43514</v>
      </c>
      <c r="F341" s="180">
        <v>5215</v>
      </c>
      <c r="G341" s="34">
        <v>8464</v>
      </c>
      <c r="H341" s="180">
        <v>7431</v>
      </c>
      <c r="I341" s="34"/>
      <c r="J341" s="181">
        <f t="shared" si="0"/>
        <v>46.615523465703973</v>
      </c>
      <c r="K341" s="182"/>
      <c r="L341" s="182"/>
      <c r="M341" s="182"/>
      <c r="N341" s="182"/>
    </row>
    <row r="342" spans="1:14" ht="15.75" customHeight="1" x14ac:dyDescent="0.3">
      <c r="A342" s="34">
        <v>341</v>
      </c>
      <c r="B342" s="34">
        <v>341</v>
      </c>
      <c r="C342" s="34">
        <v>433</v>
      </c>
      <c r="D342" s="34">
        <v>1</v>
      </c>
      <c r="E342" s="179">
        <v>43514</v>
      </c>
      <c r="F342" s="180">
        <v>5210</v>
      </c>
      <c r="G342" s="34">
        <v>8958</v>
      </c>
      <c r="H342" s="180">
        <v>7639</v>
      </c>
      <c r="I342" s="34">
        <v>9</v>
      </c>
      <c r="J342" s="181">
        <f t="shared" si="0"/>
        <v>54.302181967888018</v>
      </c>
      <c r="K342" s="182"/>
      <c r="L342" s="182"/>
      <c r="M342" s="182"/>
      <c r="N342" s="182"/>
    </row>
    <row r="343" spans="1:14" ht="15.75" customHeight="1" x14ac:dyDescent="0.3">
      <c r="A343" s="34">
        <v>342</v>
      </c>
      <c r="B343" s="34">
        <v>342</v>
      </c>
      <c r="C343" s="34">
        <v>433</v>
      </c>
      <c r="D343" s="34">
        <v>1</v>
      </c>
      <c r="E343" s="179">
        <v>43514</v>
      </c>
      <c r="F343" s="180">
        <v>5176</v>
      </c>
      <c r="G343" s="34">
        <v>8884</v>
      </c>
      <c r="H343" s="180">
        <v>7597</v>
      </c>
      <c r="I343" s="34"/>
      <c r="J343" s="181">
        <f t="shared" si="0"/>
        <v>53.159851301115246</v>
      </c>
      <c r="K343" s="182"/>
      <c r="L343" s="182"/>
      <c r="M343" s="182"/>
      <c r="N343" s="182"/>
    </row>
    <row r="344" spans="1:14" ht="15.75" customHeight="1" x14ac:dyDescent="0.3">
      <c r="A344" s="34">
        <v>343</v>
      </c>
      <c r="B344" s="34">
        <v>343</v>
      </c>
      <c r="C344" s="34">
        <v>434</v>
      </c>
      <c r="D344" s="34">
        <v>1</v>
      </c>
      <c r="E344" s="179">
        <v>43514</v>
      </c>
      <c r="F344" s="180">
        <v>5238</v>
      </c>
      <c r="G344" s="34">
        <v>8045</v>
      </c>
      <c r="H344" s="180">
        <v>7355</v>
      </c>
      <c r="I344" s="34">
        <v>9</v>
      </c>
      <c r="J344" s="181">
        <f t="shared" si="0"/>
        <v>32.593292394898441</v>
      </c>
      <c r="K344" s="182"/>
      <c r="L344" s="182"/>
      <c r="M344" s="182"/>
      <c r="N344" s="182"/>
    </row>
    <row r="345" spans="1:14" ht="15.75" customHeight="1" x14ac:dyDescent="0.3">
      <c r="A345" s="34">
        <v>344</v>
      </c>
      <c r="B345" s="34">
        <v>344</v>
      </c>
      <c r="C345" s="34">
        <v>434</v>
      </c>
      <c r="D345" s="34">
        <v>1</v>
      </c>
      <c r="E345" s="179">
        <v>43514</v>
      </c>
      <c r="F345" s="180">
        <v>5187</v>
      </c>
      <c r="G345" s="34">
        <v>7731</v>
      </c>
      <c r="H345" s="180">
        <v>7079</v>
      </c>
      <c r="I345" s="34"/>
      <c r="J345" s="181">
        <f t="shared" si="0"/>
        <v>34.460887949260041</v>
      </c>
      <c r="K345" s="182"/>
      <c r="L345" s="182"/>
      <c r="M345" s="182"/>
      <c r="N345" s="182"/>
    </row>
    <row r="346" spans="1:14" ht="15.75" customHeight="1" x14ac:dyDescent="0.3">
      <c r="A346" s="34">
        <v>345</v>
      </c>
      <c r="B346" s="34">
        <v>345</v>
      </c>
      <c r="C346" s="34">
        <v>435</v>
      </c>
      <c r="D346" s="34">
        <v>1</v>
      </c>
      <c r="E346" s="179">
        <v>43514</v>
      </c>
      <c r="F346" s="180">
        <v>5214</v>
      </c>
      <c r="G346" s="34">
        <v>8231</v>
      </c>
      <c r="H346" s="180">
        <v>7342</v>
      </c>
      <c r="I346" s="34">
        <v>10</v>
      </c>
      <c r="J346" s="181">
        <f t="shared" si="0"/>
        <v>41.776315789473685</v>
      </c>
      <c r="K346" s="182"/>
      <c r="L346" s="182"/>
      <c r="M346" s="182"/>
      <c r="N346" s="182"/>
    </row>
    <row r="347" spans="1:14" ht="15.75" customHeight="1" x14ac:dyDescent="0.3">
      <c r="A347" s="34">
        <v>346</v>
      </c>
      <c r="B347" s="34">
        <v>346</v>
      </c>
      <c r="C347" s="34">
        <v>435</v>
      </c>
      <c r="D347" s="34">
        <v>1</v>
      </c>
      <c r="E347" s="179">
        <v>43514</v>
      </c>
      <c r="F347" s="180">
        <v>5254</v>
      </c>
      <c r="G347" s="34">
        <v>8494</v>
      </c>
      <c r="H347" s="180">
        <v>7472</v>
      </c>
      <c r="I347" s="34"/>
      <c r="J347" s="181">
        <f t="shared" si="0"/>
        <v>46.077547339945895</v>
      </c>
      <c r="K347" s="182"/>
      <c r="L347" s="182"/>
      <c r="M347" s="182"/>
      <c r="N347" s="182"/>
    </row>
    <row r="348" spans="1:14" ht="15.75" customHeight="1" x14ac:dyDescent="0.3">
      <c r="A348" s="34">
        <v>347</v>
      </c>
      <c r="B348" s="34">
        <v>347</v>
      </c>
      <c r="C348" s="34">
        <v>436</v>
      </c>
      <c r="D348" s="34">
        <v>1</v>
      </c>
      <c r="E348" s="179">
        <v>43514</v>
      </c>
      <c r="F348" s="180">
        <v>5189</v>
      </c>
      <c r="G348" s="34">
        <v>8200</v>
      </c>
      <c r="H348" s="180">
        <v>7180</v>
      </c>
      <c r="I348" s="34">
        <v>9</v>
      </c>
      <c r="J348" s="181">
        <f t="shared" si="0"/>
        <v>51.230537418382724</v>
      </c>
      <c r="K348" s="182"/>
      <c r="L348" s="182"/>
      <c r="M348" s="182"/>
      <c r="N348" s="182"/>
    </row>
    <row r="349" spans="1:14" ht="15.75" customHeight="1" x14ac:dyDescent="0.3">
      <c r="A349" s="34">
        <v>348</v>
      </c>
      <c r="B349" s="34">
        <v>348</v>
      </c>
      <c r="C349" s="34">
        <v>436</v>
      </c>
      <c r="D349" s="34">
        <v>1</v>
      </c>
      <c r="E349" s="179">
        <v>43514</v>
      </c>
      <c r="F349" s="180">
        <v>5195</v>
      </c>
      <c r="G349" s="34">
        <v>8188</v>
      </c>
      <c r="H349" s="180">
        <v>7169</v>
      </c>
      <c r="I349" s="34"/>
      <c r="J349" s="181">
        <f t="shared" si="0"/>
        <v>51.621073961499498</v>
      </c>
      <c r="K349" s="182"/>
      <c r="L349" s="182"/>
      <c r="M349" s="182"/>
      <c r="N349" s="182"/>
    </row>
    <row r="350" spans="1:14" ht="15.75" customHeight="1" x14ac:dyDescent="0.3">
      <c r="A350" s="34">
        <v>349</v>
      </c>
      <c r="B350" s="34">
        <v>349</v>
      </c>
      <c r="C350" s="34">
        <v>437</v>
      </c>
      <c r="D350" s="34">
        <v>1</v>
      </c>
      <c r="E350" s="179">
        <v>43514</v>
      </c>
      <c r="F350" s="180">
        <v>5210</v>
      </c>
      <c r="G350" s="34">
        <v>9291</v>
      </c>
      <c r="H350" s="180">
        <v>8059</v>
      </c>
      <c r="I350" s="34">
        <v>10</v>
      </c>
      <c r="J350" s="181">
        <f t="shared" si="0"/>
        <v>43.243243243243242</v>
      </c>
      <c r="K350" s="182"/>
      <c r="L350" s="182"/>
      <c r="M350" s="182"/>
      <c r="N350" s="182"/>
    </row>
    <row r="351" spans="1:14" ht="15.75" customHeight="1" x14ac:dyDescent="0.3">
      <c r="A351" s="34">
        <v>350</v>
      </c>
      <c r="B351" s="34">
        <v>350</v>
      </c>
      <c r="C351" s="34">
        <v>437</v>
      </c>
      <c r="D351" s="34">
        <v>1</v>
      </c>
      <c r="E351" s="179">
        <v>43514</v>
      </c>
      <c r="F351" s="180">
        <v>5208</v>
      </c>
      <c r="G351" s="34">
        <v>9159</v>
      </c>
      <c r="H351" s="180">
        <v>7950</v>
      </c>
      <c r="I351" s="34"/>
      <c r="J351" s="181">
        <f t="shared" si="0"/>
        <v>44.091903719912473</v>
      </c>
      <c r="K351" s="182"/>
      <c r="L351" s="182"/>
      <c r="M351" s="182"/>
      <c r="N351" s="182"/>
    </row>
    <row r="352" spans="1:14" ht="15.75" customHeight="1" x14ac:dyDescent="0.3">
      <c r="A352" s="34">
        <v>351</v>
      </c>
      <c r="B352" s="34">
        <v>1</v>
      </c>
      <c r="C352" s="34">
        <v>439</v>
      </c>
      <c r="D352" s="34">
        <v>1</v>
      </c>
      <c r="E352" s="179">
        <v>43514</v>
      </c>
      <c r="F352" s="180">
        <v>5301</v>
      </c>
      <c r="G352" s="34">
        <v>7411</v>
      </c>
      <c r="H352" s="180">
        <v>6899</v>
      </c>
      <c r="I352" s="34">
        <v>9</v>
      </c>
      <c r="J352" s="181">
        <f t="shared" si="0"/>
        <v>32.040050062578224</v>
      </c>
      <c r="K352" s="182"/>
      <c r="L352" s="182"/>
      <c r="M352" s="182"/>
      <c r="N352" s="182"/>
    </row>
    <row r="353" spans="1:14" ht="15.75" customHeight="1" x14ac:dyDescent="0.3">
      <c r="A353" s="34">
        <v>352</v>
      </c>
      <c r="B353" s="34">
        <v>2</v>
      </c>
      <c r="C353" s="34">
        <v>439</v>
      </c>
      <c r="D353" s="34">
        <v>1</v>
      </c>
      <c r="E353" s="179">
        <v>43514</v>
      </c>
      <c r="F353" s="180">
        <v>5190</v>
      </c>
      <c r="G353" s="34">
        <v>7120</v>
      </c>
      <c r="H353" s="180">
        <v>6643</v>
      </c>
      <c r="I353" s="34"/>
      <c r="J353" s="181">
        <f t="shared" si="0"/>
        <v>32.82863041982106</v>
      </c>
      <c r="K353" s="182"/>
      <c r="L353" s="182"/>
      <c r="M353" s="182"/>
      <c r="N353" s="182"/>
    </row>
    <row r="354" spans="1:14" ht="15.75" customHeight="1" x14ac:dyDescent="0.3">
      <c r="A354" s="34">
        <v>353</v>
      </c>
      <c r="B354" s="34">
        <v>3</v>
      </c>
      <c r="C354" s="34">
        <v>441</v>
      </c>
      <c r="D354" s="34">
        <v>1</v>
      </c>
      <c r="E354" s="179">
        <v>43514</v>
      </c>
      <c r="F354" s="180">
        <v>5258</v>
      </c>
      <c r="G354" s="34">
        <v>8606</v>
      </c>
      <c r="H354" s="180">
        <v>7929</v>
      </c>
      <c r="I354" s="34">
        <v>10</v>
      </c>
      <c r="J354" s="181">
        <f t="shared" si="0"/>
        <v>25.346312242605766</v>
      </c>
      <c r="K354" s="182"/>
      <c r="L354" s="182"/>
      <c r="M354" s="182"/>
      <c r="N354" s="182"/>
    </row>
    <row r="355" spans="1:14" ht="15.75" customHeight="1" x14ac:dyDescent="0.3">
      <c r="A355" s="34">
        <v>354</v>
      </c>
      <c r="B355" s="34">
        <v>4</v>
      </c>
      <c r="C355" s="34">
        <v>441</v>
      </c>
      <c r="D355" s="34">
        <v>1</v>
      </c>
      <c r="E355" s="179">
        <v>43514</v>
      </c>
      <c r="F355" s="180">
        <v>5259</v>
      </c>
      <c r="G355" s="34">
        <v>8619</v>
      </c>
      <c r="H355" s="180">
        <v>7920</v>
      </c>
      <c r="I355" s="34"/>
      <c r="J355" s="181">
        <f t="shared" si="0"/>
        <v>26.268320180383313</v>
      </c>
      <c r="K355" s="182"/>
      <c r="L355" s="182"/>
      <c r="M355" s="182"/>
      <c r="N355" s="182"/>
    </row>
    <row r="356" spans="1:14" ht="15.75" customHeight="1" x14ac:dyDescent="0.3">
      <c r="A356" s="34">
        <v>355</v>
      </c>
      <c r="B356" s="34">
        <v>5</v>
      </c>
      <c r="C356" s="34">
        <v>442</v>
      </c>
      <c r="D356" s="34">
        <v>1</v>
      </c>
      <c r="E356" s="179">
        <v>43514</v>
      </c>
      <c r="F356" s="180">
        <v>5236</v>
      </c>
      <c r="G356" s="34">
        <v>7820</v>
      </c>
      <c r="H356" s="180">
        <v>7299</v>
      </c>
      <c r="I356" s="34">
        <v>12</v>
      </c>
      <c r="J356" s="181">
        <f t="shared" si="0"/>
        <v>25.254483761512358</v>
      </c>
      <c r="K356" s="182"/>
      <c r="L356" s="182"/>
      <c r="M356" s="182"/>
      <c r="N356" s="182"/>
    </row>
    <row r="357" spans="1:14" ht="15.75" customHeight="1" x14ac:dyDescent="0.3">
      <c r="A357" s="34">
        <v>356</v>
      </c>
      <c r="B357" s="34">
        <v>6</v>
      </c>
      <c r="C357" s="34">
        <v>442</v>
      </c>
      <c r="D357" s="34">
        <v>1</v>
      </c>
      <c r="E357" s="179">
        <v>43514</v>
      </c>
      <c r="F357" s="180">
        <v>5259</v>
      </c>
      <c r="G357" s="34">
        <v>7796</v>
      </c>
      <c r="H357" s="180">
        <v>7325</v>
      </c>
      <c r="I357" s="34"/>
      <c r="J357" s="181">
        <f t="shared" si="0"/>
        <v>22.797676669893512</v>
      </c>
      <c r="K357" s="182"/>
      <c r="L357" s="182"/>
      <c r="M357" s="182"/>
      <c r="N357" s="182"/>
    </row>
    <row r="358" spans="1:14" ht="15.75" customHeight="1" x14ac:dyDescent="0.3">
      <c r="A358" s="34">
        <v>357</v>
      </c>
      <c r="B358" s="34">
        <v>7</v>
      </c>
      <c r="C358" s="34">
        <v>443</v>
      </c>
      <c r="D358" s="34">
        <v>1</v>
      </c>
      <c r="E358" s="179">
        <v>43514</v>
      </c>
      <c r="F358" s="180">
        <v>5232</v>
      </c>
      <c r="G358" s="34">
        <v>7464</v>
      </c>
      <c r="H358" s="180">
        <v>7076</v>
      </c>
      <c r="I358" s="34">
        <v>10</v>
      </c>
      <c r="J358" s="181">
        <f t="shared" si="0"/>
        <v>21.041214750542299</v>
      </c>
      <c r="K358" s="182"/>
      <c r="L358" s="182"/>
      <c r="M358" s="182"/>
      <c r="N358" s="182"/>
    </row>
    <row r="359" spans="1:14" ht="15.75" customHeight="1" x14ac:dyDescent="0.3">
      <c r="A359" s="34">
        <v>358</v>
      </c>
      <c r="B359" s="34">
        <v>8</v>
      </c>
      <c r="C359" s="34">
        <v>443</v>
      </c>
      <c r="D359" s="34">
        <v>1</v>
      </c>
      <c r="E359" s="179">
        <v>43514</v>
      </c>
      <c r="F359" s="180">
        <v>5221</v>
      </c>
      <c r="G359" s="34">
        <v>7396</v>
      </c>
      <c r="H359" s="180">
        <v>7033</v>
      </c>
      <c r="I359" s="34"/>
      <c r="J359" s="181">
        <f t="shared" si="0"/>
        <v>20.033112582781456</v>
      </c>
      <c r="K359" s="182"/>
      <c r="L359" s="182"/>
      <c r="M359" s="182"/>
      <c r="N359" s="182"/>
    </row>
    <row r="360" spans="1:14" ht="15.75" customHeight="1" x14ac:dyDescent="0.3">
      <c r="A360" s="34">
        <v>359</v>
      </c>
      <c r="B360" s="34">
        <v>9</v>
      </c>
      <c r="C360" s="34">
        <v>447</v>
      </c>
      <c r="D360" s="34">
        <v>1</v>
      </c>
      <c r="E360" s="179">
        <v>43514</v>
      </c>
      <c r="F360" s="180">
        <v>5188</v>
      </c>
      <c r="G360" s="34">
        <v>8289</v>
      </c>
      <c r="H360" s="180">
        <v>7665</v>
      </c>
      <c r="I360" s="34">
        <v>9</v>
      </c>
      <c r="J360" s="181">
        <f t="shared" si="0"/>
        <v>25.191764230924505</v>
      </c>
      <c r="K360" s="182"/>
      <c r="L360" s="182"/>
      <c r="M360" s="182"/>
      <c r="N360" s="182"/>
    </row>
    <row r="361" spans="1:14" ht="15.75" customHeight="1" x14ac:dyDescent="0.3">
      <c r="A361" s="34">
        <v>360</v>
      </c>
      <c r="B361" s="34">
        <v>10</v>
      </c>
      <c r="C361" s="34">
        <v>447</v>
      </c>
      <c r="D361" s="34">
        <v>1</v>
      </c>
      <c r="E361" s="179">
        <v>43514</v>
      </c>
      <c r="F361" s="180">
        <v>5232</v>
      </c>
      <c r="G361" s="34">
        <v>9033</v>
      </c>
      <c r="H361" s="180">
        <v>8235</v>
      </c>
      <c r="I361" s="34"/>
      <c r="J361" s="181">
        <f t="shared" si="0"/>
        <v>26.573426573426573</v>
      </c>
      <c r="K361" s="182"/>
      <c r="L361" s="182"/>
      <c r="M361" s="182"/>
      <c r="N361" s="182"/>
    </row>
    <row r="362" spans="1:14" ht="15.75" customHeight="1" x14ac:dyDescent="0.3">
      <c r="A362" s="34">
        <v>361</v>
      </c>
      <c r="B362" s="34">
        <v>11</v>
      </c>
      <c r="C362" s="34">
        <v>448</v>
      </c>
      <c r="D362" s="34">
        <v>1</v>
      </c>
      <c r="E362" s="179">
        <v>43514</v>
      </c>
      <c r="F362" s="180">
        <v>5213</v>
      </c>
      <c r="G362" s="34">
        <v>8488</v>
      </c>
      <c r="H362" s="180">
        <v>7819</v>
      </c>
      <c r="I362" s="34">
        <v>9</v>
      </c>
      <c r="J362" s="181">
        <f t="shared" si="0"/>
        <v>25.671527244819647</v>
      </c>
      <c r="K362" s="182"/>
      <c r="L362" s="182"/>
      <c r="M362" s="182"/>
      <c r="N362" s="182"/>
    </row>
    <row r="363" spans="1:14" ht="15.75" customHeight="1" x14ac:dyDescent="0.3">
      <c r="A363" s="34">
        <v>362</v>
      </c>
      <c r="B363" s="34">
        <v>12</v>
      </c>
      <c r="C363" s="34">
        <v>448</v>
      </c>
      <c r="D363" s="34">
        <v>1</v>
      </c>
      <c r="E363" s="179">
        <v>43514</v>
      </c>
      <c r="F363" s="180">
        <v>5232</v>
      </c>
      <c r="G363" s="34">
        <v>8242</v>
      </c>
      <c r="H363" s="180">
        <v>7643</v>
      </c>
      <c r="I363" s="34"/>
      <c r="J363" s="181">
        <f t="shared" si="0"/>
        <v>24.844462878473664</v>
      </c>
      <c r="K363" s="182"/>
      <c r="L363" s="182"/>
      <c r="M363" s="182"/>
      <c r="N363" s="182"/>
    </row>
    <row r="364" spans="1:14" ht="15.75" customHeight="1" x14ac:dyDescent="0.3">
      <c r="A364" s="34">
        <v>363</v>
      </c>
      <c r="B364" s="34">
        <v>13</v>
      </c>
      <c r="C364" s="34">
        <v>449</v>
      </c>
      <c r="D364" s="34">
        <v>1</v>
      </c>
      <c r="E364" s="179">
        <v>43514</v>
      </c>
      <c r="F364" s="180">
        <v>5314</v>
      </c>
      <c r="G364" s="34">
        <v>8202</v>
      </c>
      <c r="H364" s="180">
        <v>7594</v>
      </c>
      <c r="I364" s="34">
        <v>9</v>
      </c>
      <c r="J364" s="181">
        <f t="shared" si="0"/>
        <v>26.666666666666668</v>
      </c>
      <c r="K364" s="182"/>
      <c r="L364" s="182"/>
      <c r="M364" s="182"/>
      <c r="N364" s="182"/>
    </row>
    <row r="365" spans="1:14" ht="15.75" customHeight="1" x14ac:dyDescent="0.3">
      <c r="A365" s="34">
        <v>364</v>
      </c>
      <c r="B365" s="34">
        <v>14</v>
      </c>
      <c r="C365" s="34">
        <v>449</v>
      </c>
      <c r="D365" s="34">
        <v>1</v>
      </c>
      <c r="E365" s="179">
        <v>43514</v>
      </c>
      <c r="F365" s="180">
        <v>5249</v>
      </c>
      <c r="G365" s="34">
        <v>8015</v>
      </c>
      <c r="H365" s="180">
        <v>7450</v>
      </c>
      <c r="I365" s="34"/>
      <c r="J365" s="181">
        <f t="shared" si="0"/>
        <v>25.670149931849163</v>
      </c>
      <c r="K365" s="182"/>
      <c r="L365" s="182"/>
      <c r="M365" s="182"/>
      <c r="N365" s="182"/>
    </row>
    <row r="366" spans="1:14" ht="15.75" customHeight="1" x14ac:dyDescent="0.3">
      <c r="A366" s="34">
        <v>365</v>
      </c>
      <c r="B366" s="34">
        <v>15</v>
      </c>
      <c r="C366" s="34">
        <v>450</v>
      </c>
      <c r="D366" s="34">
        <v>1</v>
      </c>
      <c r="E366" s="179">
        <v>43514</v>
      </c>
      <c r="F366" s="180">
        <v>5231</v>
      </c>
      <c r="G366" s="34">
        <v>7543</v>
      </c>
      <c r="H366" s="180">
        <v>6993</v>
      </c>
      <c r="I366" s="34">
        <v>9</v>
      </c>
      <c r="J366" s="181">
        <f t="shared" si="0"/>
        <v>31.214528944381385</v>
      </c>
      <c r="K366" s="182"/>
      <c r="L366" s="182"/>
      <c r="M366" s="182"/>
      <c r="N366" s="182"/>
    </row>
    <row r="367" spans="1:14" ht="15.75" customHeight="1" x14ac:dyDescent="0.3">
      <c r="A367" s="34">
        <v>366</v>
      </c>
      <c r="B367" s="34">
        <v>16</v>
      </c>
      <c r="C367" s="34">
        <v>450</v>
      </c>
      <c r="D367" s="34">
        <v>1</v>
      </c>
      <c r="E367" s="179">
        <v>43514</v>
      </c>
      <c r="F367" s="180">
        <v>5280</v>
      </c>
      <c r="G367" s="34">
        <v>7510</v>
      </c>
      <c r="H367" s="180">
        <v>6975</v>
      </c>
      <c r="I367" s="34"/>
      <c r="J367" s="181">
        <f t="shared" si="0"/>
        <v>31.563421828908556</v>
      </c>
      <c r="K367" s="182"/>
      <c r="L367" s="182"/>
      <c r="M367" s="182"/>
      <c r="N367" s="182"/>
    </row>
    <row r="368" spans="1:14" ht="15.75" customHeight="1" x14ac:dyDescent="0.3">
      <c r="A368" s="34">
        <v>367</v>
      </c>
      <c r="B368" s="34">
        <v>17</v>
      </c>
      <c r="C368" s="34">
        <v>451</v>
      </c>
      <c r="D368" s="34">
        <v>1</v>
      </c>
      <c r="E368" s="179">
        <v>43514</v>
      </c>
      <c r="F368" s="180">
        <v>5275</v>
      </c>
      <c r="G368" s="34">
        <v>8512</v>
      </c>
      <c r="H368" s="180">
        <v>7682</v>
      </c>
      <c r="I368" s="34">
        <v>12</v>
      </c>
      <c r="J368" s="181">
        <f t="shared" si="0"/>
        <v>34.482758620689658</v>
      </c>
      <c r="K368" s="182"/>
      <c r="L368" s="182"/>
      <c r="M368" s="182"/>
      <c r="N368" s="182"/>
    </row>
    <row r="369" spans="1:14" ht="15.75" customHeight="1" x14ac:dyDescent="0.3">
      <c r="A369" s="34">
        <v>368</v>
      </c>
      <c r="B369" s="34">
        <v>18</v>
      </c>
      <c r="C369" s="34">
        <v>451</v>
      </c>
      <c r="D369" s="34">
        <v>1</v>
      </c>
      <c r="E369" s="179">
        <v>43514</v>
      </c>
      <c r="F369" s="180">
        <v>5205</v>
      </c>
      <c r="G369" s="34">
        <v>8416</v>
      </c>
      <c r="H369" s="180">
        <v>7606</v>
      </c>
      <c r="I369" s="34"/>
      <c r="J369" s="181">
        <f t="shared" si="0"/>
        <v>33.735943356934612</v>
      </c>
      <c r="K369" s="182"/>
      <c r="L369" s="182"/>
      <c r="M369" s="182"/>
      <c r="N369" s="182"/>
    </row>
    <row r="370" spans="1:14" ht="15.75" customHeight="1" x14ac:dyDescent="0.3">
      <c r="A370" s="34">
        <v>369</v>
      </c>
      <c r="B370" s="34">
        <v>19</v>
      </c>
      <c r="C370" s="34">
        <v>452</v>
      </c>
      <c r="D370" s="34">
        <v>1</v>
      </c>
      <c r="E370" s="179">
        <v>43514</v>
      </c>
      <c r="F370" s="180">
        <v>5229</v>
      </c>
      <c r="G370" s="34">
        <v>7612</v>
      </c>
      <c r="H370" s="180">
        <v>7240</v>
      </c>
      <c r="I370" s="34">
        <v>9</v>
      </c>
      <c r="J370" s="181">
        <f t="shared" si="0"/>
        <v>18.498259572352062</v>
      </c>
      <c r="K370" s="182"/>
      <c r="L370" s="182"/>
      <c r="M370" s="182"/>
      <c r="N370" s="182"/>
    </row>
    <row r="371" spans="1:14" ht="15.75" customHeight="1" x14ac:dyDescent="0.3">
      <c r="A371" s="34">
        <v>370</v>
      </c>
      <c r="B371" s="34">
        <v>20</v>
      </c>
      <c r="C371" s="34">
        <v>452</v>
      </c>
      <c r="D371" s="34">
        <v>1</v>
      </c>
      <c r="E371" s="179">
        <v>43514</v>
      </c>
      <c r="F371" s="180">
        <v>5190</v>
      </c>
      <c r="G371" s="34">
        <v>7365</v>
      </c>
      <c r="H371" s="180">
        <v>7028</v>
      </c>
      <c r="I371" s="34"/>
      <c r="J371" s="181">
        <f t="shared" si="0"/>
        <v>18.33514689880305</v>
      </c>
      <c r="K371" s="182"/>
      <c r="L371" s="182"/>
      <c r="M371" s="182"/>
      <c r="N371" s="182"/>
    </row>
    <row r="372" spans="1:14" ht="15.75" customHeight="1" x14ac:dyDescent="0.3">
      <c r="A372" s="34">
        <v>371</v>
      </c>
      <c r="B372" s="34">
        <v>21</v>
      </c>
      <c r="C372" s="34">
        <v>453</v>
      </c>
      <c r="D372" s="34">
        <v>1</v>
      </c>
      <c r="E372" s="179">
        <v>43514</v>
      </c>
      <c r="F372" s="180">
        <v>5224</v>
      </c>
      <c r="G372" s="34">
        <v>8747</v>
      </c>
      <c r="H372" s="180">
        <v>7962</v>
      </c>
      <c r="I372" s="34">
        <v>8</v>
      </c>
      <c r="J372" s="181">
        <f t="shared" si="0"/>
        <v>28.670562454346239</v>
      </c>
      <c r="K372" s="182"/>
      <c r="L372" s="182"/>
      <c r="M372" s="182"/>
      <c r="N372" s="182"/>
    </row>
    <row r="373" spans="1:14" ht="15.75" customHeight="1" x14ac:dyDescent="0.3">
      <c r="A373" s="34">
        <v>372</v>
      </c>
      <c r="B373" s="34">
        <v>22</v>
      </c>
      <c r="C373" s="34">
        <v>453</v>
      </c>
      <c r="D373" s="34">
        <v>1</v>
      </c>
      <c r="E373" s="179">
        <v>43514</v>
      </c>
      <c r="F373" s="180">
        <v>5276</v>
      </c>
      <c r="G373" s="34">
        <v>8496</v>
      </c>
      <c r="H373" s="180">
        <v>7764</v>
      </c>
      <c r="I373" s="34"/>
      <c r="J373" s="181">
        <f t="shared" si="0"/>
        <v>29.421221864951768</v>
      </c>
      <c r="K373" s="182"/>
      <c r="L373" s="182"/>
      <c r="M373" s="182"/>
      <c r="N373" s="182"/>
    </row>
    <row r="374" spans="1:14" ht="15.75" customHeight="1" x14ac:dyDescent="0.3">
      <c r="A374" s="34">
        <v>373</v>
      </c>
      <c r="B374" s="34">
        <v>23</v>
      </c>
      <c r="C374" s="34">
        <v>454</v>
      </c>
      <c r="D374" s="34">
        <v>1</v>
      </c>
      <c r="E374" s="179">
        <v>43514</v>
      </c>
      <c r="F374" s="180">
        <v>5261</v>
      </c>
      <c r="G374" s="34">
        <v>8118</v>
      </c>
      <c r="H374" s="180">
        <v>7448</v>
      </c>
      <c r="I374" s="34">
        <v>11</v>
      </c>
      <c r="J374" s="181">
        <f t="shared" si="0"/>
        <v>30.635573845450388</v>
      </c>
      <c r="K374" s="182"/>
      <c r="L374" s="182"/>
      <c r="M374" s="182"/>
      <c r="N374" s="182"/>
    </row>
    <row r="375" spans="1:14" ht="15.75" customHeight="1" x14ac:dyDescent="0.3">
      <c r="A375" s="34">
        <v>374</v>
      </c>
      <c r="B375" s="34">
        <v>24</v>
      </c>
      <c r="C375" s="34">
        <v>454</v>
      </c>
      <c r="D375" s="34">
        <v>1</v>
      </c>
      <c r="E375" s="179">
        <v>43514</v>
      </c>
      <c r="F375" s="180">
        <v>5196</v>
      </c>
      <c r="G375" s="34">
        <v>7891</v>
      </c>
      <c r="H375" s="180">
        <v>7254</v>
      </c>
      <c r="I375" s="34"/>
      <c r="J375" s="181">
        <f t="shared" si="0"/>
        <v>30.952380952380953</v>
      </c>
      <c r="K375" s="182"/>
      <c r="L375" s="182"/>
      <c r="M375" s="182"/>
      <c r="N375" s="182"/>
    </row>
    <row r="376" spans="1:14" ht="15.75" customHeight="1" x14ac:dyDescent="0.3">
      <c r="A376" s="34">
        <v>375</v>
      </c>
      <c r="B376" s="34">
        <v>25</v>
      </c>
      <c r="C376" s="34">
        <v>456</v>
      </c>
      <c r="D376" s="34">
        <v>1</v>
      </c>
      <c r="E376" s="179">
        <v>43514</v>
      </c>
      <c r="F376" s="180">
        <v>5238</v>
      </c>
      <c r="G376" s="34">
        <v>10179</v>
      </c>
      <c r="H376" s="180">
        <v>8613</v>
      </c>
      <c r="I376" s="34">
        <v>10</v>
      </c>
      <c r="J376" s="181">
        <f t="shared" si="0"/>
        <v>46.400000000000006</v>
      </c>
      <c r="K376" s="182"/>
      <c r="L376" s="182"/>
      <c r="M376" s="182"/>
      <c r="N376" s="182"/>
    </row>
    <row r="377" spans="1:14" ht="15.75" customHeight="1" x14ac:dyDescent="0.3">
      <c r="A377" s="34">
        <v>376</v>
      </c>
      <c r="B377" s="34">
        <v>26</v>
      </c>
      <c r="C377" s="34">
        <v>456</v>
      </c>
      <c r="D377" s="34">
        <v>1</v>
      </c>
      <c r="E377" s="179">
        <v>43514</v>
      </c>
      <c r="F377" s="180">
        <v>5207</v>
      </c>
      <c r="G377" s="34">
        <v>9918</v>
      </c>
      <c r="H377" s="180">
        <v>8396</v>
      </c>
      <c r="I377" s="34"/>
      <c r="J377" s="181">
        <f t="shared" si="0"/>
        <v>47.726560050172466</v>
      </c>
      <c r="K377" s="182"/>
      <c r="L377" s="182"/>
      <c r="M377" s="182"/>
      <c r="N377" s="182"/>
    </row>
    <row r="378" spans="1:14" ht="15.75" customHeight="1" x14ac:dyDescent="0.3">
      <c r="A378" s="34">
        <v>377</v>
      </c>
      <c r="B378" s="34">
        <v>27</v>
      </c>
      <c r="C378" s="34">
        <v>457</v>
      </c>
      <c r="D378" s="34">
        <v>1</v>
      </c>
      <c r="E378" s="179">
        <v>43514</v>
      </c>
      <c r="F378" s="180">
        <v>5236</v>
      </c>
      <c r="G378" s="34">
        <v>8872</v>
      </c>
      <c r="H378" s="180">
        <v>7947</v>
      </c>
      <c r="I378" s="34">
        <v>10</v>
      </c>
      <c r="J378" s="181">
        <f t="shared" si="0"/>
        <v>34.120250829952049</v>
      </c>
      <c r="K378" s="182"/>
      <c r="L378" s="182"/>
      <c r="M378" s="182"/>
      <c r="N378" s="182"/>
    </row>
    <row r="379" spans="1:14" ht="15.75" customHeight="1" x14ac:dyDescent="0.3">
      <c r="A379" s="34">
        <v>378</v>
      </c>
      <c r="B379" s="34">
        <v>28</v>
      </c>
      <c r="C379" s="34">
        <v>457</v>
      </c>
      <c r="D379" s="34">
        <v>1</v>
      </c>
      <c r="E379" s="179">
        <v>43514</v>
      </c>
      <c r="F379" s="180">
        <v>5216</v>
      </c>
      <c r="G379" s="34">
        <v>9152</v>
      </c>
      <c r="H379" s="180">
        <v>8115</v>
      </c>
      <c r="I379" s="34"/>
      <c r="J379" s="181">
        <f t="shared" si="0"/>
        <v>35.770955501897205</v>
      </c>
      <c r="K379" s="182"/>
      <c r="L379" s="182"/>
      <c r="M379" s="182"/>
      <c r="N379" s="182"/>
    </row>
    <row r="380" spans="1:14" ht="15.75" customHeight="1" x14ac:dyDescent="0.3">
      <c r="A380" s="34">
        <v>379</v>
      </c>
      <c r="B380" s="34">
        <v>29</v>
      </c>
      <c r="C380" s="34">
        <v>458</v>
      </c>
      <c r="D380" s="34">
        <v>1</v>
      </c>
      <c r="E380" s="179">
        <v>43514</v>
      </c>
      <c r="F380" s="180">
        <v>5292</v>
      </c>
      <c r="G380" s="34">
        <v>8566</v>
      </c>
      <c r="H380" s="180">
        <v>7739</v>
      </c>
      <c r="I380" s="34">
        <v>10</v>
      </c>
      <c r="J380" s="181">
        <f t="shared" si="0"/>
        <v>33.796485492439722</v>
      </c>
      <c r="K380" s="182"/>
      <c r="L380" s="182"/>
      <c r="M380" s="182"/>
      <c r="N380" s="182"/>
    </row>
    <row r="381" spans="1:14" ht="15.75" customHeight="1" x14ac:dyDescent="0.3">
      <c r="A381" s="34">
        <v>380</v>
      </c>
      <c r="B381" s="34">
        <v>30</v>
      </c>
      <c r="C381" s="34">
        <v>458</v>
      </c>
      <c r="D381" s="34">
        <v>1</v>
      </c>
      <c r="E381" s="179">
        <v>43514</v>
      </c>
      <c r="F381" s="180">
        <v>5244</v>
      </c>
      <c r="G381" s="34">
        <v>8551</v>
      </c>
      <c r="H381" s="180">
        <v>7746</v>
      </c>
      <c r="I381" s="34"/>
      <c r="J381" s="181">
        <f t="shared" si="0"/>
        <v>32.174260591526775</v>
      </c>
      <c r="K381" s="182"/>
      <c r="L381" s="182"/>
      <c r="M381" s="182"/>
      <c r="N381" s="182"/>
    </row>
    <row r="382" spans="1:14" ht="15.75" customHeight="1" x14ac:dyDescent="0.3">
      <c r="A382" s="34">
        <v>381</v>
      </c>
      <c r="B382" s="34">
        <v>31</v>
      </c>
      <c r="C382" s="34">
        <v>460</v>
      </c>
      <c r="D382" s="34">
        <v>1</v>
      </c>
      <c r="E382" s="179">
        <v>43514</v>
      </c>
      <c r="F382" s="180">
        <v>5227</v>
      </c>
      <c r="G382" s="34">
        <v>6926</v>
      </c>
      <c r="H382" s="180">
        <v>6604</v>
      </c>
      <c r="I382" s="34">
        <v>11</v>
      </c>
      <c r="J382" s="181">
        <f t="shared" si="0"/>
        <v>23.384168482207699</v>
      </c>
      <c r="K382" s="182"/>
      <c r="L382" s="182"/>
      <c r="M382" s="182"/>
      <c r="N382" s="182"/>
    </row>
    <row r="383" spans="1:14" ht="15.75" customHeight="1" x14ac:dyDescent="0.3">
      <c r="A383" s="34">
        <v>382</v>
      </c>
      <c r="B383" s="34">
        <v>32</v>
      </c>
      <c r="C383" s="34">
        <v>460</v>
      </c>
      <c r="D383" s="34">
        <v>1</v>
      </c>
      <c r="E383" s="179">
        <v>43514</v>
      </c>
      <c r="F383" s="180">
        <v>5214</v>
      </c>
      <c r="G383" s="34">
        <v>6787</v>
      </c>
      <c r="H383" s="180">
        <v>6503</v>
      </c>
      <c r="I383" s="34"/>
      <c r="J383" s="181">
        <f t="shared" si="0"/>
        <v>22.032583397982933</v>
      </c>
      <c r="K383" s="182"/>
      <c r="L383" s="182"/>
      <c r="M383" s="182"/>
      <c r="N383" s="182"/>
    </row>
    <row r="384" spans="1:14" ht="15.75" customHeight="1" x14ac:dyDescent="0.3">
      <c r="A384" s="34">
        <v>383</v>
      </c>
      <c r="B384" s="34">
        <v>33</v>
      </c>
      <c r="C384" s="34">
        <v>461</v>
      </c>
      <c r="D384" s="34">
        <v>1</v>
      </c>
      <c r="E384" s="179">
        <v>43514</v>
      </c>
      <c r="F384" s="180">
        <v>5203</v>
      </c>
      <c r="G384" s="34">
        <v>7920</v>
      </c>
      <c r="H384" s="180">
        <v>7336</v>
      </c>
      <c r="I384" s="34">
        <v>9</v>
      </c>
      <c r="J384" s="181">
        <f t="shared" si="0"/>
        <v>27.379278012189406</v>
      </c>
      <c r="K384" s="182"/>
      <c r="L384" s="182"/>
      <c r="M384" s="182"/>
      <c r="N384" s="182"/>
    </row>
    <row r="385" spans="1:14" ht="15.75" customHeight="1" x14ac:dyDescent="0.3">
      <c r="A385" s="34">
        <v>384</v>
      </c>
      <c r="B385" s="34">
        <v>34</v>
      </c>
      <c r="C385" s="34">
        <v>461</v>
      </c>
      <c r="D385" s="34">
        <v>1</v>
      </c>
      <c r="E385" s="179">
        <v>43514</v>
      </c>
      <c r="F385" s="180">
        <v>5191</v>
      </c>
      <c r="G385" s="34">
        <v>7703</v>
      </c>
      <c r="H385" s="180">
        <v>7176</v>
      </c>
      <c r="I385" s="34"/>
      <c r="J385" s="181">
        <f t="shared" si="0"/>
        <v>26.549118387909321</v>
      </c>
      <c r="K385" s="182"/>
      <c r="L385" s="182"/>
      <c r="M385" s="182"/>
      <c r="N385" s="182"/>
    </row>
    <row r="386" spans="1:14" ht="15.75" customHeight="1" x14ac:dyDescent="0.3">
      <c r="A386" s="34">
        <v>385</v>
      </c>
      <c r="B386" s="34">
        <v>35</v>
      </c>
      <c r="C386" s="34">
        <v>462</v>
      </c>
      <c r="D386" s="34">
        <v>1</v>
      </c>
      <c r="E386" s="179">
        <v>43514</v>
      </c>
      <c r="F386" s="180">
        <v>5280</v>
      </c>
      <c r="G386" s="34">
        <v>7547</v>
      </c>
      <c r="H386" s="180">
        <v>7046</v>
      </c>
      <c r="I386" s="34">
        <v>9</v>
      </c>
      <c r="J386" s="181">
        <f t="shared" si="0"/>
        <v>28.36919592298981</v>
      </c>
      <c r="K386" s="182"/>
      <c r="L386" s="182"/>
      <c r="M386" s="182"/>
      <c r="N386" s="182"/>
    </row>
    <row r="387" spans="1:14" ht="15.75" customHeight="1" x14ac:dyDescent="0.3">
      <c r="A387" s="34">
        <v>386</v>
      </c>
      <c r="B387" s="34">
        <v>36</v>
      </c>
      <c r="C387" s="34">
        <v>462</v>
      </c>
      <c r="D387" s="34">
        <v>1</v>
      </c>
      <c r="E387" s="179">
        <v>43514</v>
      </c>
      <c r="F387" s="180">
        <v>5219</v>
      </c>
      <c r="G387" s="34">
        <v>7578</v>
      </c>
      <c r="H387" s="180">
        <v>7061</v>
      </c>
      <c r="I387" s="34"/>
      <c r="J387" s="181">
        <f t="shared" si="0"/>
        <v>28.067318132464713</v>
      </c>
      <c r="K387" s="182"/>
      <c r="L387" s="182"/>
      <c r="M387" s="182"/>
      <c r="N387" s="182"/>
    </row>
    <row r="388" spans="1:14" ht="15.75" customHeight="1" x14ac:dyDescent="0.3">
      <c r="A388" s="34">
        <v>387</v>
      </c>
      <c r="B388" s="34">
        <v>37</v>
      </c>
      <c r="C388" s="34">
        <v>465</v>
      </c>
      <c r="D388" s="34">
        <v>1</v>
      </c>
      <c r="E388" s="179">
        <v>43514</v>
      </c>
      <c r="F388" s="180">
        <v>5225</v>
      </c>
      <c r="G388" s="34">
        <v>8472</v>
      </c>
      <c r="H388" s="180">
        <v>7863</v>
      </c>
      <c r="I388" s="34">
        <v>9</v>
      </c>
      <c r="J388" s="181">
        <f t="shared" si="0"/>
        <v>23.085670962850642</v>
      </c>
      <c r="K388" s="182"/>
      <c r="L388" s="182"/>
      <c r="M388" s="182"/>
      <c r="N388" s="182"/>
    </row>
    <row r="389" spans="1:14" ht="15.75" customHeight="1" x14ac:dyDescent="0.3">
      <c r="A389" s="34">
        <v>388</v>
      </c>
      <c r="B389" s="34">
        <v>38</v>
      </c>
      <c r="C389" s="34">
        <v>465</v>
      </c>
      <c r="D389" s="34">
        <v>1</v>
      </c>
      <c r="E389" s="179">
        <v>43514</v>
      </c>
      <c r="F389" s="180">
        <v>5241</v>
      </c>
      <c r="G389" s="34">
        <v>8290</v>
      </c>
      <c r="H389" s="180">
        <v>7738</v>
      </c>
      <c r="I389" s="34"/>
      <c r="J389" s="181">
        <f t="shared" si="0"/>
        <v>22.106527833400079</v>
      </c>
      <c r="K389" s="182"/>
      <c r="L389" s="182"/>
      <c r="M389" s="182"/>
      <c r="N389" s="182"/>
    </row>
    <row r="390" spans="1:14" ht="15.75" customHeight="1" x14ac:dyDescent="0.3">
      <c r="A390" s="34">
        <v>389</v>
      </c>
      <c r="B390" s="34">
        <v>39</v>
      </c>
      <c r="C390" s="34">
        <v>467</v>
      </c>
      <c r="D390" s="34">
        <v>1</v>
      </c>
      <c r="E390" s="179">
        <v>43514</v>
      </c>
      <c r="F390" s="180">
        <v>5245</v>
      </c>
      <c r="G390" s="34">
        <v>7029</v>
      </c>
      <c r="H390" s="180">
        <v>6774</v>
      </c>
      <c r="I390" s="34">
        <v>10</v>
      </c>
      <c r="J390" s="181">
        <f t="shared" si="0"/>
        <v>16.677567037279267</v>
      </c>
      <c r="K390" s="182"/>
      <c r="L390" s="182"/>
      <c r="M390" s="182"/>
      <c r="N390" s="182"/>
    </row>
    <row r="391" spans="1:14" ht="15.75" customHeight="1" x14ac:dyDescent="0.3">
      <c r="A391" s="34">
        <v>390</v>
      </c>
      <c r="B391" s="34">
        <v>40</v>
      </c>
      <c r="C391" s="34">
        <v>467</v>
      </c>
      <c r="D391" s="34">
        <v>1</v>
      </c>
      <c r="E391" s="179">
        <v>43514</v>
      </c>
      <c r="F391" s="180">
        <v>5216</v>
      </c>
      <c r="G391" s="34">
        <v>7106</v>
      </c>
      <c r="H391" s="180">
        <v>6840</v>
      </c>
      <c r="I391" s="34"/>
      <c r="J391" s="181">
        <f t="shared" si="0"/>
        <v>16.379310344827587</v>
      </c>
      <c r="K391" s="182"/>
      <c r="L391" s="182"/>
      <c r="M391" s="182"/>
      <c r="N391" s="182"/>
    </row>
    <row r="392" spans="1:14" ht="15.75" customHeight="1" x14ac:dyDescent="0.3">
      <c r="A392" s="34">
        <v>391</v>
      </c>
      <c r="B392" s="34">
        <v>41</v>
      </c>
      <c r="C392" s="34">
        <v>468</v>
      </c>
      <c r="D392" s="34">
        <v>1</v>
      </c>
      <c r="E392" s="179">
        <v>43514</v>
      </c>
      <c r="F392" s="180">
        <v>5264</v>
      </c>
      <c r="G392" s="34">
        <v>7383</v>
      </c>
      <c r="H392" s="180">
        <v>7054</v>
      </c>
      <c r="I392" s="34">
        <v>11</v>
      </c>
      <c r="J392" s="181">
        <f t="shared" si="0"/>
        <v>18.379888268156424</v>
      </c>
      <c r="K392" s="182"/>
      <c r="L392" s="182"/>
      <c r="M392" s="182"/>
      <c r="N392" s="182"/>
    </row>
    <row r="393" spans="1:14" ht="15.75" customHeight="1" x14ac:dyDescent="0.3">
      <c r="A393" s="34">
        <v>392</v>
      </c>
      <c r="B393" s="34">
        <v>42</v>
      </c>
      <c r="C393" s="34">
        <v>468</v>
      </c>
      <c r="D393" s="34">
        <v>1</v>
      </c>
      <c r="E393" s="179">
        <v>43514</v>
      </c>
      <c r="F393" s="180">
        <v>5270</v>
      </c>
      <c r="G393" s="34">
        <v>7369</v>
      </c>
      <c r="H393" s="180">
        <v>7021</v>
      </c>
      <c r="I393" s="34"/>
      <c r="J393" s="181">
        <f t="shared" si="0"/>
        <v>19.87435750999429</v>
      </c>
      <c r="K393" s="182"/>
      <c r="L393" s="182"/>
      <c r="M393" s="182"/>
      <c r="N393" s="182"/>
    </row>
    <row r="394" spans="1:14" ht="15.75" customHeight="1" x14ac:dyDescent="0.3">
      <c r="A394" s="34">
        <v>393</v>
      </c>
      <c r="B394" s="34">
        <v>43</v>
      </c>
      <c r="C394" s="34">
        <v>101</v>
      </c>
      <c r="D394" s="34">
        <v>2</v>
      </c>
      <c r="E394" s="179">
        <v>43517</v>
      </c>
      <c r="F394" s="180">
        <v>5211</v>
      </c>
      <c r="G394" s="34">
        <v>6772</v>
      </c>
      <c r="H394" s="180">
        <v>6127</v>
      </c>
      <c r="I394" s="34">
        <v>10</v>
      </c>
      <c r="J394" s="181">
        <f t="shared" si="0"/>
        <v>70.414847161572041</v>
      </c>
      <c r="K394" s="182"/>
      <c r="L394" s="182"/>
      <c r="M394" s="182"/>
      <c r="N394" s="182"/>
    </row>
    <row r="395" spans="1:14" ht="15.75" customHeight="1" x14ac:dyDescent="0.3">
      <c r="A395" s="34">
        <v>394</v>
      </c>
      <c r="B395" s="34">
        <v>44</v>
      </c>
      <c r="C395" s="34">
        <v>101</v>
      </c>
      <c r="D395" s="34">
        <v>2</v>
      </c>
      <c r="E395" s="179">
        <v>43517</v>
      </c>
      <c r="F395" s="180">
        <v>5218</v>
      </c>
      <c r="G395" s="34">
        <v>6781</v>
      </c>
      <c r="H395" s="180">
        <v>6171</v>
      </c>
      <c r="I395" s="34"/>
      <c r="J395" s="181">
        <f t="shared" si="0"/>
        <v>64.0083945435467</v>
      </c>
      <c r="K395" s="182"/>
      <c r="L395" s="182"/>
      <c r="M395" s="182"/>
      <c r="N395" s="182"/>
    </row>
    <row r="396" spans="1:14" ht="15.75" customHeight="1" x14ac:dyDescent="0.3">
      <c r="A396" s="34">
        <v>395</v>
      </c>
      <c r="B396" s="34">
        <v>45</v>
      </c>
      <c r="C396" s="34">
        <v>103</v>
      </c>
      <c r="D396" s="34">
        <v>2</v>
      </c>
      <c r="E396" s="179">
        <v>43517</v>
      </c>
      <c r="F396" s="180">
        <v>5211</v>
      </c>
      <c r="G396" s="34">
        <v>8973</v>
      </c>
      <c r="H396" s="180">
        <v>7561</v>
      </c>
      <c r="I396" s="34">
        <v>9</v>
      </c>
      <c r="J396" s="181">
        <f t="shared" si="0"/>
        <v>60.085106382978722</v>
      </c>
      <c r="K396" s="182"/>
      <c r="L396" s="182"/>
      <c r="M396" s="182"/>
      <c r="N396" s="182"/>
    </row>
    <row r="397" spans="1:14" ht="15.75" customHeight="1" x14ac:dyDescent="0.3">
      <c r="A397" s="34">
        <v>396</v>
      </c>
      <c r="B397" s="34">
        <v>46</v>
      </c>
      <c r="C397" s="34">
        <v>103</v>
      </c>
      <c r="D397" s="34">
        <v>2</v>
      </c>
      <c r="E397" s="179">
        <v>43517</v>
      </c>
      <c r="F397" s="180">
        <v>5260</v>
      </c>
      <c r="G397" s="34">
        <v>8782</v>
      </c>
      <c r="H397" s="180"/>
      <c r="I397" s="34"/>
      <c r="J397" s="181">
        <f t="shared" si="0"/>
        <v>-166.95817490494295</v>
      </c>
      <c r="K397" s="182"/>
      <c r="L397" s="182"/>
      <c r="M397" s="182"/>
      <c r="N397" s="182"/>
    </row>
    <row r="398" spans="1:14" ht="15.75" customHeight="1" x14ac:dyDescent="0.3">
      <c r="A398" s="34">
        <v>397</v>
      </c>
      <c r="B398" s="34">
        <v>47</v>
      </c>
      <c r="C398" s="34">
        <v>106</v>
      </c>
      <c r="D398" s="34">
        <v>2</v>
      </c>
      <c r="E398" s="179">
        <v>43517</v>
      </c>
      <c r="F398" s="180">
        <v>5258</v>
      </c>
      <c r="G398" s="34">
        <v>7767</v>
      </c>
      <c r="H398" s="180">
        <v>7075</v>
      </c>
      <c r="I398" s="34">
        <v>11</v>
      </c>
      <c r="J398" s="181">
        <f t="shared" si="0"/>
        <v>38.084755090809026</v>
      </c>
      <c r="K398" s="182"/>
      <c r="L398" s="182"/>
      <c r="M398" s="182"/>
      <c r="N398" s="182"/>
    </row>
    <row r="399" spans="1:14" ht="15.75" customHeight="1" x14ac:dyDescent="0.3">
      <c r="A399" s="34">
        <v>398</v>
      </c>
      <c r="B399" s="34">
        <v>48</v>
      </c>
      <c r="C399" s="34">
        <v>106</v>
      </c>
      <c r="D399" s="34">
        <v>2</v>
      </c>
      <c r="E399" s="179">
        <v>43517</v>
      </c>
      <c r="F399" s="180">
        <v>5245</v>
      </c>
      <c r="G399" s="34">
        <v>7753</v>
      </c>
      <c r="H399" s="180">
        <v>7079</v>
      </c>
      <c r="I399" s="34"/>
      <c r="J399" s="181">
        <f t="shared" si="0"/>
        <v>36.750272628135221</v>
      </c>
      <c r="K399" s="182"/>
      <c r="L399" s="182"/>
      <c r="M399" s="182"/>
      <c r="N399" s="182"/>
    </row>
    <row r="400" spans="1:14" ht="15.75" customHeight="1" x14ac:dyDescent="0.3">
      <c r="A400" s="34">
        <v>399</v>
      </c>
      <c r="B400" s="34">
        <v>49</v>
      </c>
      <c r="C400" s="34">
        <v>110</v>
      </c>
      <c r="D400" s="34">
        <v>2</v>
      </c>
      <c r="E400" s="179">
        <v>43517</v>
      </c>
      <c r="F400" s="180">
        <v>5203</v>
      </c>
      <c r="G400" s="34">
        <v>8264</v>
      </c>
      <c r="H400" s="180">
        <v>7369</v>
      </c>
      <c r="I400" s="34">
        <v>9</v>
      </c>
      <c r="J400" s="181">
        <f t="shared" si="0"/>
        <v>41.320406278855032</v>
      </c>
      <c r="K400" s="182"/>
      <c r="L400" s="182"/>
      <c r="M400" s="182"/>
      <c r="N400" s="182"/>
    </row>
    <row r="401" spans="1:14" ht="15.75" customHeight="1" x14ac:dyDescent="0.3">
      <c r="A401" s="34">
        <v>400</v>
      </c>
      <c r="B401" s="34">
        <v>50</v>
      </c>
      <c r="C401" s="34">
        <v>110</v>
      </c>
      <c r="D401" s="34">
        <v>2</v>
      </c>
      <c r="E401" s="179">
        <v>43517</v>
      </c>
      <c r="F401" s="180">
        <v>5251</v>
      </c>
      <c r="G401" s="34">
        <v>8352</v>
      </c>
      <c r="H401" s="180">
        <v>7484</v>
      </c>
      <c r="I401" s="34"/>
      <c r="J401" s="181">
        <f t="shared" si="0"/>
        <v>38.871473354231973</v>
      </c>
      <c r="K401" s="182"/>
      <c r="L401" s="182"/>
      <c r="M401" s="182"/>
      <c r="N401" s="182"/>
    </row>
    <row r="402" spans="1:14" ht="15.75" customHeight="1" x14ac:dyDescent="0.3">
      <c r="A402" s="34">
        <v>401</v>
      </c>
      <c r="B402" s="34">
        <v>51</v>
      </c>
      <c r="C402" s="34">
        <v>111</v>
      </c>
      <c r="D402" s="34">
        <v>2</v>
      </c>
      <c r="E402" s="179">
        <v>43517</v>
      </c>
      <c r="F402" s="180">
        <v>5234</v>
      </c>
      <c r="G402" s="34">
        <v>8326</v>
      </c>
      <c r="H402" s="180">
        <v>7244</v>
      </c>
      <c r="I402" s="34">
        <v>12</v>
      </c>
      <c r="J402" s="181">
        <f t="shared" si="0"/>
        <v>53.830845771144276</v>
      </c>
      <c r="K402" s="182"/>
      <c r="L402" s="182"/>
      <c r="M402" s="182"/>
      <c r="N402" s="182"/>
    </row>
    <row r="403" spans="1:14" ht="15.75" customHeight="1" x14ac:dyDescent="0.3">
      <c r="A403" s="34">
        <v>402</v>
      </c>
      <c r="B403" s="34">
        <v>52</v>
      </c>
      <c r="C403" s="34">
        <v>111</v>
      </c>
      <c r="D403" s="34">
        <v>2</v>
      </c>
      <c r="E403" s="179">
        <v>43517</v>
      </c>
      <c r="F403" s="180">
        <v>5234</v>
      </c>
      <c r="G403" s="34">
        <v>8609</v>
      </c>
      <c r="H403" s="180">
        <v>7395</v>
      </c>
      <c r="I403" s="34"/>
      <c r="J403" s="181">
        <f t="shared" si="0"/>
        <v>56.177695511337348</v>
      </c>
      <c r="K403" s="182"/>
      <c r="L403" s="182"/>
      <c r="M403" s="182"/>
      <c r="N403" s="182"/>
    </row>
    <row r="404" spans="1:14" ht="15.75" customHeight="1" x14ac:dyDescent="0.3">
      <c r="A404" s="34">
        <v>403</v>
      </c>
      <c r="B404" s="34">
        <v>53</v>
      </c>
      <c r="C404" s="34">
        <v>113</v>
      </c>
      <c r="D404" s="34">
        <v>2</v>
      </c>
      <c r="E404" s="179">
        <v>43517</v>
      </c>
      <c r="F404" s="180">
        <v>5232</v>
      </c>
      <c r="G404" s="34">
        <v>8195</v>
      </c>
      <c r="H404" s="180">
        <v>7123</v>
      </c>
      <c r="I404" s="34">
        <v>10</v>
      </c>
      <c r="J404" s="181">
        <f t="shared" si="0"/>
        <v>56.689582231623483</v>
      </c>
      <c r="K404" s="182"/>
      <c r="L404" s="182"/>
      <c r="M404" s="182"/>
      <c r="N404" s="182"/>
    </row>
    <row r="405" spans="1:14" ht="15.75" customHeight="1" x14ac:dyDescent="0.3">
      <c r="A405" s="34">
        <v>404</v>
      </c>
      <c r="B405" s="34">
        <v>54</v>
      </c>
      <c r="C405" s="34">
        <v>113</v>
      </c>
      <c r="D405" s="34">
        <v>2</v>
      </c>
      <c r="E405" s="179">
        <v>43517</v>
      </c>
      <c r="F405" s="180">
        <v>5271</v>
      </c>
      <c r="G405" s="34">
        <v>8156</v>
      </c>
      <c r="H405" s="180">
        <v>7102</v>
      </c>
      <c r="I405" s="34"/>
      <c r="J405" s="181">
        <f t="shared" si="0"/>
        <v>57.564172583287821</v>
      </c>
      <c r="K405" s="182"/>
      <c r="L405" s="182"/>
      <c r="M405" s="182"/>
      <c r="N405" s="182"/>
    </row>
    <row r="406" spans="1:14" ht="15.75" customHeight="1" x14ac:dyDescent="0.3">
      <c r="A406" s="34">
        <v>405</v>
      </c>
      <c r="B406" s="34">
        <v>55</v>
      </c>
      <c r="C406" s="34">
        <v>114</v>
      </c>
      <c r="D406" s="34">
        <v>2</v>
      </c>
      <c r="E406" s="179">
        <v>43517</v>
      </c>
      <c r="F406" s="180">
        <v>5269</v>
      </c>
      <c r="G406" s="34">
        <v>8982</v>
      </c>
      <c r="H406" s="180">
        <v>7554</v>
      </c>
      <c r="I406" s="34">
        <v>10</v>
      </c>
      <c r="J406" s="181">
        <f t="shared" si="0"/>
        <v>62.494529540481402</v>
      </c>
      <c r="K406" s="182"/>
      <c r="L406" s="182"/>
      <c r="M406" s="182"/>
      <c r="N406" s="182"/>
    </row>
    <row r="407" spans="1:14" ht="15.75" customHeight="1" x14ac:dyDescent="0.3">
      <c r="A407" s="34">
        <v>406</v>
      </c>
      <c r="B407" s="34">
        <v>56</v>
      </c>
      <c r="C407" s="34">
        <v>114</v>
      </c>
      <c r="D407" s="34">
        <v>2</v>
      </c>
      <c r="E407" s="179">
        <v>43517</v>
      </c>
      <c r="F407" s="180">
        <v>5254</v>
      </c>
      <c r="G407" s="34">
        <v>8794</v>
      </c>
      <c r="H407" s="180">
        <v>7441</v>
      </c>
      <c r="I407" s="34"/>
      <c r="J407" s="181">
        <f t="shared" si="0"/>
        <v>61.865569272976686</v>
      </c>
      <c r="K407" s="182"/>
      <c r="L407" s="182"/>
      <c r="M407" s="182"/>
      <c r="N407" s="182"/>
    </row>
    <row r="408" spans="1:14" ht="15.75" customHeight="1" x14ac:dyDescent="0.3">
      <c r="A408" s="34">
        <v>407</v>
      </c>
      <c r="B408" s="34">
        <v>57</v>
      </c>
      <c r="C408" s="34">
        <v>117</v>
      </c>
      <c r="D408" s="34">
        <v>2</v>
      </c>
      <c r="E408" s="179">
        <v>43517</v>
      </c>
      <c r="F408" s="180">
        <v>5257</v>
      </c>
      <c r="G408" s="34">
        <v>8725</v>
      </c>
      <c r="H408" s="180">
        <v>7462</v>
      </c>
      <c r="I408" s="34">
        <v>9</v>
      </c>
      <c r="J408" s="181">
        <f t="shared" si="0"/>
        <v>57.278911564625844</v>
      </c>
      <c r="K408" s="182"/>
      <c r="L408" s="182"/>
      <c r="M408" s="182"/>
      <c r="N408" s="182"/>
    </row>
    <row r="409" spans="1:14" ht="15.75" customHeight="1" x14ac:dyDescent="0.3">
      <c r="A409" s="34">
        <v>408</v>
      </c>
      <c r="B409" s="34">
        <v>58</v>
      </c>
      <c r="C409" s="34">
        <v>117</v>
      </c>
      <c r="D409" s="34">
        <v>2</v>
      </c>
      <c r="E409" s="179">
        <v>43517</v>
      </c>
      <c r="F409" s="180">
        <v>5320</v>
      </c>
      <c r="G409" s="34">
        <v>8644</v>
      </c>
      <c r="H409" s="180">
        <v>7445</v>
      </c>
      <c r="I409" s="34"/>
      <c r="J409" s="181">
        <f t="shared" si="0"/>
        <v>56.423529411764704</v>
      </c>
      <c r="K409" s="182"/>
      <c r="L409" s="182"/>
      <c r="M409" s="182"/>
      <c r="N409" s="182"/>
    </row>
    <row r="410" spans="1:14" ht="15.75" customHeight="1" x14ac:dyDescent="0.3">
      <c r="A410" s="34">
        <v>409</v>
      </c>
      <c r="B410" s="34">
        <v>59</v>
      </c>
      <c r="C410" s="34">
        <v>118</v>
      </c>
      <c r="D410" s="34">
        <v>2</v>
      </c>
      <c r="E410" s="179">
        <v>43517</v>
      </c>
      <c r="F410" s="180">
        <v>5278</v>
      </c>
      <c r="G410" s="34">
        <v>8691</v>
      </c>
      <c r="H410" s="180">
        <v>7431</v>
      </c>
      <c r="I410" s="34">
        <v>11</v>
      </c>
      <c r="J410" s="181">
        <f t="shared" si="0"/>
        <v>58.522991175104508</v>
      </c>
      <c r="K410" s="182"/>
      <c r="L410" s="182"/>
      <c r="M410" s="182"/>
      <c r="N410" s="182"/>
    </row>
    <row r="411" spans="1:14" ht="15.75" customHeight="1" x14ac:dyDescent="0.3">
      <c r="A411" s="34">
        <v>410</v>
      </c>
      <c r="B411" s="34">
        <v>60</v>
      </c>
      <c r="C411" s="34">
        <v>118</v>
      </c>
      <c r="D411" s="34">
        <v>2</v>
      </c>
      <c r="E411" s="179">
        <v>43517</v>
      </c>
      <c r="F411" s="180">
        <v>5220</v>
      </c>
      <c r="G411" s="34">
        <v>8742</v>
      </c>
      <c r="H411" s="180">
        <v>7461</v>
      </c>
      <c r="I411" s="34"/>
      <c r="J411" s="181">
        <f t="shared" si="0"/>
        <v>57.161981258366801</v>
      </c>
      <c r="K411" s="182"/>
      <c r="L411" s="182"/>
      <c r="M411" s="182"/>
      <c r="N411" s="182"/>
    </row>
    <row r="412" spans="1:14" ht="15.75" customHeight="1" x14ac:dyDescent="0.3">
      <c r="A412" s="34">
        <v>411</v>
      </c>
      <c r="B412" s="34">
        <v>61</v>
      </c>
      <c r="C412" s="34">
        <v>119</v>
      </c>
      <c r="D412" s="34">
        <v>2</v>
      </c>
      <c r="E412" s="179">
        <v>43517</v>
      </c>
      <c r="F412" s="180">
        <v>5212</v>
      </c>
      <c r="G412" s="34">
        <v>7956</v>
      </c>
      <c r="H412" s="180">
        <v>7026</v>
      </c>
      <c r="I412" s="34">
        <v>9</v>
      </c>
      <c r="J412" s="181">
        <f t="shared" si="0"/>
        <v>51.267916207276734</v>
      </c>
      <c r="K412" s="182"/>
      <c r="L412" s="182"/>
      <c r="M412" s="182"/>
      <c r="N412" s="182"/>
    </row>
    <row r="413" spans="1:14" ht="15.75" customHeight="1" x14ac:dyDescent="0.3">
      <c r="A413" s="34">
        <v>412</v>
      </c>
      <c r="B413" s="34">
        <v>62</v>
      </c>
      <c r="C413" s="34">
        <v>119</v>
      </c>
      <c r="D413" s="34">
        <v>2</v>
      </c>
      <c r="E413" s="179">
        <v>43517</v>
      </c>
      <c r="F413" s="180">
        <v>5209</v>
      </c>
      <c r="G413" s="34">
        <v>7917</v>
      </c>
      <c r="H413" s="180">
        <v>6992</v>
      </c>
      <c r="I413" s="34"/>
      <c r="J413" s="181">
        <f t="shared" si="0"/>
        <v>51.87885586090858</v>
      </c>
      <c r="K413" s="182"/>
      <c r="L413" s="182"/>
      <c r="M413" s="182"/>
      <c r="N413" s="182"/>
    </row>
    <row r="414" spans="1:14" ht="15.75" customHeight="1" x14ac:dyDescent="0.3">
      <c r="A414" s="34">
        <v>413</v>
      </c>
      <c r="B414" s="34">
        <v>63</v>
      </c>
      <c r="C414" s="34">
        <v>122</v>
      </c>
      <c r="D414" s="34">
        <v>2</v>
      </c>
      <c r="E414" s="179">
        <v>43517</v>
      </c>
      <c r="F414" s="180">
        <v>5214</v>
      </c>
      <c r="G414" s="34">
        <v>8871</v>
      </c>
      <c r="H414" s="180">
        <v>7767</v>
      </c>
      <c r="I414" s="34">
        <v>9</v>
      </c>
      <c r="J414" s="181">
        <f t="shared" si="0"/>
        <v>43.243243243243242</v>
      </c>
      <c r="K414" s="182"/>
      <c r="L414" s="182"/>
      <c r="M414" s="182"/>
      <c r="N414" s="182"/>
    </row>
    <row r="415" spans="1:14" ht="15.75" customHeight="1" x14ac:dyDescent="0.3">
      <c r="A415" s="34">
        <v>414</v>
      </c>
      <c r="B415" s="34">
        <v>64</v>
      </c>
      <c r="C415" s="34">
        <v>122</v>
      </c>
      <c r="D415" s="34">
        <v>2</v>
      </c>
      <c r="E415" s="179">
        <v>43517</v>
      </c>
      <c r="F415" s="180">
        <v>5232</v>
      </c>
      <c r="G415" s="34">
        <v>8892</v>
      </c>
      <c r="H415" s="180">
        <v>7767</v>
      </c>
      <c r="I415" s="34"/>
      <c r="J415" s="181">
        <f t="shared" si="0"/>
        <v>44.378698224852073</v>
      </c>
      <c r="K415" s="182"/>
      <c r="L415" s="182"/>
      <c r="M415" s="182"/>
      <c r="N415" s="182"/>
    </row>
    <row r="416" spans="1:14" ht="15.75" customHeight="1" x14ac:dyDescent="0.3">
      <c r="A416" s="34">
        <v>415</v>
      </c>
      <c r="B416" s="34">
        <v>65</v>
      </c>
      <c r="C416" s="34">
        <v>126</v>
      </c>
      <c r="D416" s="34">
        <v>2</v>
      </c>
      <c r="E416" s="179">
        <v>43517</v>
      </c>
      <c r="F416" s="180">
        <v>5215</v>
      </c>
      <c r="G416" s="34">
        <v>7476</v>
      </c>
      <c r="H416" s="180">
        <v>6971</v>
      </c>
      <c r="I416" s="34">
        <v>10</v>
      </c>
      <c r="J416" s="181">
        <f t="shared" si="0"/>
        <v>28.75854214123007</v>
      </c>
      <c r="K416" s="182"/>
      <c r="L416" s="182"/>
      <c r="M416" s="182"/>
      <c r="N416" s="182"/>
    </row>
    <row r="417" spans="1:14" ht="15.75" customHeight="1" x14ac:dyDescent="0.3">
      <c r="A417" s="34">
        <v>416</v>
      </c>
      <c r="B417" s="34">
        <v>66</v>
      </c>
      <c r="C417" s="34">
        <v>126</v>
      </c>
      <c r="D417" s="34">
        <v>2</v>
      </c>
      <c r="E417" s="179">
        <v>43517</v>
      </c>
      <c r="F417" s="180">
        <v>5279</v>
      </c>
      <c r="G417" s="34">
        <v>7628</v>
      </c>
      <c r="H417" s="180">
        <v>7098</v>
      </c>
      <c r="I417" s="34"/>
      <c r="J417" s="181">
        <f t="shared" si="0"/>
        <v>29.136888400219902</v>
      </c>
      <c r="K417" s="182"/>
      <c r="L417" s="182"/>
      <c r="M417" s="182"/>
      <c r="N417" s="182"/>
    </row>
    <row r="418" spans="1:14" ht="15.75" customHeight="1" x14ac:dyDescent="0.3">
      <c r="A418" s="34">
        <v>417</v>
      </c>
      <c r="B418" s="34">
        <v>67</v>
      </c>
      <c r="C418" s="34">
        <v>127</v>
      </c>
      <c r="D418" s="34">
        <v>2</v>
      </c>
      <c r="E418" s="179">
        <v>43517</v>
      </c>
      <c r="F418" s="180">
        <v>5217</v>
      </c>
      <c r="G418" s="34">
        <v>8483</v>
      </c>
      <c r="H418" s="180">
        <v>6984</v>
      </c>
      <c r="I418" s="34">
        <v>11</v>
      </c>
      <c r="J418" s="181">
        <f t="shared" si="0"/>
        <v>84.833050367855122</v>
      </c>
      <c r="K418" s="182"/>
      <c r="L418" s="182"/>
      <c r="M418" s="182"/>
      <c r="N418" s="182"/>
    </row>
    <row r="419" spans="1:14" ht="15.75" customHeight="1" x14ac:dyDescent="0.3">
      <c r="A419" s="34">
        <v>418</v>
      </c>
      <c r="B419" s="34">
        <v>68</v>
      </c>
      <c r="C419" s="34">
        <v>127</v>
      </c>
      <c r="D419" s="34">
        <v>2</v>
      </c>
      <c r="E419" s="179">
        <v>43517</v>
      </c>
      <c r="F419" s="180">
        <v>5288</v>
      </c>
      <c r="G419" s="34">
        <v>8700</v>
      </c>
      <c r="H419" s="180">
        <v>7105</v>
      </c>
      <c r="I419" s="34"/>
      <c r="J419" s="181">
        <f t="shared" si="0"/>
        <v>87.782058337919651</v>
      </c>
      <c r="K419" s="182"/>
      <c r="L419" s="182"/>
      <c r="M419" s="182"/>
      <c r="N419" s="182"/>
    </row>
    <row r="420" spans="1:14" ht="15.75" customHeight="1" x14ac:dyDescent="0.3">
      <c r="A420" s="34">
        <v>419</v>
      </c>
      <c r="B420" s="34">
        <v>69</v>
      </c>
      <c r="C420" s="34">
        <v>130</v>
      </c>
      <c r="D420" s="34">
        <v>2</v>
      </c>
      <c r="E420" s="179">
        <v>43517</v>
      </c>
      <c r="F420" s="180">
        <v>5248</v>
      </c>
      <c r="G420" s="34">
        <v>8028</v>
      </c>
      <c r="H420" s="180">
        <v>7164</v>
      </c>
      <c r="I420" s="34">
        <v>10</v>
      </c>
      <c r="J420" s="181">
        <f t="shared" si="0"/>
        <v>45.093945720250524</v>
      </c>
      <c r="K420" s="182"/>
      <c r="L420" s="182"/>
      <c r="M420" s="182"/>
      <c r="N420" s="182"/>
    </row>
    <row r="421" spans="1:14" ht="15.75" customHeight="1" x14ac:dyDescent="0.3">
      <c r="A421" s="34">
        <v>420</v>
      </c>
      <c r="B421" s="34">
        <v>70</v>
      </c>
      <c r="C421" s="34">
        <v>130</v>
      </c>
      <c r="D421" s="34">
        <v>2</v>
      </c>
      <c r="E421" s="179">
        <v>43517</v>
      </c>
      <c r="F421" s="180">
        <v>5266</v>
      </c>
      <c r="G421" s="34">
        <v>8158</v>
      </c>
      <c r="H421" s="180">
        <v>7294</v>
      </c>
      <c r="I421" s="34"/>
      <c r="J421" s="181">
        <f t="shared" si="0"/>
        <v>42.603550295857993</v>
      </c>
      <c r="K421" s="182"/>
      <c r="L421" s="182"/>
      <c r="M421" s="182"/>
      <c r="N421" s="182"/>
    </row>
    <row r="422" spans="1:14" ht="15.75" customHeight="1" x14ac:dyDescent="0.3">
      <c r="A422" s="34">
        <v>421</v>
      </c>
      <c r="B422" s="34">
        <v>71</v>
      </c>
      <c r="C422" s="34">
        <v>132</v>
      </c>
      <c r="D422" s="34">
        <v>2</v>
      </c>
      <c r="E422" s="179">
        <v>43517</v>
      </c>
      <c r="F422" s="180">
        <v>5256</v>
      </c>
      <c r="G422" s="34">
        <v>8253</v>
      </c>
      <c r="H422" s="180">
        <v>7101</v>
      </c>
      <c r="I422" s="34">
        <v>9</v>
      </c>
      <c r="J422" s="181">
        <f t="shared" si="0"/>
        <v>62.439024390243901</v>
      </c>
      <c r="K422" s="182"/>
      <c r="L422" s="182"/>
      <c r="M422" s="182"/>
      <c r="N422" s="182"/>
    </row>
    <row r="423" spans="1:14" ht="15.75" customHeight="1" x14ac:dyDescent="0.3">
      <c r="A423" s="34">
        <v>422</v>
      </c>
      <c r="B423" s="34">
        <v>72</v>
      </c>
      <c r="C423" s="34">
        <v>132</v>
      </c>
      <c r="D423" s="34">
        <v>2</v>
      </c>
      <c r="E423" s="179">
        <v>43517</v>
      </c>
      <c r="F423" s="180">
        <v>5223</v>
      </c>
      <c r="G423" s="34">
        <v>8350</v>
      </c>
      <c r="H423" s="180">
        <v>7153</v>
      </c>
      <c r="I423" s="34"/>
      <c r="J423" s="181">
        <f t="shared" si="0"/>
        <v>62.020725388601036</v>
      </c>
      <c r="K423" s="182"/>
      <c r="L423" s="182"/>
      <c r="M423" s="182"/>
      <c r="N423" s="182"/>
    </row>
    <row r="424" spans="1:14" ht="15.75" customHeight="1" x14ac:dyDescent="0.3">
      <c r="A424" s="34">
        <v>423</v>
      </c>
      <c r="B424" s="34">
        <v>73</v>
      </c>
      <c r="C424" s="34">
        <v>135</v>
      </c>
      <c r="D424" s="34">
        <v>2</v>
      </c>
      <c r="E424" s="179">
        <v>43517</v>
      </c>
      <c r="F424" s="180">
        <v>5203</v>
      </c>
      <c r="G424" s="34">
        <v>8607</v>
      </c>
      <c r="H424" s="180">
        <v>7517</v>
      </c>
      <c r="I424" s="34">
        <v>10</v>
      </c>
      <c r="J424" s="181">
        <f t="shared" si="0"/>
        <v>47.104580812445981</v>
      </c>
      <c r="K424" s="182"/>
      <c r="L424" s="182"/>
      <c r="M424" s="182"/>
      <c r="N424" s="182"/>
    </row>
    <row r="425" spans="1:14" ht="15.75" customHeight="1" x14ac:dyDescent="0.3">
      <c r="A425" s="34">
        <v>424</v>
      </c>
      <c r="B425" s="34">
        <v>74</v>
      </c>
      <c r="C425" s="34">
        <v>135</v>
      </c>
      <c r="D425" s="34">
        <v>2</v>
      </c>
      <c r="E425" s="179">
        <v>43517</v>
      </c>
      <c r="F425" s="180">
        <v>5309</v>
      </c>
      <c r="G425" s="34">
        <v>8798</v>
      </c>
      <c r="H425" s="180">
        <v>7659</v>
      </c>
      <c r="I425" s="34"/>
      <c r="J425" s="181">
        <f t="shared" si="0"/>
        <v>48.468085106382979</v>
      </c>
      <c r="K425" s="182"/>
      <c r="L425" s="182"/>
      <c r="M425" s="182"/>
      <c r="N425" s="182"/>
    </row>
    <row r="426" spans="1:14" ht="15.75" customHeight="1" x14ac:dyDescent="0.3">
      <c r="A426" s="34">
        <v>425</v>
      </c>
      <c r="B426" s="34">
        <v>75</v>
      </c>
      <c r="C426" s="34">
        <v>136</v>
      </c>
      <c r="D426" s="34">
        <v>2</v>
      </c>
      <c r="E426" s="179">
        <v>43517</v>
      </c>
      <c r="F426" s="180">
        <v>5226</v>
      </c>
      <c r="G426" s="34">
        <v>7564</v>
      </c>
      <c r="H426" s="180">
        <v>6821</v>
      </c>
      <c r="I426" s="34">
        <v>9</v>
      </c>
      <c r="J426" s="181">
        <f t="shared" si="0"/>
        <v>46.58307210031348</v>
      </c>
      <c r="K426" s="182"/>
      <c r="L426" s="182"/>
      <c r="M426" s="182"/>
      <c r="N426" s="182"/>
    </row>
    <row r="427" spans="1:14" ht="15.75" customHeight="1" x14ac:dyDescent="0.3">
      <c r="A427" s="34">
        <v>426</v>
      </c>
      <c r="B427" s="34">
        <v>76</v>
      </c>
      <c r="C427" s="34">
        <v>136</v>
      </c>
      <c r="D427" s="34">
        <v>2</v>
      </c>
      <c r="E427" s="179">
        <v>43517</v>
      </c>
      <c r="F427" s="180">
        <v>5239</v>
      </c>
      <c r="G427" s="34">
        <v>7645</v>
      </c>
      <c r="H427" s="180">
        <v>6853</v>
      </c>
      <c r="I427" s="34"/>
      <c r="J427" s="181">
        <f t="shared" si="0"/>
        <v>49.070631970260223</v>
      </c>
      <c r="K427" s="182"/>
      <c r="L427" s="182"/>
      <c r="M427" s="182"/>
      <c r="N427" s="182"/>
    </row>
    <row r="428" spans="1:14" ht="15.75" customHeight="1" x14ac:dyDescent="0.3">
      <c r="A428" s="34">
        <v>427</v>
      </c>
      <c r="B428" s="34">
        <v>77</v>
      </c>
      <c r="C428" s="34">
        <v>137</v>
      </c>
      <c r="D428" s="34">
        <v>2</v>
      </c>
      <c r="E428" s="179">
        <v>43517</v>
      </c>
      <c r="F428" s="180">
        <v>5212</v>
      </c>
      <c r="G428" s="34">
        <v>8944</v>
      </c>
      <c r="H428" s="180">
        <v>7503</v>
      </c>
      <c r="I428" s="34">
        <v>9</v>
      </c>
      <c r="J428" s="181">
        <f t="shared" si="0"/>
        <v>62.898297686599733</v>
      </c>
      <c r="K428" s="182"/>
      <c r="L428" s="182"/>
      <c r="M428" s="182"/>
      <c r="N428" s="182"/>
    </row>
    <row r="429" spans="1:14" ht="15.75" customHeight="1" x14ac:dyDescent="0.3">
      <c r="A429" s="34">
        <v>428</v>
      </c>
      <c r="B429" s="34">
        <v>78</v>
      </c>
      <c r="C429" s="34">
        <v>137</v>
      </c>
      <c r="D429" s="34">
        <v>2</v>
      </c>
      <c r="E429" s="179">
        <v>43517</v>
      </c>
      <c r="F429" s="180">
        <v>5245</v>
      </c>
      <c r="G429" s="34">
        <v>9013</v>
      </c>
      <c r="H429" s="180">
        <v>7606</v>
      </c>
      <c r="I429" s="34"/>
      <c r="J429" s="181">
        <f t="shared" si="0"/>
        <v>59.593392630241425</v>
      </c>
      <c r="K429" s="182"/>
      <c r="L429" s="182"/>
      <c r="M429" s="182"/>
      <c r="N429" s="182"/>
    </row>
    <row r="430" spans="1:14" ht="15.75" customHeight="1" x14ac:dyDescent="0.3">
      <c r="A430" s="34">
        <v>429</v>
      </c>
      <c r="B430" s="34">
        <v>79</v>
      </c>
      <c r="C430" s="34">
        <v>138</v>
      </c>
      <c r="D430" s="34">
        <v>2</v>
      </c>
      <c r="E430" s="179">
        <v>43517</v>
      </c>
      <c r="F430" s="180">
        <v>5242</v>
      </c>
      <c r="G430" s="34">
        <v>6688</v>
      </c>
      <c r="H430" s="180">
        <v>6404</v>
      </c>
      <c r="I430" s="34">
        <v>9</v>
      </c>
      <c r="J430" s="181">
        <f t="shared" si="0"/>
        <v>24.440619621342513</v>
      </c>
      <c r="K430" s="182"/>
      <c r="L430" s="182"/>
      <c r="M430" s="182"/>
      <c r="N430" s="182"/>
    </row>
    <row r="431" spans="1:14" ht="15.75" customHeight="1" x14ac:dyDescent="0.3">
      <c r="A431" s="34">
        <v>430</v>
      </c>
      <c r="B431" s="34">
        <v>80</v>
      </c>
      <c r="C431" s="34">
        <v>138</v>
      </c>
      <c r="D431" s="34">
        <v>2</v>
      </c>
      <c r="E431" s="179">
        <v>43517</v>
      </c>
      <c r="F431" s="180">
        <v>5245</v>
      </c>
      <c r="G431" s="34">
        <v>6848</v>
      </c>
      <c r="H431" s="180">
        <v>6512</v>
      </c>
      <c r="I431" s="34"/>
      <c r="J431" s="181">
        <f t="shared" si="0"/>
        <v>26.519337016574585</v>
      </c>
      <c r="K431" s="182"/>
      <c r="L431" s="182"/>
      <c r="M431" s="182"/>
      <c r="N431" s="182"/>
    </row>
    <row r="432" spans="1:14" ht="15.75" customHeight="1" x14ac:dyDescent="0.3">
      <c r="A432" s="34">
        <v>431</v>
      </c>
      <c r="B432" s="34">
        <v>81</v>
      </c>
      <c r="C432" s="34">
        <v>140</v>
      </c>
      <c r="D432" s="34">
        <v>2</v>
      </c>
      <c r="E432" s="179">
        <v>43517</v>
      </c>
      <c r="F432" s="180">
        <v>5180</v>
      </c>
      <c r="G432" s="34">
        <v>8161</v>
      </c>
      <c r="H432" s="180">
        <v>7190</v>
      </c>
      <c r="I432" s="34">
        <v>10</v>
      </c>
      <c r="J432" s="181">
        <f t="shared" si="0"/>
        <v>48.308457711442784</v>
      </c>
      <c r="K432" s="182"/>
      <c r="L432" s="182"/>
      <c r="M432" s="182"/>
      <c r="N432" s="182"/>
    </row>
    <row r="433" spans="1:14" ht="15.75" customHeight="1" x14ac:dyDescent="0.3">
      <c r="A433" s="34">
        <v>432</v>
      </c>
      <c r="B433" s="34">
        <v>82</v>
      </c>
      <c r="C433" s="34">
        <v>140</v>
      </c>
      <c r="D433" s="34">
        <v>2</v>
      </c>
      <c r="E433" s="179">
        <v>43517</v>
      </c>
      <c r="F433" s="180">
        <v>5194</v>
      </c>
      <c r="G433" s="34">
        <v>8122</v>
      </c>
      <c r="H433" s="180">
        <v>7160</v>
      </c>
      <c r="I433" s="34"/>
      <c r="J433" s="181">
        <f t="shared" si="0"/>
        <v>48.93184130213632</v>
      </c>
      <c r="K433" s="182"/>
      <c r="L433" s="182"/>
      <c r="M433" s="182"/>
      <c r="N433" s="182"/>
    </row>
    <row r="434" spans="1:14" ht="15.75" customHeight="1" x14ac:dyDescent="0.3">
      <c r="A434" s="34">
        <v>433</v>
      </c>
      <c r="B434" s="34">
        <v>83</v>
      </c>
      <c r="C434" s="34">
        <v>141</v>
      </c>
      <c r="D434" s="34">
        <v>2</v>
      </c>
      <c r="E434" s="179">
        <v>43517</v>
      </c>
      <c r="F434" s="180">
        <v>5294</v>
      </c>
      <c r="G434" s="34">
        <v>8226</v>
      </c>
      <c r="H434" s="180">
        <v>7371</v>
      </c>
      <c r="I434" s="34">
        <v>9</v>
      </c>
      <c r="J434" s="181">
        <f t="shared" si="0"/>
        <v>41.165142031776604</v>
      </c>
      <c r="K434" s="182"/>
      <c r="L434" s="182"/>
      <c r="M434" s="182"/>
      <c r="N434" s="182"/>
    </row>
    <row r="435" spans="1:14" ht="15.75" customHeight="1" x14ac:dyDescent="0.3">
      <c r="A435" s="34">
        <v>434</v>
      </c>
      <c r="B435" s="34">
        <v>84</v>
      </c>
      <c r="C435" s="34">
        <v>141</v>
      </c>
      <c r="D435" s="34">
        <v>2</v>
      </c>
      <c r="E435" s="179">
        <v>43517</v>
      </c>
      <c r="F435" s="180">
        <v>5375</v>
      </c>
      <c r="G435" s="34">
        <v>8231</v>
      </c>
      <c r="H435" s="180">
        <v>7405</v>
      </c>
      <c r="I435" s="34"/>
      <c r="J435" s="181">
        <f t="shared" si="0"/>
        <v>40.689655172413794</v>
      </c>
      <c r="K435" s="182"/>
      <c r="L435" s="182"/>
      <c r="M435" s="182"/>
      <c r="N435" s="182"/>
    </row>
    <row r="436" spans="1:14" ht="15.75" customHeight="1" x14ac:dyDescent="0.3">
      <c r="A436" s="34">
        <v>435</v>
      </c>
      <c r="B436" s="34">
        <v>85</v>
      </c>
      <c r="C436" s="34">
        <v>142</v>
      </c>
      <c r="D436" s="34">
        <v>2</v>
      </c>
      <c r="E436" s="179">
        <v>43517</v>
      </c>
      <c r="F436" s="180">
        <v>5253</v>
      </c>
      <c r="G436" s="34">
        <v>9137</v>
      </c>
      <c r="H436" s="180">
        <v>7778</v>
      </c>
      <c r="I436" s="34">
        <v>10</v>
      </c>
      <c r="J436" s="181">
        <f t="shared" si="0"/>
        <v>53.821782178217823</v>
      </c>
      <c r="K436" s="182"/>
      <c r="L436" s="182"/>
      <c r="M436" s="182"/>
      <c r="N436" s="182"/>
    </row>
    <row r="437" spans="1:14" ht="15.75" customHeight="1" x14ac:dyDescent="0.3">
      <c r="A437" s="34">
        <v>436</v>
      </c>
      <c r="B437" s="34">
        <v>86</v>
      </c>
      <c r="C437" s="34">
        <v>142</v>
      </c>
      <c r="D437" s="34">
        <v>2</v>
      </c>
      <c r="E437" s="179">
        <v>43517</v>
      </c>
      <c r="F437" s="180">
        <v>5281</v>
      </c>
      <c r="G437" s="34">
        <v>9388</v>
      </c>
      <c r="H437" s="180">
        <v>7972</v>
      </c>
      <c r="I437" s="34"/>
      <c r="J437" s="181">
        <f t="shared" si="0"/>
        <v>52.619843924191741</v>
      </c>
      <c r="K437" s="182"/>
      <c r="L437" s="182"/>
      <c r="M437" s="182"/>
      <c r="N437" s="182"/>
    </row>
    <row r="438" spans="1:14" ht="15.75" customHeight="1" x14ac:dyDescent="0.3">
      <c r="A438" s="34">
        <v>437</v>
      </c>
      <c r="B438" s="34">
        <v>87</v>
      </c>
      <c r="C438" s="34">
        <v>145</v>
      </c>
      <c r="D438" s="34">
        <v>2</v>
      </c>
      <c r="E438" s="179">
        <v>43517</v>
      </c>
      <c r="F438" s="180">
        <v>5250</v>
      </c>
      <c r="G438" s="34">
        <v>8384</v>
      </c>
      <c r="H438" s="180">
        <v>7272</v>
      </c>
      <c r="I438" s="34">
        <v>10</v>
      </c>
      <c r="J438" s="181">
        <f t="shared" si="0"/>
        <v>54.995054401582586</v>
      </c>
      <c r="K438" s="182"/>
      <c r="L438" s="182"/>
      <c r="M438" s="182"/>
      <c r="N438" s="182"/>
    </row>
    <row r="439" spans="1:14" ht="15.75" customHeight="1" x14ac:dyDescent="0.3">
      <c r="A439" s="34">
        <v>438</v>
      </c>
      <c r="B439" s="34">
        <v>88</v>
      </c>
      <c r="C439" s="34">
        <v>145</v>
      </c>
      <c r="D439" s="34">
        <v>2</v>
      </c>
      <c r="E439" s="179">
        <v>43517</v>
      </c>
      <c r="F439" s="180">
        <v>5241</v>
      </c>
      <c r="G439" s="34">
        <v>8358</v>
      </c>
      <c r="H439" s="180">
        <v>7220</v>
      </c>
      <c r="I439" s="34"/>
      <c r="J439" s="181">
        <f t="shared" si="0"/>
        <v>57.503789792824655</v>
      </c>
      <c r="K439" s="182"/>
      <c r="L439" s="182"/>
      <c r="M439" s="182"/>
      <c r="N439" s="182"/>
    </row>
    <row r="440" spans="1:14" ht="15.75" customHeight="1" x14ac:dyDescent="0.3">
      <c r="A440" s="34">
        <v>439</v>
      </c>
      <c r="B440" s="34">
        <v>89</v>
      </c>
      <c r="C440" s="34">
        <v>151</v>
      </c>
      <c r="D440" s="34">
        <v>2</v>
      </c>
      <c r="E440" s="179">
        <v>43517</v>
      </c>
      <c r="F440" s="180">
        <v>5188</v>
      </c>
      <c r="G440" s="34">
        <v>8685</v>
      </c>
      <c r="H440" s="180">
        <v>7329</v>
      </c>
      <c r="I440" s="34">
        <v>10</v>
      </c>
      <c r="J440" s="181">
        <f t="shared" si="0"/>
        <v>63.334890238206441</v>
      </c>
      <c r="K440" s="182"/>
      <c r="L440" s="182"/>
      <c r="M440" s="182"/>
      <c r="N440" s="182"/>
    </row>
    <row r="441" spans="1:14" ht="15.75" customHeight="1" x14ac:dyDescent="0.3">
      <c r="A441" s="34">
        <v>440</v>
      </c>
      <c r="B441" s="34">
        <v>90</v>
      </c>
      <c r="C441" s="34">
        <v>151</v>
      </c>
      <c r="D441" s="34">
        <v>2</v>
      </c>
      <c r="E441" s="179">
        <v>43517</v>
      </c>
      <c r="F441" s="180">
        <v>5202</v>
      </c>
      <c r="G441" s="34">
        <v>9002</v>
      </c>
      <c r="H441" s="180">
        <v>7584</v>
      </c>
      <c r="I441" s="34"/>
      <c r="J441" s="181">
        <f t="shared" si="0"/>
        <v>59.529806884970618</v>
      </c>
      <c r="K441" s="182"/>
      <c r="L441" s="182"/>
      <c r="M441" s="182"/>
      <c r="N441" s="182"/>
    </row>
    <row r="442" spans="1:14" ht="15.75" customHeight="1" x14ac:dyDescent="0.3">
      <c r="A442" s="34">
        <v>441</v>
      </c>
      <c r="B442" s="34">
        <v>91</v>
      </c>
      <c r="C442" s="34">
        <v>152</v>
      </c>
      <c r="D442" s="34">
        <v>2</v>
      </c>
      <c r="E442" s="179">
        <v>43517</v>
      </c>
      <c r="F442" s="180">
        <v>5252</v>
      </c>
      <c r="G442" s="34">
        <v>8548</v>
      </c>
      <c r="H442" s="180">
        <v>7983</v>
      </c>
      <c r="I442" s="34">
        <v>9</v>
      </c>
      <c r="J442" s="181">
        <f t="shared" si="0"/>
        <v>20.688392530208716</v>
      </c>
      <c r="K442" s="182"/>
      <c r="L442" s="182"/>
      <c r="M442" s="182"/>
      <c r="N442" s="182"/>
    </row>
    <row r="443" spans="1:14" ht="15.75" customHeight="1" x14ac:dyDescent="0.3">
      <c r="A443" s="34">
        <v>442</v>
      </c>
      <c r="B443" s="34">
        <v>92</v>
      </c>
      <c r="C443" s="34">
        <v>152</v>
      </c>
      <c r="D443" s="34">
        <v>2</v>
      </c>
      <c r="E443" s="179">
        <v>43517</v>
      </c>
      <c r="F443" s="180">
        <v>5241</v>
      </c>
      <c r="G443" s="34">
        <v>8377</v>
      </c>
      <c r="H443" s="180">
        <v>7823</v>
      </c>
      <c r="I443" s="34"/>
      <c r="J443" s="181">
        <f t="shared" si="0"/>
        <v>21.456235476374903</v>
      </c>
      <c r="K443" s="182"/>
      <c r="L443" s="182"/>
      <c r="M443" s="182"/>
      <c r="N443" s="182"/>
    </row>
    <row r="444" spans="1:14" ht="15.75" customHeight="1" x14ac:dyDescent="0.3">
      <c r="A444" s="34">
        <v>443</v>
      </c>
      <c r="B444" s="34">
        <v>93</v>
      </c>
      <c r="C444" s="34">
        <v>155</v>
      </c>
      <c r="D444" s="34">
        <v>2</v>
      </c>
      <c r="E444" s="179">
        <v>43517</v>
      </c>
      <c r="F444" s="180">
        <v>5234</v>
      </c>
      <c r="G444" s="34">
        <v>6699</v>
      </c>
      <c r="H444" s="180">
        <v>6449</v>
      </c>
      <c r="I444" s="34">
        <v>9</v>
      </c>
      <c r="J444" s="181">
        <f t="shared" si="0"/>
        <v>20.5761316872428</v>
      </c>
      <c r="K444" s="182"/>
      <c r="L444" s="182"/>
      <c r="M444" s="182"/>
      <c r="N444" s="182"/>
    </row>
    <row r="445" spans="1:14" ht="15.75" customHeight="1" x14ac:dyDescent="0.3">
      <c r="A445" s="34">
        <v>444</v>
      </c>
      <c r="B445" s="34">
        <v>94</v>
      </c>
      <c r="C445" s="34">
        <v>155</v>
      </c>
      <c r="D445" s="34">
        <v>2</v>
      </c>
      <c r="E445" s="179">
        <v>43517</v>
      </c>
      <c r="F445" s="180">
        <v>5218</v>
      </c>
      <c r="G445" s="34">
        <v>6586</v>
      </c>
      <c r="H445" s="180">
        <v>6341</v>
      </c>
      <c r="I445" s="34"/>
      <c r="J445" s="181">
        <f t="shared" si="0"/>
        <v>21.816562778272484</v>
      </c>
      <c r="K445" s="182"/>
      <c r="L445" s="182"/>
      <c r="M445" s="182"/>
      <c r="N445" s="182"/>
    </row>
    <row r="446" spans="1:14" ht="15.75" customHeight="1" x14ac:dyDescent="0.3">
      <c r="A446" s="34">
        <v>445</v>
      </c>
      <c r="B446" s="34">
        <v>95</v>
      </c>
      <c r="C446" s="34">
        <v>158</v>
      </c>
      <c r="D446" s="34">
        <v>2</v>
      </c>
      <c r="E446" s="179">
        <v>43517</v>
      </c>
      <c r="F446" s="180">
        <v>5232</v>
      </c>
      <c r="G446" s="34">
        <v>8997</v>
      </c>
      <c r="H446" s="180">
        <v>7704</v>
      </c>
      <c r="I446" s="34">
        <v>12</v>
      </c>
      <c r="J446" s="181">
        <f t="shared" si="0"/>
        <v>52.305825242718448</v>
      </c>
      <c r="K446" s="182"/>
      <c r="L446" s="182"/>
      <c r="M446" s="182"/>
      <c r="N446" s="182"/>
    </row>
    <row r="447" spans="1:14" ht="15.75" customHeight="1" x14ac:dyDescent="0.3">
      <c r="A447" s="34">
        <v>446</v>
      </c>
      <c r="B447" s="34">
        <v>96</v>
      </c>
      <c r="C447" s="34">
        <v>158</v>
      </c>
      <c r="D447" s="34">
        <v>2</v>
      </c>
      <c r="E447" s="179">
        <v>43517</v>
      </c>
      <c r="F447" s="180">
        <v>5242</v>
      </c>
      <c r="G447" s="34">
        <v>9035</v>
      </c>
      <c r="H447" s="180">
        <v>7745</v>
      </c>
      <c r="I447" s="34"/>
      <c r="J447" s="181">
        <f t="shared" si="0"/>
        <v>51.538154214942068</v>
      </c>
      <c r="K447" s="182"/>
      <c r="L447" s="182"/>
      <c r="M447" s="182"/>
      <c r="N447" s="182"/>
    </row>
    <row r="448" spans="1:14" ht="15.75" customHeight="1" x14ac:dyDescent="0.3">
      <c r="A448" s="34">
        <v>447</v>
      </c>
      <c r="B448" s="34">
        <v>97</v>
      </c>
      <c r="C448" s="34">
        <v>160</v>
      </c>
      <c r="D448" s="34">
        <v>2</v>
      </c>
      <c r="E448" s="179">
        <v>43517</v>
      </c>
      <c r="F448" s="180">
        <v>5287</v>
      </c>
      <c r="G448" s="34">
        <v>8017</v>
      </c>
      <c r="H448" s="180">
        <v>7112</v>
      </c>
      <c r="I448" s="34">
        <v>10</v>
      </c>
      <c r="J448" s="181">
        <f t="shared" si="0"/>
        <v>49.589041095890416</v>
      </c>
      <c r="K448" s="182"/>
      <c r="L448" s="182"/>
      <c r="M448" s="182"/>
      <c r="N448" s="182"/>
    </row>
    <row r="449" spans="1:14" ht="15.75" customHeight="1" x14ac:dyDescent="0.3">
      <c r="A449" s="34">
        <v>448</v>
      </c>
      <c r="B449" s="34">
        <v>98</v>
      </c>
      <c r="C449" s="34">
        <v>160</v>
      </c>
      <c r="D449" s="34">
        <v>2</v>
      </c>
      <c r="E449" s="179">
        <v>43517</v>
      </c>
      <c r="F449" s="180">
        <v>5252</v>
      </c>
      <c r="G449" s="34">
        <v>7819</v>
      </c>
      <c r="H449" s="180">
        <v>6964</v>
      </c>
      <c r="I449" s="34"/>
      <c r="J449" s="181">
        <f t="shared" si="0"/>
        <v>49.941588785046733</v>
      </c>
      <c r="K449" s="182"/>
      <c r="L449" s="182"/>
      <c r="M449" s="182"/>
      <c r="N449" s="182"/>
    </row>
    <row r="450" spans="1:14" ht="15.75" customHeight="1" x14ac:dyDescent="0.3">
      <c r="A450" s="34">
        <v>449</v>
      </c>
      <c r="B450" s="34">
        <v>99</v>
      </c>
      <c r="C450" s="34">
        <v>166</v>
      </c>
      <c r="D450" s="34">
        <v>2</v>
      </c>
      <c r="E450" s="179">
        <v>43517</v>
      </c>
      <c r="F450" s="180">
        <v>5182</v>
      </c>
      <c r="G450" s="34">
        <v>8686</v>
      </c>
      <c r="H450" s="180">
        <v>7648</v>
      </c>
      <c r="I450" s="34">
        <v>9</v>
      </c>
      <c r="J450" s="181">
        <f t="shared" si="0"/>
        <v>42.092457420924575</v>
      </c>
      <c r="K450" s="182"/>
      <c r="L450" s="182"/>
      <c r="M450" s="182"/>
      <c r="N450" s="182"/>
    </row>
    <row r="451" spans="1:14" ht="15.75" customHeight="1" x14ac:dyDescent="0.3">
      <c r="A451" s="34">
        <v>450</v>
      </c>
      <c r="B451" s="34">
        <v>100</v>
      </c>
      <c r="C451" s="34">
        <v>166</v>
      </c>
      <c r="D451" s="34">
        <v>2</v>
      </c>
      <c r="E451" s="179">
        <v>43517</v>
      </c>
      <c r="F451" s="180">
        <v>5209</v>
      </c>
      <c r="G451" s="34">
        <v>8762</v>
      </c>
      <c r="H451" s="180">
        <v>7717</v>
      </c>
      <c r="I451" s="34"/>
      <c r="J451" s="181">
        <f t="shared" si="0"/>
        <v>41.666666666666671</v>
      </c>
      <c r="K451" s="182"/>
      <c r="L451" s="182"/>
      <c r="M451" s="182"/>
      <c r="N451" s="182"/>
    </row>
    <row r="452" spans="1:14" ht="15.75" customHeight="1" x14ac:dyDescent="0.3">
      <c r="A452" s="34">
        <v>451</v>
      </c>
      <c r="B452" s="34">
        <v>101</v>
      </c>
      <c r="C452" s="34">
        <v>169</v>
      </c>
      <c r="D452" s="34">
        <v>2</v>
      </c>
      <c r="E452" s="179">
        <v>43517</v>
      </c>
      <c r="F452" s="180">
        <v>5208</v>
      </c>
      <c r="G452" s="34">
        <v>8469</v>
      </c>
      <c r="H452" s="180">
        <v>7556</v>
      </c>
      <c r="I452" s="34">
        <v>10</v>
      </c>
      <c r="J452" s="181">
        <f t="shared" si="0"/>
        <v>38.884156729131178</v>
      </c>
      <c r="K452" s="182"/>
      <c r="L452" s="182"/>
      <c r="M452" s="182"/>
      <c r="N452" s="182"/>
    </row>
    <row r="453" spans="1:14" ht="15.75" customHeight="1" x14ac:dyDescent="0.3">
      <c r="A453" s="34">
        <v>452</v>
      </c>
      <c r="B453" s="34">
        <v>102</v>
      </c>
      <c r="C453" s="34">
        <v>169</v>
      </c>
      <c r="D453" s="34">
        <v>2</v>
      </c>
      <c r="E453" s="179">
        <v>43517</v>
      </c>
      <c r="F453" s="180">
        <v>5224</v>
      </c>
      <c r="G453" s="34">
        <v>8439</v>
      </c>
      <c r="H453" s="180">
        <v>7545</v>
      </c>
      <c r="I453" s="34"/>
      <c r="J453" s="181">
        <f t="shared" si="0"/>
        <v>38.517880224041363</v>
      </c>
      <c r="K453" s="182"/>
      <c r="L453" s="182"/>
      <c r="M453" s="182"/>
      <c r="N453" s="182"/>
    </row>
    <row r="454" spans="1:14" ht="15.75" customHeight="1" x14ac:dyDescent="0.3">
      <c r="A454" s="34">
        <v>453</v>
      </c>
      <c r="B454" s="34">
        <v>103</v>
      </c>
      <c r="C454" s="34">
        <v>173</v>
      </c>
      <c r="D454" s="34">
        <v>2</v>
      </c>
      <c r="E454" s="179">
        <v>43517</v>
      </c>
      <c r="F454" s="180">
        <v>5213</v>
      </c>
      <c r="G454" s="34">
        <v>9787</v>
      </c>
      <c r="H454" s="180">
        <v>8089</v>
      </c>
      <c r="I454" s="34">
        <v>9</v>
      </c>
      <c r="J454" s="181">
        <f t="shared" si="0"/>
        <v>59.040333796940189</v>
      </c>
      <c r="K454" s="182"/>
      <c r="L454" s="182"/>
      <c r="M454" s="182"/>
      <c r="N454" s="182"/>
    </row>
    <row r="455" spans="1:14" ht="15.75" customHeight="1" x14ac:dyDescent="0.3">
      <c r="A455" s="34">
        <v>454</v>
      </c>
      <c r="B455" s="34">
        <v>104</v>
      </c>
      <c r="C455" s="34">
        <v>173</v>
      </c>
      <c r="D455" s="34">
        <v>2</v>
      </c>
      <c r="E455" s="179">
        <v>43517</v>
      </c>
      <c r="F455" s="180">
        <v>5257</v>
      </c>
      <c r="G455" s="34">
        <v>9522</v>
      </c>
      <c r="H455" s="180">
        <v>7967</v>
      </c>
      <c r="I455" s="34"/>
      <c r="J455" s="181">
        <f t="shared" si="0"/>
        <v>57.38007380073801</v>
      </c>
      <c r="K455" s="182"/>
      <c r="L455" s="182"/>
      <c r="M455" s="182"/>
      <c r="N455" s="182"/>
    </row>
    <row r="456" spans="1:14" ht="15.75" customHeight="1" x14ac:dyDescent="0.3">
      <c r="A456" s="34">
        <v>455</v>
      </c>
      <c r="B456" s="34">
        <v>105</v>
      </c>
      <c r="C456" s="34">
        <v>174</v>
      </c>
      <c r="D456" s="34">
        <v>2</v>
      </c>
      <c r="E456" s="179">
        <v>43517</v>
      </c>
      <c r="F456" s="180">
        <v>5251</v>
      </c>
      <c r="G456" s="34">
        <v>9646</v>
      </c>
      <c r="H456" s="180">
        <v>8143</v>
      </c>
      <c r="I456" s="34">
        <v>9</v>
      </c>
      <c r="J456" s="181">
        <f t="shared" si="0"/>
        <v>51.970954356846477</v>
      </c>
      <c r="K456" s="182"/>
      <c r="L456" s="182"/>
      <c r="M456" s="182"/>
      <c r="N456" s="182"/>
    </row>
    <row r="457" spans="1:14" ht="15.75" customHeight="1" x14ac:dyDescent="0.3">
      <c r="A457" s="34">
        <v>456</v>
      </c>
      <c r="B457" s="34">
        <v>106</v>
      </c>
      <c r="C457" s="34">
        <v>174</v>
      </c>
      <c r="D457" s="34">
        <v>2</v>
      </c>
      <c r="E457" s="179">
        <v>43517</v>
      </c>
      <c r="F457" s="180">
        <v>5219</v>
      </c>
      <c r="G457" s="34">
        <v>9250</v>
      </c>
      <c r="H457" s="180">
        <v>7835</v>
      </c>
      <c r="I457" s="34"/>
      <c r="J457" s="181">
        <f t="shared" si="0"/>
        <v>54.090214067278289</v>
      </c>
      <c r="K457" s="182"/>
      <c r="L457" s="182"/>
      <c r="M457" s="182"/>
      <c r="N457" s="182"/>
    </row>
    <row r="458" spans="1:14" ht="15.75" customHeight="1" x14ac:dyDescent="0.3">
      <c r="A458" s="34">
        <v>457</v>
      </c>
      <c r="B458" s="34">
        <v>107</v>
      </c>
      <c r="C458" s="34">
        <v>175</v>
      </c>
      <c r="D458" s="34">
        <v>2</v>
      </c>
      <c r="E458" s="179">
        <v>43517</v>
      </c>
      <c r="F458" s="180">
        <v>5226</v>
      </c>
      <c r="G458" s="34">
        <v>8743</v>
      </c>
      <c r="H458" s="180">
        <v>7474</v>
      </c>
      <c r="I458" s="34">
        <v>10</v>
      </c>
      <c r="J458" s="181">
        <f t="shared" si="0"/>
        <v>56.45017793594306</v>
      </c>
      <c r="K458" s="182"/>
      <c r="L458" s="182"/>
      <c r="M458" s="182"/>
      <c r="N458" s="182"/>
    </row>
    <row r="459" spans="1:14" ht="15.75" customHeight="1" x14ac:dyDescent="0.3">
      <c r="A459" s="34">
        <v>458</v>
      </c>
      <c r="B459" s="34">
        <v>108</v>
      </c>
      <c r="C459" s="34">
        <v>175</v>
      </c>
      <c r="D459" s="34">
        <v>2</v>
      </c>
      <c r="E459" s="179">
        <v>43517</v>
      </c>
      <c r="F459" s="180">
        <v>5274</v>
      </c>
      <c r="G459" s="34">
        <v>8826</v>
      </c>
      <c r="H459" s="180">
        <v>7585</v>
      </c>
      <c r="I459" s="34"/>
      <c r="J459" s="181">
        <f t="shared" si="0"/>
        <v>53.699697100822149</v>
      </c>
      <c r="K459" s="182"/>
      <c r="L459" s="182"/>
      <c r="M459" s="182"/>
      <c r="N459" s="182"/>
    </row>
    <row r="460" spans="1:14" ht="15.75" customHeight="1" x14ac:dyDescent="0.3">
      <c r="A460" s="34">
        <v>459</v>
      </c>
      <c r="B460" s="34">
        <v>109</v>
      </c>
      <c r="C460" s="34">
        <v>177</v>
      </c>
      <c r="D460" s="34">
        <v>2</v>
      </c>
      <c r="E460" s="179">
        <v>43517</v>
      </c>
      <c r="F460" s="180">
        <v>5191</v>
      </c>
      <c r="G460" s="34">
        <v>7718</v>
      </c>
      <c r="H460" s="180">
        <v>6948</v>
      </c>
      <c r="I460" s="34">
        <v>9</v>
      </c>
      <c r="J460" s="181">
        <f t="shared" si="0"/>
        <v>43.82470119521912</v>
      </c>
      <c r="K460" s="182"/>
      <c r="L460" s="182"/>
      <c r="M460" s="182"/>
      <c r="N460" s="182"/>
    </row>
    <row r="461" spans="1:14" ht="15.75" customHeight="1" x14ac:dyDescent="0.3">
      <c r="A461" s="34">
        <v>460</v>
      </c>
      <c r="B461" s="34">
        <v>110</v>
      </c>
      <c r="C461" s="34">
        <v>177</v>
      </c>
      <c r="D461" s="34">
        <v>2</v>
      </c>
      <c r="E461" s="179">
        <v>43517</v>
      </c>
      <c r="F461" s="180">
        <v>5243</v>
      </c>
      <c r="G461" s="34">
        <v>7718</v>
      </c>
      <c r="H461" s="180">
        <v>6973</v>
      </c>
      <c r="I461" s="34"/>
      <c r="J461" s="181">
        <f t="shared" si="0"/>
        <v>43.063583815028899</v>
      </c>
      <c r="K461" s="182"/>
      <c r="L461" s="182"/>
      <c r="M461" s="182"/>
      <c r="N461" s="182"/>
    </row>
    <row r="462" spans="1:14" ht="15.75" customHeight="1" x14ac:dyDescent="0.3">
      <c r="A462" s="34">
        <v>461</v>
      </c>
      <c r="B462" s="34">
        <v>111</v>
      </c>
      <c r="C462" s="34">
        <v>179</v>
      </c>
      <c r="D462" s="34">
        <v>2</v>
      </c>
      <c r="E462" s="179">
        <v>43517</v>
      </c>
      <c r="F462" s="180">
        <v>5213</v>
      </c>
      <c r="G462" s="34">
        <v>7770</v>
      </c>
      <c r="H462" s="180">
        <v>6931</v>
      </c>
      <c r="I462" s="34">
        <v>11</v>
      </c>
      <c r="J462" s="181">
        <f t="shared" si="0"/>
        <v>48.835855646100121</v>
      </c>
      <c r="K462" s="182"/>
      <c r="L462" s="182"/>
      <c r="M462" s="182"/>
      <c r="N462" s="182"/>
    </row>
    <row r="463" spans="1:14" ht="15.75" customHeight="1" x14ac:dyDescent="0.3">
      <c r="A463" s="34">
        <v>462</v>
      </c>
      <c r="B463" s="34">
        <v>112</v>
      </c>
      <c r="C463" s="34">
        <v>179</v>
      </c>
      <c r="D463" s="34">
        <v>2</v>
      </c>
      <c r="E463" s="179">
        <v>43517</v>
      </c>
      <c r="F463" s="180">
        <v>5197</v>
      </c>
      <c r="G463" s="34">
        <v>7926</v>
      </c>
      <c r="H463" s="180">
        <v>7055</v>
      </c>
      <c r="I463" s="34"/>
      <c r="J463" s="181">
        <f t="shared" si="0"/>
        <v>46.878363832077504</v>
      </c>
      <c r="K463" s="182"/>
      <c r="L463" s="182"/>
      <c r="M463" s="182"/>
      <c r="N463" s="182"/>
    </row>
    <row r="464" spans="1:14" ht="15.75" customHeight="1" x14ac:dyDescent="0.3">
      <c r="A464" s="34">
        <v>463</v>
      </c>
      <c r="B464" s="34">
        <v>113</v>
      </c>
      <c r="C464" s="34">
        <v>180</v>
      </c>
      <c r="D464" s="34">
        <v>2</v>
      </c>
      <c r="E464" s="179">
        <v>43517</v>
      </c>
      <c r="F464" s="180">
        <v>5283</v>
      </c>
      <c r="G464" s="34">
        <v>8848</v>
      </c>
      <c r="H464" s="180">
        <v>7496</v>
      </c>
      <c r="I464" s="34">
        <v>12</v>
      </c>
      <c r="J464" s="181">
        <f t="shared" si="0"/>
        <v>61.093538183461362</v>
      </c>
      <c r="K464" s="182"/>
      <c r="L464" s="182"/>
      <c r="M464" s="182"/>
      <c r="N464" s="182"/>
    </row>
    <row r="465" spans="1:14" ht="15.75" customHeight="1" x14ac:dyDescent="0.3">
      <c r="A465" s="34">
        <v>464</v>
      </c>
      <c r="B465" s="34">
        <v>114</v>
      </c>
      <c r="C465" s="34">
        <v>180</v>
      </c>
      <c r="D465" s="34">
        <v>2</v>
      </c>
      <c r="E465" s="179">
        <v>43517</v>
      </c>
      <c r="F465" s="180">
        <v>5247</v>
      </c>
      <c r="G465" s="34">
        <v>8816</v>
      </c>
      <c r="H465" s="180">
        <v>7452</v>
      </c>
      <c r="I465" s="34"/>
      <c r="J465" s="181">
        <f t="shared" si="0"/>
        <v>61.859410430838999</v>
      </c>
      <c r="K465" s="182"/>
      <c r="L465" s="182"/>
      <c r="M465" s="182"/>
      <c r="N465" s="182"/>
    </row>
    <row r="466" spans="1:14" ht="15.75" customHeight="1" x14ac:dyDescent="0.3">
      <c r="A466" s="34">
        <v>465</v>
      </c>
      <c r="B466" s="34">
        <v>115</v>
      </c>
      <c r="C466" s="34">
        <v>183</v>
      </c>
      <c r="D466" s="34">
        <v>2</v>
      </c>
      <c r="E466" s="179">
        <v>43517</v>
      </c>
      <c r="F466" s="180">
        <v>5260</v>
      </c>
      <c r="G466" s="34">
        <v>9907</v>
      </c>
      <c r="H466" s="180">
        <v>8457</v>
      </c>
      <c r="I466" s="34">
        <v>10</v>
      </c>
      <c r="J466" s="181">
        <f t="shared" si="0"/>
        <v>45.355020331560837</v>
      </c>
      <c r="K466" s="182"/>
      <c r="L466" s="182"/>
      <c r="M466" s="182"/>
      <c r="N466" s="182"/>
    </row>
    <row r="467" spans="1:14" ht="15.75" customHeight="1" x14ac:dyDescent="0.3">
      <c r="A467" s="34">
        <v>466</v>
      </c>
      <c r="B467" s="34">
        <v>116</v>
      </c>
      <c r="C467" s="34">
        <v>183</v>
      </c>
      <c r="D467" s="34">
        <v>2</v>
      </c>
      <c r="E467" s="179">
        <v>43517</v>
      </c>
      <c r="F467" s="180">
        <v>5263</v>
      </c>
      <c r="G467" s="34">
        <v>10135</v>
      </c>
      <c r="H467" s="180">
        <v>8554</v>
      </c>
      <c r="I467" s="34"/>
      <c r="J467" s="181">
        <f t="shared" si="0"/>
        <v>48.040109389243391</v>
      </c>
      <c r="K467" s="182"/>
      <c r="L467" s="182"/>
      <c r="M467" s="182"/>
      <c r="N467" s="182"/>
    </row>
    <row r="468" spans="1:14" ht="15.75" customHeight="1" x14ac:dyDescent="0.3">
      <c r="A468" s="34">
        <v>467</v>
      </c>
      <c r="B468" s="34">
        <v>117</v>
      </c>
      <c r="C468" s="34">
        <v>184</v>
      </c>
      <c r="D468" s="34">
        <v>2</v>
      </c>
      <c r="E468" s="179">
        <v>43517</v>
      </c>
      <c r="F468" s="180">
        <v>5221</v>
      </c>
      <c r="G468" s="34">
        <v>8481</v>
      </c>
      <c r="H468" s="180">
        <v>7337</v>
      </c>
      <c r="I468" s="34">
        <v>10</v>
      </c>
      <c r="J468" s="181">
        <f t="shared" si="0"/>
        <v>54.06427221172023</v>
      </c>
      <c r="K468" s="182"/>
      <c r="L468" s="182"/>
      <c r="M468" s="182"/>
      <c r="N468" s="182"/>
    </row>
    <row r="469" spans="1:14" ht="15.75" customHeight="1" x14ac:dyDescent="0.3">
      <c r="A469" s="34">
        <v>468</v>
      </c>
      <c r="B469" s="34">
        <v>118</v>
      </c>
      <c r="C469" s="34">
        <v>184</v>
      </c>
      <c r="D469" s="34">
        <v>2</v>
      </c>
      <c r="E469" s="179">
        <v>43517</v>
      </c>
      <c r="F469" s="180">
        <v>5249</v>
      </c>
      <c r="G469" s="34">
        <v>8530</v>
      </c>
      <c r="H469" s="180">
        <v>7370</v>
      </c>
      <c r="I469" s="34"/>
      <c r="J469" s="181">
        <f t="shared" si="0"/>
        <v>54.691183404054691</v>
      </c>
      <c r="K469" s="182"/>
      <c r="L469" s="182"/>
      <c r="M469" s="182"/>
      <c r="N469" s="182"/>
    </row>
    <row r="470" spans="1:14" ht="15.75" customHeight="1" x14ac:dyDescent="0.3">
      <c r="A470" s="34">
        <v>469</v>
      </c>
      <c r="B470" s="34">
        <v>119</v>
      </c>
      <c r="C470" s="34">
        <v>188</v>
      </c>
      <c r="D470" s="34">
        <v>2</v>
      </c>
      <c r="E470" s="179">
        <v>43517</v>
      </c>
      <c r="F470" s="180">
        <v>5212</v>
      </c>
      <c r="G470" s="34">
        <v>6061</v>
      </c>
      <c r="H470" s="180">
        <v>5895</v>
      </c>
      <c r="I470" s="34">
        <v>9</v>
      </c>
      <c r="J470" s="181">
        <f t="shared" si="0"/>
        <v>24.304538799414349</v>
      </c>
      <c r="K470" s="182"/>
      <c r="L470" s="182"/>
      <c r="M470" s="182"/>
      <c r="N470" s="182"/>
    </row>
    <row r="471" spans="1:14" ht="15.75" customHeight="1" x14ac:dyDescent="0.3">
      <c r="A471" s="34">
        <v>470</v>
      </c>
      <c r="B471" s="34">
        <v>120</v>
      </c>
      <c r="C471" s="34">
        <v>188</v>
      </c>
      <c r="D471" s="34">
        <v>2</v>
      </c>
      <c r="E471" s="179">
        <v>43517</v>
      </c>
      <c r="F471" s="180">
        <v>5196</v>
      </c>
      <c r="G471" s="34">
        <v>6258</v>
      </c>
      <c r="H471" s="180">
        <v>6050</v>
      </c>
      <c r="I471" s="34"/>
      <c r="J471" s="181">
        <f t="shared" si="0"/>
        <v>24.355971896955502</v>
      </c>
      <c r="K471" s="182"/>
      <c r="L471" s="182"/>
      <c r="M471" s="182"/>
      <c r="N471" s="182"/>
    </row>
    <row r="472" spans="1:14" ht="15.75" customHeight="1" x14ac:dyDescent="0.3">
      <c r="A472" s="34">
        <v>471</v>
      </c>
      <c r="B472" s="34">
        <v>121</v>
      </c>
      <c r="C472" s="34">
        <v>190</v>
      </c>
      <c r="D472" s="34">
        <v>2</v>
      </c>
      <c r="E472" s="179">
        <v>43517</v>
      </c>
      <c r="F472" s="180">
        <v>5262</v>
      </c>
      <c r="G472" s="34">
        <v>8777</v>
      </c>
      <c r="H472" s="180">
        <v>7554</v>
      </c>
      <c r="I472" s="34">
        <v>10</v>
      </c>
      <c r="J472" s="181">
        <f t="shared" si="0"/>
        <v>53.359511343804535</v>
      </c>
      <c r="K472" s="182"/>
      <c r="L472" s="182"/>
      <c r="M472" s="182"/>
      <c r="N472" s="182"/>
    </row>
    <row r="473" spans="1:14" ht="15.75" customHeight="1" x14ac:dyDescent="0.3">
      <c r="A473" s="34">
        <v>472</v>
      </c>
      <c r="B473" s="34">
        <v>122</v>
      </c>
      <c r="C473" s="34">
        <v>190</v>
      </c>
      <c r="D473" s="34">
        <v>2</v>
      </c>
      <c r="E473" s="179">
        <v>43517</v>
      </c>
      <c r="F473" s="180">
        <v>5223</v>
      </c>
      <c r="G473" s="34">
        <v>9369</v>
      </c>
      <c r="H473" s="180">
        <v>7889</v>
      </c>
      <c r="I473" s="34"/>
      <c r="J473" s="181">
        <f t="shared" si="0"/>
        <v>55.513878469617403</v>
      </c>
      <c r="K473" s="182"/>
      <c r="L473" s="182"/>
      <c r="M473" s="182"/>
      <c r="N473" s="182"/>
    </row>
    <row r="474" spans="1:14" ht="15.75" customHeight="1" x14ac:dyDescent="0.3">
      <c r="A474" s="34">
        <v>473</v>
      </c>
      <c r="B474" s="34">
        <v>123</v>
      </c>
      <c r="C474" s="34">
        <v>191</v>
      </c>
      <c r="D474" s="34">
        <v>2</v>
      </c>
      <c r="E474" s="179">
        <v>43517</v>
      </c>
      <c r="F474" s="180">
        <v>5241</v>
      </c>
      <c r="G474" s="34">
        <v>8754</v>
      </c>
      <c r="H474" s="180">
        <v>7578</v>
      </c>
      <c r="I474" s="34">
        <v>9</v>
      </c>
      <c r="J474" s="181">
        <f t="shared" si="0"/>
        <v>50.320924261874197</v>
      </c>
      <c r="K474" s="182"/>
      <c r="L474" s="182"/>
      <c r="M474" s="182"/>
      <c r="N474" s="182"/>
    </row>
    <row r="475" spans="1:14" ht="15.75" customHeight="1" x14ac:dyDescent="0.3">
      <c r="A475" s="34">
        <v>474</v>
      </c>
      <c r="B475" s="34">
        <v>124</v>
      </c>
      <c r="C475" s="34">
        <v>191</v>
      </c>
      <c r="D475" s="34">
        <v>2</v>
      </c>
      <c r="E475" s="179">
        <v>43517</v>
      </c>
      <c r="F475" s="180">
        <v>5265</v>
      </c>
      <c r="G475" s="34">
        <v>9147</v>
      </c>
      <c r="H475" s="180">
        <v>7835</v>
      </c>
      <c r="I475" s="34"/>
      <c r="J475" s="181">
        <f t="shared" si="0"/>
        <v>51.050583657587545</v>
      </c>
      <c r="K475" s="182"/>
      <c r="L475" s="182"/>
      <c r="M475" s="182"/>
      <c r="N475" s="182"/>
    </row>
    <row r="476" spans="1:14" ht="15.75" customHeight="1" x14ac:dyDescent="0.3">
      <c r="A476" s="34">
        <v>475</v>
      </c>
      <c r="B476" s="34">
        <v>125</v>
      </c>
      <c r="C476" s="34">
        <v>193</v>
      </c>
      <c r="D476" s="34">
        <v>2</v>
      </c>
      <c r="E476" s="179">
        <v>43517</v>
      </c>
      <c r="F476" s="180">
        <v>5217</v>
      </c>
      <c r="G476" s="34">
        <v>7941</v>
      </c>
      <c r="H476" s="180">
        <v>7263</v>
      </c>
      <c r="I476" s="34">
        <v>11</v>
      </c>
      <c r="J476" s="181">
        <f t="shared" si="0"/>
        <v>33.137829912023456</v>
      </c>
      <c r="K476" s="182"/>
      <c r="L476" s="182"/>
      <c r="M476" s="182"/>
      <c r="N476" s="182"/>
    </row>
    <row r="477" spans="1:14" ht="15.75" customHeight="1" x14ac:dyDescent="0.3">
      <c r="A477" s="34">
        <v>476</v>
      </c>
      <c r="B477" s="34">
        <v>126</v>
      </c>
      <c r="C477" s="34">
        <v>193</v>
      </c>
      <c r="D477" s="34">
        <v>2</v>
      </c>
      <c r="E477" s="179">
        <v>43517</v>
      </c>
      <c r="F477" s="180">
        <v>5232</v>
      </c>
      <c r="G477" s="34">
        <v>8048</v>
      </c>
      <c r="H477" s="180">
        <v>7377</v>
      </c>
      <c r="I477" s="34"/>
      <c r="J477" s="181">
        <f t="shared" si="0"/>
        <v>31.282051282051281</v>
      </c>
      <c r="K477" s="182"/>
      <c r="L477" s="182"/>
      <c r="M477" s="182"/>
      <c r="N477" s="182"/>
    </row>
    <row r="478" spans="1:14" ht="15.75" customHeight="1" x14ac:dyDescent="0.3">
      <c r="A478" s="34">
        <v>477</v>
      </c>
      <c r="B478" s="34">
        <v>127</v>
      </c>
      <c r="C478" s="34">
        <v>199</v>
      </c>
      <c r="D478" s="34">
        <v>2</v>
      </c>
      <c r="E478" s="179">
        <v>43517</v>
      </c>
      <c r="F478" s="180">
        <v>5247</v>
      </c>
      <c r="G478" s="34">
        <v>8063</v>
      </c>
      <c r="H478" s="180">
        <v>7254</v>
      </c>
      <c r="I478" s="34">
        <v>10</v>
      </c>
      <c r="J478" s="181">
        <f t="shared" si="0"/>
        <v>40.308918784255106</v>
      </c>
      <c r="K478" s="182"/>
      <c r="L478" s="182"/>
      <c r="M478" s="182"/>
      <c r="N478" s="182"/>
    </row>
    <row r="479" spans="1:14" ht="15.75" customHeight="1" x14ac:dyDescent="0.3">
      <c r="A479" s="34">
        <v>478</v>
      </c>
      <c r="B479" s="34">
        <v>128</v>
      </c>
      <c r="C479" s="34">
        <v>199</v>
      </c>
      <c r="D479" s="34">
        <v>2</v>
      </c>
      <c r="E479" s="179">
        <v>43517</v>
      </c>
      <c r="F479" s="180">
        <v>5213</v>
      </c>
      <c r="G479" s="34">
        <v>8055</v>
      </c>
      <c r="H479" s="180">
        <v>7228</v>
      </c>
      <c r="I479" s="34"/>
      <c r="J479" s="181">
        <f t="shared" si="0"/>
        <v>41.04218362282878</v>
      </c>
      <c r="K479" s="182"/>
      <c r="L479" s="182"/>
      <c r="M479" s="182"/>
      <c r="N479" s="182"/>
    </row>
    <row r="480" spans="1:14" ht="15.75" customHeight="1" x14ac:dyDescent="0.3">
      <c r="A480" s="34">
        <v>479</v>
      </c>
      <c r="B480" s="34">
        <v>129</v>
      </c>
      <c r="C480" s="34">
        <v>201</v>
      </c>
      <c r="D480" s="34">
        <v>2</v>
      </c>
      <c r="E480" s="179">
        <v>43517</v>
      </c>
      <c r="F480" s="180">
        <v>5238</v>
      </c>
      <c r="G480" s="34">
        <v>7528</v>
      </c>
      <c r="H480" s="180">
        <v>6867</v>
      </c>
      <c r="I480" s="34">
        <v>10</v>
      </c>
      <c r="J480" s="181">
        <f t="shared" si="0"/>
        <v>40.577041129527316</v>
      </c>
      <c r="K480" s="182"/>
      <c r="L480" s="182"/>
      <c r="M480" s="182"/>
      <c r="N480" s="182"/>
    </row>
    <row r="481" spans="1:14" ht="15.75" customHeight="1" x14ac:dyDescent="0.3">
      <c r="A481" s="34">
        <v>480</v>
      </c>
      <c r="B481" s="34">
        <v>130</v>
      </c>
      <c r="C481" s="34">
        <v>201</v>
      </c>
      <c r="D481" s="34">
        <v>2</v>
      </c>
      <c r="E481" s="179">
        <v>43517</v>
      </c>
      <c r="F481" s="180">
        <v>5212</v>
      </c>
      <c r="G481" s="34">
        <v>7517</v>
      </c>
      <c r="H481" s="180">
        <v>6832</v>
      </c>
      <c r="I481" s="34"/>
      <c r="J481" s="181">
        <f t="shared" si="0"/>
        <v>42.283950617283949</v>
      </c>
      <c r="K481" s="182"/>
      <c r="L481" s="182"/>
      <c r="M481" s="182"/>
      <c r="N481" s="182"/>
    </row>
    <row r="482" spans="1:14" ht="15.75" customHeight="1" x14ac:dyDescent="0.3">
      <c r="A482" s="34">
        <v>481</v>
      </c>
      <c r="B482" s="34">
        <v>131</v>
      </c>
      <c r="C482" s="34">
        <v>205</v>
      </c>
      <c r="D482" s="34">
        <v>2</v>
      </c>
      <c r="E482" s="179">
        <v>43517</v>
      </c>
      <c r="F482" s="180">
        <v>5209</v>
      </c>
      <c r="G482" s="34">
        <v>8278</v>
      </c>
      <c r="H482" s="180">
        <v>7381</v>
      </c>
      <c r="I482" s="34">
        <v>11</v>
      </c>
      <c r="J482" s="181">
        <f t="shared" si="0"/>
        <v>41.298342541436462</v>
      </c>
      <c r="K482" s="182"/>
      <c r="L482" s="182"/>
      <c r="M482" s="182"/>
      <c r="N482" s="182"/>
    </row>
    <row r="483" spans="1:14" ht="15.75" customHeight="1" x14ac:dyDescent="0.3">
      <c r="A483" s="34">
        <v>482</v>
      </c>
      <c r="B483" s="34">
        <v>132</v>
      </c>
      <c r="C483" s="34">
        <v>205</v>
      </c>
      <c r="D483" s="34">
        <v>2</v>
      </c>
      <c r="E483" s="179">
        <v>43517</v>
      </c>
      <c r="F483" s="180">
        <v>5233</v>
      </c>
      <c r="G483" s="34">
        <v>8342</v>
      </c>
      <c r="H483" s="180">
        <v>7459</v>
      </c>
      <c r="I483" s="34"/>
      <c r="J483" s="181">
        <f t="shared" si="0"/>
        <v>39.667565139263253</v>
      </c>
      <c r="K483" s="182"/>
      <c r="L483" s="182"/>
      <c r="M483" s="182"/>
      <c r="N483" s="182"/>
    </row>
    <row r="484" spans="1:14" ht="15.75" customHeight="1" x14ac:dyDescent="0.3">
      <c r="A484" s="34">
        <v>483</v>
      </c>
      <c r="B484" s="34">
        <v>133</v>
      </c>
      <c r="C484" s="34">
        <v>206</v>
      </c>
      <c r="D484" s="34">
        <v>2</v>
      </c>
      <c r="E484" s="179">
        <v>43517</v>
      </c>
      <c r="F484" s="180">
        <v>5286</v>
      </c>
      <c r="G484" s="34">
        <v>7832</v>
      </c>
      <c r="H484" s="180">
        <v>7216</v>
      </c>
      <c r="I484" s="34">
        <v>11</v>
      </c>
      <c r="J484" s="181">
        <f t="shared" si="0"/>
        <v>31.917098445595855</v>
      </c>
      <c r="K484" s="182"/>
      <c r="L484" s="182"/>
      <c r="M484" s="182"/>
      <c r="N484" s="182"/>
    </row>
    <row r="485" spans="1:14" ht="15.75" customHeight="1" x14ac:dyDescent="0.3">
      <c r="A485" s="34">
        <v>484</v>
      </c>
      <c r="B485" s="34">
        <v>134</v>
      </c>
      <c r="C485" s="34">
        <v>206</v>
      </c>
      <c r="D485" s="34">
        <v>2</v>
      </c>
      <c r="E485" s="179">
        <v>43517</v>
      </c>
      <c r="F485" s="180">
        <v>5220</v>
      </c>
      <c r="G485" s="34">
        <v>7729</v>
      </c>
      <c r="H485" s="180">
        <v>7135</v>
      </c>
      <c r="I485" s="34"/>
      <c r="J485" s="181">
        <f t="shared" si="0"/>
        <v>31.018276762402085</v>
      </c>
      <c r="K485" s="182"/>
      <c r="L485" s="182"/>
      <c r="M485" s="182"/>
      <c r="N485" s="182"/>
    </row>
    <row r="486" spans="1:14" ht="15.75" customHeight="1" x14ac:dyDescent="0.3">
      <c r="A486" s="34">
        <v>485</v>
      </c>
      <c r="B486" s="34">
        <v>135</v>
      </c>
      <c r="C486" s="34">
        <v>209</v>
      </c>
      <c r="D486" s="34">
        <v>2</v>
      </c>
      <c r="E486" s="179">
        <v>43517</v>
      </c>
      <c r="F486" s="180">
        <v>5240</v>
      </c>
      <c r="G486" s="34">
        <v>7815</v>
      </c>
      <c r="H486" s="180">
        <v>7064</v>
      </c>
      <c r="I486" s="34">
        <v>9</v>
      </c>
      <c r="J486" s="181">
        <f t="shared" si="0"/>
        <v>41.173245614035089</v>
      </c>
      <c r="K486" s="182"/>
      <c r="L486" s="182"/>
      <c r="M486" s="182"/>
      <c r="N486" s="182"/>
    </row>
    <row r="487" spans="1:14" ht="15.75" customHeight="1" x14ac:dyDescent="0.3">
      <c r="A487" s="34">
        <v>486</v>
      </c>
      <c r="B487" s="34">
        <v>136</v>
      </c>
      <c r="C487" s="34">
        <v>209</v>
      </c>
      <c r="D487" s="34">
        <v>2</v>
      </c>
      <c r="E487" s="179">
        <v>43517</v>
      </c>
      <c r="F487" s="180">
        <v>5219</v>
      </c>
      <c r="G487" s="34">
        <v>7419</v>
      </c>
      <c r="H487" s="180">
        <v>6778</v>
      </c>
      <c r="I487" s="34"/>
      <c r="J487" s="181">
        <f t="shared" si="0"/>
        <v>41.11610006414368</v>
      </c>
      <c r="K487" s="182"/>
      <c r="L487" s="182"/>
      <c r="M487" s="182"/>
      <c r="N487" s="182"/>
    </row>
    <row r="488" spans="1:14" ht="15.75" customHeight="1" x14ac:dyDescent="0.3">
      <c r="A488" s="34">
        <v>487</v>
      </c>
      <c r="B488" s="34">
        <v>137</v>
      </c>
      <c r="C488" s="34">
        <v>211</v>
      </c>
      <c r="D488" s="34">
        <v>2</v>
      </c>
      <c r="E488" s="179">
        <v>43517</v>
      </c>
      <c r="F488" s="180">
        <v>5220</v>
      </c>
      <c r="G488" s="34">
        <v>7852</v>
      </c>
      <c r="H488" s="180">
        <v>7051</v>
      </c>
      <c r="I488" s="34">
        <v>11</v>
      </c>
      <c r="J488" s="181">
        <f t="shared" si="0"/>
        <v>43.746586564718733</v>
      </c>
      <c r="K488" s="182"/>
      <c r="L488" s="182"/>
      <c r="M488" s="182"/>
      <c r="N488" s="182"/>
    </row>
    <row r="489" spans="1:14" ht="15.75" customHeight="1" x14ac:dyDescent="0.3">
      <c r="A489" s="34">
        <v>488</v>
      </c>
      <c r="B489" s="34">
        <v>138</v>
      </c>
      <c r="C489" s="34">
        <v>211</v>
      </c>
      <c r="D489" s="34">
        <v>2</v>
      </c>
      <c r="E489" s="179">
        <v>43517</v>
      </c>
      <c r="F489" s="180">
        <v>5222</v>
      </c>
      <c r="G489" s="34">
        <v>7859</v>
      </c>
      <c r="H489" s="180">
        <v>6999</v>
      </c>
      <c r="I489" s="34"/>
      <c r="J489" s="181">
        <f t="shared" si="0"/>
        <v>48.396173325830048</v>
      </c>
      <c r="K489" s="182"/>
      <c r="L489" s="182"/>
      <c r="M489" s="182"/>
      <c r="N489" s="182"/>
    </row>
    <row r="490" spans="1:14" ht="15.75" customHeight="1" x14ac:dyDescent="0.3">
      <c r="A490" s="34">
        <v>489</v>
      </c>
      <c r="B490" s="34">
        <v>139</v>
      </c>
      <c r="C490" s="34">
        <v>220</v>
      </c>
      <c r="D490" s="34">
        <v>2</v>
      </c>
      <c r="E490" s="179">
        <v>43517</v>
      </c>
      <c r="F490" s="180">
        <v>5218</v>
      </c>
      <c r="G490" s="34">
        <v>8208</v>
      </c>
      <c r="H490" s="180">
        <v>7316</v>
      </c>
      <c r="I490" s="34">
        <v>9</v>
      </c>
      <c r="J490" s="181">
        <f t="shared" si="0"/>
        <v>42.516682554814111</v>
      </c>
      <c r="K490" s="182"/>
      <c r="L490" s="182"/>
      <c r="M490" s="182"/>
      <c r="N490" s="182"/>
    </row>
    <row r="491" spans="1:14" ht="15.75" customHeight="1" x14ac:dyDescent="0.3">
      <c r="A491" s="34">
        <v>490</v>
      </c>
      <c r="B491" s="34">
        <v>140</v>
      </c>
      <c r="C491" s="34">
        <v>220</v>
      </c>
      <c r="D491" s="34">
        <v>2</v>
      </c>
      <c r="E491" s="179">
        <v>43517</v>
      </c>
      <c r="F491" s="180">
        <v>5241</v>
      </c>
      <c r="G491" s="34">
        <v>8256</v>
      </c>
      <c r="H491" s="180">
        <v>7325</v>
      </c>
      <c r="I491" s="34"/>
      <c r="J491" s="181">
        <f t="shared" si="0"/>
        <v>44.673704414587334</v>
      </c>
      <c r="K491" s="182"/>
      <c r="L491" s="182"/>
      <c r="M491" s="182"/>
      <c r="N491" s="182"/>
    </row>
    <row r="492" spans="1:14" ht="15.75" customHeight="1" x14ac:dyDescent="0.3">
      <c r="A492" s="34">
        <v>491</v>
      </c>
      <c r="B492" s="34">
        <v>141</v>
      </c>
      <c r="C492" s="34">
        <v>221</v>
      </c>
      <c r="D492" s="34">
        <v>2</v>
      </c>
      <c r="E492" s="179">
        <v>43517</v>
      </c>
      <c r="F492" s="180">
        <v>5187</v>
      </c>
      <c r="G492" s="34">
        <v>8854</v>
      </c>
      <c r="H492" s="180">
        <v>7696</v>
      </c>
      <c r="I492" s="34">
        <v>10</v>
      </c>
      <c r="J492" s="181">
        <f t="shared" si="0"/>
        <v>46.153846153846153</v>
      </c>
      <c r="K492" s="182"/>
      <c r="L492" s="182"/>
      <c r="M492" s="182"/>
      <c r="N492" s="182"/>
    </row>
    <row r="493" spans="1:14" ht="15.75" customHeight="1" x14ac:dyDescent="0.3">
      <c r="A493" s="34">
        <v>492</v>
      </c>
      <c r="B493" s="34">
        <v>142</v>
      </c>
      <c r="C493" s="34">
        <v>221</v>
      </c>
      <c r="D493" s="34">
        <v>2</v>
      </c>
      <c r="E493" s="179">
        <v>43517</v>
      </c>
      <c r="F493" s="180">
        <v>5229</v>
      </c>
      <c r="G493" s="34">
        <v>8674</v>
      </c>
      <c r="H493" s="180">
        <v>7613</v>
      </c>
      <c r="I493" s="34"/>
      <c r="J493" s="181">
        <f t="shared" si="0"/>
        <v>44.505033557046978</v>
      </c>
      <c r="K493" s="182"/>
      <c r="L493" s="182"/>
      <c r="M493" s="182"/>
      <c r="N493" s="182"/>
    </row>
    <row r="494" spans="1:14" ht="15.75" customHeight="1" x14ac:dyDescent="0.3">
      <c r="A494" s="34">
        <v>493</v>
      </c>
      <c r="B494" s="34">
        <v>143</v>
      </c>
      <c r="C494" s="34">
        <v>223</v>
      </c>
      <c r="D494" s="34">
        <v>2</v>
      </c>
      <c r="E494" s="179">
        <v>43517</v>
      </c>
      <c r="F494" s="180">
        <v>5229</v>
      </c>
      <c r="G494" s="34">
        <v>8118</v>
      </c>
      <c r="H494" s="180">
        <v>7382</v>
      </c>
      <c r="I494" s="34">
        <v>10</v>
      </c>
      <c r="J494" s="181">
        <f t="shared" si="0"/>
        <v>34.184858337203899</v>
      </c>
      <c r="K494" s="182"/>
      <c r="L494" s="182"/>
      <c r="M494" s="182"/>
      <c r="N494" s="182"/>
    </row>
    <row r="495" spans="1:14" ht="15.75" customHeight="1" x14ac:dyDescent="0.3">
      <c r="A495" s="34">
        <v>494</v>
      </c>
      <c r="B495" s="34">
        <v>144</v>
      </c>
      <c r="C495" s="34">
        <v>223</v>
      </c>
      <c r="D495" s="34">
        <v>2</v>
      </c>
      <c r="E495" s="179">
        <v>43517</v>
      </c>
      <c r="F495" s="180">
        <v>5238</v>
      </c>
      <c r="G495" s="34">
        <v>8461</v>
      </c>
      <c r="H495" s="180">
        <v>7667</v>
      </c>
      <c r="I495" s="34"/>
      <c r="J495" s="181">
        <f t="shared" si="0"/>
        <v>32.688349114862078</v>
      </c>
      <c r="K495" s="182"/>
      <c r="L495" s="182"/>
      <c r="M495" s="182"/>
      <c r="N495" s="182"/>
    </row>
    <row r="496" spans="1:14" ht="15.75" customHeight="1" x14ac:dyDescent="0.3">
      <c r="A496" s="34">
        <v>495</v>
      </c>
      <c r="B496" s="34">
        <v>145</v>
      </c>
      <c r="C496" s="34">
        <v>225</v>
      </c>
      <c r="D496" s="34">
        <v>2</v>
      </c>
      <c r="E496" s="179">
        <v>43517</v>
      </c>
      <c r="F496" s="180">
        <v>5181</v>
      </c>
      <c r="G496" s="34">
        <v>8228</v>
      </c>
      <c r="H496" s="180">
        <v>7406</v>
      </c>
      <c r="I496" s="34">
        <v>10</v>
      </c>
      <c r="J496" s="181">
        <f t="shared" si="0"/>
        <v>36.943820224719104</v>
      </c>
      <c r="K496" s="182"/>
      <c r="L496" s="182"/>
      <c r="M496" s="182"/>
      <c r="N496" s="182"/>
    </row>
    <row r="497" spans="1:14" ht="15.75" customHeight="1" x14ac:dyDescent="0.3">
      <c r="A497" s="34">
        <v>496</v>
      </c>
      <c r="B497" s="34">
        <v>146</v>
      </c>
      <c r="C497" s="34">
        <v>225</v>
      </c>
      <c r="D497" s="34">
        <v>2</v>
      </c>
      <c r="E497" s="179">
        <v>43517</v>
      </c>
      <c r="F497" s="180">
        <v>5179</v>
      </c>
      <c r="G497" s="34">
        <v>7863</v>
      </c>
      <c r="H497" s="180">
        <v>7195</v>
      </c>
      <c r="I497" s="34"/>
      <c r="J497" s="181">
        <f t="shared" si="0"/>
        <v>33.134920634920633</v>
      </c>
      <c r="K497" s="182"/>
      <c r="L497" s="182"/>
      <c r="M497" s="182"/>
      <c r="N497" s="182"/>
    </row>
    <row r="498" spans="1:14" ht="15.75" customHeight="1" x14ac:dyDescent="0.3">
      <c r="A498" s="34">
        <v>497</v>
      </c>
      <c r="B498" s="34">
        <v>147</v>
      </c>
      <c r="C498" s="34">
        <v>226</v>
      </c>
      <c r="D498" s="34">
        <v>2</v>
      </c>
      <c r="E498" s="179">
        <v>43517</v>
      </c>
      <c r="F498" s="180">
        <v>5265</v>
      </c>
      <c r="G498" s="34">
        <v>9260</v>
      </c>
      <c r="H498" s="180">
        <v>8289</v>
      </c>
      <c r="I498" s="34">
        <v>9</v>
      </c>
      <c r="J498" s="181">
        <f t="shared" si="0"/>
        <v>32.109788359788361</v>
      </c>
      <c r="K498" s="182"/>
      <c r="L498" s="182"/>
      <c r="M498" s="182"/>
      <c r="N498" s="182"/>
    </row>
    <row r="499" spans="1:14" ht="15.75" customHeight="1" x14ac:dyDescent="0.3">
      <c r="A499" s="34">
        <v>498</v>
      </c>
      <c r="B499" s="34">
        <v>148</v>
      </c>
      <c r="C499" s="34">
        <v>226</v>
      </c>
      <c r="D499" s="34">
        <v>2</v>
      </c>
      <c r="E499" s="179">
        <v>43517</v>
      </c>
      <c r="F499" s="180">
        <v>5186</v>
      </c>
      <c r="G499" s="34">
        <v>8889</v>
      </c>
      <c r="H499" s="180">
        <v>8014</v>
      </c>
      <c r="I499" s="34"/>
      <c r="J499" s="181">
        <f t="shared" si="0"/>
        <v>30.940594059405939</v>
      </c>
      <c r="K499" s="182"/>
      <c r="L499" s="182"/>
      <c r="M499" s="182"/>
      <c r="N499" s="182"/>
    </row>
    <row r="500" spans="1:14" ht="15.75" customHeight="1" x14ac:dyDescent="0.3">
      <c r="A500" s="34">
        <v>499</v>
      </c>
      <c r="B500" s="34">
        <v>149</v>
      </c>
      <c r="C500" s="34">
        <v>227</v>
      </c>
      <c r="D500" s="34">
        <v>2</v>
      </c>
      <c r="E500" s="179">
        <v>43517</v>
      </c>
      <c r="F500" s="180">
        <v>5222</v>
      </c>
      <c r="G500" s="34">
        <v>9058</v>
      </c>
      <c r="H500" s="180">
        <v>7935</v>
      </c>
      <c r="I500" s="34">
        <v>10</v>
      </c>
      <c r="J500" s="181">
        <f t="shared" si="0"/>
        <v>41.3932915591596</v>
      </c>
      <c r="K500" s="182"/>
      <c r="L500" s="182"/>
      <c r="M500" s="182"/>
      <c r="N500" s="182"/>
    </row>
    <row r="501" spans="1:14" ht="15.75" customHeight="1" x14ac:dyDescent="0.3">
      <c r="A501" s="34">
        <v>500</v>
      </c>
      <c r="B501" s="34">
        <v>150</v>
      </c>
      <c r="C501" s="34">
        <v>227</v>
      </c>
      <c r="D501" s="34">
        <v>2</v>
      </c>
      <c r="E501" s="179">
        <v>43517</v>
      </c>
      <c r="F501" s="180">
        <v>5188</v>
      </c>
      <c r="G501" s="34">
        <v>8721</v>
      </c>
      <c r="H501" s="180">
        <v>7683</v>
      </c>
      <c r="I501" s="34"/>
      <c r="J501" s="181">
        <f t="shared" si="0"/>
        <v>41.603206412825649</v>
      </c>
      <c r="K501" s="182"/>
      <c r="L501" s="182"/>
      <c r="M501" s="182"/>
      <c r="N501" s="182"/>
    </row>
    <row r="502" spans="1:14" ht="15.75" customHeight="1" x14ac:dyDescent="0.3">
      <c r="A502" s="34">
        <v>501</v>
      </c>
      <c r="B502" s="34">
        <v>151</v>
      </c>
      <c r="C502" s="34">
        <v>232</v>
      </c>
      <c r="D502" s="34">
        <v>2</v>
      </c>
      <c r="E502" s="179">
        <v>43517</v>
      </c>
      <c r="F502" s="180">
        <v>5221</v>
      </c>
      <c r="G502" s="34">
        <v>8681</v>
      </c>
      <c r="H502" s="180">
        <v>7452</v>
      </c>
      <c r="I502" s="34">
        <v>9</v>
      </c>
      <c r="J502" s="181">
        <f t="shared" si="0"/>
        <v>55.087404751232626</v>
      </c>
      <c r="K502" s="182"/>
      <c r="L502" s="182"/>
      <c r="M502" s="182"/>
      <c r="N502" s="182"/>
    </row>
    <row r="503" spans="1:14" ht="15.75" customHeight="1" x14ac:dyDescent="0.3">
      <c r="A503" s="34">
        <v>502</v>
      </c>
      <c r="B503" s="34">
        <v>152</v>
      </c>
      <c r="C503" s="34">
        <v>232</v>
      </c>
      <c r="D503" s="34">
        <v>2</v>
      </c>
      <c r="E503" s="179">
        <v>43517</v>
      </c>
      <c r="F503" s="180">
        <v>5292</v>
      </c>
      <c r="G503" s="34">
        <v>8609</v>
      </c>
      <c r="H503" s="180">
        <v>7381</v>
      </c>
      <c r="I503" s="34"/>
      <c r="J503" s="181">
        <f t="shared" si="0"/>
        <v>58.784107228338925</v>
      </c>
      <c r="K503" s="182"/>
      <c r="L503" s="182"/>
      <c r="M503" s="182"/>
      <c r="N503" s="182"/>
    </row>
    <row r="504" spans="1:14" ht="15.75" customHeight="1" x14ac:dyDescent="0.3">
      <c r="A504" s="34">
        <v>503</v>
      </c>
      <c r="B504" s="34">
        <v>153</v>
      </c>
      <c r="C504" s="34">
        <v>233</v>
      </c>
      <c r="D504" s="34">
        <v>2</v>
      </c>
      <c r="E504" s="179">
        <v>43517</v>
      </c>
      <c r="F504" s="180">
        <v>5238</v>
      </c>
      <c r="G504" s="34">
        <v>9553</v>
      </c>
      <c r="H504" s="180">
        <v>8086</v>
      </c>
      <c r="I504" s="34">
        <v>10</v>
      </c>
      <c r="J504" s="181">
        <f t="shared" si="0"/>
        <v>51.509831460674164</v>
      </c>
      <c r="K504" s="182"/>
      <c r="L504" s="182"/>
      <c r="M504" s="182"/>
      <c r="N504" s="182"/>
    </row>
    <row r="505" spans="1:14" ht="15.75" customHeight="1" x14ac:dyDescent="0.3">
      <c r="A505" s="34">
        <v>504</v>
      </c>
      <c r="B505" s="34">
        <v>154</v>
      </c>
      <c r="C505" s="34">
        <v>233</v>
      </c>
      <c r="D505" s="34">
        <v>2</v>
      </c>
      <c r="E505" s="179">
        <v>43517</v>
      </c>
      <c r="F505" s="180">
        <v>5194</v>
      </c>
      <c r="G505" s="34">
        <v>8919</v>
      </c>
      <c r="H505" s="180">
        <v>7689</v>
      </c>
      <c r="I505" s="34"/>
      <c r="J505" s="181">
        <f t="shared" si="0"/>
        <v>49.298597194388776</v>
      </c>
      <c r="K505" s="182"/>
      <c r="L505" s="182"/>
      <c r="M505" s="182"/>
      <c r="N505" s="182"/>
    </row>
    <row r="506" spans="1:14" ht="15.75" customHeight="1" x14ac:dyDescent="0.3">
      <c r="A506" s="34">
        <v>505</v>
      </c>
      <c r="B506" s="34">
        <v>155</v>
      </c>
      <c r="C506" s="34">
        <v>236</v>
      </c>
      <c r="D506" s="34">
        <v>2</v>
      </c>
      <c r="E506" s="179">
        <v>43517</v>
      </c>
      <c r="F506" s="180">
        <v>5181</v>
      </c>
      <c r="G506" s="34">
        <v>8281</v>
      </c>
      <c r="H506" s="180">
        <v>7360</v>
      </c>
      <c r="I506" s="34">
        <v>8</v>
      </c>
      <c r="J506" s="181">
        <f t="shared" si="0"/>
        <v>42.267094997705371</v>
      </c>
      <c r="K506" s="182"/>
      <c r="L506" s="182"/>
      <c r="M506" s="182"/>
      <c r="N506" s="182"/>
    </row>
    <row r="507" spans="1:14" ht="15.75" customHeight="1" x14ac:dyDescent="0.3">
      <c r="A507" s="34">
        <v>506</v>
      </c>
      <c r="B507" s="34">
        <v>156</v>
      </c>
      <c r="C507" s="34">
        <v>236</v>
      </c>
      <c r="D507" s="34">
        <v>2</v>
      </c>
      <c r="E507" s="179">
        <v>43517</v>
      </c>
      <c r="F507" s="180">
        <v>5171</v>
      </c>
      <c r="G507" s="34">
        <v>8170</v>
      </c>
      <c r="H507" s="180">
        <v>7294</v>
      </c>
      <c r="I507" s="34"/>
      <c r="J507" s="181">
        <f t="shared" si="0"/>
        <v>41.262364578426755</v>
      </c>
      <c r="K507" s="182"/>
      <c r="L507" s="182"/>
      <c r="M507" s="182"/>
      <c r="N507" s="182"/>
    </row>
    <row r="508" spans="1:14" ht="15.75" customHeight="1" x14ac:dyDescent="0.3">
      <c r="A508" s="34">
        <v>507</v>
      </c>
      <c r="B508" s="34">
        <v>157</v>
      </c>
      <c r="C508" s="34">
        <v>240</v>
      </c>
      <c r="D508" s="34">
        <v>2</v>
      </c>
      <c r="E508" s="179">
        <v>43517</v>
      </c>
      <c r="F508" s="180">
        <v>5319</v>
      </c>
      <c r="G508" s="34">
        <v>8278</v>
      </c>
      <c r="H508" s="180">
        <v>7233</v>
      </c>
      <c r="I508" s="34">
        <v>9</v>
      </c>
      <c r="J508" s="181">
        <f t="shared" si="0"/>
        <v>54.597701149425291</v>
      </c>
      <c r="K508" s="182"/>
      <c r="L508" s="182"/>
      <c r="M508" s="182"/>
      <c r="N508" s="182"/>
    </row>
    <row r="509" spans="1:14" ht="15.75" customHeight="1" x14ac:dyDescent="0.3">
      <c r="A509" s="34">
        <v>508</v>
      </c>
      <c r="B509" s="34">
        <v>158</v>
      </c>
      <c r="C509" s="34">
        <v>240</v>
      </c>
      <c r="D509" s="34">
        <v>2</v>
      </c>
      <c r="E509" s="179">
        <v>43517</v>
      </c>
      <c r="F509" s="180">
        <v>5219</v>
      </c>
      <c r="G509" s="34">
        <v>7840</v>
      </c>
      <c r="H509" s="180">
        <v>6879</v>
      </c>
      <c r="I509" s="34"/>
      <c r="J509" s="181">
        <f t="shared" si="0"/>
        <v>57.891566265060248</v>
      </c>
      <c r="K509" s="182"/>
      <c r="L509" s="182"/>
      <c r="M509" s="182"/>
      <c r="N509" s="182"/>
    </row>
    <row r="510" spans="1:14" ht="15.75" customHeight="1" x14ac:dyDescent="0.3">
      <c r="A510" s="34">
        <v>509</v>
      </c>
      <c r="B510" s="34">
        <v>159</v>
      </c>
      <c r="C510" s="34">
        <v>242</v>
      </c>
      <c r="D510" s="34">
        <v>2</v>
      </c>
      <c r="E510" s="179">
        <v>43517</v>
      </c>
      <c r="F510" s="180">
        <v>5300</v>
      </c>
      <c r="G510" s="34">
        <v>8362</v>
      </c>
      <c r="H510" s="180">
        <v>7347</v>
      </c>
      <c r="I510" s="34">
        <v>10</v>
      </c>
      <c r="J510" s="181">
        <f t="shared" si="0"/>
        <v>49.584758182706402</v>
      </c>
      <c r="K510" s="182"/>
      <c r="L510" s="182"/>
      <c r="M510" s="182"/>
      <c r="N510" s="182"/>
    </row>
    <row r="511" spans="1:14" ht="15.75" customHeight="1" x14ac:dyDescent="0.3">
      <c r="A511" s="34">
        <v>510</v>
      </c>
      <c r="B511" s="34">
        <v>160</v>
      </c>
      <c r="C511" s="34">
        <v>242</v>
      </c>
      <c r="D511" s="34">
        <v>2</v>
      </c>
      <c r="E511" s="179">
        <v>43517</v>
      </c>
      <c r="F511" s="180">
        <v>5234</v>
      </c>
      <c r="G511" s="34">
        <v>8404</v>
      </c>
      <c r="H511" s="180">
        <v>7354</v>
      </c>
      <c r="I511" s="34"/>
      <c r="J511" s="181">
        <f t="shared" si="0"/>
        <v>49.528301886792455</v>
      </c>
      <c r="K511" s="182"/>
      <c r="L511" s="182"/>
      <c r="M511" s="182"/>
      <c r="N511" s="182"/>
    </row>
    <row r="512" spans="1:14" ht="15.75" customHeight="1" x14ac:dyDescent="0.3">
      <c r="A512" s="34">
        <v>511</v>
      </c>
      <c r="B512" s="34">
        <v>161</v>
      </c>
      <c r="C512" s="34">
        <v>243</v>
      </c>
      <c r="D512" s="34">
        <v>2</v>
      </c>
      <c r="E512" s="179">
        <v>43517</v>
      </c>
      <c r="F512" s="180">
        <v>5264</v>
      </c>
      <c r="G512" s="34">
        <v>6934</v>
      </c>
      <c r="H512" s="180">
        <v>6615</v>
      </c>
      <c r="I512" s="34">
        <v>10</v>
      </c>
      <c r="J512" s="181">
        <f t="shared" si="0"/>
        <v>23.612139156180607</v>
      </c>
      <c r="K512" s="182"/>
      <c r="L512" s="182"/>
      <c r="M512" s="182"/>
      <c r="N512" s="182"/>
    </row>
    <row r="513" spans="1:14" ht="15.75" customHeight="1" x14ac:dyDescent="0.3">
      <c r="A513" s="34">
        <v>512</v>
      </c>
      <c r="B513" s="34">
        <v>162</v>
      </c>
      <c r="C513" s="34">
        <v>243</v>
      </c>
      <c r="D513" s="34">
        <v>2</v>
      </c>
      <c r="E513" s="179">
        <v>43517</v>
      </c>
      <c r="F513" s="180">
        <v>5232</v>
      </c>
      <c r="G513" s="34">
        <v>6848</v>
      </c>
      <c r="H513" s="180">
        <v>6538</v>
      </c>
      <c r="I513" s="34"/>
      <c r="J513" s="181">
        <f t="shared" si="0"/>
        <v>23.736600306278714</v>
      </c>
      <c r="K513" s="182"/>
      <c r="L513" s="182"/>
      <c r="M513" s="182"/>
      <c r="N513" s="182"/>
    </row>
    <row r="514" spans="1:14" ht="15.75" customHeight="1" x14ac:dyDescent="0.3">
      <c r="A514" s="34">
        <v>513</v>
      </c>
      <c r="B514" s="34">
        <v>163</v>
      </c>
      <c r="C514" s="34">
        <v>246</v>
      </c>
      <c r="D514" s="34">
        <v>2</v>
      </c>
      <c r="E514" s="179">
        <v>43517</v>
      </c>
      <c r="F514" s="180">
        <v>5193</v>
      </c>
      <c r="G514" s="34">
        <v>8523</v>
      </c>
      <c r="H514" s="180">
        <v>7446</v>
      </c>
      <c r="I514" s="34">
        <v>10</v>
      </c>
      <c r="J514" s="181">
        <f t="shared" si="0"/>
        <v>47.802929427430094</v>
      </c>
      <c r="K514" s="182"/>
      <c r="L514" s="182"/>
      <c r="M514" s="182"/>
      <c r="N514" s="182"/>
    </row>
    <row r="515" spans="1:14" ht="15.75" customHeight="1" x14ac:dyDescent="0.3">
      <c r="A515" s="34">
        <v>514</v>
      </c>
      <c r="B515" s="34">
        <v>164</v>
      </c>
      <c r="C515" s="34">
        <v>246</v>
      </c>
      <c r="D515" s="34">
        <v>2</v>
      </c>
      <c r="E515" s="179">
        <v>43517</v>
      </c>
      <c r="F515" s="180">
        <v>5245</v>
      </c>
      <c r="G515" s="34">
        <v>8562</v>
      </c>
      <c r="H515" s="180">
        <v>7514</v>
      </c>
      <c r="I515" s="34"/>
      <c r="J515" s="181">
        <f t="shared" si="0"/>
        <v>46.18774790656677</v>
      </c>
      <c r="K515" s="182"/>
      <c r="L515" s="182"/>
      <c r="M515" s="182"/>
      <c r="N515" s="182"/>
    </row>
    <row r="516" spans="1:14" ht="15.75" customHeight="1" x14ac:dyDescent="0.3">
      <c r="A516" s="34">
        <v>515</v>
      </c>
      <c r="B516" s="34">
        <v>165</v>
      </c>
      <c r="C516" s="34">
        <v>249</v>
      </c>
      <c r="D516" s="34">
        <v>2</v>
      </c>
      <c r="E516" s="179">
        <v>43517</v>
      </c>
      <c r="F516" s="180">
        <v>5226</v>
      </c>
      <c r="G516" s="34">
        <v>8623</v>
      </c>
      <c r="H516" s="180">
        <v>7579</v>
      </c>
      <c r="I516" s="34">
        <v>9</v>
      </c>
      <c r="J516" s="181">
        <f t="shared" si="0"/>
        <v>44.368890777730556</v>
      </c>
      <c r="K516" s="182"/>
      <c r="L516" s="182"/>
      <c r="M516" s="182"/>
      <c r="N516" s="182"/>
    </row>
    <row r="517" spans="1:14" ht="15.75" customHeight="1" x14ac:dyDescent="0.3">
      <c r="A517" s="34">
        <v>516</v>
      </c>
      <c r="B517" s="34">
        <v>166</v>
      </c>
      <c r="C517" s="34">
        <v>249</v>
      </c>
      <c r="D517" s="34">
        <v>2</v>
      </c>
      <c r="E517" s="179">
        <v>43517</v>
      </c>
      <c r="F517" s="180">
        <v>5252</v>
      </c>
      <c r="G517" s="34">
        <v>9002</v>
      </c>
      <c r="H517" s="180">
        <v>7869</v>
      </c>
      <c r="I517" s="34"/>
      <c r="J517" s="181">
        <f t="shared" si="0"/>
        <v>43.293847917462742</v>
      </c>
      <c r="K517" s="182"/>
      <c r="L517" s="182"/>
      <c r="M517" s="182"/>
      <c r="N517" s="182"/>
    </row>
    <row r="518" spans="1:14" ht="15.75" customHeight="1" x14ac:dyDescent="0.3">
      <c r="A518" s="34">
        <v>517</v>
      </c>
      <c r="B518" s="34">
        <v>167</v>
      </c>
      <c r="C518" s="34">
        <v>252</v>
      </c>
      <c r="D518" s="34">
        <v>2</v>
      </c>
      <c r="E518" s="179">
        <v>43517</v>
      </c>
      <c r="F518" s="180">
        <v>5280</v>
      </c>
      <c r="G518" s="34">
        <v>8938</v>
      </c>
      <c r="H518" s="180">
        <v>7618</v>
      </c>
      <c r="I518" s="34">
        <v>9</v>
      </c>
      <c r="J518" s="181">
        <f t="shared" si="0"/>
        <v>56.458511548331899</v>
      </c>
      <c r="K518" s="182"/>
      <c r="L518" s="182"/>
      <c r="M518" s="182"/>
      <c r="N518" s="182"/>
    </row>
    <row r="519" spans="1:14" ht="15.75" customHeight="1" x14ac:dyDescent="0.3">
      <c r="A519" s="34">
        <v>518</v>
      </c>
      <c r="B519" s="34">
        <v>168</v>
      </c>
      <c r="C519" s="34">
        <v>252</v>
      </c>
      <c r="D519" s="34">
        <v>2</v>
      </c>
      <c r="E519" s="179">
        <v>43517</v>
      </c>
      <c r="F519" s="180">
        <v>5212</v>
      </c>
      <c r="G519" s="34">
        <v>8874</v>
      </c>
      <c r="H519" s="180">
        <v>7570</v>
      </c>
      <c r="I519" s="34"/>
      <c r="J519" s="181">
        <f t="shared" si="0"/>
        <v>55.3011026293469</v>
      </c>
      <c r="K519" s="182"/>
      <c r="L519" s="182"/>
      <c r="M519" s="182"/>
      <c r="N519" s="182"/>
    </row>
    <row r="520" spans="1:14" ht="15.75" customHeight="1" x14ac:dyDescent="0.3">
      <c r="A520" s="34">
        <v>519</v>
      </c>
      <c r="B520" s="34">
        <v>169</v>
      </c>
      <c r="C520" s="34">
        <v>254</v>
      </c>
      <c r="D520" s="34">
        <v>2</v>
      </c>
      <c r="E520" s="179">
        <v>43517</v>
      </c>
      <c r="F520" s="180">
        <v>5223</v>
      </c>
      <c r="G520" s="34">
        <v>7426</v>
      </c>
      <c r="H520" s="180">
        <v>6667</v>
      </c>
      <c r="I520" s="34">
        <v>9</v>
      </c>
      <c r="J520" s="181">
        <f t="shared" si="0"/>
        <v>52.5623268698061</v>
      </c>
      <c r="K520" s="182"/>
      <c r="L520" s="182"/>
      <c r="M520" s="182"/>
      <c r="N520" s="182"/>
    </row>
    <row r="521" spans="1:14" ht="15.75" customHeight="1" x14ac:dyDescent="0.3">
      <c r="A521" s="34">
        <v>520</v>
      </c>
      <c r="B521" s="34">
        <v>170</v>
      </c>
      <c r="C521" s="34">
        <v>254</v>
      </c>
      <c r="D521" s="34">
        <v>2</v>
      </c>
      <c r="E521" s="179">
        <v>43517</v>
      </c>
      <c r="F521" s="180">
        <v>5223</v>
      </c>
      <c r="G521" s="34">
        <v>7568</v>
      </c>
      <c r="H521" s="180">
        <v>6766</v>
      </c>
      <c r="I521" s="34"/>
      <c r="J521" s="181">
        <f t="shared" si="0"/>
        <v>51.97666882696047</v>
      </c>
      <c r="K521" s="182"/>
      <c r="L521" s="182"/>
      <c r="M521" s="182"/>
      <c r="N521" s="182"/>
    </row>
    <row r="522" spans="1:14" ht="15.75" customHeight="1" x14ac:dyDescent="0.3">
      <c r="A522" s="34">
        <v>521</v>
      </c>
      <c r="B522" s="34">
        <v>171</v>
      </c>
      <c r="C522" s="34">
        <v>258</v>
      </c>
      <c r="D522" s="34">
        <v>2</v>
      </c>
      <c r="E522" s="179">
        <v>43517</v>
      </c>
      <c r="F522" s="180">
        <v>5259</v>
      </c>
      <c r="G522" s="34">
        <v>6995</v>
      </c>
      <c r="H522" s="180">
        <v>6329</v>
      </c>
      <c r="I522" s="34">
        <v>10</v>
      </c>
      <c r="J522" s="181">
        <f t="shared" si="0"/>
        <v>62.242990654205613</v>
      </c>
      <c r="K522" s="182"/>
      <c r="L522" s="182"/>
      <c r="M522" s="182"/>
      <c r="N522" s="182"/>
    </row>
    <row r="523" spans="1:14" ht="15.75" customHeight="1" x14ac:dyDescent="0.3">
      <c r="A523" s="34">
        <v>522</v>
      </c>
      <c r="B523" s="34">
        <v>172</v>
      </c>
      <c r="C523" s="34">
        <v>258</v>
      </c>
      <c r="D523" s="34">
        <v>2</v>
      </c>
      <c r="E523" s="179">
        <v>43517</v>
      </c>
      <c r="F523" s="180">
        <v>5274</v>
      </c>
      <c r="G523" s="34">
        <v>6869</v>
      </c>
      <c r="H523" s="180">
        <v>6268</v>
      </c>
      <c r="I523" s="34"/>
      <c r="J523" s="181">
        <f t="shared" si="0"/>
        <v>60.462776659959758</v>
      </c>
      <c r="K523" s="182"/>
      <c r="L523" s="182"/>
      <c r="M523" s="182"/>
      <c r="N523" s="182"/>
    </row>
    <row r="524" spans="1:14" ht="15.75" customHeight="1" x14ac:dyDescent="0.3">
      <c r="A524" s="34">
        <v>523</v>
      </c>
      <c r="B524" s="34">
        <v>173</v>
      </c>
      <c r="C524" s="34">
        <v>259</v>
      </c>
      <c r="D524" s="34">
        <v>2</v>
      </c>
      <c r="E524" s="179">
        <v>43517</v>
      </c>
      <c r="F524" s="180">
        <v>5227</v>
      </c>
      <c r="G524" s="34">
        <v>8877</v>
      </c>
      <c r="H524" s="180">
        <v>7996</v>
      </c>
      <c r="I524" s="34">
        <v>9</v>
      </c>
      <c r="J524" s="181">
        <f t="shared" si="0"/>
        <v>31.816540267244491</v>
      </c>
      <c r="K524" s="182"/>
      <c r="L524" s="182"/>
      <c r="M524" s="182"/>
      <c r="N524" s="182"/>
    </row>
    <row r="525" spans="1:14" ht="15.75" customHeight="1" x14ac:dyDescent="0.3">
      <c r="A525" s="34">
        <v>524</v>
      </c>
      <c r="B525" s="34">
        <v>174</v>
      </c>
      <c r="C525" s="34">
        <v>259</v>
      </c>
      <c r="D525" s="34">
        <v>2</v>
      </c>
      <c r="E525" s="179">
        <v>43517</v>
      </c>
      <c r="F525" s="180">
        <v>5182</v>
      </c>
      <c r="G525" s="34">
        <v>8707</v>
      </c>
      <c r="H525" s="180">
        <v>7804</v>
      </c>
      <c r="I525" s="34"/>
      <c r="J525" s="181">
        <f t="shared" si="0"/>
        <v>34.439359267734552</v>
      </c>
      <c r="K525" s="182"/>
      <c r="L525" s="182"/>
      <c r="M525" s="182"/>
      <c r="N525" s="182"/>
    </row>
    <row r="526" spans="1:14" ht="15.75" customHeight="1" x14ac:dyDescent="0.3">
      <c r="A526" s="34">
        <v>525</v>
      </c>
      <c r="B526" s="34">
        <v>175</v>
      </c>
      <c r="C526" s="34">
        <v>261</v>
      </c>
      <c r="D526" s="34">
        <v>2</v>
      </c>
      <c r="E526" s="179">
        <v>43517</v>
      </c>
      <c r="F526" s="180">
        <v>5280</v>
      </c>
      <c r="G526" s="34">
        <v>8720</v>
      </c>
      <c r="H526" s="180">
        <v>7973</v>
      </c>
      <c r="I526" s="34">
        <v>8</v>
      </c>
      <c r="J526" s="181">
        <f t="shared" si="0"/>
        <v>27.738581507612331</v>
      </c>
      <c r="K526" s="182"/>
      <c r="L526" s="182"/>
      <c r="M526" s="182"/>
      <c r="N526" s="182"/>
    </row>
    <row r="527" spans="1:14" ht="15.75" customHeight="1" x14ac:dyDescent="0.3">
      <c r="A527" s="34">
        <v>526</v>
      </c>
      <c r="B527" s="34">
        <v>176</v>
      </c>
      <c r="C527" s="34">
        <v>261</v>
      </c>
      <c r="D527" s="34">
        <v>2</v>
      </c>
      <c r="E527" s="179">
        <v>43517</v>
      </c>
      <c r="F527" s="180">
        <v>5193</v>
      </c>
      <c r="G527" s="34">
        <v>8788</v>
      </c>
      <c r="H527" s="180">
        <v>7921</v>
      </c>
      <c r="I527" s="34"/>
      <c r="J527" s="181">
        <f t="shared" si="0"/>
        <v>31.781524926686217</v>
      </c>
      <c r="K527" s="182"/>
      <c r="L527" s="182"/>
      <c r="M527" s="182"/>
      <c r="N527" s="182"/>
    </row>
    <row r="528" spans="1:14" ht="15.75" customHeight="1" x14ac:dyDescent="0.3">
      <c r="A528" s="34">
        <v>527</v>
      </c>
      <c r="B528" s="34">
        <v>177</v>
      </c>
      <c r="C528" s="34">
        <v>262</v>
      </c>
      <c r="D528" s="34">
        <v>2</v>
      </c>
      <c r="E528" s="179">
        <v>43517</v>
      </c>
      <c r="F528" s="180">
        <v>5259</v>
      </c>
      <c r="G528" s="34">
        <v>8373</v>
      </c>
      <c r="H528" s="180">
        <v>7613</v>
      </c>
      <c r="I528" s="34">
        <v>8</v>
      </c>
      <c r="J528" s="181">
        <f t="shared" si="0"/>
        <v>32.285471537807986</v>
      </c>
      <c r="K528" s="182"/>
      <c r="L528" s="182"/>
      <c r="M528" s="182"/>
      <c r="N528" s="182"/>
    </row>
    <row r="529" spans="1:14" ht="15.75" customHeight="1" x14ac:dyDescent="0.3">
      <c r="A529" s="34">
        <v>528</v>
      </c>
      <c r="B529" s="34">
        <v>178</v>
      </c>
      <c r="C529" s="34">
        <v>262</v>
      </c>
      <c r="D529" s="34">
        <v>2</v>
      </c>
      <c r="E529" s="179">
        <v>43517</v>
      </c>
      <c r="F529" s="180">
        <v>5226</v>
      </c>
      <c r="G529" s="34">
        <v>8437</v>
      </c>
      <c r="H529" s="180">
        <v>7539</v>
      </c>
      <c r="I529" s="34"/>
      <c r="J529" s="181">
        <f t="shared" si="0"/>
        <v>38.824038045827933</v>
      </c>
      <c r="K529" s="182"/>
      <c r="L529" s="182"/>
      <c r="M529" s="182"/>
      <c r="N529" s="182"/>
    </row>
    <row r="530" spans="1:14" ht="15.75" customHeight="1" x14ac:dyDescent="0.3">
      <c r="A530" s="34">
        <v>529</v>
      </c>
      <c r="B530" s="34">
        <v>179</v>
      </c>
      <c r="C530" s="34">
        <v>267</v>
      </c>
      <c r="D530" s="34">
        <v>2</v>
      </c>
      <c r="E530" s="179">
        <v>43517</v>
      </c>
      <c r="F530" s="180">
        <v>5180</v>
      </c>
      <c r="G530" s="34">
        <v>8623</v>
      </c>
      <c r="H530" s="180">
        <v>7522</v>
      </c>
      <c r="I530" s="34">
        <v>11</v>
      </c>
      <c r="J530" s="181">
        <f t="shared" si="0"/>
        <v>47.011101622544835</v>
      </c>
      <c r="K530" s="182"/>
      <c r="L530" s="182"/>
      <c r="M530" s="182"/>
      <c r="N530" s="182"/>
    </row>
    <row r="531" spans="1:14" ht="15.75" customHeight="1" x14ac:dyDescent="0.3">
      <c r="A531" s="34">
        <v>530</v>
      </c>
      <c r="B531" s="34">
        <v>180</v>
      </c>
      <c r="C531" s="34">
        <v>267</v>
      </c>
      <c r="D531" s="34">
        <v>2</v>
      </c>
      <c r="E531" s="179">
        <v>43517</v>
      </c>
      <c r="F531" s="180">
        <v>5282</v>
      </c>
      <c r="G531" s="34">
        <v>8948</v>
      </c>
      <c r="H531" s="180">
        <v>7688</v>
      </c>
      <c r="I531" s="34"/>
      <c r="J531" s="181">
        <f t="shared" si="0"/>
        <v>52.369077306733168</v>
      </c>
      <c r="K531" s="182"/>
      <c r="L531" s="182"/>
      <c r="M531" s="182"/>
      <c r="N531" s="182"/>
    </row>
    <row r="532" spans="1:14" ht="15.75" customHeight="1" x14ac:dyDescent="0.3">
      <c r="A532" s="34">
        <v>531</v>
      </c>
      <c r="B532" s="34">
        <v>181</v>
      </c>
      <c r="C532" s="34">
        <v>268</v>
      </c>
      <c r="D532" s="34">
        <v>2</v>
      </c>
      <c r="E532" s="179">
        <v>43517</v>
      </c>
      <c r="F532" s="180">
        <v>5244</v>
      </c>
      <c r="G532" s="34">
        <v>8529</v>
      </c>
      <c r="H532" s="180">
        <v>7540</v>
      </c>
      <c r="I532" s="34">
        <v>10</v>
      </c>
      <c r="J532" s="181">
        <f t="shared" si="0"/>
        <v>43.07491289198606</v>
      </c>
      <c r="K532" s="182"/>
      <c r="L532" s="182"/>
      <c r="M532" s="182"/>
      <c r="N532" s="182"/>
    </row>
    <row r="533" spans="1:14" ht="15.75" customHeight="1" x14ac:dyDescent="0.3">
      <c r="A533" s="34">
        <v>532</v>
      </c>
      <c r="B533" s="34">
        <v>182</v>
      </c>
      <c r="C533" s="34">
        <v>268</v>
      </c>
      <c r="D533" s="34">
        <v>2</v>
      </c>
      <c r="E533" s="179">
        <v>43517</v>
      </c>
      <c r="F533" s="180">
        <v>5301</v>
      </c>
      <c r="G533" s="34">
        <v>8634</v>
      </c>
      <c r="H533" s="180">
        <v>7648</v>
      </c>
      <c r="I533" s="34"/>
      <c r="J533" s="181">
        <f t="shared" si="0"/>
        <v>42.011077971878997</v>
      </c>
      <c r="K533" s="182"/>
      <c r="L533" s="182"/>
      <c r="M533" s="182"/>
      <c r="N533" s="182"/>
    </row>
    <row r="534" spans="1:14" ht="15.75" customHeight="1" x14ac:dyDescent="0.3">
      <c r="A534" s="34">
        <v>533</v>
      </c>
      <c r="B534" s="34">
        <v>183</v>
      </c>
      <c r="C534" s="34">
        <v>301</v>
      </c>
      <c r="D534" s="34">
        <v>2</v>
      </c>
      <c r="E534" s="179">
        <v>43517</v>
      </c>
      <c r="F534" s="180">
        <v>5192</v>
      </c>
      <c r="G534" s="34">
        <v>7735</v>
      </c>
      <c r="H534" s="180">
        <v>7108</v>
      </c>
      <c r="I534" s="34">
        <v>8</v>
      </c>
      <c r="J534" s="181">
        <f t="shared" si="0"/>
        <v>32.724425887265134</v>
      </c>
      <c r="K534" s="182"/>
      <c r="L534" s="182"/>
      <c r="M534" s="182"/>
      <c r="N534" s="182"/>
    </row>
    <row r="535" spans="1:14" ht="15.75" customHeight="1" x14ac:dyDescent="0.3">
      <c r="A535" s="34">
        <v>534</v>
      </c>
      <c r="B535" s="34">
        <v>184</v>
      </c>
      <c r="C535" s="34">
        <v>301</v>
      </c>
      <c r="D535" s="34">
        <v>2</v>
      </c>
      <c r="E535" s="179">
        <v>43517</v>
      </c>
      <c r="F535" s="180">
        <v>5243</v>
      </c>
      <c r="G535" s="34">
        <v>7983</v>
      </c>
      <c r="H535" s="180">
        <v>7243</v>
      </c>
      <c r="I535" s="34"/>
      <c r="J535" s="181">
        <f t="shared" si="0"/>
        <v>37</v>
      </c>
      <c r="K535" s="182"/>
      <c r="L535" s="182"/>
      <c r="M535" s="182"/>
      <c r="N535" s="182"/>
    </row>
    <row r="536" spans="1:14" ht="15.75" customHeight="1" x14ac:dyDescent="0.3">
      <c r="A536" s="34">
        <v>535</v>
      </c>
      <c r="B536" s="34">
        <v>185</v>
      </c>
      <c r="C536" s="34">
        <v>304</v>
      </c>
      <c r="D536" s="34">
        <v>2</v>
      </c>
      <c r="E536" s="179">
        <v>43517</v>
      </c>
      <c r="F536" s="180">
        <v>5288</v>
      </c>
      <c r="G536" s="34">
        <v>8054</v>
      </c>
      <c r="H536" s="180">
        <v>7367</v>
      </c>
      <c r="I536" s="34">
        <v>10</v>
      </c>
      <c r="J536" s="181">
        <f t="shared" si="0"/>
        <v>33.044733044733043</v>
      </c>
      <c r="K536" s="182"/>
      <c r="L536" s="182"/>
      <c r="M536" s="182"/>
      <c r="N536" s="182"/>
    </row>
    <row r="537" spans="1:14" ht="15.75" customHeight="1" x14ac:dyDescent="0.3">
      <c r="A537" s="34">
        <v>536</v>
      </c>
      <c r="B537" s="34">
        <v>186</v>
      </c>
      <c r="C537" s="34">
        <v>304</v>
      </c>
      <c r="D537" s="34">
        <v>2</v>
      </c>
      <c r="E537" s="179">
        <v>43517</v>
      </c>
      <c r="F537" s="180">
        <v>5251</v>
      </c>
      <c r="G537" s="34">
        <v>8017</v>
      </c>
      <c r="H537" s="180">
        <v>7303</v>
      </c>
      <c r="I537" s="34"/>
      <c r="J537" s="181">
        <f t="shared" si="0"/>
        <v>34.795321637426902</v>
      </c>
      <c r="K537" s="182"/>
      <c r="L537" s="182"/>
      <c r="M537" s="182"/>
      <c r="N537" s="182"/>
    </row>
    <row r="538" spans="1:14" ht="15.75" customHeight="1" x14ac:dyDescent="0.3">
      <c r="A538" s="34">
        <v>537</v>
      </c>
      <c r="B538" s="34">
        <v>187</v>
      </c>
      <c r="C538" s="34">
        <v>308</v>
      </c>
      <c r="D538" s="34">
        <v>2</v>
      </c>
      <c r="E538" s="179">
        <v>43517</v>
      </c>
      <c r="F538" s="180">
        <v>5214</v>
      </c>
      <c r="G538" s="34">
        <v>7595</v>
      </c>
      <c r="H538" s="180">
        <v>7024</v>
      </c>
      <c r="I538" s="34">
        <v>9</v>
      </c>
      <c r="J538" s="181">
        <f t="shared" si="0"/>
        <v>31.546961325966848</v>
      </c>
      <c r="K538" s="182"/>
      <c r="L538" s="182"/>
      <c r="M538" s="182"/>
      <c r="N538" s="182"/>
    </row>
    <row r="539" spans="1:14" ht="15.75" customHeight="1" x14ac:dyDescent="0.3">
      <c r="A539" s="34">
        <v>538</v>
      </c>
      <c r="B539" s="34">
        <v>188</v>
      </c>
      <c r="C539" s="34">
        <v>308</v>
      </c>
      <c r="D539" s="34">
        <v>2</v>
      </c>
      <c r="E539" s="179">
        <v>43517</v>
      </c>
      <c r="F539" s="180">
        <v>5267</v>
      </c>
      <c r="G539" s="34">
        <v>7802</v>
      </c>
      <c r="H539" s="180">
        <v>7135</v>
      </c>
      <c r="I539" s="34"/>
      <c r="J539" s="181">
        <f t="shared" si="0"/>
        <v>35.706638115631691</v>
      </c>
      <c r="K539" s="182"/>
      <c r="L539" s="182"/>
      <c r="M539" s="182"/>
      <c r="N539" s="182"/>
    </row>
    <row r="540" spans="1:14" ht="15.75" customHeight="1" x14ac:dyDescent="0.3">
      <c r="A540" s="34">
        <v>539</v>
      </c>
      <c r="B540" s="34">
        <v>189</v>
      </c>
      <c r="C540" s="34">
        <v>313</v>
      </c>
      <c r="D540" s="34">
        <v>2</v>
      </c>
      <c r="E540" s="179">
        <v>43517</v>
      </c>
      <c r="F540" s="180">
        <v>5261</v>
      </c>
      <c r="G540" s="34">
        <v>8019</v>
      </c>
      <c r="H540" s="180">
        <v>7344</v>
      </c>
      <c r="I540" s="34">
        <v>9</v>
      </c>
      <c r="J540" s="181">
        <f t="shared" si="0"/>
        <v>32.405184829572732</v>
      </c>
      <c r="K540" s="182"/>
      <c r="L540" s="182"/>
      <c r="M540" s="182"/>
      <c r="N540" s="182"/>
    </row>
    <row r="541" spans="1:14" ht="15.75" customHeight="1" x14ac:dyDescent="0.3">
      <c r="A541" s="34">
        <v>540</v>
      </c>
      <c r="B541" s="34">
        <v>190</v>
      </c>
      <c r="C541" s="34">
        <v>313</v>
      </c>
      <c r="D541" s="34">
        <v>2</v>
      </c>
      <c r="E541" s="179">
        <v>43517</v>
      </c>
      <c r="F541" s="180">
        <v>5238</v>
      </c>
      <c r="G541" s="34">
        <v>8097</v>
      </c>
      <c r="H541" s="180">
        <v>7419</v>
      </c>
      <c r="I541" s="34"/>
      <c r="J541" s="181">
        <f t="shared" si="0"/>
        <v>31.086657496561209</v>
      </c>
      <c r="K541" s="182"/>
      <c r="L541" s="182"/>
      <c r="M541" s="182"/>
      <c r="N541" s="182"/>
    </row>
    <row r="542" spans="1:14" ht="15.75" customHeight="1" x14ac:dyDescent="0.3">
      <c r="A542" s="34">
        <v>541</v>
      </c>
      <c r="B542" s="34">
        <v>191</v>
      </c>
      <c r="C542" s="34">
        <v>317</v>
      </c>
      <c r="D542" s="34">
        <v>2</v>
      </c>
      <c r="E542" s="179">
        <v>43517</v>
      </c>
      <c r="F542" s="180">
        <v>5280</v>
      </c>
      <c r="G542" s="34">
        <v>8772</v>
      </c>
      <c r="H542" s="180">
        <v>7944</v>
      </c>
      <c r="I542" s="34">
        <v>10</v>
      </c>
      <c r="J542" s="181">
        <f t="shared" si="0"/>
        <v>31.081081081081081</v>
      </c>
      <c r="K542" s="182"/>
      <c r="L542" s="182"/>
      <c r="M542" s="182"/>
      <c r="N542" s="182"/>
    </row>
    <row r="543" spans="1:14" ht="15.75" customHeight="1" x14ac:dyDescent="0.3">
      <c r="A543" s="34">
        <v>542</v>
      </c>
      <c r="B543" s="34">
        <v>192</v>
      </c>
      <c r="C543" s="34">
        <v>317</v>
      </c>
      <c r="D543" s="34">
        <v>2</v>
      </c>
      <c r="E543" s="179">
        <v>43517</v>
      </c>
      <c r="F543" s="180">
        <v>5241</v>
      </c>
      <c r="G543" s="34">
        <v>8928</v>
      </c>
      <c r="H543" s="180">
        <v>8033</v>
      </c>
      <c r="I543" s="34"/>
      <c r="J543" s="181">
        <f t="shared" si="0"/>
        <v>32.05587392550143</v>
      </c>
      <c r="K543" s="182"/>
      <c r="L543" s="182"/>
      <c r="M543" s="182"/>
      <c r="N543" s="182"/>
    </row>
    <row r="544" spans="1:14" ht="15.75" customHeight="1" x14ac:dyDescent="0.3">
      <c r="A544" s="34">
        <v>543</v>
      </c>
      <c r="B544" s="34">
        <v>193</v>
      </c>
      <c r="C544" s="34">
        <v>318</v>
      </c>
      <c r="D544" s="34">
        <v>2</v>
      </c>
      <c r="E544" s="179">
        <v>43517</v>
      </c>
      <c r="F544" s="180">
        <v>5263</v>
      </c>
      <c r="G544" s="34">
        <v>8739</v>
      </c>
      <c r="H544" s="180">
        <v>7948</v>
      </c>
      <c r="I544" s="34">
        <v>10</v>
      </c>
      <c r="J544" s="181">
        <f t="shared" si="0"/>
        <v>29.459962756052143</v>
      </c>
      <c r="K544" s="182"/>
      <c r="L544" s="182"/>
      <c r="M544" s="182"/>
      <c r="N544" s="182"/>
    </row>
    <row r="545" spans="1:14" ht="15.75" customHeight="1" x14ac:dyDescent="0.3">
      <c r="A545" s="34">
        <v>544</v>
      </c>
      <c r="B545" s="34">
        <v>194</v>
      </c>
      <c r="C545" s="34">
        <v>318</v>
      </c>
      <c r="D545" s="34">
        <v>2</v>
      </c>
      <c r="E545" s="179">
        <v>43517</v>
      </c>
      <c r="F545" s="180">
        <v>5207</v>
      </c>
      <c r="G545" s="34">
        <v>8700</v>
      </c>
      <c r="H545" s="180">
        <v>7955</v>
      </c>
      <c r="I545" s="34"/>
      <c r="J545" s="181">
        <f t="shared" si="0"/>
        <v>27.110625909752546</v>
      </c>
      <c r="K545" s="182"/>
      <c r="L545" s="182"/>
      <c r="M545" s="182"/>
      <c r="N545" s="182"/>
    </row>
    <row r="546" spans="1:14" ht="15.75" customHeight="1" x14ac:dyDescent="0.3">
      <c r="A546" s="34">
        <v>545</v>
      </c>
      <c r="B546" s="34">
        <v>195</v>
      </c>
      <c r="C546" s="34">
        <v>319</v>
      </c>
      <c r="D546" s="34">
        <v>2</v>
      </c>
      <c r="E546" s="179">
        <v>43517</v>
      </c>
      <c r="F546" s="180">
        <v>5277</v>
      </c>
      <c r="G546" s="34">
        <v>8801</v>
      </c>
      <c r="H546" s="180">
        <v>7922</v>
      </c>
      <c r="I546" s="34">
        <v>10</v>
      </c>
      <c r="J546" s="181">
        <f t="shared" si="0"/>
        <v>33.232514177693758</v>
      </c>
      <c r="K546" s="182"/>
      <c r="L546" s="182"/>
      <c r="M546" s="182"/>
      <c r="N546" s="182"/>
    </row>
    <row r="547" spans="1:14" ht="15.75" customHeight="1" x14ac:dyDescent="0.3">
      <c r="A547" s="34">
        <v>546</v>
      </c>
      <c r="B547" s="34">
        <v>196</v>
      </c>
      <c r="C547" s="34">
        <v>319</v>
      </c>
      <c r="D547" s="34">
        <v>2</v>
      </c>
      <c r="E547" s="179">
        <v>43517</v>
      </c>
      <c r="F547" s="180">
        <v>5243</v>
      </c>
      <c r="G547" s="34">
        <v>8600</v>
      </c>
      <c r="H547" s="180">
        <v>7881</v>
      </c>
      <c r="I547" s="34"/>
      <c r="J547" s="181">
        <f t="shared" si="0"/>
        <v>27.25549658832449</v>
      </c>
      <c r="K547" s="182"/>
      <c r="L547" s="182"/>
      <c r="M547" s="182"/>
      <c r="N547" s="182"/>
    </row>
    <row r="548" spans="1:14" ht="15.75" customHeight="1" x14ac:dyDescent="0.3">
      <c r="A548" s="34">
        <v>547</v>
      </c>
      <c r="B548" s="34">
        <v>197</v>
      </c>
      <c r="C548" s="34">
        <v>321</v>
      </c>
      <c r="D548" s="34">
        <v>2</v>
      </c>
      <c r="E548" s="179">
        <v>43517</v>
      </c>
      <c r="F548" s="180">
        <v>5252</v>
      </c>
      <c r="G548" s="34">
        <v>7513</v>
      </c>
      <c r="H548" s="180">
        <v>6743</v>
      </c>
      <c r="I548" s="34">
        <v>10</v>
      </c>
      <c r="J548" s="181">
        <f t="shared" si="0"/>
        <v>51.643192488262912</v>
      </c>
      <c r="K548" s="182"/>
      <c r="L548" s="182"/>
      <c r="M548" s="182"/>
      <c r="N548" s="182"/>
    </row>
    <row r="549" spans="1:14" ht="15.75" customHeight="1" x14ac:dyDescent="0.3">
      <c r="A549" s="34">
        <v>548</v>
      </c>
      <c r="B549" s="34">
        <v>198</v>
      </c>
      <c r="C549" s="34">
        <v>321</v>
      </c>
      <c r="D549" s="34">
        <v>2</v>
      </c>
      <c r="E549" s="179">
        <v>43517</v>
      </c>
      <c r="F549" s="180">
        <v>5320</v>
      </c>
      <c r="G549" s="34">
        <v>7566</v>
      </c>
      <c r="H549" s="180">
        <v>6825</v>
      </c>
      <c r="I549" s="34"/>
      <c r="J549" s="181">
        <f t="shared" si="0"/>
        <v>49.235880398671092</v>
      </c>
      <c r="K549" s="182"/>
      <c r="L549" s="182"/>
      <c r="M549" s="182"/>
      <c r="N549" s="182"/>
    </row>
    <row r="550" spans="1:14" ht="15.75" customHeight="1" x14ac:dyDescent="0.3">
      <c r="A550" s="34">
        <v>549</v>
      </c>
      <c r="B550" s="34">
        <v>199</v>
      </c>
      <c r="C550" s="34">
        <v>324</v>
      </c>
      <c r="D550" s="34">
        <v>2</v>
      </c>
      <c r="E550" s="179">
        <v>43517</v>
      </c>
      <c r="F550" s="180">
        <v>5262</v>
      </c>
      <c r="G550" s="34">
        <v>8453</v>
      </c>
      <c r="H550" s="180">
        <v>7451</v>
      </c>
      <c r="I550" s="34">
        <v>10</v>
      </c>
      <c r="J550" s="181">
        <f t="shared" si="0"/>
        <v>45.774326176336224</v>
      </c>
      <c r="K550" s="182"/>
      <c r="L550" s="182"/>
      <c r="M550" s="182"/>
      <c r="N550" s="182"/>
    </row>
    <row r="551" spans="1:14" ht="15.75" customHeight="1" x14ac:dyDescent="0.3">
      <c r="A551" s="34">
        <v>550</v>
      </c>
      <c r="B551" s="34">
        <v>200</v>
      </c>
      <c r="C551" s="34">
        <v>324</v>
      </c>
      <c r="D551" s="34">
        <v>2</v>
      </c>
      <c r="E551" s="179">
        <v>43517</v>
      </c>
      <c r="F551" s="180">
        <v>5181</v>
      </c>
      <c r="G551" s="34">
        <v>8115</v>
      </c>
      <c r="H551" s="180">
        <v>7186</v>
      </c>
      <c r="I551" s="34"/>
      <c r="J551" s="181">
        <f t="shared" si="0"/>
        <v>46.334164588528672</v>
      </c>
      <c r="K551" s="182"/>
      <c r="L551" s="182"/>
      <c r="M551" s="182"/>
      <c r="N551" s="182"/>
    </row>
    <row r="552" spans="1:14" ht="15.75" customHeight="1" x14ac:dyDescent="0.3">
      <c r="A552" s="34">
        <v>551</v>
      </c>
      <c r="B552" s="34">
        <v>201</v>
      </c>
      <c r="C552" s="34">
        <v>325</v>
      </c>
      <c r="D552" s="34">
        <v>2</v>
      </c>
      <c r="E552" s="179">
        <v>43517</v>
      </c>
      <c r="F552" s="180">
        <v>5254</v>
      </c>
      <c r="G552" s="34">
        <v>7784</v>
      </c>
      <c r="H552" s="180">
        <v>7091</v>
      </c>
      <c r="I552" s="34">
        <v>9</v>
      </c>
      <c r="J552" s="181">
        <f t="shared" si="0"/>
        <v>37.724550898203589</v>
      </c>
      <c r="K552" s="182"/>
      <c r="L552" s="182"/>
      <c r="M552" s="182"/>
      <c r="N552" s="182"/>
    </row>
    <row r="553" spans="1:14" ht="15.75" customHeight="1" x14ac:dyDescent="0.3">
      <c r="A553" s="34">
        <v>552</v>
      </c>
      <c r="B553" s="34">
        <v>202</v>
      </c>
      <c r="C553" s="34">
        <v>325</v>
      </c>
      <c r="D553" s="34">
        <v>2</v>
      </c>
      <c r="E553" s="179">
        <v>43517</v>
      </c>
      <c r="F553" s="180">
        <v>5275</v>
      </c>
      <c r="G553" s="34">
        <v>7922</v>
      </c>
      <c r="H553" s="180">
        <v>7189</v>
      </c>
      <c r="I553" s="34"/>
      <c r="J553" s="181">
        <f t="shared" si="0"/>
        <v>38.296760710553812</v>
      </c>
      <c r="K553" s="182"/>
      <c r="L553" s="182"/>
      <c r="M553" s="182"/>
      <c r="N553" s="182"/>
    </row>
    <row r="554" spans="1:14" ht="15.75" customHeight="1" x14ac:dyDescent="0.3">
      <c r="A554" s="34">
        <v>553</v>
      </c>
      <c r="B554" s="34">
        <v>203</v>
      </c>
      <c r="C554" s="34">
        <v>330</v>
      </c>
      <c r="D554" s="34">
        <v>2</v>
      </c>
      <c r="E554" s="179">
        <v>43517</v>
      </c>
      <c r="F554" s="180">
        <v>5215</v>
      </c>
      <c r="G554" s="34">
        <v>8165</v>
      </c>
      <c r="H554" s="180">
        <v>7377</v>
      </c>
      <c r="I554" s="34">
        <v>9</v>
      </c>
      <c r="J554" s="181">
        <f t="shared" si="0"/>
        <v>36.4477335800185</v>
      </c>
      <c r="K554" s="182"/>
      <c r="L554" s="182"/>
      <c r="M554" s="182"/>
      <c r="N554" s="182"/>
    </row>
    <row r="555" spans="1:14" ht="15.75" customHeight="1" x14ac:dyDescent="0.3">
      <c r="A555" s="34">
        <v>554</v>
      </c>
      <c r="B555" s="34">
        <v>204</v>
      </c>
      <c r="C555" s="34">
        <v>330</v>
      </c>
      <c r="D555" s="34">
        <v>2</v>
      </c>
      <c r="E555" s="179">
        <v>43517</v>
      </c>
      <c r="F555" s="180">
        <v>5239</v>
      </c>
      <c r="G555" s="34">
        <v>8217</v>
      </c>
      <c r="H555" s="180">
        <v>7394</v>
      </c>
      <c r="I555" s="34"/>
      <c r="J555" s="181">
        <f t="shared" si="0"/>
        <v>38.190255220417633</v>
      </c>
      <c r="K555" s="182"/>
      <c r="L555" s="182"/>
      <c r="M555" s="182"/>
      <c r="N555" s="182"/>
    </row>
    <row r="556" spans="1:14" ht="15.75" customHeight="1" x14ac:dyDescent="0.3">
      <c r="A556" s="34">
        <v>555</v>
      </c>
      <c r="B556" s="34">
        <v>205</v>
      </c>
      <c r="C556" s="34">
        <v>332</v>
      </c>
      <c r="D556" s="34">
        <v>2</v>
      </c>
      <c r="E556" s="179">
        <v>43517</v>
      </c>
      <c r="F556" s="180">
        <v>5204</v>
      </c>
      <c r="G556" s="34">
        <v>8201</v>
      </c>
      <c r="H556" s="180">
        <v>7358</v>
      </c>
      <c r="I556" s="34">
        <v>10</v>
      </c>
      <c r="J556" s="181">
        <f t="shared" si="0"/>
        <v>39.136490250696376</v>
      </c>
      <c r="K556" s="182"/>
      <c r="L556" s="182"/>
      <c r="M556" s="182"/>
      <c r="N556" s="182"/>
    </row>
    <row r="557" spans="1:14" ht="15.75" customHeight="1" x14ac:dyDescent="0.3">
      <c r="A557" s="34">
        <v>556</v>
      </c>
      <c r="B557" s="34">
        <v>206</v>
      </c>
      <c r="C557" s="34">
        <v>332</v>
      </c>
      <c r="D557" s="34">
        <v>2</v>
      </c>
      <c r="E557" s="179">
        <v>43517</v>
      </c>
      <c r="F557" s="180">
        <v>5233</v>
      </c>
      <c r="G557" s="34">
        <v>8274</v>
      </c>
      <c r="H557" s="180">
        <v>7366</v>
      </c>
      <c r="I557" s="34"/>
      <c r="J557" s="181">
        <f t="shared" si="0"/>
        <v>42.569151429910924</v>
      </c>
      <c r="K557" s="182"/>
      <c r="L557" s="182"/>
      <c r="M557" s="182"/>
      <c r="N557" s="182"/>
    </row>
    <row r="558" spans="1:14" ht="15.75" customHeight="1" x14ac:dyDescent="0.3">
      <c r="A558" s="34">
        <v>557</v>
      </c>
      <c r="B558" s="34">
        <v>207</v>
      </c>
      <c r="C558" s="34">
        <v>334</v>
      </c>
      <c r="D558" s="34">
        <v>2</v>
      </c>
      <c r="E558" s="179">
        <v>43517</v>
      </c>
      <c r="F558" s="180">
        <v>5236</v>
      </c>
      <c r="G558" s="34">
        <v>9064</v>
      </c>
      <c r="H558" s="180">
        <v>7935</v>
      </c>
      <c r="I558" s="34">
        <v>9</v>
      </c>
      <c r="J558" s="181">
        <f t="shared" si="0"/>
        <v>41.830307521304192</v>
      </c>
      <c r="K558" s="182"/>
      <c r="L558" s="182"/>
      <c r="M558" s="182"/>
      <c r="N558" s="182"/>
    </row>
    <row r="559" spans="1:14" ht="15.75" customHeight="1" x14ac:dyDescent="0.3">
      <c r="A559" s="34">
        <v>558</v>
      </c>
      <c r="B559" s="34">
        <v>208</v>
      </c>
      <c r="C559" s="34">
        <v>334</v>
      </c>
      <c r="D559" s="34">
        <v>2</v>
      </c>
      <c r="E559" s="179">
        <v>43517</v>
      </c>
      <c r="F559" s="180">
        <v>5202</v>
      </c>
      <c r="G559" s="34">
        <v>8885</v>
      </c>
      <c r="H559" s="180">
        <v>7798</v>
      </c>
      <c r="I559" s="34"/>
      <c r="J559" s="181">
        <f t="shared" si="0"/>
        <v>41.87211093990755</v>
      </c>
      <c r="K559" s="182"/>
      <c r="L559" s="182"/>
      <c r="M559" s="182"/>
      <c r="N559" s="182"/>
    </row>
    <row r="560" spans="1:14" ht="15.75" customHeight="1" x14ac:dyDescent="0.3">
      <c r="A560" s="34">
        <v>559</v>
      </c>
      <c r="B560" s="34">
        <v>209</v>
      </c>
      <c r="C560" s="34">
        <v>337</v>
      </c>
      <c r="D560" s="34">
        <v>2</v>
      </c>
      <c r="E560" s="179">
        <v>43517</v>
      </c>
      <c r="F560" s="180">
        <v>5228</v>
      </c>
      <c r="G560" s="34">
        <v>7701</v>
      </c>
      <c r="H560" s="180">
        <v>7085</v>
      </c>
      <c r="I560" s="34">
        <v>9</v>
      </c>
      <c r="J560" s="181">
        <f t="shared" si="0"/>
        <v>33.171782444803441</v>
      </c>
      <c r="K560" s="182"/>
      <c r="L560" s="182"/>
      <c r="M560" s="182"/>
      <c r="N560" s="182"/>
    </row>
    <row r="561" spans="1:14" ht="15.75" customHeight="1" x14ac:dyDescent="0.3">
      <c r="A561" s="34">
        <v>560</v>
      </c>
      <c r="B561" s="34">
        <v>210</v>
      </c>
      <c r="C561" s="34">
        <v>337</v>
      </c>
      <c r="D561" s="34">
        <v>2</v>
      </c>
      <c r="E561" s="179">
        <v>43517</v>
      </c>
      <c r="F561" s="180">
        <v>5223</v>
      </c>
      <c r="G561" s="34">
        <v>8007</v>
      </c>
      <c r="H561" s="180">
        <v>7301</v>
      </c>
      <c r="I561" s="34"/>
      <c r="J561" s="181">
        <f t="shared" si="0"/>
        <v>33.974975938402309</v>
      </c>
      <c r="K561" s="182"/>
      <c r="L561" s="182"/>
      <c r="M561" s="182"/>
      <c r="N561" s="182"/>
    </row>
    <row r="562" spans="1:14" ht="15.75" customHeight="1" x14ac:dyDescent="0.3">
      <c r="A562" s="34">
        <v>561</v>
      </c>
      <c r="B562" s="34">
        <v>211</v>
      </c>
      <c r="C562" s="34">
        <v>338</v>
      </c>
      <c r="D562" s="34">
        <v>2</v>
      </c>
      <c r="E562" s="179">
        <v>43517</v>
      </c>
      <c r="F562" s="180">
        <v>5194</v>
      </c>
      <c r="G562" s="34">
        <v>8955</v>
      </c>
      <c r="H562" s="180">
        <v>7570</v>
      </c>
      <c r="I562" s="34">
        <v>10</v>
      </c>
      <c r="J562" s="181">
        <f t="shared" si="0"/>
        <v>58.291245791245792</v>
      </c>
      <c r="K562" s="182"/>
      <c r="L562" s="182"/>
      <c r="M562" s="182"/>
      <c r="N562" s="182"/>
    </row>
    <row r="563" spans="1:14" ht="15.75" customHeight="1" x14ac:dyDescent="0.3">
      <c r="A563" s="34">
        <v>562</v>
      </c>
      <c r="B563" s="34">
        <v>212</v>
      </c>
      <c r="C563" s="34">
        <v>338</v>
      </c>
      <c r="D563" s="34">
        <v>2</v>
      </c>
      <c r="E563" s="179">
        <v>43517</v>
      </c>
      <c r="F563" s="180">
        <v>5225</v>
      </c>
      <c r="G563" s="34">
        <v>8775</v>
      </c>
      <c r="H563" s="180">
        <v>7460</v>
      </c>
      <c r="I563" s="34"/>
      <c r="J563" s="181">
        <f t="shared" si="0"/>
        <v>58.836689038031324</v>
      </c>
      <c r="K563" s="182"/>
      <c r="L563" s="182"/>
      <c r="M563" s="182"/>
      <c r="N563" s="182"/>
    </row>
    <row r="564" spans="1:14" ht="15.75" customHeight="1" x14ac:dyDescent="0.3">
      <c r="A564" s="34">
        <v>563</v>
      </c>
      <c r="B564" s="34">
        <v>213</v>
      </c>
      <c r="C564" s="34">
        <v>345</v>
      </c>
      <c r="D564" s="34">
        <v>2</v>
      </c>
      <c r="E564" s="179">
        <v>43517</v>
      </c>
      <c r="F564" s="180">
        <v>5207</v>
      </c>
      <c r="G564" s="34">
        <v>6745</v>
      </c>
      <c r="H564" s="180">
        <v>6300</v>
      </c>
      <c r="I564" s="34">
        <v>11</v>
      </c>
      <c r="J564" s="181">
        <f t="shared" si="0"/>
        <v>40.713632204940531</v>
      </c>
      <c r="K564" s="182"/>
      <c r="L564" s="182"/>
      <c r="M564" s="182"/>
      <c r="N564" s="182"/>
    </row>
    <row r="565" spans="1:14" ht="15.75" customHeight="1" x14ac:dyDescent="0.3">
      <c r="A565" s="34">
        <v>564</v>
      </c>
      <c r="B565" s="34">
        <v>214</v>
      </c>
      <c r="C565" s="34">
        <v>345</v>
      </c>
      <c r="D565" s="34">
        <v>2</v>
      </c>
      <c r="E565" s="179">
        <v>43517</v>
      </c>
      <c r="F565" s="180">
        <v>5237</v>
      </c>
      <c r="G565" s="34">
        <v>6818</v>
      </c>
      <c r="H565" s="180">
        <v>6364</v>
      </c>
      <c r="I565" s="34"/>
      <c r="J565" s="181">
        <f t="shared" si="0"/>
        <v>40.283939662821652</v>
      </c>
      <c r="K565" s="182"/>
      <c r="L565" s="182"/>
      <c r="M565" s="182"/>
      <c r="N565" s="182"/>
    </row>
    <row r="566" spans="1:14" ht="15.75" customHeight="1" x14ac:dyDescent="0.3">
      <c r="A566" s="34">
        <v>565</v>
      </c>
      <c r="B566" s="34">
        <v>215</v>
      </c>
      <c r="C566" s="34">
        <v>347</v>
      </c>
      <c r="D566" s="34">
        <v>2</v>
      </c>
      <c r="E566" s="179">
        <v>43517</v>
      </c>
      <c r="F566" s="180">
        <v>5148</v>
      </c>
      <c r="G566" s="34">
        <v>8232</v>
      </c>
      <c r="H566" s="180">
        <v>7234</v>
      </c>
      <c r="I566" s="34">
        <v>10</v>
      </c>
      <c r="J566" s="181">
        <f t="shared" si="0"/>
        <v>47.842761265580059</v>
      </c>
      <c r="K566" s="182"/>
      <c r="L566" s="182"/>
      <c r="M566" s="182"/>
      <c r="N566" s="182"/>
    </row>
    <row r="567" spans="1:14" ht="15.75" customHeight="1" x14ac:dyDescent="0.3">
      <c r="A567" s="34">
        <v>566</v>
      </c>
      <c r="B567" s="34">
        <v>216</v>
      </c>
      <c r="C567" s="34">
        <v>347</v>
      </c>
      <c r="D567" s="34">
        <v>2</v>
      </c>
      <c r="E567" s="179">
        <v>43517</v>
      </c>
      <c r="F567" s="180">
        <v>5240</v>
      </c>
      <c r="G567" s="34">
        <v>8104</v>
      </c>
      <c r="H567" s="180">
        <v>7254</v>
      </c>
      <c r="I567" s="34"/>
      <c r="J567" s="181">
        <f t="shared" si="0"/>
        <v>42.204568023833168</v>
      </c>
      <c r="K567" s="182"/>
      <c r="L567" s="182"/>
      <c r="M567" s="182"/>
      <c r="N567" s="182"/>
    </row>
    <row r="568" spans="1:14" ht="15.75" customHeight="1" x14ac:dyDescent="0.3">
      <c r="A568" s="34">
        <v>567</v>
      </c>
      <c r="B568" s="34">
        <v>217</v>
      </c>
      <c r="C568" s="34">
        <v>348</v>
      </c>
      <c r="D568" s="34">
        <v>2</v>
      </c>
      <c r="E568" s="179">
        <v>43517</v>
      </c>
      <c r="F568" s="180">
        <v>5263</v>
      </c>
      <c r="G568" s="34">
        <v>7913</v>
      </c>
      <c r="H568" s="180">
        <v>7200</v>
      </c>
      <c r="I568" s="34">
        <v>10</v>
      </c>
      <c r="J568" s="181">
        <f t="shared" si="0"/>
        <v>36.809499225606608</v>
      </c>
      <c r="K568" s="182"/>
      <c r="L568" s="182"/>
      <c r="M568" s="182"/>
      <c r="N568" s="182"/>
    </row>
    <row r="569" spans="1:14" ht="15.75" customHeight="1" x14ac:dyDescent="0.3">
      <c r="A569" s="34">
        <v>568</v>
      </c>
      <c r="B569" s="34">
        <v>218</v>
      </c>
      <c r="C569" s="34">
        <v>348</v>
      </c>
      <c r="D569" s="34">
        <v>2</v>
      </c>
      <c r="E569" s="179">
        <v>43517</v>
      </c>
      <c r="F569" s="180">
        <v>5280</v>
      </c>
      <c r="G569" s="34">
        <v>7995</v>
      </c>
      <c r="H569" s="180">
        <v>7268</v>
      </c>
      <c r="I569" s="34"/>
      <c r="J569" s="181">
        <f t="shared" si="0"/>
        <v>36.569416498993959</v>
      </c>
      <c r="K569" s="182"/>
      <c r="L569" s="182"/>
      <c r="M569" s="182"/>
      <c r="N569" s="182"/>
    </row>
    <row r="570" spans="1:14" ht="15.75" customHeight="1" x14ac:dyDescent="0.3">
      <c r="A570" s="34">
        <v>569</v>
      </c>
      <c r="B570" s="34">
        <v>219</v>
      </c>
      <c r="C570" s="34">
        <v>350</v>
      </c>
      <c r="D570" s="34">
        <v>2</v>
      </c>
      <c r="E570" s="179">
        <v>43517</v>
      </c>
      <c r="F570" s="180">
        <v>5215</v>
      </c>
      <c r="G570" s="34">
        <v>9513</v>
      </c>
      <c r="H570" s="180">
        <v>8087</v>
      </c>
      <c r="I570" s="34">
        <v>9</v>
      </c>
      <c r="J570" s="181">
        <f t="shared" si="0"/>
        <v>49.65181058495822</v>
      </c>
      <c r="K570" s="182"/>
      <c r="L570" s="182"/>
      <c r="M570" s="182"/>
      <c r="N570" s="182"/>
    </row>
    <row r="571" spans="1:14" ht="15.75" customHeight="1" x14ac:dyDescent="0.3">
      <c r="A571" s="34">
        <v>570</v>
      </c>
      <c r="B571" s="34">
        <v>220</v>
      </c>
      <c r="C571" s="34">
        <v>350</v>
      </c>
      <c r="D571" s="34">
        <v>2</v>
      </c>
      <c r="E571" s="179">
        <v>43517</v>
      </c>
      <c r="F571" s="180">
        <v>5178</v>
      </c>
      <c r="G571" s="34">
        <v>9665</v>
      </c>
      <c r="H571" s="180">
        <v>8151</v>
      </c>
      <c r="I571" s="34"/>
      <c r="J571" s="181">
        <f t="shared" si="0"/>
        <v>50.924991590985535</v>
      </c>
      <c r="K571" s="182"/>
      <c r="L571" s="182"/>
      <c r="M571" s="182"/>
      <c r="N571" s="182"/>
    </row>
    <row r="572" spans="1:14" ht="15.75" customHeight="1" x14ac:dyDescent="0.3">
      <c r="A572" s="34">
        <v>571</v>
      </c>
      <c r="B572" s="34">
        <v>221</v>
      </c>
      <c r="C572" s="34">
        <v>359</v>
      </c>
      <c r="D572" s="34">
        <v>2</v>
      </c>
      <c r="E572" s="179">
        <v>43517</v>
      </c>
      <c r="F572" s="180">
        <v>5187</v>
      </c>
      <c r="G572" s="34">
        <v>7555</v>
      </c>
      <c r="H572" s="180">
        <v>6749</v>
      </c>
      <c r="I572" s="34">
        <v>10</v>
      </c>
      <c r="J572" s="181">
        <f t="shared" si="0"/>
        <v>51.600512163892439</v>
      </c>
      <c r="K572" s="182"/>
      <c r="L572" s="182"/>
      <c r="M572" s="182"/>
      <c r="N572" s="182"/>
    </row>
    <row r="573" spans="1:14" ht="15.75" customHeight="1" x14ac:dyDescent="0.3">
      <c r="A573" s="34">
        <v>572</v>
      </c>
      <c r="B573" s="34">
        <v>222</v>
      </c>
      <c r="C573" s="34">
        <v>359</v>
      </c>
      <c r="D573" s="34">
        <v>2</v>
      </c>
      <c r="E573" s="179">
        <v>43517</v>
      </c>
      <c r="F573" s="180">
        <v>5216</v>
      </c>
      <c r="G573" s="34">
        <v>7706</v>
      </c>
      <c r="H573" s="180">
        <v>6834</v>
      </c>
      <c r="I573" s="34"/>
      <c r="J573" s="181">
        <f t="shared" si="0"/>
        <v>53.893695920889982</v>
      </c>
      <c r="K573" s="182"/>
      <c r="L573" s="182"/>
      <c r="M573" s="182"/>
      <c r="N573" s="182"/>
    </row>
    <row r="574" spans="1:14" ht="15.75" customHeight="1" x14ac:dyDescent="0.3">
      <c r="A574" s="34">
        <v>573</v>
      </c>
      <c r="B574" s="34">
        <v>223</v>
      </c>
      <c r="C574" s="34">
        <v>360</v>
      </c>
      <c r="D574" s="34">
        <v>2</v>
      </c>
      <c r="E574" s="179">
        <v>43517</v>
      </c>
      <c r="F574" s="180">
        <v>5225</v>
      </c>
      <c r="G574" s="34">
        <v>8325</v>
      </c>
      <c r="H574" s="180">
        <v>7560</v>
      </c>
      <c r="I574" s="34">
        <v>10</v>
      </c>
      <c r="J574" s="181">
        <f t="shared" si="0"/>
        <v>32.762312633832977</v>
      </c>
      <c r="K574" s="182"/>
      <c r="L574" s="182"/>
      <c r="M574" s="182"/>
      <c r="N574" s="182"/>
    </row>
    <row r="575" spans="1:14" ht="15.75" customHeight="1" x14ac:dyDescent="0.3">
      <c r="A575" s="34">
        <v>574</v>
      </c>
      <c r="B575" s="34">
        <v>224</v>
      </c>
      <c r="C575" s="34">
        <v>360</v>
      </c>
      <c r="D575" s="34">
        <v>2</v>
      </c>
      <c r="E575" s="179">
        <v>43517</v>
      </c>
      <c r="F575" s="180">
        <v>5231</v>
      </c>
      <c r="G575" s="34">
        <v>8215</v>
      </c>
      <c r="H575" s="180">
        <v>7476</v>
      </c>
      <c r="I575" s="34"/>
      <c r="J575" s="181">
        <f t="shared" si="0"/>
        <v>32.917594654788417</v>
      </c>
      <c r="K575" s="182"/>
      <c r="L575" s="182"/>
      <c r="M575" s="182"/>
      <c r="N575" s="182"/>
    </row>
    <row r="576" spans="1:14" ht="15.75" customHeight="1" x14ac:dyDescent="0.3">
      <c r="A576" s="34">
        <v>575</v>
      </c>
      <c r="B576" s="34">
        <v>225</v>
      </c>
      <c r="C576" s="34">
        <v>361</v>
      </c>
      <c r="D576" s="34">
        <v>2</v>
      </c>
      <c r="E576" s="179">
        <v>43517</v>
      </c>
      <c r="F576" s="180">
        <v>5260</v>
      </c>
      <c r="G576" s="34">
        <v>8736</v>
      </c>
      <c r="H576" s="180">
        <v>7439</v>
      </c>
      <c r="I576" s="34">
        <v>9</v>
      </c>
      <c r="J576" s="181">
        <f t="shared" si="0"/>
        <v>59.522716842588338</v>
      </c>
      <c r="K576" s="182"/>
      <c r="L576" s="182"/>
      <c r="M576" s="182"/>
      <c r="N576" s="182"/>
    </row>
    <row r="577" spans="1:14" ht="15.75" customHeight="1" x14ac:dyDescent="0.3">
      <c r="A577" s="34">
        <v>576</v>
      </c>
      <c r="B577" s="34">
        <v>226</v>
      </c>
      <c r="C577" s="34">
        <v>361</v>
      </c>
      <c r="D577" s="34">
        <v>2</v>
      </c>
      <c r="E577" s="179">
        <v>43517</v>
      </c>
      <c r="F577" s="180">
        <v>5197</v>
      </c>
      <c r="G577" s="34">
        <v>8914</v>
      </c>
      <c r="H577" s="180">
        <v>7517</v>
      </c>
      <c r="I577" s="34"/>
      <c r="J577" s="181">
        <f t="shared" si="0"/>
        <v>60.21551724137931</v>
      </c>
      <c r="K577" s="182"/>
      <c r="L577" s="182"/>
      <c r="M577" s="182"/>
      <c r="N577" s="182"/>
    </row>
    <row r="578" spans="1:14" ht="15.75" customHeight="1" x14ac:dyDescent="0.3">
      <c r="A578" s="34">
        <v>577</v>
      </c>
      <c r="B578" s="34">
        <v>227</v>
      </c>
      <c r="C578" s="34">
        <v>362</v>
      </c>
      <c r="D578" s="34">
        <v>2</v>
      </c>
      <c r="E578" s="179">
        <v>43517</v>
      </c>
      <c r="F578" s="180">
        <v>5247</v>
      </c>
      <c r="G578" s="34">
        <v>6953</v>
      </c>
      <c r="H578" s="180">
        <v>6536</v>
      </c>
      <c r="I578" s="34">
        <v>10</v>
      </c>
      <c r="J578" s="181">
        <f t="shared" si="0"/>
        <v>32.350659425911559</v>
      </c>
      <c r="K578" s="182"/>
      <c r="L578" s="182"/>
      <c r="M578" s="182"/>
      <c r="N578" s="182"/>
    </row>
    <row r="579" spans="1:14" ht="15.75" customHeight="1" x14ac:dyDescent="0.3">
      <c r="A579" s="34">
        <v>578</v>
      </c>
      <c r="B579" s="34">
        <v>228</v>
      </c>
      <c r="C579" s="34">
        <v>362</v>
      </c>
      <c r="D579" s="34">
        <v>2</v>
      </c>
      <c r="E579" s="179">
        <v>43517</v>
      </c>
      <c r="F579" s="180">
        <v>5238</v>
      </c>
      <c r="G579" s="34">
        <v>7057</v>
      </c>
      <c r="H579" s="180">
        <v>6622</v>
      </c>
      <c r="I579" s="34"/>
      <c r="J579" s="181">
        <f t="shared" si="0"/>
        <v>31.430635838150287</v>
      </c>
      <c r="K579" s="182"/>
      <c r="L579" s="182"/>
      <c r="M579" s="182"/>
      <c r="N579" s="182"/>
    </row>
    <row r="580" spans="1:14" ht="15.75" customHeight="1" x14ac:dyDescent="0.3">
      <c r="A580" s="34">
        <v>579</v>
      </c>
      <c r="B580" s="34">
        <v>229</v>
      </c>
      <c r="C580" s="34">
        <v>363</v>
      </c>
      <c r="D580" s="34">
        <v>2</v>
      </c>
      <c r="E580" s="179">
        <v>43517</v>
      </c>
      <c r="F580" s="180">
        <v>5205</v>
      </c>
      <c r="G580" s="34">
        <v>7981</v>
      </c>
      <c r="H580" s="180">
        <v>7015</v>
      </c>
      <c r="I580" s="34">
        <v>11</v>
      </c>
      <c r="J580" s="181">
        <f t="shared" si="0"/>
        <v>53.370165745856355</v>
      </c>
      <c r="K580" s="182"/>
      <c r="L580" s="182"/>
      <c r="M580" s="182"/>
      <c r="N580" s="182"/>
    </row>
    <row r="581" spans="1:14" ht="15.75" customHeight="1" x14ac:dyDescent="0.3">
      <c r="A581" s="34">
        <v>580</v>
      </c>
      <c r="B581" s="34">
        <v>230</v>
      </c>
      <c r="C581" s="34">
        <v>363</v>
      </c>
      <c r="D581" s="34">
        <v>2</v>
      </c>
      <c r="E581" s="179">
        <v>43517</v>
      </c>
      <c r="F581" s="180">
        <v>5171</v>
      </c>
      <c r="G581" s="34">
        <v>7764</v>
      </c>
      <c r="H581" s="180">
        <v>6861</v>
      </c>
      <c r="I581" s="34"/>
      <c r="J581" s="181">
        <f t="shared" si="0"/>
        <v>53.431952662721891</v>
      </c>
      <c r="K581" s="182"/>
      <c r="L581" s="182"/>
      <c r="M581" s="182"/>
      <c r="N581" s="182"/>
    </row>
    <row r="582" spans="1:14" ht="15.75" customHeight="1" x14ac:dyDescent="0.3">
      <c r="A582" s="34">
        <v>581</v>
      </c>
      <c r="B582" s="34">
        <v>231</v>
      </c>
      <c r="C582" s="34">
        <v>375</v>
      </c>
      <c r="D582" s="34">
        <v>2</v>
      </c>
      <c r="E582" s="179">
        <v>43517</v>
      </c>
      <c r="F582" s="180">
        <v>5229</v>
      </c>
      <c r="G582" s="34">
        <v>7976</v>
      </c>
      <c r="H582" s="180">
        <v>7031</v>
      </c>
      <c r="I582" s="34">
        <v>10</v>
      </c>
      <c r="J582" s="181">
        <f t="shared" si="0"/>
        <v>52.441731409544943</v>
      </c>
      <c r="K582" s="182"/>
      <c r="L582" s="182"/>
      <c r="M582" s="182"/>
      <c r="N582" s="182"/>
    </row>
    <row r="583" spans="1:14" ht="15.75" customHeight="1" x14ac:dyDescent="0.3">
      <c r="A583" s="34">
        <v>582</v>
      </c>
      <c r="B583" s="34">
        <v>232</v>
      </c>
      <c r="C583" s="34">
        <v>375</v>
      </c>
      <c r="D583" s="34">
        <v>2</v>
      </c>
      <c r="E583" s="179">
        <v>43517</v>
      </c>
      <c r="F583" s="180">
        <v>5244</v>
      </c>
      <c r="G583" s="34">
        <v>8075</v>
      </c>
      <c r="H583" s="180">
        <v>7085</v>
      </c>
      <c r="I583" s="34"/>
      <c r="J583" s="181">
        <f t="shared" si="0"/>
        <v>53.775122216186858</v>
      </c>
      <c r="K583" s="182"/>
      <c r="L583" s="182"/>
      <c r="M583" s="182"/>
      <c r="N583" s="182"/>
    </row>
    <row r="584" spans="1:14" ht="15.75" customHeight="1" x14ac:dyDescent="0.3">
      <c r="A584" s="34">
        <v>583</v>
      </c>
      <c r="B584" s="34">
        <v>233</v>
      </c>
      <c r="C584" s="34">
        <v>377</v>
      </c>
      <c r="D584" s="34">
        <v>2</v>
      </c>
      <c r="E584" s="179">
        <v>43517</v>
      </c>
      <c r="F584" s="180">
        <v>5213</v>
      </c>
      <c r="G584" s="34">
        <v>9017</v>
      </c>
      <c r="H584" s="180">
        <v>7574</v>
      </c>
      <c r="I584" s="34">
        <v>11</v>
      </c>
      <c r="J584" s="181">
        <f t="shared" si="0"/>
        <v>61.118170266836088</v>
      </c>
      <c r="K584" s="182"/>
      <c r="L584" s="182"/>
      <c r="M584" s="182"/>
      <c r="N584" s="182"/>
    </row>
    <row r="585" spans="1:14" ht="15.75" customHeight="1" x14ac:dyDescent="0.3">
      <c r="A585" s="34">
        <v>584</v>
      </c>
      <c r="B585" s="34">
        <v>234</v>
      </c>
      <c r="C585" s="34">
        <v>377</v>
      </c>
      <c r="D585" s="34">
        <v>2</v>
      </c>
      <c r="E585" s="179">
        <v>43517</v>
      </c>
      <c r="F585" s="180">
        <v>5254</v>
      </c>
      <c r="G585" s="34">
        <v>8937</v>
      </c>
      <c r="H585" s="180">
        <v>7506</v>
      </c>
      <c r="I585" s="34"/>
      <c r="J585" s="181">
        <f t="shared" si="0"/>
        <v>63.543516873889871</v>
      </c>
      <c r="K585" s="182"/>
      <c r="L585" s="182"/>
      <c r="M585" s="182"/>
      <c r="N585" s="182"/>
    </row>
    <row r="586" spans="1:14" ht="15.75" customHeight="1" x14ac:dyDescent="0.3">
      <c r="A586" s="34">
        <v>585</v>
      </c>
      <c r="B586" s="34">
        <v>235</v>
      </c>
      <c r="C586" s="34">
        <v>378</v>
      </c>
      <c r="D586" s="34">
        <v>2</v>
      </c>
      <c r="E586" s="179">
        <v>43517</v>
      </c>
      <c r="F586" s="180">
        <v>5230</v>
      </c>
      <c r="G586" s="34">
        <v>8120</v>
      </c>
      <c r="H586" s="180">
        <v>7115</v>
      </c>
      <c r="I586" s="34">
        <v>9</v>
      </c>
      <c r="J586" s="181">
        <f t="shared" si="0"/>
        <v>53.315649867374006</v>
      </c>
      <c r="K586" s="182"/>
      <c r="L586" s="182"/>
      <c r="M586" s="182"/>
      <c r="N586" s="182"/>
    </row>
    <row r="587" spans="1:14" ht="15.75" customHeight="1" x14ac:dyDescent="0.3">
      <c r="A587" s="34">
        <v>586</v>
      </c>
      <c r="B587" s="34">
        <v>236</v>
      </c>
      <c r="C587" s="34">
        <v>378</v>
      </c>
      <c r="D587" s="34">
        <v>2</v>
      </c>
      <c r="E587" s="179">
        <v>43517</v>
      </c>
      <c r="F587" s="180">
        <v>5241</v>
      </c>
      <c r="G587" s="34">
        <v>8256</v>
      </c>
      <c r="H587" s="180">
        <v>7227</v>
      </c>
      <c r="I587" s="34"/>
      <c r="J587" s="181">
        <f t="shared" si="0"/>
        <v>51.812688821752261</v>
      </c>
      <c r="K587" s="182"/>
      <c r="L587" s="182"/>
      <c r="M587" s="182"/>
      <c r="N587" s="182"/>
    </row>
    <row r="588" spans="1:14" ht="15.75" customHeight="1" x14ac:dyDescent="0.3">
      <c r="A588" s="34">
        <v>587</v>
      </c>
      <c r="B588" s="34">
        <v>237</v>
      </c>
      <c r="C588" s="34">
        <v>379</v>
      </c>
      <c r="D588" s="34">
        <v>2</v>
      </c>
      <c r="E588" s="179">
        <v>43517</v>
      </c>
      <c r="F588" s="180">
        <v>5218</v>
      </c>
      <c r="G588" s="34">
        <v>6308</v>
      </c>
      <c r="H588" s="180">
        <v>6143</v>
      </c>
      <c r="I588" s="34">
        <v>9</v>
      </c>
      <c r="J588" s="181">
        <f t="shared" si="0"/>
        <v>17.837837837837839</v>
      </c>
      <c r="K588" s="182"/>
      <c r="L588" s="182"/>
      <c r="M588" s="182"/>
      <c r="N588" s="182"/>
    </row>
    <row r="589" spans="1:14" ht="15.75" customHeight="1" x14ac:dyDescent="0.3">
      <c r="A589" s="34">
        <v>588</v>
      </c>
      <c r="B589" s="34">
        <v>238</v>
      </c>
      <c r="C589" s="34">
        <v>379</v>
      </c>
      <c r="D589" s="34">
        <v>2</v>
      </c>
      <c r="E589" s="179">
        <v>43517</v>
      </c>
      <c r="F589" s="180">
        <v>5217</v>
      </c>
      <c r="G589" s="34">
        <v>6336</v>
      </c>
      <c r="H589" s="180">
        <v>6159</v>
      </c>
      <c r="I589" s="34"/>
      <c r="J589" s="181">
        <f t="shared" si="0"/>
        <v>18.789808917197455</v>
      </c>
      <c r="K589" s="182"/>
      <c r="L589" s="182"/>
      <c r="M589" s="182"/>
      <c r="N589" s="182"/>
    </row>
    <row r="590" spans="1:14" ht="15.75" customHeight="1" x14ac:dyDescent="0.3">
      <c r="A590" s="34">
        <v>589</v>
      </c>
      <c r="B590" s="34">
        <v>239</v>
      </c>
      <c r="C590" s="34">
        <v>380</v>
      </c>
      <c r="D590" s="34">
        <v>2</v>
      </c>
      <c r="E590" s="179">
        <v>43517</v>
      </c>
      <c r="F590" s="180">
        <v>5249</v>
      </c>
      <c r="G590" s="34">
        <v>6967</v>
      </c>
      <c r="H590" s="180">
        <v>6577</v>
      </c>
      <c r="I590" s="34">
        <v>10</v>
      </c>
      <c r="J590" s="181">
        <f t="shared" si="0"/>
        <v>29.367469879518072</v>
      </c>
      <c r="K590" s="182"/>
      <c r="L590" s="182"/>
      <c r="M590" s="182"/>
      <c r="N590" s="182"/>
    </row>
    <row r="591" spans="1:14" ht="15.75" customHeight="1" x14ac:dyDescent="0.3">
      <c r="A591" s="34">
        <v>590</v>
      </c>
      <c r="B591" s="34">
        <v>240</v>
      </c>
      <c r="C591" s="34">
        <v>380</v>
      </c>
      <c r="D591" s="34">
        <v>2</v>
      </c>
      <c r="E591" s="179">
        <v>43517</v>
      </c>
      <c r="F591" s="180">
        <v>5262</v>
      </c>
      <c r="G591" s="34">
        <v>6732</v>
      </c>
      <c r="H591" s="180">
        <v>6417</v>
      </c>
      <c r="I591" s="34"/>
      <c r="J591" s="181">
        <f t="shared" si="0"/>
        <v>27.27272727272727</v>
      </c>
      <c r="K591" s="182"/>
      <c r="L591" s="182"/>
      <c r="M591" s="182"/>
      <c r="N591" s="182"/>
    </row>
    <row r="592" spans="1:14" ht="15.75" customHeight="1" x14ac:dyDescent="0.3">
      <c r="A592" s="34">
        <v>591</v>
      </c>
      <c r="B592" s="34">
        <v>241</v>
      </c>
      <c r="C592" s="34">
        <v>383</v>
      </c>
      <c r="D592" s="34">
        <v>2</v>
      </c>
      <c r="E592" s="179">
        <v>43517</v>
      </c>
      <c r="F592" s="180">
        <v>5180</v>
      </c>
      <c r="G592" s="34">
        <v>8463</v>
      </c>
      <c r="H592" s="180">
        <v>7664</v>
      </c>
      <c r="I592" s="34">
        <v>10</v>
      </c>
      <c r="J592" s="181">
        <f t="shared" si="0"/>
        <v>32.165861513687602</v>
      </c>
      <c r="K592" s="182"/>
      <c r="L592" s="182"/>
      <c r="M592" s="182"/>
      <c r="N592" s="182"/>
    </row>
    <row r="593" spans="1:14" ht="15.75" customHeight="1" x14ac:dyDescent="0.3">
      <c r="A593" s="34">
        <v>592</v>
      </c>
      <c r="B593" s="34">
        <v>242</v>
      </c>
      <c r="C593" s="34">
        <v>383</v>
      </c>
      <c r="D593" s="34">
        <v>2</v>
      </c>
      <c r="E593" s="179">
        <v>43517</v>
      </c>
      <c r="F593" s="180">
        <v>5268</v>
      </c>
      <c r="G593" s="34">
        <v>8705</v>
      </c>
      <c r="H593" s="180">
        <v>7831</v>
      </c>
      <c r="I593" s="34"/>
      <c r="J593" s="181">
        <f t="shared" si="0"/>
        <v>34.10066328521264</v>
      </c>
      <c r="K593" s="182"/>
      <c r="L593" s="182"/>
      <c r="M593" s="182"/>
      <c r="N593" s="182"/>
    </row>
    <row r="594" spans="1:14" ht="15.75" customHeight="1" x14ac:dyDescent="0.3">
      <c r="A594" s="34">
        <v>593</v>
      </c>
      <c r="B594" s="34">
        <v>243</v>
      </c>
      <c r="C594" s="34">
        <v>385</v>
      </c>
      <c r="D594" s="34">
        <v>2</v>
      </c>
      <c r="E594" s="179">
        <v>43517</v>
      </c>
      <c r="F594" s="180">
        <v>5234</v>
      </c>
      <c r="G594" s="34">
        <v>7781</v>
      </c>
      <c r="H594" s="180">
        <v>7153</v>
      </c>
      <c r="I594" s="34">
        <v>9</v>
      </c>
      <c r="J594" s="181">
        <f t="shared" si="0"/>
        <v>32.725377800937991</v>
      </c>
      <c r="K594" s="182"/>
      <c r="L594" s="182"/>
      <c r="M594" s="182"/>
      <c r="N594" s="182"/>
    </row>
    <row r="595" spans="1:14" ht="15.75" customHeight="1" x14ac:dyDescent="0.3">
      <c r="A595" s="34">
        <v>594</v>
      </c>
      <c r="B595" s="34">
        <v>244</v>
      </c>
      <c r="C595" s="34">
        <v>385</v>
      </c>
      <c r="D595" s="34">
        <v>2</v>
      </c>
      <c r="E595" s="179">
        <v>43517</v>
      </c>
      <c r="F595" s="180">
        <v>5243</v>
      </c>
      <c r="G595" s="34">
        <v>7698</v>
      </c>
      <c r="H595" s="180">
        <v>7082</v>
      </c>
      <c r="I595" s="34"/>
      <c r="J595" s="181">
        <f t="shared" si="0"/>
        <v>33.496465470364328</v>
      </c>
      <c r="K595" s="182"/>
      <c r="L595" s="182"/>
      <c r="M595" s="182"/>
      <c r="N595" s="182"/>
    </row>
    <row r="596" spans="1:14" ht="15.75" customHeight="1" x14ac:dyDescent="0.3">
      <c r="A596" s="34">
        <v>595</v>
      </c>
      <c r="B596" s="34">
        <v>245</v>
      </c>
      <c r="C596" s="34">
        <v>392</v>
      </c>
      <c r="D596" s="34">
        <v>2</v>
      </c>
      <c r="E596" s="179">
        <v>43517</v>
      </c>
      <c r="F596" s="180">
        <v>5235</v>
      </c>
      <c r="G596" s="34">
        <v>8378</v>
      </c>
      <c r="H596" s="180">
        <v>7695</v>
      </c>
      <c r="I596" s="34">
        <v>9</v>
      </c>
      <c r="J596" s="181">
        <f t="shared" si="0"/>
        <v>27.764227642276424</v>
      </c>
      <c r="K596" s="182"/>
      <c r="L596" s="182"/>
      <c r="M596" s="182"/>
      <c r="N596" s="182"/>
    </row>
    <row r="597" spans="1:14" ht="15.75" customHeight="1" x14ac:dyDescent="0.3">
      <c r="A597" s="34">
        <v>596</v>
      </c>
      <c r="B597" s="34">
        <v>246</v>
      </c>
      <c r="C597" s="34">
        <v>392</v>
      </c>
      <c r="D597" s="34">
        <v>2</v>
      </c>
      <c r="E597" s="179">
        <v>43517</v>
      </c>
      <c r="F597" s="180">
        <v>5309</v>
      </c>
      <c r="G597" s="34">
        <v>8424</v>
      </c>
      <c r="H597" s="180">
        <v>7689</v>
      </c>
      <c r="I597" s="34"/>
      <c r="J597" s="181">
        <f t="shared" si="0"/>
        <v>30.882352941176471</v>
      </c>
      <c r="K597" s="182"/>
      <c r="L597" s="182"/>
      <c r="M597" s="182"/>
      <c r="N597" s="182"/>
    </row>
    <row r="598" spans="1:14" ht="15.75" customHeight="1" x14ac:dyDescent="0.3">
      <c r="A598" s="34">
        <v>597</v>
      </c>
      <c r="B598" s="34">
        <v>247</v>
      </c>
      <c r="C598" s="34">
        <v>399</v>
      </c>
      <c r="D598" s="34">
        <v>2</v>
      </c>
      <c r="E598" s="179">
        <v>43517</v>
      </c>
      <c r="F598" s="180">
        <v>5282</v>
      </c>
      <c r="G598" s="34">
        <v>6904</v>
      </c>
      <c r="H598" s="180">
        <v>6595</v>
      </c>
      <c r="I598" s="34">
        <v>9</v>
      </c>
      <c r="J598" s="181">
        <f t="shared" si="0"/>
        <v>23.533891850723535</v>
      </c>
      <c r="K598" s="182"/>
      <c r="L598" s="182"/>
      <c r="M598" s="182"/>
      <c r="N598" s="182"/>
    </row>
    <row r="599" spans="1:14" ht="15.75" customHeight="1" x14ac:dyDescent="0.3">
      <c r="A599" s="34">
        <v>598</v>
      </c>
      <c r="B599" s="34">
        <v>248</v>
      </c>
      <c r="C599" s="34">
        <v>399</v>
      </c>
      <c r="D599" s="34">
        <v>2</v>
      </c>
      <c r="E599" s="179">
        <v>43517</v>
      </c>
      <c r="F599" s="180">
        <v>5224</v>
      </c>
      <c r="G599" s="34">
        <v>6813</v>
      </c>
      <c r="H599" s="180">
        <v>6514</v>
      </c>
      <c r="I599" s="34"/>
      <c r="J599" s="181">
        <f t="shared" si="0"/>
        <v>23.178294573643409</v>
      </c>
      <c r="K599" s="182"/>
      <c r="L599" s="182"/>
      <c r="M599" s="182"/>
      <c r="N599" s="182"/>
    </row>
    <row r="600" spans="1:14" ht="15.75" customHeight="1" x14ac:dyDescent="0.3">
      <c r="A600" s="34">
        <v>599</v>
      </c>
      <c r="B600" s="34">
        <v>249</v>
      </c>
      <c r="C600" s="34">
        <v>403</v>
      </c>
      <c r="D600" s="34">
        <v>2</v>
      </c>
      <c r="E600" s="179">
        <v>43517</v>
      </c>
      <c r="F600" s="180">
        <v>5178</v>
      </c>
      <c r="G600" s="34">
        <v>7647</v>
      </c>
      <c r="H600" s="180">
        <v>6870</v>
      </c>
      <c r="I600" s="34">
        <v>9</v>
      </c>
      <c r="J600" s="181">
        <f t="shared" si="0"/>
        <v>45.921985815602838</v>
      </c>
      <c r="K600" s="182"/>
      <c r="L600" s="182"/>
      <c r="M600" s="182"/>
      <c r="N600" s="182"/>
    </row>
    <row r="601" spans="1:14" ht="15.75" customHeight="1" x14ac:dyDescent="0.3">
      <c r="A601" s="34">
        <v>600</v>
      </c>
      <c r="B601" s="34">
        <v>250</v>
      </c>
      <c r="C601" s="34">
        <v>403</v>
      </c>
      <c r="D601" s="34">
        <v>2</v>
      </c>
      <c r="E601" s="179">
        <v>43517</v>
      </c>
      <c r="F601" s="180">
        <v>5274</v>
      </c>
      <c r="G601" s="34">
        <v>7913</v>
      </c>
      <c r="H601" s="180">
        <v>7077</v>
      </c>
      <c r="I601" s="34"/>
      <c r="J601" s="181">
        <f t="shared" si="0"/>
        <v>46.367165834719906</v>
      </c>
      <c r="K601" s="182"/>
      <c r="L601" s="182"/>
      <c r="M601" s="182"/>
      <c r="N601" s="182"/>
    </row>
    <row r="602" spans="1:14" ht="15.75" customHeight="1" x14ac:dyDescent="0.3">
      <c r="A602" s="34">
        <v>601</v>
      </c>
      <c r="B602" s="34">
        <v>251</v>
      </c>
      <c r="C602" s="34">
        <v>408</v>
      </c>
      <c r="D602" s="34">
        <v>2</v>
      </c>
      <c r="E602" s="179">
        <v>43517</v>
      </c>
      <c r="F602" s="180">
        <v>5258</v>
      </c>
      <c r="G602" s="34">
        <v>8185</v>
      </c>
      <c r="H602" s="180">
        <v>7417</v>
      </c>
      <c r="I602" s="34">
        <v>10</v>
      </c>
      <c r="J602" s="181">
        <f t="shared" si="0"/>
        <v>35.572024085224641</v>
      </c>
      <c r="K602" s="182"/>
      <c r="L602" s="182"/>
      <c r="M602" s="182"/>
      <c r="N602" s="182"/>
    </row>
    <row r="603" spans="1:14" ht="15.75" customHeight="1" x14ac:dyDescent="0.3">
      <c r="A603" s="34">
        <v>602</v>
      </c>
      <c r="B603" s="34">
        <v>252</v>
      </c>
      <c r="C603" s="34">
        <v>408</v>
      </c>
      <c r="D603" s="34">
        <v>2</v>
      </c>
      <c r="E603" s="179">
        <v>43517</v>
      </c>
      <c r="F603" s="180">
        <v>5296</v>
      </c>
      <c r="G603" s="34">
        <v>8060</v>
      </c>
      <c r="H603" s="180">
        <v>7371</v>
      </c>
      <c r="I603" s="34"/>
      <c r="J603" s="181">
        <f t="shared" si="0"/>
        <v>33.204819277108435</v>
      </c>
      <c r="K603" s="182"/>
      <c r="L603" s="182"/>
      <c r="M603" s="182"/>
      <c r="N603" s="182"/>
    </row>
    <row r="604" spans="1:14" ht="15.75" customHeight="1" x14ac:dyDescent="0.3">
      <c r="A604" s="34">
        <v>603</v>
      </c>
      <c r="B604" s="34">
        <v>253</v>
      </c>
      <c r="C604" s="34">
        <v>409</v>
      </c>
      <c r="D604" s="34">
        <v>2</v>
      </c>
      <c r="E604" s="179">
        <v>43517</v>
      </c>
      <c r="F604" s="180">
        <v>5257</v>
      </c>
      <c r="G604" s="34">
        <v>8563</v>
      </c>
      <c r="H604" s="180">
        <v>7806</v>
      </c>
      <c r="I604" s="34">
        <v>9</v>
      </c>
      <c r="J604" s="181">
        <f t="shared" si="0"/>
        <v>29.697920753236563</v>
      </c>
      <c r="K604" s="182"/>
      <c r="L604" s="182"/>
      <c r="M604" s="182"/>
      <c r="N604" s="182"/>
    </row>
    <row r="605" spans="1:14" ht="15.75" customHeight="1" x14ac:dyDescent="0.3">
      <c r="A605" s="34">
        <v>604</v>
      </c>
      <c r="B605" s="34">
        <v>254</v>
      </c>
      <c r="C605" s="34">
        <v>409</v>
      </c>
      <c r="D605" s="34">
        <v>2</v>
      </c>
      <c r="E605" s="179">
        <v>43517</v>
      </c>
      <c r="F605" s="180">
        <v>5257</v>
      </c>
      <c r="G605" s="34">
        <v>8550</v>
      </c>
      <c r="H605" s="180">
        <v>7797</v>
      </c>
      <c r="I605" s="34"/>
      <c r="J605" s="181">
        <f t="shared" si="0"/>
        <v>29.645669291338585</v>
      </c>
      <c r="K605" s="182"/>
      <c r="L605" s="182"/>
      <c r="M605" s="182"/>
      <c r="N605" s="182"/>
    </row>
    <row r="606" spans="1:14" ht="15.75" customHeight="1" x14ac:dyDescent="0.3">
      <c r="A606" s="34">
        <v>605</v>
      </c>
      <c r="B606" s="34">
        <v>255</v>
      </c>
      <c r="C606" s="34">
        <v>411</v>
      </c>
      <c r="D606" s="34">
        <v>2</v>
      </c>
      <c r="E606" s="179">
        <v>43517</v>
      </c>
      <c r="F606" s="180">
        <v>5260</v>
      </c>
      <c r="G606" s="34">
        <v>8324</v>
      </c>
      <c r="H606" s="180">
        <v>7320</v>
      </c>
      <c r="I606" s="34">
        <v>11</v>
      </c>
      <c r="J606" s="181">
        <f t="shared" si="0"/>
        <v>48.737864077669904</v>
      </c>
      <c r="K606" s="182"/>
      <c r="L606" s="182"/>
      <c r="M606" s="182"/>
      <c r="N606" s="182"/>
    </row>
    <row r="607" spans="1:14" ht="15.75" customHeight="1" x14ac:dyDescent="0.3">
      <c r="A607" s="34">
        <v>606</v>
      </c>
      <c r="B607" s="34">
        <v>256</v>
      </c>
      <c r="C607" s="34">
        <v>411</v>
      </c>
      <c r="D607" s="34">
        <v>2</v>
      </c>
      <c r="E607" s="179">
        <v>43517</v>
      </c>
      <c r="F607" s="180">
        <v>5193</v>
      </c>
      <c r="G607" s="34">
        <v>8421</v>
      </c>
      <c r="H607" s="180">
        <v>7344</v>
      </c>
      <c r="I607" s="34"/>
      <c r="J607" s="181">
        <f t="shared" si="0"/>
        <v>50.069735006973502</v>
      </c>
      <c r="K607" s="182"/>
      <c r="L607" s="182"/>
      <c r="M607" s="182"/>
      <c r="N607" s="182"/>
    </row>
    <row r="608" spans="1:14" ht="15.75" customHeight="1" x14ac:dyDescent="0.3">
      <c r="A608" s="34">
        <v>607</v>
      </c>
      <c r="B608" s="34">
        <v>257</v>
      </c>
      <c r="C608" s="34">
        <v>412</v>
      </c>
      <c r="D608" s="34">
        <v>2</v>
      </c>
      <c r="E608" s="179">
        <v>43517</v>
      </c>
      <c r="F608" s="180">
        <v>5226</v>
      </c>
      <c r="G608" s="34">
        <v>9293</v>
      </c>
      <c r="H608" s="180">
        <v>7975</v>
      </c>
      <c r="I608" s="34">
        <v>9</v>
      </c>
      <c r="J608" s="181">
        <f t="shared" si="0"/>
        <v>47.944707166242267</v>
      </c>
      <c r="K608" s="182"/>
      <c r="L608" s="182"/>
      <c r="M608" s="182"/>
      <c r="N608" s="182"/>
    </row>
    <row r="609" spans="1:14" ht="15.75" customHeight="1" x14ac:dyDescent="0.3">
      <c r="A609" s="34">
        <v>608</v>
      </c>
      <c r="B609" s="34">
        <v>258</v>
      </c>
      <c r="C609" s="34">
        <v>412</v>
      </c>
      <c r="D609" s="34">
        <v>2</v>
      </c>
      <c r="E609" s="179">
        <v>43517</v>
      </c>
      <c r="F609" s="180">
        <v>5266</v>
      </c>
      <c r="G609" s="34">
        <v>8993</v>
      </c>
      <c r="H609" s="180">
        <v>7789</v>
      </c>
      <c r="I609" s="34"/>
      <c r="J609" s="181">
        <f t="shared" si="0"/>
        <v>47.720967102655571</v>
      </c>
      <c r="K609" s="182"/>
      <c r="L609" s="182"/>
      <c r="M609" s="182"/>
      <c r="N609" s="182"/>
    </row>
    <row r="610" spans="1:14" ht="15.75" customHeight="1" x14ac:dyDescent="0.3">
      <c r="A610" s="34">
        <v>609</v>
      </c>
      <c r="B610" s="34">
        <v>259</v>
      </c>
      <c r="C610" s="34">
        <v>414</v>
      </c>
      <c r="D610" s="34">
        <v>2</v>
      </c>
      <c r="E610" s="179">
        <v>43517</v>
      </c>
      <c r="F610" s="180">
        <v>5198</v>
      </c>
      <c r="G610" s="34">
        <v>8593</v>
      </c>
      <c r="H610" s="180">
        <v>7477</v>
      </c>
      <c r="I610" s="34">
        <v>9</v>
      </c>
      <c r="J610" s="181">
        <f t="shared" si="0"/>
        <v>48.968845985081174</v>
      </c>
      <c r="K610" s="182"/>
      <c r="L610" s="182"/>
      <c r="M610" s="182"/>
      <c r="N610" s="182"/>
    </row>
    <row r="611" spans="1:14" ht="15.75" customHeight="1" x14ac:dyDescent="0.3">
      <c r="A611" s="34">
        <v>610</v>
      </c>
      <c r="B611" s="34">
        <v>260</v>
      </c>
      <c r="C611" s="34">
        <v>414</v>
      </c>
      <c r="D611" s="34">
        <v>2</v>
      </c>
      <c r="E611" s="179">
        <v>43517</v>
      </c>
      <c r="F611" s="180">
        <v>5247</v>
      </c>
      <c r="G611" s="34">
        <v>8704</v>
      </c>
      <c r="H611" s="180">
        <v>7529</v>
      </c>
      <c r="I611" s="34"/>
      <c r="J611" s="181">
        <f t="shared" si="0"/>
        <v>51.48992112182296</v>
      </c>
      <c r="K611" s="182"/>
      <c r="L611" s="182"/>
      <c r="M611" s="182"/>
      <c r="N611" s="182"/>
    </row>
    <row r="612" spans="1:14" ht="15.75" customHeight="1" x14ac:dyDescent="0.3">
      <c r="A612" s="34">
        <v>611</v>
      </c>
      <c r="B612" s="34">
        <v>261</v>
      </c>
      <c r="C612" s="34">
        <v>415</v>
      </c>
      <c r="D612" s="34">
        <v>2</v>
      </c>
      <c r="E612" s="179">
        <v>43517</v>
      </c>
      <c r="F612" s="180">
        <v>5229</v>
      </c>
      <c r="G612" s="34">
        <v>8440</v>
      </c>
      <c r="H612" s="180">
        <v>7186</v>
      </c>
      <c r="I612" s="34">
        <v>10</v>
      </c>
      <c r="J612" s="181">
        <f t="shared" si="0"/>
        <v>64.077669902912632</v>
      </c>
      <c r="K612" s="182"/>
      <c r="L612" s="182"/>
      <c r="M612" s="182"/>
      <c r="N612" s="182"/>
    </row>
    <row r="613" spans="1:14" ht="15.75" customHeight="1" x14ac:dyDescent="0.3">
      <c r="A613" s="34">
        <v>612</v>
      </c>
      <c r="B613" s="34">
        <v>262</v>
      </c>
      <c r="C613" s="34">
        <v>415</v>
      </c>
      <c r="D613" s="34">
        <v>2</v>
      </c>
      <c r="E613" s="179">
        <v>43517</v>
      </c>
      <c r="F613" s="180">
        <v>5194</v>
      </c>
      <c r="G613" s="34">
        <v>8643</v>
      </c>
      <c r="H613" s="180">
        <v>7320</v>
      </c>
      <c r="I613" s="34"/>
      <c r="J613" s="181">
        <f t="shared" si="0"/>
        <v>62.229539040451556</v>
      </c>
      <c r="K613" s="182"/>
      <c r="L613" s="182"/>
      <c r="M613" s="182"/>
      <c r="N613" s="182"/>
    </row>
    <row r="614" spans="1:14" ht="15.75" customHeight="1" x14ac:dyDescent="0.3">
      <c r="A614" s="34">
        <v>613</v>
      </c>
      <c r="B614" s="34">
        <v>263</v>
      </c>
      <c r="C614" s="34">
        <v>416</v>
      </c>
      <c r="D614" s="34">
        <v>2</v>
      </c>
      <c r="E614" s="179">
        <v>43517</v>
      </c>
      <c r="F614" s="180">
        <v>5258</v>
      </c>
      <c r="G614" s="34">
        <v>8485</v>
      </c>
      <c r="H614" s="180">
        <v>7286</v>
      </c>
      <c r="I614" s="34">
        <v>10</v>
      </c>
      <c r="J614" s="181">
        <f t="shared" si="0"/>
        <v>59.12228796844181</v>
      </c>
      <c r="K614" s="182"/>
      <c r="L614" s="182"/>
      <c r="M614" s="182"/>
      <c r="N614" s="182"/>
    </row>
    <row r="615" spans="1:14" ht="15.75" customHeight="1" x14ac:dyDescent="0.3">
      <c r="A615" s="34">
        <v>614</v>
      </c>
      <c r="B615" s="34">
        <v>264</v>
      </c>
      <c r="C615" s="34">
        <v>416</v>
      </c>
      <c r="D615" s="34">
        <v>2</v>
      </c>
      <c r="E615" s="179">
        <v>43517</v>
      </c>
      <c r="F615" s="180">
        <v>5312</v>
      </c>
      <c r="G615" s="34">
        <v>8356</v>
      </c>
      <c r="H615" s="180">
        <v>7265</v>
      </c>
      <c r="I615" s="34"/>
      <c r="J615" s="181">
        <f t="shared" si="0"/>
        <v>55.862775217613923</v>
      </c>
      <c r="K615" s="182"/>
      <c r="L615" s="182"/>
      <c r="M615" s="182"/>
      <c r="N615" s="182"/>
    </row>
    <row r="616" spans="1:14" ht="15.75" customHeight="1" x14ac:dyDescent="0.3">
      <c r="A616" s="34">
        <v>615</v>
      </c>
      <c r="B616" s="34">
        <v>265</v>
      </c>
      <c r="C616" s="34">
        <v>418</v>
      </c>
      <c r="D616" s="34">
        <v>2</v>
      </c>
      <c r="E616" s="179">
        <v>43517</v>
      </c>
      <c r="F616" s="180">
        <v>5235</v>
      </c>
      <c r="G616" s="34">
        <v>8526</v>
      </c>
      <c r="H616" s="180">
        <v>7335</v>
      </c>
      <c r="I616" s="34">
        <v>10</v>
      </c>
      <c r="J616" s="181">
        <f t="shared" si="0"/>
        <v>56.714285714285715</v>
      </c>
      <c r="K616" s="182"/>
      <c r="L616" s="182"/>
      <c r="M616" s="182"/>
      <c r="N616" s="182"/>
    </row>
    <row r="617" spans="1:14" ht="15.75" customHeight="1" x14ac:dyDescent="0.3">
      <c r="A617" s="34">
        <v>616</v>
      </c>
      <c r="B617" s="34">
        <v>266</v>
      </c>
      <c r="C617" s="34">
        <v>418</v>
      </c>
      <c r="D617" s="34">
        <v>2</v>
      </c>
      <c r="E617" s="179">
        <v>43517</v>
      </c>
      <c r="F617" s="180">
        <v>5209</v>
      </c>
      <c r="G617" s="34">
        <v>8291</v>
      </c>
      <c r="H617" s="180">
        <v>7213</v>
      </c>
      <c r="I617" s="34"/>
      <c r="J617" s="181">
        <f t="shared" si="0"/>
        <v>53.792415169660678</v>
      </c>
      <c r="K617" s="182"/>
      <c r="L617" s="182"/>
      <c r="M617" s="182"/>
      <c r="N617" s="182"/>
    </row>
    <row r="618" spans="1:14" ht="15.75" customHeight="1" x14ac:dyDescent="0.3">
      <c r="A618" s="34">
        <v>617</v>
      </c>
      <c r="B618" s="34">
        <v>267</v>
      </c>
      <c r="C618" s="34">
        <v>419</v>
      </c>
      <c r="D618" s="34">
        <v>2</v>
      </c>
      <c r="E618" s="179">
        <v>43517</v>
      </c>
      <c r="F618" s="180">
        <v>5263</v>
      </c>
      <c r="G618" s="34">
        <v>8449</v>
      </c>
      <c r="H618" s="180">
        <v>7486</v>
      </c>
      <c r="I618" s="34">
        <v>9</v>
      </c>
      <c r="J618" s="181">
        <f t="shared" si="0"/>
        <v>43.319838056680162</v>
      </c>
      <c r="K618" s="182"/>
      <c r="L618" s="182"/>
      <c r="M618" s="182"/>
      <c r="N618" s="182"/>
    </row>
    <row r="619" spans="1:14" ht="15.75" customHeight="1" x14ac:dyDescent="0.3">
      <c r="A619" s="34">
        <v>618</v>
      </c>
      <c r="B619" s="34">
        <v>268</v>
      </c>
      <c r="C619" s="34">
        <v>419</v>
      </c>
      <c r="D619" s="34">
        <v>2</v>
      </c>
      <c r="E619" s="179">
        <v>43517</v>
      </c>
      <c r="F619" s="180">
        <v>5219</v>
      </c>
      <c r="G619" s="34">
        <v>8684</v>
      </c>
      <c r="H619" s="180">
        <v>7661</v>
      </c>
      <c r="I619" s="34"/>
      <c r="J619" s="181">
        <f t="shared" si="0"/>
        <v>41.891891891891895</v>
      </c>
      <c r="K619" s="182"/>
      <c r="L619" s="182"/>
      <c r="M619" s="182"/>
      <c r="N619" s="182"/>
    </row>
    <row r="620" spans="1:14" ht="15.75" customHeight="1" x14ac:dyDescent="0.3">
      <c r="A620" s="34">
        <v>619</v>
      </c>
      <c r="B620" s="34">
        <v>269</v>
      </c>
      <c r="C620" s="34">
        <v>421</v>
      </c>
      <c r="D620" s="34">
        <v>2</v>
      </c>
      <c r="E620" s="179">
        <v>43517</v>
      </c>
      <c r="F620" s="180">
        <v>5241</v>
      </c>
      <c r="G620" s="34">
        <v>7713</v>
      </c>
      <c r="H620" s="180">
        <v>6703</v>
      </c>
      <c r="I620" s="34">
        <v>9</v>
      </c>
      <c r="J620" s="181">
        <f t="shared" si="0"/>
        <v>69.083447332421343</v>
      </c>
      <c r="K620" s="182"/>
      <c r="L620" s="182"/>
      <c r="M620" s="182"/>
      <c r="N620" s="182"/>
    </row>
    <row r="621" spans="1:14" ht="15.75" customHeight="1" x14ac:dyDescent="0.3">
      <c r="A621" s="34">
        <v>620</v>
      </c>
      <c r="B621" s="34">
        <v>270</v>
      </c>
      <c r="C621" s="34">
        <v>421</v>
      </c>
      <c r="D621" s="34">
        <v>2</v>
      </c>
      <c r="E621" s="179">
        <v>43517</v>
      </c>
      <c r="F621" s="180">
        <v>5254</v>
      </c>
      <c r="G621" s="34">
        <v>8049</v>
      </c>
      <c r="H621" s="180">
        <v>6927</v>
      </c>
      <c r="I621" s="34"/>
      <c r="J621" s="181">
        <f t="shared" si="0"/>
        <v>67.065152420800956</v>
      </c>
      <c r="K621" s="182"/>
      <c r="L621" s="182"/>
      <c r="M621" s="182"/>
      <c r="N621" s="182"/>
    </row>
    <row r="622" spans="1:14" ht="15.75" customHeight="1" x14ac:dyDescent="0.3">
      <c r="A622" s="34">
        <v>621</v>
      </c>
      <c r="B622" s="34">
        <v>271</v>
      </c>
      <c r="C622" s="34">
        <v>423</v>
      </c>
      <c r="D622" s="34">
        <v>2</v>
      </c>
      <c r="E622" s="179">
        <v>43517</v>
      </c>
      <c r="F622" s="180">
        <v>5224</v>
      </c>
      <c r="G622" s="34">
        <v>8703</v>
      </c>
      <c r="H622" s="180">
        <v>7572</v>
      </c>
      <c r="I622" s="34">
        <v>9</v>
      </c>
      <c r="J622" s="181">
        <f t="shared" si="0"/>
        <v>48.168654173764907</v>
      </c>
      <c r="K622" s="182"/>
      <c r="L622" s="182"/>
      <c r="M622" s="182"/>
      <c r="N622" s="182"/>
    </row>
    <row r="623" spans="1:14" ht="15.75" customHeight="1" x14ac:dyDescent="0.3">
      <c r="A623" s="34">
        <v>622</v>
      </c>
      <c r="B623" s="34">
        <v>272</v>
      </c>
      <c r="C623" s="34">
        <v>423</v>
      </c>
      <c r="D623" s="34">
        <v>2</v>
      </c>
      <c r="E623" s="179">
        <v>43517</v>
      </c>
      <c r="F623" s="180">
        <v>5257</v>
      </c>
      <c r="G623" s="34">
        <v>8620</v>
      </c>
      <c r="H623" s="180">
        <v>7492</v>
      </c>
      <c r="I623" s="34"/>
      <c r="J623" s="181">
        <f t="shared" si="0"/>
        <v>50.469798657718123</v>
      </c>
      <c r="K623" s="182"/>
      <c r="L623" s="182"/>
      <c r="M623" s="182"/>
      <c r="N623" s="182"/>
    </row>
    <row r="624" spans="1:14" ht="15.75" customHeight="1" x14ac:dyDescent="0.3">
      <c r="A624" s="34">
        <v>623</v>
      </c>
      <c r="B624" s="34">
        <v>273</v>
      </c>
      <c r="C624" s="34">
        <v>424</v>
      </c>
      <c r="D624" s="34">
        <v>2</v>
      </c>
      <c r="E624" s="179">
        <v>43517</v>
      </c>
      <c r="F624" s="180">
        <v>5242</v>
      </c>
      <c r="G624" s="34">
        <v>8074</v>
      </c>
      <c r="H624" s="180">
        <v>7200</v>
      </c>
      <c r="I624" s="34">
        <v>10</v>
      </c>
      <c r="J624" s="181">
        <f t="shared" si="0"/>
        <v>44.637385086823286</v>
      </c>
      <c r="K624" s="182"/>
      <c r="L624" s="182"/>
      <c r="M624" s="182"/>
      <c r="N624" s="182"/>
    </row>
    <row r="625" spans="1:14" ht="15.75" customHeight="1" x14ac:dyDescent="0.3">
      <c r="A625" s="34">
        <v>624</v>
      </c>
      <c r="B625" s="34">
        <v>274</v>
      </c>
      <c r="C625" s="34">
        <v>424</v>
      </c>
      <c r="D625" s="34">
        <v>2</v>
      </c>
      <c r="E625" s="179">
        <v>43517</v>
      </c>
      <c r="F625" s="180">
        <v>5233</v>
      </c>
      <c r="G625" s="34">
        <v>8697</v>
      </c>
      <c r="H625" s="180">
        <v>7632</v>
      </c>
      <c r="I625" s="34"/>
      <c r="J625" s="181">
        <f t="shared" si="0"/>
        <v>44.393497290537724</v>
      </c>
      <c r="K625" s="182"/>
      <c r="L625" s="182"/>
      <c r="M625" s="182"/>
      <c r="N625" s="182"/>
    </row>
    <row r="626" spans="1:14" ht="15.75" customHeight="1" x14ac:dyDescent="0.3">
      <c r="A626" s="34">
        <v>625</v>
      </c>
      <c r="B626" s="34">
        <v>275</v>
      </c>
      <c r="C626" s="34">
        <v>427</v>
      </c>
      <c r="D626" s="34">
        <v>2</v>
      </c>
      <c r="E626" s="179">
        <v>43517</v>
      </c>
      <c r="F626" s="180">
        <v>5274</v>
      </c>
      <c r="G626" s="34">
        <v>9105</v>
      </c>
      <c r="H626" s="180">
        <v>7575</v>
      </c>
      <c r="I626" s="34">
        <v>12</v>
      </c>
      <c r="J626" s="181">
        <f t="shared" si="0"/>
        <v>66.492829204693621</v>
      </c>
      <c r="K626" s="182"/>
      <c r="L626" s="182"/>
      <c r="M626" s="182"/>
      <c r="N626" s="182"/>
    </row>
    <row r="627" spans="1:14" ht="15.75" customHeight="1" x14ac:dyDescent="0.3">
      <c r="A627" s="34">
        <v>626</v>
      </c>
      <c r="B627" s="34">
        <v>276</v>
      </c>
      <c r="C627" s="34">
        <v>427</v>
      </c>
      <c r="D627" s="34">
        <v>2</v>
      </c>
      <c r="E627" s="179">
        <v>43517</v>
      </c>
      <c r="F627" s="180">
        <v>5217</v>
      </c>
      <c r="G627" s="34">
        <v>8901</v>
      </c>
      <c r="H627" s="180">
        <v>7452</v>
      </c>
      <c r="I627" s="34"/>
      <c r="J627" s="181">
        <f t="shared" si="0"/>
        <v>64.832214765100673</v>
      </c>
      <c r="K627" s="182"/>
      <c r="L627" s="182"/>
      <c r="M627" s="182"/>
      <c r="N627" s="182"/>
    </row>
    <row r="628" spans="1:14" ht="15.75" customHeight="1" x14ac:dyDescent="0.3">
      <c r="A628" s="34">
        <v>627</v>
      </c>
      <c r="B628" s="34">
        <v>277</v>
      </c>
      <c r="C628" s="34">
        <v>429</v>
      </c>
      <c r="D628" s="34">
        <v>2</v>
      </c>
      <c r="E628" s="179">
        <v>43517</v>
      </c>
      <c r="F628" s="180">
        <v>5252</v>
      </c>
      <c r="G628" s="34">
        <v>8707</v>
      </c>
      <c r="H628" s="180">
        <v>7531</v>
      </c>
      <c r="I628" s="34">
        <v>10</v>
      </c>
      <c r="J628" s="181">
        <f t="shared" si="0"/>
        <v>51.601579640193066</v>
      </c>
      <c r="K628" s="182"/>
      <c r="L628" s="182"/>
      <c r="M628" s="182"/>
      <c r="N628" s="182"/>
    </row>
    <row r="629" spans="1:14" ht="15.75" customHeight="1" x14ac:dyDescent="0.3">
      <c r="A629" s="34">
        <v>628</v>
      </c>
      <c r="B629" s="34">
        <v>278</v>
      </c>
      <c r="C629" s="34">
        <v>429</v>
      </c>
      <c r="D629" s="34">
        <v>2</v>
      </c>
      <c r="E629" s="179">
        <v>43517</v>
      </c>
      <c r="F629" s="180">
        <v>5256</v>
      </c>
      <c r="G629" s="34">
        <v>8507</v>
      </c>
      <c r="H629" s="180">
        <v>7373</v>
      </c>
      <c r="I629" s="34"/>
      <c r="J629" s="181">
        <f t="shared" si="0"/>
        <v>53.566367501180913</v>
      </c>
      <c r="K629" s="182"/>
      <c r="L629" s="182"/>
      <c r="M629" s="182"/>
      <c r="N629" s="182"/>
    </row>
    <row r="630" spans="1:14" ht="15.75" customHeight="1" x14ac:dyDescent="0.3">
      <c r="A630" s="34">
        <v>629</v>
      </c>
      <c r="B630" s="34">
        <v>279</v>
      </c>
      <c r="C630" s="34">
        <v>430</v>
      </c>
      <c r="D630" s="34">
        <v>2</v>
      </c>
      <c r="E630" s="179">
        <v>43517</v>
      </c>
      <c r="F630" s="180">
        <v>5269</v>
      </c>
      <c r="G630" s="34">
        <v>8510</v>
      </c>
      <c r="H630" s="180">
        <v>7397</v>
      </c>
      <c r="I630" s="34">
        <v>9</v>
      </c>
      <c r="J630" s="181">
        <f t="shared" si="0"/>
        <v>52.30263157894737</v>
      </c>
      <c r="K630" s="182"/>
      <c r="L630" s="182"/>
      <c r="M630" s="182"/>
      <c r="N630" s="182"/>
    </row>
    <row r="631" spans="1:14" ht="15.75" customHeight="1" x14ac:dyDescent="0.3">
      <c r="A631" s="34">
        <v>630</v>
      </c>
      <c r="B631" s="34">
        <v>280</v>
      </c>
      <c r="C631" s="34">
        <v>430</v>
      </c>
      <c r="D631" s="34">
        <v>2</v>
      </c>
      <c r="E631" s="179">
        <v>43517</v>
      </c>
      <c r="F631" s="180">
        <v>5260</v>
      </c>
      <c r="G631" s="34">
        <v>9078</v>
      </c>
      <c r="H631" s="180">
        <v>7727</v>
      </c>
      <c r="I631" s="34"/>
      <c r="J631" s="181">
        <f t="shared" si="0"/>
        <v>54.762869882448314</v>
      </c>
      <c r="K631" s="182"/>
      <c r="L631" s="182"/>
      <c r="M631" s="182"/>
      <c r="N631" s="182"/>
    </row>
    <row r="632" spans="1:14" ht="15.75" customHeight="1" x14ac:dyDescent="0.3">
      <c r="A632" s="34">
        <v>631</v>
      </c>
      <c r="B632" s="34">
        <v>281</v>
      </c>
      <c r="C632" s="34">
        <v>438</v>
      </c>
      <c r="D632" s="34">
        <v>2</v>
      </c>
      <c r="E632" s="179">
        <v>43517</v>
      </c>
      <c r="F632" s="180">
        <v>5275</v>
      </c>
      <c r="G632" s="34">
        <v>8139</v>
      </c>
      <c r="H632" s="180">
        <v>7114</v>
      </c>
      <c r="I632" s="34">
        <v>9</v>
      </c>
      <c r="J632" s="181">
        <f t="shared" si="0"/>
        <v>55.736813485589998</v>
      </c>
      <c r="K632" s="182"/>
      <c r="L632" s="182"/>
      <c r="M632" s="182"/>
      <c r="N632" s="182"/>
    </row>
    <row r="633" spans="1:14" ht="15.75" customHeight="1" x14ac:dyDescent="0.3">
      <c r="A633" s="34">
        <v>632</v>
      </c>
      <c r="B633" s="34">
        <v>282</v>
      </c>
      <c r="C633" s="34">
        <v>438</v>
      </c>
      <c r="D633" s="34">
        <v>2</v>
      </c>
      <c r="E633" s="179">
        <v>43517</v>
      </c>
      <c r="F633" s="180">
        <v>5225</v>
      </c>
      <c r="G633" s="34">
        <v>8035</v>
      </c>
      <c r="H633" s="180">
        <v>7050</v>
      </c>
      <c r="I633" s="34"/>
      <c r="J633" s="181">
        <f t="shared" si="0"/>
        <v>53.972602739726028</v>
      </c>
      <c r="K633" s="182"/>
      <c r="L633" s="182"/>
      <c r="M633" s="182"/>
      <c r="N633" s="182"/>
    </row>
    <row r="634" spans="1:14" ht="15.75" customHeight="1" x14ac:dyDescent="0.3">
      <c r="A634" s="34">
        <v>633</v>
      </c>
      <c r="B634" s="34">
        <v>283</v>
      </c>
      <c r="C634" s="34">
        <v>440</v>
      </c>
      <c r="D634" s="34">
        <v>2</v>
      </c>
      <c r="E634" s="179">
        <v>43517</v>
      </c>
      <c r="F634" s="180">
        <v>5211</v>
      </c>
      <c r="G634" s="34">
        <v>7711</v>
      </c>
      <c r="H634" s="180">
        <v>6924</v>
      </c>
      <c r="I634" s="34">
        <v>9</v>
      </c>
      <c r="J634" s="181">
        <f t="shared" si="0"/>
        <v>45.942790426152946</v>
      </c>
      <c r="K634" s="182"/>
      <c r="L634" s="182"/>
      <c r="M634" s="182"/>
      <c r="N634" s="182"/>
    </row>
    <row r="635" spans="1:14" ht="15.75" customHeight="1" x14ac:dyDescent="0.3">
      <c r="A635" s="34">
        <v>634</v>
      </c>
      <c r="B635" s="34">
        <v>284</v>
      </c>
      <c r="C635" s="34">
        <v>440</v>
      </c>
      <c r="D635" s="34">
        <v>2</v>
      </c>
      <c r="E635" s="179">
        <v>43517</v>
      </c>
      <c r="F635" s="180">
        <v>5269</v>
      </c>
      <c r="G635" s="34">
        <v>7990</v>
      </c>
      <c r="H635" s="180">
        <v>7146</v>
      </c>
      <c r="I635" s="34"/>
      <c r="J635" s="181">
        <f t="shared" si="0"/>
        <v>44.965370271710178</v>
      </c>
      <c r="K635" s="182"/>
      <c r="L635" s="182"/>
      <c r="M635" s="182"/>
      <c r="N635" s="182"/>
    </row>
    <row r="636" spans="1:14" ht="15.75" customHeight="1" x14ac:dyDescent="0.3">
      <c r="A636" s="34">
        <v>635</v>
      </c>
      <c r="B636" s="34">
        <v>285</v>
      </c>
      <c r="C636" s="34">
        <v>444</v>
      </c>
      <c r="D636" s="34">
        <v>2</v>
      </c>
      <c r="E636" s="179">
        <v>43517</v>
      </c>
      <c r="F636" s="180">
        <v>5249</v>
      </c>
      <c r="G636" s="34">
        <v>8015</v>
      </c>
      <c r="H636" s="180">
        <v>7029</v>
      </c>
      <c r="I636" s="34">
        <v>9</v>
      </c>
      <c r="J636" s="181">
        <f t="shared" si="0"/>
        <v>55.393258426966298</v>
      </c>
      <c r="K636" s="182"/>
      <c r="L636" s="182"/>
      <c r="M636" s="182"/>
      <c r="N636" s="182"/>
    </row>
    <row r="637" spans="1:14" ht="15.75" customHeight="1" x14ac:dyDescent="0.3">
      <c r="A637" s="34">
        <v>636</v>
      </c>
      <c r="B637" s="34">
        <v>286</v>
      </c>
      <c r="C637" s="34">
        <v>444</v>
      </c>
      <c r="D637" s="34">
        <v>2</v>
      </c>
      <c r="E637" s="179">
        <v>43517</v>
      </c>
      <c r="F637" s="180">
        <v>5236</v>
      </c>
      <c r="G637" s="34">
        <v>8415</v>
      </c>
      <c r="H637" s="180">
        <v>7298</v>
      </c>
      <c r="I637" s="34"/>
      <c r="J637" s="181">
        <f t="shared" si="0"/>
        <v>54.170708050436467</v>
      </c>
      <c r="K637" s="182"/>
      <c r="L637" s="182"/>
      <c r="M637" s="182"/>
      <c r="N637" s="182"/>
    </row>
    <row r="638" spans="1:14" ht="15.75" customHeight="1" x14ac:dyDescent="0.3">
      <c r="A638" s="34">
        <v>637</v>
      </c>
      <c r="B638" s="34">
        <v>287</v>
      </c>
      <c r="C638" s="34">
        <v>445</v>
      </c>
      <c r="D638" s="34">
        <v>2</v>
      </c>
      <c r="E638" s="179">
        <v>43517</v>
      </c>
      <c r="F638" s="180">
        <v>5246</v>
      </c>
      <c r="G638" s="34">
        <v>8869</v>
      </c>
      <c r="H638" s="180">
        <v>7507</v>
      </c>
      <c r="I638" s="34">
        <v>10</v>
      </c>
      <c r="J638" s="181">
        <f t="shared" si="0"/>
        <v>60.238832375055281</v>
      </c>
      <c r="K638" s="182"/>
      <c r="L638" s="182"/>
      <c r="M638" s="182"/>
      <c r="N638" s="182"/>
    </row>
    <row r="639" spans="1:14" ht="15.75" customHeight="1" x14ac:dyDescent="0.3">
      <c r="A639" s="34">
        <v>638</v>
      </c>
      <c r="B639" s="34">
        <v>288</v>
      </c>
      <c r="C639" s="34">
        <v>445</v>
      </c>
      <c r="D639" s="34">
        <v>2</v>
      </c>
      <c r="E639" s="179">
        <v>43517</v>
      </c>
      <c r="F639" s="180">
        <v>5225</v>
      </c>
      <c r="G639" s="34">
        <v>9149</v>
      </c>
      <c r="H639" s="180">
        <v>7653</v>
      </c>
      <c r="I639" s="34"/>
      <c r="J639" s="181">
        <f t="shared" si="0"/>
        <v>61.614497528830313</v>
      </c>
      <c r="K639" s="182"/>
      <c r="L639" s="182"/>
      <c r="M639" s="182"/>
      <c r="N639" s="182"/>
    </row>
    <row r="640" spans="1:14" ht="15.75" customHeight="1" x14ac:dyDescent="0.3">
      <c r="A640" s="34">
        <v>639</v>
      </c>
      <c r="B640" s="34">
        <v>289</v>
      </c>
      <c r="C640" s="34">
        <v>446</v>
      </c>
      <c r="D640" s="34">
        <v>2</v>
      </c>
      <c r="E640" s="179">
        <v>43517</v>
      </c>
      <c r="F640" s="180">
        <v>5296</v>
      </c>
      <c r="G640" s="34">
        <v>7883</v>
      </c>
      <c r="H640" s="180">
        <v>7179</v>
      </c>
      <c r="I640" s="34">
        <v>9</v>
      </c>
      <c r="J640" s="181">
        <f t="shared" si="0"/>
        <v>37.387148167817315</v>
      </c>
      <c r="K640" s="182"/>
      <c r="L640" s="182"/>
      <c r="M640" s="182"/>
      <c r="N640" s="182"/>
    </row>
    <row r="641" spans="1:14" ht="15.75" customHeight="1" x14ac:dyDescent="0.3">
      <c r="A641" s="34">
        <v>640</v>
      </c>
      <c r="B641" s="34">
        <v>290</v>
      </c>
      <c r="C641" s="34">
        <v>446</v>
      </c>
      <c r="D641" s="34">
        <v>2</v>
      </c>
      <c r="E641" s="179">
        <v>43517</v>
      </c>
      <c r="F641" s="180">
        <v>5255</v>
      </c>
      <c r="G641" s="34">
        <v>7999</v>
      </c>
      <c r="H641" s="180">
        <v>7253</v>
      </c>
      <c r="I641" s="34"/>
      <c r="J641" s="181">
        <f t="shared" si="0"/>
        <v>37.337337337337338</v>
      </c>
      <c r="K641" s="182"/>
      <c r="L641" s="182"/>
      <c r="M641" s="182"/>
      <c r="N641" s="182"/>
    </row>
    <row r="642" spans="1:14" ht="15.75" customHeight="1" x14ac:dyDescent="0.3">
      <c r="A642" s="34">
        <v>641</v>
      </c>
      <c r="B642" s="34">
        <v>291</v>
      </c>
      <c r="C642" s="34">
        <v>455</v>
      </c>
      <c r="D642" s="34">
        <v>2</v>
      </c>
      <c r="E642" s="179">
        <v>43517</v>
      </c>
      <c r="F642" s="180">
        <v>5259</v>
      </c>
      <c r="G642" s="34">
        <v>8717</v>
      </c>
      <c r="H642" s="180">
        <v>7431</v>
      </c>
      <c r="I642" s="34">
        <v>9</v>
      </c>
      <c r="J642" s="181">
        <f t="shared" si="0"/>
        <v>59.208103130755063</v>
      </c>
      <c r="K642" s="182"/>
      <c r="L642" s="182"/>
      <c r="M642" s="182"/>
      <c r="N642" s="182"/>
    </row>
    <row r="643" spans="1:14" ht="15.75" customHeight="1" x14ac:dyDescent="0.3">
      <c r="A643" s="34">
        <v>642</v>
      </c>
      <c r="B643" s="34">
        <v>292</v>
      </c>
      <c r="C643" s="34">
        <v>455</v>
      </c>
      <c r="D643" s="34">
        <v>2</v>
      </c>
      <c r="E643" s="179">
        <v>43517</v>
      </c>
      <c r="F643" s="180">
        <v>5243</v>
      </c>
      <c r="G643" s="34">
        <v>8592</v>
      </c>
      <c r="H643" s="180">
        <v>7329</v>
      </c>
      <c r="I643" s="34"/>
      <c r="J643" s="181">
        <f t="shared" si="0"/>
        <v>60.546500479386388</v>
      </c>
      <c r="K643" s="182"/>
      <c r="L643" s="182"/>
      <c r="M643" s="182"/>
      <c r="N643" s="182"/>
    </row>
    <row r="644" spans="1:14" ht="15.75" customHeight="1" x14ac:dyDescent="0.3">
      <c r="A644" s="34">
        <v>643</v>
      </c>
      <c r="B644" s="34">
        <v>293</v>
      </c>
      <c r="C644" s="34">
        <v>459</v>
      </c>
      <c r="D644" s="34">
        <v>2</v>
      </c>
      <c r="E644" s="179">
        <v>43517</v>
      </c>
      <c r="F644" s="180">
        <v>5203</v>
      </c>
      <c r="G644" s="34">
        <v>8186</v>
      </c>
      <c r="H644" s="180">
        <v>7136</v>
      </c>
      <c r="I644" s="34">
        <v>10</v>
      </c>
      <c r="J644" s="181">
        <f t="shared" si="0"/>
        <v>54.319710294878433</v>
      </c>
      <c r="K644" s="182"/>
      <c r="L644" s="182"/>
      <c r="M644" s="182"/>
      <c r="N644" s="182"/>
    </row>
    <row r="645" spans="1:14" ht="15.75" customHeight="1" x14ac:dyDescent="0.3">
      <c r="A645" s="34">
        <v>644</v>
      </c>
      <c r="B645" s="34">
        <v>294</v>
      </c>
      <c r="C645" s="34">
        <v>459</v>
      </c>
      <c r="D645" s="34">
        <v>2</v>
      </c>
      <c r="E645" s="179">
        <v>43517</v>
      </c>
      <c r="F645" s="180">
        <v>5223</v>
      </c>
      <c r="G645" s="34">
        <v>8368</v>
      </c>
      <c r="H645" s="180">
        <v>7200</v>
      </c>
      <c r="I645" s="34"/>
      <c r="J645" s="181">
        <f t="shared" si="0"/>
        <v>59.079413252402638</v>
      </c>
      <c r="K645" s="182"/>
      <c r="L645" s="182"/>
      <c r="M645" s="182"/>
      <c r="N645" s="182"/>
    </row>
    <row r="646" spans="1:14" ht="15.75" customHeight="1" x14ac:dyDescent="0.3">
      <c r="A646" s="34">
        <v>645</v>
      </c>
      <c r="B646" s="34">
        <v>295</v>
      </c>
      <c r="C646" s="34">
        <v>463</v>
      </c>
      <c r="D646" s="34">
        <v>2</v>
      </c>
      <c r="E646" s="179">
        <v>43517</v>
      </c>
      <c r="F646" s="180">
        <v>5221</v>
      </c>
      <c r="G646" s="34">
        <v>8255</v>
      </c>
      <c r="H646" s="180">
        <v>7315</v>
      </c>
      <c r="I646" s="34">
        <v>10</v>
      </c>
      <c r="J646" s="181">
        <f t="shared" si="0"/>
        <v>44.890162368672399</v>
      </c>
      <c r="K646" s="182"/>
      <c r="L646" s="182"/>
      <c r="M646" s="182"/>
      <c r="N646" s="182"/>
    </row>
    <row r="647" spans="1:14" ht="15.75" customHeight="1" x14ac:dyDescent="0.3">
      <c r="A647" s="34">
        <v>646</v>
      </c>
      <c r="B647" s="34">
        <v>296</v>
      </c>
      <c r="C647" s="34">
        <v>463</v>
      </c>
      <c r="D647" s="34">
        <v>2</v>
      </c>
      <c r="E647" s="179">
        <v>43517</v>
      </c>
      <c r="F647" s="180">
        <v>5271</v>
      </c>
      <c r="G647" s="34">
        <v>8527</v>
      </c>
      <c r="H647" s="180">
        <v>7510</v>
      </c>
      <c r="I647" s="34"/>
      <c r="J647" s="181">
        <f t="shared" si="0"/>
        <v>45.422063421170165</v>
      </c>
      <c r="K647" s="182"/>
      <c r="L647" s="182"/>
      <c r="M647" s="182"/>
      <c r="N647" s="182"/>
    </row>
    <row r="648" spans="1:14" ht="15.75" customHeight="1" x14ac:dyDescent="0.3">
      <c r="A648" s="34">
        <v>647</v>
      </c>
      <c r="B648" s="34">
        <v>297</v>
      </c>
      <c r="C648" s="34">
        <v>464</v>
      </c>
      <c r="D648" s="34">
        <v>2</v>
      </c>
      <c r="E648" s="179">
        <v>43517</v>
      </c>
      <c r="F648" s="180">
        <v>5213</v>
      </c>
      <c r="G648" s="34">
        <v>6990</v>
      </c>
      <c r="H648" s="180">
        <v>6612</v>
      </c>
      <c r="I648" s="34">
        <v>10</v>
      </c>
      <c r="J648" s="181">
        <f t="shared" si="0"/>
        <v>27.019299499642603</v>
      </c>
      <c r="K648" s="182"/>
      <c r="L648" s="182"/>
      <c r="M648" s="182"/>
      <c r="N648" s="182"/>
    </row>
    <row r="649" spans="1:14" ht="15.75" customHeight="1" x14ac:dyDescent="0.3">
      <c r="A649" s="34">
        <v>648</v>
      </c>
      <c r="B649" s="34">
        <v>298</v>
      </c>
      <c r="C649" s="34">
        <v>464</v>
      </c>
      <c r="D649" s="34">
        <v>2</v>
      </c>
      <c r="E649" s="179">
        <v>43517</v>
      </c>
      <c r="F649" s="180">
        <v>5210</v>
      </c>
      <c r="G649" s="34">
        <v>7162</v>
      </c>
      <c r="H649" s="180">
        <v>6746</v>
      </c>
      <c r="I649" s="34"/>
      <c r="J649" s="181">
        <f t="shared" si="0"/>
        <v>27.083333333333332</v>
      </c>
      <c r="K649" s="182"/>
      <c r="L649" s="182"/>
      <c r="M649" s="182"/>
      <c r="N649" s="182"/>
    </row>
    <row r="650" spans="1:14" ht="15.75" customHeight="1" x14ac:dyDescent="0.3">
      <c r="A650" s="34">
        <v>649</v>
      </c>
      <c r="B650" s="34">
        <v>299</v>
      </c>
      <c r="C650" s="34">
        <v>466</v>
      </c>
      <c r="D650" s="34">
        <v>2</v>
      </c>
      <c r="E650" s="179">
        <v>43517</v>
      </c>
      <c r="F650" s="180">
        <v>5236</v>
      </c>
      <c r="G650" s="34">
        <v>8185</v>
      </c>
      <c r="H650" s="180">
        <v>7095</v>
      </c>
      <c r="I650" s="34">
        <v>11</v>
      </c>
      <c r="J650" s="181">
        <f t="shared" si="0"/>
        <v>58.633674018289405</v>
      </c>
      <c r="K650" s="182"/>
      <c r="L650" s="182"/>
      <c r="M650" s="182"/>
      <c r="N650" s="182"/>
    </row>
    <row r="651" spans="1:14" ht="15.75" customHeight="1" x14ac:dyDescent="0.3">
      <c r="A651" s="34">
        <v>650</v>
      </c>
      <c r="B651" s="34">
        <v>300</v>
      </c>
      <c r="C651" s="34">
        <v>466</v>
      </c>
      <c r="D651" s="34">
        <v>2</v>
      </c>
      <c r="E651" s="179">
        <v>43517</v>
      </c>
      <c r="F651" s="180">
        <v>5223</v>
      </c>
      <c r="G651" s="34">
        <v>8255</v>
      </c>
      <c r="H651" s="180">
        <v>7144</v>
      </c>
      <c r="I651" s="34"/>
      <c r="J651" s="181">
        <f t="shared" si="0"/>
        <v>57.834461218115564</v>
      </c>
      <c r="K651" s="182"/>
      <c r="L651" s="182"/>
      <c r="M651" s="182"/>
      <c r="N651" s="182"/>
    </row>
    <row r="652" spans="1:14" ht="15.75" customHeight="1" x14ac:dyDescent="0.3">
      <c r="A652" s="34">
        <v>651</v>
      </c>
      <c r="B652" s="34">
        <v>301</v>
      </c>
      <c r="C652" s="34">
        <v>147</v>
      </c>
      <c r="D652" s="34">
        <v>2</v>
      </c>
      <c r="E652" s="179">
        <v>43517</v>
      </c>
      <c r="F652" s="180">
        <v>5241</v>
      </c>
      <c r="G652" s="34">
        <v>8379</v>
      </c>
      <c r="H652" s="180">
        <v>7926</v>
      </c>
      <c r="I652" s="34">
        <v>9</v>
      </c>
      <c r="J652" s="181">
        <f t="shared" si="0"/>
        <v>16.871508379888269</v>
      </c>
      <c r="K652" s="182"/>
      <c r="L652" s="182"/>
      <c r="M652" s="182"/>
      <c r="N652" s="182"/>
    </row>
    <row r="653" spans="1:14" ht="15.75" customHeight="1" x14ac:dyDescent="0.3">
      <c r="A653" s="34">
        <v>652</v>
      </c>
      <c r="B653" s="34">
        <v>302</v>
      </c>
      <c r="C653" s="34">
        <v>147</v>
      </c>
      <c r="D653" s="34">
        <v>2</v>
      </c>
      <c r="E653" s="179">
        <v>43517</v>
      </c>
      <c r="F653" s="180">
        <v>5225</v>
      </c>
      <c r="G653" s="34">
        <v>8382</v>
      </c>
      <c r="H653" s="180">
        <v>7907</v>
      </c>
      <c r="I653" s="34"/>
      <c r="J653" s="181">
        <f t="shared" si="0"/>
        <v>17.710663683818044</v>
      </c>
      <c r="K653" s="182"/>
      <c r="L653" s="182"/>
      <c r="M653" s="182"/>
      <c r="N653" s="182"/>
    </row>
    <row r="654" spans="1:14" ht="15.75" customHeight="1" x14ac:dyDescent="0.3">
      <c r="A654" s="34">
        <v>653</v>
      </c>
      <c r="B654" s="34">
        <v>303</v>
      </c>
      <c r="C654" s="34">
        <v>230</v>
      </c>
      <c r="D654" s="34">
        <v>2</v>
      </c>
      <c r="E654" s="179">
        <v>43517</v>
      </c>
      <c r="F654" s="180">
        <v>5303</v>
      </c>
      <c r="G654" s="34">
        <v>7842</v>
      </c>
      <c r="H654" s="180">
        <v>7459</v>
      </c>
      <c r="I654" s="34">
        <v>11</v>
      </c>
      <c r="J654" s="181">
        <f t="shared" si="0"/>
        <v>17.764378478664192</v>
      </c>
      <c r="K654" s="182"/>
      <c r="L654" s="182"/>
      <c r="M654" s="182"/>
      <c r="N654" s="182"/>
    </row>
    <row r="655" spans="1:14" ht="15.75" customHeight="1" x14ac:dyDescent="0.3">
      <c r="A655" s="34">
        <v>654</v>
      </c>
      <c r="B655" s="34">
        <v>304</v>
      </c>
      <c r="C655" s="34">
        <v>230</v>
      </c>
      <c r="D655" s="34">
        <v>2</v>
      </c>
      <c r="E655" s="179">
        <v>43517</v>
      </c>
      <c r="F655" s="180">
        <v>5212</v>
      </c>
      <c r="G655" s="34">
        <v>7823</v>
      </c>
      <c r="H655" s="180">
        <v>7431</v>
      </c>
      <c r="I655" s="34"/>
      <c r="J655" s="181">
        <f t="shared" si="0"/>
        <v>17.665615141955836</v>
      </c>
      <c r="K655" s="182"/>
      <c r="L655" s="182"/>
      <c r="M655" s="182"/>
      <c r="N655" s="182"/>
    </row>
    <row r="656" spans="1:14" ht="15.75" customHeight="1" x14ac:dyDescent="0.3">
      <c r="A656" s="34">
        <v>655</v>
      </c>
      <c r="B656" s="34">
        <v>1</v>
      </c>
      <c r="C656" s="34">
        <v>102</v>
      </c>
      <c r="D656" s="34">
        <v>3</v>
      </c>
      <c r="E656" s="179">
        <v>43521</v>
      </c>
      <c r="F656" s="180">
        <v>5301</v>
      </c>
      <c r="G656" s="34">
        <v>7084</v>
      </c>
      <c r="H656" s="180">
        <v>6795</v>
      </c>
      <c r="I656" s="34">
        <v>9</v>
      </c>
      <c r="J656" s="181">
        <f t="shared" si="0"/>
        <v>19.344042838018741</v>
      </c>
      <c r="K656" s="182"/>
      <c r="L656" s="182"/>
      <c r="M656" s="182"/>
      <c r="N656" s="182"/>
    </row>
    <row r="657" spans="1:14" ht="15.75" customHeight="1" x14ac:dyDescent="0.3">
      <c r="A657" s="34">
        <v>656</v>
      </c>
      <c r="B657" s="34">
        <v>2</v>
      </c>
      <c r="C657" s="34">
        <v>102</v>
      </c>
      <c r="D657" s="34">
        <v>3</v>
      </c>
      <c r="E657" s="179">
        <v>43521</v>
      </c>
      <c r="F657" s="180">
        <v>5190</v>
      </c>
      <c r="G657" s="34">
        <v>7038</v>
      </c>
      <c r="H657" s="180">
        <v>6739</v>
      </c>
      <c r="I657" s="34"/>
      <c r="J657" s="181">
        <f t="shared" si="0"/>
        <v>19.30277598450613</v>
      </c>
      <c r="K657" s="182"/>
      <c r="L657" s="182"/>
      <c r="M657" s="182"/>
      <c r="N657" s="182"/>
    </row>
    <row r="658" spans="1:14" ht="15.75" customHeight="1" x14ac:dyDescent="0.3">
      <c r="A658" s="34">
        <v>657</v>
      </c>
      <c r="B658" s="34">
        <v>3</v>
      </c>
      <c r="C658" s="34">
        <v>104</v>
      </c>
      <c r="D658" s="34">
        <v>3</v>
      </c>
      <c r="E658" s="179">
        <v>43521</v>
      </c>
      <c r="F658" s="180">
        <v>5258</v>
      </c>
      <c r="G658" s="34">
        <v>8136</v>
      </c>
      <c r="H658" s="180">
        <v>7611</v>
      </c>
      <c r="I658" s="34">
        <v>7</v>
      </c>
      <c r="J658" s="181">
        <f t="shared" si="0"/>
        <v>22.311942201444964</v>
      </c>
      <c r="K658" s="182"/>
      <c r="L658" s="182"/>
      <c r="M658" s="182"/>
      <c r="N658" s="182"/>
    </row>
    <row r="659" spans="1:14" ht="15.75" customHeight="1" x14ac:dyDescent="0.3">
      <c r="A659" s="34">
        <v>658</v>
      </c>
      <c r="B659" s="34">
        <v>4</v>
      </c>
      <c r="C659" s="34">
        <v>104</v>
      </c>
      <c r="D659" s="34">
        <v>3</v>
      </c>
      <c r="E659" s="179">
        <v>43521</v>
      </c>
      <c r="F659" s="180">
        <v>5259</v>
      </c>
      <c r="G659" s="34">
        <v>8220</v>
      </c>
      <c r="H659" s="180">
        <v>7682</v>
      </c>
      <c r="I659" s="34"/>
      <c r="J659" s="181">
        <f t="shared" si="0"/>
        <v>22.203879488237721</v>
      </c>
      <c r="K659" s="182"/>
      <c r="L659" s="182"/>
      <c r="M659" s="182"/>
      <c r="N659" s="182"/>
    </row>
    <row r="660" spans="1:14" ht="15.75" customHeight="1" x14ac:dyDescent="0.3">
      <c r="A660" s="34">
        <v>659</v>
      </c>
      <c r="B660" s="34">
        <v>5</v>
      </c>
      <c r="C660" s="34">
        <v>107</v>
      </c>
      <c r="D660" s="34">
        <v>3</v>
      </c>
      <c r="E660" s="179">
        <v>43521</v>
      </c>
      <c r="F660" s="180">
        <v>5236</v>
      </c>
      <c r="G660" s="34">
        <v>8585</v>
      </c>
      <c r="H660" s="180">
        <v>7657</v>
      </c>
      <c r="I660" s="34">
        <v>8</v>
      </c>
      <c r="J660" s="181">
        <f t="shared" si="0"/>
        <v>38.331268071045024</v>
      </c>
      <c r="K660" s="182"/>
      <c r="L660" s="182"/>
      <c r="M660" s="182"/>
      <c r="N660" s="182"/>
    </row>
    <row r="661" spans="1:14" ht="15.75" customHeight="1" x14ac:dyDescent="0.3">
      <c r="A661" s="34">
        <v>660</v>
      </c>
      <c r="B661" s="34">
        <v>6</v>
      </c>
      <c r="C661" s="34">
        <v>107</v>
      </c>
      <c r="D661" s="34">
        <v>3</v>
      </c>
      <c r="E661" s="179">
        <v>43521</v>
      </c>
      <c r="F661" s="180">
        <v>5259</v>
      </c>
      <c r="G661" s="34">
        <v>8581</v>
      </c>
      <c r="H661" s="180">
        <v>7644</v>
      </c>
      <c r="I661" s="34"/>
      <c r="J661" s="181">
        <f t="shared" si="0"/>
        <v>39.287211740041926</v>
      </c>
      <c r="K661" s="182"/>
      <c r="L661" s="182"/>
      <c r="M661" s="182"/>
      <c r="N661" s="182"/>
    </row>
    <row r="662" spans="1:14" ht="15.75" customHeight="1" x14ac:dyDescent="0.3">
      <c r="A662" s="34">
        <v>661</v>
      </c>
      <c r="B662" s="34">
        <v>7</v>
      </c>
      <c r="C662" s="34">
        <v>108</v>
      </c>
      <c r="D662" s="34">
        <v>3</v>
      </c>
      <c r="E662" s="179">
        <v>43521</v>
      </c>
      <c r="F662" s="180">
        <v>5232</v>
      </c>
      <c r="G662" s="34">
        <v>9197</v>
      </c>
      <c r="H662" s="180">
        <v>7999</v>
      </c>
      <c r="I662" s="34">
        <v>9</v>
      </c>
      <c r="J662" s="181">
        <f t="shared" si="0"/>
        <v>43.295988435128294</v>
      </c>
      <c r="K662" s="182"/>
      <c r="L662" s="182"/>
      <c r="M662" s="182"/>
      <c r="N662" s="182"/>
    </row>
    <row r="663" spans="1:14" ht="15.75" customHeight="1" x14ac:dyDescent="0.3">
      <c r="A663" s="34">
        <v>662</v>
      </c>
      <c r="B663" s="34">
        <v>8</v>
      </c>
      <c r="C663" s="34">
        <v>108</v>
      </c>
      <c r="D663" s="34">
        <v>3</v>
      </c>
      <c r="E663" s="179">
        <v>43521</v>
      </c>
      <c r="F663" s="180">
        <v>5221</v>
      </c>
      <c r="G663" s="34">
        <v>9297</v>
      </c>
      <c r="H663" s="180">
        <v>8054</v>
      </c>
      <c r="I663" s="34"/>
      <c r="J663" s="181">
        <f t="shared" si="0"/>
        <v>43.875750088245674</v>
      </c>
      <c r="K663" s="182"/>
      <c r="L663" s="182"/>
      <c r="M663" s="182"/>
      <c r="N663" s="182"/>
    </row>
    <row r="664" spans="1:14" ht="15.75" customHeight="1" x14ac:dyDescent="0.3">
      <c r="A664" s="34">
        <v>663</v>
      </c>
      <c r="B664" s="34">
        <v>9</v>
      </c>
      <c r="C664" s="34">
        <v>109</v>
      </c>
      <c r="D664" s="34">
        <v>3</v>
      </c>
      <c r="E664" s="179">
        <v>43521</v>
      </c>
      <c r="F664" s="180">
        <v>5188</v>
      </c>
      <c r="G664" s="34">
        <v>7442</v>
      </c>
      <c r="H664" s="180">
        <v>6855</v>
      </c>
      <c r="I664" s="34">
        <v>9</v>
      </c>
      <c r="J664" s="181">
        <f t="shared" si="0"/>
        <v>35.212957408518299</v>
      </c>
      <c r="K664" s="182"/>
      <c r="L664" s="182"/>
      <c r="M664" s="182"/>
      <c r="N664" s="182"/>
    </row>
    <row r="665" spans="1:14" ht="15.75" customHeight="1" x14ac:dyDescent="0.3">
      <c r="A665" s="34">
        <v>664</v>
      </c>
      <c r="B665" s="34">
        <v>10</v>
      </c>
      <c r="C665" s="34">
        <v>109</v>
      </c>
      <c r="D665" s="34">
        <v>3</v>
      </c>
      <c r="E665" s="179">
        <v>43521</v>
      </c>
      <c r="F665" s="180">
        <v>5232</v>
      </c>
      <c r="G665" s="34">
        <v>7518</v>
      </c>
      <c r="H665" s="180">
        <v>6912</v>
      </c>
      <c r="I665" s="34"/>
      <c r="J665" s="181">
        <f t="shared" si="0"/>
        <v>36.071428571428569</v>
      </c>
      <c r="K665" s="182"/>
      <c r="L665" s="182"/>
      <c r="M665" s="182"/>
      <c r="N665" s="182"/>
    </row>
    <row r="666" spans="1:14" ht="15.75" customHeight="1" x14ac:dyDescent="0.3">
      <c r="A666" s="34">
        <v>665</v>
      </c>
      <c r="B666" s="34">
        <v>11</v>
      </c>
      <c r="C666" s="34">
        <v>112</v>
      </c>
      <c r="D666" s="34">
        <v>3</v>
      </c>
      <c r="E666" s="179">
        <v>43521</v>
      </c>
      <c r="F666" s="180">
        <v>5213</v>
      </c>
      <c r="G666" s="34">
        <v>9560</v>
      </c>
      <c r="H666" s="180">
        <v>8021</v>
      </c>
      <c r="I666" s="34">
        <v>6</v>
      </c>
      <c r="J666" s="181">
        <f t="shared" si="0"/>
        <v>54.807692307692314</v>
      </c>
      <c r="K666" s="182"/>
      <c r="L666" s="182"/>
      <c r="M666" s="182"/>
      <c r="N666" s="182"/>
    </row>
    <row r="667" spans="1:14" ht="15.75" customHeight="1" x14ac:dyDescent="0.3">
      <c r="A667" s="34">
        <v>666</v>
      </c>
      <c r="B667" s="34">
        <v>12</v>
      </c>
      <c r="C667" s="34">
        <v>112</v>
      </c>
      <c r="D667" s="34">
        <v>3</v>
      </c>
      <c r="E667" s="179">
        <v>43521</v>
      </c>
      <c r="F667" s="180">
        <v>5232</v>
      </c>
      <c r="G667" s="34">
        <v>9903</v>
      </c>
      <c r="H667" s="180">
        <v>8212</v>
      </c>
      <c r="I667" s="34"/>
      <c r="J667" s="181">
        <f t="shared" si="0"/>
        <v>56.744966442953015</v>
      </c>
      <c r="K667" s="182"/>
      <c r="L667" s="182"/>
      <c r="M667" s="182"/>
      <c r="N667" s="182"/>
    </row>
    <row r="668" spans="1:14" ht="15.75" customHeight="1" x14ac:dyDescent="0.3">
      <c r="A668" s="34">
        <v>667</v>
      </c>
      <c r="B668" s="34">
        <v>13</v>
      </c>
      <c r="C668" s="34">
        <v>115</v>
      </c>
      <c r="D668" s="34">
        <v>3</v>
      </c>
      <c r="E668" s="179">
        <v>43521</v>
      </c>
      <c r="F668" s="180">
        <v>5314</v>
      </c>
      <c r="G668" s="34">
        <v>8469</v>
      </c>
      <c r="H668" s="180">
        <v>7610</v>
      </c>
      <c r="I668" s="34">
        <v>6</v>
      </c>
      <c r="J668" s="181">
        <f t="shared" si="0"/>
        <v>37.412891986062718</v>
      </c>
      <c r="K668" s="182"/>
      <c r="L668" s="182"/>
      <c r="M668" s="182"/>
      <c r="N668" s="182"/>
    </row>
    <row r="669" spans="1:14" ht="15.75" customHeight="1" x14ac:dyDescent="0.3">
      <c r="A669" s="34">
        <v>668</v>
      </c>
      <c r="B669" s="34">
        <v>14</v>
      </c>
      <c r="C669" s="34">
        <v>115</v>
      </c>
      <c r="D669" s="34">
        <v>3</v>
      </c>
      <c r="E669" s="179">
        <v>43521</v>
      </c>
      <c r="F669" s="180">
        <v>5249</v>
      </c>
      <c r="G669" s="34">
        <v>8340</v>
      </c>
      <c r="H669" s="180">
        <v>7493</v>
      </c>
      <c r="I669" s="34"/>
      <c r="J669" s="181">
        <f t="shared" si="0"/>
        <v>37.745098039215684</v>
      </c>
      <c r="K669" s="182"/>
      <c r="L669" s="182"/>
      <c r="M669" s="182"/>
      <c r="N669" s="182"/>
    </row>
    <row r="670" spans="1:14" ht="15.75" customHeight="1" x14ac:dyDescent="0.3">
      <c r="A670" s="34">
        <v>669</v>
      </c>
      <c r="B670" s="34">
        <v>15</v>
      </c>
      <c r="C670" s="34">
        <v>116</v>
      </c>
      <c r="D670" s="34">
        <v>3</v>
      </c>
      <c r="E670" s="179">
        <v>43521</v>
      </c>
      <c r="F670" s="180">
        <v>5231</v>
      </c>
      <c r="G670" s="34">
        <v>8935</v>
      </c>
      <c r="H670" s="180">
        <v>7803</v>
      </c>
      <c r="I670" s="34">
        <v>7</v>
      </c>
      <c r="J670" s="181">
        <f t="shared" si="0"/>
        <v>44.012441679626754</v>
      </c>
      <c r="K670" s="182"/>
      <c r="L670" s="182"/>
      <c r="M670" s="182"/>
      <c r="N670" s="182"/>
    </row>
    <row r="671" spans="1:14" ht="15.75" customHeight="1" x14ac:dyDescent="0.3">
      <c r="A671" s="34">
        <v>670</v>
      </c>
      <c r="B671" s="34">
        <v>16</v>
      </c>
      <c r="C671" s="34">
        <v>116</v>
      </c>
      <c r="D671" s="34">
        <v>3</v>
      </c>
      <c r="E671" s="179">
        <v>43521</v>
      </c>
      <c r="F671" s="180">
        <v>5280</v>
      </c>
      <c r="G671" s="34">
        <v>9103</v>
      </c>
      <c r="H671" s="180">
        <v>7897</v>
      </c>
      <c r="I671" s="34"/>
      <c r="J671" s="181">
        <f t="shared" si="0"/>
        <v>46.083301490256019</v>
      </c>
      <c r="K671" s="182"/>
      <c r="L671" s="182"/>
      <c r="M671" s="182"/>
      <c r="N671" s="182"/>
    </row>
    <row r="672" spans="1:14" ht="15.75" customHeight="1" x14ac:dyDescent="0.3">
      <c r="A672" s="34">
        <v>671</v>
      </c>
      <c r="B672" s="34">
        <v>17</v>
      </c>
      <c r="C672" s="34">
        <v>120</v>
      </c>
      <c r="D672" s="34">
        <v>3</v>
      </c>
      <c r="E672" s="179">
        <v>43521</v>
      </c>
      <c r="F672" s="180">
        <v>5275</v>
      </c>
      <c r="G672" s="34">
        <v>8586</v>
      </c>
      <c r="H672" s="180">
        <v>7590</v>
      </c>
      <c r="I672" s="34">
        <v>6</v>
      </c>
      <c r="J672" s="181">
        <f t="shared" si="0"/>
        <v>43.023758099352051</v>
      </c>
      <c r="K672" s="182"/>
      <c r="L672" s="182"/>
      <c r="M672" s="182"/>
      <c r="N672" s="182"/>
    </row>
    <row r="673" spans="1:14" ht="15.75" customHeight="1" x14ac:dyDescent="0.3">
      <c r="A673" s="34">
        <v>672</v>
      </c>
      <c r="B673" s="34">
        <v>18</v>
      </c>
      <c r="C673" s="34">
        <v>120</v>
      </c>
      <c r="D673" s="34">
        <v>3</v>
      </c>
      <c r="E673" s="179">
        <v>43521</v>
      </c>
      <c r="F673" s="180">
        <v>5205</v>
      </c>
      <c r="G673" s="34">
        <v>8469</v>
      </c>
      <c r="H673" s="180">
        <v>7451</v>
      </c>
      <c r="I673" s="34"/>
      <c r="J673" s="181">
        <f t="shared" si="0"/>
        <v>45.32502226179875</v>
      </c>
      <c r="K673" s="182"/>
      <c r="L673" s="182"/>
      <c r="M673" s="182"/>
      <c r="N673" s="182"/>
    </row>
    <row r="674" spans="1:14" ht="15.75" customHeight="1" x14ac:dyDescent="0.3">
      <c r="A674" s="34">
        <v>673</v>
      </c>
      <c r="B674" s="34">
        <v>19</v>
      </c>
      <c r="C674" s="34">
        <v>121</v>
      </c>
      <c r="D674" s="34">
        <v>3</v>
      </c>
      <c r="E674" s="179">
        <v>43521</v>
      </c>
      <c r="F674" s="180">
        <v>5229</v>
      </c>
      <c r="G674" s="34">
        <v>8779</v>
      </c>
      <c r="H674" s="180">
        <v>7567</v>
      </c>
      <c r="I674" s="34">
        <v>9</v>
      </c>
      <c r="J674" s="181">
        <f t="shared" si="0"/>
        <v>51.839178785286563</v>
      </c>
      <c r="K674" s="182"/>
      <c r="L674" s="182"/>
      <c r="M674" s="182"/>
      <c r="N674" s="182"/>
    </row>
    <row r="675" spans="1:14" ht="15.75" customHeight="1" x14ac:dyDescent="0.3">
      <c r="A675" s="34">
        <v>674</v>
      </c>
      <c r="B675" s="34">
        <v>20</v>
      </c>
      <c r="C675" s="34">
        <v>121</v>
      </c>
      <c r="D675" s="34">
        <v>3</v>
      </c>
      <c r="E675" s="179">
        <v>43521</v>
      </c>
      <c r="F675" s="180">
        <v>5190</v>
      </c>
      <c r="G675" s="34">
        <v>8768</v>
      </c>
      <c r="H675" s="180">
        <v>7537</v>
      </c>
      <c r="I675" s="34"/>
      <c r="J675" s="181">
        <f t="shared" si="0"/>
        <v>52.449936088623772</v>
      </c>
      <c r="K675" s="182"/>
      <c r="L675" s="182"/>
      <c r="M675" s="182"/>
      <c r="N675" s="182"/>
    </row>
    <row r="676" spans="1:14" ht="15.75" customHeight="1" x14ac:dyDescent="0.3">
      <c r="A676" s="34">
        <v>675</v>
      </c>
      <c r="B676" s="34">
        <v>21</v>
      </c>
      <c r="C676" s="34">
        <v>123</v>
      </c>
      <c r="D676" s="34">
        <v>3</v>
      </c>
      <c r="E676" s="179">
        <v>43521</v>
      </c>
      <c r="F676" s="180">
        <v>5224</v>
      </c>
      <c r="G676" s="34">
        <v>8428</v>
      </c>
      <c r="H676" s="180">
        <v>7614</v>
      </c>
      <c r="I676" s="34">
        <v>7</v>
      </c>
      <c r="J676" s="181">
        <f t="shared" si="0"/>
        <v>34.05857740585774</v>
      </c>
      <c r="K676" s="182"/>
      <c r="L676" s="182"/>
      <c r="M676" s="182"/>
      <c r="N676" s="182"/>
    </row>
    <row r="677" spans="1:14" ht="15.75" customHeight="1" x14ac:dyDescent="0.3">
      <c r="A677" s="34">
        <v>676</v>
      </c>
      <c r="B677" s="34">
        <v>22</v>
      </c>
      <c r="C677" s="34">
        <v>123</v>
      </c>
      <c r="D677" s="34">
        <v>3</v>
      </c>
      <c r="E677" s="179">
        <v>43521</v>
      </c>
      <c r="F677" s="180">
        <v>5276</v>
      </c>
      <c r="G677" s="34">
        <v>8704</v>
      </c>
      <c r="H677" s="180">
        <v>7821</v>
      </c>
      <c r="I677" s="34"/>
      <c r="J677" s="181">
        <f t="shared" si="0"/>
        <v>34.695481335952849</v>
      </c>
      <c r="K677" s="182"/>
      <c r="L677" s="182"/>
      <c r="M677" s="182"/>
      <c r="N677" s="182"/>
    </row>
    <row r="678" spans="1:14" ht="15.75" customHeight="1" x14ac:dyDescent="0.3">
      <c r="A678" s="34">
        <v>677</v>
      </c>
      <c r="B678" s="34">
        <v>23</v>
      </c>
      <c r="C678" s="34">
        <v>124</v>
      </c>
      <c r="D678" s="34">
        <v>3</v>
      </c>
      <c r="E678" s="179">
        <v>43521</v>
      </c>
      <c r="F678" s="180">
        <v>5261</v>
      </c>
      <c r="G678" s="34">
        <v>8539</v>
      </c>
      <c r="H678" s="180">
        <v>7499</v>
      </c>
      <c r="I678" s="34">
        <v>9</v>
      </c>
      <c r="J678" s="181">
        <f t="shared" si="0"/>
        <v>46.470062555853445</v>
      </c>
      <c r="K678" s="182"/>
      <c r="L678" s="182"/>
      <c r="M678" s="182"/>
      <c r="N678" s="182"/>
    </row>
    <row r="679" spans="1:14" ht="15.75" customHeight="1" x14ac:dyDescent="0.3">
      <c r="A679" s="34">
        <v>678</v>
      </c>
      <c r="B679" s="34">
        <v>24</v>
      </c>
      <c r="C679" s="34">
        <v>124</v>
      </c>
      <c r="D679" s="34">
        <v>3</v>
      </c>
      <c r="E679" s="179">
        <v>43521</v>
      </c>
      <c r="F679" s="180">
        <v>5196</v>
      </c>
      <c r="G679" s="34">
        <v>8347</v>
      </c>
      <c r="H679" s="180">
        <v>7339</v>
      </c>
      <c r="I679" s="34"/>
      <c r="J679" s="181">
        <f t="shared" si="0"/>
        <v>47.03686420905273</v>
      </c>
      <c r="K679" s="182"/>
      <c r="L679" s="182"/>
      <c r="M679" s="182"/>
      <c r="N679" s="182"/>
    </row>
    <row r="680" spans="1:14" ht="15.75" customHeight="1" x14ac:dyDescent="0.3">
      <c r="A680" s="34">
        <v>679</v>
      </c>
      <c r="B680" s="34">
        <v>25</v>
      </c>
      <c r="C680" s="34">
        <v>125</v>
      </c>
      <c r="D680" s="34">
        <v>3</v>
      </c>
      <c r="E680" s="179">
        <v>43521</v>
      </c>
      <c r="F680" s="180">
        <v>5238</v>
      </c>
      <c r="G680" s="34">
        <v>7824</v>
      </c>
      <c r="H680" s="180">
        <v>7163</v>
      </c>
      <c r="I680" s="34">
        <v>6</v>
      </c>
      <c r="J680" s="181">
        <f t="shared" si="0"/>
        <v>34.337662337662337</v>
      </c>
      <c r="K680" s="182"/>
      <c r="L680" s="182"/>
      <c r="M680" s="182"/>
      <c r="N680" s="182"/>
    </row>
    <row r="681" spans="1:14" ht="15.75" customHeight="1" x14ac:dyDescent="0.3">
      <c r="A681" s="34">
        <v>680</v>
      </c>
      <c r="B681" s="34">
        <v>26</v>
      </c>
      <c r="C681" s="34">
        <v>125</v>
      </c>
      <c r="D681" s="34">
        <v>3</v>
      </c>
      <c r="E681" s="179">
        <v>43521</v>
      </c>
      <c r="F681" s="180">
        <v>5207</v>
      </c>
      <c r="G681" s="34">
        <v>7298</v>
      </c>
      <c r="H681" s="180">
        <v>6776</v>
      </c>
      <c r="I681" s="34"/>
      <c r="J681" s="181">
        <f t="shared" si="0"/>
        <v>33.269598470363285</v>
      </c>
      <c r="K681" s="182"/>
      <c r="L681" s="182"/>
      <c r="M681" s="182"/>
      <c r="N681" s="182"/>
    </row>
    <row r="682" spans="1:14" ht="15.75" customHeight="1" x14ac:dyDescent="0.3">
      <c r="A682" s="34">
        <v>681</v>
      </c>
      <c r="B682" s="34">
        <v>27</v>
      </c>
      <c r="C682" s="34">
        <v>126</v>
      </c>
      <c r="D682" s="34">
        <v>3</v>
      </c>
      <c r="E682" s="179">
        <v>43521</v>
      </c>
      <c r="F682" s="180">
        <v>5236</v>
      </c>
      <c r="G682" s="34">
        <v>7755</v>
      </c>
      <c r="H682" s="180">
        <v>7224</v>
      </c>
      <c r="I682" s="34">
        <v>8</v>
      </c>
      <c r="J682" s="181">
        <f t="shared" si="0"/>
        <v>26.710261569416499</v>
      </c>
      <c r="K682" s="182"/>
      <c r="L682" s="182"/>
      <c r="M682" s="182"/>
      <c r="N682" s="182"/>
    </row>
    <row r="683" spans="1:14" ht="15.75" customHeight="1" x14ac:dyDescent="0.3">
      <c r="A683" s="34">
        <v>682</v>
      </c>
      <c r="B683" s="34">
        <v>28</v>
      </c>
      <c r="C683" s="34">
        <v>126</v>
      </c>
      <c r="D683" s="34">
        <v>3</v>
      </c>
      <c r="E683" s="179">
        <v>43521</v>
      </c>
      <c r="F683" s="180">
        <v>5216</v>
      </c>
      <c r="G683" s="34">
        <v>8039</v>
      </c>
      <c r="H683" s="180">
        <v>7434</v>
      </c>
      <c r="I683" s="34"/>
      <c r="J683" s="181">
        <f t="shared" si="0"/>
        <v>27.276825969341751</v>
      </c>
      <c r="K683" s="182"/>
      <c r="L683" s="182"/>
      <c r="M683" s="182"/>
      <c r="N683" s="182"/>
    </row>
    <row r="684" spans="1:14" ht="15.75" customHeight="1" x14ac:dyDescent="0.3">
      <c r="A684" s="34">
        <v>683</v>
      </c>
      <c r="B684" s="34">
        <v>29</v>
      </c>
      <c r="C684" s="34">
        <v>128</v>
      </c>
      <c r="D684" s="34">
        <v>3</v>
      </c>
      <c r="E684" s="179">
        <v>43521</v>
      </c>
      <c r="F684" s="180">
        <v>5292</v>
      </c>
      <c r="G684" s="34">
        <v>7111</v>
      </c>
      <c r="H684" s="180">
        <v>6569</v>
      </c>
      <c r="I684" s="34">
        <v>7</v>
      </c>
      <c r="J684" s="181">
        <f t="shared" si="0"/>
        <v>42.443226311667971</v>
      </c>
      <c r="K684" s="182"/>
      <c r="L684" s="182"/>
      <c r="M684" s="182"/>
      <c r="N684" s="182"/>
    </row>
    <row r="685" spans="1:14" ht="15.75" customHeight="1" x14ac:dyDescent="0.3">
      <c r="A685" s="34">
        <v>684</v>
      </c>
      <c r="B685" s="34">
        <v>30</v>
      </c>
      <c r="C685" s="34">
        <v>128</v>
      </c>
      <c r="D685" s="34">
        <v>3</v>
      </c>
      <c r="E685" s="179">
        <v>43521</v>
      </c>
      <c r="F685" s="180">
        <v>5244</v>
      </c>
      <c r="G685" s="34">
        <v>7124</v>
      </c>
      <c r="H685" s="180">
        <v>6558</v>
      </c>
      <c r="I685" s="34"/>
      <c r="J685" s="181">
        <f t="shared" si="0"/>
        <v>43.074581430745809</v>
      </c>
      <c r="K685" s="182"/>
      <c r="L685" s="182"/>
      <c r="M685" s="182"/>
      <c r="N685" s="182"/>
    </row>
    <row r="686" spans="1:14" ht="15.75" customHeight="1" x14ac:dyDescent="0.3">
      <c r="A686" s="34">
        <v>685</v>
      </c>
      <c r="B686" s="34">
        <v>31</v>
      </c>
      <c r="C686" s="34">
        <v>129</v>
      </c>
      <c r="D686" s="34">
        <v>3</v>
      </c>
      <c r="E686" s="179">
        <v>43521</v>
      </c>
      <c r="F686" s="180">
        <v>5227</v>
      </c>
      <c r="G686" s="34"/>
      <c r="H686" s="180"/>
      <c r="I686" s="34">
        <v>5</v>
      </c>
      <c r="J686" s="181">
        <f t="shared" si="0"/>
        <v>0</v>
      </c>
      <c r="K686" s="182"/>
      <c r="L686" s="182"/>
      <c r="M686" s="182"/>
      <c r="N686" s="182"/>
    </row>
    <row r="687" spans="1:14" ht="15.75" customHeight="1" x14ac:dyDescent="0.3">
      <c r="A687" s="34">
        <v>686</v>
      </c>
      <c r="B687" s="34">
        <v>32</v>
      </c>
      <c r="C687" s="34">
        <v>129</v>
      </c>
      <c r="D687" s="34">
        <v>3</v>
      </c>
      <c r="E687" s="179">
        <v>43521</v>
      </c>
      <c r="F687" s="180">
        <v>5214</v>
      </c>
      <c r="G687" s="34"/>
      <c r="H687" s="180"/>
      <c r="I687" s="34"/>
      <c r="J687" s="181">
        <f t="shared" si="0"/>
        <v>0</v>
      </c>
      <c r="K687" s="182"/>
      <c r="L687" s="182"/>
      <c r="M687" s="182"/>
      <c r="N687" s="182"/>
    </row>
    <row r="688" spans="1:14" ht="15.75" customHeight="1" x14ac:dyDescent="0.3">
      <c r="A688" s="34">
        <v>687</v>
      </c>
      <c r="B688" s="34">
        <v>33</v>
      </c>
      <c r="C688" s="34">
        <v>131</v>
      </c>
      <c r="D688" s="34">
        <v>3</v>
      </c>
      <c r="E688" s="179">
        <v>43521</v>
      </c>
      <c r="F688" s="180">
        <v>5203</v>
      </c>
      <c r="G688" s="34">
        <v>8088</v>
      </c>
      <c r="H688" s="180">
        <v>7192</v>
      </c>
      <c r="I688" s="34">
        <v>7</v>
      </c>
      <c r="J688" s="181">
        <f t="shared" si="0"/>
        <v>45.047762694821522</v>
      </c>
      <c r="K688" s="182"/>
      <c r="L688" s="182"/>
      <c r="M688" s="182"/>
      <c r="N688" s="182"/>
    </row>
    <row r="689" spans="1:14" ht="15.75" customHeight="1" x14ac:dyDescent="0.3">
      <c r="A689" s="34">
        <v>688</v>
      </c>
      <c r="B689" s="34">
        <v>34</v>
      </c>
      <c r="C689" s="34">
        <v>131</v>
      </c>
      <c r="D689" s="34">
        <v>3</v>
      </c>
      <c r="E689" s="179">
        <v>43521</v>
      </c>
      <c r="F689" s="180">
        <v>5191</v>
      </c>
      <c r="G689" s="34">
        <v>7851</v>
      </c>
      <c r="H689" s="180">
        <v>6992</v>
      </c>
      <c r="I689" s="34"/>
      <c r="J689" s="181">
        <f t="shared" si="0"/>
        <v>47.695724597445867</v>
      </c>
      <c r="K689" s="182"/>
      <c r="L689" s="182"/>
      <c r="M689" s="182"/>
      <c r="N689" s="182"/>
    </row>
    <row r="690" spans="1:14" ht="15.75" customHeight="1" x14ac:dyDescent="0.3">
      <c r="A690" s="34">
        <v>689</v>
      </c>
      <c r="B690" s="34">
        <v>35</v>
      </c>
      <c r="C690" s="34">
        <v>133</v>
      </c>
      <c r="D690" s="34">
        <v>3</v>
      </c>
      <c r="E690" s="179">
        <v>43521</v>
      </c>
      <c r="F690" s="180">
        <v>5280</v>
      </c>
      <c r="G690" s="34">
        <v>8718</v>
      </c>
      <c r="H690" s="180">
        <v>7798</v>
      </c>
      <c r="I690" s="34">
        <v>9</v>
      </c>
      <c r="J690" s="181">
        <f t="shared" si="0"/>
        <v>36.536934074662433</v>
      </c>
      <c r="K690" s="182"/>
      <c r="L690" s="182"/>
      <c r="M690" s="182"/>
      <c r="N690" s="182"/>
    </row>
    <row r="691" spans="1:14" ht="15.75" customHeight="1" x14ac:dyDescent="0.3">
      <c r="A691" s="34">
        <v>690</v>
      </c>
      <c r="B691" s="34">
        <v>36</v>
      </c>
      <c r="C691" s="34">
        <v>133</v>
      </c>
      <c r="D691" s="34">
        <v>3</v>
      </c>
      <c r="E691" s="179">
        <v>43521</v>
      </c>
      <c r="F691" s="180">
        <v>5219</v>
      </c>
      <c r="G691" s="34">
        <v>8887</v>
      </c>
      <c r="H691" s="180">
        <v>7921</v>
      </c>
      <c r="I691" s="34"/>
      <c r="J691" s="181">
        <f t="shared" si="0"/>
        <v>35.751295336787564</v>
      </c>
      <c r="K691" s="182"/>
      <c r="L691" s="182"/>
      <c r="M691" s="182"/>
      <c r="N691" s="182"/>
    </row>
    <row r="692" spans="1:14" ht="15.75" customHeight="1" x14ac:dyDescent="0.3">
      <c r="A692" s="34">
        <v>691</v>
      </c>
      <c r="B692" s="34">
        <v>37</v>
      </c>
      <c r="C692" s="34">
        <v>134</v>
      </c>
      <c r="D692" s="34">
        <v>3</v>
      </c>
      <c r="E692" s="179">
        <v>43521</v>
      </c>
      <c r="F692" s="180">
        <v>5225</v>
      </c>
      <c r="G692" s="34">
        <v>9116</v>
      </c>
      <c r="H692" s="180">
        <v>7970</v>
      </c>
      <c r="I692" s="34">
        <v>8</v>
      </c>
      <c r="J692" s="181">
        <f t="shared" si="0"/>
        <v>41.748633879781423</v>
      </c>
      <c r="K692" s="182"/>
      <c r="L692" s="182"/>
      <c r="M692" s="182"/>
      <c r="N692" s="182"/>
    </row>
    <row r="693" spans="1:14" ht="15.75" customHeight="1" x14ac:dyDescent="0.3">
      <c r="A693" s="34">
        <v>692</v>
      </c>
      <c r="B693" s="34">
        <v>38</v>
      </c>
      <c r="C693" s="34">
        <v>134</v>
      </c>
      <c r="D693" s="34">
        <v>3</v>
      </c>
      <c r="E693" s="179">
        <v>43521</v>
      </c>
      <c r="F693" s="180">
        <v>5241</v>
      </c>
      <c r="G693" s="34">
        <v>9315</v>
      </c>
      <c r="H693" s="180">
        <v>8087</v>
      </c>
      <c r="I693" s="34"/>
      <c r="J693" s="181">
        <f t="shared" si="0"/>
        <v>43.14827828531272</v>
      </c>
      <c r="K693" s="182"/>
      <c r="L693" s="182"/>
      <c r="M693" s="182"/>
      <c r="N693" s="182"/>
    </row>
    <row r="694" spans="1:14" ht="15.75" customHeight="1" x14ac:dyDescent="0.3">
      <c r="A694" s="34">
        <v>693</v>
      </c>
      <c r="B694" s="34">
        <v>39</v>
      </c>
      <c r="C694" s="34">
        <v>139</v>
      </c>
      <c r="D694" s="34">
        <v>3</v>
      </c>
      <c r="E694" s="179">
        <v>43521</v>
      </c>
      <c r="F694" s="180">
        <v>5245</v>
      </c>
      <c r="G694" s="34">
        <v>7900</v>
      </c>
      <c r="H694" s="180">
        <v>7247</v>
      </c>
      <c r="I694" s="34">
        <v>7</v>
      </c>
      <c r="J694" s="181">
        <f t="shared" si="0"/>
        <v>32.617382617382617</v>
      </c>
      <c r="K694" s="182"/>
      <c r="L694" s="182"/>
      <c r="M694" s="182"/>
      <c r="N694" s="182"/>
    </row>
    <row r="695" spans="1:14" ht="15.75" customHeight="1" x14ac:dyDescent="0.3">
      <c r="A695" s="34">
        <v>694</v>
      </c>
      <c r="B695" s="34">
        <v>40</v>
      </c>
      <c r="C695" s="34">
        <v>139</v>
      </c>
      <c r="D695" s="34">
        <v>3</v>
      </c>
      <c r="E695" s="179">
        <v>43521</v>
      </c>
      <c r="F695" s="180">
        <v>5216</v>
      </c>
      <c r="G695" s="34">
        <v>7711</v>
      </c>
      <c r="H695" s="180">
        <v>7108</v>
      </c>
      <c r="I695" s="34"/>
      <c r="J695" s="181">
        <f t="shared" si="0"/>
        <v>31.871035940803381</v>
      </c>
      <c r="K695" s="182"/>
      <c r="L695" s="182"/>
      <c r="M695" s="182"/>
      <c r="N695" s="182"/>
    </row>
    <row r="696" spans="1:14" ht="15.75" customHeight="1" x14ac:dyDescent="0.3">
      <c r="A696" s="34">
        <v>695</v>
      </c>
      <c r="B696" s="34">
        <v>41</v>
      </c>
      <c r="C696" s="34">
        <v>143</v>
      </c>
      <c r="D696" s="34">
        <v>3</v>
      </c>
      <c r="E696" s="179">
        <v>43521</v>
      </c>
      <c r="F696" s="180">
        <v>5264</v>
      </c>
      <c r="G696" s="34">
        <v>8133</v>
      </c>
      <c r="H696" s="180">
        <v>7456</v>
      </c>
      <c r="I696" s="34">
        <v>6</v>
      </c>
      <c r="J696" s="181">
        <f t="shared" si="0"/>
        <v>30.885036496350367</v>
      </c>
      <c r="K696" s="182"/>
      <c r="L696" s="182"/>
      <c r="M696" s="182"/>
      <c r="N696" s="182"/>
    </row>
    <row r="697" spans="1:14" ht="15.75" customHeight="1" x14ac:dyDescent="0.3">
      <c r="A697" s="34">
        <v>696</v>
      </c>
      <c r="B697" s="34">
        <v>42</v>
      </c>
      <c r="C697" s="34">
        <v>143</v>
      </c>
      <c r="D697" s="34">
        <v>3</v>
      </c>
      <c r="E697" s="179">
        <v>43521</v>
      </c>
      <c r="F697" s="180">
        <v>5270</v>
      </c>
      <c r="G697" s="34">
        <v>8022</v>
      </c>
      <c r="H697" s="180">
        <v>7371</v>
      </c>
      <c r="I697" s="34"/>
      <c r="J697" s="181">
        <f t="shared" si="0"/>
        <v>30.985245121370774</v>
      </c>
      <c r="K697" s="182"/>
      <c r="L697" s="182"/>
      <c r="M697" s="182"/>
      <c r="N697" s="182"/>
    </row>
    <row r="698" spans="1:14" ht="15.75" customHeight="1" x14ac:dyDescent="0.3">
      <c r="A698" s="34">
        <v>697</v>
      </c>
      <c r="B698" s="34">
        <v>43</v>
      </c>
      <c r="C698" s="34">
        <v>144</v>
      </c>
      <c r="D698" s="34">
        <v>3</v>
      </c>
      <c r="E698" s="179">
        <v>43521</v>
      </c>
      <c r="F698" s="180">
        <v>5211</v>
      </c>
      <c r="G698" s="34">
        <v>10266</v>
      </c>
      <c r="H698" s="180">
        <v>8515</v>
      </c>
      <c r="I698" s="34">
        <v>9</v>
      </c>
      <c r="J698" s="181">
        <f t="shared" si="0"/>
        <v>52.996368038740918</v>
      </c>
      <c r="K698" s="182"/>
      <c r="L698" s="182"/>
      <c r="M698" s="182"/>
      <c r="N698" s="182"/>
    </row>
    <row r="699" spans="1:14" ht="15.75" customHeight="1" x14ac:dyDescent="0.3">
      <c r="A699" s="34">
        <v>698</v>
      </c>
      <c r="B699" s="34">
        <v>44</v>
      </c>
      <c r="C699" s="34">
        <v>144</v>
      </c>
      <c r="D699" s="34">
        <v>3</v>
      </c>
      <c r="E699" s="179">
        <v>43521</v>
      </c>
      <c r="F699" s="180">
        <v>5218</v>
      </c>
      <c r="G699" s="34">
        <v>10559</v>
      </c>
      <c r="H699" s="180">
        <v>8724</v>
      </c>
      <c r="I699" s="34"/>
      <c r="J699" s="181">
        <f t="shared" si="0"/>
        <v>52.338847689674836</v>
      </c>
      <c r="K699" s="182"/>
      <c r="L699" s="182"/>
      <c r="M699" s="182"/>
      <c r="N699" s="182"/>
    </row>
    <row r="700" spans="1:14" ht="15.75" customHeight="1" x14ac:dyDescent="0.3">
      <c r="A700" s="34">
        <v>699</v>
      </c>
      <c r="B700" s="34">
        <v>45</v>
      </c>
      <c r="C700" s="34">
        <v>146</v>
      </c>
      <c r="D700" s="34">
        <v>3</v>
      </c>
      <c r="E700" s="179">
        <v>43521</v>
      </c>
      <c r="F700" s="180">
        <v>5211</v>
      </c>
      <c r="G700" s="34">
        <v>7902</v>
      </c>
      <c r="H700" s="180">
        <v>7047</v>
      </c>
      <c r="I700" s="34">
        <v>11</v>
      </c>
      <c r="J700" s="181">
        <f t="shared" si="0"/>
        <v>46.568627450980394</v>
      </c>
      <c r="K700" s="182"/>
      <c r="L700" s="182"/>
      <c r="M700" s="182"/>
      <c r="N700" s="182"/>
    </row>
    <row r="701" spans="1:14" ht="15.75" customHeight="1" x14ac:dyDescent="0.3">
      <c r="A701" s="34">
        <v>700</v>
      </c>
      <c r="B701" s="34">
        <v>46</v>
      </c>
      <c r="C701" s="34">
        <v>146</v>
      </c>
      <c r="D701" s="34">
        <v>3</v>
      </c>
      <c r="E701" s="179">
        <v>43521</v>
      </c>
      <c r="F701" s="180">
        <v>5260</v>
      </c>
      <c r="G701" s="34">
        <v>7968</v>
      </c>
      <c r="H701" s="180">
        <v>7102</v>
      </c>
      <c r="I701" s="34"/>
      <c r="J701" s="181">
        <f t="shared" si="0"/>
        <v>47.014115092290986</v>
      </c>
      <c r="K701" s="182"/>
      <c r="L701" s="182"/>
      <c r="M701" s="182"/>
      <c r="N701" s="182"/>
    </row>
    <row r="702" spans="1:14" ht="15.75" customHeight="1" x14ac:dyDescent="0.3">
      <c r="A702" s="34">
        <v>701</v>
      </c>
      <c r="B702" s="34">
        <v>47</v>
      </c>
      <c r="C702" s="34">
        <v>147</v>
      </c>
      <c r="D702" s="34">
        <v>3</v>
      </c>
      <c r="E702" s="179">
        <v>43521</v>
      </c>
      <c r="F702" s="180">
        <v>5258</v>
      </c>
      <c r="G702" s="34">
        <v>8548</v>
      </c>
      <c r="H702" s="180">
        <v>7998</v>
      </c>
      <c r="I702" s="34">
        <v>9</v>
      </c>
      <c r="J702" s="181">
        <f t="shared" si="0"/>
        <v>20.072992700729927</v>
      </c>
      <c r="K702" s="182"/>
      <c r="L702" s="182"/>
      <c r="M702" s="182"/>
      <c r="N702" s="182"/>
    </row>
    <row r="703" spans="1:14" ht="15.75" customHeight="1" x14ac:dyDescent="0.3">
      <c r="A703" s="34">
        <v>702</v>
      </c>
      <c r="B703" s="34">
        <v>48</v>
      </c>
      <c r="C703" s="34">
        <v>147</v>
      </c>
      <c r="D703" s="34">
        <v>3</v>
      </c>
      <c r="E703" s="179">
        <v>43521</v>
      </c>
      <c r="F703" s="180">
        <v>5245</v>
      </c>
      <c r="G703" s="34">
        <v>8240</v>
      </c>
      <c r="H703" s="180">
        <v>7776</v>
      </c>
      <c r="I703" s="34"/>
      <c r="J703" s="181">
        <f t="shared" si="0"/>
        <v>18.33267483208218</v>
      </c>
      <c r="K703" s="182"/>
      <c r="L703" s="182"/>
      <c r="M703" s="182"/>
      <c r="N703" s="182"/>
    </row>
    <row r="704" spans="1:14" ht="15.75" customHeight="1" x14ac:dyDescent="0.3">
      <c r="A704" s="34">
        <v>703</v>
      </c>
      <c r="B704" s="34">
        <v>49</v>
      </c>
      <c r="C704" s="34">
        <v>148</v>
      </c>
      <c r="D704" s="34">
        <v>3</v>
      </c>
      <c r="E704" s="179">
        <v>43521</v>
      </c>
      <c r="F704" s="180">
        <v>5203</v>
      </c>
      <c r="G704" s="34">
        <v>7218</v>
      </c>
      <c r="H704" s="180">
        <v>6887</v>
      </c>
      <c r="I704" s="34">
        <v>9</v>
      </c>
      <c r="J704" s="181">
        <f t="shared" si="0"/>
        <v>19.655581947743467</v>
      </c>
      <c r="K704" s="182"/>
      <c r="L704" s="182"/>
      <c r="M704" s="182"/>
      <c r="N704" s="182"/>
    </row>
    <row r="705" spans="1:14" ht="15.75" customHeight="1" x14ac:dyDescent="0.3">
      <c r="A705" s="34">
        <v>704</v>
      </c>
      <c r="B705" s="34">
        <v>50</v>
      </c>
      <c r="C705" s="34">
        <v>148</v>
      </c>
      <c r="D705" s="34">
        <v>3</v>
      </c>
      <c r="E705" s="179">
        <v>43521</v>
      </c>
      <c r="F705" s="180">
        <v>5251</v>
      </c>
      <c r="G705" s="34">
        <v>7275</v>
      </c>
      <c r="H705" s="180">
        <v>6935</v>
      </c>
      <c r="I705" s="34"/>
      <c r="J705" s="181">
        <f t="shared" si="0"/>
        <v>20.190023752969122</v>
      </c>
      <c r="K705" s="182"/>
      <c r="L705" s="182"/>
      <c r="M705" s="182"/>
      <c r="N705" s="182"/>
    </row>
    <row r="706" spans="1:14" ht="15.75" customHeight="1" x14ac:dyDescent="0.3">
      <c r="A706" s="34">
        <v>705</v>
      </c>
      <c r="B706" s="34">
        <v>51</v>
      </c>
      <c r="C706" s="34">
        <v>149</v>
      </c>
      <c r="D706" s="34">
        <v>3</v>
      </c>
      <c r="E706" s="179">
        <v>43521</v>
      </c>
      <c r="F706" s="180">
        <v>5234</v>
      </c>
      <c r="G706" s="34">
        <v>8606</v>
      </c>
      <c r="H706" s="180">
        <v>7587</v>
      </c>
      <c r="I706" s="34">
        <v>9</v>
      </c>
      <c r="J706" s="181">
        <f t="shared" si="0"/>
        <v>43.306417339566508</v>
      </c>
      <c r="K706" s="182"/>
      <c r="L706" s="182"/>
      <c r="M706" s="182"/>
      <c r="N706" s="182"/>
    </row>
    <row r="707" spans="1:14" ht="15.75" customHeight="1" x14ac:dyDescent="0.3">
      <c r="A707" s="34">
        <v>706</v>
      </c>
      <c r="B707" s="34">
        <v>52</v>
      </c>
      <c r="C707" s="34">
        <v>149</v>
      </c>
      <c r="D707" s="34">
        <v>3</v>
      </c>
      <c r="E707" s="179">
        <v>43521</v>
      </c>
      <c r="F707" s="180">
        <v>5234</v>
      </c>
      <c r="G707" s="34">
        <v>8675</v>
      </c>
      <c r="H707" s="180">
        <v>7646</v>
      </c>
      <c r="I707" s="34"/>
      <c r="J707" s="181">
        <f t="shared" si="0"/>
        <v>42.661691542288551</v>
      </c>
      <c r="K707" s="182"/>
      <c r="L707" s="182"/>
      <c r="M707" s="182"/>
      <c r="N707" s="182"/>
    </row>
    <row r="708" spans="1:14" ht="15.75" customHeight="1" x14ac:dyDescent="0.3">
      <c r="A708" s="34">
        <v>707</v>
      </c>
      <c r="B708" s="34">
        <v>53</v>
      </c>
      <c r="C708" s="34">
        <v>150</v>
      </c>
      <c r="D708" s="34">
        <v>3</v>
      </c>
      <c r="E708" s="179">
        <v>43521</v>
      </c>
      <c r="F708" s="180">
        <v>5232</v>
      </c>
      <c r="G708" s="34">
        <v>8640</v>
      </c>
      <c r="H708" s="180">
        <v>7719</v>
      </c>
      <c r="I708" s="34">
        <v>10</v>
      </c>
      <c r="J708" s="181">
        <f t="shared" si="0"/>
        <v>37.03256936067551</v>
      </c>
      <c r="K708" s="182"/>
      <c r="L708" s="182"/>
      <c r="M708" s="182"/>
      <c r="N708" s="182"/>
    </row>
    <row r="709" spans="1:14" ht="15.75" customHeight="1" x14ac:dyDescent="0.3">
      <c r="A709" s="34">
        <v>708</v>
      </c>
      <c r="B709" s="34">
        <v>54</v>
      </c>
      <c r="C709" s="34">
        <v>150</v>
      </c>
      <c r="D709" s="34">
        <v>3</v>
      </c>
      <c r="E709" s="179">
        <v>43521</v>
      </c>
      <c r="F709" s="180">
        <v>5271</v>
      </c>
      <c r="G709" s="34">
        <v>8420</v>
      </c>
      <c r="H709" s="180">
        <v>7590</v>
      </c>
      <c r="I709" s="34"/>
      <c r="J709" s="181">
        <f t="shared" si="0"/>
        <v>35.791289348857262</v>
      </c>
      <c r="K709" s="182"/>
      <c r="L709" s="182"/>
      <c r="M709" s="182"/>
      <c r="N709" s="182"/>
    </row>
    <row r="710" spans="1:14" ht="15.75" customHeight="1" x14ac:dyDescent="0.3">
      <c r="A710" s="34">
        <v>709</v>
      </c>
      <c r="B710" s="34">
        <v>55</v>
      </c>
      <c r="C710" s="34">
        <v>152</v>
      </c>
      <c r="D710" s="34">
        <v>3</v>
      </c>
      <c r="E710" s="179">
        <v>43521</v>
      </c>
      <c r="F710" s="180">
        <v>5269</v>
      </c>
      <c r="G710" s="34">
        <v>9139</v>
      </c>
      <c r="H710" s="180">
        <v>8524</v>
      </c>
      <c r="I710" s="34">
        <v>10</v>
      </c>
      <c r="J710" s="181">
        <f t="shared" si="0"/>
        <v>18.894009216589861</v>
      </c>
      <c r="K710" s="182"/>
      <c r="L710" s="182"/>
      <c r="M710" s="182"/>
      <c r="N710" s="182"/>
    </row>
    <row r="711" spans="1:14" ht="15.75" customHeight="1" x14ac:dyDescent="0.3">
      <c r="A711" s="34">
        <v>710</v>
      </c>
      <c r="B711" s="34">
        <v>56</v>
      </c>
      <c r="C711" s="34">
        <v>152</v>
      </c>
      <c r="D711" s="34">
        <v>3</v>
      </c>
      <c r="E711" s="179">
        <v>43521</v>
      </c>
      <c r="F711" s="180">
        <v>5254</v>
      </c>
      <c r="G711" s="34">
        <v>9070</v>
      </c>
      <c r="H711" s="180">
        <v>8490</v>
      </c>
      <c r="I711" s="34"/>
      <c r="J711" s="181">
        <f t="shared" si="0"/>
        <v>17.923362175525341</v>
      </c>
      <c r="K711" s="182"/>
      <c r="L711" s="182"/>
      <c r="M711" s="182"/>
      <c r="N711" s="182"/>
    </row>
    <row r="712" spans="1:14" ht="15.75" customHeight="1" x14ac:dyDescent="0.3">
      <c r="A712" s="34">
        <v>711</v>
      </c>
      <c r="B712" s="34">
        <v>57</v>
      </c>
      <c r="C712" s="34">
        <v>153</v>
      </c>
      <c r="D712" s="34">
        <v>3</v>
      </c>
      <c r="E712" s="179">
        <v>43521</v>
      </c>
      <c r="F712" s="180">
        <v>5257</v>
      </c>
      <c r="G712" s="34">
        <v>9114</v>
      </c>
      <c r="H712" s="180">
        <v>8026</v>
      </c>
      <c r="I712" s="34">
        <v>9</v>
      </c>
      <c r="J712" s="181">
        <f t="shared" si="0"/>
        <v>39.292163235825207</v>
      </c>
      <c r="K712" s="182"/>
      <c r="L712" s="182"/>
      <c r="M712" s="182"/>
      <c r="N712" s="182"/>
    </row>
    <row r="713" spans="1:14" ht="15.75" customHeight="1" x14ac:dyDescent="0.3">
      <c r="A713" s="34">
        <v>712</v>
      </c>
      <c r="B713" s="34">
        <v>58</v>
      </c>
      <c r="C713" s="34">
        <v>153</v>
      </c>
      <c r="D713" s="34">
        <v>3</v>
      </c>
      <c r="E713" s="179">
        <v>43521</v>
      </c>
      <c r="F713" s="180">
        <v>5320</v>
      </c>
      <c r="G713" s="34">
        <v>9237</v>
      </c>
      <c r="H713" s="180">
        <v>8156</v>
      </c>
      <c r="I713" s="34"/>
      <c r="J713" s="181">
        <f t="shared" si="0"/>
        <v>38.117066290550071</v>
      </c>
      <c r="K713" s="182"/>
      <c r="L713" s="182"/>
      <c r="M713" s="182"/>
      <c r="N713" s="182"/>
    </row>
    <row r="714" spans="1:14" ht="15.75" customHeight="1" x14ac:dyDescent="0.3">
      <c r="A714" s="34">
        <v>713</v>
      </c>
      <c r="B714" s="34">
        <v>59</v>
      </c>
      <c r="C714" s="34">
        <v>156</v>
      </c>
      <c r="D714" s="34">
        <v>3</v>
      </c>
      <c r="E714" s="179">
        <v>43521</v>
      </c>
      <c r="F714" s="180">
        <v>5278</v>
      </c>
      <c r="G714" s="34">
        <v>7903</v>
      </c>
      <c r="H714" s="180">
        <v>7506</v>
      </c>
      <c r="I714" s="34">
        <v>10</v>
      </c>
      <c r="J714" s="181">
        <f t="shared" si="0"/>
        <v>17.818671454219032</v>
      </c>
      <c r="K714" s="182"/>
      <c r="L714" s="182"/>
      <c r="M714" s="182"/>
      <c r="N714" s="182"/>
    </row>
    <row r="715" spans="1:14" ht="15.75" customHeight="1" x14ac:dyDescent="0.3">
      <c r="A715" s="34">
        <v>714</v>
      </c>
      <c r="B715" s="34">
        <v>60</v>
      </c>
      <c r="C715" s="34">
        <v>156</v>
      </c>
      <c r="D715" s="34">
        <v>3</v>
      </c>
      <c r="E715" s="179">
        <v>43521</v>
      </c>
      <c r="F715" s="180">
        <v>5220</v>
      </c>
      <c r="G715" s="34">
        <v>8097</v>
      </c>
      <c r="H715" s="180">
        <v>7662</v>
      </c>
      <c r="I715" s="34"/>
      <c r="J715" s="181">
        <f t="shared" si="0"/>
        <v>17.813267813267814</v>
      </c>
      <c r="K715" s="182"/>
      <c r="L715" s="182"/>
      <c r="M715" s="182"/>
      <c r="N715" s="182"/>
    </row>
    <row r="716" spans="1:14" ht="15.75" customHeight="1" x14ac:dyDescent="0.3">
      <c r="A716" s="34">
        <v>715</v>
      </c>
      <c r="B716" s="34">
        <v>61</v>
      </c>
      <c r="C716" s="34">
        <v>157</v>
      </c>
      <c r="D716" s="34">
        <v>3</v>
      </c>
      <c r="E716" s="179">
        <v>43521</v>
      </c>
      <c r="F716" s="180">
        <v>5212</v>
      </c>
      <c r="G716" s="34">
        <v>7361</v>
      </c>
      <c r="H716" s="180">
        <v>7061</v>
      </c>
      <c r="I716" s="34">
        <v>9</v>
      </c>
      <c r="J716" s="181">
        <f t="shared" si="0"/>
        <v>16.224986479177932</v>
      </c>
      <c r="K716" s="182"/>
      <c r="L716" s="182"/>
      <c r="M716" s="182"/>
      <c r="N716" s="182"/>
    </row>
    <row r="717" spans="1:14" ht="15.75" customHeight="1" x14ac:dyDescent="0.3">
      <c r="A717" s="34">
        <v>716</v>
      </c>
      <c r="B717" s="34">
        <v>62</v>
      </c>
      <c r="C717" s="34">
        <v>157</v>
      </c>
      <c r="D717" s="34">
        <v>3</v>
      </c>
      <c r="E717" s="179">
        <v>43521</v>
      </c>
      <c r="F717" s="180">
        <v>5209</v>
      </c>
      <c r="G717" s="34">
        <v>7335</v>
      </c>
      <c r="H717" s="180">
        <v>7036</v>
      </c>
      <c r="I717" s="34"/>
      <c r="J717" s="181">
        <f t="shared" si="0"/>
        <v>16.365626710454297</v>
      </c>
      <c r="K717" s="182"/>
      <c r="L717" s="182"/>
      <c r="M717" s="182"/>
      <c r="N717" s="182"/>
    </row>
    <row r="718" spans="1:14" ht="15.75" customHeight="1" x14ac:dyDescent="0.3">
      <c r="A718" s="34">
        <v>717</v>
      </c>
      <c r="B718" s="34">
        <v>63</v>
      </c>
      <c r="C718" s="34">
        <v>159</v>
      </c>
      <c r="D718" s="34">
        <v>3</v>
      </c>
      <c r="E718" s="179">
        <v>43521</v>
      </c>
      <c r="F718" s="180">
        <v>5214</v>
      </c>
      <c r="G718" s="34">
        <v>6714</v>
      </c>
      <c r="H718" s="180">
        <v>6480</v>
      </c>
      <c r="I718" s="34">
        <v>9</v>
      </c>
      <c r="J718" s="181">
        <f t="shared" si="0"/>
        <v>18.48341232227488</v>
      </c>
      <c r="K718" s="182"/>
      <c r="L718" s="182"/>
      <c r="M718" s="182"/>
      <c r="N718" s="182"/>
    </row>
    <row r="719" spans="1:14" ht="15.75" customHeight="1" x14ac:dyDescent="0.3">
      <c r="A719" s="34">
        <v>718</v>
      </c>
      <c r="B719" s="34">
        <v>64</v>
      </c>
      <c r="C719" s="34">
        <v>159</v>
      </c>
      <c r="D719" s="34">
        <v>3</v>
      </c>
      <c r="E719" s="179">
        <v>43521</v>
      </c>
      <c r="F719" s="180">
        <v>5232</v>
      </c>
      <c r="G719" s="34">
        <v>6689</v>
      </c>
      <c r="H719" s="180">
        <v>6468</v>
      </c>
      <c r="I719" s="34"/>
      <c r="J719" s="181">
        <f t="shared" si="0"/>
        <v>17.880258899676377</v>
      </c>
      <c r="K719" s="182"/>
      <c r="L719" s="182"/>
      <c r="M719" s="182"/>
      <c r="N719" s="182"/>
    </row>
    <row r="720" spans="1:14" ht="15.75" customHeight="1" x14ac:dyDescent="0.3">
      <c r="A720" s="34">
        <v>719</v>
      </c>
      <c r="B720" s="34">
        <v>65</v>
      </c>
      <c r="C720" s="34">
        <v>161</v>
      </c>
      <c r="D720" s="34">
        <v>3</v>
      </c>
      <c r="E720" s="179">
        <v>43521</v>
      </c>
      <c r="F720" s="180">
        <v>5215</v>
      </c>
      <c r="G720" s="34">
        <v>6848</v>
      </c>
      <c r="H720" s="180">
        <v>6454</v>
      </c>
      <c r="I720" s="34">
        <v>10</v>
      </c>
      <c r="J720" s="181">
        <f t="shared" si="0"/>
        <v>31.799838579499596</v>
      </c>
      <c r="K720" s="182"/>
      <c r="L720" s="182"/>
      <c r="M720" s="182"/>
      <c r="N720" s="182"/>
    </row>
    <row r="721" spans="1:14" ht="15.75" customHeight="1" x14ac:dyDescent="0.3">
      <c r="A721" s="34">
        <v>720</v>
      </c>
      <c r="B721" s="34">
        <v>66</v>
      </c>
      <c r="C721" s="34">
        <v>161</v>
      </c>
      <c r="D721" s="34">
        <v>3</v>
      </c>
      <c r="E721" s="179">
        <v>43521</v>
      </c>
      <c r="F721" s="180">
        <v>5279</v>
      </c>
      <c r="G721" s="34">
        <v>6758</v>
      </c>
      <c r="H721" s="180">
        <v>6499</v>
      </c>
      <c r="I721" s="34"/>
      <c r="J721" s="181">
        <f t="shared" si="0"/>
        <v>21.229508196721312</v>
      </c>
      <c r="K721" s="182"/>
      <c r="L721" s="182"/>
      <c r="M721" s="182"/>
      <c r="N721" s="182"/>
    </row>
    <row r="722" spans="1:14" ht="15.75" customHeight="1" x14ac:dyDescent="0.3">
      <c r="A722" s="34">
        <v>721</v>
      </c>
      <c r="B722" s="34">
        <v>67</v>
      </c>
      <c r="C722" s="34">
        <v>162</v>
      </c>
      <c r="D722" s="34">
        <v>3</v>
      </c>
      <c r="E722" s="179">
        <v>43521</v>
      </c>
      <c r="F722" s="180">
        <v>5217</v>
      </c>
      <c r="G722" s="34">
        <v>7864</v>
      </c>
      <c r="H722" s="180">
        <v>7398</v>
      </c>
      <c r="I722" s="34">
        <v>11</v>
      </c>
      <c r="J722" s="181">
        <f t="shared" si="0"/>
        <v>21.366345712975697</v>
      </c>
      <c r="K722" s="182"/>
      <c r="L722" s="182"/>
      <c r="M722" s="182"/>
      <c r="N722" s="182"/>
    </row>
    <row r="723" spans="1:14" ht="15.75" customHeight="1" x14ac:dyDescent="0.3">
      <c r="A723" s="34">
        <v>722</v>
      </c>
      <c r="B723" s="34">
        <v>68</v>
      </c>
      <c r="C723" s="34">
        <v>162</v>
      </c>
      <c r="D723" s="34">
        <v>3</v>
      </c>
      <c r="E723" s="179">
        <v>43521</v>
      </c>
      <c r="F723" s="180">
        <v>5288</v>
      </c>
      <c r="G723" s="34">
        <v>8160</v>
      </c>
      <c r="H723" s="180">
        <v>7657</v>
      </c>
      <c r="I723" s="34"/>
      <c r="J723" s="181">
        <f t="shared" si="0"/>
        <v>21.232587589700294</v>
      </c>
      <c r="K723" s="182"/>
      <c r="L723" s="182"/>
      <c r="M723" s="182"/>
      <c r="N723" s="182"/>
    </row>
    <row r="724" spans="1:14" ht="15.75" customHeight="1" x14ac:dyDescent="0.3">
      <c r="A724" s="34">
        <v>723</v>
      </c>
      <c r="B724" s="34">
        <v>69</v>
      </c>
      <c r="C724" s="34">
        <v>163</v>
      </c>
      <c r="D724" s="34">
        <v>3</v>
      </c>
      <c r="E724" s="179">
        <v>43521</v>
      </c>
      <c r="F724" s="180">
        <v>5248</v>
      </c>
      <c r="G724" s="34">
        <v>7395</v>
      </c>
      <c r="H724" s="180">
        <v>6973</v>
      </c>
      <c r="I724" s="34">
        <v>10</v>
      </c>
      <c r="J724" s="181">
        <f t="shared" si="0"/>
        <v>24.463768115942027</v>
      </c>
      <c r="K724" s="182"/>
      <c r="L724" s="182"/>
      <c r="M724" s="182"/>
      <c r="N724" s="182"/>
    </row>
    <row r="725" spans="1:14" ht="15.75" customHeight="1" x14ac:dyDescent="0.3">
      <c r="A725" s="34">
        <v>724</v>
      </c>
      <c r="B725" s="34">
        <v>70</v>
      </c>
      <c r="C725" s="34">
        <v>163</v>
      </c>
      <c r="D725" s="34">
        <v>3</v>
      </c>
      <c r="E725" s="179">
        <v>43521</v>
      </c>
      <c r="F725" s="180">
        <v>5266</v>
      </c>
      <c r="G725" s="34">
        <v>7480</v>
      </c>
      <c r="H725" s="180">
        <v>7022</v>
      </c>
      <c r="I725" s="34"/>
      <c r="J725" s="181">
        <f t="shared" si="0"/>
        <v>26.082004555808659</v>
      </c>
      <c r="K725" s="182"/>
      <c r="L725" s="182"/>
      <c r="M725" s="182"/>
      <c r="N725" s="182"/>
    </row>
    <row r="726" spans="1:14" ht="15.75" customHeight="1" x14ac:dyDescent="0.3">
      <c r="A726" s="34">
        <v>725</v>
      </c>
      <c r="B726" s="34">
        <v>71</v>
      </c>
      <c r="C726" s="34">
        <v>164</v>
      </c>
      <c r="D726" s="34">
        <v>3</v>
      </c>
      <c r="E726" s="179">
        <v>43521</v>
      </c>
      <c r="F726" s="180">
        <v>5256</v>
      </c>
      <c r="G726" s="34">
        <v>8254</v>
      </c>
      <c r="H726" s="180">
        <v>7681</v>
      </c>
      <c r="I726" s="34">
        <v>10</v>
      </c>
      <c r="J726" s="181">
        <f t="shared" si="0"/>
        <v>23.628865979381445</v>
      </c>
      <c r="K726" s="182"/>
      <c r="L726" s="182"/>
      <c r="M726" s="182"/>
      <c r="N726" s="182"/>
    </row>
    <row r="727" spans="1:14" ht="15.75" customHeight="1" x14ac:dyDescent="0.3">
      <c r="A727" s="34">
        <v>726</v>
      </c>
      <c r="B727" s="34">
        <v>72</v>
      </c>
      <c r="C727" s="34">
        <v>164</v>
      </c>
      <c r="D727" s="34">
        <v>3</v>
      </c>
      <c r="E727" s="179">
        <v>43521</v>
      </c>
      <c r="F727" s="180">
        <v>5223</v>
      </c>
      <c r="G727" s="34">
        <v>8320</v>
      </c>
      <c r="H727" s="180">
        <v>7723</v>
      </c>
      <c r="I727" s="34"/>
      <c r="J727" s="181">
        <f t="shared" si="0"/>
        <v>23.880000000000003</v>
      </c>
      <c r="K727" s="182"/>
      <c r="L727" s="182"/>
      <c r="M727" s="182"/>
      <c r="N727" s="182"/>
    </row>
    <row r="728" spans="1:14" ht="15.75" customHeight="1" x14ac:dyDescent="0.3">
      <c r="A728" s="34">
        <v>727</v>
      </c>
      <c r="B728" s="34">
        <v>73</v>
      </c>
      <c r="C728" s="34">
        <v>165</v>
      </c>
      <c r="D728" s="34">
        <v>3</v>
      </c>
      <c r="E728" s="179">
        <v>43521</v>
      </c>
      <c r="F728" s="180">
        <v>5203</v>
      </c>
      <c r="G728" s="34">
        <v>8061</v>
      </c>
      <c r="H728" s="180">
        <v>7259</v>
      </c>
      <c r="I728" s="34">
        <v>11</v>
      </c>
      <c r="J728" s="181">
        <f t="shared" si="0"/>
        <v>39.007782101167315</v>
      </c>
      <c r="K728" s="182"/>
      <c r="L728" s="182"/>
      <c r="M728" s="182"/>
      <c r="N728" s="182"/>
    </row>
    <row r="729" spans="1:14" ht="15.75" customHeight="1" x14ac:dyDescent="0.3">
      <c r="A729" s="34">
        <v>728</v>
      </c>
      <c r="B729" s="34">
        <v>74</v>
      </c>
      <c r="C729" s="34">
        <v>165</v>
      </c>
      <c r="D729" s="34">
        <v>3</v>
      </c>
      <c r="E729" s="179">
        <v>43521</v>
      </c>
      <c r="F729" s="180">
        <v>5309</v>
      </c>
      <c r="G729" s="34">
        <v>7848</v>
      </c>
      <c r="H729" s="180">
        <v>7345</v>
      </c>
      <c r="I729" s="34"/>
      <c r="J729" s="181">
        <f t="shared" si="0"/>
        <v>24.705304518664047</v>
      </c>
      <c r="K729" s="182"/>
      <c r="L729" s="182"/>
      <c r="M729" s="182"/>
      <c r="N729" s="182"/>
    </row>
    <row r="730" spans="1:14" ht="15.75" customHeight="1" x14ac:dyDescent="0.3">
      <c r="A730" s="34">
        <v>729</v>
      </c>
      <c r="B730" s="34">
        <v>75</v>
      </c>
      <c r="C730" s="34">
        <v>167</v>
      </c>
      <c r="D730" s="34">
        <v>3</v>
      </c>
      <c r="E730" s="179">
        <v>43521</v>
      </c>
      <c r="F730" s="180">
        <v>5226</v>
      </c>
      <c r="G730" s="34">
        <v>7865</v>
      </c>
      <c r="H730" s="180">
        <v>7247</v>
      </c>
      <c r="I730" s="34">
        <v>9</v>
      </c>
      <c r="J730" s="181">
        <f t="shared" si="0"/>
        <v>30.578921326076198</v>
      </c>
      <c r="K730" s="182"/>
      <c r="L730" s="182"/>
      <c r="M730" s="182"/>
      <c r="N730" s="182"/>
    </row>
    <row r="731" spans="1:14" ht="15.75" customHeight="1" x14ac:dyDescent="0.3">
      <c r="A731" s="34">
        <v>730</v>
      </c>
      <c r="B731" s="34">
        <v>76</v>
      </c>
      <c r="C731" s="34">
        <v>167</v>
      </c>
      <c r="D731" s="34">
        <v>3</v>
      </c>
      <c r="E731" s="179">
        <v>43521</v>
      </c>
      <c r="F731" s="180">
        <v>5239</v>
      </c>
      <c r="G731" s="34">
        <v>9236</v>
      </c>
      <c r="H731" s="180">
        <v>7277</v>
      </c>
      <c r="I731" s="34"/>
      <c r="J731" s="181">
        <f t="shared" si="0"/>
        <v>96.123650637880274</v>
      </c>
      <c r="K731" s="182"/>
      <c r="L731" s="182"/>
      <c r="M731" s="182"/>
      <c r="N731" s="182"/>
    </row>
    <row r="732" spans="1:14" ht="15.75" customHeight="1" x14ac:dyDescent="0.3">
      <c r="A732" s="34">
        <v>731</v>
      </c>
      <c r="B732" s="34">
        <v>77</v>
      </c>
      <c r="C732" s="34">
        <v>168</v>
      </c>
      <c r="D732" s="34">
        <v>3</v>
      </c>
      <c r="E732" s="179">
        <v>43521</v>
      </c>
      <c r="F732" s="180">
        <v>5212</v>
      </c>
      <c r="G732" s="34">
        <v>9324</v>
      </c>
      <c r="H732" s="180">
        <v>8202</v>
      </c>
      <c r="I732" s="34">
        <v>11</v>
      </c>
      <c r="J732" s="181">
        <f t="shared" si="0"/>
        <v>37.525083612040135</v>
      </c>
      <c r="K732" s="182"/>
      <c r="L732" s="182"/>
      <c r="M732" s="182"/>
      <c r="N732" s="182"/>
    </row>
    <row r="733" spans="1:14" ht="15.75" customHeight="1" x14ac:dyDescent="0.3">
      <c r="A733" s="34">
        <v>732</v>
      </c>
      <c r="B733" s="34">
        <v>78</v>
      </c>
      <c r="C733" s="34">
        <v>168</v>
      </c>
      <c r="D733" s="34">
        <v>3</v>
      </c>
      <c r="E733" s="179">
        <v>43521</v>
      </c>
      <c r="F733" s="180">
        <v>5245</v>
      </c>
      <c r="G733" s="34">
        <v>7121</v>
      </c>
      <c r="H733" s="180">
        <v>8347</v>
      </c>
      <c r="I733" s="34"/>
      <c r="J733" s="181">
        <f t="shared" si="0"/>
        <v>-39.52288845905867</v>
      </c>
      <c r="K733" s="182"/>
      <c r="L733" s="182"/>
      <c r="M733" s="182"/>
      <c r="N733" s="182"/>
    </row>
    <row r="734" spans="1:14" ht="15.75" customHeight="1" x14ac:dyDescent="0.3">
      <c r="A734" s="34">
        <v>733</v>
      </c>
      <c r="B734" s="34">
        <v>79</v>
      </c>
      <c r="C734" s="34">
        <v>170</v>
      </c>
      <c r="D734" s="34">
        <v>3</v>
      </c>
      <c r="E734" s="179">
        <v>43521</v>
      </c>
      <c r="F734" s="180">
        <v>5242</v>
      </c>
      <c r="G734" s="34">
        <v>7208</v>
      </c>
      <c r="H734" s="180">
        <v>6853</v>
      </c>
      <c r="I734" s="34">
        <v>9</v>
      </c>
      <c r="J734" s="181">
        <f t="shared" si="0"/>
        <v>22.036002482929856</v>
      </c>
      <c r="K734" s="182"/>
      <c r="L734" s="182"/>
      <c r="M734" s="182"/>
      <c r="N734" s="182"/>
    </row>
    <row r="735" spans="1:14" ht="15.75" customHeight="1" x14ac:dyDescent="0.3">
      <c r="A735" s="34">
        <v>734</v>
      </c>
      <c r="B735" s="34">
        <v>80</v>
      </c>
      <c r="C735" s="34">
        <v>170</v>
      </c>
      <c r="D735" s="34">
        <v>3</v>
      </c>
      <c r="E735" s="179">
        <v>43521</v>
      </c>
      <c r="F735" s="180">
        <v>5245</v>
      </c>
      <c r="G735" s="34">
        <v>8173</v>
      </c>
      <c r="H735" s="180">
        <v>6928</v>
      </c>
      <c r="I735" s="34"/>
      <c r="J735" s="181">
        <f t="shared" si="0"/>
        <v>73.975044563279852</v>
      </c>
      <c r="K735" s="182"/>
      <c r="L735" s="182"/>
      <c r="M735" s="182"/>
      <c r="N735" s="182"/>
    </row>
    <row r="736" spans="1:14" ht="15.75" customHeight="1" x14ac:dyDescent="0.3">
      <c r="A736" s="34">
        <v>735</v>
      </c>
      <c r="B736" s="34">
        <v>81</v>
      </c>
      <c r="C736" s="34">
        <v>171</v>
      </c>
      <c r="D736" s="34">
        <v>3</v>
      </c>
      <c r="E736" s="179">
        <v>43521</v>
      </c>
      <c r="F736" s="180">
        <v>5180</v>
      </c>
      <c r="G736" s="34">
        <v>8502</v>
      </c>
      <c r="H736" s="180">
        <v>7437</v>
      </c>
      <c r="I736" s="34">
        <v>10</v>
      </c>
      <c r="J736" s="181">
        <f t="shared" si="0"/>
        <v>47.186530793088174</v>
      </c>
      <c r="K736" s="182"/>
      <c r="L736" s="182"/>
      <c r="M736" s="182"/>
      <c r="N736" s="182"/>
    </row>
    <row r="737" spans="1:14" ht="15.75" customHeight="1" x14ac:dyDescent="0.3">
      <c r="A737" s="34">
        <v>736</v>
      </c>
      <c r="B737" s="34">
        <v>82</v>
      </c>
      <c r="C737" s="34">
        <v>171</v>
      </c>
      <c r="D737" s="34">
        <v>3</v>
      </c>
      <c r="E737" s="179">
        <v>43521</v>
      </c>
      <c r="F737" s="180">
        <v>5194</v>
      </c>
      <c r="G737" s="34">
        <v>9419</v>
      </c>
      <c r="H737" s="180">
        <v>7704</v>
      </c>
      <c r="I737" s="34"/>
      <c r="J737" s="181">
        <f t="shared" si="0"/>
        <v>68.326693227091624</v>
      </c>
      <c r="K737" s="182"/>
      <c r="L737" s="182"/>
      <c r="M737" s="182"/>
      <c r="N737" s="182"/>
    </row>
    <row r="738" spans="1:14" ht="15.75" customHeight="1" x14ac:dyDescent="0.3">
      <c r="A738" s="34">
        <v>737</v>
      </c>
      <c r="B738" s="34">
        <v>83</v>
      </c>
      <c r="C738" s="34">
        <v>172</v>
      </c>
      <c r="D738" s="34">
        <v>3</v>
      </c>
      <c r="E738" s="179">
        <v>43521</v>
      </c>
      <c r="F738" s="180">
        <v>5294</v>
      </c>
      <c r="G738" s="34">
        <v>9389</v>
      </c>
      <c r="H738" s="180">
        <v>8215</v>
      </c>
      <c r="I738" s="34">
        <v>10</v>
      </c>
      <c r="J738" s="181">
        <f t="shared" si="0"/>
        <v>40.191715166039025</v>
      </c>
      <c r="K738" s="182"/>
      <c r="L738" s="182"/>
      <c r="M738" s="182"/>
      <c r="N738" s="182"/>
    </row>
    <row r="739" spans="1:14" ht="15.75" customHeight="1" x14ac:dyDescent="0.3">
      <c r="A739" s="34">
        <v>738</v>
      </c>
      <c r="B739" s="34">
        <v>84</v>
      </c>
      <c r="C739" s="34">
        <v>172</v>
      </c>
      <c r="D739" s="34">
        <v>3</v>
      </c>
      <c r="E739" s="179">
        <v>43521</v>
      </c>
      <c r="F739" s="180">
        <v>5375</v>
      </c>
      <c r="G739" s="34">
        <v>7996</v>
      </c>
      <c r="H739" s="180">
        <v>8202</v>
      </c>
      <c r="I739" s="34"/>
      <c r="J739" s="181">
        <f t="shared" si="0"/>
        <v>-7.286876547576937</v>
      </c>
      <c r="K739" s="182"/>
      <c r="L739" s="182"/>
      <c r="M739" s="182"/>
      <c r="N739" s="182"/>
    </row>
    <row r="740" spans="1:14" ht="15.75" customHeight="1" x14ac:dyDescent="0.3">
      <c r="A740" s="34">
        <v>739</v>
      </c>
      <c r="B740" s="34">
        <v>85</v>
      </c>
      <c r="C740" s="34">
        <v>176</v>
      </c>
      <c r="D740" s="34">
        <v>3</v>
      </c>
      <c r="E740" s="179">
        <v>43521</v>
      </c>
      <c r="F740" s="180">
        <v>5253</v>
      </c>
      <c r="G740" s="34">
        <v>7872</v>
      </c>
      <c r="H740" s="180">
        <v>7476</v>
      </c>
      <c r="I740" s="34">
        <v>10</v>
      </c>
      <c r="J740" s="181">
        <f t="shared" si="0"/>
        <v>17.813765182186234</v>
      </c>
      <c r="K740" s="182"/>
      <c r="L740" s="182"/>
      <c r="M740" s="182"/>
      <c r="N740" s="182"/>
    </row>
    <row r="741" spans="1:14" ht="15.75" customHeight="1" x14ac:dyDescent="0.3">
      <c r="A741" s="34">
        <v>740</v>
      </c>
      <c r="B741" s="34">
        <v>86</v>
      </c>
      <c r="C741" s="34">
        <v>176</v>
      </c>
      <c r="D741" s="34">
        <v>3</v>
      </c>
      <c r="E741" s="179">
        <v>43521</v>
      </c>
      <c r="F741" s="180">
        <v>5281</v>
      </c>
      <c r="G741" s="34">
        <v>7638</v>
      </c>
      <c r="H741" s="180">
        <v>7410</v>
      </c>
      <c r="I741" s="34"/>
      <c r="J741" s="181">
        <f t="shared" si="0"/>
        <v>10.709253170502583</v>
      </c>
      <c r="K741" s="182"/>
      <c r="L741" s="182"/>
      <c r="M741" s="182"/>
      <c r="N741" s="182"/>
    </row>
    <row r="742" spans="1:14" ht="15.75" customHeight="1" x14ac:dyDescent="0.3">
      <c r="A742" s="34">
        <v>741</v>
      </c>
      <c r="B742" s="34">
        <v>87</v>
      </c>
      <c r="C742" s="34">
        <v>178</v>
      </c>
      <c r="D742" s="34">
        <v>3</v>
      </c>
      <c r="E742" s="179">
        <v>43521</v>
      </c>
      <c r="F742" s="180">
        <v>5250</v>
      </c>
      <c r="G742" s="34">
        <v>7256</v>
      </c>
      <c r="H742" s="180">
        <v>7149</v>
      </c>
      <c r="I742" s="34">
        <v>9</v>
      </c>
      <c r="J742" s="181">
        <f t="shared" si="0"/>
        <v>5.6345444971037395</v>
      </c>
      <c r="K742" s="182"/>
      <c r="L742" s="182"/>
      <c r="M742" s="182"/>
      <c r="N742" s="182"/>
    </row>
    <row r="743" spans="1:14" ht="15.75" customHeight="1" x14ac:dyDescent="0.3">
      <c r="A743" s="34">
        <v>742</v>
      </c>
      <c r="B743" s="34">
        <v>88</v>
      </c>
      <c r="C743" s="34">
        <v>178</v>
      </c>
      <c r="D743" s="34">
        <v>3</v>
      </c>
      <c r="E743" s="179">
        <v>43521</v>
      </c>
      <c r="F743" s="180">
        <v>5241</v>
      </c>
      <c r="G743" s="34">
        <v>7915</v>
      </c>
      <c r="H743" s="180">
        <v>6846</v>
      </c>
      <c r="I743" s="34"/>
      <c r="J743" s="181">
        <f t="shared" si="0"/>
        <v>66.604361370716518</v>
      </c>
      <c r="K743" s="182"/>
      <c r="L743" s="182"/>
      <c r="M743" s="182"/>
      <c r="N743" s="182"/>
    </row>
    <row r="744" spans="1:14" ht="15.75" customHeight="1" x14ac:dyDescent="0.3">
      <c r="A744" s="34">
        <v>743</v>
      </c>
      <c r="B744" s="34">
        <v>89</v>
      </c>
      <c r="C744" s="34">
        <v>182</v>
      </c>
      <c r="D744" s="34">
        <v>3</v>
      </c>
      <c r="E744" s="179">
        <v>43521</v>
      </c>
      <c r="F744" s="180">
        <v>5188</v>
      </c>
      <c r="G744" s="34">
        <v>7853</v>
      </c>
      <c r="H744" s="180">
        <v>7344</v>
      </c>
      <c r="I744" s="34">
        <v>9</v>
      </c>
      <c r="J744" s="181">
        <f t="shared" si="0"/>
        <v>23.608534322820038</v>
      </c>
      <c r="K744" s="182"/>
      <c r="L744" s="182"/>
      <c r="M744" s="182"/>
      <c r="N744" s="182"/>
    </row>
    <row r="745" spans="1:14" ht="15.75" customHeight="1" x14ac:dyDescent="0.3">
      <c r="A745" s="34">
        <v>744</v>
      </c>
      <c r="B745" s="34">
        <v>90</v>
      </c>
      <c r="C745" s="34">
        <v>182</v>
      </c>
      <c r="D745" s="34">
        <v>3</v>
      </c>
      <c r="E745" s="179">
        <v>43521</v>
      </c>
      <c r="F745" s="180">
        <v>5202</v>
      </c>
      <c r="G745" s="34">
        <v>8133</v>
      </c>
      <c r="H745" s="180">
        <v>7285</v>
      </c>
      <c r="I745" s="34"/>
      <c r="J745" s="181">
        <f t="shared" si="0"/>
        <v>40.710513682189145</v>
      </c>
      <c r="K745" s="182"/>
      <c r="L745" s="182"/>
      <c r="M745" s="182"/>
      <c r="N745" s="182"/>
    </row>
    <row r="746" spans="1:14" ht="15.75" customHeight="1" x14ac:dyDescent="0.3">
      <c r="A746" s="34">
        <v>745</v>
      </c>
      <c r="B746" s="34">
        <v>91</v>
      </c>
      <c r="C746" s="34">
        <v>185</v>
      </c>
      <c r="D746" s="34">
        <v>3</v>
      </c>
      <c r="E746" s="179">
        <v>43521</v>
      </c>
      <c r="F746" s="180">
        <v>5252</v>
      </c>
      <c r="G746" s="34">
        <v>8297</v>
      </c>
      <c r="H746" s="180">
        <v>7648</v>
      </c>
      <c r="I746" s="34">
        <v>9</v>
      </c>
      <c r="J746" s="181">
        <f t="shared" si="0"/>
        <v>27.086811352253758</v>
      </c>
      <c r="K746" s="182"/>
      <c r="L746" s="182"/>
      <c r="M746" s="182"/>
      <c r="N746" s="182"/>
    </row>
    <row r="747" spans="1:14" ht="15.75" customHeight="1" x14ac:dyDescent="0.3">
      <c r="A747" s="34">
        <v>746</v>
      </c>
      <c r="B747" s="34">
        <v>92</v>
      </c>
      <c r="C747" s="34">
        <v>185</v>
      </c>
      <c r="D747" s="34">
        <v>3</v>
      </c>
      <c r="E747" s="179">
        <v>43521</v>
      </c>
      <c r="F747" s="180">
        <v>5241</v>
      </c>
      <c r="G747" s="34">
        <v>7969</v>
      </c>
      <c r="H747" s="180">
        <v>7801</v>
      </c>
      <c r="I747" s="34"/>
      <c r="J747" s="181">
        <f t="shared" si="0"/>
        <v>6.5625</v>
      </c>
      <c r="K747" s="182"/>
      <c r="L747" s="182"/>
      <c r="M747" s="182"/>
      <c r="N747" s="182"/>
    </row>
    <row r="748" spans="1:14" ht="15.75" customHeight="1" x14ac:dyDescent="0.3">
      <c r="A748" s="34">
        <v>747</v>
      </c>
      <c r="B748" s="34">
        <v>93</v>
      </c>
      <c r="C748" s="34">
        <v>186</v>
      </c>
      <c r="D748" s="34">
        <v>3</v>
      </c>
      <c r="E748" s="179">
        <v>43521</v>
      </c>
      <c r="F748" s="180">
        <v>5234</v>
      </c>
      <c r="G748" s="34">
        <v>8011</v>
      </c>
      <c r="H748" s="180">
        <v>7228</v>
      </c>
      <c r="I748" s="34">
        <v>10</v>
      </c>
      <c r="J748" s="181">
        <f t="shared" si="0"/>
        <v>39.267803410230691</v>
      </c>
      <c r="K748" s="182"/>
      <c r="L748" s="182"/>
      <c r="M748" s="182"/>
      <c r="N748" s="182"/>
    </row>
    <row r="749" spans="1:14" ht="15.75" customHeight="1" x14ac:dyDescent="0.3">
      <c r="A749" s="34">
        <v>748</v>
      </c>
      <c r="B749" s="34">
        <v>94</v>
      </c>
      <c r="C749" s="34">
        <v>186</v>
      </c>
      <c r="D749" s="34">
        <v>3</v>
      </c>
      <c r="E749" s="179">
        <v>43521</v>
      </c>
      <c r="F749" s="180">
        <v>5218</v>
      </c>
      <c r="G749" s="34">
        <v>8674</v>
      </c>
      <c r="H749" s="180">
        <v>7268</v>
      </c>
      <c r="I749" s="34"/>
      <c r="J749" s="181">
        <f t="shared" si="0"/>
        <v>68.585365853658544</v>
      </c>
      <c r="K749" s="182"/>
      <c r="L749" s="182"/>
      <c r="M749" s="182"/>
      <c r="N749" s="182"/>
    </row>
    <row r="750" spans="1:14" ht="15.75" customHeight="1" x14ac:dyDescent="0.3">
      <c r="A750" s="34">
        <v>749</v>
      </c>
      <c r="B750" s="34">
        <v>95</v>
      </c>
      <c r="C750" s="34">
        <v>187</v>
      </c>
      <c r="D750" s="34">
        <v>3</v>
      </c>
      <c r="E750" s="179">
        <v>43521</v>
      </c>
      <c r="F750" s="180">
        <v>5232</v>
      </c>
      <c r="G750" s="34">
        <v>8752</v>
      </c>
      <c r="H750" s="180">
        <v>7895</v>
      </c>
      <c r="I750" s="34">
        <v>10</v>
      </c>
      <c r="J750" s="181">
        <f t="shared" si="0"/>
        <v>32.181749906120913</v>
      </c>
      <c r="K750" s="182"/>
      <c r="L750" s="182"/>
      <c r="M750" s="182"/>
      <c r="N750" s="182"/>
    </row>
    <row r="751" spans="1:14" ht="15.75" customHeight="1" x14ac:dyDescent="0.3">
      <c r="A751" s="34">
        <v>750</v>
      </c>
      <c r="B751" s="34">
        <v>96</v>
      </c>
      <c r="C751" s="34">
        <v>187</v>
      </c>
      <c r="D751" s="34">
        <v>3</v>
      </c>
      <c r="E751" s="179">
        <v>43521</v>
      </c>
      <c r="F751" s="180">
        <v>5242</v>
      </c>
      <c r="G751" s="34">
        <v>8512</v>
      </c>
      <c r="H751" s="180">
        <v>7993</v>
      </c>
      <c r="I751" s="34"/>
      <c r="J751" s="181">
        <f t="shared" si="0"/>
        <v>18.865866957470011</v>
      </c>
      <c r="K751" s="182"/>
      <c r="L751" s="182"/>
      <c r="M751" s="182"/>
      <c r="N751" s="182"/>
    </row>
    <row r="752" spans="1:14" ht="15.75" customHeight="1" x14ac:dyDescent="0.3">
      <c r="A752" s="34">
        <v>751</v>
      </c>
      <c r="B752" s="34">
        <v>97</v>
      </c>
      <c r="C752" s="34">
        <v>189</v>
      </c>
      <c r="D752" s="34">
        <v>3</v>
      </c>
      <c r="E752" s="179">
        <v>43521</v>
      </c>
      <c r="F752" s="180">
        <v>5287</v>
      </c>
      <c r="G752" s="34">
        <v>8054</v>
      </c>
      <c r="H752" s="180">
        <v>7905</v>
      </c>
      <c r="I752" s="34">
        <v>9</v>
      </c>
      <c r="J752" s="181">
        <f t="shared" si="0"/>
        <v>5.6913674560733387</v>
      </c>
      <c r="K752" s="182"/>
      <c r="L752" s="182"/>
      <c r="M752" s="182"/>
      <c r="N752" s="182"/>
    </row>
    <row r="753" spans="1:14" ht="15.75" customHeight="1" x14ac:dyDescent="0.3">
      <c r="A753" s="34">
        <v>752</v>
      </c>
      <c r="B753" s="34">
        <v>98</v>
      </c>
      <c r="C753" s="34">
        <v>189</v>
      </c>
      <c r="D753" s="34">
        <v>3</v>
      </c>
      <c r="E753" s="179">
        <v>43521</v>
      </c>
      <c r="F753" s="180">
        <v>5252</v>
      </c>
      <c r="G753" s="34">
        <v>8102</v>
      </c>
      <c r="H753" s="180">
        <v>7534</v>
      </c>
      <c r="I753" s="34"/>
      <c r="J753" s="181">
        <f t="shared" si="0"/>
        <v>24.890446976336548</v>
      </c>
      <c r="K753" s="182"/>
      <c r="L753" s="182"/>
      <c r="M753" s="182"/>
      <c r="N753" s="182"/>
    </row>
    <row r="754" spans="1:14" ht="15.75" customHeight="1" x14ac:dyDescent="0.3">
      <c r="A754" s="34">
        <v>753</v>
      </c>
      <c r="B754" s="34">
        <v>99</v>
      </c>
      <c r="C754" s="34">
        <v>192</v>
      </c>
      <c r="D754" s="34">
        <v>3</v>
      </c>
      <c r="E754" s="179">
        <v>43521</v>
      </c>
      <c r="F754" s="180">
        <v>5182</v>
      </c>
      <c r="G754" s="34">
        <v>8102</v>
      </c>
      <c r="H754" s="180">
        <v>7289</v>
      </c>
      <c r="I754" s="34">
        <v>9</v>
      </c>
      <c r="J754" s="181">
        <f t="shared" si="0"/>
        <v>38.585666824869477</v>
      </c>
      <c r="K754" s="182"/>
      <c r="L754" s="182"/>
      <c r="M754" s="182"/>
      <c r="N754" s="182"/>
    </row>
    <row r="755" spans="1:14" ht="15.75" customHeight="1" x14ac:dyDescent="0.3">
      <c r="A755" s="34">
        <v>754</v>
      </c>
      <c r="B755" s="34">
        <v>100</v>
      </c>
      <c r="C755" s="34">
        <v>192</v>
      </c>
      <c r="D755" s="34">
        <v>3</v>
      </c>
      <c r="E755" s="179">
        <v>43521</v>
      </c>
      <c r="F755" s="180">
        <v>5209</v>
      </c>
      <c r="G755" s="34">
        <v>8176</v>
      </c>
      <c r="H755" s="180">
        <v>7342</v>
      </c>
      <c r="I755" s="34"/>
      <c r="J755" s="181">
        <f t="shared" si="0"/>
        <v>39.099859353023909</v>
      </c>
      <c r="K755" s="182"/>
      <c r="L755" s="182"/>
      <c r="M755" s="182"/>
      <c r="N755" s="182"/>
    </row>
    <row r="756" spans="1:14" ht="15.75" customHeight="1" x14ac:dyDescent="0.3">
      <c r="A756" s="34">
        <v>755</v>
      </c>
      <c r="B756" s="34">
        <v>101</v>
      </c>
      <c r="C756" s="34">
        <v>194</v>
      </c>
      <c r="D756" s="34">
        <v>3</v>
      </c>
      <c r="E756" s="179">
        <v>43521</v>
      </c>
      <c r="F756" s="180">
        <v>5208</v>
      </c>
      <c r="G756" s="34">
        <v>7537</v>
      </c>
      <c r="H756" s="180">
        <v>7033</v>
      </c>
      <c r="I756" s="34">
        <v>10</v>
      </c>
      <c r="J756" s="181">
        <f t="shared" si="0"/>
        <v>27.616438356164387</v>
      </c>
      <c r="K756" s="182"/>
      <c r="L756" s="182"/>
      <c r="M756" s="182"/>
      <c r="N756" s="182"/>
    </row>
    <row r="757" spans="1:14" ht="15.75" customHeight="1" x14ac:dyDescent="0.3">
      <c r="A757" s="34">
        <v>756</v>
      </c>
      <c r="B757" s="34">
        <v>102</v>
      </c>
      <c r="C757" s="34">
        <v>194</v>
      </c>
      <c r="D757" s="34">
        <v>3</v>
      </c>
      <c r="E757" s="179">
        <v>43521</v>
      </c>
      <c r="F757" s="180">
        <v>5224</v>
      </c>
      <c r="G757" s="34">
        <v>7298</v>
      </c>
      <c r="H757" s="180">
        <v>6836</v>
      </c>
      <c r="I757" s="34"/>
      <c r="J757" s="181">
        <f t="shared" si="0"/>
        <v>28.660049627791562</v>
      </c>
      <c r="K757" s="182"/>
      <c r="L757" s="182"/>
      <c r="M757" s="182"/>
      <c r="N757" s="182"/>
    </row>
    <row r="758" spans="1:14" ht="15.75" customHeight="1" x14ac:dyDescent="0.3">
      <c r="A758" s="34">
        <v>757</v>
      </c>
      <c r="B758" s="34">
        <v>103</v>
      </c>
      <c r="C758" s="34">
        <v>195</v>
      </c>
      <c r="D758" s="34">
        <v>3</v>
      </c>
      <c r="E758" s="179">
        <v>43521</v>
      </c>
      <c r="F758" s="180">
        <v>5213</v>
      </c>
      <c r="G758" s="34">
        <v>7419</v>
      </c>
      <c r="H758" s="180">
        <v>6782</v>
      </c>
      <c r="I758" s="34">
        <v>9</v>
      </c>
      <c r="J758" s="181">
        <f t="shared" si="0"/>
        <v>40.599107711918421</v>
      </c>
      <c r="K758" s="182"/>
      <c r="L758" s="182"/>
      <c r="M758" s="182"/>
      <c r="N758" s="182"/>
    </row>
    <row r="759" spans="1:14" ht="15.75" customHeight="1" x14ac:dyDescent="0.3">
      <c r="A759" s="34">
        <v>758</v>
      </c>
      <c r="B759" s="34">
        <v>104</v>
      </c>
      <c r="C759" s="34">
        <v>195</v>
      </c>
      <c r="D759" s="34">
        <v>3</v>
      </c>
      <c r="E759" s="179">
        <v>43521</v>
      </c>
      <c r="F759" s="180">
        <v>5257</v>
      </c>
      <c r="G759" s="34">
        <v>7532</v>
      </c>
      <c r="H759" s="180">
        <v>6878</v>
      </c>
      <c r="I759" s="34"/>
      <c r="J759" s="181">
        <f t="shared" si="0"/>
        <v>40.345465761875388</v>
      </c>
      <c r="K759" s="182"/>
      <c r="L759" s="182"/>
      <c r="M759" s="182"/>
      <c r="N759" s="182"/>
    </row>
    <row r="760" spans="1:14" ht="15.75" customHeight="1" x14ac:dyDescent="0.3">
      <c r="A760" s="34">
        <v>759</v>
      </c>
      <c r="B760" s="34">
        <v>105</v>
      </c>
      <c r="C760" s="34">
        <v>196</v>
      </c>
      <c r="D760" s="34">
        <v>3</v>
      </c>
      <c r="E760" s="179">
        <v>43521</v>
      </c>
      <c r="F760" s="180">
        <v>5251</v>
      </c>
      <c r="G760" s="34">
        <v>9516</v>
      </c>
      <c r="H760" s="180">
        <v>8339</v>
      </c>
      <c r="I760" s="34">
        <v>10</v>
      </c>
      <c r="J760" s="181">
        <f t="shared" si="0"/>
        <v>38.115284974093264</v>
      </c>
      <c r="K760" s="182"/>
      <c r="L760" s="182"/>
      <c r="M760" s="182"/>
      <c r="N760" s="182"/>
    </row>
    <row r="761" spans="1:14" ht="15.75" customHeight="1" x14ac:dyDescent="0.3">
      <c r="A761" s="34">
        <v>760</v>
      </c>
      <c r="B761" s="34">
        <v>106</v>
      </c>
      <c r="C761" s="34">
        <v>196</v>
      </c>
      <c r="D761" s="34">
        <v>3</v>
      </c>
      <c r="E761" s="179">
        <v>43521</v>
      </c>
      <c r="F761" s="180">
        <v>5219</v>
      </c>
      <c r="G761" s="34">
        <v>9095</v>
      </c>
      <c r="H761" s="180">
        <v>7995</v>
      </c>
      <c r="I761" s="34"/>
      <c r="J761" s="181">
        <f t="shared" si="0"/>
        <v>39.62536023054755</v>
      </c>
      <c r="K761" s="182"/>
      <c r="L761" s="182"/>
      <c r="M761" s="182"/>
      <c r="N761" s="182"/>
    </row>
    <row r="762" spans="1:14" ht="15.75" customHeight="1" x14ac:dyDescent="0.3">
      <c r="A762" s="34">
        <v>761</v>
      </c>
      <c r="B762" s="34">
        <v>107</v>
      </c>
      <c r="C762" s="34">
        <v>197</v>
      </c>
      <c r="D762" s="34">
        <v>3</v>
      </c>
      <c r="E762" s="179">
        <v>43521</v>
      </c>
      <c r="F762" s="180">
        <v>5226</v>
      </c>
      <c r="G762" s="34">
        <v>8338</v>
      </c>
      <c r="H762" s="180">
        <v>7617</v>
      </c>
      <c r="I762" s="34">
        <v>10</v>
      </c>
      <c r="J762" s="181">
        <f t="shared" si="0"/>
        <v>30.154746967795905</v>
      </c>
      <c r="K762" s="182"/>
      <c r="L762" s="182"/>
      <c r="M762" s="182"/>
      <c r="N762" s="182"/>
    </row>
    <row r="763" spans="1:14" ht="15.75" customHeight="1" x14ac:dyDescent="0.3">
      <c r="A763" s="34">
        <v>762</v>
      </c>
      <c r="B763" s="34">
        <v>108</v>
      </c>
      <c r="C763" s="34">
        <v>197</v>
      </c>
      <c r="D763" s="34">
        <v>3</v>
      </c>
      <c r="E763" s="179">
        <v>43521</v>
      </c>
      <c r="F763" s="180">
        <v>5274</v>
      </c>
      <c r="G763" s="34">
        <v>8277</v>
      </c>
      <c r="H763" s="180">
        <v>7572</v>
      </c>
      <c r="I763" s="34"/>
      <c r="J763" s="181">
        <f t="shared" si="0"/>
        <v>30.678851174934724</v>
      </c>
      <c r="K763" s="182"/>
      <c r="L763" s="182"/>
      <c r="M763" s="182"/>
      <c r="N763" s="182"/>
    </row>
    <row r="764" spans="1:14" ht="15.75" customHeight="1" x14ac:dyDescent="0.3">
      <c r="A764" s="34">
        <v>763</v>
      </c>
      <c r="B764" s="34">
        <v>109</v>
      </c>
      <c r="C764" s="34">
        <v>200</v>
      </c>
      <c r="D764" s="34">
        <v>3</v>
      </c>
      <c r="E764" s="179">
        <v>43521</v>
      </c>
      <c r="F764" s="180">
        <v>5191</v>
      </c>
      <c r="G764" s="34">
        <v>7055</v>
      </c>
      <c r="H764" s="180">
        <v>6741</v>
      </c>
      <c r="I764" s="34">
        <v>9</v>
      </c>
      <c r="J764" s="181">
        <f t="shared" si="0"/>
        <v>20.258064516129032</v>
      </c>
      <c r="K764" s="182"/>
      <c r="L764" s="182"/>
      <c r="M764" s="182"/>
      <c r="N764" s="182"/>
    </row>
    <row r="765" spans="1:14" ht="15.75" customHeight="1" x14ac:dyDescent="0.3">
      <c r="A765" s="34">
        <v>764</v>
      </c>
      <c r="B765" s="34">
        <v>110</v>
      </c>
      <c r="C765" s="34">
        <v>200</v>
      </c>
      <c r="D765" s="34">
        <v>3</v>
      </c>
      <c r="E765" s="179">
        <v>43521</v>
      </c>
      <c r="F765" s="180">
        <v>5243</v>
      </c>
      <c r="G765" s="34">
        <v>7230</v>
      </c>
      <c r="H765" s="180">
        <v>6884</v>
      </c>
      <c r="I765" s="34"/>
      <c r="J765" s="181">
        <f t="shared" si="0"/>
        <v>21.084704448507008</v>
      </c>
      <c r="K765" s="182"/>
      <c r="L765" s="182"/>
      <c r="M765" s="182"/>
      <c r="N765" s="182"/>
    </row>
    <row r="766" spans="1:14" ht="15.75" customHeight="1" x14ac:dyDescent="0.3">
      <c r="A766" s="34">
        <v>765</v>
      </c>
      <c r="B766" s="34">
        <v>111</v>
      </c>
      <c r="C766" s="34">
        <v>202</v>
      </c>
      <c r="D766" s="34">
        <v>3</v>
      </c>
      <c r="E766" s="179">
        <v>43521</v>
      </c>
      <c r="F766" s="180">
        <v>5213</v>
      </c>
      <c r="G766" s="34">
        <v>8482</v>
      </c>
      <c r="H766" s="180">
        <v>7807</v>
      </c>
      <c r="I766" s="34">
        <v>9</v>
      </c>
      <c r="J766" s="181">
        <f t="shared" si="0"/>
        <v>26.021588280647652</v>
      </c>
      <c r="K766" s="182"/>
      <c r="L766" s="182"/>
      <c r="M766" s="182"/>
      <c r="N766" s="182"/>
    </row>
    <row r="767" spans="1:14" ht="15.75" customHeight="1" x14ac:dyDescent="0.3">
      <c r="A767" s="34">
        <v>766</v>
      </c>
      <c r="B767" s="34">
        <v>112</v>
      </c>
      <c r="C767" s="34">
        <v>202</v>
      </c>
      <c r="D767" s="34">
        <v>3</v>
      </c>
      <c r="E767" s="179">
        <v>43521</v>
      </c>
      <c r="F767" s="180">
        <v>5197</v>
      </c>
      <c r="G767" s="34">
        <v>8331</v>
      </c>
      <c r="H767" s="180">
        <v>7678</v>
      </c>
      <c r="I767" s="34"/>
      <c r="J767" s="181">
        <f t="shared" si="0"/>
        <v>26.320032245062475</v>
      </c>
      <c r="K767" s="182"/>
      <c r="L767" s="182"/>
      <c r="M767" s="182"/>
      <c r="N767" s="182"/>
    </row>
    <row r="768" spans="1:14" ht="15.75" customHeight="1" x14ac:dyDescent="0.3">
      <c r="A768" s="34">
        <v>767</v>
      </c>
      <c r="B768" s="34">
        <v>113</v>
      </c>
      <c r="C768" s="34">
        <v>203</v>
      </c>
      <c r="D768" s="34">
        <v>3</v>
      </c>
      <c r="E768" s="179">
        <v>43521</v>
      </c>
      <c r="F768" s="180">
        <v>5283</v>
      </c>
      <c r="G768" s="34">
        <v>7118</v>
      </c>
      <c r="H768" s="180">
        <v>6762</v>
      </c>
      <c r="I768" s="34">
        <v>10</v>
      </c>
      <c r="J768" s="181">
        <f t="shared" si="0"/>
        <v>24.070317782285329</v>
      </c>
      <c r="K768" s="182"/>
      <c r="L768" s="182"/>
      <c r="M768" s="182"/>
      <c r="N768" s="182"/>
    </row>
    <row r="769" spans="1:14" ht="15.75" customHeight="1" x14ac:dyDescent="0.3">
      <c r="A769" s="34">
        <v>768</v>
      </c>
      <c r="B769" s="34">
        <v>114</v>
      </c>
      <c r="C769" s="34">
        <v>203</v>
      </c>
      <c r="D769" s="34">
        <v>3</v>
      </c>
      <c r="E769" s="179">
        <v>43521</v>
      </c>
      <c r="F769" s="180">
        <v>5247</v>
      </c>
      <c r="G769" s="34">
        <v>7079</v>
      </c>
      <c r="H769" s="180">
        <v>6716</v>
      </c>
      <c r="I769" s="34"/>
      <c r="J769" s="181">
        <f t="shared" si="0"/>
        <v>24.710687542545951</v>
      </c>
      <c r="K769" s="182"/>
      <c r="L769" s="182"/>
      <c r="M769" s="182"/>
      <c r="N769" s="182"/>
    </row>
    <row r="770" spans="1:14" ht="15.75" customHeight="1" x14ac:dyDescent="0.3">
      <c r="A770" s="34">
        <v>769</v>
      </c>
      <c r="B770" s="34">
        <v>115</v>
      </c>
      <c r="C770" s="34">
        <v>207</v>
      </c>
      <c r="D770" s="34">
        <v>3</v>
      </c>
      <c r="E770" s="179">
        <v>43521</v>
      </c>
      <c r="F770" s="180">
        <v>5260</v>
      </c>
      <c r="G770" s="34">
        <v>8165</v>
      </c>
      <c r="H770" s="180">
        <v>7592</v>
      </c>
      <c r="I770" s="34">
        <v>9</v>
      </c>
      <c r="J770" s="181">
        <f t="shared" si="0"/>
        <v>24.571183533447684</v>
      </c>
      <c r="K770" s="182"/>
      <c r="L770" s="182"/>
      <c r="M770" s="182"/>
      <c r="N770" s="182"/>
    </row>
    <row r="771" spans="1:14" ht="15.75" customHeight="1" x14ac:dyDescent="0.3">
      <c r="A771" s="34">
        <v>770</v>
      </c>
      <c r="B771" s="34">
        <v>116</v>
      </c>
      <c r="C771" s="34">
        <v>207</v>
      </c>
      <c r="D771" s="34">
        <v>3</v>
      </c>
      <c r="E771" s="179">
        <v>43521</v>
      </c>
      <c r="F771" s="180">
        <v>5263</v>
      </c>
      <c r="G771" s="34">
        <v>8282</v>
      </c>
      <c r="H771" s="180">
        <v>7679</v>
      </c>
      <c r="I771" s="34"/>
      <c r="J771" s="181">
        <f t="shared" si="0"/>
        <v>24.95860927152318</v>
      </c>
      <c r="K771" s="182"/>
      <c r="L771" s="182"/>
      <c r="M771" s="182"/>
      <c r="N771" s="182"/>
    </row>
    <row r="772" spans="1:14" ht="15.75" customHeight="1" x14ac:dyDescent="0.3">
      <c r="A772" s="34">
        <v>771</v>
      </c>
      <c r="B772" s="34">
        <v>117</v>
      </c>
      <c r="C772" s="34">
        <v>208</v>
      </c>
      <c r="D772" s="34">
        <v>3</v>
      </c>
      <c r="E772" s="179">
        <v>43521</v>
      </c>
      <c r="F772" s="180">
        <v>5221</v>
      </c>
      <c r="G772" s="34">
        <v>8579</v>
      </c>
      <c r="H772" s="180">
        <v>7584</v>
      </c>
      <c r="I772" s="34">
        <v>9</v>
      </c>
      <c r="J772" s="181">
        <f t="shared" si="0"/>
        <v>42.107490478205669</v>
      </c>
      <c r="K772" s="182"/>
      <c r="L772" s="182"/>
      <c r="M772" s="182"/>
      <c r="N772" s="182"/>
    </row>
    <row r="773" spans="1:14" ht="15.75" customHeight="1" x14ac:dyDescent="0.3">
      <c r="A773" s="34">
        <v>772</v>
      </c>
      <c r="B773" s="34">
        <v>118</v>
      </c>
      <c r="C773" s="34">
        <v>208</v>
      </c>
      <c r="D773" s="34">
        <v>3</v>
      </c>
      <c r="E773" s="179">
        <v>43521</v>
      </c>
      <c r="F773" s="180">
        <v>5249</v>
      </c>
      <c r="G773" s="34">
        <v>8602</v>
      </c>
      <c r="H773" s="180">
        <v>7631</v>
      </c>
      <c r="I773" s="34"/>
      <c r="J773" s="181">
        <f t="shared" si="0"/>
        <v>40.764063811922753</v>
      </c>
      <c r="K773" s="182"/>
      <c r="L773" s="182"/>
      <c r="M773" s="182"/>
      <c r="N773" s="182"/>
    </row>
    <row r="774" spans="1:14" ht="15.75" customHeight="1" x14ac:dyDescent="0.3">
      <c r="A774" s="34">
        <v>773</v>
      </c>
      <c r="B774" s="34">
        <v>119</v>
      </c>
      <c r="C774" s="34">
        <v>212</v>
      </c>
      <c r="D774" s="34">
        <v>3</v>
      </c>
      <c r="E774" s="179">
        <v>43521</v>
      </c>
      <c r="F774" s="180">
        <v>5212</v>
      </c>
      <c r="G774" s="34">
        <v>7240</v>
      </c>
      <c r="H774" s="180">
        <v>6881</v>
      </c>
      <c r="I774" s="34">
        <v>9</v>
      </c>
      <c r="J774" s="181">
        <f t="shared" si="0"/>
        <v>21.509886159376872</v>
      </c>
      <c r="K774" s="182"/>
      <c r="L774" s="182"/>
      <c r="M774" s="182"/>
      <c r="N774" s="182"/>
    </row>
    <row r="775" spans="1:14" ht="15.75" customHeight="1" x14ac:dyDescent="0.3">
      <c r="A775" s="34">
        <v>774</v>
      </c>
      <c r="B775" s="34">
        <v>120</v>
      </c>
      <c r="C775" s="34">
        <v>212</v>
      </c>
      <c r="D775" s="34">
        <v>3</v>
      </c>
      <c r="E775" s="179">
        <v>43521</v>
      </c>
      <c r="F775" s="180">
        <v>5196</v>
      </c>
      <c r="G775" s="34">
        <v>7325</v>
      </c>
      <c r="H775" s="180">
        <v>6958</v>
      </c>
      <c r="I775" s="34"/>
      <c r="J775" s="181">
        <f t="shared" si="0"/>
        <v>20.828603859250851</v>
      </c>
      <c r="K775" s="182"/>
      <c r="L775" s="182"/>
      <c r="M775" s="182"/>
      <c r="N775" s="182"/>
    </row>
    <row r="776" spans="1:14" ht="15.75" customHeight="1" x14ac:dyDescent="0.3">
      <c r="A776" s="34">
        <v>775</v>
      </c>
      <c r="B776" s="34">
        <v>121</v>
      </c>
      <c r="C776" s="34">
        <v>213</v>
      </c>
      <c r="D776" s="34">
        <v>3</v>
      </c>
      <c r="E776" s="179">
        <v>43521</v>
      </c>
      <c r="F776" s="180">
        <v>5262</v>
      </c>
      <c r="G776" s="34">
        <v>8610</v>
      </c>
      <c r="H776" s="180">
        <v>7631</v>
      </c>
      <c r="I776" s="34">
        <v>8</v>
      </c>
      <c r="J776" s="181">
        <f t="shared" si="0"/>
        <v>41.325453777965386</v>
      </c>
      <c r="K776" s="182"/>
      <c r="L776" s="182"/>
      <c r="M776" s="182"/>
      <c r="N776" s="182"/>
    </row>
    <row r="777" spans="1:14" ht="15.75" customHeight="1" x14ac:dyDescent="0.3">
      <c r="A777" s="34">
        <v>776</v>
      </c>
      <c r="B777" s="34">
        <v>122</v>
      </c>
      <c r="C777" s="34">
        <v>213</v>
      </c>
      <c r="D777" s="34">
        <v>3</v>
      </c>
      <c r="E777" s="179">
        <v>43521</v>
      </c>
      <c r="F777" s="180">
        <v>5223</v>
      </c>
      <c r="G777" s="34">
        <v>8623</v>
      </c>
      <c r="H777" s="180">
        <v>7621</v>
      </c>
      <c r="I777" s="34"/>
      <c r="J777" s="181">
        <f t="shared" si="0"/>
        <v>41.784820683903249</v>
      </c>
      <c r="K777" s="182"/>
      <c r="L777" s="182"/>
      <c r="M777" s="182"/>
      <c r="N777" s="182"/>
    </row>
    <row r="778" spans="1:14" ht="15.75" customHeight="1" x14ac:dyDescent="0.3">
      <c r="A778" s="34">
        <v>777</v>
      </c>
      <c r="B778" s="34">
        <v>123</v>
      </c>
      <c r="C778" s="34">
        <v>214</v>
      </c>
      <c r="D778" s="34">
        <v>3</v>
      </c>
      <c r="E778" s="179">
        <v>43521</v>
      </c>
      <c r="F778" s="180">
        <v>5241</v>
      </c>
      <c r="G778" s="34">
        <v>8944</v>
      </c>
      <c r="H778" s="180">
        <v>7861</v>
      </c>
      <c r="I778" s="34">
        <v>7</v>
      </c>
      <c r="J778" s="181">
        <f t="shared" si="0"/>
        <v>41.335877862595424</v>
      </c>
      <c r="K778" s="182"/>
      <c r="L778" s="182"/>
      <c r="M778" s="182"/>
      <c r="N778" s="182"/>
    </row>
    <row r="779" spans="1:14" ht="15.75" customHeight="1" x14ac:dyDescent="0.3">
      <c r="A779" s="34">
        <v>778</v>
      </c>
      <c r="B779" s="34">
        <v>124</v>
      </c>
      <c r="C779" s="34">
        <v>214</v>
      </c>
      <c r="D779" s="34">
        <v>3</v>
      </c>
      <c r="E779" s="179">
        <v>43521</v>
      </c>
      <c r="F779" s="180">
        <v>5265</v>
      </c>
      <c r="G779" s="34">
        <v>8834</v>
      </c>
      <c r="H779" s="180">
        <v>7815</v>
      </c>
      <c r="I779" s="34"/>
      <c r="J779" s="181">
        <f t="shared" si="0"/>
        <v>39.96078431372549</v>
      </c>
      <c r="K779" s="182"/>
      <c r="L779" s="182"/>
      <c r="M779" s="182"/>
      <c r="N779" s="182"/>
    </row>
    <row r="780" spans="1:14" ht="15.75" customHeight="1" x14ac:dyDescent="0.3">
      <c r="A780" s="34">
        <v>779</v>
      </c>
      <c r="B780" s="34">
        <v>125</v>
      </c>
      <c r="C780" s="34">
        <v>215</v>
      </c>
      <c r="D780" s="34">
        <v>3</v>
      </c>
      <c r="E780" s="179">
        <v>43521</v>
      </c>
      <c r="F780" s="180">
        <v>5217</v>
      </c>
      <c r="G780" s="34">
        <v>8530</v>
      </c>
      <c r="H780" s="180">
        <v>7659</v>
      </c>
      <c r="I780" s="34">
        <v>8</v>
      </c>
      <c r="J780" s="181">
        <f t="shared" si="0"/>
        <v>35.667485667485664</v>
      </c>
      <c r="K780" s="182"/>
      <c r="L780" s="182"/>
      <c r="M780" s="182"/>
      <c r="N780" s="182"/>
    </row>
    <row r="781" spans="1:14" ht="15.75" customHeight="1" x14ac:dyDescent="0.3">
      <c r="A781" s="34">
        <v>780</v>
      </c>
      <c r="B781" s="34">
        <v>126</v>
      </c>
      <c r="C781" s="34">
        <v>215</v>
      </c>
      <c r="D781" s="34">
        <v>3</v>
      </c>
      <c r="E781" s="179">
        <v>43521</v>
      </c>
      <c r="F781" s="180">
        <v>5232</v>
      </c>
      <c r="G781" s="34">
        <v>8614</v>
      </c>
      <c r="H781" s="180">
        <v>7723</v>
      </c>
      <c r="I781" s="34"/>
      <c r="J781" s="181">
        <f t="shared" si="0"/>
        <v>35.76876756322762</v>
      </c>
      <c r="K781" s="182"/>
      <c r="L781" s="182"/>
      <c r="M781" s="182"/>
      <c r="N781" s="182"/>
    </row>
    <row r="782" spans="1:14" ht="15.75" customHeight="1" x14ac:dyDescent="0.3">
      <c r="A782" s="34">
        <v>781</v>
      </c>
      <c r="B782" s="34">
        <v>127</v>
      </c>
      <c r="C782" s="34">
        <v>216</v>
      </c>
      <c r="D782" s="34">
        <v>3</v>
      </c>
      <c r="E782" s="179">
        <v>43521</v>
      </c>
      <c r="F782" s="180">
        <v>5247</v>
      </c>
      <c r="G782" s="34">
        <v>7064</v>
      </c>
      <c r="H782" s="180">
        <v>6741</v>
      </c>
      <c r="I782" s="34">
        <v>9</v>
      </c>
      <c r="J782" s="181">
        <f t="shared" si="0"/>
        <v>21.619812583668004</v>
      </c>
      <c r="K782" s="182"/>
      <c r="L782" s="182"/>
      <c r="M782" s="182"/>
      <c r="N782" s="182"/>
    </row>
    <row r="783" spans="1:14" ht="15.75" customHeight="1" x14ac:dyDescent="0.3">
      <c r="A783" s="34">
        <v>782</v>
      </c>
      <c r="B783" s="34">
        <v>128</v>
      </c>
      <c r="C783" s="34">
        <v>216</v>
      </c>
      <c r="D783" s="34">
        <v>3</v>
      </c>
      <c r="E783" s="179">
        <v>43521</v>
      </c>
      <c r="F783" s="180">
        <v>5213</v>
      </c>
      <c r="G783" s="34">
        <v>6966</v>
      </c>
      <c r="H783" s="180">
        <v>6647</v>
      </c>
      <c r="I783" s="34"/>
      <c r="J783" s="181">
        <f t="shared" si="0"/>
        <v>22.245467224546722</v>
      </c>
      <c r="K783" s="182"/>
      <c r="L783" s="182"/>
      <c r="M783" s="182"/>
      <c r="N783" s="182"/>
    </row>
    <row r="784" spans="1:14" ht="15.75" customHeight="1" x14ac:dyDescent="0.3">
      <c r="A784" s="34">
        <v>783</v>
      </c>
      <c r="B784" s="34">
        <v>129</v>
      </c>
      <c r="C784" s="34">
        <v>217</v>
      </c>
      <c r="D784" s="34">
        <v>3</v>
      </c>
      <c r="E784" s="179">
        <v>43521</v>
      </c>
      <c r="F784" s="180">
        <v>5238</v>
      </c>
      <c r="G784" s="34">
        <v>7968</v>
      </c>
      <c r="H784" s="180">
        <v>7392</v>
      </c>
      <c r="I784" s="34">
        <v>5</v>
      </c>
      <c r="J784" s="181">
        <f t="shared" si="0"/>
        <v>26.740947075208915</v>
      </c>
      <c r="K784" s="182"/>
      <c r="L784" s="182"/>
      <c r="M784" s="182"/>
      <c r="N784" s="182"/>
    </row>
    <row r="785" spans="1:14" ht="15.75" customHeight="1" x14ac:dyDescent="0.3">
      <c r="A785" s="34">
        <v>784</v>
      </c>
      <c r="B785" s="34">
        <v>130</v>
      </c>
      <c r="C785" s="34">
        <v>217</v>
      </c>
      <c r="D785" s="34">
        <v>3</v>
      </c>
      <c r="E785" s="179">
        <v>43521</v>
      </c>
      <c r="F785" s="180">
        <v>5212</v>
      </c>
      <c r="G785" s="34">
        <v>8029</v>
      </c>
      <c r="H785" s="180">
        <v>7449</v>
      </c>
      <c r="I785" s="34"/>
      <c r="J785" s="181">
        <f t="shared" si="0"/>
        <v>25.927581582476535</v>
      </c>
      <c r="K785" s="182"/>
      <c r="L785" s="182"/>
      <c r="M785" s="182"/>
      <c r="N785" s="182"/>
    </row>
    <row r="786" spans="1:14" ht="15.75" customHeight="1" x14ac:dyDescent="0.3">
      <c r="A786" s="34">
        <v>785</v>
      </c>
      <c r="B786" s="34">
        <v>131</v>
      </c>
      <c r="C786" s="34">
        <v>218</v>
      </c>
      <c r="D786" s="34">
        <v>3</v>
      </c>
      <c r="E786" s="179">
        <v>43521</v>
      </c>
      <c r="F786" s="180">
        <v>5209</v>
      </c>
      <c r="G786" s="34">
        <v>8310</v>
      </c>
      <c r="H786" s="180">
        <v>7304</v>
      </c>
      <c r="I786" s="34">
        <v>7</v>
      </c>
      <c r="J786" s="181">
        <f t="shared" si="0"/>
        <v>48.019093078758949</v>
      </c>
      <c r="K786" s="182"/>
      <c r="L786" s="182"/>
      <c r="M786" s="182"/>
      <c r="N786" s="182"/>
    </row>
    <row r="787" spans="1:14" ht="15.75" customHeight="1" x14ac:dyDescent="0.3">
      <c r="A787" s="34">
        <v>786</v>
      </c>
      <c r="B787" s="34">
        <v>132</v>
      </c>
      <c r="C787" s="34">
        <v>218</v>
      </c>
      <c r="D787" s="34">
        <v>3</v>
      </c>
      <c r="E787" s="179">
        <v>43521</v>
      </c>
      <c r="F787" s="180">
        <v>5233</v>
      </c>
      <c r="G787" s="34">
        <v>8834</v>
      </c>
      <c r="H787" s="180">
        <v>7693</v>
      </c>
      <c r="I787" s="34"/>
      <c r="J787" s="181">
        <f t="shared" si="0"/>
        <v>46.382113821138212</v>
      </c>
      <c r="K787" s="182"/>
      <c r="L787" s="182"/>
      <c r="M787" s="182"/>
      <c r="N787" s="182"/>
    </row>
    <row r="788" spans="1:14" ht="15.75" customHeight="1" x14ac:dyDescent="0.3">
      <c r="A788" s="34">
        <v>787</v>
      </c>
      <c r="B788" s="34">
        <v>133</v>
      </c>
      <c r="C788" s="34">
        <v>219</v>
      </c>
      <c r="D788" s="34">
        <v>3</v>
      </c>
      <c r="E788" s="179">
        <v>43521</v>
      </c>
      <c r="F788" s="180">
        <v>5286</v>
      </c>
      <c r="G788" s="34">
        <v>8553</v>
      </c>
      <c r="H788" s="180">
        <v>7962</v>
      </c>
      <c r="I788" s="34">
        <v>6</v>
      </c>
      <c r="J788" s="181">
        <f t="shared" si="0"/>
        <v>22.085201793721971</v>
      </c>
      <c r="K788" s="182"/>
      <c r="L788" s="182"/>
      <c r="M788" s="182"/>
      <c r="N788" s="182"/>
    </row>
    <row r="789" spans="1:14" ht="15.75" customHeight="1" x14ac:dyDescent="0.3">
      <c r="A789" s="34">
        <v>788</v>
      </c>
      <c r="B789" s="34">
        <v>134</v>
      </c>
      <c r="C789" s="34">
        <v>219</v>
      </c>
      <c r="D789" s="34">
        <v>3</v>
      </c>
      <c r="E789" s="179">
        <v>43521</v>
      </c>
      <c r="F789" s="180">
        <v>5220</v>
      </c>
      <c r="G789" s="34">
        <v>8234</v>
      </c>
      <c r="H789" s="180">
        <v>7712</v>
      </c>
      <c r="I789" s="34"/>
      <c r="J789" s="181">
        <f t="shared" si="0"/>
        <v>20.947030497592294</v>
      </c>
      <c r="K789" s="182"/>
      <c r="L789" s="182"/>
      <c r="M789" s="182"/>
      <c r="N789" s="182"/>
    </row>
    <row r="790" spans="1:14" ht="15.75" customHeight="1" x14ac:dyDescent="0.3">
      <c r="A790" s="34">
        <v>789</v>
      </c>
      <c r="B790" s="34">
        <v>135</v>
      </c>
      <c r="C790" s="34">
        <v>222</v>
      </c>
      <c r="D790" s="34">
        <v>3</v>
      </c>
      <c r="E790" s="179">
        <v>43521</v>
      </c>
      <c r="F790" s="180">
        <v>5240</v>
      </c>
      <c r="G790" s="34">
        <v>8888</v>
      </c>
      <c r="H790" s="180">
        <v>7853</v>
      </c>
      <c r="I790" s="34">
        <v>6</v>
      </c>
      <c r="J790" s="181">
        <f t="shared" si="0"/>
        <v>39.609644087256029</v>
      </c>
      <c r="K790" s="182"/>
      <c r="L790" s="182"/>
      <c r="M790" s="182"/>
      <c r="N790" s="182"/>
    </row>
    <row r="791" spans="1:14" ht="15.75" customHeight="1" x14ac:dyDescent="0.3">
      <c r="A791" s="34">
        <v>790</v>
      </c>
      <c r="B791" s="34">
        <v>136</v>
      </c>
      <c r="C791" s="34">
        <v>222</v>
      </c>
      <c r="D791" s="34">
        <v>3</v>
      </c>
      <c r="E791" s="179">
        <v>43521</v>
      </c>
      <c r="F791" s="180">
        <v>5219</v>
      </c>
      <c r="G791" s="34">
        <v>8907</v>
      </c>
      <c r="H791" s="180">
        <v>7842</v>
      </c>
      <c r="I791" s="34"/>
      <c r="J791" s="181">
        <f t="shared" si="0"/>
        <v>40.602363705680517</v>
      </c>
      <c r="K791" s="182"/>
      <c r="L791" s="182"/>
      <c r="M791" s="182"/>
      <c r="N791" s="182"/>
    </row>
    <row r="792" spans="1:14" ht="15.75" customHeight="1" x14ac:dyDescent="0.3">
      <c r="A792" s="34">
        <v>791</v>
      </c>
      <c r="B792" s="34">
        <v>137</v>
      </c>
      <c r="C792" s="34">
        <v>224</v>
      </c>
      <c r="D792" s="34">
        <v>3</v>
      </c>
      <c r="E792" s="179">
        <v>43521</v>
      </c>
      <c r="F792" s="180">
        <v>5220</v>
      </c>
      <c r="G792" s="34">
        <v>7402</v>
      </c>
      <c r="H792" s="180">
        <v>6980</v>
      </c>
      <c r="I792" s="34">
        <v>6</v>
      </c>
      <c r="J792" s="181">
        <f t="shared" si="0"/>
        <v>23.977272727272727</v>
      </c>
      <c r="K792" s="182"/>
      <c r="L792" s="182"/>
      <c r="M792" s="182"/>
      <c r="N792" s="182"/>
    </row>
    <row r="793" spans="1:14" ht="15.75" customHeight="1" x14ac:dyDescent="0.3">
      <c r="A793" s="34">
        <v>792</v>
      </c>
      <c r="B793" s="34">
        <v>138</v>
      </c>
      <c r="C793" s="34">
        <v>224</v>
      </c>
      <c r="D793" s="34">
        <v>3</v>
      </c>
      <c r="E793" s="179">
        <v>43521</v>
      </c>
      <c r="F793" s="180">
        <v>5222</v>
      </c>
      <c r="G793" s="34">
        <v>7349</v>
      </c>
      <c r="H793" s="180">
        <v>6948</v>
      </c>
      <c r="I793" s="34"/>
      <c r="J793" s="181">
        <f t="shared" si="0"/>
        <v>23.232908458864426</v>
      </c>
      <c r="K793" s="182"/>
      <c r="L793" s="182"/>
      <c r="M793" s="182"/>
      <c r="N793" s="182"/>
    </row>
    <row r="794" spans="1:14" ht="15.75" customHeight="1" x14ac:dyDescent="0.3">
      <c r="A794" s="34">
        <v>793</v>
      </c>
      <c r="B794" s="34">
        <v>139</v>
      </c>
      <c r="C794" s="34">
        <v>228</v>
      </c>
      <c r="D794" s="34">
        <v>3</v>
      </c>
      <c r="E794" s="179">
        <v>43521</v>
      </c>
      <c r="F794" s="180">
        <v>5218</v>
      </c>
      <c r="G794" s="34">
        <v>7383</v>
      </c>
      <c r="H794" s="180">
        <v>7033</v>
      </c>
      <c r="I794" s="34">
        <v>5</v>
      </c>
      <c r="J794" s="181">
        <f t="shared" si="0"/>
        <v>19.28374655647383</v>
      </c>
      <c r="K794" s="182"/>
      <c r="L794" s="182"/>
      <c r="M794" s="182"/>
      <c r="N794" s="182"/>
    </row>
    <row r="795" spans="1:14" ht="15.75" customHeight="1" x14ac:dyDescent="0.3">
      <c r="A795" s="34">
        <v>794</v>
      </c>
      <c r="B795" s="34">
        <v>140</v>
      </c>
      <c r="C795" s="34">
        <v>228</v>
      </c>
      <c r="D795" s="34">
        <v>3</v>
      </c>
      <c r="E795" s="179">
        <v>43521</v>
      </c>
      <c r="F795" s="180">
        <v>5241</v>
      </c>
      <c r="G795" s="34">
        <v>7440</v>
      </c>
      <c r="H795" s="180">
        <v>7078</v>
      </c>
      <c r="I795" s="34"/>
      <c r="J795" s="181">
        <f t="shared" si="0"/>
        <v>19.706042460533478</v>
      </c>
      <c r="K795" s="182"/>
      <c r="L795" s="182"/>
      <c r="M795" s="182"/>
      <c r="N795" s="182"/>
    </row>
    <row r="796" spans="1:14" ht="15.75" customHeight="1" x14ac:dyDescent="0.3">
      <c r="A796" s="34">
        <v>795</v>
      </c>
      <c r="B796" s="34">
        <v>141</v>
      </c>
      <c r="C796" s="34">
        <v>229</v>
      </c>
      <c r="D796" s="34">
        <v>3</v>
      </c>
      <c r="E796" s="179">
        <v>43521</v>
      </c>
      <c r="F796" s="180">
        <v>5187</v>
      </c>
      <c r="G796" s="34">
        <v>8506</v>
      </c>
      <c r="H796" s="180">
        <v>7729</v>
      </c>
      <c r="I796" s="34">
        <v>8</v>
      </c>
      <c r="J796" s="181">
        <f t="shared" si="0"/>
        <v>30.56648308418568</v>
      </c>
      <c r="K796" s="182"/>
      <c r="L796" s="182"/>
      <c r="M796" s="182"/>
      <c r="N796" s="182"/>
    </row>
    <row r="797" spans="1:14" ht="15.75" customHeight="1" x14ac:dyDescent="0.3">
      <c r="A797" s="34">
        <v>796</v>
      </c>
      <c r="B797" s="34">
        <v>142</v>
      </c>
      <c r="C797" s="34">
        <v>229</v>
      </c>
      <c r="D797" s="34">
        <v>3</v>
      </c>
      <c r="E797" s="179">
        <v>43521</v>
      </c>
      <c r="F797" s="180">
        <v>5229</v>
      </c>
      <c r="G797" s="34">
        <v>8690</v>
      </c>
      <c r="H797" s="180">
        <v>7833</v>
      </c>
      <c r="I797" s="34"/>
      <c r="J797" s="181">
        <f t="shared" si="0"/>
        <v>32.91090629800307</v>
      </c>
      <c r="K797" s="182"/>
      <c r="L797" s="182"/>
      <c r="M797" s="182"/>
      <c r="N797" s="182"/>
    </row>
    <row r="798" spans="1:14" ht="15.75" customHeight="1" x14ac:dyDescent="0.3">
      <c r="A798" s="34">
        <v>797</v>
      </c>
      <c r="B798" s="34">
        <v>143</v>
      </c>
      <c r="C798" s="34">
        <v>230</v>
      </c>
      <c r="D798" s="34">
        <v>3</v>
      </c>
      <c r="E798" s="179">
        <v>43521</v>
      </c>
      <c r="F798" s="180">
        <v>5229</v>
      </c>
      <c r="G798" s="34">
        <v>7856</v>
      </c>
      <c r="H798" s="180">
        <v>7281</v>
      </c>
      <c r="I798" s="34">
        <v>7</v>
      </c>
      <c r="J798" s="181">
        <f t="shared" si="0"/>
        <v>28.02144249512671</v>
      </c>
      <c r="K798" s="182"/>
      <c r="L798" s="182"/>
      <c r="M798" s="182"/>
      <c r="N798" s="182"/>
    </row>
    <row r="799" spans="1:14" ht="15.75" customHeight="1" x14ac:dyDescent="0.3">
      <c r="A799" s="34">
        <v>798</v>
      </c>
      <c r="B799" s="34">
        <v>144</v>
      </c>
      <c r="C799" s="34">
        <v>230</v>
      </c>
      <c r="D799" s="34">
        <v>3</v>
      </c>
      <c r="E799" s="179">
        <v>43521</v>
      </c>
      <c r="F799" s="180">
        <v>5238</v>
      </c>
      <c r="G799" s="34">
        <v>7919</v>
      </c>
      <c r="H799" s="180">
        <v>7342</v>
      </c>
      <c r="I799" s="34"/>
      <c r="J799" s="181">
        <f t="shared" si="0"/>
        <v>27.423954372623577</v>
      </c>
      <c r="K799" s="182"/>
      <c r="L799" s="182"/>
      <c r="M799" s="182"/>
      <c r="N799" s="182"/>
    </row>
    <row r="800" spans="1:14" ht="15.75" customHeight="1" x14ac:dyDescent="0.3">
      <c r="A800" s="34">
        <v>799</v>
      </c>
      <c r="B800" s="34">
        <v>145</v>
      </c>
      <c r="C800" s="34">
        <v>231</v>
      </c>
      <c r="D800" s="34">
        <v>3</v>
      </c>
      <c r="E800" s="179">
        <v>43521</v>
      </c>
      <c r="F800" s="180">
        <v>5181</v>
      </c>
      <c r="G800" s="34">
        <v>9274</v>
      </c>
      <c r="H800" s="180">
        <v>8023</v>
      </c>
      <c r="I800" s="34">
        <v>8</v>
      </c>
      <c r="J800" s="181">
        <f t="shared" si="0"/>
        <v>44.018296973962002</v>
      </c>
      <c r="K800" s="182"/>
      <c r="L800" s="182"/>
      <c r="M800" s="182"/>
      <c r="N800" s="182"/>
    </row>
    <row r="801" spans="1:14" ht="15.75" customHeight="1" x14ac:dyDescent="0.3">
      <c r="A801" s="34">
        <v>800</v>
      </c>
      <c r="B801" s="34">
        <v>146</v>
      </c>
      <c r="C801" s="34">
        <v>231</v>
      </c>
      <c r="D801" s="34">
        <v>3</v>
      </c>
      <c r="E801" s="179">
        <v>43521</v>
      </c>
      <c r="F801" s="180">
        <v>5179</v>
      </c>
      <c r="G801" s="34">
        <v>9371</v>
      </c>
      <c r="H801" s="180">
        <v>8086</v>
      </c>
      <c r="I801" s="34"/>
      <c r="J801" s="181">
        <f t="shared" si="0"/>
        <v>44.203646370829034</v>
      </c>
      <c r="K801" s="182"/>
      <c r="L801" s="182"/>
      <c r="M801" s="182"/>
      <c r="N801" s="182"/>
    </row>
    <row r="802" spans="1:14" ht="15.75" customHeight="1" x14ac:dyDescent="0.3">
      <c r="A802" s="34">
        <v>801</v>
      </c>
      <c r="B802" s="34">
        <v>147</v>
      </c>
      <c r="C802" s="34">
        <v>234</v>
      </c>
      <c r="D802" s="34">
        <v>3</v>
      </c>
      <c r="E802" s="179">
        <v>43521</v>
      </c>
      <c r="F802" s="180">
        <v>5265</v>
      </c>
      <c r="G802" s="34">
        <v>8733</v>
      </c>
      <c r="H802" s="180">
        <v>7628</v>
      </c>
      <c r="I802" s="34">
        <v>7</v>
      </c>
      <c r="J802" s="181">
        <f t="shared" si="0"/>
        <v>46.762589928057551</v>
      </c>
      <c r="K802" s="182"/>
      <c r="L802" s="182"/>
      <c r="M802" s="182"/>
      <c r="N802" s="182"/>
    </row>
    <row r="803" spans="1:14" ht="15.75" customHeight="1" x14ac:dyDescent="0.3">
      <c r="A803" s="34">
        <v>802</v>
      </c>
      <c r="B803" s="34">
        <v>148</v>
      </c>
      <c r="C803" s="34">
        <v>234</v>
      </c>
      <c r="D803" s="34">
        <v>3</v>
      </c>
      <c r="E803" s="179">
        <v>43521</v>
      </c>
      <c r="F803" s="180">
        <v>5186</v>
      </c>
      <c r="G803" s="34">
        <v>8470</v>
      </c>
      <c r="H803" s="180">
        <v>7396</v>
      </c>
      <c r="I803" s="34"/>
      <c r="J803" s="181">
        <f t="shared" si="0"/>
        <v>48.597285067873301</v>
      </c>
      <c r="K803" s="182"/>
      <c r="L803" s="182"/>
      <c r="M803" s="182"/>
      <c r="N803" s="182"/>
    </row>
    <row r="804" spans="1:14" ht="15.75" customHeight="1" x14ac:dyDescent="0.3">
      <c r="A804" s="34">
        <v>803</v>
      </c>
      <c r="B804" s="34">
        <v>149</v>
      </c>
      <c r="C804" s="34">
        <v>235</v>
      </c>
      <c r="D804" s="34">
        <v>3</v>
      </c>
      <c r="E804" s="179">
        <v>43521</v>
      </c>
      <c r="F804" s="180">
        <v>5222</v>
      </c>
      <c r="G804" s="34">
        <v>8588</v>
      </c>
      <c r="H804" s="180">
        <v>7510</v>
      </c>
      <c r="I804" s="34">
        <v>7</v>
      </c>
      <c r="J804" s="181">
        <f t="shared" si="0"/>
        <v>47.115384615384613</v>
      </c>
      <c r="K804" s="182"/>
      <c r="L804" s="182"/>
      <c r="M804" s="182"/>
      <c r="N804" s="182"/>
    </row>
    <row r="805" spans="1:14" ht="15.75" customHeight="1" x14ac:dyDescent="0.3">
      <c r="A805" s="34">
        <v>804</v>
      </c>
      <c r="B805" s="34">
        <v>150</v>
      </c>
      <c r="C805" s="34">
        <v>235</v>
      </c>
      <c r="D805" s="34">
        <v>3</v>
      </c>
      <c r="E805" s="179">
        <v>43521</v>
      </c>
      <c r="F805" s="180">
        <v>5188</v>
      </c>
      <c r="G805" s="34">
        <v>8622</v>
      </c>
      <c r="H805" s="180">
        <v>7531</v>
      </c>
      <c r="I805" s="34"/>
      <c r="J805" s="181">
        <f t="shared" si="0"/>
        <v>46.564233888177547</v>
      </c>
      <c r="K805" s="182"/>
      <c r="L805" s="182"/>
      <c r="M805" s="182"/>
      <c r="N805" s="182"/>
    </row>
    <row r="806" spans="1:14" ht="15.75" customHeight="1" x14ac:dyDescent="0.3">
      <c r="A806" s="34">
        <v>805</v>
      </c>
      <c r="B806" s="34">
        <v>151</v>
      </c>
      <c r="C806" s="34">
        <v>237</v>
      </c>
      <c r="D806" s="34">
        <v>3</v>
      </c>
      <c r="E806" s="179">
        <v>43521</v>
      </c>
      <c r="F806" s="180">
        <v>5221</v>
      </c>
      <c r="G806" s="34">
        <v>7923</v>
      </c>
      <c r="H806" s="180">
        <v>7118</v>
      </c>
      <c r="I806" s="34">
        <v>7</v>
      </c>
      <c r="J806" s="181">
        <f t="shared" si="0"/>
        <v>42.435424354243544</v>
      </c>
      <c r="K806" s="182"/>
      <c r="L806" s="182"/>
      <c r="M806" s="182"/>
      <c r="N806" s="182"/>
    </row>
    <row r="807" spans="1:14" ht="15.75" customHeight="1" x14ac:dyDescent="0.3">
      <c r="A807" s="34">
        <v>806</v>
      </c>
      <c r="B807" s="34">
        <v>152</v>
      </c>
      <c r="C807" s="34">
        <v>237</v>
      </c>
      <c r="D807" s="34">
        <v>3</v>
      </c>
      <c r="E807" s="179">
        <v>43521</v>
      </c>
      <c r="F807" s="180">
        <v>5292</v>
      </c>
      <c r="G807" s="34">
        <v>8023</v>
      </c>
      <c r="H807" s="180">
        <v>7254</v>
      </c>
      <c r="I807" s="34"/>
      <c r="J807" s="181">
        <f t="shared" si="0"/>
        <v>39.194699286442408</v>
      </c>
      <c r="K807" s="182"/>
      <c r="L807" s="182"/>
      <c r="M807" s="182"/>
      <c r="N807" s="182"/>
    </row>
    <row r="808" spans="1:14" ht="15.75" customHeight="1" x14ac:dyDescent="0.3">
      <c r="A808" s="34">
        <v>807</v>
      </c>
      <c r="B808" s="34">
        <v>153</v>
      </c>
      <c r="C808" s="34">
        <v>238</v>
      </c>
      <c r="D808" s="34">
        <v>3</v>
      </c>
      <c r="E808" s="179">
        <v>43521</v>
      </c>
      <c r="F808" s="180">
        <v>5238</v>
      </c>
      <c r="G808" s="34">
        <v>8636</v>
      </c>
      <c r="H808" s="180">
        <v>7510</v>
      </c>
      <c r="I808" s="34">
        <v>8</v>
      </c>
      <c r="J808" s="181">
        <f t="shared" si="0"/>
        <v>49.559859154929576</v>
      </c>
      <c r="K808" s="182"/>
      <c r="L808" s="182"/>
      <c r="M808" s="182"/>
      <c r="N808" s="182"/>
    </row>
    <row r="809" spans="1:14" ht="15.75" customHeight="1" x14ac:dyDescent="0.3">
      <c r="A809" s="34">
        <v>808</v>
      </c>
      <c r="B809" s="34">
        <v>154</v>
      </c>
      <c r="C809" s="34">
        <v>237</v>
      </c>
      <c r="D809" s="34">
        <v>3</v>
      </c>
      <c r="E809" s="179">
        <v>43521</v>
      </c>
      <c r="F809" s="180">
        <v>5194</v>
      </c>
      <c r="G809" s="34">
        <v>8695</v>
      </c>
      <c r="H809" s="180">
        <v>7506</v>
      </c>
      <c r="I809" s="34"/>
      <c r="J809" s="181">
        <f t="shared" si="0"/>
        <v>51.427335640138402</v>
      </c>
      <c r="K809" s="182"/>
      <c r="L809" s="182"/>
      <c r="M809" s="182"/>
      <c r="N809" s="182"/>
    </row>
    <row r="810" spans="1:14" ht="15.75" customHeight="1" x14ac:dyDescent="0.3">
      <c r="A810" s="34">
        <v>809</v>
      </c>
      <c r="B810" s="34">
        <v>155</v>
      </c>
      <c r="C810" s="34">
        <v>239</v>
      </c>
      <c r="D810" s="34">
        <v>3</v>
      </c>
      <c r="E810" s="179">
        <v>43521</v>
      </c>
      <c r="F810" s="180">
        <v>5181</v>
      </c>
      <c r="G810" s="34">
        <v>8085</v>
      </c>
      <c r="H810" s="180">
        <v>7473</v>
      </c>
      <c r="I810" s="34">
        <v>8</v>
      </c>
      <c r="J810" s="181">
        <f t="shared" si="0"/>
        <v>26.701570680628272</v>
      </c>
      <c r="K810" s="182"/>
      <c r="L810" s="182"/>
      <c r="M810" s="182"/>
      <c r="N810" s="182"/>
    </row>
    <row r="811" spans="1:14" ht="15.75" customHeight="1" x14ac:dyDescent="0.3">
      <c r="A811" s="34">
        <v>810</v>
      </c>
      <c r="B811" s="34">
        <v>156</v>
      </c>
      <c r="C811" s="34">
        <v>239</v>
      </c>
      <c r="D811" s="34">
        <v>3</v>
      </c>
      <c r="E811" s="179">
        <v>43521</v>
      </c>
      <c r="F811" s="180">
        <v>5171</v>
      </c>
      <c r="G811" s="34">
        <v>7981</v>
      </c>
      <c r="H811" s="180">
        <v>7391</v>
      </c>
      <c r="I811" s="34"/>
      <c r="J811" s="181">
        <f t="shared" si="0"/>
        <v>26.576576576576578</v>
      </c>
      <c r="K811" s="182"/>
      <c r="L811" s="182"/>
      <c r="M811" s="182"/>
      <c r="N811" s="182"/>
    </row>
    <row r="812" spans="1:14" ht="15.75" customHeight="1" x14ac:dyDescent="0.3">
      <c r="A812" s="34">
        <v>811</v>
      </c>
      <c r="B812" s="34">
        <v>157</v>
      </c>
      <c r="C812" s="34">
        <v>244</v>
      </c>
      <c r="D812" s="34">
        <v>3</v>
      </c>
      <c r="E812" s="179">
        <v>43521</v>
      </c>
      <c r="F812" s="180">
        <v>5319</v>
      </c>
      <c r="G812" s="34">
        <v>8111</v>
      </c>
      <c r="H812" s="180">
        <v>7583</v>
      </c>
      <c r="I812" s="34">
        <v>7</v>
      </c>
      <c r="J812" s="181">
        <f t="shared" si="0"/>
        <v>23.32155477031802</v>
      </c>
      <c r="K812" s="182"/>
      <c r="L812" s="182"/>
      <c r="M812" s="182"/>
      <c r="N812" s="182"/>
    </row>
    <row r="813" spans="1:14" ht="15.75" customHeight="1" x14ac:dyDescent="0.3">
      <c r="A813" s="34">
        <v>812</v>
      </c>
      <c r="B813" s="34">
        <v>158</v>
      </c>
      <c r="C813" s="34">
        <v>244</v>
      </c>
      <c r="D813" s="34">
        <v>3</v>
      </c>
      <c r="E813" s="179">
        <v>43521</v>
      </c>
      <c r="F813" s="180">
        <v>5219</v>
      </c>
      <c r="G813" s="34">
        <v>7937</v>
      </c>
      <c r="H813" s="180">
        <v>7470</v>
      </c>
      <c r="I813" s="34"/>
      <c r="J813" s="181">
        <f t="shared" si="0"/>
        <v>20.746334962239004</v>
      </c>
      <c r="K813" s="182"/>
      <c r="L813" s="182"/>
      <c r="M813" s="182"/>
      <c r="N813" s="182"/>
    </row>
    <row r="814" spans="1:14" ht="15.75" customHeight="1" x14ac:dyDescent="0.3">
      <c r="A814" s="34">
        <v>813</v>
      </c>
      <c r="B814" s="34">
        <v>159</v>
      </c>
      <c r="C814" s="34">
        <v>245</v>
      </c>
      <c r="D814" s="34">
        <v>3</v>
      </c>
      <c r="E814" s="179">
        <v>43521</v>
      </c>
      <c r="F814" s="180">
        <v>5300</v>
      </c>
      <c r="G814" s="34">
        <v>7421</v>
      </c>
      <c r="H814" s="180">
        <v>6897</v>
      </c>
      <c r="I814" s="34">
        <v>7</v>
      </c>
      <c r="J814" s="181">
        <f t="shared" si="0"/>
        <v>32.81152160300563</v>
      </c>
      <c r="K814" s="182"/>
      <c r="L814" s="182"/>
      <c r="M814" s="182"/>
      <c r="N814" s="182"/>
    </row>
    <row r="815" spans="1:14" ht="15.75" customHeight="1" x14ac:dyDescent="0.3">
      <c r="A815" s="34">
        <v>814</v>
      </c>
      <c r="B815" s="34">
        <v>160</v>
      </c>
      <c r="C815" s="34">
        <v>245</v>
      </c>
      <c r="D815" s="34">
        <v>3</v>
      </c>
      <c r="E815" s="179">
        <v>43521</v>
      </c>
      <c r="F815" s="180">
        <v>5234</v>
      </c>
      <c r="G815" s="34">
        <v>7723</v>
      </c>
      <c r="H815" s="180">
        <v>7092</v>
      </c>
      <c r="I815" s="34"/>
      <c r="J815" s="181">
        <f t="shared" si="0"/>
        <v>33.96124865446717</v>
      </c>
      <c r="K815" s="182"/>
      <c r="L815" s="182"/>
      <c r="M815" s="182"/>
      <c r="N815" s="182"/>
    </row>
    <row r="816" spans="1:14" ht="15.75" customHeight="1" x14ac:dyDescent="0.3">
      <c r="A816" s="34">
        <v>815</v>
      </c>
      <c r="B816" s="34">
        <v>161</v>
      </c>
      <c r="C816" s="34">
        <v>247</v>
      </c>
      <c r="D816" s="34">
        <v>3</v>
      </c>
      <c r="E816" s="179">
        <v>43521</v>
      </c>
      <c r="F816" s="180">
        <v>5264</v>
      </c>
      <c r="G816" s="34">
        <v>7308</v>
      </c>
      <c r="H816" s="180">
        <v>6901</v>
      </c>
      <c r="I816" s="34">
        <v>6</v>
      </c>
      <c r="J816" s="181">
        <f t="shared" si="0"/>
        <v>24.862553451435552</v>
      </c>
      <c r="K816" s="182"/>
      <c r="L816" s="182"/>
      <c r="M816" s="182"/>
      <c r="N816" s="182"/>
    </row>
    <row r="817" spans="1:14" ht="15.75" customHeight="1" x14ac:dyDescent="0.3">
      <c r="A817" s="34">
        <v>816</v>
      </c>
      <c r="B817" s="34">
        <v>162</v>
      </c>
      <c r="C817" s="34">
        <v>247</v>
      </c>
      <c r="D817" s="34">
        <v>3</v>
      </c>
      <c r="E817" s="179">
        <v>43521</v>
      </c>
      <c r="F817" s="180">
        <v>5232</v>
      </c>
      <c r="G817" s="34">
        <v>7360</v>
      </c>
      <c r="H817" s="180">
        <v>6944</v>
      </c>
      <c r="I817" s="34"/>
      <c r="J817" s="181">
        <f t="shared" si="0"/>
        <v>24.299065420560748</v>
      </c>
      <c r="K817" s="182"/>
      <c r="L817" s="182"/>
      <c r="M817" s="182"/>
      <c r="N817" s="182"/>
    </row>
    <row r="818" spans="1:14" ht="15.75" customHeight="1" x14ac:dyDescent="0.3">
      <c r="A818" s="34">
        <v>817</v>
      </c>
      <c r="B818" s="34">
        <v>163</v>
      </c>
      <c r="C818" s="34">
        <v>248</v>
      </c>
      <c r="D818" s="34">
        <v>3</v>
      </c>
      <c r="E818" s="179">
        <v>43521</v>
      </c>
      <c r="F818" s="180">
        <v>5193</v>
      </c>
      <c r="G818" s="34">
        <v>9907</v>
      </c>
      <c r="H818" s="180">
        <v>8301</v>
      </c>
      <c r="I818" s="34">
        <v>8</v>
      </c>
      <c r="J818" s="181">
        <f t="shared" si="0"/>
        <v>51.673101673101677</v>
      </c>
      <c r="K818" s="182"/>
      <c r="L818" s="182"/>
      <c r="M818" s="182"/>
      <c r="N818" s="182"/>
    </row>
    <row r="819" spans="1:14" ht="15.75" customHeight="1" x14ac:dyDescent="0.3">
      <c r="A819" s="34">
        <v>818</v>
      </c>
      <c r="B819" s="34">
        <v>164</v>
      </c>
      <c r="C819" s="34">
        <v>248</v>
      </c>
      <c r="D819" s="34">
        <v>3</v>
      </c>
      <c r="E819" s="179">
        <v>43521</v>
      </c>
      <c r="F819" s="180">
        <v>5245</v>
      </c>
      <c r="G819" s="34">
        <v>10256</v>
      </c>
      <c r="H819" s="180">
        <v>8563</v>
      </c>
      <c r="I819" s="34"/>
      <c r="J819" s="181">
        <f t="shared" si="0"/>
        <v>51.024713682941538</v>
      </c>
      <c r="K819" s="182"/>
      <c r="L819" s="182"/>
      <c r="M819" s="182"/>
      <c r="N819" s="182"/>
    </row>
    <row r="820" spans="1:14" ht="15.75" customHeight="1" x14ac:dyDescent="0.3">
      <c r="A820" s="34">
        <v>819</v>
      </c>
      <c r="B820" s="34">
        <v>165</v>
      </c>
      <c r="C820" s="34">
        <v>250</v>
      </c>
      <c r="D820" s="34">
        <v>3</v>
      </c>
      <c r="E820" s="179">
        <v>43521</v>
      </c>
      <c r="F820" s="180">
        <v>5226</v>
      </c>
      <c r="G820" s="34">
        <v>8132</v>
      </c>
      <c r="H820" s="180">
        <v>7359</v>
      </c>
      <c r="I820" s="34">
        <v>6</v>
      </c>
      <c r="J820" s="181">
        <f t="shared" si="0"/>
        <v>36.240037505860286</v>
      </c>
      <c r="K820" s="182"/>
      <c r="L820" s="182"/>
      <c r="M820" s="182"/>
      <c r="N820" s="182"/>
    </row>
    <row r="821" spans="1:14" ht="15.75" customHeight="1" x14ac:dyDescent="0.3">
      <c r="A821" s="34">
        <v>820</v>
      </c>
      <c r="B821" s="34">
        <v>166</v>
      </c>
      <c r="C821" s="34">
        <v>250</v>
      </c>
      <c r="D821" s="34">
        <v>3</v>
      </c>
      <c r="E821" s="179">
        <v>43521</v>
      </c>
      <c r="F821" s="180">
        <v>5252</v>
      </c>
      <c r="G821" s="34">
        <v>8112</v>
      </c>
      <c r="H821" s="180">
        <v>7348</v>
      </c>
      <c r="I821" s="34"/>
      <c r="J821" s="181">
        <f t="shared" si="0"/>
        <v>36.450381679389317</v>
      </c>
      <c r="K821" s="182"/>
      <c r="L821" s="182"/>
      <c r="M821" s="182"/>
      <c r="N821" s="182"/>
    </row>
    <row r="822" spans="1:14" ht="15.75" customHeight="1" x14ac:dyDescent="0.3">
      <c r="A822" s="34">
        <v>821</v>
      </c>
      <c r="B822" s="34">
        <v>167</v>
      </c>
      <c r="C822" s="34">
        <v>251</v>
      </c>
      <c r="D822" s="34">
        <v>3</v>
      </c>
      <c r="E822" s="179">
        <v>43521</v>
      </c>
      <c r="F822" s="180">
        <v>5280</v>
      </c>
      <c r="G822" s="34">
        <v>8362</v>
      </c>
      <c r="H822" s="180">
        <v>7785</v>
      </c>
      <c r="I822" s="34">
        <v>7</v>
      </c>
      <c r="J822" s="181">
        <f t="shared" si="0"/>
        <v>23.033932135728545</v>
      </c>
      <c r="K822" s="182"/>
      <c r="L822" s="182"/>
      <c r="M822" s="182"/>
      <c r="N822" s="182"/>
    </row>
    <row r="823" spans="1:14" ht="15.75" customHeight="1" x14ac:dyDescent="0.3">
      <c r="A823" s="34">
        <v>822</v>
      </c>
      <c r="B823" s="34">
        <v>168</v>
      </c>
      <c r="C823" s="34">
        <v>251</v>
      </c>
      <c r="D823" s="34">
        <v>3</v>
      </c>
      <c r="E823" s="179">
        <v>43521</v>
      </c>
      <c r="F823" s="180">
        <v>5212</v>
      </c>
      <c r="G823" s="34">
        <v>8205</v>
      </c>
      <c r="H823" s="180">
        <v>7639</v>
      </c>
      <c r="I823" s="34"/>
      <c r="J823" s="181">
        <f t="shared" si="0"/>
        <v>23.320972393901936</v>
      </c>
      <c r="K823" s="182"/>
      <c r="L823" s="182"/>
      <c r="M823" s="182"/>
      <c r="N823" s="182"/>
    </row>
    <row r="824" spans="1:14" ht="15.75" customHeight="1" x14ac:dyDescent="0.3">
      <c r="A824" s="34">
        <v>823</v>
      </c>
      <c r="B824" s="34">
        <v>169</v>
      </c>
      <c r="C824" s="34">
        <v>253</v>
      </c>
      <c r="D824" s="34">
        <v>3</v>
      </c>
      <c r="E824" s="179">
        <v>43521</v>
      </c>
      <c r="F824" s="180">
        <v>5223</v>
      </c>
      <c r="G824" s="34">
        <v>9426</v>
      </c>
      <c r="H824" s="180">
        <v>8356</v>
      </c>
      <c r="I824" s="34">
        <v>7</v>
      </c>
      <c r="J824" s="181">
        <f t="shared" si="0"/>
        <v>34.152569422278965</v>
      </c>
      <c r="K824" s="182"/>
      <c r="L824" s="182"/>
      <c r="M824" s="182"/>
      <c r="N824" s="182"/>
    </row>
    <row r="825" spans="1:14" ht="15.75" customHeight="1" x14ac:dyDescent="0.3">
      <c r="A825" s="34">
        <v>824</v>
      </c>
      <c r="B825" s="34">
        <v>170</v>
      </c>
      <c r="C825" s="34">
        <v>253</v>
      </c>
      <c r="D825" s="34">
        <v>3</v>
      </c>
      <c r="E825" s="179">
        <v>43521</v>
      </c>
      <c r="F825" s="180">
        <v>5223</v>
      </c>
      <c r="G825" s="34">
        <v>9174</v>
      </c>
      <c r="H825" s="180">
        <v>8168</v>
      </c>
      <c r="I825" s="34"/>
      <c r="J825" s="181">
        <f t="shared" si="0"/>
        <v>34.159592529711375</v>
      </c>
      <c r="K825" s="182"/>
      <c r="L825" s="182"/>
      <c r="M825" s="182"/>
      <c r="N825" s="182"/>
    </row>
    <row r="826" spans="1:14" ht="15.75" customHeight="1" x14ac:dyDescent="0.3">
      <c r="A826" s="34">
        <v>825</v>
      </c>
      <c r="B826" s="34">
        <v>171</v>
      </c>
      <c r="C826" s="34">
        <v>256</v>
      </c>
      <c r="D826" s="34">
        <v>3</v>
      </c>
      <c r="E826" s="179">
        <v>43521</v>
      </c>
      <c r="F826" s="180">
        <v>5259</v>
      </c>
      <c r="G826" s="34">
        <v>8425</v>
      </c>
      <c r="H826" s="180">
        <v>7742</v>
      </c>
      <c r="I826" s="34">
        <v>8</v>
      </c>
      <c r="J826" s="181">
        <f t="shared" si="0"/>
        <v>27.507047925896096</v>
      </c>
      <c r="K826" s="182"/>
      <c r="L826" s="182"/>
      <c r="M826" s="182"/>
      <c r="N826" s="182"/>
    </row>
    <row r="827" spans="1:14" ht="15.75" customHeight="1" x14ac:dyDescent="0.3">
      <c r="A827" s="34">
        <v>826</v>
      </c>
      <c r="B827" s="34">
        <v>172</v>
      </c>
      <c r="C827" s="34">
        <v>256</v>
      </c>
      <c r="D827" s="34">
        <v>3</v>
      </c>
      <c r="E827" s="179">
        <v>43521</v>
      </c>
      <c r="F827" s="180">
        <v>5274</v>
      </c>
      <c r="G827" s="34">
        <v>8550</v>
      </c>
      <c r="H827" s="180">
        <v>7853</v>
      </c>
      <c r="I827" s="34"/>
      <c r="J827" s="181">
        <f t="shared" si="0"/>
        <v>27.0259790616518</v>
      </c>
      <c r="K827" s="182"/>
      <c r="L827" s="182"/>
      <c r="M827" s="182"/>
      <c r="N827" s="182"/>
    </row>
    <row r="828" spans="1:14" ht="15.75" customHeight="1" x14ac:dyDescent="0.3">
      <c r="A828" s="34">
        <v>827</v>
      </c>
      <c r="B828" s="34">
        <v>173</v>
      </c>
      <c r="C828" s="34">
        <v>257</v>
      </c>
      <c r="D828" s="34">
        <v>3</v>
      </c>
      <c r="E828" s="179">
        <v>43521</v>
      </c>
      <c r="F828" s="180">
        <v>5227</v>
      </c>
      <c r="G828" s="34">
        <v>7582</v>
      </c>
      <c r="H828" s="180">
        <v>7111</v>
      </c>
      <c r="I828" s="34">
        <v>5</v>
      </c>
      <c r="J828" s="181">
        <f t="shared" si="0"/>
        <v>25</v>
      </c>
      <c r="K828" s="182"/>
      <c r="L828" s="182"/>
      <c r="M828" s="182"/>
      <c r="N828" s="182"/>
    </row>
    <row r="829" spans="1:14" ht="15.75" customHeight="1" x14ac:dyDescent="0.3">
      <c r="A829" s="34">
        <v>828</v>
      </c>
      <c r="B829" s="34">
        <v>174</v>
      </c>
      <c r="C829" s="34">
        <v>257</v>
      </c>
      <c r="D829" s="34">
        <v>3</v>
      </c>
      <c r="E829" s="179">
        <v>43521</v>
      </c>
      <c r="F829" s="180">
        <v>5182</v>
      </c>
      <c r="G829" s="34">
        <v>7318</v>
      </c>
      <c r="H829" s="180">
        <v>6887</v>
      </c>
      <c r="I829" s="34"/>
      <c r="J829" s="181">
        <f t="shared" si="0"/>
        <v>25.278592375366571</v>
      </c>
      <c r="K829" s="182"/>
      <c r="L829" s="182"/>
      <c r="M829" s="182"/>
      <c r="N829" s="182"/>
    </row>
    <row r="830" spans="1:14" ht="15.75" customHeight="1" x14ac:dyDescent="0.3">
      <c r="A830" s="34">
        <v>829</v>
      </c>
      <c r="B830" s="34">
        <v>175</v>
      </c>
      <c r="C830" s="34">
        <v>260</v>
      </c>
      <c r="D830" s="34">
        <v>3</v>
      </c>
      <c r="E830" s="179">
        <v>43521</v>
      </c>
      <c r="F830" s="180">
        <v>5280</v>
      </c>
      <c r="G830" s="34">
        <v>7840</v>
      </c>
      <c r="H830" s="180">
        <v>7358</v>
      </c>
      <c r="I830" s="34">
        <v>8</v>
      </c>
      <c r="J830" s="181">
        <f t="shared" si="0"/>
        <v>23.195380173243503</v>
      </c>
      <c r="K830" s="182"/>
      <c r="L830" s="182"/>
      <c r="M830" s="182"/>
      <c r="N830" s="182"/>
    </row>
    <row r="831" spans="1:14" ht="15.75" customHeight="1" x14ac:dyDescent="0.3">
      <c r="A831" s="34">
        <v>830</v>
      </c>
      <c r="B831" s="34">
        <v>176</v>
      </c>
      <c r="C831" s="34">
        <v>260</v>
      </c>
      <c r="D831" s="34">
        <v>3</v>
      </c>
      <c r="E831" s="179">
        <v>43521</v>
      </c>
      <c r="F831" s="180">
        <v>5193</v>
      </c>
      <c r="G831" s="34">
        <v>7838</v>
      </c>
      <c r="H831" s="180">
        <v>7359</v>
      </c>
      <c r="I831" s="34"/>
      <c r="J831" s="181">
        <f t="shared" si="0"/>
        <v>22.114496768236378</v>
      </c>
      <c r="K831" s="182"/>
      <c r="L831" s="182"/>
      <c r="M831" s="182"/>
      <c r="N831" s="182"/>
    </row>
    <row r="832" spans="1:14" ht="15.75" customHeight="1" x14ac:dyDescent="0.3">
      <c r="A832" s="34">
        <v>831</v>
      </c>
      <c r="B832" s="34">
        <v>177</v>
      </c>
      <c r="C832" s="34">
        <v>263</v>
      </c>
      <c r="D832" s="34">
        <v>3</v>
      </c>
      <c r="E832" s="179">
        <v>43521</v>
      </c>
      <c r="F832" s="180">
        <v>5259</v>
      </c>
      <c r="G832" s="34">
        <v>8971</v>
      </c>
      <c r="H832" s="180">
        <v>7954</v>
      </c>
      <c r="I832" s="34">
        <v>8</v>
      </c>
      <c r="J832" s="181">
        <f t="shared" si="0"/>
        <v>37.736549165120593</v>
      </c>
      <c r="K832" s="182"/>
      <c r="L832" s="182"/>
      <c r="M832" s="182"/>
      <c r="N832" s="182"/>
    </row>
    <row r="833" spans="1:14" ht="15.75" customHeight="1" x14ac:dyDescent="0.3">
      <c r="A833" s="34">
        <v>832</v>
      </c>
      <c r="B833" s="34">
        <v>178</v>
      </c>
      <c r="C833" s="34">
        <v>263</v>
      </c>
      <c r="D833" s="34">
        <v>3</v>
      </c>
      <c r="E833" s="179">
        <v>43521</v>
      </c>
      <c r="F833" s="180">
        <v>5226</v>
      </c>
      <c r="G833" s="34">
        <v>8805</v>
      </c>
      <c r="H833" s="180">
        <v>7809</v>
      </c>
      <c r="I833" s="34"/>
      <c r="J833" s="181">
        <f t="shared" si="0"/>
        <v>38.559814169570267</v>
      </c>
      <c r="K833" s="182"/>
      <c r="L833" s="182"/>
      <c r="M833" s="182"/>
      <c r="N833" s="182"/>
    </row>
    <row r="834" spans="1:14" ht="15.75" customHeight="1" x14ac:dyDescent="0.3">
      <c r="A834" s="34">
        <v>833</v>
      </c>
      <c r="B834" s="34">
        <v>179</v>
      </c>
      <c r="C834" s="34">
        <v>264</v>
      </c>
      <c r="D834" s="34">
        <v>3</v>
      </c>
      <c r="E834" s="179">
        <v>43521</v>
      </c>
      <c r="F834" s="180">
        <v>5180</v>
      </c>
      <c r="G834" s="34">
        <v>9167</v>
      </c>
      <c r="H834" s="180">
        <v>8044</v>
      </c>
      <c r="I834" s="34">
        <v>6</v>
      </c>
      <c r="J834" s="181">
        <f t="shared" si="0"/>
        <v>39.210893854748605</v>
      </c>
      <c r="K834" s="182"/>
      <c r="L834" s="182"/>
      <c r="M834" s="182"/>
      <c r="N834" s="182"/>
    </row>
    <row r="835" spans="1:14" ht="15.75" customHeight="1" x14ac:dyDescent="0.3">
      <c r="A835" s="34">
        <v>834</v>
      </c>
      <c r="B835" s="34">
        <v>180</v>
      </c>
      <c r="C835" s="34">
        <v>264</v>
      </c>
      <c r="D835" s="34">
        <v>3</v>
      </c>
      <c r="E835" s="179">
        <v>43521</v>
      </c>
      <c r="F835" s="180">
        <v>5282</v>
      </c>
      <c r="G835" s="34">
        <v>9037</v>
      </c>
      <c r="H835" s="180">
        <v>8001</v>
      </c>
      <c r="I835" s="34"/>
      <c r="J835" s="181">
        <f t="shared" si="0"/>
        <v>38.102243471864654</v>
      </c>
      <c r="K835" s="182"/>
      <c r="L835" s="182"/>
      <c r="M835" s="182"/>
      <c r="N835" s="182"/>
    </row>
    <row r="836" spans="1:14" ht="15.75" customHeight="1" x14ac:dyDescent="0.3">
      <c r="A836" s="34">
        <v>835</v>
      </c>
      <c r="B836" s="34">
        <v>181</v>
      </c>
      <c r="C836" s="34">
        <v>265</v>
      </c>
      <c r="D836" s="34">
        <v>3</v>
      </c>
      <c r="E836" s="179">
        <v>43521</v>
      </c>
      <c r="F836" s="180">
        <v>5244</v>
      </c>
      <c r="G836" s="34">
        <v>6849</v>
      </c>
      <c r="H836" s="180">
        <v>6616</v>
      </c>
      <c r="I836" s="34">
        <v>5</v>
      </c>
      <c r="J836" s="181">
        <f t="shared" si="0"/>
        <v>16.982507288629737</v>
      </c>
      <c r="K836" s="182"/>
      <c r="L836" s="182"/>
      <c r="M836" s="182"/>
      <c r="N836" s="182"/>
    </row>
    <row r="837" spans="1:14" ht="15.75" customHeight="1" x14ac:dyDescent="0.3">
      <c r="A837" s="34">
        <v>836</v>
      </c>
      <c r="B837" s="34">
        <v>182</v>
      </c>
      <c r="C837" s="34">
        <v>265</v>
      </c>
      <c r="D837" s="34">
        <v>3</v>
      </c>
      <c r="E837" s="179">
        <v>43521</v>
      </c>
      <c r="F837" s="180">
        <v>5301</v>
      </c>
      <c r="G837" s="34">
        <v>6805</v>
      </c>
      <c r="H837" s="180">
        <v>6590</v>
      </c>
      <c r="I837" s="34"/>
      <c r="J837" s="181">
        <f t="shared" si="0"/>
        <v>16.679596586501162</v>
      </c>
      <c r="K837" s="182"/>
      <c r="L837" s="182"/>
      <c r="M837" s="182"/>
      <c r="N837" s="182"/>
    </row>
    <row r="838" spans="1:14" ht="15.75" customHeight="1" x14ac:dyDescent="0.3">
      <c r="A838" s="34">
        <v>837</v>
      </c>
      <c r="B838" s="34">
        <v>183</v>
      </c>
      <c r="C838" s="34">
        <v>266</v>
      </c>
      <c r="D838" s="34">
        <v>3</v>
      </c>
      <c r="E838" s="179">
        <v>43521</v>
      </c>
      <c r="F838" s="180">
        <v>5192</v>
      </c>
      <c r="G838" s="34">
        <v>9202</v>
      </c>
      <c r="H838" s="180">
        <v>7935</v>
      </c>
      <c r="I838" s="34">
        <v>9</v>
      </c>
      <c r="J838" s="181">
        <f t="shared" si="0"/>
        <v>46.190302588406858</v>
      </c>
      <c r="K838" s="182"/>
      <c r="L838" s="182"/>
      <c r="M838" s="182"/>
      <c r="N838" s="182"/>
    </row>
    <row r="839" spans="1:14" ht="15.75" customHeight="1" x14ac:dyDescent="0.3">
      <c r="A839" s="34">
        <v>838</v>
      </c>
      <c r="B839" s="34">
        <v>184</v>
      </c>
      <c r="C839" s="34">
        <v>266</v>
      </c>
      <c r="D839" s="34">
        <v>3</v>
      </c>
      <c r="E839" s="179">
        <v>43521</v>
      </c>
      <c r="F839" s="180">
        <v>5243</v>
      </c>
      <c r="G839" s="34">
        <v>9138</v>
      </c>
      <c r="H839" s="180">
        <v>7908</v>
      </c>
      <c r="I839" s="34"/>
      <c r="J839" s="181">
        <f t="shared" si="0"/>
        <v>46.153846153846153</v>
      </c>
      <c r="K839" s="182"/>
      <c r="L839" s="182"/>
      <c r="M839" s="182"/>
      <c r="N839" s="182"/>
    </row>
    <row r="840" spans="1:14" ht="15.75" customHeight="1" x14ac:dyDescent="0.3">
      <c r="A840" s="34">
        <v>839</v>
      </c>
      <c r="B840" s="34">
        <v>185</v>
      </c>
      <c r="C840" s="34">
        <v>302</v>
      </c>
      <c r="D840" s="34">
        <v>3</v>
      </c>
      <c r="E840" s="179">
        <v>43521</v>
      </c>
      <c r="F840" s="180">
        <v>5288</v>
      </c>
      <c r="G840" s="34">
        <v>8290</v>
      </c>
      <c r="H840" s="180">
        <v>7478</v>
      </c>
      <c r="I840" s="34">
        <v>9</v>
      </c>
      <c r="J840" s="181">
        <f t="shared" si="0"/>
        <v>37.077625570776256</v>
      </c>
      <c r="K840" s="182"/>
      <c r="L840" s="182"/>
      <c r="M840" s="182"/>
      <c r="N840" s="182"/>
    </row>
    <row r="841" spans="1:14" ht="15.75" customHeight="1" x14ac:dyDescent="0.3">
      <c r="A841" s="34">
        <v>840</v>
      </c>
      <c r="B841" s="34">
        <v>186</v>
      </c>
      <c r="C841" s="34">
        <v>302</v>
      </c>
      <c r="D841" s="34">
        <v>3</v>
      </c>
      <c r="E841" s="179">
        <v>43521</v>
      </c>
      <c r="F841" s="180">
        <v>5251</v>
      </c>
      <c r="G841" s="34">
        <v>8408</v>
      </c>
      <c r="H841" s="180">
        <v>7580</v>
      </c>
      <c r="I841" s="34"/>
      <c r="J841" s="181">
        <f t="shared" si="0"/>
        <v>35.551738943752682</v>
      </c>
      <c r="K841" s="182"/>
      <c r="L841" s="182"/>
      <c r="M841" s="182"/>
      <c r="N841" s="182"/>
    </row>
    <row r="842" spans="1:14" ht="15.75" customHeight="1" x14ac:dyDescent="0.3">
      <c r="A842" s="34">
        <v>841</v>
      </c>
      <c r="B842" s="34">
        <v>187</v>
      </c>
      <c r="C842" s="34">
        <v>303</v>
      </c>
      <c r="D842" s="34">
        <v>3</v>
      </c>
      <c r="E842" s="179">
        <v>43521</v>
      </c>
      <c r="F842" s="180">
        <v>5214</v>
      </c>
      <c r="G842" s="34">
        <v>7801</v>
      </c>
      <c r="H842" s="180">
        <v>7425</v>
      </c>
      <c r="I842" s="34">
        <v>10</v>
      </c>
      <c r="J842" s="181">
        <f t="shared" si="0"/>
        <v>17.005879692446857</v>
      </c>
      <c r="K842" s="182"/>
      <c r="L842" s="182"/>
      <c r="M842" s="182"/>
      <c r="N842" s="182"/>
    </row>
    <row r="843" spans="1:14" ht="15.75" customHeight="1" x14ac:dyDescent="0.3">
      <c r="A843" s="34">
        <v>842</v>
      </c>
      <c r="B843" s="34">
        <v>188</v>
      </c>
      <c r="C843" s="34">
        <v>303</v>
      </c>
      <c r="D843" s="34">
        <v>3</v>
      </c>
      <c r="E843" s="179">
        <v>43521</v>
      </c>
      <c r="F843" s="180">
        <v>5267</v>
      </c>
      <c r="G843" s="34">
        <v>7723</v>
      </c>
      <c r="H843" s="180">
        <v>7366</v>
      </c>
      <c r="I843" s="34"/>
      <c r="J843" s="181">
        <f t="shared" si="0"/>
        <v>17.008099094807051</v>
      </c>
      <c r="K843" s="182"/>
      <c r="L843" s="182"/>
      <c r="M843" s="182"/>
      <c r="N843" s="182"/>
    </row>
    <row r="844" spans="1:14" ht="15.75" customHeight="1" x14ac:dyDescent="0.3">
      <c r="A844" s="34">
        <v>843</v>
      </c>
      <c r="B844" s="34">
        <v>189</v>
      </c>
      <c r="C844" s="34">
        <v>305</v>
      </c>
      <c r="D844" s="34">
        <v>3</v>
      </c>
      <c r="E844" s="179">
        <v>43521</v>
      </c>
      <c r="F844" s="180">
        <v>5261</v>
      </c>
      <c r="G844" s="34">
        <v>8380</v>
      </c>
      <c r="H844" s="180">
        <v>7955</v>
      </c>
      <c r="I844" s="34">
        <v>9</v>
      </c>
      <c r="J844" s="181">
        <f t="shared" si="0"/>
        <v>15.775798069784708</v>
      </c>
      <c r="K844" s="182"/>
      <c r="L844" s="182"/>
      <c r="M844" s="182"/>
      <c r="N844" s="182"/>
    </row>
    <row r="845" spans="1:14" ht="15.75" customHeight="1" x14ac:dyDescent="0.3">
      <c r="A845" s="34">
        <v>844</v>
      </c>
      <c r="B845" s="34">
        <v>190</v>
      </c>
      <c r="C845" s="34">
        <v>305</v>
      </c>
      <c r="D845" s="34">
        <v>3</v>
      </c>
      <c r="E845" s="179">
        <v>43521</v>
      </c>
      <c r="F845" s="180">
        <v>5238</v>
      </c>
      <c r="G845" s="34">
        <v>8342</v>
      </c>
      <c r="H845" s="180">
        <v>7912</v>
      </c>
      <c r="I845" s="34"/>
      <c r="J845" s="181">
        <f t="shared" si="0"/>
        <v>16.080777860882574</v>
      </c>
      <c r="K845" s="182"/>
      <c r="L845" s="182"/>
      <c r="M845" s="182"/>
      <c r="N845" s="182"/>
    </row>
    <row r="846" spans="1:14" ht="15.75" customHeight="1" x14ac:dyDescent="0.3">
      <c r="A846" s="34">
        <v>845</v>
      </c>
      <c r="B846" s="34">
        <v>191</v>
      </c>
      <c r="C846" s="34">
        <v>306</v>
      </c>
      <c r="D846" s="34">
        <v>3</v>
      </c>
      <c r="E846" s="179">
        <v>43521</v>
      </c>
      <c r="F846" s="180">
        <v>5280</v>
      </c>
      <c r="G846" s="34">
        <v>8284</v>
      </c>
      <c r="H846" s="180">
        <v>7800</v>
      </c>
      <c r="I846" s="34">
        <v>9</v>
      </c>
      <c r="J846" s="181">
        <f t="shared" si="0"/>
        <v>19.206349206349209</v>
      </c>
      <c r="K846" s="182"/>
      <c r="L846" s="182"/>
      <c r="M846" s="182"/>
      <c r="N846" s="182"/>
    </row>
    <row r="847" spans="1:14" ht="15.75" customHeight="1" x14ac:dyDescent="0.3">
      <c r="A847" s="34">
        <v>846</v>
      </c>
      <c r="B847" s="34">
        <v>192</v>
      </c>
      <c r="C847" s="34">
        <v>306</v>
      </c>
      <c r="D847" s="34">
        <v>3</v>
      </c>
      <c r="E847" s="179">
        <v>43521</v>
      </c>
      <c r="F847" s="180">
        <v>5241</v>
      </c>
      <c r="G847" s="34">
        <v>8164</v>
      </c>
      <c r="H847" s="180">
        <v>7685</v>
      </c>
      <c r="I847" s="34"/>
      <c r="J847" s="181">
        <f t="shared" si="0"/>
        <v>19.599018003273322</v>
      </c>
      <c r="K847" s="182"/>
      <c r="L847" s="182"/>
      <c r="M847" s="182"/>
      <c r="N847" s="182"/>
    </row>
    <row r="848" spans="1:14" ht="15.75" customHeight="1" x14ac:dyDescent="0.3">
      <c r="A848" s="34">
        <v>847</v>
      </c>
      <c r="B848" s="34">
        <v>193</v>
      </c>
      <c r="C848" s="34">
        <v>307</v>
      </c>
      <c r="D848" s="34">
        <v>3</v>
      </c>
      <c r="E848" s="179">
        <v>43521</v>
      </c>
      <c r="F848" s="180">
        <v>5263</v>
      </c>
      <c r="G848" s="34">
        <v>7931</v>
      </c>
      <c r="H848" s="180">
        <v>7356</v>
      </c>
      <c r="I848" s="34">
        <v>10</v>
      </c>
      <c r="J848" s="181">
        <f t="shared" si="0"/>
        <v>27.472527472527474</v>
      </c>
      <c r="K848" s="182"/>
      <c r="L848" s="182"/>
      <c r="M848" s="182"/>
      <c r="N848" s="182"/>
    </row>
    <row r="849" spans="1:14" ht="15.75" customHeight="1" x14ac:dyDescent="0.3">
      <c r="A849" s="34">
        <v>848</v>
      </c>
      <c r="B849" s="34">
        <v>194</v>
      </c>
      <c r="C849" s="34">
        <v>307</v>
      </c>
      <c r="D849" s="34">
        <v>3</v>
      </c>
      <c r="E849" s="179">
        <v>43521</v>
      </c>
      <c r="F849" s="180">
        <v>5207</v>
      </c>
      <c r="G849" s="34">
        <v>7985</v>
      </c>
      <c r="H849" s="180">
        <v>7396</v>
      </c>
      <c r="I849" s="34"/>
      <c r="J849" s="181">
        <f t="shared" si="0"/>
        <v>26.907263590680675</v>
      </c>
      <c r="K849" s="182"/>
      <c r="L849" s="182"/>
      <c r="M849" s="182"/>
      <c r="N849" s="182"/>
    </row>
    <row r="850" spans="1:14" ht="15.75" customHeight="1" x14ac:dyDescent="0.3">
      <c r="A850" s="34">
        <v>849</v>
      </c>
      <c r="B850" s="34">
        <v>195</v>
      </c>
      <c r="C850" s="34">
        <v>309</v>
      </c>
      <c r="D850" s="34">
        <v>3</v>
      </c>
      <c r="E850" s="179">
        <v>43521</v>
      </c>
      <c r="F850" s="180">
        <v>5277</v>
      </c>
      <c r="G850" s="34">
        <v>8410</v>
      </c>
      <c r="H850" s="180">
        <v>7778</v>
      </c>
      <c r="I850" s="34">
        <v>9</v>
      </c>
      <c r="J850" s="181">
        <f t="shared" si="0"/>
        <v>25.269892043182729</v>
      </c>
      <c r="K850" s="182"/>
      <c r="L850" s="182"/>
      <c r="M850" s="182"/>
      <c r="N850" s="182"/>
    </row>
    <row r="851" spans="1:14" ht="15.75" customHeight="1" x14ac:dyDescent="0.3">
      <c r="A851" s="34">
        <v>850</v>
      </c>
      <c r="B851" s="34">
        <v>196</v>
      </c>
      <c r="C851" s="34">
        <v>309</v>
      </c>
      <c r="D851" s="34">
        <v>3</v>
      </c>
      <c r="E851" s="179">
        <v>43521</v>
      </c>
      <c r="F851" s="180">
        <v>5243</v>
      </c>
      <c r="G851" s="34">
        <v>8114</v>
      </c>
      <c r="H851" s="180">
        <v>7553</v>
      </c>
      <c r="I851" s="34"/>
      <c r="J851" s="181">
        <f t="shared" si="0"/>
        <v>24.285714285714285</v>
      </c>
      <c r="K851" s="182"/>
      <c r="L851" s="182"/>
      <c r="M851" s="182"/>
      <c r="N851" s="182"/>
    </row>
    <row r="852" spans="1:14" ht="15.75" customHeight="1" x14ac:dyDescent="0.3">
      <c r="A852" s="34">
        <v>851</v>
      </c>
      <c r="B852" s="34">
        <v>197</v>
      </c>
      <c r="C852" s="34">
        <v>310</v>
      </c>
      <c r="D852" s="34">
        <v>3</v>
      </c>
      <c r="E852" s="179">
        <v>43521</v>
      </c>
      <c r="F852" s="180">
        <v>5252</v>
      </c>
      <c r="G852" s="34">
        <v>7318</v>
      </c>
      <c r="H852" s="180">
        <v>7031</v>
      </c>
      <c r="I852" s="34">
        <v>11</v>
      </c>
      <c r="J852" s="181">
        <f t="shared" si="0"/>
        <v>16.13265879707701</v>
      </c>
      <c r="K852" s="182"/>
      <c r="L852" s="182"/>
      <c r="M852" s="182"/>
      <c r="N852" s="182"/>
    </row>
    <row r="853" spans="1:14" ht="15.75" customHeight="1" x14ac:dyDescent="0.3">
      <c r="A853" s="34">
        <v>852</v>
      </c>
      <c r="B853" s="34">
        <v>198</v>
      </c>
      <c r="C853" s="34">
        <v>310</v>
      </c>
      <c r="D853" s="34">
        <v>3</v>
      </c>
      <c r="E853" s="179">
        <v>43521</v>
      </c>
      <c r="F853" s="180">
        <v>5320</v>
      </c>
      <c r="G853" s="34">
        <v>7309</v>
      </c>
      <c r="H853" s="180">
        <v>7034</v>
      </c>
      <c r="I853" s="34"/>
      <c r="J853" s="181">
        <f t="shared" si="0"/>
        <v>16.04434072345391</v>
      </c>
      <c r="K853" s="182"/>
      <c r="L853" s="182"/>
      <c r="M853" s="182"/>
      <c r="N853" s="182"/>
    </row>
    <row r="854" spans="1:14" ht="15.75" customHeight="1" x14ac:dyDescent="0.3">
      <c r="A854" s="34">
        <v>853</v>
      </c>
      <c r="B854" s="34">
        <v>199</v>
      </c>
      <c r="C854" s="34">
        <v>311</v>
      </c>
      <c r="D854" s="34">
        <v>3</v>
      </c>
      <c r="E854" s="179">
        <v>43521</v>
      </c>
      <c r="F854" s="180">
        <v>5262</v>
      </c>
      <c r="G854" s="34">
        <v>8462</v>
      </c>
      <c r="H854" s="180">
        <v>7712</v>
      </c>
      <c r="I854" s="34">
        <v>10</v>
      </c>
      <c r="J854" s="181">
        <f t="shared" si="0"/>
        <v>30.612244897959183</v>
      </c>
      <c r="K854" s="182"/>
      <c r="L854" s="182"/>
      <c r="M854" s="182"/>
      <c r="N854" s="182"/>
    </row>
    <row r="855" spans="1:14" ht="15.75" customHeight="1" x14ac:dyDescent="0.3">
      <c r="A855" s="34">
        <v>854</v>
      </c>
      <c r="B855" s="34">
        <v>200</v>
      </c>
      <c r="C855" s="34">
        <v>311</v>
      </c>
      <c r="D855" s="34">
        <v>3</v>
      </c>
      <c r="E855" s="179">
        <v>43521</v>
      </c>
      <c r="F855" s="180">
        <v>5181</v>
      </c>
      <c r="G855" s="34">
        <v>8530</v>
      </c>
      <c r="H855" s="180">
        <v>7757</v>
      </c>
      <c r="I855" s="34"/>
      <c r="J855" s="181">
        <f t="shared" si="0"/>
        <v>30.007763975155278</v>
      </c>
      <c r="K855" s="182"/>
      <c r="L855" s="182"/>
      <c r="M855" s="182"/>
      <c r="N855" s="182"/>
    </row>
    <row r="856" spans="1:14" ht="15.75" customHeight="1" x14ac:dyDescent="0.3">
      <c r="A856" s="34">
        <v>855</v>
      </c>
      <c r="B856" s="34">
        <v>201</v>
      </c>
      <c r="C856" s="34">
        <v>312</v>
      </c>
      <c r="D856" s="34">
        <v>3</v>
      </c>
      <c r="E856" s="179">
        <v>43521</v>
      </c>
      <c r="F856" s="180">
        <v>5254</v>
      </c>
      <c r="G856" s="34">
        <v>8447</v>
      </c>
      <c r="H856" s="180">
        <v>7561</v>
      </c>
      <c r="I856" s="34">
        <v>9</v>
      </c>
      <c r="J856" s="181">
        <f t="shared" si="0"/>
        <v>38.404854789770262</v>
      </c>
      <c r="K856" s="182"/>
      <c r="L856" s="182"/>
      <c r="M856" s="182"/>
      <c r="N856" s="182"/>
    </row>
    <row r="857" spans="1:14" ht="15.75" customHeight="1" x14ac:dyDescent="0.3">
      <c r="A857" s="34">
        <v>856</v>
      </c>
      <c r="B857" s="34">
        <v>202</v>
      </c>
      <c r="C857" s="34">
        <v>312</v>
      </c>
      <c r="D857" s="34">
        <v>3</v>
      </c>
      <c r="E857" s="179">
        <v>43521</v>
      </c>
      <c r="F857" s="180">
        <v>5275</v>
      </c>
      <c r="G857" s="34">
        <v>8400</v>
      </c>
      <c r="H857" s="180">
        <v>7519</v>
      </c>
      <c r="I857" s="34"/>
      <c r="J857" s="181">
        <f t="shared" si="0"/>
        <v>39.260249554367199</v>
      </c>
      <c r="K857" s="182"/>
      <c r="L857" s="182"/>
      <c r="M857" s="182"/>
      <c r="N857" s="182"/>
    </row>
    <row r="858" spans="1:14" ht="15.75" customHeight="1" x14ac:dyDescent="0.3">
      <c r="A858" s="34">
        <v>857</v>
      </c>
      <c r="B858" s="34">
        <v>203</v>
      </c>
      <c r="C858" s="34">
        <v>314</v>
      </c>
      <c r="D858" s="34">
        <v>3</v>
      </c>
      <c r="E858" s="179">
        <v>43521</v>
      </c>
      <c r="F858" s="180">
        <v>5215</v>
      </c>
      <c r="G858" s="34">
        <v>9170</v>
      </c>
      <c r="H858" s="180">
        <v>8155</v>
      </c>
      <c r="I858" s="34">
        <v>9</v>
      </c>
      <c r="J858" s="181">
        <f t="shared" si="0"/>
        <v>34.523809523809526</v>
      </c>
      <c r="K858" s="182"/>
      <c r="L858" s="182"/>
      <c r="M858" s="182"/>
      <c r="N858" s="182"/>
    </row>
    <row r="859" spans="1:14" ht="15.75" customHeight="1" x14ac:dyDescent="0.3">
      <c r="A859" s="34">
        <v>858</v>
      </c>
      <c r="B859" s="34">
        <v>204</v>
      </c>
      <c r="C859" s="34">
        <v>314</v>
      </c>
      <c r="D859" s="34">
        <v>3</v>
      </c>
      <c r="E859" s="179">
        <v>43521</v>
      </c>
      <c r="F859" s="180">
        <v>5239</v>
      </c>
      <c r="G859" s="34">
        <v>9159</v>
      </c>
      <c r="H859" s="180">
        <v>8139</v>
      </c>
      <c r="I859" s="34"/>
      <c r="J859" s="181">
        <f t="shared" si="0"/>
        <v>35.172413793103445</v>
      </c>
      <c r="K859" s="182"/>
      <c r="L859" s="182"/>
      <c r="M859" s="182"/>
      <c r="N859" s="182"/>
    </row>
    <row r="860" spans="1:14" ht="15.75" customHeight="1" x14ac:dyDescent="0.3">
      <c r="A860" s="34">
        <v>859</v>
      </c>
      <c r="B860" s="34">
        <v>205</v>
      </c>
      <c r="C860" s="34">
        <v>315</v>
      </c>
      <c r="D860" s="34">
        <v>3</v>
      </c>
      <c r="E860" s="179">
        <v>43521</v>
      </c>
      <c r="F860" s="180">
        <v>5204</v>
      </c>
      <c r="G860" s="34">
        <v>8798</v>
      </c>
      <c r="H860" s="180">
        <v>8037</v>
      </c>
      <c r="I860" s="34">
        <v>9</v>
      </c>
      <c r="J860" s="181">
        <f t="shared" si="0"/>
        <v>26.861983762795621</v>
      </c>
      <c r="K860" s="182"/>
      <c r="L860" s="182"/>
      <c r="M860" s="182"/>
      <c r="N860" s="182"/>
    </row>
    <row r="861" spans="1:14" ht="15.75" customHeight="1" x14ac:dyDescent="0.3">
      <c r="A861" s="34">
        <v>860</v>
      </c>
      <c r="B861" s="34">
        <v>206</v>
      </c>
      <c r="C861" s="34">
        <v>315</v>
      </c>
      <c r="D861" s="34">
        <v>3</v>
      </c>
      <c r="E861" s="179">
        <v>43521</v>
      </c>
      <c r="F861" s="180">
        <v>5233</v>
      </c>
      <c r="G861" s="34">
        <v>8685</v>
      </c>
      <c r="H861" s="180">
        <v>7934</v>
      </c>
      <c r="I861" s="34"/>
      <c r="J861" s="181">
        <f t="shared" si="0"/>
        <v>27.804516845612739</v>
      </c>
      <c r="K861" s="182"/>
      <c r="L861" s="182"/>
      <c r="M861" s="182"/>
      <c r="N861" s="182"/>
    </row>
    <row r="862" spans="1:14" ht="15.75" customHeight="1" x14ac:dyDescent="0.3">
      <c r="A862" s="34">
        <v>861</v>
      </c>
      <c r="B862" s="34">
        <v>207</v>
      </c>
      <c r="C862" s="34">
        <v>316</v>
      </c>
      <c r="D862" s="34">
        <v>3</v>
      </c>
      <c r="E862" s="179">
        <v>43521</v>
      </c>
      <c r="F862" s="180">
        <v>5236</v>
      </c>
      <c r="G862" s="34">
        <v>8202</v>
      </c>
      <c r="H862" s="180">
        <v>7531</v>
      </c>
      <c r="I862" s="34">
        <v>8</v>
      </c>
      <c r="J862" s="181">
        <f t="shared" si="0"/>
        <v>29.23747276688453</v>
      </c>
      <c r="K862" s="182"/>
      <c r="L862" s="182"/>
      <c r="M862" s="182"/>
      <c r="N862" s="182"/>
    </row>
    <row r="863" spans="1:14" ht="15.75" customHeight="1" x14ac:dyDescent="0.3">
      <c r="A863" s="34">
        <v>862</v>
      </c>
      <c r="B863" s="34">
        <v>208</v>
      </c>
      <c r="C863" s="34">
        <v>316</v>
      </c>
      <c r="D863" s="34">
        <v>3</v>
      </c>
      <c r="E863" s="179">
        <v>43521</v>
      </c>
      <c r="F863" s="180">
        <v>5202</v>
      </c>
      <c r="G863" s="34">
        <v>8271</v>
      </c>
      <c r="H863" s="180">
        <v>7565</v>
      </c>
      <c r="I863" s="34"/>
      <c r="J863" s="181">
        <f t="shared" si="0"/>
        <v>29.877274650867541</v>
      </c>
      <c r="K863" s="182"/>
      <c r="L863" s="182"/>
      <c r="M863" s="182"/>
      <c r="N863" s="182"/>
    </row>
    <row r="864" spans="1:14" ht="15.75" customHeight="1" x14ac:dyDescent="0.3">
      <c r="A864" s="34">
        <v>863</v>
      </c>
      <c r="B864" s="34">
        <v>209</v>
      </c>
      <c r="C864" s="34">
        <v>320</v>
      </c>
      <c r="D864" s="34">
        <v>3</v>
      </c>
      <c r="E864" s="179">
        <v>43521</v>
      </c>
      <c r="F864" s="180">
        <v>5228</v>
      </c>
      <c r="G864" s="34">
        <v>7411</v>
      </c>
      <c r="H864" s="180">
        <v>6961</v>
      </c>
      <c r="I864" s="34">
        <v>10</v>
      </c>
      <c r="J864" s="181">
        <f t="shared" si="0"/>
        <v>25.966532025389498</v>
      </c>
      <c r="K864" s="182"/>
      <c r="L864" s="182"/>
      <c r="M864" s="182"/>
      <c r="N864" s="182"/>
    </row>
    <row r="865" spans="1:14" ht="15.75" customHeight="1" x14ac:dyDescent="0.3">
      <c r="A865" s="34">
        <v>864</v>
      </c>
      <c r="B865" s="34">
        <v>210</v>
      </c>
      <c r="C865" s="34">
        <v>320</v>
      </c>
      <c r="D865" s="34">
        <v>3</v>
      </c>
      <c r="E865" s="179">
        <v>43521</v>
      </c>
      <c r="F865" s="180">
        <v>5223</v>
      </c>
      <c r="G865" s="34">
        <v>7302</v>
      </c>
      <c r="H865" s="180">
        <v>6857</v>
      </c>
      <c r="I865" s="34"/>
      <c r="J865" s="181">
        <f t="shared" si="0"/>
        <v>27.233782129742963</v>
      </c>
      <c r="K865" s="182"/>
      <c r="L865" s="182"/>
      <c r="M865" s="182"/>
      <c r="N865" s="182"/>
    </row>
    <row r="866" spans="1:14" ht="15.75" customHeight="1" x14ac:dyDescent="0.3">
      <c r="A866" s="34">
        <v>865</v>
      </c>
      <c r="B866" s="34">
        <v>211</v>
      </c>
      <c r="C866" s="34">
        <v>323</v>
      </c>
      <c r="D866" s="34">
        <v>3</v>
      </c>
      <c r="E866" s="179">
        <v>43521</v>
      </c>
      <c r="F866" s="180">
        <v>5194</v>
      </c>
      <c r="G866" s="34">
        <v>8105</v>
      </c>
      <c r="H866" s="180">
        <v>7562</v>
      </c>
      <c r="I866" s="34">
        <v>9</v>
      </c>
      <c r="J866" s="181">
        <f t="shared" si="0"/>
        <v>22.930743243243242</v>
      </c>
      <c r="K866" s="182"/>
      <c r="L866" s="182"/>
      <c r="M866" s="182"/>
      <c r="N866" s="182"/>
    </row>
    <row r="867" spans="1:14" ht="15.75" customHeight="1" x14ac:dyDescent="0.3">
      <c r="A867" s="34">
        <v>866</v>
      </c>
      <c r="B867" s="34">
        <v>212</v>
      </c>
      <c r="C867" s="34">
        <v>323</v>
      </c>
      <c r="D867" s="34">
        <v>3</v>
      </c>
      <c r="E867" s="179">
        <v>43521</v>
      </c>
      <c r="F867" s="180">
        <v>5225</v>
      </c>
      <c r="G867" s="34">
        <v>7985</v>
      </c>
      <c r="H867" s="180">
        <v>7482</v>
      </c>
      <c r="I867" s="34"/>
      <c r="J867" s="181">
        <f t="shared" si="0"/>
        <v>22.286220646876384</v>
      </c>
      <c r="K867" s="182"/>
      <c r="L867" s="182"/>
      <c r="M867" s="182"/>
      <c r="N867" s="182"/>
    </row>
    <row r="868" spans="1:14" ht="15.75" customHeight="1" x14ac:dyDescent="0.3">
      <c r="A868" s="34">
        <v>867</v>
      </c>
      <c r="B868" s="34">
        <v>213</v>
      </c>
      <c r="C868" s="34">
        <v>327</v>
      </c>
      <c r="D868" s="34">
        <v>3</v>
      </c>
      <c r="E868" s="179">
        <v>43521</v>
      </c>
      <c r="F868" s="180">
        <v>5207</v>
      </c>
      <c r="G868" s="34">
        <v>8456</v>
      </c>
      <c r="H868" s="180">
        <v>7717</v>
      </c>
      <c r="I868" s="34">
        <v>9</v>
      </c>
      <c r="J868" s="181">
        <f t="shared" si="0"/>
        <v>29.442231075697212</v>
      </c>
      <c r="K868" s="182"/>
      <c r="L868" s="182"/>
      <c r="M868" s="182"/>
      <c r="N868" s="182"/>
    </row>
    <row r="869" spans="1:14" ht="15.75" customHeight="1" x14ac:dyDescent="0.3">
      <c r="A869" s="34">
        <v>868</v>
      </c>
      <c r="B869" s="34">
        <v>214</v>
      </c>
      <c r="C869" s="34">
        <v>327</v>
      </c>
      <c r="D869" s="34">
        <v>3</v>
      </c>
      <c r="E869" s="179">
        <v>43521</v>
      </c>
      <c r="F869" s="180">
        <v>5237</v>
      </c>
      <c r="G869" s="34">
        <v>8751</v>
      </c>
      <c r="H869" s="180">
        <v>7904</v>
      </c>
      <c r="I869" s="34"/>
      <c r="J869" s="181">
        <f t="shared" si="0"/>
        <v>31.758530183727036</v>
      </c>
      <c r="K869" s="182"/>
      <c r="L869" s="182"/>
      <c r="M869" s="182"/>
      <c r="N869" s="182"/>
    </row>
    <row r="870" spans="1:14" ht="15.75" customHeight="1" x14ac:dyDescent="0.3">
      <c r="A870" s="34">
        <v>869</v>
      </c>
      <c r="B870" s="34">
        <v>215</v>
      </c>
      <c r="C870" s="34">
        <v>328</v>
      </c>
      <c r="D870" s="34">
        <v>3</v>
      </c>
      <c r="E870" s="179">
        <v>43521</v>
      </c>
      <c r="F870" s="180">
        <v>5148</v>
      </c>
      <c r="G870" s="34">
        <v>7387</v>
      </c>
      <c r="H870" s="180">
        <v>7028</v>
      </c>
      <c r="I870" s="34">
        <v>8</v>
      </c>
      <c r="J870" s="181">
        <f t="shared" si="0"/>
        <v>19.095744680851066</v>
      </c>
      <c r="K870" s="182"/>
      <c r="L870" s="182"/>
      <c r="M870" s="182"/>
      <c r="N870" s="182"/>
    </row>
    <row r="871" spans="1:14" ht="15.75" customHeight="1" x14ac:dyDescent="0.3">
      <c r="A871" s="34">
        <v>870</v>
      </c>
      <c r="B871" s="34">
        <v>216</v>
      </c>
      <c r="C871" s="34">
        <v>328</v>
      </c>
      <c r="D871" s="34">
        <v>3</v>
      </c>
      <c r="E871" s="179">
        <v>43521</v>
      </c>
      <c r="F871" s="180">
        <v>5240</v>
      </c>
      <c r="G871" s="34">
        <v>7310</v>
      </c>
      <c r="H871" s="180">
        <v>7005</v>
      </c>
      <c r="I871" s="34"/>
      <c r="J871" s="181">
        <f t="shared" si="0"/>
        <v>17.280453257790366</v>
      </c>
      <c r="K871" s="182"/>
      <c r="L871" s="182"/>
      <c r="M871" s="182"/>
      <c r="N871" s="182"/>
    </row>
    <row r="872" spans="1:14" ht="15.75" customHeight="1" x14ac:dyDescent="0.3">
      <c r="A872" s="34">
        <v>871</v>
      </c>
      <c r="B872" s="34">
        <v>217</v>
      </c>
      <c r="C872" s="34">
        <v>329</v>
      </c>
      <c r="D872" s="34">
        <v>3</v>
      </c>
      <c r="E872" s="179">
        <v>43521</v>
      </c>
      <c r="F872" s="180">
        <v>5263</v>
      </c>
      <c r="G872" s="34">
        <v>8277</v>
      </c>
      <c r="H872" s="180">
        <v>7456</v>
      </c>
      <c r="I872" s="34">
        <v>8</v>
      </c>
      <c r="J872" s="181">
        <f t="shared" si="0"/>
        <v>37.437300501595985</v>
      </c>
      <c r="K872" s="182"/>
      <c r="L872" s="182"/>
      <c r="M872" s="182"/>
      <c r="N872" s="182"/>
    </row>
    <row r="873" spans="1:14" ht="15.75" customHeight="1" x14ac:dyDescent="0.3">
      <c r="A873" s="34">
        <v>872</v>
      </c>
      <c r="B873" s="34">
        <v>218</v>
      </c>
      <c r="C873" s="34">
        <v>329</v>
      </c>
      <c r="D873" s="34">
        <v>3</v>
      </c>
      <c r="E873" s="179">
        <v>43521</v>
      </c>
      <c r="F873" s="180">
        <v>5280</v>
      </c>
      <c r="G873" s="34">
        <v>8050</v>
      </c>
      <c r="H873" s="180">
        <v>7310</v>
      </c>
      <c r="I873" s="34"/>
      <c r="J873" s="181">
        <f t="shared" si="0"/>
        <v>36.453201970443352</v>
      </c>
      <c r="K873" s="182"/>
      <c r="L873" s="182"/>
      <c r="M873" s="182"/>
      <c r="N873" s="182"/>
    </row>
    <row r="874" spans="1:14" ht="15.75" customHeight="1" x14ac:dyDescent="0.3">
      <c r="A874" s="34">
        <v>873</v>
      </c>
      <c r="B874" s="34">
        <v>219</v>
      </c>
      <c r="C874" s="34">
        <v>331</v>
      </c>
      <c r="D874" s="34">
        <v>3</v>
      </c>
      <c r="E874" s="179">
        <v>43521</v>
      </c>
      <c r="F874" s="180">
        <v>5215</v>
      </c>
      <c r="G874" s="34">
        <v>8422</v>
      </c>
      <c r="H874" s="180">
        <v>7581</v>
      </c>
      <c r="I874" s="34">
        <v>9</v>
      </c>
      <c r="J874" s="181">
        <f t="shared" si="0"/>
        <v>35.545224006762467</v>
      </c>
      <c r="K874" s="182"/>
      <c r="L874" s="182"/>
      <c r="M874" s="182"/>
      <c r="N874" s="182"/>
    </row>
    <row r="875" spans="1:14" ht="15.75" customHeight="1" x14ac:dyDescent="0.3">
      <c r="A875" s="34">
        <v>874</v>
      </c>
      <c r="B875" s="34">
        <v>220</v>
      </c>
      <c r="C875" s="34">
        <v>331</v>
      </c>
      <c r="D875" s="34">
        <v>3</v>
      </c>
      <c r="E875" s="179">
        <v>43521</v>
      </c>
      <c r="F875" s="180">
        <v>5178</v>
      </c>
      <c r="G875" s="34">
        <v>8174</v>
      </c>
      <c r="H875" s="180">
        <v>7376</v>
      </c>
      <c r="I875" s="34"/>
      <c r="J875" s="181">
        <f t="shared" si="0"/>
        <v>36.30573248407643</v>
      </c>
      <c r="K875" s="182"/>
      <c r="L875" s="182"/>
      <c r="M875" s="182"/>
      <c r="N875" s="182"/>
    </row>
    <row r="876" spans="1:14" ht="15.75" customHeight="1" x14ac:dyDescent="0.3">
      <c r="A876" s="34">
        <v>875</v>
      </c>
      <c r="B876" s="34">
        <v>221</v>
      </c>
      <c r="C876" s="34">
        <v>333</v>
      </c>
      <c r="D876" s="34">
        <v>3</v>
      </c>
      <c r="E876" s="179">
        <v>43521</v>
      </c>
      <c r="F876" s="180">
        <v>5187</v>
      </c>
      <c r="G876" s="34">
        <v>8616</v>
      </c>
      <c r="H876" s="180">
        <v>7410</v>
      </c>
      <c r="I876" s="34">
        <v>9</v>
      </c>
      <c r="J876" s="181">
        <f t="shared" si="0"/>
        <v>54.251012145748987</v>
      </c>
      <c r="K876" s="182"/>
      <c r="L876" s="182"/>
      <c r="M876" s="182"/>
      <c r="N876" s="182"/>
    </row>
    <row r="877" spans="1:14" ht="15.75" customHeight="1" x14ac:dyDescent="0.3">
      <c r="A877" s="34">
        <v>876</v>
      </c>
      <c r="B877" s="34">
        <v>222</v>
      </c>
      <c r="C877" s="34">
        <v>333</v>
      </c>
      <c r="D877" s="34">
        <v>3</v>
      </c>
      <c r="E877" s="179">
        <v>43521</v>
      </c>
      <c r="F877" s="180">
        <v>5216</v>
      </c>
      <c r="G877" s="34">
        <v>8674</v>
      </c>
      <c r="H877" s="180">
        <v>7495</v>
      </c>
      <c r="I877" s="34"/>
      <c r="J877" s="181">
        <f t="shared" si="0"/>
        <v>51.733216322948664</v>
      </c>
      <c r="K877" s="182"/>
      <c r="L877" s="182"/>
      <c r="M877" s="182"/>
      <c r="N877" s="182"/>
    </row>
    <row r="878" spans="1:14" ht="15.75" customHeight="1" x14ac:dyDescent="0.3">
      <c r="A878" s="34">
        <v>877</v>
      </c>
      <c r="B878" s="34">
        <v>223</v>
      </c>
      <c r="C878" s="34">
        <v>335</v>
      </c>
      <c r="D878" s="34">
        <v>3</v>
      </c>
      <c r="E878" s="179">
        <v>43521</v>
      </c>
      <c r="F878" s="180">
        <v>5225</v>
      </c>
      <c r="G878" s="34">
        <v>9059</v>
      </c>
      <c r="H878" s="180">
        <v>8031</v>
      </c>
      <c r="I878" s="34">
        <v>9</v>
      </c>
      <c r="J878" s="181">
        <f t="shared" si="0"/>
        <v>36.635780470420528</v>
      </c>
      <c r="K878" s="182"/>
      <c r="L878" s="182"/>
      <c r="M878" s="182"/>
      <c r="N878" s="182"/>
    </row>
    <row r="879" spans="1:14" ht="15.75" customHeight="1" x14ac:dyDescent="0.3">
      <c r="A879" s="34">
        <v>878</v>
      </c>
      <c r="B879" s="34">
        <v>224</v>
      </c>
      <c r="C879" s="34">
        <v>335</v>
      </c>
      <c r="D879" s="34">
        <v>3</v>
      </c>
      <c r="E879" s="179">
        <v>43521</v>
      </c>
      <c r="F879" s="180">
        <v>5231</v>
      </c>
      <c r="G879" s="34">
        <v>9233</v>
      </c>
      <c r="H879" s="180">
        <v>8114</v>
      </c>
      <c r="I879" s="34"/>
      <c r="J879" s="181">
        <f t="shared" si="0"/>
        <v>38.81373569198751</v>
      </c>
      <c r="K879" s="182"/>
      <c r="L879" s="182"/>
      <c r="M879" s="182"/>
      <c r="N879" s="182"/>
    </row>
    <row r="880" spans="1:14" ht="15.75" customHeight="1" x14ac:dyDescent="0.3">
      <c r="A880" s="34">
        <v>879</v>
      </c>
      <c r="B880" s="34">
        <v>225</v>
      </c>
      <c r="C880" s="34">
        <v>336</v>
      </c>
      <c r="D880" s="34">
        <v>3</v>
      </c>
      <c r="E880" s="179">
        <v>43521</v>
      </c>
      <c r="F880" s="180">
        <v>5260</v>
      </c>
      <c r="G880" s="34">
        <v>8584</v>
      </c>
      <c r="H880" s="180">
        <v>7908</v>
      </c>
      <c r="I880" s="34">
        <v>9</v>
      </c>
      <c r="J880" s="181">
        <f t="shared" si="0"/>
        <v>25.528700906344408</v>
      </c>
      <c r="K880" s="182"/>
      <c r="L880" s="182"/>
      <c r="M880" s="182"/>
      <c r="N880" s="182"/>
    </row>
    <row r="881" spans="1:14" ht="15.75" customHeight="1" x14ac:dyDescent="0.3">
      <c r="A881" s="34">
        <v>880</v>
      </c>
      <c r="B881" s="34">
        <v>226</v>
      </c>
      <c r="C881" s="34">
        <v>336</v>
      </c>
      <c r="D881" s="34">
        <v>3</v>
      </c>
      <c r="E881" s="179">
        <v>43521</v>
      </c>
      <c r="F881" s="180">
        <v>5197</v>
      </c>
      <c r="G881" s="34">
        <v>8497</v>
      </c>
      <c r="H881" s="180">
        <v>7816</v>
      </c>
      <c r="I881" s="34"/>
      <c r="J881" s="181">
        <f t="shared" si="0"/>
        <v>26.002290950744563</v>
      </c>
      <c r="K881" s="182"/>
      <c r="L881" s="182"/>
      <c r="M881" s="182"/>
      <c r="N881" s="182"/>
    </row>
    <row r="882" spans="1:14" ht="15.75" customHeight="1" x14ac:dyDescent="0.3">
      <c r="A882" s="34">
        <v>881</v>
      </c>
      <c r="B882" s="34">
        <v>227</v>
      </c>
      <c r="C882" s="34">
        <v>339</v>
      </c>
      <c r="D882" s="34">
        <v>3</v>
      </c>
      <c r="E882" s="179">
        <v>43521</v>
      </c>
      <c r="F882" s="180">
        <v>5247</v>
      </c>
      <c r="G882" s="34">
        <v>8298</v>
      </c>
      <c r="H882" s="180">
        <v>7820</v>
      </c>
      <c r="I882" s="34">
        <v>8</v>
      </c>
      <c r="J882" s="181">
        <f t="shared" si="0"/>
        <v>18.577535950252624</v>
      </c>
      <c r="K882" s="182"/>
      <c r="L882" s="182"/>
      <c r="M882" s="182"/>
      <c r="N882" s="182"/>
    </row>
    <row r="883" spans="1:14" ht="15.75" customHeight="1" x14ac:dyDescent="0.3">
      <c r="A883" s="34">
        <v>882</v>
      </c>
      <c r="B883" s="34">
        <v>228</v>
      </c>
      <c r="C883" s="34">
        <v>339</v>
      </c>
      <c r="D883" s="34">
        <v>3</v>
      </c>
      <c r="E883" s="179">
        <v>43521</v>
      </c>
      <c r="F883" s="180">
        <v>5238</v>
      </c>
      <c r="G883" s="34">
        <v>8206</v>
      </c>
      <c r="H883" s="180">
        <v>7755</v>
      </c>
      <c r="I883" s="34"/>
      <c r="J883" s="181">
        <f t="shared" si="0"/>
        <v>17.918156535558204</v>
      </c>
      <c r="K883" s="182"/>
      <c r="L883" s="182"/>
      <c r="M883" s="182"/>
      <c r="N883" s="182"/>
    </row>
    <row r="884" spans="1:14" ht="15.75" customHeight="1" x14ac:dyDescent="0.3">
      <c r="A884" s="34">
        <v>883</v>
      </c>
      <c r="B884" s="34">
        <v>229</v>
      </c>
      <c r="C884" s="34">
        <v>340</v>
      </c>
      <c r="D884" s="34">
        <v>3</v>
      </c>
      <c r="E884" s="179">
        <v>43521</v>
      </c>
      <c r="F884" s="180">
        <v>5205</v>
      </c>
      <c r="G884" s="34">
        <v>8030</v>
      </c>
      <c r="H884" s="180">
        <v>7361</v>
      </c>
      <c r="I884" s="34">
        <v>9</v>
      </c>
      <c r="J884" s="181">
        <f t="shared" si="0"/>
        <v>31.029684601113171</v>
      </c>
      <c r="K884" s="182"/>
      <c r="L884" s="182"/>
      <c r="M884" s="182"/>
      <c r="N884" s="182"/>
    </row>
    <row r="885" spans="1:14" ht="15.75" customHeight="1" x14ac:dyDescent="0.3">
      <c r="A885" s="34">
        <v>884</v>
      </c>
      <c r="B885" s="34">
        <v>230</v>
      </c>
      <c r="C885" s="34">
        <v>340</v>
      </c>
      <c r="D885" s="34">
        <v>3</v>
      </c>
      <c r="E885" s="179">
        <v>43521</v>
      </c>
      <c r="F885" s="180">
        <v>5171</v>
      </c>
      <c r="G885" s="34">
        <v>8054</v>
      </c>
      <c r="H885" s="180">
        <v>7375</v>
      </c>
      <c r="I885" s="34"/>
      <c r="J885" s="181">
        <f t="shared" si="0"/>
        <v>30.807622504537207</v>
      </c>
      <c r="K885" s="182"/>
      <c r="L885" s="182"/>
      <c r="M885" s="182"/>
      <c r="N885" s="182"/>
    </row>
    <row r="886" spans="1:14" ht="15.75" customHeight="1" x14ac:dyDescent="0.3">
      <c r="A886" s="34">
        <v>885</v>
      </c>
      <c r="B886" s="34">
        <v>231</v>
      </c>
      <c r="C886" s="34">
        <v>341</v>
      </c>
      <c r="D886" s="34">
        <v>3</v>
      </c>
      <c r="E886" s="179">
        <v>43521</v>
      </c>
      <c r="F886" s="180">
        <v>5229</v>
      </c>
      <c r="G886" s="34">
        <v>8504</v>
      </c>
      <c r="H886" s="180">
        <v>7514</v>
      </c>
      <c r="I886" s="34">
        <v>10</v>
      </c>
      <c r="J886" s="181">
        <f t="shared" si="0"/>
        <v>43.326039387308533</v>
      </c>
      <c r="K886" s="182"/>
      <c r="L886" s="182"/>
      <c r="M886" s="182"/>
      <c r="N886" s="182"/>
    </row>
    <row r="887" spans="1:14" ht="15.75" customHeight="1" x14ac:dyDescent="0.3">
      <c r="A887" s="34">
        <v>886</v>
      </c>
      <c r="B887" s="34">
        <v>232</v>
      </c>
      <c r="C887" s="34">
        <v>341</v>
      </c>
      <c r="D887" s="34">
        <v>3</v>
      </c>
      <c r="E887" s="179">
        <v>43521</v>
      </c>
      <c r="F887" s="180">
        <v>5244</v>
      </c>
      <c r="G887" s="34">
        <v>8366</v>
      </c>
      <c r="H887" s="180">
        <v>7466</v>
      </c>
      <c r="I887" s="34"/>
      <c r="J887" s="181">
        <f t="shared" si="0"/>
        <v>40.504050405040502</v>
      </c>
      <c r="K887" s="182"/>
      <c r="L887" s="182"/>
      <c r="M887" s="182"/>
      <c r="N887" s="182"/>
    </row>
    <row r="888" spans="1:14" ht="15.75" customHeight="1" x14ac:dyDescent="0.3">
      <c r="A888" s="34">
        <v>887</v>
      </c>
      <c r="B888" s="34">
        <v>233</v>
      </c>
      <c r="C888" s="34">
        <v>342</v>
      </c>
      <c r="D888" s="34">
        <v>3</v>
      </c>
      <c r="E888" s="179">
        <v>43521</v>
      </c>
      <c r="F888" s="180">
        <v>5213</v>
      </c>
      <c r="G888" s="34">
        <v>7602</v>
      </c>
      <c r="H888" s="180">
        <v>7258</v>
      </c>
      <c r="I888" s="34">
        <v>9</v>
      </c>
      <c r="J888" s="181">
        <f t="shared" si="0"/>
        <v>16.821515892420539</v>
      </c>
      <c r="K888" s="182"/>
      <c r="L888" s="182"/>
      <c r="M888" s="182"/>
      <c r="N888" s="182"/>
    </row>
    <row r="889" spans="1:14" ht="15.75" customHeight="1" x14ac:dyDescent="0.3">
      <c r="A889" s="34">
        <v>888</v>
      </c>
      <c r="B889" s="34">
        <v>234</v>
      </c>
      <c r="C889" s="34">
        <v>342</v>
      </c>
      <c r="D889" s="34">
        <v>3</v>
      </c>
      <c r="E889" s="179">
        <v>43521</v>
      </c>
      <c r="F889" s="180">
        <v>5254</v>
      </c>
      <c r="G889" s="34">
        <v>7542</v>
      </c>
      <c r="H889" s="180">
        <v>7224</v>
      </c>
      <c r="I889" s="34"/>
      <c r="J889" s="181">
        <f t="shared" si="0"/>
        <v>16.142131979695431</v>
      </c>
      <c r="K889" s="182"/>
      <c r="L889" s="182"/>
      <c r="M889" s="182"/>
      <c r="N889" s="182"/>
    </row>
    <row r="890" spans="1:14" ht="15.75" customHeight="1" x14ac:dyDescent="0.3">
      <c r="A890" s="34">
        <v>889</v>
      </c>
      <c r="B890" s="34">
        <v>235</v>
      </c>
      <c r="C890" s="34">
        <v>343</v>
      </c>
      <c r="D890" s="34">
        <v>3</v>
      </c>
      <c r="E890" s="179">
        <v>43521</v>
      </c>
      <c r="F890" s="180">
        <v>5230</v>
      </c>
      <c r="G890" s="34">
        <v>8490</v>
      </c>
      <c r="H890" s="180">
        <v>7627</v>
      </c>
      <c r="I890" s="34">
        <v>9</v>
      </c>
      <c r="J890" s="181">
        <f t="shared" si="0"/>
        <v>36.003337505214851</v>
      </c>
      <c r="K890" s="182"/>
      <c r="L890" s="182"/>
      <c r="M890" s="182"/>
      <c r="N890" s="182"/>
    </row>
    <row r="891" spans="1:14" ht="15.75" customHeight="1" x14ac:dyDescent="0.3">
      <c r="A891" s="34">
        <v>890</v>
      </c>
      <c r="B891" s="34">
        <v>236</v>
      </c>
      <c r="C891" s="34">
        <v>343</v>
      </c>
      <c r="D891" s="34">
        <v>3</v>
      </c>
      <c r="E891" s="179">
        <v>43521</v>
      </c>
      <c r="F891" s="180">
        <v>5241</v>
      </c>
      <c r="G891" s="34">
        <v>8350</v>
      </c>
      <c r="H891" s="180">
        <v>7532</v>
      </c>
      <c r="I891" s="34"/>
      <c r="J891" s="181">
        <f t="shared" si="0"/>
        <v>35.704932343954603</v>
      </c>
      <c r="K891" s="182"/>
      <c r="L891" s="182"/>
      <c r="M891" s="182"/>
      <c r="N891" s="182"/>
    </row>
    <row r="892" spans="1:14" ht="15.75" customHeight="1" x14ac:dyDescent="0.3">
      <c r="A892" s="34">
        <v>891</v>
      </c>
      <c r="B892" s="34">
        <v>237</v>
      </c>
      <c r="C892" s="34">
        <v>344</v>
      </c>
      <c r="D892" s="34">
        <v>3</v>
      </c>
      <c r="E892" s="179">
        <v>43521</v>
      </c>
      <c r="F892" s="180">
        <v>5218</v>
      </c>
      <c r="G892" s="34">
        <v>7792</v>
      </c>
      <c r="H892" s="180">
        <v>7213</v>
      </c>
      <c r="I892" s="34">
        <v>8</v>
      </c>
      <c r="J892" s="181">
        <f t="shared" si="0"/>
        <v>29.022556390977446</v>
      </c>
      <c r="K892" s="182"/>
      <c r="L892" s="182"/>
      <c r="M892" s="182"/>
      <c r="N892" s="182"/>
    </row>
    <row r="893" spans="1:14" ht="15.75" customHeight="1" x14ac:dyDescent="0.3">
      <c r="A893" s="34">
        <v>892</v>
      </c>
      <c r="B893" s="34">
        <v>238</v>
      </c>
      <c r="C893" s="34">
        <v>344</v>
      </c>
      <c r="D893" s="34">
        <v>3</v>
      </c>
      <c r="E893" s="179">
        <v>43521</v>
      </c>
      <c r="F893" s="180">
        <v>5217</v>
      </c>
      <c r="G893" s="34">
        <v>7793</v>
      </c>
      <c r="H893" s="180">
        <v>7218</v>
      </c>
      <c r="I893" s="34"/>
      <c r="J893" s="181">
        <f t="shared" si="0"/>
        <v>28.735632183908045</v>
      </c>
      <c r="K893" s="182"/>
      <c r="L893" s="182"/>
      <c r="M893" s="182"/>
      <c r="N893" s="182"/>
    </row>
    <row r="894" spans="1:14" ht="15.75" customHeight="1" x14ac:dyDescent="0.3">
      <c r="A894" s="34">
        <v>893</v>
      </c>
      <c r="B894" s="34">
        <v>239</v>
      </c>
      <c r="C894" s="34">
        <v>346</v>
      </c>
      <c r="D894" s="34">
        <v>3</v>
      </c>
      <c r="E894" s="179">
        <v>43521</v>
      </c>
      <c r="F894" s="180">
        <v>5249</v>
      </c>
      <c r="G894" s="34">
        <v>8546</v>
      </c>
      <c r="H894" s="180">
        <v>7992</v>
      </c>
      <c r="I894" s="34">
        <v>9</v>
      </c>
      <c r="J894" s="181">
        <f t="shared" si="0"/>
        <v>20.196864746627778</v>
      </c>
      <c r="K894" s="182"/>
      <c r="L894" s="182"/>
      <c r="M894" s="182"/>
      <c r="N894" s="182"/>
    </row>
    <row r="895" spans="1:14" ht="15.75" customHeight="1" x14ac:dyDescent="0.3">
      <c r="A895" s="34">
        <v>894</v>
      </c>
      <c r="B895" s="34">
        <v>240</v>
      </c>
      <c r="C895" s="34">
        <v>346</v>
      </c>
      <c r="D895" s="34">
        <v>3</v>
      </c>
      <c r="E895" s="179">
        <v>43521</v>
      </c>
      <c r="F895" s="180">
        <v>5262</v>
      </c>
      <c r="G895" s="34">
        <v>8751</v>
      </c>
      <c r="H895" s="180">
        <v>8128</v>
      </c>
      <c r="I895" s="34"/>
      <c r="J895" s="181">
        <f t="shared" si="0"/>
        <v>21.737613398464759</v>
      </c>
      <c r="K895" s="182"/>
      <c r="L895" s="182"/>
      <c r="M895" s="182"/>
      <c r="N895" s="182"/>
    </row>
    <row r="896" spans="1:14" ht="15.75" customHeight="1" x14ac:dyDescent="0.3">
      <c r="A896" s="34">
        <v>895</v>
      </c>
      <c r="B896" s="34">
        <v>241</v>
      </c>
      <c r="C896" s="34">
        <v>349</v>
      </c>
      <c r="D896" s="34">
        <v>3</v>
      </c>
      <c r="E896" s="179">
        <v>43521</v>
      </c>
      <c r="F896" s="180">
        <v>5180</v>
      </c>
      <c r="G896" s="34">
        <v>7470</v>
      </c>
      <c r="H896" s="180">
        <v>7004</v>
      </c>
      <c r="I896" s="34">
        <v>10</v>
      </c>
      <c r="J896" s="181">
        <f t="shared" si="0"/>
        <v>25.548245614035086</v>
      </c>
      <c r="K896" s="182"/>
      <c r="L896" s="182"/>
      <c r="M896" s="182"/>
      <c r="N896" s="182"/>
    </row>
    <row r="897" spans="1:14" ht="15.75" customHeight="1" x14ac:dyDescent="0.3">
      <c r="A897" s="34">
        <v>896</v>
      </c>
      <c r="B897" s="34">
        <v>242</v>
      </c>
      <c r="C897" s="34">
        <v>349</v>
      </c>
      <c r="D897" s="34">
        <v>3</v>
      </c>
      <c r="E897" s="179">
        <v>43521</v>
      </c>
      <c r="F897" s="180">
        <v>5268</v>
      </c>
      <c r="G897" s="34">
        <v>7545</v>
      </c>
      <c r="H897" s="180">
        <v>7081</v>
      </c>
      <c r="I897" s="34"/>
      <c r="J897" s="181">
        <f t="shared" si="0"/>
        <v>25.592939878654164</v>
      </c>
      <c r="K897" s="182"/>
      <c r="L897" s="182"/>
      <c r="M897" s="182"/>
      <c r="N897" s="182"/>
    </row>
    <row r="898" spans="1:14" ht="15.75" customHeight="1" x14ac:dyDescent="0.3">
      <c r="A898" s="34">
        <v>897</v>
      </c>
      <c r="B898" s="34">
        <v>243</v>
      </c>
      <c r="C898" s="34">
        <v>351</v>
      </c>
      <c r="D898" s="34">
        <v>3</v>
      </c>
      <c r="E898" s="179">
        <v>43521</v>
      </c>
      <c r="F898" s="180">
        <v>5234</v>
      </c>
      <c r="G898" s="34">
        <v>8624</v>
      </c>
      <c r="H898" s="180">
        <v>7819</v>
      </c>
      <c r="I898" s="34">
        <v>8</v>
      </c>
      <c r="J898" s="181">
        <f t="shared" si="0"/>
        <v>31.141199226305609</v>
      </c>
      <c r="K898" s="182"/>
      <c r="L898" s="182"/>
      <c r="M898" s="182"/>
      <c r="N898" s="182"/>
    </row>
    <row r="899" spans="1:14" ht="15.75" customHeight="1" x14ac:dyDescent="0.3">
      <c r="A899" s="34">
        <v>898</v>
      </c>
      <c r="B899" s="34">
        <v>244</v>
      </c>
      <c r="C899" s="34">
        <v>351</v>
      </c>
      <c r="D899" s="34">
        <v>3</v>
      </c>
      <c r="E899" s="179">
        <v>43521</v>
      </c>
      <c r="F899" s="180">
        <v>5243</v>
      </c>
      <c r="G899" s="34">
        <v>8776</v>
      </c>
      <c r="H899" s="180">
        <v>7907</v>
      </c>
      <c r="I899" s="34"/>
      <c r="J899" s="181">
        <f t="shared" si="0"/>
        <v>32.62012012012012</v>
      </c>
      <c r="K899" s="182"/>
      <c r="L899" s="182"/>
      <c r="M899" s="182"/>
      <c r="N899" s="182"/>
    </row>
    <row r="900" spans="1:14" ht="15.75" customHeight="1" x14ac:dyDescent="0.3">
      <c r="A900" s="34">
        <v>899</v>
      </c>
      <c r="B900" s="34">
        <v>245</v>
      </c>
      <c r="C900" s="34">
        <v>352</v>
      </c>
      <c r="D900" s="34">
        <v>3</v>
      </c>
      <c r="E900" s="179">
        <v>43521</v>
      </c>
      <c r="F900" s="180">
        <v>5235</v>
      </c>
      <c r="G900" s="34">
        <v>7318</v>
      </c>
      <c r="H900" s="180">
        <v>6909</v>
      </c>
      <c r="I900" s="34">
        <v>10</v>
      </c>
      <c r="J900" s="181">
        <f t="shared" si="0"/>
        <v>24.432497013142175</v>
      </c>
      <c r="K900" s="182"/>
      <c r="L900" s="182"/>
      <c r="M900" s="182"/>
      <c r="N900" s="182"/>
    </row>
    <row r="901" spans="1:14" ht="15.75" customHeight="1" x14ac:dyDescent="0.3">
      <c r="A901" s="34">
        <v>900</v>
      </c>
      <c r="B901" s="34">
        <v>246</v>
      </c>
      <c r="C901" s="34">
        <v>352</v>
      </c>
      <c r="D901" s="34">
        <v>3</v>
      </c>
      <c r="E901" s="179">
        <v>43521</v>
      </c>
      <c r="F901" s="180">
        <v>5309</v>
      </c>
      <c r="G901" s="34">
        <v>7535</v>
      </c>
      <c r="H901" s="180">
        <v>7102</v>
      </c>
      <c r="I901" s="34"/>
      <c r="J901" s="181">
        <f t="shared" si="0"/>
        <v>24.149470161740101</v>
      </c>
      <c r="K901" s="182"/>
      <c r="L901" s="182"/>
      <c r="M901" s="182"/>
      <c r="N901" s="182"/>
    </row>
    <row r="902" spans="1:14" ht="15.75" customHeight="1" x14ac:dyDescent="0.3">
      <c r="A902" s="34">
        <v>901</v>
      </c>
      <c r="B902" s="34">
        <v>247</v>
      </c>
      <c r="C902" s="34">
        <v>353</v>
      </c>
      <c r="D902" s="34">
        <v>3</v>
      </c>
      <c r="E902" s="179">
        <v>43521</v>
      </c>
      <c r="F902" s="180">
        <v>5282</v>
      </c>
      <c r="G902" s="34">
        <v>8985</v>
      </c>
      <c r="H902" s="180">
        <v>8093</v>
      </c>
      <c r="I902" s="34">
        <v>10</v>
      </c>
      <c r="J902" s="181">
        <f t="shared" si="0"/>
        <v>31.732479544646036</v>
      </c>
      <c r="K902" s="182"/>
      <c r="L902" s="182"/>
      <c r="M902" s="182"/>
      <c r="N902" s="182"/>
    </row>
    <row r="903" spans="1:14" ht="15.75" customHeight="1" x14ac:dyDescent="0.3">
      <c r="A903" s="34">
        <v>902</v>
      </c>
      <c r="B903" s="34">
        <v>248</v>
      </c>
      <c r="C903" s="34">
        <v>353</v>
      </c>
      <c r="D903" s="34">
        <v>3</v>
      </c>
      <c r="E903" s="179">
        <v>43521</v>
      </c>
      <c r="F903" s="180">
        <v>5224</v>
      </c>
      <c r="G903" s="34">
        <v>9034</v>
      </c>
      <c r="H903" s="180">
        <v>8146</v>
      </c>
      <c r="I903" s="34"/>
      <c r="J903" s="181">
        <f t="shared" si="0"/>
        <v>30.390143737166326</v>
      </c>
      <c r="K903" s="182"/>
      <c r="L903" s="182"/>
      <c r="M903" s="182"/>
      <c r="N903" s="182"/>
    </row>
    <row r="904" spans="1:14" ht="15.75" customHeight="1" x14ac:dyDescent="0.3">
      <c r="A904" s="34">
        <v>903</v>
      </c>
      <c r="B904" s="34">
        <v>249</v>
      </c>
      <c r="C904" s="34">
        <v>354</v>
      </c>
      <c r="D904" s="34">
        <v>3</v>
      </c>
      <c r="E904" s="179">
        <v>43521</v>
      </c>
      <c r="F904" s="180">
        <v>5178</v>
      </c>
      <c r="G904" s="34">
        <v>6388</v>
      </c>
      <c r="H904" s="180">
        <v>6216</v>
      </c>
      <c r="I904" s="34">
        <v>9</v>
      </c>
      <c r="J904" s="181">
        <f t="shared" si="0"/>
        <v>16.570327552986512</v>
      </c>
      <c r="K904" s="182"/>
      <c r="L904" s="182"/>
      <c r="M904" s="182"/>
      <c r="N904" s="182"/>
    </row>
    <row r="905" spans="1:14" ht="15.75" customHeight="1" x14ac:dyDescent="0.3">
      <c r="A905" s="34">
        <v>904</v>
      </c>
      <c r="B905" s="34">
        <v>250</v>
      </c>
      <c r="C905" s="34">
        <v>354</v>
      </c>
      <c r="D905" s="34">
        <v>3</v>
      </c>
      <c r="E905" s="179">
        <v>43521</v>
      </c>
      <c r="F905" s="180">
        <v>5274</v>
      </c>
      <c r="G905" s="34">
        <v>6433</v>
      </c>
      <c r="H905" s="180">
        <v>6270</v>
      </c>
      <c r="I905" s="34"/>
      <c r="J905" s="181">
        <f t="shared" si="0"/>
        <v>16.365461847389557</v>
      </c>
      <c r="K905" s="182"/>
      <c r="L905" s="182"/>
      <c r="M905" s="182"/>
      <c r="N905" s="182"/>
    </row>
    <row r="906" spans="1:14" ht="15.75" customHeight="1" x14ac:dyDescent="0.3">
      <c r="A906" s="34">
        <v>905</v>
      </c>
      <c r="B906" s="34">
        <v>251</v>
      </c>
      <c r="C906" s="34">
        <v>355</v>
      </c>
      <c r="D906" s="34">
        <v>3</v>
      </c>
      <c r="E906" s="179">
        <v>43521</v>
      </c>
      <c r="F906" s="180">
        <v>5258</v>
      </c>
      <c r="G906" s="34">
        <v>8129</v>
      </c>
      <c r="H906" s="180">
        <v>7949</v>
      </c>
      <c r="I906" s="34">
        <v>8</v>
      </c>
      <c r="J906" s="181">
        <f t="shared" si="0"/>
        <v>6.6889632107023411</v>
      </c>
      <c r="K906" s="182"/>
      <c r="L906" s="182"/>
      <c r="M906" s="182"/>
      <c r="N906" s="182"/>
    </row>
    <row r="907" spans="1:14" ht="15.75" customHeight="1" x14ac:dyDescent="0.3">
      <c r="A907" s="34">
        <v>906</v>
      </c>
      <c r="B907" s="34">
        <v>252</v>
      </c>
      <c r="C907" s="34">
        <v>355</v>
      </c>
      <c r="D907" s="34">
        <v>3</v>
      </c>
      <c r="E907" s="179">
        <v>43521</v>
      </c>
      <c r="F907" s="180">
        <v>5296</v>
      </c>
      <c r="G907" s="34">
        <v>8459</v>
      </c>
      <c r="H907" s="180">
        <v>7712</v>
      </c>
      <c r="I907" s="34"/>
      <c r="J907" s="181">
        <f t="shared" si="0"/>
        <v>30.918874172185429</v>
      </c>
      <c r="K907" s="182"/>
      <c r="L907" s="182"/>
      <c r="M907" s="182"/>
      <c r="N907" s="182"/>
    </row>
    <row r="908" spans="1:14" ht="15.75" customHeight="1" x14ac:dyDescent="0.3">
      <c r="A908" s="34">
        <v>907</v>
      </c>
      <c r="B908" s="34">
        <v>253</v>
      </c>
      <c r="C908" s="34">
        <v>356</v>
      </c>
      <c r="D908" s="34">
        <v>3</v>
      </c>
      <c r="E908" s="179">
        <v>43521</v>
      </c>
      <c r="F908" s="180">
        <v>5257</v>
      </c>
      <c r="G908" s="34">
        <v>6931</v>
      </c>
      <c r="H908" s="180">
        <v>6441</v>
      </c>
      <c r="I908" s="34">
        <v>10</v>
      </c>
      <c r="J908" s="181">
        <f t="shared" si="0"/>
        <v>41.385135135135137</v>
      </c>
      <c r="K908" s="182"/>
      <c r="L908" s="182"/>
      <c r="M908" s="182"/>
      <c r="N908" s="182"/>
    </row>
    <row r="909" spans="1:14" ht="15.75" customHeight="1" x14ac:dyDescent="0.3">
      <c r="A909" s="34">
        <v>908</v>
      </c>
      <c r="B909" s="34">
        <v>254</v>
      </c>
      <c r="C909" s="34">
        <v>356</v>
      </c>
      <c r="D909" s="34">
        <v>3</v>
      </c>
      <c r="E909" s="179">
        <v>43521</v>
      </c>
      <c r="F909" s="180">
        <v>5257</v>
      </c>
      <c r="G909" s="34">
        <v>7105</v>
      </c>
      <c r="H909" s="180">
        <v>6573</v>
      </c>
      <c r="I909" s="34"/>
      <c r="J909" s="181">
        <f t="shared" si="0"/>
        <v>40.425531914893611</v>
      </c>
      <c r="K909" s="182"/>
      <c r="L909" s="182"/>
      <c r="M909" s="182"/>
      <c r="N909" s="182"/>
    </row>
    <row r="910" spans="1:14" ht="15.75" customHeight="1" x14ac:dyDescent="0.3">
      <c r="A910" s="34">
        <v>909</v>
      </c>
      <c r="B910" s="34">
        <v>255</v>
      </c>
      <c r="C910" s="34">
        <v>357</v>
      </c>
      <c r="D910" s="34">
        <v>3</v>
      </c>
      <c r="E910" s="179">
        <v>43521</v>
      </c>
      <c r="F910" s="180">
        <v>5260</v>
      </c>
      <c r="G910" s="34">
        <v>8267</v>
      </c>
      <c r="H910" s="180">
        <v>7431</v>
      </c>
      <c r="I910" s="34">
        <v>9</v>
      </c>
      <c r="J910" s="181">
        <f t="shared" si="0"/>
        <v>38.50760018424689</v>
      </c>
      <c r="K910" s="182"/>
      <c r="L910" s="182"/>
      <c r="M910" s="182"/>
      <c r="N910" s="182"/>
    </row>
    <row r="911" spans="1:14" ht="15.75" customHeight="1" x14ac:dyDescent="0.3">
      <c r="A911" s="34">
        <v>910</v>
      </c>
      <c r="B911" s="34">
        <v>256</v>
      </c>
      <c r="C911" s="34">
        <v>357</v>
      </c>
      <c r="D911" s="34">
        <v>3</v>
      </c>
      <c r="E911" s="179">
        <v>43521</v>
      </c>
      <c r="F911" s="180">
        <v>5193</v>
      </c>
      <c r="G911" s="34">
        <v>8150</v>
      </c>
      <c r="H911" s="180">
        <v>7352</v>
      </c>
      <c r="I911" s="34"/>
      <c r="J911" s="181">
        <f t="shared" si="0"/>
        <v>36.961556276053727</v>
      </c>
      <c r="K911" s="182"/>
      <c r="L911" s="182"/>
      <c r="M911" s="182"/>
      <c r="N911" s="182"/>
    </row>
    <row r="912" spans="1:14" ht="15.75" customHeight="1" x14ac:dyDescent="0.3">
      <c r="A912" s="34">
        <v>911</v>
      </c>
      <c r="B912" s="34">
        <v>257</v>
      </c>
      <c r="C912" s="34">
        <v>358</v>
      </c>
      <c r="D912" s="34">
        <v>3</v>
      </c>
      <c r="E912" s="179">
        <v>43521</v>
      </c>
      <c r="F912" s="180">
        <v>5226</v>
      </c>
      <c r="G912" s="34">
        <v>8292</v>
      </c>
      <c r="H912" s="180">
        <v>7670</v>
      </c>
      <c r="I912" s="34">
        <v>9</v>
      </c>
      <c r="J912" s="181">
        <f t="shared" si="0"/>
        <v>25.450081833060555</v>
      </c>
      <c r="K912" s="182"/>
      <c r="L912" s="182"/>
      <c r="M912" s="182"/>
      <c r="N912" s="182"/>
    </row>
    <row r="913" spans="1:14" ht="15.75" customHeight="1" x14ac:dyDescent="0.3">
      <c r="A913" s="34">
        <v>912</v>
      </c>
      <c r="B913" s="34">
        <v>258</v>
      </c>
      <c r="C913" s="34">
        <v>358</v>
      </c>
      <c r="D913" s="34">
        <v>3</v>
      </c>
      <c r="E913" s="179">
        <v>43521</v>
      </c>
      <c r="F913" s="180">
        <v>5266</v>
      </c>
      <c r="G913" s="34">
        <v>8497</v>
      </c>
      <c r="H913" s="180">
        <v>7809</v>
      </c>
      <c r="I913" s="34"/>
      <c r="J913" s="181">
        <f t="shared" si="0"/>
        <v>27.054659850570197</v>
      </c>
      <c r="K913" s="182"/>
      <c r="L913" s="182"/>
      <c r="M913" s="182"/>
      <c r="N913" s="182"/>
    </row>
    <row r="914" spans="1:14" ht="15.75" customHeight="1" x14ac:dyDescent="0.3">
      <c r="A914" s="34">
        <v>913</v>
      </c>
      <c r="B914" s="34">
        <v>259</v>
      </c>
      <c r="C914" s="34">
        <v>364</v>
      </c>
      <c r="D914" s="34">
        <v>3</v>
      </c>
      <c r="E914" s="179">
        <v>43521</v>
      </c>
      <c r="F914" s="180">
        <v>5198</v>
      </c>
      <c r="G914" s="34">
        <v>8342</v>
      </c>
      <c r="H914" s="180">
        <v>7782</v>
      </c>
      <c r="I914" s="34">
        <v>8</v>
      </c>
      <c r="J914" s="181">
        <f t="shared" si="0"/>
        <v>21.671826625386998</v>
      </c>
      <c r="K914" s="182"/>
      <c r="L914" s="182"/>
      <c r="M914" s="182"/>
      <c r="N914" s="182"/>
    </row>
    <row r="915" spans="1:14" ht="15.75" customHeight="1" x14ac:dyDescent="0.3">
      <c r="A915" s="34">
        <v>914</v>
      </c>
      <c r="B915" s="34">
        <v>260</v>
      </c>
      <c r="C915" s="34">
        <v>364</v>
      </c>
      <c r="D915" s="34">
        <v>3</v>
      </c>
      <c r="E915" s="179">
        <v>43521</v>
      </c>
      <c r="F915" s="180">
        <v>5247</v>
      </c>
      <c r="G915" s="34">
        <v>8284</v>
      </c>
      <c r="H915" s="180">
        <v>7721</v>
      </c>
      <c r="I915" s="34"/>
      <c r="J915" s="181">
        <f t="shared" si="0"/>
        <v>22.756669361358124</v>
      </c>
      <c r="K915" s="182"/>
      <c r="L915" s="182"/>
      <c r="M915" s="182"/>
      <c r="N915" s="182"/>
    </row>
    <row r="916" spans="1:14" ht="15.75" customHeight="1" x14ac:dyDescent="0.3">
      <c r="A916" s="34">
        <v>915</v>
      </c>
      <c r="B916" s="34">
        <v>261</v>
      </c>
      <c r="C916" s="34">
        <v>365</v>
      </c>
      <c r="D916" s="34">
        <v>3</v>
      </c>
      <c r="E916" s="179">
        <v>43521</v>
      </c>
      <c r="F916" s="180">
        <v>5229</v>
      </c>
      <c r="G916" s="34">
        <v>8893</v>
      </c>
      <c r="H916" s="180">
        <v>8042</v>
      </c>
      <c r="I916" s="34">
        <v>9</v>
      </c>
      <c r="J916" s="181">
        <f t="shared" si="0"/>
        <v>30.252399573409171</v>
      </c>
      <c r="K916" s="182"/>
      <c r="L916" s="182"/>
      <c r="M916" s="182"/>
      <c r="N916" s="182"/>
    </row>
    <row r="917" spans="1:14" ht="15.75" customHeight="1" x14ac:dyDescent="0.3">
      <c r="A917" s="34">
        <v>916</v>
      </c>
      <c r="B917" s="34">
        <v>262</v>
      </c>
      <c r="C917" s="34">
        <v>365</v>
      </c>
      <c r="D917" s="34">
        <v>3</v>
      </c>
      <c r="E917" s="179">
        <v>43521</v>
      </c>
      <c r="F917" s="180">
        <v>5194</v>
      </c>
      <c r="G917" s="34">
        <v>9029</v>
      </c>
      <c r="H917" s="180">
        <v>8118</v>
      </c>
      <c r="I917" s="34"/>
      <c r="J917" s="181">
        <f t="shared" si="0"/>
        <v>31.155950752393981</v>
      </c>
      <c r="K917" s="182"/>
      <c r="L917" s="182"/>
      <c r="M917" s="182"/>
      <c r="N917" s="182"/>
    </row>
    <row r="918" spans="1:14" ht="15.75" customHeight="1" x14ac:dyDescent="0.3">
      <c r="A918" s="34">
        <v>917</v>
      </c>
      <c r="B918" s="34">
        <v>263</v>
      </c>
      <c r="C918" s="34">
        <v>366</v>
      </c>
      <c r="D918" s="34">
        <v>3</v>
      </c>
      <c r="E918" s="179">
        <v>43521</v>
      </c>
      <c r="F918" s="180">
        <v>5258</v>
      </c>
      <c r="G918" s="34">
        <v>8567</v>
      </c>
      <c r="H918" s="180">
        <v>7933</v>
      </c>
      <c r="I918" s="34">
        <v>9</v>
      </c>
      <c r="J918" s="181">
        <f t="shared" si="0"/>
        <v>23.700934579439252</v>
      </c>
      <c r="K918" s="182"/>
      <c r="L918" s="182"/>
      <c r="M918" s="182"/>
      <c r="N918" s="182"/>
    </row>
    <row r="919" spans="1:14" ht="15.75" customHeight="1" x14ac:dyDescent="0.3">
      <c r="A919" s="34">
        <v>918</v>
      </c>
      <c r="B919" s="34">
        <v>264</v>
      </c>
      <c r="C919" s="34">
        <v>366</v>
      </c>
      <c r="D919" s="34">
        <v>3</v>
      </c>
      <c r="E919" s="179">
        <v>43521</v>
      </c>
      <c r="F919" s="180">
        <v>5312</v>
      </c>
      <c r="G919" s="34">
        <v>8810</v>
      </c>
      <c r="H919" s="180">
        <v>8053</v>
      </c>
      <c r="I919" s="34"/>
      <c r="J919" s="181">
        <f t="shared" si="0"/>
        <v>27.617657789128053</v>
      </c>
      <c r="K919" s="182"/>
      <c r="L919" s="182"/>
      <c r="M919" s="182"/>
      <c r="N919" s="182"/>
    </row>
    <row r="920" spans="1:14" ht="15.75" customHeight="1" x14ac:dyDescent="0.3">
      <c r="A920" s="34">
        <v>919</v>
      </c>
      <c r="B920" s="34">
        <v>265</v>
      </c>
      <c r="C920" s="34">
        <v>367</v>
      </c>
      <c r="D920" s="34">
        <v>3</v>
      </c>
      <c r="E920" s="179">
        <v>43521</v>
      </c>
      <c r="F920" s="180">
        <v>5235</v>
      </c>
      <c r="G920" s="34">
        <v>9023</v>
      </c>
      <c r="H920" s="180">
        <v>8113</v>
      </c>
      <c r="I920" s="34">
        <v>9</v>
      </c>
      <c r="J920" s="181">
        <f t="shared" si="0"/>
        <v>31.619179986101457</v>
      </c>
      <c r="K920" s="182"/>
      <c r="L920" s="182"/>
      <c r="M920" s="182"/>
      <c r="N920" s="182"/>
    </row>
    <row r="921" spans="1:14" ht="15.75" customHeight="1" x14ac:dyDescent="0.3">
      <c r="A921" s="34">
        <v>920</v>
      </c>
      <c r="B921" s="34">
        <v>266</v>
      </c>
      <c r="C921" s="34">
        <v>367</v>
      </c>
      <c r="D921" s="34">
        <v>3</v>
      </c>
      <c r="E921" s="179">
        <v>43521</v>
      </c>
      <c r="F921" s="180">
        <v>5209</v>
      </c>
      <c r="G921" s="34">
        <v>9114</v>
      </c>
      <c r="H921" s="180">
        <v>8150</v>
      </c>
      <c r="I921" s="34"/>
      <c r="J921" s="181">
        <f t="shared" si="0"/>
        <v>32.777966678000681</v>
      </c>
      <c r="K921" s="182"/>
      <c r="L921" s="182"/>
      <c r="M921" s="182"/>
      <c r="N921" s="182"/>
    </row>
    <row r="922" spans="1:14" ht="15.75" customHeight="1" x14ac:dyDescent="0.3">
      <c r="A922" s="34">
        <v>921</v>
      </c>
      <c r="B922" s="34">
        <v>267</v>
      </c>
      <c r="C922" s="34">
        <v>368</v>
      </c>
      <c r="D922" s="34">
        <v>3</v>
      </c>
      <c r="E922" s="179">
        <v>43521</v>
      </c>
      <c r="F922" s="180">
        <v>5263</v>
      </c>
      <c r="G922" s="34">
        <v>7975</v>
      </c>
      <c r="H922" s="180">
        <v>7301</v>
      </c>
      <c r="I922" s="34">
        <v>8</v>
      </c>
      <c r="J922" s="181">
        <f t="shared" si="0"/>
        <v>33.071638861629047</v>
      </c>
      <c r="K922" s="182"/>
      <c r="L922" s="182"/>
      <c r="M922" s="182"/>
      <c r="N922" s="182"/>
    </row>
    <row r="923" spans="1:14" ht="15.75" customHeight="1" x14ac:dyDescent="0.3">
      <c r="A923" s="34">
        <v>922</v>
      </c>
      <c r="B923" s="34">
        <v>268</v>
      </c>
      <c r="C923" s="34">
        <v>368</v>
      </c>
      <c r="D923" s="34">
        <v>3</v>
      </c>
      <c r="E923" s="179">
        <v>43521</v>
      </c>
      <c r="F923" s="180">
        <v>5219</v>
      </c>
      <c r="G923" s="34">
        <v>8211</v>
      </c>
      <c r="H923" s="180">
        <v>7390</v>
      </c>
      <c r="I923" s="34"/>
      <c r="J923" s="181">
        <f t="shared" si="0"/>
        <v>37.816674343620448</v>
      </c>
      <c r="K923" s="182"/>
      <c r="L923" s="182"/>
      <c r="M923" s="182"/>
      <c r="N923" s="182"/>
    </row>
    <row r="924" spans="1:14" ht="15.75" customHeight="1" x14ac:dyDescent="0.3">
      <c r="A924" s="34">
        <v>923</v>
      </c>
      <c r="B924" s="34">
        <v>269</v>
      </c>
      <c r="C924" s="34">
        <v>369</v>
      </c>
      <c r="D924" s="34">
        <v>3</v>
      </c>
      <c r="E924" s="179">
        <v>43521</v>
      </c>
      <c r="F924" s="180">
        <v>5241</v>
      </c>
      <c r="G924" s="34">
        <v>7783</v>
      </c>
      <c r="H924" s="180">
        <v>7232</v>
      </c>
      <c r="I924" s="34">
        <v>10</v>
      </c>
      <c r="J924" s="181">
        <f t="shared" si="0"/>
        <v>27.674535409342038</v>
      </c>
      <c r="K924" s="182"/>
      <c r="L924" s="182"/>
      <c r="M924" s="182"/>
      <c r="N924" s="182"/>
    </row>
    <row r="925" spans="1:14" ht="15.75" customHeight="1" x14ac:dyDescent="0.3">
      <c r="A925" s="34">
        <v>924</v>
      </c>
      <c r="B925" s="34">
        <v>270</v>
      </c>
      <c r="C925" s="34">
        <v>369</v>
      </c>
      <c r="D925" s="34">
        <v>3</v>
      </c>
      <c r="E925" s="179">
        <v>43521</v>
      </c>
      <c r="F925" s="180">
        <v>5254</v>
      </c>
      <c r="G925" s="34">
        <v>8005</v>
      </c>
      <c r="H925" s="180">
        <v>7385</v>
      </c>
      <c r="I925" s="34"/>
      <c r="J925" s="181">
        <f t="shared" si="0"/>
        <v>29.094321914594083</v>
      </c>
      <c r="K925" s="182"/>
      <c r="L925" s="182"/>
      <c r="M925" s="182"/>
      <c r="N925" s="182"/>
    </row>
    <row r="926" spans="1:14" ht="15.75" customHeight="1" x14ac:dyDescent="0.3">
      <c r="A926" s="34">
        <v>925</v>
      </c>
      <c r="B926" s="34">
        <v>271</v>
      </c>
      <c r="C926" s="34">
        <v>370</v>
      </c>
      <c r="D926" s="34">
        <v>3</v>
      </c>
      <c r="E926" s="179">
        <v>43521</v>
      </c>
      <c r="F926" s="180">
        <v>5224</v>
      </c>
      <c r="G926" s="34">
        <v>7634</v>
      </c>
      <c r="H926" s="180">
        <v>7090</v>
      </c>
      <c r="I926" s="34">
        <v>9</v>
      </c>
      <c r="J926" s="181">
        <f t="shared" si="0"/>
        <v>29.153269024651664</v>
      </c>
      <c r="K926" s="182"/>
      <c r="L926" s="182"/>
      <c r="M926" s="182"/>
      <c r="N926" s="182"/>
    </row>
    <row r="927" spans="1:14" ht="15.75" customHeight="1" x14ac:dyDescent="0.3">
      <c r="A927" s="34">
        <v>926</v>
      </c>
      <c r="B927" s="34">
        <v>272</v>
      </c>
      <c r="C927" s="34">
        <v>370</v>
      </c>
      <c r="D927" s="34">
        <v>3</v>
      </c>
      <c r="E927" s="179">
        <v>43521</v>
      </c>
      <c r="F927" s="180">
        <v>5257</v>
      </c>
      <c r="G927" s="34">
        <v>7602</v>
      </c>
      <c r="H927" s="180">
        <v>7091</v>
      </c>
      <c r="I927" s="34"/>
      <c r="J927" s="181">
        <f t="shared" si="0"/>
        <v>27.862595419847331</v>
      </c>
      <c r="K927" s="182"/>
      <c r="L927" s="182"/>
      <c r="M927" s="182"/>
      <c r="N927" s="182"/>
    </row>
    <row r="928" spans="1:14" ht="15.75" customHeight="1" x14ac:dyDescent="0.3">
      <c r="A928" s="34">
        <v>927</v>
      </c>
      <c r="B928" s="34">
        <v>273</v>
      </c>
      <c r="C928" s="34">
        <v>372</v>
      </c>
      <c r="D928" s="34">
        <v>3</v>
      </c>
      <c r="E928" s="179">
        <v>43521</v>
      </c>
      <c r="F928" s="180">
        <v>5242</v>
      </c>
      <c r="G928" s="34">
        <v>7470</v>
      </c>
      <c r="H928" s="180">
        <v>7094</v>
      </c>
      <c r="I928" s="34">
        <v>9</v>
      </c>
      <c r="J928" s="181">
        <f t="shared" si="0"/>
        <v>20.302375809935207</v>
      </c>
      <c r="K928" s="182"/>
      <c r="L928" s="182"/>
      <c r="M928" s="182"/>
      <c r="N928" s="182"/>
    </row>
    <row r="929" spans="1:14" ht="15.75" customHeight="1" x14ac:dyDescent="0.3">
      <c r="A929" s="34">
        <v>928</v>
      </c>
      <c r="B929" s="34">
        <v>274</v>
      </c>
      <c r="C929" s="34">
        <v>372</v>
      </c>
      <c r="D929" s="34">
        <v>3</v>
      </c>
      <c r="E929" s="179">
        <v>43521</v>
      </c>
      <c r="F929" s="180">
        <v>5233</v>
      </c>
      <c r="G929" s="34">
        <v>7502</v>
      </c>
      <c r="H929" s="180">
        <v>7109</v>
      </c>
      <c r="I929" s="34"/>
      <c r="J929" s="181">
        <f t="shared" si="0"/>
        <v>20.948827292110874</v>
      </c>
      <c r="K929" s="182"/>
      <c r="L929" s="182"/>
      <c r="M929" s="182"/>
      <c r="N929" s="182"/>
    </row>
    <row r="930" spans="1:14" ht="15.75" customHeight="1" x14ac:dyDescent="0.3">
      <c r="A930" s="34">
        <v>929</v>
      </c>
      <c r="B930" s="34">
        <v>275</v>
      </c>
      <c r="C930" s="34">
        <v>373</v>
      </c>
      <c r="D930" s="34">
        <v>3</v>
      </c>
      <c r="E930" s="179">
        <v>43521</v>
      </c>
      <c r="F930" s="180">
        <v>5274</v>
      </c>
      <c r="G930" s="34">
        <v>8997</v>
      </c>
      <c r="H930" s="180">
        <v>8053</v>
      </c>
      <c r="I930" s="34">
        <v>8</v>
      </c>
      <c r="J930" s="181">
        <f t="shared" si="0"/>
        <v>33.969053616408779</v>
      </c>
      <c r="K930" s="182"/>
      <c r="L930" s="182"/>
      <c r="M930" s="182"/>
      <c r="N930" s="182"/>
    </row>
    <row r="931" spans="1:14" ht="15.75" customHeight="1" x14ac:dyDescent="0.3">
      <c r="A931" s="34">
        <v>930</v>
      </c>
      <c r="B931" s="34">
        <v>276</v>
      </c>
      <c r="C931" s="34">
        <v>373</v>
      </c>
      <c r="D931" s="34">
        <v>3</v>
      </c>
      <c r="E931" s="179">
        <v>43521</v>
      </c>
      <c r="F931" s="180">
        <v>5217</v>
      </c>
      <c r="G931" s="34">
        <v>9013</v>
      </c>
      <c r="H931" s="180">
        <v>8004</v>
      </c>
      <c r="I931" s="34"/>
      <c r="J931" s="181">
        <f t="shared" si="0"/>
        <v>36.203803372802298</v>
      </c>
      <c r="K931" s="182"/>
      <c r="L931" s="182"/>
      <c r="M931" s="182"/>
      <c r="N931" s="182"/>
    </row>
    <row r="932" spans="1:14" ht="15.75" customHeight="1" x14ac:dyDescent="0.3">
      <c r="A932" s="34">
        <v>931</v>
      </c>
      <c r="B932" s="34">
        <v>277</v>
      </c>
      <c r="C932" s="34">
        <v>374</v>
      </c>
      <c r="D932" s="34">
        <v>3</v>
      </c>
      <c r="E932" s="179">
        <v>43521</v>
      </c>
      <c r="F932" s="180">
        <v>5252</v>
      </c>
      <c r="G932" s="34">
        <v>7504</v>
      </c>
      <c r="H932" s="180">
        <v>7050</v>
      </c>
      <c r="I932" s="34">
        <v>10</v>
      </c>
      <c r="J932" s="181">
        <f t="shared" si="0"/>
        <v>25.250278086763071</v>
      </c>
      <c r="K932" s="182"/>
      <c r="L932" s="182"/>
      <c r="M932" s="182"/>
      <c r="N932" s="182"/>
    </row>
    <row r="933" spans="1:14" ht="15.75" customHeight="1" x14ac:dyDescent="0.3">
      <c r="A933" s="34">
        <v>932</v>
      </c>
      <c r="B933" s="34">
        <v>278</v>
      </c>
      <c r="C933" s="34">
        <v>374</v>
      </c>
      <c r="D933" s="34">
        <v>3</v>
      </c>
      <c r="E933" s="179">
        <v>43521</v>
      </c>
      <c r="F933" s="180">
        <v>5256</v>
      </c>
      <c r="G933" s="34">
        <v>7540</v>
      </c>
      <c r="H933" s="180">
        <v>7074</v>
      </c>
      <c r="I933" s="34"/>
      <c r="J933" s="181">
        <f t="shared" si="0"/>
        <v>25.632563256325628</v>
      </c>
      <c r="K933" s="182"/>
      <c r="L933" s="182"/>
      <c r="M933" s="182"/>
      <c r="N933" s="182"/>
    </row>
    <row r="934" spans="1:14" ht="15.75" customHeight="1" x14ac:dyDescent="0.3">
      <c r="A934" s="34">
        <v>933</v>
      </c>
      <c r="B934" s="34">
        <v>279</v>
      </c>
      <c r="C934" s="34">
        <v>376</v>
      </c>
      <c r="D934" s="34">
        <v>3</v>
      </c>
      <c r="E934" s="179">
        <v>43521</v>
      </c>
      <c r="F934" s="180">
        <v>5269</v>
      </c>
      <c r="G934" s="34">
        <v>9331</v>
      </c>
      <c r="H934" s="180">
        <v>8064</v>
      </c>
      <c r="I934" s="34">
        <v>9</v>
      </c>
      <c r="J934" s="181">
        <f t="shared" si="0"/>
        <v>45.330948121645797</v>
      </c>
      <c r="K934" s="182"/>
      <c r="L934" s="182"/>
      <c r="M934" s="182"/>
      <c r="N934" s="182"/>
    </row>
    <row r="935" spans="1:14" ht="15.75" customHeight="1" x14ac:dyDescent="0.3">
      <c r="A935" s="34">
        <v>934</v>
      </c>
      <c r="B935" s="34">
        <v>280</v>
      </c>
      <c r="C935" s="34">
        <v>376</v>
      </c>
      <c r="D935" s="34">
        <v>3</v>
      </c>
      <c r="E935" s="179">
        <v>43521</v>
      </c>
      <c r="F935" s="180">
        <v>5260</v>
      </c>
      <c r="G935" s="34">
        <v>8987</v>
      </c>
      <c r="H935" s="180">
        <v>7818</v>
      </c>
      <c r="I935" s="34"/>
      <c r="J935" s="181">
        <f t="shared" si="0"/>
        <v>45.699765441751367</v>
      </c>
      <c r="K935" s="182"/>
      <c r="L935" s="182"/>
      <c r="M935" s="182"/>
      <c r="N935" s="182"/>
    </row>
    <row r="936" spans="1:14" ht="15.75" customHeight="1" x14ac:dyDescent="0.3">
      <c r="A936" s="34">
        <v>935</v>
      </c>
      <c r="B936" s="34">
        <v>281</v>
      </c>
      <c r="C936" s="34">
        <v>381</v>
      </c>
      <c r="D936" s="34">
        <v>3</v>
      </c>
      <c r="E936" s="179">
        <v>43521</v>
      </c>
      <c r="F936" s="180">
        <v>5275</v>
      </c>
      <c r="G936" s="34">
        <v>7755</v>
      </c>
      <c r="H936" s="180">
        <v>7042</v>
      </c>
      <c r="I936" s="34">
        <v>10</v>
      </c>
      <c r="J936" s="181">
        <f t="shared" si="0"/>
        <v>40.350877192982452</v>
      </c>
      <c r="K936" s="182"/>
      <c r="L936" s="182"/>
      <c r="M936" s="182"/>
      <c r="N936" s="182"/>
    </row>
    <row r="937" spans="1:14" ht="15.75" customHeight="1" x14ac:dyDescent="0.3">
      <c r="A937" s="34">
        <v>936</v>
      </c>
      <c r="B937" s="34">
        <v>282</v>
      </c>
      <c r="C937" s="34">
        <v>381</v>
      </c>
      <c r="D937" s="34">
        <v>3</v>
      </c>
      <c r="E937" s="179">
        <v>43521</v>
      </c>
      <c r="F937" s="180">
        <v>5225</v>
      </c>
      <c r="G937" s="34">
        <v>7812</v>
      </c>
      <c r="H937" s="180">
        <v>7063</v>
      </c>
      <c r="I937" s="34"/>
      <c r="J937" s="181">
        <f t="shared" si="0"/>
        <v>40.750816104461371</v>
      </c>
      <c r="K937" s="182"/>
      <c r="L937" s="182"/>
      <c r="M937" s="182"/>
      <c r="N937" s="182"/>
    </row>
    <row r="938" spans="1:14" ht="15.75" customHeight="1" x14ac:dyDescent="0.3">
      <c r="A938" s="34">
        <v>937</v>
      </c>
      <c r="B938" s="34">
        <v>283</v>
      </c>
      <c r="C938" s="34">
        <v>382</v>
      </c>
      <c r="D938" s="34">
        <v>3</v>
      </c>
      <c r="E938" s="179">
        <v>43521</v>
      </c>
      <c r="F938" s="180">
        <v>5211</v>
      </c>
      <c r="G938" s="34">
        <v>8210</v>
      </c>
      <c r="H938" s="180">
        <v>7660</v>
      </c>
      <c r="I938" s="34">
        <v>8</v>
      </c>
      <c r="J938" s="181">
        <f t="shared" si="0"/>
        <v>22.458146182115151</v>
      </c>
      <c r="K938" s="182"/>
      <c r="L938" s="182"/>
      <c r="M938" s="182"/>
      <c r="N938" s="182"/>
    </row>
    <row r="939" spans="1:14" ht="15.75" customHeight="1" x14ac:dyDescent="0.3">
      <c r="A939" s="34">
        <v>938</v>
      </c>
      <c r="B939" s="34">
        <v>284</v>
      </c>
      <c r="C939" s="34">
        <v>382</v>
      </c>
      <c r="D939" s="34">
        <v>3</v>
      </c>
      <c r="E939" s="179">
        <v>43521</v>
      </c>
      <c r="F939" s="180">
        <v>5269</v>
      </c>
      <c r="G939" s="34">
        <v>8344</v>
      </c>
      <c r="H939" s="180">
        <v>7775</v>
      </c>
      <c r="I939" s="34"/>
      <c r="J939" s="181">
        <f t="shared" si="0"/>
        <v>22.705506783719073</v>
      </c>
      <c r="K939" s="182"/>
      <c r="L939" s="182"/>
      <c r="M939" s="182"/>
      <c r="N939" s="182"/>
    </row>
    <row r="940" spans="1:14" ht="15.75" customHeight="1" x14ac:dyDescent="0.3">
      <c r="A940" s="34">
        <v>939</v>
      </c>
      <c r="B940" s="34">
        <v>285</v>
      </c>
      <c r="C940" s="34">
        <v>384</v>
      </c>
      <c r="D940" s="34">
        <v>3</v>
      </c>
      <c r="E940" s="179">
        <v>43521</v>
      </c>
      <c r="F940" s="180">
        <v>5249</v>
      </c>
      <c r="G940" s="34">
        <v>9074</v>
      </c>
      <c r="H940" s="180">
        <v>8250</v>
      </c>
      <c r="I940" s="34">
        <v>9</v>
      </c>
      <c r="J940" s="181">
        <f t="shared" si="0"/>
        <v>27.457514161946015</v>
      </c>
      <c r="K940" s="182"/>
      <c r="L940" s="182"/>
      <c r="M940" s="182"/>
      <c r="N940" s="182"/>
    </row>
    <row r="941" spans="1:14" ht="15.75" customHeight="1" x14ac:dyDescent="0.3">
      <c r="A941" s="34">
        <v>940</v>
      </c>
      <c r="B941" s="34">
        <v>286</v>
      </c>
      <c r="C941" s="34">
        <v>384</v>
      </c>
      <c r="D941" s="34">
        <v>3</v>
      </c>
      <c r="E941" s="179">
        <v>43521</v>
      </c>
      <c r="F941" s="180">
        <v>5236</v>
      </c>
      <c r="G941" s="34">
        <v>8733</v>
      </c>
      <c r="H941" s="180">
        <v>7984</v>
      </c>
      <c r="I941" s="34"/>
      <c r="J941" s="181">
        <f t="shared" si="0"/>
        <v>27.256186317321689</v>
      </c>
      <c r="K941" s="182"/>
      <c r="L941" s="182"/>
      <c r="M941" s="182"/>
      <c r="N941" s="182"/>
    </row>
    <row r="942" spans="1:14" ht="15.75" customHeight="1" x14ac:dyDescent="0.3">
      <c r="A942" s="34">
        <v>941</v>
      </c>
      <c r="B942" s="34">
        <v>287</v>
      </c>
      <c r="C942" s="34">
        <v>388</v>
      </c>
      <c r="D942" s="34">
        <v>3</v>
      </c>
      <c r="E942" s="179">
        <v>43521</v>
      </c>
      <c r="F942" s="180">
        <v>5246</v>
      </c>
      <c r="G942" s="34">
        <v>8007</v>
      </c>
      <c r="H942" s="180">
        <v>7361</v>
      </c>
      <c r="I942" s="34">
        <v>9</v>
      </c>
      <c r="J942" s="181">
        <f t="shared" si="0"/>
        <v>30.543735224586289</v>
      </c>
      <c r="K942" s="182"/>
      <c r="L942" s="182"/>
      <c r="M942" s="182"/>
      <c r="N942" s="182"/>
    </row>
    <row r="943" spans="1:14" ht="15.75" customHeight="1" x14ac:dyDescent="0.3">
      <c r="A943" s="34">
        <v>942</v>
      </c>
      <c r="B943" s="34">
        <v>288</v>
      </c>
      <c r="C943" s="34">
        <v>388</v>
      </c>
      <c r="D943" s="34">
        <v>3</v>
      </c>
      <c r="E943" s="179">
        <v>43521</v>
      </c>
      <c r="F943" s="180">
        <v>5225</v>
      </c>
      <c r="G943" s="34">
        <v>8226</v>
      </c>
      <c r="H943" s="180">
        <v>7507</v>
      </c>
      <c r="I943" s="34"/>
      <c r="J943" s="181">
        <f t="shared" si="0"/>
        <v>31.507449605609118</v>
      </c>
      <c r="K943" s="182"/>
      <c r="L943" s="182"/>
      <c r="M943" s="182"/>
      <c r="N943" s="182"/>
    </row>
    <row r="944" spans="1:14" ht="15.75" customHeight="1" x14ac:dyDescent="0.3">
      <c r="A944" s="34">
        <v>943</v>
      </c>
      <c r="B944" s="34">
        <v>289</v>
      </c>
      <c r="C944" s="34">
        <v>389</v>
      </c>
      <c r="D944" s="34">
        <v>3</v>
      </c>
      <c r="E944" s="179">
        <v>43521</v>
      </c>
      <c r="F944" s="180">
        <v>5296</v>
      </c>
      <c r="G944" s="34">
        <v>6449</v>
      </c>
      <c r="H944" s="180">
        <v>6271</v>
      </c>
      <c r="I944" s="34">
        <v>9</v>
      </c>
      <c r="J944" s="181">
        <f t="shared" si="0"/>
        <v>18.256410256410259</v>
      </c>
      <c r="K944" s="182"/>
      <c r="L944" s="182"/>
      <c r="M944" s="182"/>
      <c r="N944" s="182"/>
    </row>
    <row r="945" spans="1:14" ht="15.75" customHeight="1" x14ac:dyDescent="0.3">
      <c r="A945" s="34">
        <v>944</v>
      </c>
      <c r="B945" s="34">
        <v>290</v>
      </c>
      <c r="C945" s="34">
        <v>389</v>
      </c>
      <c r="D945" s="34">
        <v>3</v>
      </c>
      <c r="E945" s="179">
        <v>43521</v>
      </c>
      <c r="F945" s="180">
        <v>5255</v>
      </c>
      <c r="G945" s="34">
        <v>6415</v>
      </c>
      <c r="H945" s="180">
        <v>6243</v>
      </c>
      <c r="I945" s="34"/>
      <c r="J945" s="181">
        <f t="shared" si="0"/>
        <v>17.408906882591094</v>
      </c>
      <c r="K945" s="182"/>
      <c r="L945" s="182"/>
      <c r="M945" s="182"/>
      <c r="N945" s="182"/>
    </row>
    <row r="946" spans="1:14" ht="15.75" customHeight="1" x14ac:dyDescent="0.3">
      <c r="A946" s="34">
        <v>945</v>
      </c>
      <c r="B946" s="34">
        <v>291</v>
      </c>
      <c r="C946" s="34">
        <v>390</v>
      </c>
      <c r="D946" s="34">
        <v>3</v>
      </c>
      <c r="E946" s="179">
        <v>43521</v>
      </c>
      <c r="F946" s="180">
        <v>5259</v>
      </c>
      <c r="G946" s="34">
        <v>8379</v>
      </c>
      <c r="H946" s="180">
        <v>7663</v>
      </c>
      <c r="I946" s="34">
        <v>9</v>
      </c>
      <c r="J946" s="181">
        <f t="shared" si="0"/>
        <v>29.783693843594012</v>
      </c>
      <c r="K946" s="182"/>
      <c r="L946" s="182"/>
      <c r="M946" s="182"/>
      <c r="N946" s="182"/>
    </row>
    <row r="947" spans="1:14" ht="15.75" customHeight="1" x14ac:dyDescent="0.3">
      <c r="A947" s="34">
        <v>946</v>
      </c>
      <c r="B947" s="34">
        <v>292</v>
      </c>
      <c r="C947" s="34">
        <v>390</v>
      </c>
      <c r="D947" s="34">
        <v>3</v>
      </c>
      <c r="E947" s="179">
        <v>43521</v>
      </c>
      <c r="F947" s="180">
        <v>5243</v>
      </c>
      <c r="G947" s="34">
        <v>8486</v>
      </c>
      <c r="H947" s="180">
        <v>7746</v>
      </c>
      <c r="I947" s="34"/>
      <c r="J947" s="181">
        <f t="shared" si="0"/>
        <v>29.564522572912505</v>
      </c>
      <c r="K947" s="182"/>
      <c r="L947" s="182"/>
      <c r="M947" s="182"/>
      <c r="N947" s="182"/>
    </row>
    <row r="948" spans="1:14" ht="15.75" customHeight="1" x14ac:dyDescent="0.3">
      <c r="A948" s="34">
        <v>947</v>
      </c>
      <c r="B948" s="34">
        <v>293</v>
      </c>
      <c r="C948" s="34">
        <v>391</v>
      </c>
      <c r="D948" s="34">
        <v>3</v>
      </c>
      <c r="E948" s="179">
        <v>43521</v>
      </c>
      <c r="F948" s="180">
        <v>5203</v>
      </c>
      <c r="G948" s="34">
        <v>8672</v>
      </c>
      <c r="H948" s="180">
        <v>7700</v>
      </c>
      <c r="I948" s="34">
        <v>9</v>
      </c>
      <c r="J948" s="181">
        <f t="shared" si="0"/>
        <v>38.926712054465355</v>
      </c>
      <c r="K948" s="182"/>
      <c r="L948" s="182"/>
      <c r="M948" s="182"/>
      <c r="N948" s="182"/>
    </row>
    <row r="949" spans="1:14" ht="15.75" customHeight="1" x14ac:dyDescent="0.3">
      <c r="A949" s="34">
        <v>948</v>
      </c>
      <c r="B949" s="34">
        <v>294</v>
      </c>
      <c r="C949" s="34">
        <v>391</v>
      </c>
      <c r="D949" s="34">
        <v>3</v>
      </c>
      <c r="E949" s="179">
        <v>43521</v>
      </c>
      <c r="F949" s="180">
        <v>5223</v>
      </c>
      <c r="G949" s="34">
        <v>8557</v>
      </c>
      <c r="H949" s="180">
        <v>7635</v>
      </c>
      <c r="I949" s="34"/>
      <c r="J949" s="181">
        <f t="shared" si="0"/>
        <v>38.225538971807623</v>
      </c>
      <c r="K949" s="182"/>
      <c r="L949" s="182"/>
      <c r="M949" s="182"/>
      <c r="N949" s="182"/>
    </row>
    <row r="950" spans="1:14" ht="15.75" customHeight="1" x14ac:dyDescent="0.3">
      <c r="A950" s="34">
        <v>949</v>
      </c>
      <c r="B950" s="34">
        <v>295</v>
      </c>
      <c r="C950" s="34">
        <v>393</v>
      </c>
      <c r="D950" s="34">
        <v>3</v>
      </c>
      <c r="E950" s="179">
        <v>43521</v>
      </c>
      <c r="F950" s="180">
        <v>5221</v>
      </c>
      <c r="G950" s="34">
        <v>7683</v>
      </c>
      <c r="H950" s="180">
        <v>6962</v>
      </c>
      <c r="I950" s="34">
        <v>9</v>
      </c>
      <c r="J950" s="181">
        <f t="shared" si="0"/>
        <v>41.41298104537622</v>
      </c>
      <c r="K950" s="182"/>
      <c r="L950" s="182"/>
      <c r="M950" s="182"/>
      <c r="N950" s="182"/>
    </row>
    <row r="951" spans="1:14" ht="15.75" customHeight="1" x14ac:dyDescent="0.3">
      <c r="A951" s="34">
        <v>950</v>
      </c>
      <c r="B951" s="34">
        <v>296</v>
      </c>
      <c r="C951" s="34">
        <v>393</v>
      </c>
      <c r="D951" s="34">
        <v>3</v>
      </c>
      <c r="E951" s="179">
        <v>43521</v>
      </c>
      <c r="F951" s="180">
        <v>5271</v>
      </c>
      <c r="G951" s="183">
        <v>7757</v>
      </c>
      <c r="H951" s="184">
        <v>7024</v>
      </c>
      <c r="I951" s="183"/>
      <c r="J951" s="181">
        <f t="shared" si="0"/>
        <v>41.814033086138046</v>
      </c>
      <c r="K951" s="182"/>
      <c r="L951" s="182"/>
      <c r="M951" s="182"/>
      <c r="N951" s="182"/>
    </row>
    <row r="952" spans="1:14" ht="15.75" customHeight="1" x14ac:dyDescent="0.3">
      <c r="A952" s="34">
        <v>951</v>
      </c>
      <c r="B952" s="34">
        <v>297</v>
      </c>
      <c r="C952" s="34">
        <v>394</v>
      </c>
      <c r="D952" s="34">
        <v>3</v>
      </c>
      <c r="E952" s="179">
        <v>43521</v>
      </c>
      <c r="F952" s="180">
        <v>5213</v>
      </c>
      <c r="G952" s="185">
        <v>9965</v>
      </c>
      <c r="H952" s="186">
        <v>8709</v>
      </c>
      <c r="I952" s="185">
        <v>9</v>
      </c>
      <c r="J952" s="181">
        <f t="shared" si="0"/>
        <v>35.926773455377578</v>
      </c>
      <c r="K952" s="182"/>
      <c r="L952" s="182"/>
      <c r="M952" s="182"/>
      <c r="N952" s="182"/>
    </row>
    <row r="953" spans="1:14" ht="15.75" customHeight="1" x14ac:dyDescent="0.3">
      <c r="A953" s="34">
        <v>952</v>
      </c>
      <c r="B953" s="34">
        <v>298</v>
      </c>
      <c r="C953" s="34">
        <v>394</v>
      </c>
      <c r="D953" s="34">
        <v>3</v>
      </c>
      <c r="E953" s="179">
        <v>43521</v>
      </c>
      <c r="F953" s="180">
        <v>5210</v>
      </c>
      <c r="G953" s="34">
        <v>9649</v>
      </c>
      <c r="H953" s="180">
        <v>8508</v>
      </c>
      <c r="I953" s="34"/>
      <c r="J953" s="181">
        <f t="shared" si="0"/>
        <v>34.596725288053364</v>
      </c>
      <c r="K953" s="182"/>
      <c r="L953" s="182"/>
      <c r="M953" s="182"/>
      <c r="N953" s="182"/>
    </row>
    <row r="954" spans="1:14" ht="15.75" customHeight="1" x14ac:dyDescent="0.3">
      <c r="A954" s="34">
        <v>953</v>
      </c>
      <c r="B954" s="34">
        <v>299</v>
      </c>
      <c r="C954" s="34">
        <v>395</v>
      </c>
      <c r="D954" s="34">
        <v>3</v>
      </c>
      <c r="E954" s="179">
        <v>43521</v>
      </c>
      <c r="F954" s="180">
        <v>5236</v>
      </c>
      <c r="G954" s="34">
        <v>8658</v>
      </c>
      <c r="H954" s="180">
        <v>7755</v>
      </c>
      <c r="I954" s="34">
        <v>10</v>
      </c>
      <c r="J954" s="181">
        <f t="shared" si="0"/>
        <v>35.847558554982136</v>
      </c>
      <c r="K954" s="182"/>
      <c r="L954" s="182"/>
      <c r="M954" s="182"/>
      <c r="N954" s="182"/>
    </row>
    <row r="955" spans="1:14" ht="15.75" customHeight="1" x14ac:dyDescent="0.3">
      <c r="A955" s="34">
        <v>954</v>
      </c>
      <c r="B955" s="34">
        <v>300</v>
      </c>
      <c r="C955" s="34">
        <v>395</v>
      </c>
      <c r="D955" s="34">
        <v>3</v>
      </c>
      <c r="E955" s="179">
        <v>43521</v>
      </c>
      <c r="F955" s="180">
        <v>5223</v>
      </c>
      <c r="G955" s="34">
        <v>8865</v>
      </c>
      <c r="H955" s="180">
        <v>7882</v>
      </c>
      <c r="I955" s="34"/>
      <c r="J955" s="181">
        <f t="shared" si="0"/>
        <v>36.968785257615643</v>
      </c>
      <c r="K955" s="182"/>
      <c r="L955" s="182"/>
      <c r="M955" s="182"/>
      <c r="N955" s="182"/>
    </row>
    <row r="956" spans="1:14" ht="15.75" customHeight="1" x14ac:dyDescent="0.3">
      <c r="A956" s="34">
        <v>955</v>
      </c>
      <c r="B956" s="34">
        <v>301</v>
      </c>
      <c r="C956" s="34">
        <v>396</v>
      </c>
      <c r="D956" s="34">
        <v>3</v>
      </c>
      <c r="E956" s="179">
        <v>43521</v>
      </c>
      <c r="F956" s="180">
        <v>5241</v>
      </c>
      <c r="G956" s="34">
        <v>7556</v>
      </c>
      <c r="H956" s="180">
        <v>6841</v>
      </c>
      <c r="I956" s="34">
        <v>9</v>
      </c>
      <c r="J956" s="181">
        <f t="shared" si="0"/>
        <v>44.6875</v>
      </c>
      <c r="K956" s="182"/>
      <c r="L956" s="182"/>
      <c r="M956" s="182"/>
      <c r="N956" s="182"/>
    </row>
    <row r="957" spans="1:14" ht="15.75" customHeight="1" x14ac:dyDescent="0.3">
      <c r="A957" s="34">
        <v>956</v>
      </c>
      <c r="B957" s="34">
        <v>302</v>
      </c>
      <c r="C957" s="34">
        <v>396</v>
      </c>
      <c r="D957" s="34">
        <v>3</v>
      </c>
      <c r="E957" s="179">
        <v>43521</v>
      </c>
      <c r="F957" s="180">
        <v>5225</v>
      </c>
      <c r="G957" s="34">
        <v>7445</v>
      </c>
      <c r="H957" s="180">
        <v>6750</v>
      </c>
      <c r="I957" s="34"/>
      <c r="J957" s="181">
        <f t="shared" si="0"/>
        <v>45.57377049180328</v>
      </c>
      <c r="K957" s="182"/>
      <c r="L957" s="182"/>
      <c r="M957" s="182"/>
      <c r="N957" s="182"/>
    </row>
    <row r="958" spans="1:14" ht="15.75" customHeight="1" x14ac:dyDescent="0.3">
      <c r="A958" s="34">
        <v>957</v>
      </c>
      <c r="B958" s="34">
        <v>303</v>
      </c>
      <c r="C958" s="34">
        <v>397</v>
      </c>
      <c r="D958" s="34">
        <v>3</v>
      </c>
      <c r="E958" s="179">
        <v>43521</v>
      </c>
      <c r="F958" s="180">
        <v>5303</v>
      </c>
      <c r="G958" s="34">
        <v>9170</v>
      </c>
      <c r="H958" s="180">
        <v>8520</v>
      </c>
      <c r="I958" s="34">
        <v>9</v>
      </c>
      <c r="J958" s="181">
        <f t="shared" si="0"/>
        <v>20.205160087037612</v>
      </c>
      <c r="K958" s="182"/>
      <c r="L958" s="182"/>
      <c r="M958" s="182"/>
      <c r="N958" s="182"/>
    </row>
    <row r="959" spans="1:14" ht="15.75" customHeight="1" x14ac:dyDescent="0.3">
      <c r="A959" s="34">
        <v>958</v>
      </c>
      <c r="B959" s="34">
        <v>304</v>
      </c>
      <c r="C959" s="34">
        <v>397</v>
      </c>
      <c r="D959" s="34">
        <v>3</v>
      </c>
      <c r="E959" s="179">
        <v>43521</v>
      </c>
      <c r="F959" s="180">
        <v>5212</v>
      </c>
      <c r="G959" s="34">
        <v>8777</v>
      </c>
      <c r="H959" s="180">
        <v>8170</v>
      </c>
      <c r="I959" s="34"/>
      <c r="J959" s="181">
        <f t="shared" si="0"/>
        <v>20.520622041920216</v>
      </c>
      <c r="K959" s="182"/>
      <c r="L959" s="182"/>
      <c r="M959" s="182"/>
      <c r="N959" s="182"/>
    </row>
    <row r="960" spans="1:14" ht="15.75" customHeight="1" x14ac:dyDescent="0.3">
      <c r="A960" s="34">
        <v>959</v>
      </c>
      <c r="B960" s="34">
        <v>305</v>
      </c>
      <c r="C960" s="34">
        <v>398</v>
      </c>
      <c r="D960" s="34">
        <v>3</v>
      </c>
      <c r="E960" s="179">
        <v>43521</v>
      </c>
      <c r="F960" s="180">
        <v>5301</v>
      </c>
      <c r="G960" s="34">
        <v>7695</v>
      </c>
      <c r="H960" s="180">
        <v>7090</v>
      </c>
      <c r="I960" s="34">
        <v>9</v>
      </c>
      <c r="J960" s="181">
        <f t="shared" si="0"/>
        <v>33.817775293460031</v>
      </c>
      <c r="K960" s="182"/>
      <c r="L960" s="182"/>
      <c r="M960" s="182"/>
      <c r="N960" s="182"/>
    </row>
    <row r="961" spans="1:14" ht="15.75" customHeight="1" x14ac:dyDescent="0.3">
      <c r="A961" s="34">
        <v>960</v>
      </c>
      <c r="B961" s="34">
        <v>306</v>
      </c>
      <c r="C961" s="34">
        <v>398</v>
      </c>
      <c r="D961" s="34">
        <v>3</v>
      </c>
      <c r="E961" s="179">
        <v>43521</v>
      </c>
      <c r="F961" s="180">
        <v>5254</v>
      </c>
      <c r="G961" s="34">
        <v>7653</v>
      </c>
      <c r="H961" s="180">
        <v>7063</v>
      </c>
      <c r="I961" s="34"/>
      <c r="J961" s="181">
        <f t="shared" si="0"/>
        <v>32.614704256495301</v>
      </c>
      <c r="K961" s="182"/>
      <c r="L961" s="182"/>
      <c r="M961" s="182"/>
      <c r="N961" s="182"/>
    </row>
    <row r="962" spans="1:14" ht="15.75" customHeight="1" x14ac:dyDescent="0.3">
      <c r="A962" s="34">
        <v>961</v>
      </c>
      <c r="B962" s="34">
        <v>307</v>
      </c>
      <c r="C962" s="34">
        <v>400</v>
      </c>
      <c r="D962" s="34">
        <v>3</v>
      </c>
      <c r="E962" s="179">
        <v>43521</v>
      </c>
      <c r="F962" s="180">
        <v>5223</v>
      </c>
      <c r="G962" s="34">
        <v>8505</v>
      </c>
      <c r="H962" s="180">
        <v>7868</v>
      </c>
      <c r="I962" s="34">
        <v>10</v>
      </c>
      <c r="J962" s="181">
        <f t="shared" si="0"/>
        <v>24.083175803402646</v>
      </c>
      <c r="K962" s="182"/>
      <c r="L962" s="182"/>
      <c r="M962" s="182"/>
      <c r="N962" s="182"/>
    </row>
    <row r="963" spans="1:14" ht="15.75" customHeight="1" x14ac:dyDescent="0.3">
      <c r="A963" s="34">
        <v>962</v>
      </c>
      <c r="B963" s="34">
        <v>308</v>
      </c>
      <c r="C963" s="34">
        <v>400</v>
      </c>
      <c r="D963" s="34">
        <v>3</v>
      </c>
      <c r="E963" s="179">
        <v>43521</v>
      </c>
      <c r="F963" s="180">
        <v>5201</v>
      </c>
      <c r="G963" s="34">
        <v>8074</v>
      </c>
      <c r="H963" s="180">
        <v>7513</v>
      </c>
      <c r="I963" s="34"/>
      <c r="J963" s="181">
        <f t="shared" si="0"/>
        <v>24.264705882352942</v>
      </c>
      <c r="K963" s="182"/>
      <c r="L963" s="182"/>
      <c r="M963" s="182"/>
      <c r="N963" s="182"/>
    </row>
    <row r="964" spans="1:14" ht="15.75" customHeight="1" x14ac:dyDescent="0.3">
      <c r="A964" s="34">
        <v>963</v>
      </c>
      <c r="B964" s="34">
        <v>309</v>
      </c>
      <c r="C964" s="34">
        <v>401</v>
      </c>
      <c r="D964" s="34">
        <v>3</v>
      </c>
      <c r="E964" s="179">
        <v>43521</v>
      </c>
      <c r="F964" s="180">
        <v>5237</v>
      </c>
      <c r="G964" s="34">
        <v>7647</v>
      </c>
      <c r="H964" s="180">
        <v>7175</v>
      </c>
      <c r="I964" s="34">
        <v>9</v>
      </c>
      <c r="J964" s="181">
        <f t="shared" si="0"/>
        <v>24.355005159958722</v>
      </c>
      <c r="K964" s="182"/>
      <c r="L964" s="182"/>
      <c r="M964" s="182"/>
      <c r="N964" s="182"/>
    </row>
    <row r="965" spans="1:14" ht="15.75" customHeight="1" x14ac:dyDescent="0.3">
      <c r="A965" s="34">
        <v>964</v>
      </c>
      <c r="B965" s="34">
        <v>310</v>
      </c>
      <c r="C965" s="34">
        <v>401</v>
      </c>
      <c r="D965" s="34">
        <v>3</v>
      </c>
      <c r="E965" s="179">
        <v>43521</v>
      </c>
      <c r="F965" s="180">
        <v>5231</v>
      </c>
      <c r="G965" s="34">
        <v>7673</v>
      </c>
      <c r="H965" s="180">
        <v>7198</v>
      </c>
      <c r="I965" s="34"/>
      <c r="J965" s="181">
        <f t="shared" si="0"/>
        <v>24.14844941535333</v>
      </c>
      <c r="K965" s="182"/>
      <c r="L965" s="182"/>
      <c r="M965" s="182"/>
      <c r="N965" s="182"/>
    </row>
    <row r="966" spans="1:14" ht="15.75" customHeight="1" x14ac:dyDescent="0.3">
      <c r="A966" s="34">
        <v>965</v>
      </c>
      <c r="B966" s="34">
        <v>311</v>
      </c>
      <c r="C966" s="34">
        <v>402</v>
      </c>
      <c r="D966" s="34">
        <v>3</v>
      </c>
      <c r="E966" s="179">
        <v>43521</v>
      </c>
      <c r="F966" s="180">
        <v>5222</v>
      </c>
      <c r="G966" s="34">
        <v>8615</v>
      </c>
      <c r="H966" s="180">
        <v>7688</v>
      </c>
      <c r="I966" s="34">
        <v>9</v>
      </c>
      <c r="J966" s="181">
        <f t="shared" si="0"/>
        <v>37.591240875912405</v>
      </c>
      <c r="K966" s="182"/>
      <c r="L966" s="182"/>
      <c r="M966" s="182"/>
      <c r="N966" s="182"/>
    </row>
    <row r="967" spans="1:14" ht="15.75" customHeight="1" x14ac:dyDescent="0.3">
      <c r="A967" s="34">
        <v>966</v>
      </c>
      <c r="B967" s="34">
        <v>312</v>
      </c>
      <c r="C967" s="34">
        <v>402</v>
      </c>
      <c r="D967" s="34">
        <v>3</v>
      </c>
      <c r="E967" s="179">
        <v>43521</v>
      </c>
      <c r="F967" s="180">
        <v>5239</v>
      </c>
      <c r="G967" s="34">
        <v>8496</v>
      </c>
      <c r="H967" s="180">
        <v>7623</v>
      </c>
      <c r="I967" s="34"/>
      <c r="J967" s="181">
        <f t="shared" si="0"/>
        <v>36.619127516778519</v>
      </c>
      <c r="K967" s="182"/>
      <c r="L967" s="182"/>
      <c r="M967" s="182"/>
      <c r="N967" s="182"/>
    </row>
    <row r="968" spans="1:14" ht="15.75" customHeight="1" x14ac:dyDescent="0.3">
      <c r="A968" s="34">
        <v>967</v>
      </c>
      <c r="B968" s="34">
        <v>313</v>
      </c>
      <c r="C968" s="34">
        <v>404</v>
      </c>
      <c r="D968" s="34">
        <v>3</v>
      </c>
      <c r="E968" s="179">
        <v>43521</v>
      </c>
      <c r="F968" s="180">
        <v>5188</v>
      </c>
      <c r="G968" s="34">
        <v>8949</v>
      </c>
      <c r="H968" s="180">
        <v>8218</v>
      </c>
      <c r="I968" s="34">
        <v>8</v>
      </c>
      <c r="J968" s="181">
        <f t="shared" si="0"/>
        <v>24.125412541254125</v>
      </c>
      <c r="K968" s="182"/>
      <c r="L968" s="182"/>
      <c r="M968" s="182"/>
      <c r="N968" s="182"/>
    </row>
    <row r="969" spans="1:14" ht="15.75" customHeight="1" x14ac:dyDescent="0.3">
      <c r="A969" s="34">
        <v>968</v>
      </c>
      <c r="B969" s="34">
        <v>314</v>
      </c>
      <c r="C969" s="34">
        <v>404</v>
      </c>
      <c r="D969" s="34">
        <v>3</v>
      </c>
      <c r="E969" s="179">
        <v>43521</v>
      </c>
      <c r="F969" s="180">
        <v>5225</v>
      </c>
      <c r="G969" s="34">
        <v>9099</v>
      </c>
      <c r="H969" s="180">
        <v>8360</v>
      </c>
      <c r="I969" s="34"/>
      <c r="J969" s="181">
        <f t="shared" si="0"/>
        <v>23.572567783094097</v>
      </c>
      <c r="K969" s="182"/>
      <c r="L969" s="182"/>
      <c r="M969" s="182"/>
      <c r="N969" s="182"/>
    </row>
    <row r="970" spans="1:14" ht="15.75" customHeight="1" x14ac:dyDescent="0.3">
      <c r="A970" s="34">
        <v>969</v>
      </c>
      <c r="B970" s="34">
        <v>315</v>
      </c>
      <c r="C970" s="34">
        <v>405</v>
      </c>
      <c r="D970" s="34">
        <v>3</v>
      </c>
      <c r="E970" s="179">
        <v>43521</v>
      </c>
      <c r="F970" s="180">
        <v>5198</v>
      </c>
      <c r="G970" s="34">
        <v>7386</v>
      </c>
      <c r="H970" s="180">
        <v>6812</v>
      </c>
      <c r="I970" s="34">
        <v>9</v>
      </c>
      <c r="J970" s="181">
        <f t="shared" si="0"/>
        <v>35.563816604708798</v>
      </c>
      <c r="K970" s="182"/>
      <c r="L970" s="182"/>
      <c r="M970" s="182"/>
      <c r="N970" s="182"/>
    </row>
    <row r="971" spans="1:14" ht="15.75" customHeight="1" x14ac:dyDescent="0.3">
      <c r="A971" s="34">
        <v>970</v>
      </c>
      <c r="B971" s="34">
        <v>316</v>
      </c>
      <c r="C971" s="34">
        <v>405</v>
      </c>
      <c r="D971" s="34">
        <v>3</v>
      </c>
      <c r="E971" s="179">
        <v>43521</v>
      </c>
      <c r="F971" s="180">
        <v>5239</v>
      </c>
      <c r="G971" s="34">
        <v>7686</v>
      </c>
      <c r="H971" s="180">
        <v>7000</v>
      </c>
      <c r="I971" s="34"/>
      <c r="J971" s="181">
        <f t="shared" si="0"/>
        <v>38.955139125496878</v>
      </c>
      <c r="K971" s="182"/>
      <c r="L971" s="182"/>
      <c r="M971" s="182"/>
      <c r="N971" s="182"/>
    </row>
    <row r="972" spans="1:14" ht="15.75" customHeight="1" x14ac:dyDescent="0.3">
      <c r="A972" s="34">
        <v>971</v>
      </c>
      <c r="B972" s="34">
        <v>317</v>
      </c>
      <c r="C972" s="34">
        <v>406</v>
      </c>
      <c r="D972" s="34">
        <v>3</v>
      </c>
      <c r="E972" s="179">
        <v>43521</v>
      </c>
      <c r="F972" s="180">
        <v>5209</v>
      </c>
      <c r="G972" s="34">
        <v>7416</v>
      </c>
      <c r="H972" s="180">
        <v>7068</v>
      </c>
      <c r="I972" s="34">
        <v>10</v>
      </c>
      <c r="J972" s="181">
        <f t="shared" si="0"/>
        <v>18.719741796664874</v>
      </c>
      <c r="K972" s="182"/>
      <c r="L972" s="182"/>
      <c r="M972" s="182"/>
      <c r="N972" s="182"/>
    </row>
    <row r="973" spans="1:14" ht="15.75" customHeight="1" x14ac:dyDescent="0.3">
      <c r="A973" s="34">
        <v>972</v>
      </c>
      <c r="B973" s="34">
        <v>318</v>
      </c>
      <c r="C973" s="34">
        <v>406</v>
      </c>
      <c r="D973" s="34">
        <v>3</v>
      </c>
      <c r="E973" s="179">
        <v>43521</v>
      </c>
      <c r="F973" s="180">
        <v>5240</v>
      </c>
      <c r="G973" s="34">
        <v>7619</v>
      </c>
      <c r="H973" s="180">
        <v>7253</v>
      </c>
      <c r="I973" s="34"/>
      <c r="J973" s="181">
        <f t="shared" si="0"/>
        <v>18.181818181818183</v>
      </c>
      <c r="K973" s="182"/>
      <c r="L973" s="182"/>
      <c r="M973" s="182"/>
      <c r="N973" s="182"/>
    </row>
    <row r="974" spans="1:14" ht="15.75" customHeight="1" x14ac:dyDescent="0.3">
      <c r="A974" s="34">
        <v>973</v>
      </c>
      <c r="B974" s="34">
        <v>319</v>
      </c>
      <c r="C974" s="34">
        <v>407</v>
      </c>
      <c r="D974" s="34">
        <v>3</v>
      </c>
      <c r="E974" s="179">
        <v>43521</v>
      </c>
      <c r="F974" s="180">
        <v>5245</v>
      </c>
      <c r="G974" s="34">
        <v>8722</v>
      </c>
      <c r="H974" s="180">
        <v>7723</v>
      </c>
      <c r="I974" s="34">
        <v>10</v>
      </c>
      <c r="J974" s="181">
        <f t="shared" si="0"/>
        <v>40.314769975786923</v>
      </c>
      <c r="K974" s="182"/>
      <c r="L974" s="182"/>
      <c r="M974" s="182"/>
      <c r="N974" s="182"/>
    </row>
    <row r="975" spans="1:14" ht="15.75" customHeight="1" x14ac:dyDescent="0.3">
      <c r="A975" s="34">
        <v>974</v>
      </c>
      <c r="B975" s="34">
        <v>320</v>
      </c>
      <c r="C975" s="34">
        <v>407</v>
      </c>
      <c r="D975" s="34">
        <v>3</v>
      </c>
      <c r="E975" s="179">
        <v>43521</v>
      </c>
      <c r="F975" s="180">
        <v>5238</v>
      </c>
      <c r="G975" s="34">
        <v>8786</v>
      </c>
      <c r="H975" s="180">
        <v>7729</v>
      </c>
      <c r="I975" s="34"/>
      <c r="J975" s="181">
        <f t="shared" si="0"/>
        <v>42.432757928542756</v>
      </c>
      <c r="K975" s="182"/>
      <c r="L975" s="182"/>
      <c r="M975" s="182"/>
      <c r="N975" s="182"/>
    </row>
    <row r="976" spans="1:14" ht="15.75" customHeight="1" x14ac:dyDescent="0.3">
      <c r="A976" s="34">
        <v>975</v>
      </c>
      <c r="B976" s="34">
        <v>321</v>
      </c>
      <c r="C976" s="34">
        <v>410</v>
      </c>
      <c r="D976" s="34">
        <v>3</v>
      </c>
      <c r="E976" s="179">
        <v>43521</v>
      </c>
      <c r="F976" s="180">
        <v>5258</v>
      </c>
      <c r="G976" s="34">
        <v>8094</v>
      </c>
      <c r="H976" s="180">
        <v>7555</v>
      </c>
      <c r="I976" s="34">
        <v>9</v>
      </c>
      <c r="J976" s="181">
        <f t="shared" si="0"/>
        <v>23.465389638659122</v>
      </c>
      <c r="K976" s="182"/>
      <c r="L976" s="182"/>
      <c r="M976" s="182"/>
      <c r="N976" s="182"/>
    </row>
    <row r="977" spans="1:14" ht="15.75" customHeight="1" x14ac:dyDescent="0.3">
      <c r="A977" s="34">
        <v>976</v>
      </c>
      <c r="B977" s="34">
        <v>322</v>
      </c>
      <c r="C977" s="34">
        <v>410</v>
      </c>
      <c r="D977" s="34">
        <v>3</v>
      </c>
      <c r="E977" s="179">
        <v>43521</v>
      </c>
      <c r="F977" s="180">
        <v>5219</v>
      </c>
      <c r="G977" s="34">
        <v>8219</v>
      </c>
      <c r="H977" s="180">
        <v>7650</v>
      </c>
      <c r="I977" s="34"/>
      <c r="J977" s="181">
        <f t="shared" si="0"/>
        <v>23.406005758946936</v>
      </c>
      <c r="K977" s="182"/>
      <c r="L977" s="182"/>
      <c r="M977" s="182"/>
      <c r="N977" s="182"/>
    </row>
    <row r="978" spans="1:14" ht="15.75" customHeight="1" x14ac:dyDescent="0.3">
      <c r="A978" s="34">
        <v>977</v>
      </c>
      <c r="B978" s="34">
        <v>323</v>
      </c>
      <c r="C978" s="34">
        <v>413</v>
      </c>
      <c r="D978" s="34">
        <v>3</v>
      </c>
      <c r="E978" s="179">
        <v>43521</v>
      </c>
      <c r="F978" s="180">
        <v>5241</v>
      </c>
      <c r="G978" s="34">
        <v>8713</v>
      </c>
      <c r="H978" s="180">
        <v>7687</v>
      </c>
      <c r="I978" s="34">
        <v>10</v>
      </c>
      <c r="J978" s="181">
        <f t="shared" si="0"/>
        <v>41.9460343417825</v>
      </c>
      <c r="K978" s="182"/>
      <c r="L978" s="182"/>
      <c r="M978" s="182"/>
      <c r="N978" s="182"/>
    </row>
    <row r="979" spans="1:14" ht="15.75" customHeight="1" x14ac:dyDescent="0.3">
      <c r="A979" s="34">
        <v>978</v>
      </c>
      <c r="B979" s="34">
        <v>324</v>
      </c>
      <c r="C979" s="34">
        <v>413</v>
      </c>
      <c r="D979" s="34">
        <v>3</v>
      </c>
      <c r="E979" s="179">
        <v>43521</v>
      </c>
      <c r="F979" s="180">
        <v>5265</v>
      </c>
      <c r="G979" s="34">
        <v>8878</v>
      </c>
      <c r="H979" s="180">
        <v>7780</v>
      </c>
      <c r="I979" s="34"/>
      <c r="J979" s="181">
        <f t="shared" si="0"/>
        <v>43.658051689860834</v>
      </c>
      <c r="K979" s="182"/>
      <c r="L979" s="182"/>
      <c r="M979" s="182"/>
      <c r="N979" s="182"/>
    </row>
    <row r="980" spans="1:14" ht="15.75" customHeight="1" x14ac:dyDescent="0.3">
      <c r="A980" s="34">
        <v>979</v>
      </c>
      <c r="B980" s="34">
        <v>325</v>
      </c>
      <c r="C980" s="34">
        <v>417</v>
      </c>
      <c r="D980" s="34">
        <v>3</v>
      </c>
      <c r="E980" s="179">
        <v>43521</v>
      </c>
      <c r="F980" s="180">
        <v>5236</v>
      </c>
      <c r="G980" s="34">
        <v>8272</v>
      </c>
      <c r="H980" s="180">
        <v>7663</v>
      </c>
      <c r="I980" s="34">
        <v>8</v>
      </c>
      <c r="J980" s="181">
        <f t="shared" si="0"/>
        <v>25.092707045735473</v>
      </c>
      <c r="K980" s="182"/>
      <c r="L980" s="182"/>
      <c r="M980" s="182"/>
      <c r="N980" s="182"/>
    </row>
    <row r="981" spans="1:14" ht="15.75" customHeight="1" x14ac:dyDescent="0.3">
      <c r="A981" s="34">
        <v>980</v>
      </c>
      <c r="B981" s="34">
        <v>326</v>
      </c>
      <c r="C981" s="34">
        <v>417</v>
      </c>
      <c r="D981" s="34">
        <v>3</v>
      </c>
      <c r="E981" s="179">
        <v>43521</v>
      </c>
      <c r="F981" s="180">
        <v>5256</v>
      </c>
      <c r="G981" s="34">
        <v>8543</v>
      </c>
      <c r="H981" s="180">
        <v>7895</v>
      </c>
      <c r="I981" s="34"/>
      <c r="J981" s="181">
        <f t="shared" si="0"/>
        <v>24.554755589238347</v>
      </c>
      <c r="K981" s="182"/>
      <c r="L981" s="182"/>
      <c r="M981" s="182"/>
      <c r="N981" s="182"/>
    </row>
    <row r="982" spans="1:14" ht="15.75" customHeight="1" x14ac:dyDescent="0.3">
      <c r="A982" s="34">
        <v>981</v>
      </c>
      <c r="B982" s="34">
        <v>327</v>
      </c>
      <c r="C982" s="34">
        <v>420</v>
      </c>
      <c r="D982" s="34">
        <v>3</v>
      </c>
      <c r="E982" s="179">
        <v>43521</v>
      </c>
      <c r="F982" s="180">
        <v>5275</v>
      </c>
      <c r="G982" s="34">
        <v>8087</v>
      </c>
      <c r="H982" s="180">
        <v>7419</v>
      </c>
      <c r="I982" s="34">
        <v>8</v>
      </c>
      <c r="J982" s="181">
        <f t="shared" si="0"/>
        <v>31.156716417910445</v>
      </c>
      <c r="K982" s="182"/>
      <c r="L982" s="182"/>
      <c r="M982" s="182"/>
      <c r="N982" s="182"/>
    </row>
    <row r="983" spans="1:14" ht="15.75" customHeight="1" x14ac:dyDescent="0.3">
      <c r="A983" s="34">
        <v>982</v>
      </c>
      <c r="B983" s="34">
        <v>328</v>
      </c>
      <c r="C983" s="34">
        <v>420</v>
      </c>
      <c r="D983" s="34">
        <v>3</v>
      </c>
      <c r="E983" s="179">
        <v>43521</v>
      </c>
      <c r="F983" s="180">
        <v>5350</v>
      </c>
      <c r="G983" s="34">
        <v>8127</v>
      </c>
      <c r="H983" s="180">
        <v>7474</v>
      </c>
      <c r="I983" s="34"/>
      <c r="J983" s="181">
        <f t="shared" si="0"/>
        <v>30.743879472693031</v>
      </c>
      <c r="K983" s="182"/>
      <c r="L983" s="182"/>
      <c r="M983" s="182"/>
      <c r="N983" s="182"/>
    </row>
    <row r="984" spans="1:14" ht="15.75" customHeight="1" x14ac:dyDescent="0.3">
      <c r="A984" s="34">
        <v>983</v>
      </c>
      <c r="B984" s="34">
        <v>329</v>
      </c>
      <c r="C984" s="34">
        <v>422</v>
      </c>
      <c r="D984" s="34">
        <v>3</v>
      </c>
      <c r="E984" s="179">
        <v>43521</v>
      </c>
      <c r="F984" s="180">
        <v>5215</v>
      </c>
      <c r="G984" s="34">
        <v>7716</v>
      </c>
      <c r="H984" s="180">
        <v>7210</v>
      </c>
      <c r="I984" s="34">
        <v>10</v>
      </c>
      <c r="J984" s="181">
        <f t="shared" si="0"/>
        <v>25.36340852130326</v>
      </c>
      <c r="K984" s="182"/>
      <c r="L984" s="182"/>
      <c r="M984" s="182"/>
      <c r="N984" s="182"/>
    </row>
    <row r="985" spans="1:14" ht="15.75" customHeight="1" x14ac:dyDescent="0.3">
      <c r="A985" s="34">
        <v>984</v>
      </c>
      <c r="B985" s="34">
        <v>330</v>
      </c>
      <c r="C985" s="34">
        <v>422</v>
      </c>
      <c r="D985" s="34">
        <v>3</v>
      </c>
      <c r="E985" s="179">
        <v>43521</v>
      </c>
      <c r="F985" s="180">
        <v>5277</v>
      </c>
      <c r="G985" s="34">
        <v>7835</v>
      </c>
      <c r="H985" s="180">
        <v>7304</v>
      </c>
      <c r="I985" s="34"/>
      <c r="J985" s="181">
        <f t="shared" si="0"/>
        <v>26.196349284657128</v>
      </c>
      <c r="K985" s="182"/>
      <c r="L985" s="182"/>
      <c r="M985" s="182"/>
      <c r="N985" s="182"/>
    </row>
    <row r="986" spans="1:14" ht="15.75" customHeight="1" x14ac:dyDescent="0.3">
      <c r="A986" s="34">
        <v>985</v>
      </c>
      <c r="B986" s="34">
        <v>331</v>
      </c>
      <c r="C986" s="34">
        <v>425</v>
      </c>
      <c r="D986" s="34">
        <v>3</v>
      </c>
      <c r="E986" s="179">
        <v>43521</v>
      </c>
      <c r="F986" s="180">
        <v>5265</v>
      </c>
      <c r="G986" s="34">
        <v>8725</v>
      </c>
      <c r="H986" s="180">
        <v>7804</v>
      </c>
      <c r="I986" s="34">
        <v>10</v>
      </c>
      <c r="J986" s="181">
        <f t="shared" si="0"/>
        <v>36.274123670736508</v>
      </c>
      <c r="K986" s="182"/>
      <c r="L986" s="182"/>
      <c r="M986" s="182"/>
      <c r="N986" s="182"/>
    </row>
    <row r="987" spans="1:14" ht="15.75" customHeight="1" x14ac:dyDescent="0.3">
      <c r="A987" s="34">
        <v>986</v>
      </c>
      <c r="B987" s="34">
        <v>332</v>
      </c>
      <c r="C987" s="34">
        <v>425</v>
      </c>
      <c r="D987" s="34">
        <v>3</v>
      </c>
      <c r="E987" s="179">
        <v>43521</v>
      </c>
      <c r="F987" s="180">
        <v>5252</v>
      </c>
      <c r="G987" s="34">
        <v>8654</v>
      </c>
      <c r="H987" s="180">
        <v>7748</v>
      </c>
      <c r="I987" s="34"/>
      <c r="J987" s="181">
        <f t="shared" si="0"/>
        <v>36.29807692307692</v>
      </c>
      <c r="K987" s="182"/>
      <c r="L987" s="182"/>
      <c r="M987" s="182"/>
      <c r="N987" s="182"/>
    </row>
    <row r="988" spans="1:14" ht="15.75" customHeight="1" x14ac:dyDescent="0.3">
      <c r="A988" s="34">
        <v>987</v>
      </c>
      <c r="B988" s="34">
        <v>333</v>
      </c>
      <c r="C988" s="34">
        <v>426</v>
      </c>
      <c r="D988" s="34">
        <v>3</v>
      </c>
      <c r="E988" s="179">
        <v>43521</v>
      </c>
      <c r="F988" s="180">
        <v>5211</v>
      </c>
      <c r="G988" s="34">
        <v>8351</v>
      </c>
      <c r="H988" s="180">
        <v>7675</v>
      </c>
      <c r="I988" s="34">
        <v>10</v>
      </c>
      <c r="J988" s="181">
        <f t="shared" si="0"/>
        <v>27.435064935064936</v>
      </c>
      <c r="K988" s="182"/>
      <c r="L988" s="182"/>
      <c r="M988" s="182"/>
      <c r="N988" s="182"/>
    </row>
    <row r="989" spans="1:14" ht="15.75" customHeight="1" x14ac:dyDescent="0.3">
      <c r="A989" s="34">
        <v>988</v>
      </c>
      <c r="B989" s="34">
        <v>334</v>
      </c>
      <c r="C989" s="34">
        <v>426</v>
      </c>
      <c r="D989" s="34">
        <v>3</v>
      </c>
      <c r="E989" s="179">
        <v>43521</v>
      </c>
      <c r="F989" s="180">
        <v>5171</v>
      </c>
      <c r="G989" s="34">
        <v>8255</v>
      </c>
      <c r="H989" s="180">
        <v>7617</v>
      </c>
      <c r="I989" s="34"/>
      <c r="J989" s="181">
        <f t="shared" si="0"/>
        <v>26.08340147179068</v>
      </c>
      <c r="K989" s="182"/>
      <c r="L989" s="182"/>
      <c r="M989" s="182"/>
      <c r="N989" s="182"/>
    </row>
    <row r="990" spans="1:14" ht="15.75" customHeight="1" x14ac:dyDescent="0.3">
      <c r="A990" s="34">
        <v>989</v>
      </c>
      <c r="B990" s="34">
        <v>335</v>
      </c>
      <c r="C990" s="34">
        <v>428</v>
      </c>
      <c r="D990" s="34">
        <v>3</v>
      </c>
      <c r="E990" s="179">
        <v>43521</v>
      </c>
      <c r="F990" s="180">
        <v>5270</v>
      </c>
      <c r="G990" s="34">
        <v>7900</v>
      </c>
      <c r="H990" s="180">
        <v>7315</v>
      </c>
      <c r="I990" s="34">
        <v>8</v>
      </c>
      <c r="J990" s="181">
        <f t="shared" si="0"/>
        <v>28.606356968215156</v>
      </c>
      <c r="K990" s="182"/>
      <c r="L990" s="182"/>
      <c r="M990" s="182"/>
      <c r="N990" s="182"/>
    </row>
    <row r="991" spans="1:14" ht="15.75" customHeight="1" x14ac:dyDescent="0.3">
      <c r="A991" s="34">
        <v>990</v>
      </c>
      <c r="B991" s="34">
        <v>336</v>
      </c>
      <c r="C991" s="34">
        <v>428</v>
      </c>
      <c r="D991" s="34">
        <v>3</v>
      </c>
      <c r="E991" s="179">
        <v>43521</v>
      </c>
      <c r="F991" s="180">
        <v>5231</v>
      </c>
      <c r="G991" s="34">
        <v>7906</v>
      </c>
      <c r="H991" s="180">
        <v>7327</v>
      </c>
      <c r="I991" s="34"/>
      <c r="J991" s="181">
        <f t="shared" si="0"/>
        <v>27.624045801526719</v>
      </c>
      <c r="K991" s="182"/>
      <c r="L991" s="182"/>
      <c r="M991" s="182"/>
      <c r="N991" s="182"/>
    </row>
    <row r="992" spans="1:14" ht="15.75" customHeight="1" x14ac:dyDescent="0.3">
      <c r="A992" s="34">
        <v>991</v>
      </c>
      <c r="B992" s="34">
        <v>337</v>
      </c>
      <c r="C992" s="34">
        <v>431</v>
      </c>
      <c r="D992" s="34">
        <v>3</v>
      </c>
      <c r="E992" s="179">
        <v>43521</v>
      </c>
      <c r="F992" s="180">
        <v>5274</v>
      </c>
      <c r="G992" s="34">
        <v>6836</v>
      </c>
      <c r="H992" s="180">
        <v>6586</v>
      </c>
      <c r="I992" s="34">
        <v>9</v>
      </c>
      <c r="J992" s="181">
        <f t="shared" si="0"/>
        <v>19.054878048780488</v>
      </c>
      <c r="K992" s="182"/>
      <c r="L992" s="182"/>
      <c r="M992" s="182"/>
      <c r="N992" s="182"/>
    </row>
    <row r="993" spans="1:14" ht="15.75" customHeight="1" x14ac:dyDescent="0.3">
      <c r="A993" s="34">
        <v>992</v>
      </c>
      <c r="B993" s="34">
        <v>338</v>
      </c>
      <c r="C993" s="34">
        <v>431</v>
      </c>
      <c r="D993" s="34">
        <v>3</v>
      </c>
      <c r="E993" s="179">
        <v>43521</v>
      </c>
      <c r="F993" s="180">
        <v>5240</v>
      </c>
      <c r="G993" s="34">
        <v>6798</v>
      </c>
      <c r="H993" s="180">
        <v>6548</v>
      </c>
      <c r="I993" s="34"/>
      <c r="J993" s="181">
        <f t="shared" si="0"/>
        <v>19.113149847094803</v>
      </c>
      <c r="K993" s="182"/>
      <c r="L993" s="182"/>
      <c r="M993" s="182"/>
      <c r="N993" s="182"/>
    </row>
    <row r="994" spans="1:14" ht="15.75" customHeight="1" x14ac:dyDescent="0.3">
      <c r="A994" s="34">
        <v>993</v>
      </c>
      <c r="B994" s="34">
        <v>339</v>
      </c>
      <c r="C994" s="34">
        <v>432</v>
      </c>
      <c r="D994" s="34">
        <v>3</v>
      </c>
      <c r="E994" s="179">
        <v>43521</v>
      </c>
      <c r="F994" s="180">
        <v>5250</v>
      </c>
      <c r="G994" s="34">
        <v>7474</v>
      </c>
      <c r="H994" s="180">
        <v>7096</v>
      </c>
      <c r="I994" s="34">
        <v>9</v>
      </c>
      <c r="J994" s="181">
        <f t="shared" si="0"/>
        <v>20.47670639219935</v>
      </c>
      <c r="K994" s="182"/>
      <c r="L994" s="182"/>
      <c r="M994" s="182"/>
      <c r="N994" s="182"/>
    </row>
    <row r="995" spans="1:14" ht="15.75" customHeight="1" x14ac:dyDescent="0.3">
      <c r="A995" s="34">
        <v>994</v>
      </c>
      <c r="B995" s="34">
        <v>340</v>
      </c>
      <c r="C995" s="34">
        <v>432</v>
      </c>
      <c r="D995" s="34">
        <v>3</v>
      </c>
      <c r="E995" s="179">
        <v>43521</v>
      </c>
      <c r="F995" s="180">
        <v>5215</v>
      </c>
      <c r="G995" s="34">
        <v>7295</v>
      </c>
      <c r="H995" s="180">
        <v>6951</v>
      </c>
      <c r="I995" s="34"/>
      <c r="J995" s="181">
        <f t="shared" si="0"/>
        <v>19.815668202764979</v>
      </c>
      <c r="K995" s="182"/>
      <c r="L995" s="182"/>
      <c r="M995" s="182"/>
      <c r="N995" s="182"/>
    </row>
    <row r="996" spans="1:14" ht="15.75" customHeight="1" x14ac:dyDescent="0.3">
      <c r="A996" s="34">
        <v>995</v>
      </c>
      <c r="B996" s="34">
        <v>341</v>
      </c>
      <c r="C996" s="34">
        <v>433</v>
      </c>
      <c r="D996" s="34">
        <v>3</v>
      </c>
      <c r="E996" s="179">
        <v>43521</v>
      </c>
      <c r="F996" s="180">
        <v>5210</v>
      </c>
      <c r="G996" s="34">
        <v>8856</v>
      </c>
      <c r="H996" s="180">
        <v>7588</v>
      </c>
      <c r="I996" s="34">
        <v>9</v>
      </c>
      <c r="J996" s="181">
        <f t="shared" si="0"/>
        <v>53.322119428090829</v>
      </c>
      <c r="K996" s="182"/>
      <c r="L996" s="182"/>
      <c r="M996" s="182"/>
      <c r="N996" s="182"/>
    </row>
    <row r="997" spans="1:14" ht="15.75" customHeight="1" x14ac:dyDescent="0.3">
      <c r="A997" s="34">
        <v>996</v>
      </c>
      <c r="B997" s="34">
        <v>342</v>
      </c>
      <c r="C997" s="34">
        <v>433</v>
      </c>
      <c r="D997" s="34">
        <v>3</v>
      </c>
      <c r="E997" s="179">
        <v>43521</v>
      </c>
      <c r="F997" s="180">
        <v>5176</v>
      </c>
      <c r="G997" s="34">
        <v>8821</v>
      </c>
      <c r="H997" s="180">
        <v>7550</v>
      </c>
      <c r="I997" s="34"/>
      <c r="J997" s="181">
        <f t="shared" si="0"/>
        <v>53.538331929233365</v>
      </c>
      <c r="K997" s="182"/>
      <c r="L997" s="182"/>
      <c r="M997" s="182"/>
      <c r="N997" s="182"/>
    </row>
    <row r="998" spans="1:14" ht="15.75" customHeight="1" x14ac:dyDescent="0.3">
      <c r="A998" s="34">
        <v>997</v>
      </c>
      <c r="B998" s="34">
        <v>343</v>
      </c>
      <c r="C998" s="34">
        <v>434</v>
      </c>
      <c r="D998" s="34">
        <v>3</v>
      </c>
      <c r="E998" s="179">
        <v>43521</v>
      </c>
      <c r="F998" s="180">
        <v>5238</v>
      </c>
      <c r="G998" s="34">
        <v>8074</v>
      </c>
      <c r="H998" s="180">
        <v>7393</v>
      </c>
      <c r="I998" s="34">
        <v>8</v>
      </c>
      <c r="J998" s="181">
        <f t="shared" si="0"/>
        <v>31.600928074245939</v>
      </c>
      <c r="K998" s="182"/>
      <c r="L998" s="182"/>
      <c r="M998" s="182"/>
      <c r="N998" s="182"/>
    </row>
    <row r="999" spans="1:14" ht="15.75" customHeight="1" x14ac:dyDescent="0.3">
      <c r="A999" s="34">
        <v>998</v>
      </c>
      <c r="B999" s="34">
        <v>344</v>
      </c>
      <c r="C999" s="34">
        <v>434</v>
      </c>
      <c r="D999" s="34">
        <v>3</v>
      </c>
      <c r="E999" s="179">
        <v>43521</v>
      </c>
      <c r="F999" s="180">
        <v>5187</v>
      </c>
      <c r="G999" s="34">
        <v>7830</v>
      </c>
      <c r="H999" s="180">
        <v>7185</v>
      </c>
      <c r="I999" s="34"/>
      <c r="J999" s="181">
        <f t="shared" si="0"/>
        <v>32.282282282282281</v>
      </c>
      <c r="K999" s="182"/>
      <c r="L999" s="182"/>
      <c r="M999" s="182"/>
      <c r="N999" s="182"/>
    </row>
    <row r="1000" spans="1:14" ht="15.75" customHeight="1" x14ac:dyDescent="0.3">
      <c r="A1000" s="34">
        <v>999</v>
      </c>
      <c r="B1000" s="34">
        <v>345</v>
      </c>
      <c r="C1000" s="34">
        <v>435</v>
      </c>
      <c r="D1000" s="34">
        <v>3</v>
      </c>
      <c r="E1000" s="179">
        <v>43521</v>
      </c>
      <c r="F1000" s="180">
        <v>5214</v>
      </c>
      <c r="G1000" s="34">
        <v>8907</v>
      </c>
      <c r="H1000" s="180">
        <v>7893</v>
      </c>
      <c r="I1000" s="34">
        <v>9</v>
      </c>
      <c r="J1000" s="181">
        <f t="shared" si="0"/>
        <v>37.849944008958566</v>
      </c>
      <c r="K1000" s="182"/>
      <c r="L1000" s="182"/>
      <c r="M1000" s="182"/>
      <c r="N1000" s="182"/>
    </row>
    <row r="1001" spans="1:14" ht="15.75" customHeight="1" x14ac:dyDescent="0.3">
      <c r="A1001" s="34">
        <v>1000</v>
      </c>
      <c r="B1001" s="34">
        <v>346</v>
      </c>
      <c r="C1001" s="34">
        <v>435</v>
      </c>
      <c r="D1001" s="34">
        <v>3</v>
      </c>
      <c r="E1001" s="179">
        <v>43521</v>
      </c>
      <c r="F1001" s="180">
        <v>5254</v>
      </c>
      <c r="G1001" s="34">
        <v>8667</v>
      </c>
      <c r="H1001" s="180">
        <v>7685</v>
      </c>
      <c r="I1001" s="34"/>
      <c r="J1001" s="181">
        <f t="shared" si="0"/>
        <v>40.394899218428634</v>
      </c>
      <c r="K1001" s="182"/>
      <c r="L1001" s="182"/>
      <c r="M1001" s="182"/>
      <c r="N1001" s="182"/>
    </row>
    <row r="1002" spans="1:14" ht="15.75" customHeight="1" x14ac:dyDescent="0.3">
      <c r="A1002" s="34">
        <v>1001</v>
      </c>
      <c r="B1002" s="34">
        <v>347</v>
      </c>
      <c r="C1002" s="34">
        <v>436</v>
      </c>
      <c r="D1002" s="34">
        <v>3</v>
      </c>
      <c r="E1002" s="179">
        <v>43521</v>
      </c>
      <c r="F1002" s="180">
        <v>5189</v>
      </c>
      <c r="G1002" s="34">
        <v>7993</v>
      </c>
      <c r="H1002" s="180">
        <v>7135</v>
      </c>
      <c r="I1002" s="34">
        <v>10</v>
      </c>
      <c r="J1002" s="181">
        <f t="shared" si="0"/>
        <v>44.090441932168552</v>
      </c>
      <c r="K1002" s="182"/>
      <c r="L1002" s="182"/>
      <c r="M1002" s="182"/>
      <c r="N1002" s="182"/>
    </row>
    <row r="1003" spans="1:14" ht="15.75" customHeight="1" x14ac:dyDescent="0.3">
      <c r="A1003" s="34">
        <v>1002</v>
      </c>
      <c r="B1003" s="34">
        <v>348</v>
      </c>
      <c r="C1003" s="34">
        <v>436</v>
      </c>
      <c r="D1003" s="34">
        <v>3</v>
      </c>
      <c r="E1003" s="179">
        <v>43521</v>
      </c>
      <c r="F1003" s="180">
        <v>5195</v>
      </c>
      <c r="G1003" s="34">
        <v>7825</v>
      </c>
      <c r="H1003" s="180">
        <v>7064</v>
      </c>
      <c r="I1003" s="34"/>
      <c r="J1003" s="181">
        <f t="shared" si="0"/>
        <v>40.716960941680043</v>
      </c>
      <c r="K1003" s="182"/>
      <c r="L1003" s="182"/>
      <c r="M1003" s="182"/>
      <c r="N1003" s="182"/>
    </row>
    <row r="1004" spans="1:14" ht="15.75" customHeight="1" x14ac:dyDescent="0.3">
      <c r="A1004" s="34">
        <v>1003</v>
      </c>
      <c r="B1004" s="34">
        <v>349</v>
      </c>
      <c r="C1004" s="34">
        <v>437</v>
      </c>
      <c r="D1004" s="34">
        <v>3</v>
      </c>
      <c r="E1004" s="179">
        <v>43521</v>
      </c>
      <c r="F1004" s="180">
        <v>5210</v>
      </c>
      <c r="G1004" s="34">
        <v>8815</v>
      </c>
      <c r="H1004" s="180">
        <v>7995</v>
      </c>
      <c r="I1004" s="34">
        <v>8</v>
      </c>
      <c r="J1004" s="181">
        <f t="shared" si="0"/>
        <v>29.443447037701976</v>
      </c>
      <c r="K1004" s="182"/>
      <c r="L1004" s="182"/>
      <c r="M1004" s="182"/>
      <c r="N1004" s="182"/>
    </row>
    <row r="1005" spans="1:14" ht="15.75" customHeight="1" x14ac:dyDescent="0.3">
      <c r="A1005" s="34">
        <v>1004</v>
      </c>
      <c r="B1005" s="34">
        <v>350</v>
      </c>
      <c r="C1005" s="34">
        <v>437</v>
      </c>
      <c r="D1005" s="34">
        <v>3</v>
      </c>
      <c r="E1005" s="179">
        <v>43521</v>
      </c>
      <c r="F1005" s="180">
        <v>5208</v>
      </c>
      <c r="G1005" s="34">
        <v>8783</v>
      </c>
      <c r="H1005" s="180">
        <v>8001</v>
      </c>
      <c r="I1005" s="34"/>
      <c r="J1005" s="181">
        <f t="shared" si="0"/>
        <v>27.998567848191907</v>
      </c>
      <c r="K1005" s="182"/>
      <c r="L1005" s="182"/>
      <c r="M1005" s="182"/>
      <c r="N1005" s="182"/>
    </row>
    <row r="1006" spans="1:14" ht="15.75" customHeight="1" x14ac:dyDescent="0.3">
      <c r="A1006" s="34">
        <v>1005</v>
      </c>
      <c r="B1006" s="34">
        <v>351</v>
      </c>
      <c r="C1006" s="34">
        <v>439</v>
      </c>
      <c r="D1006" s="34">
        <v>3</v>
      </c>
      <c r="E1006" s="179">
        <v>43521</v>
      </c>
      <c r="F1006" s="187">
        <v>5232</v>
      </c>
      <c r="G1006" s="34">
        <v>6162</v>
      </c>
      <c r="H1006" s="180">
        <v>6020</v>
      </c>
      <c r="I1006" s="34">
        <v>9</v>
      </c>
      <c r="J1006" s="181">
        <f t="shared" si="0"/>
        <v>18.020304568527919</v>
      </c>
      <c r="K1006" s="182"/>
      <c r="L1006" s="182"/>
      <c r="M1006" s="182"/>
      <c r="N1006" s="182"/>
    </row>
    <row r="1007" spans="1:14" ht="15.75" customHeight="1" x14ac:dyDescent="0.3">
      <c r="A1007" s="34">
        <v>1006</v>
      </c>
      <c r="B1007" s="34">
        <v>352</v>
      </c>
      <c r="C1007" s="34">
        <v>439</v>
      </c>
      <c r="D1007" s="34">
        <v>3</v>
      </c>
      <c r="E1007" s="179">
        <v>43521</v>
      </c>
      <c r="F1007" s="187">
        <v>5507</v>
      </c>
      <c r="G1007" s="34">
        <v>6492</v>
      </c>
      <c r="H1007" s="180">
        <v>6341</v>
      </c>
      <c r="I1007" s="34"/>
      <c r="J1007" s="181">
        <f t="shared" si="0"/>
        <v>18.105515587529979</v>
      </c>
      <c r="K1007" s="182"/>
      <c r="L1007" s="182"/>
      <c r="M1007" s="182"/>
      <c r="N1007" s="182"/>
    </row>
    <row r="1008" spans="1:14" ht="15.75" customHeight="1" x14ac:dyDescent="0.3">
      <c r="A1008" s="34">
        <v>1007</v>
      </c>
      <c r="B1008" s="34">
        <v>353</v>
      </c>
      <c r="C1008" s="34">
        <v>441</v>
      </c>
      <c r="D1008" s="34">
        <v>3</v>
      </c>
      <c r="E1008" s="179">
        <v>43521</v>
      </c>
      <c r="F1008" s="187">
        <v>5540</v>
      </c>
      <c r="G1008" s="34">
        <v>9117</v>
      </c>
      <c r="H1008" s="180">
        <v>8396</v>
      </c>
      <c r="I1008" s="34">
        <v>9</v>
      </c>
      <c r="J1008" s="181">
        <f t="shared" si="0"/>
        <v>25.245098039215684</v>
      </c>
      <c r="K1008" s="182"/>
      <c r="L1008" s="182"/>
      <c r="M1008" s="182"/>
      <c r="N1008" s="182"/>
    </row>
    <row r="1009" spans="1:14" ht="15.75" customHeight="1" x14ac:dyDescent="0.3">
      <c r="A1009" s="34">
        <v>1008</v>
      </c>
      <c r="B1009" s="34">
        <v>354</v>
      </c>
      <c r="C1009" s="34">
        <v>441</v>
      </c>
      <c r="D1009" s="34">
        <v>3</v>
      </c>
      <c r="E1009" s="179">
        <v>43521</v>
      </c>
      <c r="F1009" s="187">
        <v>5531</v>
      </c>
      <c r="G1009" s="34">
        <v>9301</v>
      </c>
      <c r="H1009" s="180">
        <v>8475</v>
      </c>
      <c r="I1009" s="34"/>
      <c r="J1009" s="181">
        <f t="shared" si="0"/>
        <v>28.057065217391301</v>
      </c>
      <c r="K1009" s="182"/>
      <c r="L1009" s="182"/>
      <c r="M1009" s="182"/>
      <c r="N1009" s="182"/>
    </row>
    <row r="1010" spans="1:14" ht="15.75" customHeight="1" x14ac:dyDescent="0.3">
      <c r="A1010" s="34">
        <v>1009</v>
      </c>
      <c r="B1010" s="34">
        <v>355</v>
      </c>
      <c r="C1010" s="34">
        <v>442</v>
      </c>
      <c r="D1010" s="34">
        <v>3</v>
      </c>
      <c r="E1010" s="179">
        <v>43521</v>
      </c>
      <c r="F1010" s="187">
        <v>5491</v>
      </c>
      <c r="G1010" s="34">
        <v>7722</v>
      </c>
      <c r="H1010" s="180">
        <v>7229</v>
      </c>
      <c r="I1010" s="34">
        <v>10</v>
      </c>
      <c r="J1010" s="181">
        <f t="shared" si="0"/>
        <v>28.365937859608749</v>
      </c>
      <c r="K1010" s="182"/>
      <c r="L1010" s="182"/>
      <c r="M1010" s="182"/>
      <c r="N1010" s="182"/>
    </row>
    <row r="1011" spans="1:14" ht="15.75" customHeight="1" x14ac:dyDescent="0.3">
      <c r="A1011" s="34">
        <v>1010</v>
      </c>
      <c r="B1011" s="34">
        <v>356</v>
      </c>
      <c r="C1011" s="34">
        <v>442</v>
      </c>
      <c r="D1011" s="34">
        <v>3</v>
      </c>
      <c r="E1011" s="179">
        <v>43521</v>
      </c>
      <c r="F1011" s="187">
        <v>5522</v>
      </c>
      <c r="G1011" s="34">
        <v>7822</v>
      </c>
      <c r="H1011" s="180">
        <v>7326</v>
      </c>
      <c r="I1011" s="34"/>
      <c r="J1011" s="181">
        <f t="shared" si="0"/>
        <v>27.494456762749447</v>
      </c>
      <c r="K1011" s="182"/>
      <c r="L1011" s="182"/>
      <c r="M1011" s="182"/>
      <c r="N1011" s="182"/>
    </row>
    <row r="1012" spans="1:14" ht="15.75" customHeight="1" x14ac:dyDescent="0.3">
      <c r="A1012" s="34">
        <v>1011</v>
      </c>
      <c r="B1012" s="34">
        <v>357</v>
      </c>
      <c r="C1012" s="34">
        <v>443</v>
      </c>
      <c r="D1012" s="34">
        <v>3</v>
      </c>
      <c r="E1012" s="179">
        <v>43521</v>
      </c>
      <c r="F1012" s="187">
        <v>5501</v>
      </c>
      <c r="G1012" s="34">
        <v>7394</v>
      </c>
      <c r="H1012" s="180">
        <v>7108</v>
      </c>
      <c r="I1012" s="34">
        <v>10</v>
      </c>
      <c r="J1012" s="181">
        <f t="shared" si="0"/>
        <v>17.797137523335408</v>
      </c>
      <c r="K1012" s="182"/>
      <c r="L1012" s="182"/>
      <c r="M1012" s="182"/>
      <c r="N1012" s="182"/>
    </row>
    <row r="1013" spans="1:14" ht="15.75" customHeight="1" x14ac:dyDescent="0.3">
      <c r="A1013" s="34">
        <v>1012</v>
      </c>
      <c r="B1013" s="34">
        <v>358</v>
      </c>
      <c r="C1013" s="34">
        <v>443</v>
      </c>
      <c r="D1013" s="34">
        <v>3</v>
      </c>
      <c r="E1013" s="179">
        <v>43521</v>
      </c>
      <c r="F1013" s="187">
        <v>5535</v>
      </c>
      <c r="G1013" s="34">
        <v>7415</v>
      </c>
      <c r="H1013" s="180">
        <v>7127</v>
      </c>
      <c r="I1013" s="34"/>
      <c r="J1013" s="181">
        <f t="shared" si="0"/>
        <v>18.090452261306535</v>
      </c>
      <c r="K1013" s="182"/>
      <c r="L1013" s="182"/>
      <c r="M1013" s="182"/>
      <c r="N1013" s="182"/>
    </row>
    <row r="1014" spans="1:14" ht="15.75" customHeight="1" x14ac:dyDescent="0.3">
      <c r="A1014" s="34">
        <v>1013</v>
      </c>
      <c r="B1014" s="34">
        <v>359</v>
      </c>
      <c r="C1014" s="34">
        <v>447</v>
      </c>
      <c r="D1014" s="34">
        <v>3</v>
      </c>
      <c r="E1014" s="179">
        <v>43521</v>
      </c>
      <c r="F1014" s="187">
        <v>5545</v>
      </c>
      <c r="G1014" s="34">
        <v>9611</v>
      </c>
      <c r="H1014" s="180">
        <v>8618</v>
      </c>
      <c r="I1014" s="34">
        <v>8</v>
      </c>
      <c r="J1014" s="181">
        <f t="shared" si="0"/>
        <v>32.313699967458511</v>
      </c>
      <c r="K1014" s="182"/>
      <c r="L1014" s="182"/>
      <c r="M1014" s="182"/>
      <c r="N1014" s="182"/>
    </row>
    <row r="1015" spans="1:14" ht="15.75" customHeight="1" x14ac:dyDescent="0.3">
      <c r="A1015" s="34">
        <v>1014</v>
      </c>
      <c r="B1015" s="34">
        <v>360</v>
      </c>
      <c r="C1015" s="34">
        <v>447</v>
      </c>
      <c r="D1015" s="34">
        <v>3</v>
      </c>
      <c r="E1015" s="179">
        <v>43521</v>
      </c>
      <c r="F1015" s="187">
        <v>5503</v>
      </c>
      <c r="G1015" s="34">
        <v>9819</v>
      </c>
      <c r="H1015" s="180">
        <v>8625</v>
      </c>
      <c r="I1015" s="34"/>
      <c r="J1015" s="181">
        <f t="shared" si="0"/>
        <v>38.244714926329273</v>
      </c>
      <c r="K1015" s="182"/>
      <c r="L1015" s="182"/>
      <c r="M1015" s="182"/>
      <c r="N1015" s="182"/>
    </row>
    <row r="1016" spans="1:14" ht="15.75" customHeight="1" x14ac:dyDescent="0.3">
      <c r="A1016" s="34">
        <v>1015</v>
      </c>
      <c r="B1016" s="34">
        <v>361</v>
      </c>
      <c r="C1016" s="34">
        <v>448</v>
      </c>
      <c r="D1016" s="34">
        <v>3</v>
      </c>
      <c r="E1016" s="179">
        <v>43521</v>
      </c>
      <c r="F1016" s="187">
        <v>5529</v>
      </c>
      <c r="G1016" s="34">
        <v>8522</v>
      </c>
      <c r="H1016" s="180">
        <v>7943</v>
      </c>
      <c r="I1016" s="34">
        <v>9</v>
      </c>
      <c r="J1016" s="181">
        <f t="shared" si="0"/>
        <v>23.985086992543497</v>
      </c>
      <c r="K1016" s="182"/>
      <c r="L1016" s="182"/>
      <c r="M1016" s="182"/>
      <c r="N1016" s="182"/>
    </row>
    <row r="1017" spans="1:14" ht="15.75" customHeight="1" x14ac:dyDescent="0.3">
      <c r="A1017" s="34">
        <v>1016</v>
      </c>
      <c r="B1017" s="34">
        <v>362</v>
      </c>
      <c r="C1017" s="34">
        <v>448</v>
      </c>
      <c r="D1017" s="34">
        <v>3</v>
      </c>
      <c r="E1017" s="179">
        <v>43521</v>
      </c>
      <c r="F1017" s="187">
        <v>5582</v>
      </c>
      <c r="G1017" s="34">
        <v>8416</v>
      </c>
      <c r="H1017" s="180">
        <v>7923</v>
      </c>
      <c r="I1017" s="34"/>
      <c r="J1017" s="181">
        <f t="shared" si="0"/>
        <v>21.059376334899614</v>
      </c>
      <c r="K1017" s="182"/>
      <c r="L1017" s="182"/>
      <c r="M1017" s="182"/>
      <c r="N1017" s="182"/>
    </row>
    <row r="1018" spans="1:14" ht="15.75" customHeight="1" x14ac:dyDescent="0.3">
      <c r="A1018" s="34">
        <v>1017</v>
      </c>
      <c r="B1018" s="34">
        <v>363</v>
      </c>
      <c r="C1018" s="34">
        <v>449</v>
      </c>
      <c r="D1018" s="34">
        <v>3</v>
      </c>
      <c r="E1018" s="179">
        <v>43521</v>
      </c>
      <c r="F1018" s="187">
        <v>5513</v>
      </c>
      <c r="G1018" s="34">
        <v>8904</v>
      </c>
      <c r="H1018" s="180">
        <v>8002</v>
      </c>
      <c r="I1018" s="34">
        <v>9</v>
      </c>
      <c r="J1018" s="181">
        <f t="shared" si="0"/>
        <v>36.239453595821615</v>
      </c>
      <c r="K1018" s="182"/>
      <c r="L1018" s="182"/>
      <c r="M1018" s="182"/>
      <c r="N1018" s="182"/>
    </row>
    <row r="1019" spans="1:14" ht="15.75" customHeight="1" x14ac:dyDescent="0.3">
      <c r="A1019" s="34">
        <v>1018</v>
      </c>
      <c r="B1019" s="34">
        <v>364</v>
      </c>
      <c r="C1019" s="34">
        <v>449</v>
      </c>
      <c r="D1019" s="34">
        <v>3</v>
      </c>
      <c r="E1019" s="179">
        <v>43521</v>
      </c>
      <c r="F1019" s="187">
        <v>5551</v>
      </c>
      <c r="G1019" s="34">
        <v>8780</v>
      </c>
      <c r="H1019" s="180">
        <v>7909</v>
      </c>
      <c r="I1019" s="34"/>
      <c r="J1019" s="181">
        <f t="shared" si="0"/>
        <v>36.938083121289225</v>
      </c>
      <c r="K1019" s="182"/>
      <c r="L1019" s="182"/>
      <c r="M1019" s="182"/>
      <c r="N1019" s="182"/>
    </row>
    <row r="1020" spans="1:14" ht="15.75" customHeight="1" x14ac:dyDescent="0.3">
      <c r="A1020" s="34">
        <v>1019</v>
      </c>
      <c r="B1020" s="34">
        <v>365</v>
      </c>
      <c r="C1020" s="34">
        <v>450</v>
      </c>
      <c r="D1020" s="34">
        <v>3</v>
      </c>
      <c r="E1020" s="179">
        <v>43521</v>
      </c>
      <c r="F1020" s="187">
        <v>5553</v>
      </c>
      <c r="G1020" s="34">
        <v>7390</v>
      </c>
      <c r="H1020" s="180">
        <v>6984</v>
      </c>
      <c r="I1020" s="34">
        <v>8</v>
      </c>
      <c r="J1020" s="181">
        <f t="shared" si="0"/>
        <v>28.371767994409502</v>
      </c>
      <c r="K1020" s="182"/>
      <c r="L1020" s="182"/>
      <c r="M1020" s="182"/>
      <c r="N1020" s="182"/>
    </row>
    <row r="1021" spans="1:14" ht="15.75" customHeight="1" x14ac:dyDescent="0.3">
      <c r="A1021" s="34">
        <v>1020</v>
      </c>
      <c r="B1021" s="34">
        <v>366</v>
      </c>
      <c r="C1021" s="34">
        <v>450</v>
      </c>
      <c r="D1021" s="34">
        <v>3</v>
      </c>
      <c r="E1021" s="179">
        <v>43521</v>
      </c>
      <c r="F1021" s="187">
        <v>5512</v>
      </c>
      <c r="G1021" s="34">
        <v>7476</v>
      </c>
      <c r="H1021" s="180">
        <v>7037</v>
      </c>
      <c r="I1021" s="34"/>
      <c r="J1021" s="181">
        <f t="shared" si="0"/>
        <v>28.78688524590164</v>
      </c>
      <c r="K1021" s="182"/>
      <c r="L1021" s="182"/>
      <c r="M1021" s="182"/>
      <c r="N1021" s="182"/>
    </row>
    <row r="1022" spans="1:14" ht="15.75" customHeight="1" x14ac:dyDescent="0.3">
      <c r="A1022" s="34">
        <v>1021</v>
      </c>
      <c r="B1022" s="34">
        <v>367</v>
      </c>
      <c r="C1022" s="34">
        <v>451</v>
      </c>
      <c r="D1022" s="34">
        <v>3</v>
      </c>
      <c r="E1022" s="179">
        <v>43521</v>
      </c>
      <c r="F1022" s="187">
        <v>5519</v>
      </c>
      <c r="G1022" s="34">
        <v>9705</v>
      </c>
      <c r="H1022" s="180">
        <v>8445</v>
      </c>
      <c r="I1022" s="34">
        <v>9</v>
      </c>
      <c r="J1022" s="181">
        <f t="shared" si="0"/>
        <v>43.062200956937801</v>
      </c>
      <c r="K1022" s="182"/>
      <c r="L1022" s="182"/>
      <c r="M1022" s="182"/>
      <c r="N1022" s="182"/>
    </row>
    <row r="1023" spans="1:14" ht="15.75" customHeight="1" x14ac:dyDescent="0.3">
      <c r="A1023" s="34">
        <v>1022</v>
      </c>
      <c r="B1023" s="34">
        <v>368</v>
      </c>
      <c r="C1023" s="34">
        <v>451</v>
      </c>
      <c r="D1023" s="34">
        <v>3</v>
      </c>
      <c r="E1023" s="179">
        <v>43521</v>
      </c>
      <c r="F1023" s="187">
        <v>5527</v>
      </c>
      <c r="G1023" s="34">
        <v>9394</v>
      </c>
      <c r="H1023" s="180">
        <v>8245</v>
      </c>
      <c r="I1023" s="34"/>
      <c r="J1023" s="181">
        <f t="shared" si="0"/>
        <v>42.273730684326708</v>
      </c>
      <c r="K1023" s="182"/>
      <c r="L1023" s="182"/>
      <c r="M1023" s="182"/>
      <c r="N1023" s="182"/>
    </row>
    <row r="1024" spans="1:14" ht="15.75" customHeight="1" x14ac:dyDescent="0.3">
      <c r="A1024" s="34">
        <v>1023</v>
      </c>
      <c r="B1024" s="34">
        <v>369</v>
      </c>
      <c r="C1024" s="34">
        <v>452</v>
      </c>
      <c r="D1024" s="34">
        <v>3</v>
      </c>
      <c r="E1024" s="179">
        <v>43521</v>
      </c>
      <c r="F1024" s="187">
        <v>5533</v>
      </c>
      <c r="G1024" s="34">
        <v>7676</v>
      </c>
      <c r="H1024" s="180">
        <v>7371</v>
      </c>
      <c r="I1024" s="34">
        <v>9</v>
      </c>
      <c r="J1024" s="181">
        <f t="shared" si="0"/>
        <v>16.594124047878129</v>
      </c>
      <c r="K1024" s="182"/>
      <c r="L1024" s="182"/>
      <c r="M1024" s="182"/>
      <c r="N1024" s="182"/>
    </row>
    <row r="1025" spans="1:14" ht="15.75" customHeight="1" x14ac:dyDescent="0.3">
      <c r="A1025" s="34">
        <v>1024</v>
      </c>
      <c r="B1025" s="34">
        <v>370</v>
      </c>
      <c r="C1025" s="34">
        <v>452</v>
      </c>
      <c r="D1025" s="34">
        <v>3</v>
      </c>
      <c r="E1025" s="179">
        <v>43521</v>
      </c>
      <c r="F1025" s="187">
        <v>5508</v>
      </c>
      <c r="G1025" s="34">
        <v>7706</v>
      </c>
      <c r="H1025" s="180">
        <v>7393</v>
      </c>
      <c r="I1025" s="34"/>
      <c r="J1025" s="181">
        <f t="shared" si="0"/>
        <v>16.604774535809021</v>
      </c>
      <c r="K1025" s="182"/>
      <c r="L1025" s="182"/>
      <c r="M1025" s="182"/>
      <c r="N1025" s="182"/>
    </row>
    <row r="1026" spans="1:14" ht="15.75" customHeight="1" x14ac:dyDescent="0.3">
      <c r="A1026" s="34">
        <v>1025</v>
      </c>
      <c r="B1026" s="34">
        <v>371</v>
      </c>
      <c r="C1026" s="34">
        <v>453</v>
      </c>
      <c r="D1026" s="34">
        <v>3</v>
      </c>
      <c r="E1026" s="179">
        <v>43521</v>
      </c>
      <c r="F1026" s="187">
        <v>5559</v>
      </c>
      <c r="G1026" s="34">
        <v>8483</v>
      </c>
      <c r="H1026" s="180">
        <v>7858</v>
      </c>
      <c r="I1026" s="34">
        <v>9</v>
      </c>
      <c r="J1026" s="181">
        <f t="shared" si="0"/>
        <v>27.185732927359723</v>
      </c>
      <c r="K1026" s="182"/>
      <c r="L1026" s="182"/>
      <c r="M1026" s="182"/>
      <c r="N1026" s="182"/>
    </row>
    <row r="1027" spans="1:14" ht="15.75" customHeight="1" x14ac:dyDescent="0.3">
      <c r="A1027" s="34">
        <v>1026</v>
      </c>
      <c r="B1027" s="34">
        <v>372</v>
      </c>
      <c r="C1027" s="34">
        <v>453</v>
      </c>
      <c r="D1027" s="34">
        <v>3</v>
      </c>
      <c r="E1027" s="179">
        <v>43521</v>
      </c>
      <c r="F1027" s="187">
        <v>5495</v>
      </c>
      <c r="G1027" s="34">
        <v>8393</v>
      </c>
      <c r="H1027" s="180">
        <v>7762</v>
      </c>
      <c r="I1027" s="34"/>
      <c r="J1027" s="181">
        <f t="shared" si="0"/>
        <v>27.834142037935599</v>
      </c>
      <c r="K1027" s="182"/>
      <c r="L1027" s="182"/>
      <c r="M1027" s="182"/>
      <c r="N1027" s="182"/>
    </row>
    <row r="1028" spans="1:14" ht="15.75" customHeight="1" x14ac:dyDescent="0.3">
      <c r="A1028" s="34">
        <v>1027</v>
      </c>
      <c r="B1028" s="34">
        <v>373</v>
      </c>
      <c r="C1028" s="34">
        <v>454</v>
      </c>
      <c r="D1028" s="34">
        <v>3</v>
      </c>
      <c r="E1028" s="179">
        <v>43521</v>
      </c>
      <c r="F1028" s="187">
        <v>5578</v>
      </c>
      <c r="G1028" s="34">
        <v>9565</v>
      </c>
      <c r="H1028" s="180">
        <v>8599</v>
      </c>
      <c r="I1028" s="34">
        <v>9</v>
      </c>
      <c r="J1028" s="181">
        <f t="shared" si="0"/>
        <v>31.976166832174773</v>
      </c>
      <c r="K1028" s="182"/>
      <c r="L1028" s="182"/>
      <c r="M1028" s="182"/>
      <c r="N1028" s="182"/>
    </row>
    <row r="1029" spans="1:14" ht="15.75" customHeight="1" x14ac:dyDescent="0.3">
      <c r="A1029" s="34">
        <v>1028</v>
      </c>
      <c r="B1029" s="34">
        <v>374</v>
      </c>
      <c r="C1029" s="34">
        <v>454</v>
      </c>
      <c r="D1029" s="34">
        <v>3</v>
      </c>
      <c r="E1029" s="179">
        <v>43521</v>
      </c>
      <c r="F1029" s="187">
        <v>5495</v>
      </c>
      <c r="G1029" s="34">
        <v>9687</v>
      </c>
      <c r="H1029" s="180">
        <v>8624</v>
      </c>
      <c r="I1029" s="34"/>
      <c r="J1029" s="181">
        <f t="shared" si="0"/>
        <v>33.972515180568877</v>
      </c>
      <c r="K1029" s="182"/>
      <c r="L1029" s="182"/>
      <c r="M1029" s="182"/>
      <c r="N1029" s="182"/>
    </row>
    <row r="1030" spans="1:14" ht="15.75" customHeight="1" x14ac:dyDescent="0.3">
      <c r="A1030" s="34">
        <v>1029</v>
      </c>
      <c r="B1030" s="34">
        <v>375</v>
      </c>
      <c r="C1030" s="34">
        <v>456</v>
      </c>
      <c r="D1030" s="34">
        <v>3</v>
      </c>
      <c r="E1030" s="179">
        <v>43521</v>
      </c>
      <c r="F1030" s="187">
        <v>5528</v>
      </c>
      <c r="G1030" s="34">
        <v>10352</v>
      </c>
      <c r="H1030" s="180">
        <v>8882</v>
      </c>
      <c r="I1030" s="34">
        <v>9</v>
      </c>
      <c r="J1030" s="181">
        <f t="shared" si="0"/>
        <v>43.828264758497312</v>
      </c>
      <c r="K1030" s="182"/>
      <c r="L1030" s="182"/>
      <c r="M1030" s="182"/>
      <c r="N1030" s="182"/>
    </row>
    <row r="1031" spans="1:14" ht="15.75" customHeight="1" x14ac:dyDescent="0.3">
      <c r="A1031" s="34">
        <v>1030</v>
      </c>
      <c r="B1031" s="34">
        <v>376</v>
      </c>
      <c r="C1031" s="34">
        <v>456</v>
      </c>
      <c r="D1031" s="34">
        <v>3</v>
      </c>
      <c r="E1031" s="179">
        <v>43521</v>
      </c>
      <c r="F1031" s="187">
        <v>5564</v>
      </c>
      <c r="G1031" s="34">
        <v>10416</v>
      </c>
      <c r="H1031" s="180">
        <v>8937</v>
      </c>
      <c r="I1031" s="34"/>
      <c r="J1031" s="181">
        <f t="shared" si="0"/>
        <v>43.848206344500447</v>
      </c>
      <c r="K1031" s="182"/>
      <c r="L1031" s="182"/>
      <c r="M1031" s="182"/>
      <c r="N1031" s="182"/>
    </row>
    <row r="1032" spans="1:14" ht="15.75" customHeight="1" x14ac:dyDescent="0.3">
      <c r="A1032" s="34">
        <v>1031</v>
      </c>
      <c r="B1032" s="34">
        <v>377</v>
      </c>
      <c r="C1032" s="34">
        <v>457</v>
      </c>
      <c r="D1032" s="34">
        <v>3</v>
      </c>
      <c r="E1032" s="179">
        <v>43521</v>
      </c>
      <c r="F1032" s="187">
        <v>5526</v>
      </c>
      <c r="G1032" s="34">
        <v>9268</v>
      </c>
      <c r="H1032" s="180">
        <v>8247</v>
      </c>
      <c r="I1032" s="34">
        <v>9</v>
      </c>
      <c r="J1032" s="181">
        <f t="shared" si="0"/>
        <v>37.522969496508637</v>
      </c>
      <c r="K1032" s="182"/>
      <c r="L1032" s="182"/>
      <c r="M1032" s="182"/>
      <c r="N1032" s="182"/>
    </row>
    <row r="1033" spans="1:14" ht="15.75" customHeight="1" x14ac:dyDescent="0.3">
      <c r="A1033" s="34">
        <v>1032</v>
      </c>
      <c r="B1033" s="34">
        <v>378</v>
      </c>
      <c r="C1033" s="34">
        <v>457</v>
      </c>
      <c r="D1033" s="34">
        <v>3</v>
      </c>
      <c r="E1033" s="179">
        <v>43521</v>
      </c>
      <c r="F1033" s="187">
        <v>5519</v>
      </c>
      <c r="G1033" s="34">
        <v>8905</v>
      </c>
      <c r="H1033" s="180">
        <v>7966</v>
      </c>
      <c r="I1033" s="34"/>
      <c r="J1033" s="181">
        <f t="shared" si="0"/>
        <v>38.373518594196973</v>
      </c>
      <c r="K1033" s="182"/>
      <c r="L1033" s="182"/>
      <c r="M1033" s="182"/>
      <c r="N1033" s="182"/>
    </row>
    <row r="1034" spans="1:14" ht="15.75" customHeight="1" x14ac:dyDescent="0.3">
      <c r="A1034" s="34">
        <v>1033</v>
      </c>
      <c r="B1034" s="34">
        <v>379</v>
      </c>
      <c r="C1034" s="34">
        <v>458</v>
      </c>
      <c r="D1034" s="34">
        <v>3</v>
      </c>
      <c r="E1034" s="179">
        <v>43521</v>
      </c>
      <c r="F1034" s="187">
        <v>5503</v>
      </c>
      <c r="G1034" s="34">
        <v>8011</v>
      </c>
      <c r="H1034" s="180">
        <v>7494</v>
      </c>
      <c r="I1034" s="34">
        <v>8</v>
      </c>
      <c r="J1034" s="181">
        <f t="shared" si="0"/>
        <v>25.966850828729282</v>
      </c>
      <c r="K1034" s="182"/>
      <c r="L1034" s="182"/>
      <c r="M1034" s="182"/>
      <c r="N1034" s="182"/>
    </row>
    <row r="1035" spans="1:14" ht="15.75" customHeight="1" x14ac:dyDescent="0.3">
      <c r="A1035" s="34">
        <v>1034</v>
      </c>
      <c r="B1035" s="34">
        <v>380</v>
      </c>
      <c r="C1035" s="34">
        <v>458</v>
      </c>
      <c r="D1035" s="34">
        <v>3</v>
      </c>
      <c r="E1035" s="179">
        <v>43521</v>
      </c>
      <c r="F1035" s="187">
        <v>5523</v>
      </c>
      <c r="G1035" s="34">
        <v>7861</v>
      </c>
      <c r="H1035" s="180">
        <v>7387</v>
      </c>
      <c r="I1035" s="34"/>
      <c r="J1035" s="181">
        <f t="shared" si="0"/>
        <v>25.429184549356222</v>
      </c>
      <c r="K1035" s="182"/>
      <c r="L1035" s="182"/>
      <c r="M1035" s="182"/>
      <c r="N1035" s="182"/>
    </row>
    <row r="1036" spans="1:14" ht="15.75" customHeight="1" x14ac:dyDescent="0.3">
      <c r="A1036" s="34">
        <v>1035</v>
      </c>
      <c r="B1036" s="34">
        <v>381</v>
      </c>
      <c r="C1036" s="34">
        <v>460</v>
      </c>
      <c r="D1036" s="34">
        <v>3</v>
      </c>
      <c r="E1036" s="179">
        <v>43521</v>
      </c>
      <c r="F1036" s="187">
        <v>5552</v>
      </c>
      <c r="G1036" s="34">
        <v>8086</v>
      </c>
      <c r="H1036" s="180">
        <v>7538</v>
      </c>
      <c r="I1036" s="34">
        <v>10</v>
      </c>
      <c r="J1036" s="181">
        <f t="shared" si="0"/>
        <v>27.593152064451161</v>
      </c>
      <c r="K1036" s="182"/>
      <c r="L1036" s="182"/>
      <c r="M1036" s="182"/>
      <c r="N1036" s="182"/>
    </row>
    <row r="1037" spans="1:14" ht="15.75" customHeight="1" x14ac:dyDescent="0.3">
      <c r="A1037" s="34">
        <v>1036</v>
      </c>
      <c r="B1037" s="34">
        <v>382</v>
      </c>
      <c r="C1037" s="34">
        <v>460</v>
      </c>
      <c r="D1037" s="34">
        <v>3</v>
      </c>
      <c r="E1037" s="179">
        <v>43521</v>
      </c>
      <c r="F1037" s="187">
        <v>5515</v>
      </c>
      <c r="G1037" s="34">
        <v>7956</v>
      </c>
      <c r="H1037" s="180">
        <v>7417</v>
      </c>
      <c r="I1037" s="34"/>
      <c r="J1037" s="181">
        <f t="shared" si="0"/>
        <v>28.338590956887487</v>
      </c>
      <c r="K1037" s="182"/>
      <c r="L1037" s="182"/>
      <c r="M1037" s="182"/>
      <c r="N1037" s="182"/>
    </row>
    <row r="1038" spans="1:14" ht="15.75" customHeight="1" x14ac:dyDescent="0.3">
      <c r="A1038" s="34">
        <v>1037</v>
      </c>
      <c r="B1038" s="34">
        <v>383</v>
      </c>
      <c r="C1038" s="34">
        <v>461</v>
      </c>
      <c r="D1038" s="34">
        <v>3</v>
      </c>
      <c r="E1038" s="179">
        <v>43521</v>
      </c>
      <c r="F1038" s="187">
        <v>5537</v>
      </c>
      <c r="G1038" s="34">
        <v>8017</v>
      </c>
      <c r="H1038" s="180">
        <v>7471</v>
      </c>
      <c r="I1038" s="34">
        <v>9</v>
      </c>
      <c r="J1038" s="181">
        <f t="shared" si="0"/>
        <v>28.231644260599793</v>
      </c>
      <c r="K1038" s="182"/>
      <c r="L1038" s="182"/>
      <c r="M1038" s="182"/>
      <c r="N1038" s="182"/>
    </row>
    <row r="1039" spans="1:14" ht="15.75" customHeight="1" x14ac:dyDescent="0.3">
      <c r="A1039" s="34">
        <v>1038</v>
      </c>
      <c r="B1039" s="34">
        <v>384</v>
      </c>
      <c r="C1039" s="34">
        <v>461</v>
      </c>
      <c r="D1039" s="34">
        <v>3</v>
      </c>
      <c r="E1039" s="179">
        <v>43521</v>
      </c>
      <c r="F1039" s="187">
        <v>5516</v>
      </c>
      <c r="G1039" s="34">
        <v>7828</v>
      </c>
      <c r="H1039" s="180">
        <v>7304</v>
      </c>
      <c r="I1039" s="34"/>
      <c r="J1039" s="181">
        <f t="shared" si="0"/>
        <v>29.306487695749439</v>
      </c>
      <c r="K1039" s="182"/>
      <c r="L1039" s="182"/>
      <c r="M1039" s="182"/>
      <c r="N1039" s="182"/>
    </row>
    <row r="1040" spans="1:14" ht="15.75" customHeight="1" x14ac:dyDescent="0.3">
      <c r="A1040" s="34">
        <v>1039</v>
      </c>
      <c r="B1040" s="34">
        <v>385</v>
      </c>
      <c r="C1040" s="34">
        <v>462</v>
      </c>
      <c r="D1040" s="34">
        <v>3</v>
      </c>
      <c r="E1040" s="179">
        <v>43521</v>
      </c>
      <c r="F1040" s="187">
        <v>5476</v>
      </c>
      <c r="G1040" s="34">
        <v>8291</v>
      </c>
      <c r="H1040" s="180">
        <v>7349</v>
      </c>
      <c r="I1040" s="34">
        <v>9</v>
      </c>
      <c r="J1040" s="181">
        <f t="shared" si="0"/>
        <v>50.293646556326742</v>
      </c>
      <c r="K1040" s="182"/>
      <c r="L1040" s="182"/>
      <c r="M1040" s="182"/>
      <c r="N1040" s="182"/>
    </row>
    <row r="1041" spans="1:14" ht="15.75" customHeight="1" x14ac:dyDescent="0.3">
      <c r="A1041" s="34">
        <v>1040</v>
      </c>
      <c r="B1041" s="34">
        <v>386</v>
      </c>
      <c r="C1041" s="34">
        <v>462</v>
      </c>
      <c r="D1041" s="34">
        <v>3</v>
      </c>
      <c r="E1041" s="179">
        <v>43521</v>
      </c>
      <c r="F1041" s="187">
        <v>5517</v>
      </c>
      <c r="G1041" s="34">
        <v>8290</v>
      </c>
      <c r="H1041" s="180">
        <v>7366</v>
      </c>
      <c r="I1041" s="34"/>
      <c r="J1041" s="181">
        <f t="shared" si="0"/>
        <v>49.972958355868037</v>
      </c>
      <c r="K1041" s="182"/>
      <c r="L1041" s="182"/>
      <c r="M1041" s="182"/>
      <c r="N1041" s="182"/>
    </row>
    <row r="1042" spans="1:14" ht="15.75" customHeight="1" x14ac:dyDescent="0.3">
      <c r="A1042" s="34">
        <v>1041</v>
      </c>
      <c r="B1042" s="34">
        <v>387</v>
      </c>
      <c r="C1042" s="34">
        <v>465</v>
      </c>
      <c r="D1042" s="34">
        <v>3</v>
      </c>
      <c r="E1042" s="179">
        <v>43521</v>
      </c>
      <c r="F1042" s="187">
        <v>5506</v>
      </c>
      <c r="G1042" s="34">
        <v>8486</v>
      </c>
      <c r="H1042" s="180">
        <v>7910</v>
      </c>
      <c r="I1042" s="34">
        <v>8</v>
      </c>
      <c r="J1042" s="181">
        <f t="shared" si="0"/>
        <v>23.960066555740433</v>
      </c>
      <c r="K1042" s="182"/>
      <c r="L1042" s="182"/>
      <c r="M1042" s="182"/>
      <c r="N1042" s="182"/>
    </row>
    <row r="1043" spans="1:14" ht="15.75" customHeight="1" x14ac:dyDescent="0.3">
      <c r="A1043" s="34">
        <v>1042</v>
      </c>
      <c r="B1043" s="34">
        <v>388</v>
      </c>
      <c r="C1043" s="34">
        <v>465</v>
      </c>
      <c r="D1043" s="34">
        <v>3</v>
      </c>
      <c r="E1043" s="179">
        <v>43521</v>
      </c>
      <c r="F1043" s="187">
        <v>5526</v>
      </c>
      <c r="G1043" s="34">
        <v>8421</v>
      </c>
      <c r="H1043" s="180">
        <v>7862</v>
      </c>
      <c r="I1043" s="34"/>
      <c r="J1043" s="181">
        <f t="shared" si="0"/>
        <v>23.929794520547944</v>
      </c>
      <c r="K1043" s="182"/>
      <c r="L1043" s="182"/>
      <c r="M1043" s="182"/>
      <c r="N1043" s="182"/>
    </row>
    <row r="1044" spans="1:14" ht="15.75" customHeight="1" x14ac:dyDescent="0.3">
      <c r="A1044" s="34">
        <v>1043</v>
      </c>
      <c r="B1044" s="34">
        <v>389</v>
      </c>
      <c r="C1044" s="34">
        <v>467</v>
      </c>
      <c r="D1044" s="34">
        <v>3</v>
      </c>
      <c r="E1044" s="179">
        <v>43521</v>
      </c>
      <c r="F1044" s="187">
        <v>5478</v>
      </c>
      <c r="G1044" s="34">
        <v>7633</v>
      </c>
      <c r="H1044" s="180">
        <v>7329</v>
      </c>
      <c r="I1044" s="34">
        <v>9</v>
      </c>
      <c r="J1044" s="181">
        <f t="shared" si="0"/>
        <v>16.423554835224202</v>
      </c>
      <c r="K1044" s="182"/>
      <c r="L1044" s="182"/>
      <c r="M1044" s="182"/>
      <c r="N1044" s="182"/>
    </row>
    <row r="1045" spans="1:14" ht="15.75" customHeight="1" x14ac:dyDescent="0.3">
      <c r="A1045" s="34">
        <v>1044</v>
      </c>
      <c r="B1045" s="34">
        <v>390</v>
      </c>
      <c r="C1045" s="34">
        <v>467</v>
      </c>
      <c r="D1045" s="34">
        <v>3</v>
      </c>
      <c r="E1045" s="179">
        <v>43521</v>
      </c>
      <c r="F1045" s="187">
        <v>5491</v>
      </c>
      <c r="G1045" s="34">
        <v>7927</v>
      </c>
      <c r="H1045" s="180">
        <v>7582</v>
      </c>
      <c r="I1045" s="34"/>
      <c r="J1045" s="181">
        <f t="shared" si="0"/>
        <v>16.499282639885219</v>
      </c>
      <c r="K1045" s="182"/>
      <c r="L1045" s="182"/>
      <c r="M1045" s="182"/>
      <c r="N1045" s="182"/>
    </row>
    <row r="1046" spans="1:14" ht="15.75" customHeight="1" x14ac:dyDescent="0.3">
      <c r="A1046" s="34">
        <v>1045</v>
      </c>
      <c r="B1046" s="34">
        <v>391</v>
      </c>
      <c r="C1046" s="34">
        <v>468</v>
      </c>
      <c r="D1046" s="34">
        <v>3</v>
      </c>
      <c r="E1046" s="179">
        <v>43521</v>
      </c>
      <c r="F1046" s="187">
        <v>5525</v>
      </c>
      <c r="G1046" s="34">
        <v>7841</v>
      </c>
      <c r="H1046" s="180">
        <v>7307</v>
      </c>
      <c r="I1046" s="34">
        <v>10</v>
      </c>
      <c r="J1046" s="181">
        <f t="shared" si="0"/>
        <v>29.966329966329969</v>
      </c>
      <c r="K1046" s="182"/>
      <c r="L1046" s="182"/>
      <c r="M1046" s="182"/>
      <c r="N1046" s="182"/>
    </row>
    <row r="1047" spans="1:14" ht="15.75" customHeight="1" x14ac:dyDescent="0.3">
      <c r="A1047" s="34">
        <v>1046</v>
      </c>
      <c r="B1047" s="34">
        <v>392</v>
      </c>
      <c r="C1047" s="34">
        <v>468</v>
      </c>
      <c r="D1047" s="34">
        <v>3</v>
      </c>
      <c r="E1047" s="179">
        <v>43521</v>
      </c>
      <c r="F1047" s="187">
        <v>5540</v>
      </c>
      <c r="G1047" s="34">
        <v>7827</v>
      </c>
      <c r="H1047" s="180">
        <v>7318</v>
      </c>
      <c r="I1047" s="34"/>
      <c r="J1047" s="181">
        <f t="shared" si="0"/>
        <v>28.627671541057371</v>
      </c>
      <c r="K1047" s="182"/>
      <c r="L1047" s="182"/>
      <c r="M1047" s="182"/>
      <c r="N1047" s="182"/>
    </row>
    <row r="1048" spans="1:14" ht="15.75" customHeight="1" x14ac:dyDescent="0.3">
      <c r="A1048" s="34">
        <v>1047</v>
      </c>
      <c r="B1048" s="34">
        <v>1</v>
      </c>
      <c r="C1048" s="34">
        <v>101</v>
      </c>
      <c r="D1048" s="34">
        <v>4</v>
      </c>
      <c r="E1048" s="179">
        <v>43524</v>
      </c>
      <c r="F1048" s="187">
        <v>5301</v>
      </c>
      <c r="G1048" s="34">
        <v>7573</v>
      </c>
      <c r="H1048" s="180">
        <v>6914</v>
      </c>
      <c r="I1048" s="34">
        <v>5</v>
      </c>
      <c r="J1048" s="181">
        <f t="shared" si="0"/>
        <v>40.855548667079979</v>
      </c>
      <c r="K1048" s="182"/>
      <c r="L1048" s="182"/>
      <c r="M1048" s="182"/>
      <c r="N1048" s="182"/>
    </row>
    <row r="1049" spans="1:14" ht="15.75" customHeight="1" x14ac:dyDescent="0.3">
      <c r="A1049" s="34">
        <v>1048</v>
      </c>
      <c r="B1049" s="34">
        <v>2</v>
      </c>
      <c r="C1049" s="34">
        <v>101</v>
      </c>
      <c r="D1049" s="34">
        <v>4</v>
      </c>
      <c r="E1049" s="179">
        <v>43524</v>
      </c>
      <c r="F1049" s="187">
        <v>5190</v>
      </c>
      <c r="G1049" s="34">
        <v>7578</v>
      </c>
      <c r="H1049" s="180">
        <v>6882</v>
      </c>
      <c r="I1049" s="34"/>
      <c r="J1049" s="181">
        <f t="shared" si="0"/>
        <v>41.134751773049643</v>
      </c>
      <c r="K1049" s="182"/>
      <c r="L1049" s="182"/>
      <c r="M1049" s="182"/>
      <c r="N1049" s="182"/>
    </row>
    <row r="1050" spans="1:14" ht="15.75" customHeight="1" x14ac:dyDescent="0.3">
      <c r="A1050" s="34">
        <v>1049</v>
      </c>
      <c r="B1050" s="34">
        <v>3</v>
      </c>
      <c r="C1050" s="34">
        <v>103</v>
      </c>
      <c r="D1050" s="34">
        <v>4</v>
      </c>
      <c r="E1050" s="179">
        <v>43524</v>
      </c>
      <c r="F1050" s="187">
        <v>5258</v>
      </c>
      <c r="G1050" s="34">
        <v>9043</v>
      </c>
      <c r="H1050" s="180">
        <v>7752</v>
      </c>
      <c r="I1050" s="34">
        <v>6</v>
      </c>
      <c r="J1050" s="181">
        <f t="shared" si="0"/>
        <v>51.764234161988774</v>
      </c>
      <c r="K1050" s="182"/>
      <c r="L1050" s="182"/>
      <c r="M1050" s="182"/>
      <c r="N1050" s="182"/>
    </row>
    <row r="1051" spans="1:14" ht="15.75" customHeight="1" x14ac:dyDescent="0.3">
      <c r="A1051" s="34">
        <v>1050</v>
      </c>
      <c r="B1051" s="34">
        <v>4</v>
      </c>
      <c r="C1051" s="34">
        <v>103</v>
      </c>
      <c r="D1051" s="34">
        <v>4</v>
      </c>
      <c r="E1051" s="179">
        <v>43524</v>
      </c>
      <c r="F1051" s="187">
        <v>5259</v>
      </c>
      <c r="G1051" s="34">
        <v>9268</v>
      </c>
      <c r="H1051" s="180">
        <v>7868</v>
      </c>
      <c r="I1051" s="34"/>
      <c r="J1051" s="181">
        <f t="shared" si="0"/>
        <v>53.660406285933306</v>
      </c>
      <c r="K1051" s="182"/>
      <c r="L1051" s="182"/>
      <c r="M1051" s="182"/>
      <c r="N1051" s="182"/>
    </row>
    <row r="1052" spans="1:14" ht="15.75" customHeight="1" x14ac:dyDescent="0.3">
      <c r="A1052" s="34">
        <v>1051</v>
      </c>
      <c r="B1052" s="34">
        <v>5</v>
      </c>
      <c r="C1052" s="34">
        <v>106</v>
      </c>
      <c r="D1052" s="34">
        <v>4</v>
      </c>
      <c r="E1052" s="179">
        <v>43524</v>
      </c>
      <c r="F1052" s="187">
        <v>5236</v>
      </c>
      <c r="G1052" s="34">
        <v>7863</v>
      </c>
      <c r="H1052" s="180">
        <v>7217</v>
      </c>
      <c r="I1052" s="34">
        <v>10</v>
      </c>
      <c r="J1052" s="181">
        <f t="shared" si="0"/>
        <v>32.609793033821305</v>
      </c>
      <c r="K1052" s="182"/>
      <c r="L1052" s="182"/>
      <c r="M1052" s="182"/>
      <c r="N1052" s="182"/>
    </row>
    <row r="1053" spans="1:14" ht="15.75" customHeight="1" x14ac:dyDescent="0.3">
      <c r="A1053" s="34">
        <v>1052</v>
      </c>
      <c r="B1053" s="34">
        <v>6</v>
      </c>
      <c r="C1053" s="34">
        <v>106</v>
      </c>
      <c r="D1053" s="34">
        <v>4</v>
      </c>
      <c r="E1053" s="179">
        <v>43524</v>
      </c>
      <c r="F1053" s="187">
        <v>5259</v>
      </c>
      <c r="G1053" s="34">
        <v>8065</v>
      </c>
      <c r="H1053" s="180">
        <v>7371</v>
      </c>
      <c r="I1053" s="34"/>
      <c r="J1053" s="181">
        <f t="shared" si="0"/>
        <v>32.859848484848484</v>
      </c>
      <c r="K1053" s="182"/>
      <c r="L1053" s="182"/>
      <c r="M1053" s="182"/>
      <c r="N1053" s="182"/>
    </row>
    <row r="1054" spans="1:14" ht="15.75" customHeight="1" x14ac:dyDescent="0.3">
      <c r="A1054" s="34">
        <v>1053</v>
      </c>
      <c r="B1054" s="34">
        <v>7</v>
      </c>
      <c r="C1054" s="34">
        <v>110</v>
      </c>
      <c r="D1054" s="34">
        <v>4</v>
      </c>
      <c r="E1054" s="179">
        <v>43524</v>
      </c>
      <c r="F1054" s="187">
        <v>5232</v>
      </c>
      <c r="G1054" s="34">
        <v>8077</v>
      </c>
      <c r="H1054" s="180">
        <v>7333</v>
      </c>
      <c r="I1054" s="34">
        <v>9</v>
      </c>
      <c r="J1054" s="181">
        <f t="shared" si="0"/>
        <v>35.411708710138029</v>
      </c>
      <c r="K1054" s="182"/>
      <c r="L1054" s="182"/>
      <c r="M1054" s="182"/>
      <c r="N1054" s="182"/>
    </row>
    <row r="1055" spans="1:14" ht="15.75" customHeight="1" x14ac:dyDescent="0.3">
      <c r="A1055" s="34">
        <v>1054</v>
      </c>
      <c r="B1055" s="34">
        <v>8</v>
      </c>
      <c r="C1055" s="34">
        <v>110</v>
      </c>
      <c r="D1055" s="34">
        <v>4</v>
      </c>
      <c r="E1055" s="179">
        <v>43524</v>
      </c>
      <c r="F1055" s="187">
        <v>5221</v>
      </c>
      <c r="G1055" s="34">
        <v>8331</v>
      </c>
      <c r="H1055" s="180">
        <v>7544</v>
      </c>
      <c r="I1055" s="34"/>
      <c r="J1055" s="181">
        <f t="shared" si="0"/>
        <v>33.878605251829526</v>
      </c>
      <c r="K1055" s="182"/>
      <c r="L1055" s="182"/>
      <c r="M1055" s="182"/>
      <c r="N1055" s="182"/>
    </row>
    <row r="1056" spans="1:14" ht="15.75" customHeight="1" x14ac:dyDescent="0.3">
      <c r="A1056" s="34">
        <v>1055</v>
      </c>
      <c r="B1056" s="34">
        <v>9</v>
      </c>
      <c r="C1056" s="34">
        <v>111</v>
      </c>
      <c r="D1056" s="34">
        <v>4</v>
      </c>
      <c r="E1056" s="179">
        <v>43524</v>
      </c>
      <c r="F1056" s="187">
        <v>5188</v>
      </c>
      <c r="G1056" s="34">
        <v>7855</v>
      </c>
      <c r="H1056" s="180">
        <v>6820</v>
      </c>
      <c r="I1056" s="34">
        <v>13</v>
      </c>
      <c r="J1056" s="181">
        <f t="shared" si="0"/>
        <v>63.419117647058819</v>
      </c>
      <c r="K1056" s="182"/>
      <c r="L1056" s="182"/>
      <c r="M1056" s="182"/>
      <c r="N1056" s="182"/>
    </row>
    <row r="1057" spans="1:14" ht="15.75" customHeight="1" x14ac:dyDescent="0.3">
      <c r="A1057" s="34">
        <v>1056</v>
      </c>
      <c r="B1057" s="34">
        <v>10</v>
      </c>
      <c r="C1057" s="34">
        <v>111</v>
      </c>
      <c r="D1057" s="34">
        <v>4</v>
      </c>
      <c r="E1057" s="179">
        <v>43524</v>
      </c>
      <c r="F1057" s="187">
        <v>5232</v>
      </c>
      <c r="G1057" s="34">
        <v>7808</v>
      </c>
      <c r="H1057" s="180">
        <v>6937</v>
      </c>
      <c r="I1057" s="34"/>
      <c r="J1057" s="181">
        <f t="shared" si="0"/>
        <v>51.085043988269796</v>
      </c>
      <c r="K1057" s="182"/>
      <c r="L1057" s="182"/>
      <c r="M1057" s="182"/>
      <c r="N1057" s="182"/>
    </row>
    <row r="1058" spans="1:14" ht="15.75" customHeight="1" x14ac:dyDescent="0.3">
      <c r="A1058" s="34">
        <v>1057</v>
      </c>
      <c r="B1058" s="34">
        <v>11</v>
      </c>
      <c r="C1058" s="34">
        <v>113</v>
      </c>
      <c r="D1058" s="34">
        <v>4</v>
      </c>
      <c r="E1058" s="179">
        <v>43524</v>
      </c>
      <c r="F1058" s="187">
        <v>5213</v>
      </c>
      <c r="G1058" s="34">
        <v>8110</v>
      </c>
      <c r="H1058" s="180">
        <v>7126</v>
      </c>
      <c r="I1058" s="34">
        <v>8</v>
      </c>
      <c r="J1058" s="181">
        <f t="shared" si="0"/>
        <v>51.437532671197076</v>
      </c>
      <c r="K1058" s="182"/>
      <c r="L1058" s="182"/>
      <c r="M1058" s="182"/>
      <c r="N1058" s="182"/>
    </row>
    <row r="1059" spans="1:14" ht="15.75" customHeight="1" x14ac:dyDescent="0.3">
      <c r="A1059" s="34">
        <v>1058</v>
      </c>
      <c r="B1059" s="34">
        <v>12</v>
      </c>
      <c r="C1059" s="34">
        <v>113</v>
      </c>
      <c r="D1059" s="34">
        <v>4</v>
      </c>
      <c r="E1059" s="179">
        <v>43524</v>
      </c>
      <c r="F1059" s="187">
        <v>5232</v>
      </c>
      <c r="G1059" s="34">
        <v>8235</v>
      </c>
      <c r="H1059" s="180">
        <v>7211</v>
      </c>
      <c r="I1059" s="34"/>
      <c r="J1059" s="181">
        <f t="shared" si="0"/>
        <v>51.743304699343106</v>
      </c>
      <c r="K1059" s="182"/>
      <c r="L1059" s="182"/>
      <c r="M1059" s="182"/>
      <c r="N1059" s="182"/>
    </row>
    <row r="1060" spans="1:14" ht="15.75" customHeight="1" x14ac:dyDescent="0.3">
      <c r="A1060" s="34">
        <v>1059</v>
      </c>
      <c r="B1060" s="34">
        <v>13</v>
      </c>
      <c r="C1060" s="34">
        <v>114</v>
      </c>
      <c r="D1060" s="34">
        <v>4</v>
      </c>
      <c r="E1060" s="179">
        <v>43524</v>
      </c>
      <c r="F1060" s="187">
        <v>5314</v>
      </c>
      <c r="G1060" s="34">
        <v>9098</v>
      </c>
      <c r="H1060" s="180">
        <v>7673</v>
      </c>
      <c r="I1060" s="34">
        <v>9</v>
      </c>
      <c r="J1060" s="181">
        <f t="shared" si="0"/>
        <v>60.406952098346757</v>
      </c>
      <c r="K1060" s="182"/>
      <c r="L1060" s="182"/>
      <c r="M1060" s="182"/>
      <c r="N1060" s="182"/>
    </row>
    <row r="1061" spans="1:14" ht="15.75" customHeight="1" x14ac:dyDescent="0.3">
      <c r="A1061" s="34">
        <v>1060</v>
      </c>
      <c r="B1061" s="34">
        <v>14</v>
      </c>
      <c r="C1061" s="34">
        <v>114</v>
      </c>
      <c r="D1061" s="34">
        <v>4</v>
      </c>
      <c r="E1061" s="179">
        <v>43524</v>
      </c>
      <c r="F1061" s="187">
        <v>5249</v>
      </c>
      <c r="G1061" s="34">
        <v>8838</v>
      </c>
      <c r="H1061" s="180">
        <v>7488</v>
      </c>
      <c r="I1061" s="34"/>
      <c r="J1061" s="181">
        <f t="shared" si="0"/>
        <v>60.294774452880752</v>
      </c>
      <c r="K1061" s="182"/>
      <c r="L1061" s="182"/>
      <c r="M1061" s="182"/>
      <c r="N1061" s="182"/>
    </row>
    <row r="1062" spans="1:14" ht="15.75" customHeight="1" x14ac:dyDescent="0.3">
      <c r="A1062" s="34">
        <v>1061</v>
      </c>
      <c r="B1062" s="34">
        <v>15</v>
      </c>
      <c r="C1062" s="34">
        <v>117</v>
      </c>
      <c r="D1062" s="34">
        <v>4</v>
      </c>
      <c r="E1062" s="179">
        <v>43524</v>
      </c>
      <c r="F1062" s="187">
        <v>5231</v>
      </c>
      <c r="G1062" s="34">
        <v>8583</v>
      </c>
      <c r="H1062" s="180">
        <v>7428</v>
      </c>
      <c r="I1062" s="34">
        <v>9</v>
      </c>
      <c r="J1062" s="181">
        <f t="shared" si="0"/>
        <v>52.571688666363222</v>
      </c>
      <c r="K1062" s="182"/>
      <c r="L1062" s="182"/>
      <c r="M1062" s="182"/>
      <c r="N1062" s="182"/>
    </row>
    <row r="1063" spans="1:14" ht="15.75" customHeight="1" x14ac:dyDescent="0.3">
      <c r="A1063" s="34">
        <v>1062</v>
      </c>
      <c r="B1063" s="34">
        <v>16</v>
      </c>
      <c r="C1063" s="34">
        <v>117</v>
      </c>
      <c r="D1063" s="34">
        <v>4</v>
      </c>
      <c r="E1063" s="179">
        <v>43524</v>
      </c>
      <c r="F1063" s="187">
        <v>5280</v>
      </c>
      <c r="G1063" s="34">
        <v>8620</v>
      </c>
      <c r="H1063" s="180">
        <v>7471</v>
      </c>
      <c r="I1063" s="34"/>
      <c r="J1063" s="181">
        <f t="shared" si="0"/>
        <v>52.441807393884062</v>
      </c>
      <c r="K1063" s="182"/>
      <c r="L1063" s="182"/>
      <c r="M1063" s="182"/>
      <c r="N1063" s="182"/>
    </row>
    <row r="1064" spans="1:14" ht="15.75" customHeight="1" x14ac:dyDescent="0.3">
      <c r="A1064" s="34">
        <v>1063</v>
      </c>
      <c r="B1064" s="34">
        <v>17</v>
      </c>
      <c r="C1064" s="34">
        <v>118</v>
      </c>
      <c r="D1064" s="34">
        <v>4</v>
      </c>
      <c r="E1064" s="179">
        <v>43524</v>
      </c>
      <c r="F1064" s="187">
        <v>5275</v>
      </c>
      <c r="G1064" s="34">
        <v>9278</v>
      </c>
      <c r="H1064" s="180">
        <v>7863</v>
      </c>
      <c r="I1064" s="34">
        <v>10</v>
      </c>
      <c r="J1064" s="181">
        <f t="shared" si="0"/>
        <v>54.675425038639879</v>
      </c>
      <c r="K1064" s="182"/>
      <c r="L1064" s="182"/>
      <c r="M1064" s="182"/>
      <c r="N1064" s="182"/>
    </row>
    <row r="1065" spans="1:14" ht="15.75" customHeight="1" x14ac:dyDescent="0.3">
      <c r="A1065" s="34">
        <v>1064</v>
      </c>
      <c r="B1065" s="34">
        <v>18</v>
      </c>
      <c r="C1065" s="34">
        <v>118</v>
      </c>
      <c r="D1065" s="34">
        <v>4</v>
      </c>
      <c r="E1065" s="179">
        <v>43524</v>
      </c>
      <c r="F1065" s="187">
        <v>5205</v>
      </c>
      <c r="G1065" s="34">
        <v>8945</v>
      </c>
      <c r="H1065" s="180">
        <v>7667</v>
      </c>
      <c r="I1065" s="34"/>
      <c r="J1065" s="181">
        <f t="shared" si="0"/>
        <v>51.909017059301377</v>
      </c>
      <c r="K1065" s="182"/>
      <c r="L1065" s="182"/>
      <c r="M1065" s="182"/>
      <c r="N1065" s="182"/>
    </row>
    <row r="1066" spans="1:14" ht="15.75" customHeight="1" x14ac:dyDescent="0.3">
      <c r="A1066" s="34">
        <v>1065</v>
      </c>
      <c r="B1066" s="34">
        <v>19</v>
      </c>
      <c r="C1066" s="34">
        <v>119</v>
      </c>
      <c r="D1066" s="34">
        <v>4</v>
      </c>
      <c r="E1066" s="179">
        <v>43524</v>
      </c>
      <c r="F1066" s="187">
        <v>5229</v>
      </c>
      <c r="G1066" s="34">
        <v>8044</v>
      </c>
      <c r="H1066" s="180">
        <v>7067</v>
      </c>
      <c r="I1066" s="34">
        <v>10</v>
      </c>
      <c r="J1066" s="181">
        <f t="shared" si="0"/>
        <v>53.15560391730142</v>
      </c>
      <c r="K1066" s="182"/>
      <c r="L1066" s="182"/>
      <c r="M1066" s="182"/>
      <c r="N1066" s="182"/>
    </row>
    <row r="1067" spans="1:14" ht="15.75" customHeight="1" x14ac:dyDescent="0.3">
      <c r="A1067" s="34">
        <v>1066</v>
      </c>
      <c r="B1067" s="34">
        <v>20</v>
      </c>
      <c r="C1067" s="34">
        <v>119</v>
      </c>
      <c r="D1067" s="34">
        <v>4</v>
      </c>
      <c r="E1067" s="179">
        <v>43524</v>
      </c>
      <c r="F1067" s="187">
        <v>5190</v>
      </c>
      <c r="G1067" s="34">
        <v>8309</v>
      </c>
      <c r="H1067" s="180">
        <v>7241</v>
      </c>
      <c r="I1067" s="34"/>
      <c r="J1067" s="181">
        <f t="shared" si="0"/>
        <v>52.072159921989268</v>
      </c>
      <c r="K1067" s="182"/>
      <c r="L1067" s="182"/>
      <c r="M1067" s="182"/>
      <c r="N1067" s="182"/>
    </row>
    <row r="1068" spans="1:14" ht="15.75" customHeight="1" x14ac:dyDescent="0.3">
      <c r="A1068" s="34">
        <v>1067</v>
      </c>
      <c r="B1068" s="34">
        <v>21</v>
      </c>
      <c r="C1068" s="34">
        <v>122</v>
      </c>
      <c r="D1068" s="34">
        <v>4</v>
      </c>
      <c r="E1068" s="179">
        <v>43524</v>
      </c>
      <c r="F1068" s="187">
        <v>5224</v>
      </c>
      <c r="G1068" s="34">
        <v>8839</v>
      </c>
      <c r="H1068" s="180">
        <v>7983</v>
      </c>
      <c r="I1068" s="34">
        <v>10</v>
      </c>
      <c r="J1068" s="181">
        <f t="shared" si="0"/>
        <v>31.025733961580283</v>
      </c>
      <c r="K1068" s="182"/>
      <c r="L1068" s="182"/>
      <c r="M1068" s="182"/>
      <c r="N1068" s="182"/>
    </row>
    <row r="1069" spans="1:14" ht="15.75" customHeight="1" x14ac:dyDescent="0.3">
      <c r="A1069" s="34">
        <v>1068</v>
      </c>
      <c r="B1069" s="34">
        <v>22</v>
      </c>
      <c r="C1069" s="34">
        <v>122</v>
      </c>
      <c r="D1069" s="34">
        <v>4</v>
      </c>
      <c r="E1069" s="179">
        <v>43524</v>
      </c>
      <c r="F1069" s="187">
        <v>5276</v>
      </c>
      <c r="G1069" s="34">
        <v>9158</v>
      </c>
      <c r="H1069" s="180">
        <v>8213</v>
      </c>
      <c r="I1069" s="34"/>
      <c r="J1069" s="181">
        <f t="shared" si="0"/>
        <v>32.175689479060267</v>
      </c>
      <c r="K1069" s="182"/>
      <c r="L1069" s="182"/>
      <c r="M1069" s="182"/>
      <c r="N1069" s="182"/>
    </row>
    <row r="1070" spans="1:14" ht="15.75" customHeight="1" x14ac:dyDescent="0.3">
      <c r="A1070" s="34">
        <v>1069</v>
      </c>
      <c r="B1070" s="34">
        <v>23</v>
      </c>
      <c r="C1070" s="34">
        <v>126</v>
      </c>
      <c r="D1070" s="34">
        <v>4</v>
      </c>
      <c r="E1070" s="179">
        <v>43524</v>
      </c>
      <c r="F1070" s="187">
        <v>5261</v>
      </c>
      <c r="G1070" s="34"/>
      <c r="H1070" s="180"/>
      <c r="I1070" s="34"/>
      <c r="J1070" s="181">
        <f t="shared" si="0"/>
        <v>0</v>
      </c>
      <c r="K1070" s="182"/>
      <c r="L1070" s="182"/>
      <c r="M1070" s="182"/>
      <c r="N1070" s="182"/>
    </row>
    <row r="1071" spans="1:14" ht="15.75" customHeight="1" x14ac:dyDescent="0.3">
      <c r="A1071" s="34">
        <v>1070</v>
      </c>
      <c r="B1071" s="34">
        <v>24</v>
      </c>
      <c r="C1071" s="34">
        <v>126</v>
      </c>
      <c r="D1071" s="34">
        <v>4</v>
      </c>
      <c r="E1071" s="179">
        <v>43524</v>
      </c>
      <c r="F1071" s="187">
        <v>5196</v>
      </c>
      <c r="G1071" s="34"/>
      <c r="H1071" s="180"/>
      <c r="I1071" s="34"/>
      <c r="J1071" s="181">
        <f t="shared" si="0"/>
        <v>0</v>
      </c>
      <c r="K1071" s="182"/>
      <c r="L1071" s="182"/>
      <c r="M1071" s="182"/>
      <c r="N1071" s="182"/>
    </row>
    <row r="1072" spans="1:14" ht="15.75" customHeight="1" x14ac:dyDescent="0.3">
      <c r="A1072" s="34">
        <v>1071</v>
      </c>
      <c r="B1072" s="34">
        <v>25</v>
      </c>
      <c r="C1072" s="34">
        <v>127</v>
      </c>
      <c r="D1072" s="34">
        <v>4</v>
      </c>
      <c r="E1072" s="179">
        <v>43524</v>
      </c>
      <c r="F1072" s="187">
        <v>5238</v>
      </c>
      <c r="G1072" s="34">
        <v>8022</v>
      </c>
      <c r="H1072" s="180">
        <v>6718</v>
      </c>
      <c r="I1072" s="34">
        <v>11</v>
      </c>
      <c r="J1072" s="181">
        <f t="shared" si="0"/>
        <v>88.108108108108112</v>
      </c>
      <c r="K1072" s="182"/>
      <c r="L1072" s="182"/>
      <c r="M1072" s="182"/>
      <c r="N1072" s="182"/>
    </row>
    <row r="1073" spans="1:14" ht="15.75" customHeight="1" x14ac:dyDescent="0.3">
      <c r="A1073" s="34">
        <v>1072</v>
      </c>
      <c r="B1073" s="34">
        <v>26</v>
      </c>
      <c r="C1073" s="34">
        <v>127</v>
      </c>
      <c r="D1073" s="34">
        <v>4</v>
      </c>
      <c r="E1073" s="179">
        <v>43524</v>
      </c>
      <c r="F1073" s="187">
        <v>5207</v>
      </c>
      <c r="G1073" s="34">
        <v>8164</v>
      </c>
      <c r="H1073" s="180">
        <v>6861</v>
      </c>
      <c r="I1073" s="34"/>
      <c r="J1073" s="181">
        <f t="shared" si="0"/>
        <v>78.778718258766617</v>
      </c>
      <c r="K1073" s="182"/>
      <c r="L1073" s="182"/>
      <c r="M1073" s="182"/>
      <c r="N1073" s="182"/>
    </row>
    <row r="1074" spans="1:14" ht="15.75" customHeight="1" x14ac:dyDescent="0.3">
      <c r="A1074" s="34">
        <v>1073</v>
      </c>
      <c r="B1074" s="34">
        <v>27</v>
      </c>
      <c r="C1074" s="34">
        <v>130</v>
      </c>
      <c r="D1074" s="34">
        <v>4</v>
      </c>
      <c r="E1074" s="179">
        <v>43524</v>
      </c>
      <c r="F1074" s="187">
        <v>5236</v>
      </c>
      <c r="G1074" s="34">
        <v>8121</v>
      </c>
      <c r="H1074" s="180">
        <v>7352</v>
      </c>
      <c r="I1074" s="34">
        <v>9</v>
      </c>
      <c r="J1074" s="181">
        <f t="shared" si="0"/>
        <v>36.342155009451794</v>
      </c>
      <c r="K1074" s="182"/>
      <c r="L1074" s="182"/>
      <c r="M1074" s="182"/>
      <c r="N1074" s="182"/>
    </row>
    <row r="1075" spans="1:14" ht="15.75" customHeight="1" x14ac:dyDescent="0.3">
      <c r="A1075" s="34">
        <v>1074</v>
      </c>
      <c r="B1075" s="34">
        <v>28</v>
      </c>
      <c r="C1075" s="34">
        <v>130</v>
      </c>
      <c r="D1075" s="34">
        <v>4</v>
      </c>
      <c r="E1075" s="179">
        <v>43524</v>
      </c>
      <c r="F1075" s="187">
        <v>5216</v>
      </c>
      <c r="G1075" s="34">
        <v>8243</v>
      </c>
      <c r="H1075" s="180">
        <v>7425</v>
      </c>
      <c r="I1075" s="34"/>
      <c r="J1075" s="181">
        <f t="shared" si="0"/>
        <v>37.030330466274329</v>
      </c>
      <c r="K1075" s="182"/>
      <c r="L1075" s="182"/>
      <c r="M1075" s="182"/>
      <c r="N1075" s="182"/>
    </row>
    <row r="1076" spans="1:14" ht="15.75" customHeight="1" x14ac:dyDescent="0.3">
      <c r="A1076" s="34">
        <v>1075</v>
      </c>
      <c r="B1076" s="34">
        <v>29</v>
      </c>
      <c r="C1076" s="34">
        <v>132</v>
      </c>
      <c r="D1076" s="34">
        <v>4</v>
      </c>
      <c r="E1076" s="179">
        <v>43524</v>
      </c>
      <c r="F1076" s="187">
        <v>5292</v>
      </c>
      <c r="G1076" s="34">
        <v>8609</v>
      </c>
      <c r="H1076" s="180">
        <v>7452</v>
      </c>
      <c r="I1076" s="34">
        <v>8</v>
      </c>
      <c r="J1076" s="181">
        <f t="shared" si="0"/>
        <v>53.56481481481481</v>
      </c>
      <c r="K1076" s="182"/>
      <c r="L1076" s="182"/>
      <c r="M1076" s="182"/>
      <c r="N1076" s="182"/>
    </row>
    <row r="1077" spans="1:14" ht="15.75" customHeight="1" x14ac:dyDescent="0.3">
      <c r="A1077" s="34">
        <v>1076</v>
      </c>
      <c r="B1077" s="34">
        <v>30</v>
      </c>
      <c r="C1077" s="34">
        <v>132</v>
      </c>
      <c r="D1077" s="34">
        <v>4</v>
      </c>
      <c r="E1077" s="179">
        <v>43524</v>
      </c>
      <c r="F1077" s="187">
        <v>5244</v>
      </c>
      <c r="G1077" s="34">
        <v>8897</v>
      </c>
      <c r="H1077" s="180">
        <v>7610</v>
      </c>
      <c r="I1077" s="34"/>
      <c r="J1077" s="181">
        <f t="shared" si="0"/>
        <v>54.395604395604394</v>
      </c>
      <c r="K1077" s="182"/>
      <c r="L1077" s="182"/>
      <c r="M1077" s="182"/>
      <c r="N1077" s="182"/>
    </row>
    <row r="1078" spans="1:14" ht="15.75" customHeight="1" x14ac:dyDescent="0.3">
      <c r="A1078" s="34">
        <v>1077</v>
      </c>
      <c r="B1078" s="34">
        <v>31</v>
      </c>
      <c r="C1078" s="34">
        <v>135</v>
      </c>
      <c r="D1078" s="34">
        <v>4</v>
      </c>
      <c r="E1078" s="179">
        <v>43524</v>
      </c>
      <c r="F1078" s="187">
        <v>5227</v>
      </c>
      <c r="G1078" s="34">
        <v>8605</v>
      </c>
      <c r="H1078" s="180">
        <v>7447</v>
      </c>
      <c r="I1078" s="34">
        <v>9</v>
      </c>
      <c r="J1078" s="181">
        <f t="shared" si="0"/>
        <v>52.162162162162161</v>
      </c>
      <c r="K1078" s="182"/>
      <c r="L1078" s="182"/>
      <c r="M1078" s="182"/>
      <c r="N1078" s="182"/>
    </row>
    <row r="1079" spans="1:14" ht="15.75" customHeight="1" x14ac:dyDescent="0.3">
      <c r="A1079" s="34">
        <v>1078</v>
      </c>
      <c r="B1079" s="34">
        <v>32</v>
      </c>
      <c r="C1079" s="34">
        <v>135</v>
      </c>
      <c r="D1079" s="34">
        <v>4</v>
      </c>
      <c r="E1079" s="179">
        <v>43524</v>
      </c>
      <c r="F1079" s="187">
        <v>5214</v>
      </c>
      <c r="G1079" s="34">
        <v>8842</v>
      </c>
      <c r="H1079" s="180">
        <v>7648</v>
      </c>
      <c r="I1079" s="34"/>
      <c r="J1079" s="181">
        <f t="shared" si="0"/>
        <v>49.055053410024655</v>
      </c>
      <c r="K1079" s="182"/>
      <c r="L1079" s="182"/>
      <c r="M1079" s="182"/>
      <c r="N1079" s="182"/>
    </row>
    <row r="1080" spans="1:14" ht="15.75" customHeight="1" x14ac:dyDescent="0.3">
      <c r="A1080" s="34">
        <v>1079</v>
      </c>
      <c r="B1080" s="34">
        <v>33</v>
      </c>
      <c r="C1080" s="34">
        <v>136</v>
      </c>
      <c r="D1080" s="34">
        <v>4</v>
      </c>
      <c r="E1080" s="179">
        <v>43524</v>
      </c>
      <c r="F1080" s="187">
        <v>5203</v>
      </c>
      <c r="G1080" s="34">
        <v>8054</v>
      </c>
      <c r="H1080" s="180">
        <v>7159</v>
      </c>
      <c r="I1080" s="34">
        <v>10</v>
      </c>
      <c r="J1080" s="181">
        <f t="shared" si="0"/>
        <v>45.756646216768914</v>
      </c>
      <c r="K1080" s="182"/>
      <c r="L1080" s="182"/>
      <c r="M1080" s="182"/>
      <c r="N1080" s="182"/>
    </row>
    <row r="1081" spans="1:14" ht="15.75" customHeight="1" x14ac:dyDescent="0.3">
      <c r="A1081" s="34">
        <v>1080</v>
      </c>
      <c r="B1081" s="34">
        <v>34</v>
      </c>
      <c r="C1081" s="34">
        <v>136</v>
      </c>
      <c r="D1081" s="34">
        <v>4</v>
      </c>
      <c r="E1081" s="179">
        <v>43524</v>
      </c>
      <c r="F1081" s="187">
        <v>5191</v>
      </c>
      <c r="G1081" s="34">
        <v>7953</v>
      </c>
      <c r="H1081" s="180">
        <v>7084</v>
      </c>
      <c r="I1081" s="34"/>
      <c r="J1081" s="181">
        <f t="shared" si="0"/>
        <v>45.905969360802956</v>
      </c>
      <c r="K1081" s="182"/>
      <c r="L1081" s="182"/>
      <c r="M1081" s="182"/>
      <c r="N1081" s="182"/>
    </row>
    <row r="1082" spans="1:14" ht="15.75" customHeight="1" x14ac:dyDescent="0.3">
      <c r="A1082" s="34">
        <v>1081</v>
      </c>
      <c r="B1082" s="34">
        <v>35</v>
      </c>
      <c r="C1082" s="34">
        <v>137</v>
      </c>
      <c r="D1082" s="34">
        <v>4</v>
      </c>
      <c r="E1082" s="179">
        <v>43524</v>
      </c>
      <c r="F1082" s="187">
        <v>5280</v>
      </c>
      <c r="G1082" s="34">
        <v>9056</v>
      </c>
      <c r="H1082" s="180">
        <v>7627</v>
      </c>
      <c r="I1082" s="34">
        <v>8</v>
      </c>
      <c r="J1082" s="181">
        <f t="shared" si="0"/>
        <v>60.886237750319559</v>
      </c>
      <c r="K1082" s="182"/>
      <c r="L1082" s="182"/>
      <c r="M1082" s="182"/>
      <c r="N1082" s="182"/>
    </row>
    <row r="1083" spans="1:14" ht="15.75" customHeight="1" x14ac:dyDescent="0.3">
      <c r="A1083" s="34">
        <v>1082</v>
      </c>
      <c r="B1083" s="34">
        <v>36</v>
      </c>
      <c r="C1083" s="34">
        <v>137</v>
      </c>
      <c r="D1083" s="34">
        <v>4</v>
      </c>
      <c r="E1083" s="179">
        <v>43524</v>
      </c>
      <c r="F1083" s="187">
        <v>5219</v>
      </c>
      <c r="G1083" s="34">
        <v>9221</v>
      </c>
      <c r="H1083" s="180">
        <v>7719</v>
      </c>
      <c r="I1083" s="34"/>
      <c r="J1083" s="181">
        <f t="shared" si="0"/>
        <v>60.08</v>
      </c>
      <c r="K1083" s="182"/>
      <c r="L1083" s="182"/>
      <c r="M1083" s="182"/>
      <c r="N1083" s="182"/>
    </row>
    <row r="1084" spans="1:14" ht="15.75" customHeight="1" x14ac:dyDescent="0.3">
      <c r="A1084" s="34">
        <v>1083</v>
      </c>
      <c r="B1084" s="34">
        <v>37</v>
      </c>
      <c r="C1084" s="34">
        <v>138</v>
      </c>
      <c r="D1084" s="34">
        <v>4</v>
      </c>
      <c r="E1084" s="179">
        <v>43524</v>
      </c>
      <c r="F1084" s="187">
        <v>5225</v>
      </c>
      <c r="G1084" s="34">
        <v>8844</v>
      </c>
      <c r="H1084" s="180">
        <v>7662</v>
      </c>
      <c r="I1084" s="34">
        <v>8</v>
      </c>
      <c r="J1084" s="181">
        <f t="shared" si="0"/>
        <v>48.502256873204757</v>
      </c>
      <c r="K1084" s="182"/>
      <c r="L1084" s="182"/>
      <c r="M1084" s="182"/>
      <c r="N1084" s="182"/>
    </row>
    <row r="1085" spans="1:14" ht="15.75" customHeight="1" x14ac:dyDescent="0.3">
      <c r="A1085" s="34">
        <v>1084</v>
      </c>
      <c r="B1085" s="34">
        <v>38</v>
      </c>
      <c r="C1085" s="34">
        <v>138</v>
      </c>
      <c r="D1085" s="34">
        <v>4</v>
      </c>
      <c r="E1085" s="179">
        <v>43524</v>
      </c>
      <c r="F1085" s="187">
        <v>5241</v>
      </c>
      <c r="G1085" s="34">
        <v>8995</v>
      </c>
      <c r="H1085" s="180">
        <v>7694</v>
      </c>
      <c r="I1085" s="34"/>
      <c r="J1085" s="181">
        <f t="shared" si="0"/>
        <v>53.037097431716262</v>
      </c>
      <c r="K1085" s="182"/>
      <c r="L1085" s="182"/>
      <c r="M1085" s="182"/>
      <c r="N1085" s="182"/>
    </row>
    <row r="1086" spans="1:14" ht="15.75" customHeight="1" x14ac:dyDescent="0.3">
      <c r="A1086" s="34">
        <v>1085</v>
      </c>
      <c r="B1086" s="34">
        <v>39</v>
      </c>
      <c r="C1086" s="34">
        <v>140</v>
      </c>
      <c r="D1086" s="34">
        <v>4</v>
      </c>
      <c r="E1086" s="179">
        <v>43524</v>
      </c>
      <c r="F1086" s="187">
        <v>5245</v>
      </c>
      <c r="G1086" s="34">
        <v>7323</v>
      </c>
      <c r="H1086" s="180">
        <v>6578</v>
      </c>
      <c r="I1086" s="34">
        <v>9</v>
      </c>
      <c r="J1086" s="181">
        <f t="shared" si="0"/>
        <v>55.888972243060763</v>
      </c>
      <c r="K1086" s="182"/>
      <c r="L1086" s="182"/>
      <c r="M1086" s="182"/>
      <c r="N1086" s="182"/>
    </row>
    <row r="1087" spans="1:14" ht="15.75" customHeight="1" x14ac:dyDescent="0.3">
      <c r="A1087" s="34">
        <v>1086</v>
      </c>
      <c r="B1087" s="34">
        <v>40</v>
      </c>
      <c r="C1087" s="34">
        <v>140</v>
      </c>
      <c r="D1087" s="34">
        <v>4</v>
      </c>
      <c r="E1087" s="179">
        <v>43524</v>
      </c>
      <c r="F1087" s="187">
        <v>5216</v>
      </c>
      <c r="G1087" s="34">
        <v>7402</v>
      </c>
      <c r="H1087" s="180">
        <v>6577</v>
      </c>
      <c r="I1087" s="34"/>
      <c r="J1087" s="181">
        <f t="shared" si="0"/>
        <v>60.617193240264513</v>
      </c>
      <c r="K1087" s="182"/>
      <c r="L1087" s="182"/>
      <c r="M1087" s="182"/>
      <c r="N1087" s="182"/>
    </row>
    <row r="1088" spans="1:14" ht="15.75" customHeight="1" x14ac:dyDescent="0.3">
      <c r="A1088" s="34">
        <v>1087</v>
      </c>
      <c r="B1088" s="34">
        <v>41</v>
      </c>
      <c r="C1088" s="34">
        <v>141</v>
      </c>
      <c r="D1088" s="34">
        <v>4</v>
      </c>
      <c r="E1088" s="179">
        <v>43524</v>
      </c>
      <c r="F1088" s="187">
        <v>5264</v>
      </c>
      <c r="G1088" s="34">
        <v>8434</v>
      </c>
      <c r="H1088" s="180">
        <v>7508</v>
      </c>
      <c r="I1088" s="34">
        <v>9</v>
      </c>
      <c r="J1088" s="181">
        <f t="shared" si="0"/>
        <v>41.265597147950089</v>
      </c>
      <c r="K1088" s="182"/>
      <c r="L1088" s="182"/>
      <c r="M1088" s="182"/>
      <c r="N1088" s="182"/>
    </row>
    <row r="1089" spans="1:14" ht="15.75" customHeight="1" x14ac:dyDescent="0.3">
      <c r="A1089" s="34">
        <v>1088</v>
      </c>
      <c r="B1089" s="34">
        <v>42</v>
      </c>
      <c r="C1089" s="34">
        <v>141</v>
      </c>
      <c r="D1089" s="34">
        <v>4</v>
      </c>
      <c r="E1089" s="179">
        <v>43524</v>
      </c>
      <c r="F1089" s="187">
        <v>5270</v>
      </c>
      <c r="G1089" s="34">
        <v>8412</v>
      </c>
      <c r="H1089" s="180">
        <v>7470</v>
      </c>
      <c r="I1089" s="34"/>
      <c r="J1089" s="181">
        <f t="shared" si="0"/>
        <v>42.818181818181813</v>
      </c>
      <c r="K1089" s="182"/>
      <c r="L1089" s="182"/>
      <c r="M1089" s="182"/>
      <c r="N1089" s="182"/>
    </row>
    <row r="1090" spans="1:14" ht="15.75" customHeight="1" x14ac:dyDescent="0.3">
      <c r="A1090" s="34">
        <v>1089</v>
      </c>
      <c r="B1090" s="34">
        <v>43</v>
      </c>
      <c r="C1090" s="34">
        <v>142</v>
      </c>
      <c r="D1090" s="34">
        <v>4</v>
      </c>
      <c r="E1090" s="179">
        <v>43524</v>
      </c>
      <c r="F1090" s="187">
        <v>5211</v>
      </c>
      <c r="G1090" s="34">
        <v>8165</v>
      </c>
      <c r="H1090" s="180">
        <v>7274</v>
      </c>
      <c r="I1090" s="34">
        <v>8</v>
      </c>
      <c r="J1090" s="181">
        <f t="shared" si="0"/>
        <v>43.189529810954916</v>
      </c>
      <c r="K1090" s="182"/>
      <c r="L1090" s="182"/>
      <c r="M1090" s="182"/>
      <c r="N1090" s="182"/>
    </row>
    <row r="1091" spans="1:14" ht="15.75" customHeight="1" x14ac:dyDescent="0.3">
      <c r="A1091" s="34">
        <v>1090</v>
      </c>
      <c r="B1091" s="34">
        <v>44</v>
      </c>
      <c r="C1091" s="34">
        <v>142</v>
      </c>
      <c r="D1091" s="34">
        <v>4</v>
      </c>
      <c r="E1091" s="179">
        <v>43524</v>
      </c>
      <c r="F1091" s="187">
        <v>5218</v>
      </c>
      <c r="G1091" s="34">
        <v>8274</v>
      </c>
      <c r="H1091" s="180">
        <v>7386</v>
      </c>
      <c r="I1091" s="34"/>
      <c r="J1091" s="181">
        <f t="shared" si="0"/>
        <v>40.959409594095945</v>
      </c>
      <c r="K1091" s="182"/>
      <c r="L1091" s="182"/>
      <c r="M1091" s="182"/>
      <c r="N1091" s="182"/>
    </row>
    <row r="1092" spans="1:14" ht="15.75" customHeight="1" x14ac:dyDescent="0.3">
      <c r="A1092" s="34">
        <v>1091</v>
      </c>
      <c r="B1092" s="34">
        <v>45</v>
      </c>
      <c r="C1092" s="34">
        <v>145</v>
      </c>
      <c r="D1092" s="34">
        <v>4</v>
      </c>
      <c r="E1092" s="179">
        <v>43524</v>
      </c>
      <c r="F1092" s="187">
        <v>5211</v>
      </c>
      <c r="G1092" s="34">
        <v>8021</v>
      </c>
      <c r="H1092" s="180">
        <v>7056</v>
      </c>
      <c r="I1092" s="34">
        <v>9</v>
      </c>
      <c r="J1092" s="181">
        <f t="shared" si="0"/>
        <v>52.303523035230349</v>
      </c>
      <c r="K1092" s="182"/>
      <c r="L1092" s="182"/>
      <c r="M1092" s="182"/>
      <c r="N1092" s="182"/>
    </row>
    <row r="1093" spans="1:14" ht="15.75" customHeight="1" x14ac:dyDescent="0.3">
      <c r="A1093" s="34">
        <v>1092</v>
      </c>
      <c r="B1093" s="34">
        <v>46</v>
      </c>
      <c r="C1093" s="34">
        <v>145</v>
      </c>
      <c r="D1093" s="34">
        <v>4</v>
      </c>
      <c r="E1093" s="179">
        <v>43524</v>
      </c>
      <c r="F1093" s="187">
        <v>5260</v>
      </c>
      <c r="G1093" s="34">
        <v>8097</v>
      </c>
      <c r="H1093" s="180">
        <v>7117</v>
      </c>
      <c r="I1093" s="34"/>
      <c r="J1093" s="181">
        <f t="shared" si="0"/>
        <v>52.773290253096391</v>
      </c>
      <c r="K1093" s="182"/>
      <c r="L1093" s="182"/>
      <c r="M1093" s="182"/>
      <c r="N1093" s="182"/>
    </row>
    <row r="1094" spans="1:14" ht="15.75" customHeight="1" x14ac:dyDescent="0.3">
      <c r="A1094" s="34">
        <v>1093</v>
      </c>
      <c r="B1094" s="34">
        <v>47</v>
      </c>
      <c r="C1094" s="34">
        <v>151</v>
      </c>
      <c r="D1094" s="34">
        <v>4</v>
      </c>
      <c r="E1094" s="179">
        <v>43524</v>
      </c>
      <c r="F1094" s="187">
        <v>5258</v>
      </c>
      <c r="G1094" s="34">
        <v>9116</v>
      </c>
      <c r="H1094" s="180">
        <v>7810</v>
      </c>
      <c r="I1094" s="34">
        <v>9</v>
      </c>
      <c r="J1094" s="181">
        <f t="shared" si="0"/>
        <v>51.175548589341687</v>
      </c>
      <c r="K1094" s="182"/>
      <c r="L1094" s="182"/>
      <c r="M1094" s="182"/>
      <c r="N1094" s="182"/>
    </row>
    <row r="1095" spans="1:14" ht="15.75" customHeight="1" x14ac:dyDescent="0.3">
      <c r="A1095" s="34">
        <v>1094</v>
      </c>
      <c r="B1095" s="34">
        <v>48</v>
      </c>
      <c r="C1095" s="34">
        <v>151</v>
      </c>
      <c r="D1095" s="34">
        <v>4</v>
      </c>
      <c r="E1095" s="179">
        <v>43524</v>
      </c>
      <c r="F1095" s="187">
        <v>5245</v>
      </c>
      <c r="G1095" s="34">
        <v>9062</v>
      </c>
      <c r="H1095" s="180">
        <v>7805</v>
      </c>
      <c r="I1095" s="34"/>
      <c r="J1095" s="181">
        <f t="shared" si="0"/>
        <v>49.1015625</v>
      </c>
      <c r="K1095" s="182"/>
      <c r="L1095" s="182"/>
      <c r="M1095" s="182"/>
      <c r="N1095" s="182"/>
    </row>
    <row r="1096" spans="1:14" ht="15.75" customHeight="1" x14ac:dyDescent="0.3">
      <c r="A1096" s="34">
        <v>1095</v>
      </c>
      <c r="B1096" s="34">
        <v>49</v>
      </c>
      <c r="C1096" s="34">
        <v>152</v>
      </c>
      <c r="D1096" s="34">
        <v>4</v>
      </c>
      <c r="E1096" s="179">
        <v>43524</v>
      </c>
      <c r="F1096" s="187">
        <v>5203</v>
      </c>
      <c r="G1096" s="34"/>
      <c r="H1096" s="180"/>
      <c r="I1096" s="34"/>
      <c r="J1096" s="181">
        <f t="shared" si="0"/>
        <v>0</v>
      </c>
      <c r="K1096" s="182"/>
      <c r="L1096" s="182"/>
      <c r="M1096" s="182"/>
      <c r="N1096" s="182"/>
    </row>
    <row r="1097" spans="1:14" ht="15.75" customHeight="1" x14ac:dyDescent="0.3">
      <c r="A1097" s="34">
        <v>1096</v>
      </c>
      <c r="B1097" s="34">
        <v>50</v>
      </c>
      <c r="C1097" s="34">
        <v>152</v>
      </c>
      <c r="D1097" s="34">
        <v>4</v>
      </c>
      <c r="E1097" s="179">
        <v>43524</v>
      </c>
      <c r="F1097" s="187">
        <v>5251</v>
      </c>
      <c r="G1097" s="34"/>
      <c r="H1097" s="180"/>
      <c r="I1097" s="34"/>
      <c r="J1097" s="181">
        <f t="shared" si="0"/>
        <v>0</v>
      </c>
      <c r="K1097" s="182"/>
      <c r="L1097" s="182"/>
      <c r="M1097" s="182"/>
      <c r="N1097" s="182"/>
    </row>
    <row r="1098" spans="1:14" ht="15.75" customHeight="1" x14ac:dyDescent="0.3">
      <c r="A1098" s="34">
        <v>1097</v>
      </c>
      <c r="B1098" s="34">
        <v>51</v>
      </c>
      <c r="C1098" s="34">
        <v>155</v>
      </c>
      <c r="D1098" s="34">
        <v>4</v>
      </c>
      <c r="E1098" s="179">
        <v>43524</v>
      </c>
      <c r="F1098" s="187">
        <v>5234</v>
      </c>
      <c r="G1098" s="34">
        <v>7315</v>
      </c>
      <c r="H1098" s="180">
        <v>6837</v>
      </c>
      <c r="I1098" s="34">
        <v>9</v>
      </c>
      <c r="J1098" s="181">
        <f t="shared" si="0"/>
        <v>29.819089207735495</v>
      </c>
      <c r="K1098" s="182"/>
      <c r="L1098" s="182"/>
      <c r="M1098" s="182"/>
      <c r="N1098" s="182"/>
    </row>
    <row r="1099" spans="1:14" ht="15.75" customHeight="1" x14ac:dyDescent="0.3">
      <c r="A1099" s="34">
        <v>1098</v>
      </c>
      <c r="B1099" s="34">
        <v>52</v>
      </c>
      <c r="C1099" s="34">
        <v>155</v>
      </c>
      <c r="D1099" s="34">
        <v>4</v>
      </c>
      <c r="E1099" s="179">
        <v>43524</v>
      </c>
      <c r="F1099" s="187">
        <v>5234</v>
      </c>
      <c r="G1099" s="34">
        <v>7513</v>
      </c>
      <c r="H1099" s="180">
        <v>7010</v>
      </c>
      <c r="I1099" s="34"/>
      <c r="J1099" s="181">
        <f t="shared" si="0"/>
        <v>28.322072072072075</v>
      </c>
      <c r="K1099" s="182"/>
      <c r="L1099" s="182"/>
      <c r="M1099" s="182"/>
      <c r="N1099" s="182"/>
    </row>
    <row r="1100" spans="1:14" ht="15.75" customHeight="1" x14ac:dyDescent="0.3">
      <c r="A1100" s="34">
        <v>1099</v>
      </c>
      <c r="B1100" s="34">
        <v>53</v>
      </c>
      <c r="C1100" s="34">
        <v>158</v>
      </c>
      <c r="D1100" s="34">
        <v>4</v>
      </c>
      <c r="E1100" s="179">
        <v>43524</v>
      </c>
      <c r="F1100" s="187">
        <v>5232</v>
      </c>
      <c r="G1100" s="34">
        <v>9240</v>
      </c>
      <c r="H1100" s="180">
        <v>7815</v>
      </c>
      <c r="I1100" s="34">
        <v>10</v>
      </c>
      <c r="J1100" s="181">
        <f t="shared" si="0"/>
        <v>55.168408826945416</v>
      </c>
      <c r="K1100" s="182"/>
      <c r="L1100" s="182"/>
      <c r="M1100" s="182"/>
      <c r="N1100" s="182"/>
    </row>
    <row r="1101" spans="1:14" ht="15.75" customHeight="1" x14ac:dyDescent="0.3">
      <c r="A1101" s="34">
        <v>1100</v>
      </c>
      <c r="B1101" s="34">
        <v>54</v>
      </c>
      <c r="C1101" s="34">
        <v>158</v>
      </c>
      <c r="D1101" s="34">
        <v>4</v>
      </c>
      <c r="E1101" s="179">
        <v>43524</v>
      </c>
      <c r="F1101" s="187">
        <v>5271</v>
      </c>
      <c r="G1101" s="34">
        <v>9582</v>
      </c>
      <c r="H1101" s="180">
        <v>8058</v>
      </c>
      <c r="I1101" s="34"/>
      <c r="J1101" s="181">
        <f t="shared" si="0"/>
        <v>54.682454251883748</v>
      </c>
      <c r="K1101" s="182"/>
      <c r="L1101" s="182"/>
      <c r="M1101" s="182"/>
      <c r="N1101" s="182"/>
    </row>
    <row r="1102" spans="1:14" ht="15.75" customHeight="1" x14ac:dyDescent="0.3">
      <c r="A1102" s="34">
        <v>1101</v>
      </c>
      <c r="B1102" s="34">
        <v>55</v>
      </c>
      <c r="C1102" s="34">
        <v>160</v>
      </c>
      <c r="D1102" s="34">
        <v>4</v>
      </c>
      <c r="E1102" s="179">
        <v>43524</v>
      </c>
      <c r="F1102" s="187">
        <v>5269</v>
      </c>
      <c r="G1102" s="34">
        <v>7589</v>
      </c>
      <c r="H1102" s="180">
        <v>6771</v>
      </c>
      <c r="I1102" s="34">
        <v>11</v>
      </c>
      <c r="J1102" s="181">
        <f t="shared" si="0"/>
        <v>54.460719041278296</v>
      </c>
      <c r="K1102" s="182"/>
      <c r="L1102" s="182"/>
      <c r="M1102" s="182"/>
      <c r="N1102" s="182"/>
    </row>
    <row r="1103" spans="1:14" ht="15.75" customHeight="1" x14ac:dyDescent="0.3">
      <c r="A1103" s="34">
        <v>1102</v>
      </c>
      <c r="B1103" s="34">
        <v>56</v>
      </c>
      <c r="C1103" s="34">
        <v>160</v>
      </c>
      <c r="D1103" s="34">
        <v>4</v>
      </c>
      <c r="E1103" s="179">
        <v>43524</v>
      </c>
      <c r="F1103" s="187">
        <v>5254</v>
      </c>
      <c r="G1103" s="34">
        <v>7567</v>
      </c>
      <c r="H1103" s="180">
        <v>6752</v>
      </c>
      <c r="I1103" s="34"/>
      <c r="J1103" s="181">
        <f t="shared" si="0"/>
        <v>54.405874499332441</v>
      </c>
      <c r="K1103" s="182"/>
      <c r="L1103" s="182"/>
      <c r="M1103" s="182"/>
      <c r="N1103" s="182"/>
    </row>
    <row r="1104" spans="1:14" ht="15.75" customHeight="1" x14ac:dyDescent="0.3">
      <c r="A1104" s="34">
        <v>1103</v>
      </c>
      <c r="B1104" s="34">
        <v>57</v>
      </c>
      <c r="C1104" s="34">
        <v>166</v>
      </c>
      <c r="D1104" s="34">
        <v>4</v>
      </c>
      <c r="E1104" s="179">
        <v>43524</v>
      </c>
      <c r="F1104" s="187">
        <v>5257</v>
      </c>
      <c r="G1104" s="34">
        <v>8252</v>
      </c>
      <c r="H1104" s="180">
        <v>7589</v>
      </c>
      <c r="I1104" s="34">
        <v>6</v>
      </c>
      <c r="J1104" s="181">
        <f t="shared" si="0"/>
        <v>28.430531732418522</v>
      </c>
      <c r="K1104" s="182"/>
      <c r="L1104" s="182"/>
      <c r="M1104" s="182"/>
      <c r="N1104" s="182"/>
    </row>
    <row r="1105" spans="1:14" ht="15.75" customHeight="1" x14ac:dyDescent="0.3">
      <c r="A1105" s="34">
        <v>1104</v>
      </c>
      <c r="B1105" s="34">
        <v>58</v>
      </c>
      <c r="C1105" s="34">
        <v>166</v>
      </c>
      <c r="D1105" s="34">
        <v>4</v>
      </c>
      <c r="E1105" s="179">
        <v>43524</v>
      </c>
      <c r="F1105" s="187">
        <v>5320</v>
      </c>
      <c r="G1105" s="34">
        <v>9130</v>
      </c>
      <c r="H1105" s="180">
        <v>7505</v>
      </c>
      <c r="I1105" s="34"/>
      <c r="J1105" s="181">
        <f t="shared" si="0"/>
        <v>74.370709382151034</v>
      </c>
      <c r="K1105" s="182"/>
      <c r="L1105" s="182"/>
      <c r="M1105" s="182"/>
      <c r="N1105" s="182"/>
    </row>
    <row r="1106" spans="1:14" ht="15.75" customHeight="1" x14ac:dyDescent="0.3">
      <c r="A1106" s="34">
        <v>1105</v>
      </c>
      <c r="B1106" s="34">
        <v>59</v>
      </c>
      <c r="C1106" s="34">
        <v>169</v>
      </c>
      <c r="D1106" s="34">
        <v>4</v>
      </c>
      <c r="E1106" s="179">
        <v>43524</v>
      </c>
      <c r="F1106" s="187">
        <v>5278</v>
      </c>
      <c r="G1106" s="34">
        <v>8532</v>
      </c>
      <c r="H1106" s="180">
        <v>7633</v>
      </c>
      <c r="I1106" s="34">
        <v>10</v>
      </c>
      <c r="J1106" s="181">
        <f t="shared" si="0"/>
        <v>38.174097664543524</v>
      </c>
      <c r="K1106" s="182"/>
      <c r="L1106" s="182"/>
      <c r="M1106" s="182"/>
      <c r="N1106" s="182"/>
    </row>
    <row r="1107" spans="1:14" ht="15.75" customHeight="1" x14ac:dyDescent="0.3">
      <c r="A1107" s="34">
        <v>1106</v>
      </c>
      <c r="B1107" s="34">
        <v>60</v>
      </c>
      <c r="C1107" s="34">
        <v>169</v>
      </c>
      <c r="D1107" s="34">
        <v>4</v>
      </c>
      <c r="E1107" s="179">
        <v>43524</v>
      </c>
      <c r="F1107" s="187">
        <v>5220</v>
      </c>
      <c r="G1107" s="34">
        <v>8363</v>
      </c>
      <c r="H1107" s="180">
        <v>7504</v>
      </c>
      <c r="I1107" s="34"/>
      <c r="J1107" s="181">
        <f t="shared" si="0"/>
        <v>37.609457092819618</v>
      </c>
      <c r="K1107" s="182"/>
      <c r="L1107" s="182"/>
      <c r="M1107" s="182"/>
      <c r="N1107" s="182"/>
    </row>
    <row r="1108" spans="1:14" ht="15.75" customHeight="1" x14ac:dyDescent="0.3">
      <c r="A1108" s="34">
        <v>1107</v>
      </c>
      <c r="B1108" s="34">
        <v>61</v>
      </c>
      <c r="C1108" s="34">
        <v>173</v>
      </c>
      <c r="D1108" s="34">
        <v>4</v>
      </c>
      <c r="E1108" s="179">
        <v>43524</v>
      </c>
      <c r="F1108" s="187">
        <v>5212</v>
      </c>
      <c r="G1108" s="34">
        <v>9333</v>
      </c>
      <c r="H1108" s="180">
        <v>7909</v>
      </c>
      <c r="I1108" s="34">
        <v>8</v>
      </c>
      <c r="J1108" s="181">
        <f t="shared" si="0"/>
        <v>52.799406748238788</v>
      </c>
      <c r="K1108" s="182"/>
      <c r="L1108" s="182"/>
      <c r="M1108" s="182"/>
      <c r="N1108" s="182"/>
    </row>
    <row r="1109" spans="1:14" ht="15.75" customHeight="1" x14ac:dyDescent="0.3">
      <c r="A1109" s="34">
        <v>1108</v>
      </c>
      <c r="B1109" s="34">
        <v>62</v>
      </c>
      <c r="C1109" s="34">
        <v>173</v>
      </c>
      <c r="D1109" s="34">
        <v>4</v>
      </c>
      <c r="E1109" s="179">
        <v>43524</v>
      </c>
      <c r="F1109" s="187">
        <v>5209</v>
      </c>
      <c r="G1109" s="34">
        <v>9331</v>
      </c>
      <c r="H1109" s="180">
        <v>7888</v>
      </c>
      <c r="I1109" s="34"/>
      <c r="J1109" s="181">
        <f t="shared" si="0"/>
        <v>53.863381858902571</v>
      </c>
      <c r="K1109" s="182"/>
      <c r="L1109" s="182"/>
      <c r="M1109" s="182"/>
      <c r="N1109" s="182"/>
    </row>
    <row r="1110" spans="1:14" ht="15.75" customHeight="1" x14ac:dyDescent="0.3">
      <c r="A1110" s="34">
        <v>1109</v>
      </c>
      <c r="B1110" s="34">
        <v>63</v>
      </c>
      <c r="C1110" s="34">
        <v>174</v>
      </c>
      <c r="D1110" s="34">
        <v>4</v>
      </c>
      <c r="E1110" s="179">
        <v>43524</v>
      </c>
      <c r="F1110" s="187">
        <v>5214</v>
      </c>
      <c r="G1110" s="34">
        <v>8874</v>
      </c>
      <c r="H1110" s="180">
        <v>7713</v>
      </c>
      <c r="I1110" s="34">
        <v>11</v>
      </c>
      <c r="J1110" s="181">
        <f t="shared" si="0"/>
        <v>46.458583433373349</v>
      </c>
      <c r="K1110" s="182"/>
      <c r="L1110" s="182"/>
      <c r="M1110" s="182"/>
      <c r="N1110" s="182"/>
    </row>
    <row r="1111" spans="1:14" ht="15.75" customHeight="1" x14ac:dyDescent="0.3">
      <c r="A1111" s="34">
        <v>1110</v>
      </c>
      <c r="B1111" s="34">
        <v>64</v>
      </c>
      <c r="C1111" s="34">
        <v>174</v>
      </c>
      <c r="D1111" s="34">
        <v>4</v>
      </c>
      <c r="E1111" s="179">
        <v>43524</v>
      </c>
      <c r="F1111" s="187">
        <v>5232</v>
      </c>
      <c r="G1111" s="34">
        <v>8860</v>
      </c>
      <c r="H1111" s="180">
        <v>7715</v>
      </c>
      <c r="I1111" s="34"/>
      <c r="J1111" s="181">
        <f t="shared" si="0"/>
        <v>46.113572291582763</v>
      </c>
      <c r="K1111" s="182"/>
      <c r="L1111" s="182"/>
      <c r="M1111" s="182"/>
      <c r="N1111" s="182"/>
    </row>
    <row r="1112" spans="1:14" ht="15.75" customHeight="1" x14ac:dyDescent="0.3">
      <c r="A1112" s="34">
        <v>1111</v>
      </c>
      <c r="B1112" s="34">
        <v>65</v>
      </c>
      <c r="C1112" s="34">
        <v>175</v>
      </c>
      <c r="D1112" s="34">
        <v>4</v>
      </c>
      <c r="E1112" s="179">
        <v>43524</v>
      </c>
      <c r="F1112" s="187">
        <v>5215</v>
      </c>
      <c r="G1112" s="34">
        <v>8871</v>
      </c>
      <c r="H1112" s="180">
        <v>7500</v>
      </c>
      <c r="I1112" s="34">
        <v>9</v>
      </c>
      <c r="J1112" s="181">
        <f t="shared" si="0"/>
        <v>60</v>
      </c>
      <c r="K1112" s="182"/>
      <c r="L1112" s="182"/>
      <c r="M1112" s="182"/>
      <c r="N1112" s="182"/>
    </row>
    <row r="1113" spans="1:14" ht="15.75" customHeight="1" x14ac:dyDescent="0.3">
      <c r="A1113" s="34">
        <v>1112</v>
      </c>
      <c r="B1113" s="34">
        <v>66</v>
      </c>
      <c r="C1113" s="34">
        <v>175</v>
      </c>
      <c r="D1113" s="34">
        <v>4</v>
      </c>
      <c r="E1113" s="179">
        <v>43524</v>
      </c>
      <c r="F1113" s="187">
        <v>5279</v>
      </c>
      <c r="G1113" s="34">
        <v>9119</v>
      </c>
      <c r="H1113" s="180">
        <v>7712</v>
      </c>
      <c r="I1113" s="34"/>
      <c r="J1113" s="181">
        <f t="shared" si="0"/>
        <v>57.829839704069052</v>
      </c>
      <c r="K1113" s="182"/>
      <c r="L1113" s="182"/>
      <c r="M1113" s="182"/>
      <c r="N1113" s="182"/>
    </row>
    <row r="1114" spans="1:14" ht="15.75" customHeight="1" x14ac:dyDescent="0.3">
      <c r="A1114" s="34">
        <v>1113</v>
      </c>
      <c r="B1114" s="34">
        <v>67</v>
      </c>
      <c r="C1114" s="34">
        <v>177</v>
      </c>
      <c r="D1114" s="34">
        <v>4</v>
      </c>
      <c r="E1114" s="179">
        <v>43524</v>
      </c>
      <c r="F1114" s="187">
        <v>5217</v>
      </c>
      <c r="G1114" s="34">
        <v>7486</v>
      </c>
      <c r="H1114" s="180">
        <v>6755</v>
      </c>
      <c r="I1114" s="34">
        <v>11</v>
      </c>
      <c r="J1114" s="181">
        <f t="shared" si="0"/>
        <v>47.529258777633288</v>
      </c>
      <c r="K1114" s="182"/>
      <c r="L1114" s="182"/>
      <c r="M1114" s="182"/>
      <c r="N1114" s="182"/>
    </row>
    <row r="1115" spans="1:14" ht="15.75" customHeight="1" x14ac:dyDescent="0.3">
      <c r="A1115" s="34">
        <v>1114</v>
      </c>
      <c r="B1115" s="34">
        <v>68</v>
      </c>
      <c r="C1115" s="34">
        <v>177</v>
      </c>
      <c r="D1115" s="34">
        <v>4</v>
      </c>
      <c r="E1115" s="179">
        <v>43524</v>
      </c>
      <c r="F1115" s="187">
        <v>5288</v>
      </c>
      <c r="G1115" s="34">
        <v>7625</v>
      </c>
      <c r="H1115" s="180">
        <v>6886</v>
      </c>
      <c r="I1115" s="34"/>
      <c r="J1115" s="181">
        <f t="shared" si="0"/>
        <v>46.245306633291619</v>
      </c>
      <c r="K1115" s="182"/>
      <c r="L1115" s="182"/>
      <c r="M1115" s="182"/>
      <c r="N1115" s="182"/>
    </row>
    <row r="1116" spans="1:14" ht="15.75" customHeight="1" x14ac:dyDescent="0.3">
      <c r="A1116" s="34">
        <v>1115</v>
      </c>
      <c r="B1116" s="34">
        <v>69</v>
      </c>
      <c r="C1116" s="34">
        <v>179</v>
      </c>
      <c r="D1116" s="34">
        <v>4</v>
      </c>
      <c r="E1116" s="179">
        <v>43524</v>
      </c>
      <c r="F1116" s="187">
        <v>5248</v>
      </c>
      <c r="G1116" s="34">
        <v>7974</v>
      </c>
      <c r="H1116" s="180">
        <v>7078</v>
      </c>
      <c r="I1116" s="34">
        <v>10</v>
      </c>
      <c r="J1116" s="181">
        <f t="shared" si="0"/>
        <v>48.961748633879779</v>
      </c>
      <c r="K1116" s="182"/>
      <c r="L1116" s="182"/>
      <c r="M1116" s="182"/>
      <c r="N1116" s="182"/>
    </row>
    <row r="1117" spans="1:14" ht="15.75" customHeight="1" x14ac:dyDescent="0.3">
      <c r="A1117" s="34">
        <v>1116</v>
      </c>
      <c r="B1117" s="34">
        <v>70</v>
      </c>
      <c r="C1117" s="34">
        <v>179</v>
      </c>
      <c r="D1117" s="34">
        <v>4</v>
      </c>
      <c r="E1117" s="179">
        <v>43524</v>
      </c>
      <c r="F1117" s="187">
        <v>5266</v>
      </c>
      <c r="G1117" s="34">
        <v>7909</v>
      </c>
      <c r="H1117" s="180">
        <v>7049</v>
      </c>
      <c r="I1117" s="34"/>
      <c r="J1117" s="181">
        <f t="shared" si="0"/>
        <v>48.233314638250143</v>
      </c>
      <c r="K1117" s="182"/>
      <c r="L1117" s="182"/>
      <c r="M1117" s="182"/>
      <c r="N1117" s="182"/>
    </row>
    <row r="1118" spans="1:14" ht="15.75" customHeight="1" x14ac:dyDescent="0.3">
      <c r="A1118" s="34">
        <v>1117</v>
      </c>
      <c r="B1118" s="34">
        <v>71</v>
      </c>
      <c r="C1118" s="34">
        <v>180</v>
      </c>
      <c r="D1118" s="34">
        <v>4</v>
      </c>
      <c r="E1118" s="179">
        <v>43524</v>
      </c>
      <c r="F1118" s="187">
        <v>5256</v>
      </c>
      <c r="G1118" s="34">
        <v>8978</v>
      </c>
      <c r="H1118" s="180">
        <v>7675</v>
      </c>
      <c r="I1118" s="34">
        <v>9</v>
      </c>
      <c r="J1118" s="181">
        <f t="shared" si="0"/>
        <v>53.865233567589911</v>
      </c>
      <c r="K1118" s="182"/>
      <c r="L1118" s="182"/>
      <c r="M1118" s="182"/>
      <c r="N1118" s="182"/>
    </row>
    <row r="1119" spans="1:14" ht="15.75" customHeight="1" x14ac:dyDescent="0.3">
      <c r="A1119" s="34">
        <v>1118</v>
      </c>
      <c r="B1119" s="34">
        <v>72</v>
      </c>
      <c r="C1119" s="34">
        <v>180</v>
      </c>
      <c r="D1119" s="34">
        <v>4</v>
      </c>
      <c r="E1119" s="179">
        <v>43524</v>
      </c>
      <c r="F1119" s="187">
        <v>5223</v>
      </c>
      <c r="G1119" s="34">
        <v>9082</v>
      </c>
      <c r="H1119" s="180">
        <v>7708</v>
      </c>
      <c r="I1119" s="34"/>
      <c r="J1119" s="181">
        <f t="shared" si="0"/>
        <v>55.291750503018108</v>
      </c>
      <c r="K1119" s="182"/>
      <c r="L1119" s="182"/>
      <c r="M1119" s="182"/>
      <c r="N1119" s="182"/>
    </row>
    <row r="1120" spans="1:14" ht="15.75" customHeight="1" x14ac:dyDescent="0.3">
      <c r="A1120" s="34">
        <v>1119</v>
      </c>
      <c r="B1120" s="34">
        <v>73</v>
      </c>
      <c r="C1120" s="34">
        <v>183</v>
      </c>
      <c r="D1120" s="34">
        <v>4</v>
      </c>
      <c r="E1120" s="179">
        <v>43524</v>
      </c>
      <c r="F1120" s="187">
        <v>5203</v>
      </c>
      <c r="G1120" s="34">
        <v>8833</v>
      </c>
      <c r="H1120" s="180">
        <v>7650</v>
      </c>
      <c r="I1120" s="34">
        <v>9</v>
      </c>
      <c r="J1120" s="181">
        <f t="shared" si="0"/>
        <v>48.344912137310992</v>
      </c>
      <c r="K1120" s="182"/>
      <c r="L1120" s="182"/>
      <c r="M1120" s="182"/>
      <c r="N1120" s="182"/>
    </row>
    <row r="1121" spans="1:14" ht="15.75" customHeight="1" x14ac:dyDescent="0.3">
      <c r="A1121" s="34">
        <v>1120</v>
      </c>
      <c r="B1121" s="34">
        <v>74</v>
      </c>
      <c r="C1121" s="34">
        <v>183</v>
      </c>
      <c r="D1121" s="34">
        <v>4</v>
      </c>
      <c r="E1121" s="179">
        <v>43524</v>
      </c>
      <c r="F1121" s="187">
        <v>5309</v>
      </c>
      <c r="G1121" s="34">
        <v>9055</v>
      </c>
      <c r="H1121" s="180">
        <v>7866</v>
      </c>
      <c r="I1121" s="34"/>
      <c r="J1121" s="181">
        <f t="shared" si="0"/>
        <v>46.499804458349629</v>
      </c>
      <c r="K1121" s="182"/>
      <c r="L1121" s="182"/>
      <c r="M1121" s="182"/>
      <c r="N1121" s="182"/>
    </row>
    <row r="1122" spans="1:14" ht="15.75" customHeight="1" x14ac:dyDescent="0.3">
      <c r="A1122" s="34">
        <v>1121</v>
      </c>
      <c r="B1122" s="34">
        <v>75</v>
      </c>
      <c r="C1122" s="34">
        <v>184</v>
      </c>
      <c r="D1122" s="34">
        <v>4</v>
      </c>
      <c r="E1122" s="179">
        <v>43524</v>
      </c>
      <c r="F1122" s="187">
        <v>5226</v>
      </c>
      <c r="G1122" s="34">
        <v>8858</v>
      </c>
      <c r="H1122" s="180">
        <v>7578</v>
      </c>
      <c r="I1122" s="34">
        <v>9</v>
      </c>
      <c r="J1122" s="181">
        <f t="shared" si="0"/>
        <v>54.421768707482997</v>
      </c>
      <c r="K1122" s="182"/>
      <c r="L1122" s="182"/>
      <c r="M1122" s="182"/>
      <c r="N1122" s="182"/>
    </row>
    <row r="1123" spans="1:14" ht="15.75" customHeight="1" x14ac:dyDescent="0.3">
      <c r="A1123" s="34">
        <v>1122</v>
      </c>
      <c r="B1123" s="34">
        <v>76</v>
      </c>
      <c r="C1123" s="34">
        <v>184</v>
      </c>
      <c r="D1123" s="34">
        <v>4</v>
      </c>
      <c r="E1123" s="179">
        <v>43524</v>
      </c>
      <c r="F1123" s="187">
        <v>5239</v>
      </c>
      <c r="G1123" s="34">
        <v>8877</v>
      </c>
      <c r="H1123" s="180">
        <v>7624</v>
      </c>
      <c r="I1123" s="34"/>
      <c r="J1123" s="181">
        <f t="shared" si="0"/>
        <v>52.536687631027256</v>
      </c>
      <c r="K1123" s="182"/>
      <c r="L1123" s="182"/>
      <c r="M1123" s="182"/>
      <c r="N1123" s="182"/>
    </row>
    <row r="1124" spans="1:14" ht="15.75" customHeight="1" x14ac:dyDescent="0.3">
      <c r="A1124" s="34">
        <v>1123</v>
      </c>
      <c r="B1124" s="34">
        <v>77</v>
      </c>
      <c r="C1124" s="34">
        <v>188</v>
      </c>
      <c r="D1124" s="34">
        <v>4</v>
      </c>
      <c r="E1124" s="179">
        <v>43524</v>
      </c>
      <c r="F1124" s="187">
        <v>5212</v>
      </c>
      <c r="G1124" s="34">
        <v>6484</v>
      </c>
      <c r="H1124" s="180">
        <v>6102</v>
      </c>
      <c r="I1124" s="34">
        <v>9</v>
      </c>
      <c r="J1124" s="181">
        <f t="shared" si="0"/>
        <v>42.921348314606746</v>
      </c>
      <c r="K1124" s="182"/>
      <c r="L1124" s="182"/>
      <c r="M1124" s="182"/>
      <c r="N1124" s="182"/>
    </row>
    <row r="1125" spans="1:14" ht="15.75" customHeight="1" x14ac:dyDescent="0.3">
      <c r="A1125" s="34">
        <v>1124</v>
      </c>
      <c r="B1125" s="34">
        <v>78</v>
      </c>
      <c r="C1125" s="34">
        <v>188</v>
      </c>
      <c r="D1125" s="34">
        <v>4</v>
      </c>
      <c r="E1125" s="179">
        <v>43524</v>
      </c>
      <c r="F1125" s="187">
        <v>5245</v>
      </c>
      <c r="G1125" s="34">
        <v>6521</v>
      </c>
      <c r="H1125" s="180">
        <v>6168</v>
      </c>
      <c r="I1125" s="34"/>
      <c r="J1125" s="181">
        <f t="shared" si="0"/>
        <v>38.244853737811482</v>
      </c>
      <c r="K1125" s="182"/>
      <c r="L1125" s="182"/>
      <c r="M1125" s="182"/>
      <c r="N1125" s="182"/>
    </row>
    <row r="1126" spans="1:14" ht="15.75" customHeight="1" x14ac:dyDescent="0.3">
      <c r="A1126" s="34">
        <v>1125</v>
      </c>
      <c r="B1126" s="34">
        <v>79</v>
      </c>
      <c r="C1126" s="34">
        <v>190</v>
      </c>
      <c r="D1126" s="34">
        <v>4</v>
      </c>
      <c r="E1126" s="179">
        <v>43524</v>
      </c>
      <c r="F1126" s="187">
        <v>5242</v>
      </c>
      <c r="G1126" s="34">
        <v>8498</v>
      </c>
      <c r="H1126" s="180">
        <v>7593</v>
      </c>
      <c r="I1126" s="34">
        <v>10</v>
      </c>
      <c r="J1126" s="181">
        <f t="shared" si="0"/>
        <v>38.494257762654186</v>
      </c>
      <c r="K1126" s="182"/>
      <c r="L1126" s="182"/>
      <c r="M1126" s="182"/>
      <c r="N1126" s="182"/>
    </row>
    <row r="1127" spans="1:14" ht="15.75" customHeight="1" x14ac:dyDescent="0.3">
      <c r="A1127" s="34">
        <v>1126</v>
      </c>
      <c r="B1127" s="34">
        <v>80</v>
      </c>
      <c r="C1127" s="34">
        <v>190</v>
      </c>
      <c r="D1127" s="34">
        <v>4</v>
      </c>
      <c r="E1127" s="179">
        <v>43524</v>
      </c>
      <c r="F1127" s="187">
        <v>5245</v>
      </c>
      <c r="G1127" s="34">
        <v>8646</v>
      </c>
      <c r="H1127" s="180">
        <v>7687</v>
      </c>
      <c r="I1127" s="34"/>
      <c r="J1127" s="181">
        <f t="shared" si="0"/>
        <v>39.271089271089274</v>
      </c>
      <c r="K1127" s="182"/>
      <c r="L1127" s="182"/>
      <c r="M1127" s="182"/>
      <c r="N1127" s="182"/>
    </row>
    <row r="1128" spans="1:14" ht="15.75" customHeight="1" x14ac:dyDescent="0.3">
      <c r="A1128" s="34">
        <v>1127</v>
      </c>
      <c r="B1128" s="34">
        <v>81</v>
      </c>
      <c r="C1128" s="34">
        <v>191</v>
      </c>
      <c r="D1128" s="34">
        <v>4</v>
      </c>
      <c r="E1128" s="179">
        <v>43524</v>
      </c>
      <c r="F1128" s="187">
        <v>5180</v>
      </c>
      <c r="G1128" s="34">
        <v>8500</v>
      </c>
      <c r="H1128" s="180">
        <v>7440</v>
      </c>
      <c r="I1128" s="34">
        <v>10</v>
      </c>
      <c r="J1128" s="181">
        <f t="shared" si="0"/>
        <v>46.902654867256636</v>
      </c>
      <c r="K1128" s="182"/>
      <c r="L1128" s="182"/>
      <c r="M1128" s="182"/>
      <c r="N1128" s="182"/>
    </row>
    <row r="1129" spans="1:14" ht="15.75" customHeight="1" x14ac:dyDescent="0.3">
      <c r="A1129" s="34">
        <v>1128</v>
      </c>
      <c r="B1129" s="34">
        <v>82</v>
      </c>
      <c r="C1129" s="34">
        <v>191</v>
      </c>
      <c r="D1129" s="34">
        <v>4</v>
      </c>
      <c r="E1129" s="179">
        <v>43524</v>
      </c>
      <c r="F1129" s="187">
        <v>5194</v>
      </c>
      <c r="G1129" s="34">
        <v>8589</v>
      </c>
      <c r="H1129" s="180">
        <v>7442</v>
      </c>
      <c r="I1129" s="34"/>
      <c r="J1129" s="181">
        <f t="shared" si="0"/>
        <v>51.023131672597863</v>
      </c>
      <c r="K1129" s="182"/>
      <c r="L1129" s="182"/>
      <c r="M1129" s="182"/>
      <c r="N1129" s="182"/>
    </row>
    <row r="1130" spans="1:14" ht="15.75" customHeight="1" x14ac:dyDescent="0.3">
      <c r="A1130" s="34">
        <v>1129</v>
      </c>
      <c r="B1130" s="34">
        <v>83</v>
      </c>
      <c r="C1130" s="34">
        <v>193</v>
      </c>
      <c r="D1130" s="34">
        <v>4</v>
      </c>
      <c r="E1130" s="179">
        <v>43524</v>
      </c>
      <c r="F1130" s="187">
        <v>5294</v>
      </c>
      <c r="G1130" s="34">
        <v>7686</v>
      </c>
      <c r="H1130" s="180">
        <v>7269</v>
      </c>
      <c r="I1130" s="34">
        <v>9</v>
      </c>
      <c r="J1130" s="181">
        <f t="shared" si="0"/>
        <v>21.113924050632914</v>
      </c>
      <c r="K1130" s="182"/>
      <c r="L1130" s="182"/>
      <c r="M1130" s="182"/>
      <c r="N1130" s="182"/>
    </row>
    <row r="1131" spans="1:14" ht="15.75" customHeight="1" x14ac:dyDescent="0.3">
      <c r="A1131" s="34">
        <v>1130</v>
      </c>
      <c r="B1131" s="34">
        <v>84</v>
      </c>
      <c r="C1131" s="34">
        <v>193</v>
      </c>
      <c r="D1131" s="34">
        <v>4</v>
      </c>
      <c r="E1131" s="179">
        <v>43524</v>
      </c>
      <c r="F1131" s="187">
        <v>5375</v>
      </c>
      <c r="G1131" s="34">
        <v>7795</v>
      </c>
      <c r="H1131" s="180">
        <v>7369</v>
      </c>
      <c r="I1131" s="34"/>
      <c r="J1131" s="181">
        <f t="shared" si="0"/>
        <v>21.36409227683049</v>
      </c>
      <c r="K1131" s="182"/>
      <c r="L1131" s="182"/>
      <c r="M1131" s="182"/>
      <c r="N1131" s="182"/>
    </row>
    <row r="1132" spans="1:14" ht="15.75" customHeight="1" x14ac:dyDescent="0.3">
      <c r="A1132" s="34">
        <v>1131</v>
      </c>
      <c r="B1132" s="34">
        <v>85</v>
      </c>
      <c r="C1132" s="34">
        <v>199</v>
      </c>
      <c r="D1132" s="34">
        <v>4</v>
      </c>
      <c r="E1132" s="179">
        <v>43524</v>
      </c>
      <c r="F1132" s="187">
        <v>5253</v>
      </c>
      <c r="G1132" s="34">
        <v>8122</v>
      </c>
      <c r="H1132" s="180">
        <v>7289</v>
      </c>
      <c r="I1132" s="34">
        <v>9</v>
      </c>
      <c r="J1132" s="181">
        <f t="shared" si="0"/>
        <v>40.913555992141454</v>
      </c>
      <c r="K1132" s="182"/>
      <c r="L1132" s="182"/>
      <c r="M1132" s="182"/>
      <c r="N1132" s="182"/>
    </row>
    <row r="1133" spans="1:14" ht="15.75" customHeight="1" x14ac:dyDescent="0.3">
      <c r="A1133" s="34">
        <v>1132</v>
      </c>
      <c r="B1133" s="34">
        <v>86</v>
      </c>
      <c r="C1133" s="34">
        <v>199</v>
      </c>
      <c r="D1133" s="34">
        <v>4</v>
      </c>
      <c r="E1133" s="179">
        <v>43524</v>
      </c>
      <c r="F1133" s="187">
        <v>5281</v>
      </c>
      <c r="G1133" s="34">
        <v>8236</v>
      </c>
      <c r="H1133" s="180">
        <v>7382</v>
      </c>
      <c r="I1133" s="34"/>
      <c r="J1133" s="181">
        <f t="shared" si="0"/>
        <v>40.647310804378868</v>
      </c>
      <c r="K1133" s="182"/>
      <c r="L1133" s="182"/>
      <c r="M1133" s="182"/>
      <c r="N1133" s="182"/>
    </row>
    <row r="1134" spans="1:14" ht="15.75" customHeight="1" x14ac:dyDescent="0.3">
      <c r="A1134" s="34">
        <v>1133</v>
      </c>
      <c r="B1134" s="34">
        <v>87</v>
      </c>
      <c r="C1134" s="34">
        <v>201</v>
      </c>
      <c r="D1134" s="34">
        <v>4</v>
      </c>
      <c r="E1134" s="179">
        <v>43524</v>
      </c>
      <c r="F1134" s="187">
        <v>5250</v>
      </c>
      <c r="G1134" s="34">
        <v>7580</v>
      </c>
      <c r="H1134" s="180">
        <v>6957</v>
      </c>
      <c r="I1134" s="34">
        <v>11</v>
      </c>
      <c r="J1134" s="181">
        <f t="shared" si="0"/>
        <v>36.496777973052133</v>
      </c>
      <c r="K1134" s="182"/>
      <c r="L1134" s="182"/>
      <c r="M1134" s="182"/>
      <c r="N1134" s="182"/>
    </row>
    <row r="1135" spans="1:14" ht="15.75" customHeight="1" x14ac:dyDescent="0.3">
      <c r="A1135" s="34">
        <v>1134</v>
      </c>
      <c r="B1135" s="34">
        <v>88</v>
      </c>
      <c r="C1135" s="34">
        <v>201</v>
      </c>
      <c r="D1135" s="34">
        <v>4</v>
      </c>
      <c r="E1135" s="179">
        <v>43524</v>
      </c>
      <c r="F1135" s="187">
        <v>5241</v>
      </c>
      <c r="G1135" s="34">
        <v>7393</v>
      </c>
      <c r="H1135" s="180">
        <v>6807</v>
      </c>
      <c r="I1135" s="34"/>
      <c r="J1135" s="181">
        <f t="shared" si="0"/>
        <v>37.420178799489143</v>
      </c>
      <c r="K1135" s="182"/>
      <c r="L1135" s="182"/>
      <c r="M1135" s="182"/>
      <c r="N1135" s="182"/>
    </row>
    <row r="1136" spans="1:14" ht="15.75" customHeight="1" x14ac:dyDescent="0.3">
      <c r="A1136" s="34">
        <v>1135</v>
      </c>
      <c r="B1136" s="34">
        <v>89</v>
      </c>
      <c r="C1136" s="34">
        <v>205</v>
      </c>
      <c r="D1136" s="34">
        <v>4</v>
      </c>
      <c r="E1136" s="179">
        <v>43524</v>
      </c>
      <c r="F1136" s="187">
        <v>5188</v>
      </c>
      <c r="G1136" s="34">
        <v>8122</v>
      </c>
      <c r="H1136" s="180">
        <v>7235</v>
      </c>
      <c r="I1136" s="34">
        <v>9</v>
      </c>
      <c r="J1136" s="181">
        <f t="shared" si="0"/>
        <v>43.331704934049831</v>
      </c>
      <c r="K1136" s="182"/>
      <c r="L1136" s="182"/>
      <c r="M1136" s="182"/>
      <c r="N1136" s="182"/>
    </row>
    <row r="1137" spans="1:14" ht="15.75" customHeight="1" x14ac:dyDescent="0.3">
      <c r="A1137" s="34">
        <v>1136</v>
      </c>
      <c r="B1137" s="34">
        <v>90</v>
      </c>
      <c r="C1137" s="34">
        <v>205</v>
      </c>
      <c r="D1137" s="34">
        <v>4</v>
      </c>
      <c r="E1137" s="179">
        <v>43524</v>
      </c>
      <c r="F1137" s="187">
        <v>5202</v>
      </c>
      <c r="G1137" s="34">
        <v>8209</v>
      </c>
      <c r="H1137" s="180">
        <v>7304</v>
      </c>
      <c r="I1137" s="34"/>
      <c r="J1137" s="181">
        <f t="shared" si="0"/>
        <v>43.054234062797335</v>
      </c>
      <c r="K1137" s="182"/>
      <c r="L1137" s="182"/>
      <c r="M1137" s="182"/>
      <c r="N1137" s="182"/>
    </row>
    <row r="1138" spans="1:14" ht="15.75" customHeight="1" x14ac:dyDescent="0.3">
      <c r="A1138" s="34">
        <v>1137</v>
      </c>
      <c r="B1138" s="34">
        <v>91</v>
      </c>
      <c r="C1138" s="34">
        <v>206</v>
      </c>
      <c r="D1138" s="34">
        <v>4</v>
      </c>
      <c r="E1138" s="179">
        <v>43524</v>
      </c>
      <c r="F1138" s="187">
        <v>5252</v>
      </c>
      <c r="G1138" s="34">
        <v>7331</v>
      </c>
      <c r="H1138" s="180">
        <v>6919</v>
      </c>
      <c r="I1138" s="34">
        <v>8</v>
      </c>
      <c r="J1138" s="181">
        <f t="shared" si="0"/>
        <v>24.715056988602278</v>
      </c>
      <c r="K1138" s="182"/>
      <c r="L1138" s="182"/>
      <c r="M1138" s="182"/>
      <c r="N1138" s="182"/>
    </row>
    <row r="1139" spans="1:14" ht="15.75" customHeight="1" x14ac:dyDescent="0.3">
      <c r="A1139" s="34">
        <v>1138</v>
      </c>
      <c r="B1139" s="34">
        <v>92</v>
      </c>
      <c r="C1139" s="34">
        <v>206</v>
      </c>
      <c r="D1139" s="34">
        <v>4</v>
      </c>
      <c r="E1139" s="179">
        <v>43524</v>
      </c>
      <c r="F1139" s="187">
        <v>5241</v>
      </c>
      <c r="G1139" s="34">
        <v>7309</v>
      </c>
      <c r="H1139" s="180">
        <v>6898</v>
      </c>
      <c r="I1139" s="34"/>
      <c r="J1139" s="181">
        <f t="shared" si="0"/>
        <v>24.803862401931202</v>
      </c>
      <c r="K1139" s="182"/>
      <c r="L1139" s="182"/>
      <c r="M1139" s="182"/>
      <c r="N1139" s="182"/>
    </row>
    <row r="1140" spans="1:14" ht="15.75" customHeight="1" x14ac:dyDescent="0.3">
      <c r="A1140" s="34">
        <v>1139</v>
      </c>
      <c r="B1140" s="34">
        <v>93</v>
      </c>
      <c r="C1140" s="34">
        <v>209</v>
      </c>
      <c r="D1140" s="34">
        <v>4</v>
      </c>
      <c r="E1140" s="179">
        <v>43524</v>
      </c>
      <c r="F1140" s="187">
        <v>5234</v>
      </c>
      <c r="G1140" s="34">
        <v>7747</v>
      </c>
      <c r="H1140" s="180">
        <v>7068</v>
      </c>
      <c r="I1140" s="34">
        <v>9</v>
      </c>
      <c r="J1140" s="181">
        <f t="shared" si="0"/>
        <v>37.022900763358777</v>
      </c>
      <c r="K1140" s="182"/>
      <c r="L1140" s="182"/>
      <c r="M1140" s="182"/>
      <c r="N1140" s="182"/>
    </row>
    <row r="1141" spans="1:14" ht="15.75" customHeight="1" x14ac:dyDescent="0.3">
      <c r="A1141" s="34">
        <v>1140</v>
      </c>
      <c r="B1141" s="34">
        <v>94</v>
      </c>
      <c r="C1141" s="34">
        <v>209</v>
      </c>
      <c r="D1141" s="34">
        <v>4</v>
      </c>
      <c r="E1141" s="179">
        <v>43524</v>
      </c>
      <c r="F1141" s="187">
        <v>5218</v>
      </c>
      <c r="G1141" s="34">
        <v>7864</v>
      </c>
      <c r="H1141" s="180">
        <v>7118</v>
      </c>
      <c r="I1141" s="34"/>
      <c r="J1141" s="181">
        <f t="shared" si="0"/>
        <v>39.263157894736842</v>
      </c>
      <c r="K1141" s="182"/>
      <c r="L1141" s="182"/>
      <c r="M1141" s="182"/>
      <c r="N1141" s="182"/>
    </row>
    <row r="1142" spans="1:14" ht="15.75" customHeight="1" x14ac:dyDescent="0.3">
      <c r="A1142" s="34">
        <v>1141</v>
      </c>
      <c r="B1142" s="34">
        <v>95</v>
      </c>
      <c r="C1142" s="34">
        <v>211</v>
      </c>
      <c r="D1142" s="34">
        <v>4</v>
      </c>
      <c r="E1142" s="179">
        <v>43524</v>
      </c>
      <c r="F1142" s="187">
        <v>5232</v>
      </c>
      <c r="G1142" s="34">
        <v>7536</v>
      </c>
      <c r="H1142" s="180">
        <v>6966</v>
      </c>
      <c r="I1142" s="34">
        <v>8</v>
      </c>
      <c r="J1142" s="181">
        <f t="shared" si="0"/>
        <v>32.871972318339097</v>
      </c>
      <c r="K1142" s="182"/>
      <c r="L1142" s="182"/>
      <c r="M1142" s="182"/>
      <c r="N1142" s="182"/>
    </row>
    <row r="1143" spans="1:14" ht="15.75" customHeight="1" x14ac:dyDescent="0.3">
      <c r="A1143" s="34">
        <v>1142</v>
      </c>
      <c r="B1143" s="34">
        <v>96</v>
      </c>
      <c r="C1143" s="34">
        <v>211</v>
      </c>
      <c r="D1143" s="34">
        <v>4</v>
      </c>
      <c r="E1143" s="179">
        <v>43524</v>
      </c>
      <c r="F1143" s="187">
        <v>5242</v>
      </c>
      <c r="G1143" s="34">
        <v>7531</v>
      </c>
      <c r="H1143" s="180">
        <v>7009</v>
      </c>
      <c r="I1143" s="34"/>
      <c r="J1143" s="181">
        <f t="shared" si="0"/>
        <v>29.541595925297116</v>
      </c>
      <c r="K1143" s="182"/>
      <c r="L1143" s="182"/>
      <c r="M1143" s="182"/>
      <c r="N1143" s="182"/>
    </row>
    <row r="1144" spans="1:14" ht="15.75" customHeight="1" x14ac:dyDescent="0.3">
      <c r="A1144" s="34">
        <v>1143</v>
      </c>
      <c r="B1144" s="34">
        <v>97</v>
      </c>
      <c r="C1144" s="34">
        <v>220</v>
      </c>
      <c r="D1144" s="34">
        <v>4</v>
      </c>
      <c r="E1144" s="179">
        <v>43524</v>
      </c>
      <c r="F1144" s="187">
        <v>5287</v>
      </c>
      <c r="G1144" s="34">
        <v>8378</v>
      </c>
      <c r="H1144" s="180">
        <v>7488</v>
      </c>
      <c r="I1144" s="34">
        <v>8</v>
      </c>
      <c r="J1144" s="181">
        <f t="shared" si="0"/>
        <v>40.436165379373016</v>
      </c>
      <c r="K1144" s="182"/>
      <c r="L1144" s="182"/>
      <c r="M1144" s="182"/>
      <c r="N1144" s="182"/>
    </row>
    <row r="1145" spans="1:14" ht="15.75" customHeight="1" x14ac:dyDescent="0.3">
      <c r="A1145" s="34">
        <v>1144</v>
      </c>
      <c r="B1145" s="34">
        <v>98</v>
      </c>
      <c r="C1145" s="34">
        <v>220</v>
      </c>
      <c r="D1145" s="34">
        <v>4</v>
      </c>
      <c r="E1145" s="179">
        <v>43524</v>
      </c>
      <c r="F1145" s="187">
        <v>5252</v>
      </c>
      <c r="G1145" s="34">
        <v>8241</v>
      </c>
      <c r="H1145" s="180">
        <v>7403</v>
      </c>
      <c r="I1145" s="34"/>
      <c r="J1145" s="181">
        <f t="shared" si="0"/>
        <v>38.958623895862388</v>
      </c>
      <c r="K1145" s="182"/>
      <c r="L1145" s="182"/>
      <c r="M1145" s="182"/>
      <c r="N1145" s="182"/>
    </row>
    <row r="1146" spans="1:14" ht="15.75" customHeight="1" x14ac:dyDescent="0.3">
      <c r="A1146" s="34">
        <v>1145</v>
      </c>
      <c r="B1146" s="34">
        <v>99</v>
      </c>
      <c r="C1146" s="34">
        <v>221</v>
      </c>
      <c r="D1146" s="34">
        <v>4</v>
      </c>
      <c r="E1146" s="179">
        <v>43524</v>
      </c>
      <c r="F1146" s="187">
        <v>5182</v>
      </c>
      <c r="G1146" s="34">
        <v>8507</v>
      </c>
      <c r="H1146" s="180">
        <v>7474</v>
      </c>
      <c r="I1146" s="34">
        <v>10</v>
      </c>
      <c r="J1146" s="181">
        <f t="shared" si="0"/>
        <v>45.069808027923216</v>
      </c>
      <c r="K1146" s="182"/>
      <c r="L1146" s="182"/>
      <c r="M1146" s="182"/>
      <c r="N1146" s="182"/>
    </row>
    <row r="1147" spans="1:14" ht="15.75" customHeight="1" x14ac:dyDescent="0.3">
      <c r="A1147" s="34">
        <v>1146</v>
      </c>
      <c r="B1147" s="34">
        <v>100</v>
      </c>
      <c r="C1147" s="34">
        <v>221</v>
      </c>
      <c r="D1147" s="34">
        <v>4</v>
      </c>
      <c r="E1147" s="179">
        <v>43524</v>
      </c>
      <c r="F1147" s="187">
        <v>5209</v>
      </c>
      <c r="G1147" s="34">
        <v>8753</v>
      </c>
      <c r="H1147" s="180">
        <v>7585</v>
      </c>
      <c r="I1147" s="34"/>
      <c r="J1147" s="181">
        <f t="shared" si="0"/>
        <v>49.158249158249156</v>
      </c>
      <c r="K1147" s="182"/>
      <c r="L1147" s="182"/>
      <c r="M1147" s="182"/>
      <c r="N1147" s="182"/>
    </row>
    <row r="1148" spans="1:14" ht="15.75" customHeight="1" x14ac:dyDescent="0.3">
      <c r="A1148" s="34">
        <v>1147</v>
      </c>
      <c r="B1148" s="34">
        <v>101</v>
      </c>
      <c r="C1148" s="34">
        <v>223</v>
      </c>
      <c r="D1148" s="34">
        <v>4</v>
      </c>
      <c r="E1148" s="179">
        <v>43524</v>
      </c>
      <c r="F1148" s="187">
        <v>5208</v>
      </c>
      <c r="G1148" s="34">
        <v>8338</v>
      </c>
      <c r="H1148" s="180">
        <v>7617</v>
      </c>
      <c r="I1148" s="34">
        <v>9</v>
      </c>
      <c r="J1148" s="181">
        <f t="shared" si="0"/>
        <v>29.929431299294311</v>
      </c>
      <c r="K1148" s="182"/>
      <c r="L1148" s="182"/>
      <c r="M1148" s="182"/>
      <c r="N1148" s="182"/>
    </row>
    <row r="1149" spans="1:14" ht="15.75" customHeight="1" x14ac:dyDescent="0.3">
      <c r="A1149" s="34">
        <v>1148</v>
      </c>
      <c r="B1149" s="34">
        <v>102</v>
      </c>
      <c r="C1149" s="34">
        <v>223</v>
      </c>
      <c r="D1149" s="34">
        <v>4</v>
      </c>
      <c r="E1149" s="179">
        <v>43524</v>
      </c>
      <c r="F1149" s="187">
        <v>5224</v>
      </c>
      <c r="G1149" s="34">
        <v>8227</v>
      </c>
      <c r="H1149" s="180">
        <v>7544</v>
      </c>
      <c r="I1149" s="34"/>
      <c r="J1149" s="181">
        <f t="shared" si="0"/>
        <v>29.439655172413794</v>
      </c>
      <c r="K1149" s="182"/>
      <c r="L1149" s="182"/>
      <c r="M1149" s="182"/>
      <c r="N1149" s="182"/>
    </row>
    <row r="1150" spans="1:14" ht="15.75" customHeight="1" x14ac:dyDescent="0.3">
      <c r="A1150" s="34">
        <v>1149</v>
      </c>
      <c r="B1150" s="34">
        <v>103</v>
      </c>
      <c r="C1150" s="34">
        <v>225</v>
      </c>
      <c r="D1150" s="34">
        <v>4</v>
      </c>
      <c r="E1150" s="179">
        <v>43524</v>
      </c>
      <c r="F1150" s="187">
        <v>5213</v>
      </c>
      <c r="G1150" s="34">
        <v>7951</v>
      </c>
      <c r="H1150" s="180">
        <v>7342</v>
      </c>
      <c r="I1150" s="34">
        <v>9</v>
      </c>
      <c r="J1150" s="181">
        <f t="shared" si="0"/>
        <v>28.604978863316109</v>
      </c>
      <c r="K1150" s="182"/>
      <c r="L1150" s="182"/>
      <c r="M1150" s="182"/>
      <c r="N1150" s="182"/>
    </row>
    <row r="1151" spans="1:14" ht="15.75" customHeight="1" x14ac:dyDescent="0.3">
      <c r="A1151" s="34">
        <v>1150</v>
      </c>
      <c r="B1151" s="34">
        <v>104</v>
      </c>
      <c r="C1151" s="34">
        <v>225</v>
      </c>
      <c r="D1151" s="34">
        <v>4</v>
      </c>
      <c r="E1151" s="179">
        <v>43524</v>
      </c>
      <c r="F1151" s="187">
        <v>5257</v>
      </c>
      <c r="G1151" s="34">
        <v>8025</v>
      </c>
      <c r="H1151" s="180">
        <v>7390</v>
      </c>
      <c r="I1151" s="34"/>
      <c r="J1151" s="181">
        <f t="shared" si="0"/>
        <v>29.770276605719641</v>
      </c>
      <c r="K1151" s="182"/>
      <c r="L1151" s="182"/>
      <c r="M1151" s="182"/>
      <c r="N1151" s="182"/>
    </row>
    <row r="1152" spans="1:14" ht="15.75" customHeight="1" x14ac:dyDescent="0.3">
      <c r="A1152" s="34">
        <v>1151</v>
      </c>
      <c r="B1152" s="34">
        <v>105</v>
      </c>
      <c r="C1152" s="34">
        <v>226</v>
      </c>
      <c r="D1152" s="34">
        <v>4</v>
      </c>
      <c r="E1152" s="179">
        <v>43524</v>
      </c>
      <c r="F1152" s="187">
        <v>5251</v>
      </c>
      <c r="G1152" s="34">
        <v>9222</v>
      </c>
      <c r="H1152" s="180">
        <v>8214</v>
      </c>
      <c r="I1152" s="34">
        <v>9</v>
      </c>
      <c r="J1152" s="181">
        <f t="shared" si="0"/>
        <v>34.01957475531556</v>
      </c>
      <c r="K1152" s="182"/>
      <c r="L1152" s="182"/>
      <c r="M1152" s="182"/>
      <c r="N1152" s="182"/>
    </row>
    <row r="1153" spans="1:14" ht="15.75" customHeight="1" x14ac:dyDescent="0.3">
      <c r="A1153" s="34">
        <v>1152</v>
      </c>
      <c r="B1153" s="34">
        <v>106</v>
      </c>
      <c r="C1153" s="34">
        <v>226</v>
      </c>
      <c r="D1153" s="34">
        <v>4</v>
      </c>
      <c r="E1153" s="179">
        <v>43524</v>
      </c>
      <c r="F1153" s="187">
        <v>5219</v>
      </c>
      <c r="G1153" s="34">
        <v>9361</v>
      </c>
      <c r="H1153" s="180">
        <v>8290</v>
      </c>
      <c r="I1153" s="34"/>
      <c r="J1153" s="181">
        <f t="shared" si="0"/>
        <v>34.874633669814393</v>
      </c>
      <c r="K1153" s="182"/>
      <c r="L1153" s="182"/>
      <c r="M1153" s="182"/>
      <c r="N1153" s="182"/>
    </row>
    <row r="1154" spans="1:14" ht="15.75" customHeight="1" x14ac:dyDescent="0.3">
      <c r="A1154" s="34">
        <v>1153</v>
      </c>
      <c r="B1154" s="34">
        <v>107</v>
      </c>
      <c r="C1154" s="34">
        <v>227</v>
      </c>
      <c r="D1154" s="34">
        <v>4</v>
      </c>
      <c r="E1154" s="179">
        <v>43524</v>
      </c>
      <c r="F1154" s="187">
        <v>5226</v>
      </c>
      <c r="G1154" s="34">
        <v>8293</v>
      </c>
      <c r="H1154" s="180">
        <v>7513</v>
      </c>
      <c r="I1154" s="34">
        <v>9</v>
      </c>
      <c r="J1154" s="181">
        <f t="shared" si="0"/>
        <v>34.105815478793176</v>
      </c>
      <c r="K1154" s="182"/>
      <c r="L1154" s="182"/>
      <c r="M1154" s="182"/>
      <c r="N1154" s="182"/>
    </row>
    <row r="1155" spans="1:14" ht="15.75" customHeight="1" x14ac:dyDescent="0.3">
      <c r="A1155" s="34">
        <v>1154</v>
      </c>
      <c r="B1155" s="34">
        <v>108</v>
      </c>
      <c r="C1155" s="34">
        <v>227</v>
      </c>
      <c r="D1155" s="34">
        <v>4</v>
      </c>
      <c r="E1155" s="179">
        <v>43524</v>
      </c>
      <c r="F1155" s="187">
        <v>5274</v>
      </c>
      <c r="G1155" s="34">
        <v>8722</v>
      </c>
      <c r="H1155" s="180">
        <v>7827</v>
      </c>
      <c r="I1155" s="34"/>
      <c r="J1155" s="181">
        <f t="shared" si="0"/>
        <v>35.056795926361147</v>
      </c>
      <c r="K1155" s="182"/>
      <c r="L1155" s="182"/>
      <c r="M1155" s="182"/>
      <c r="N1155" s="182"/>
    </row>
    <row r="1156" spans="1:14" ht="15.75" customHeight="1" x14ac:dyDescent="0.3">
      <c r="A1156" s="34">
        <v>1155</v>
      </c>
      <c r="B1156" s="34">
        <v>109</v>
      </c>
      <c r="C1156" s="34">
        <v>232</v>
      </c>
      <c r="D1156" s="34">
        <v>4</v>
      </c>
      <c r="E1156" s="179">
        <v>43524</v>
      </c>
      <c r="F1156" s="187">
        <v>5191</v>
      </c>
      <c r="G1156" s="34">
        <v>9109</v>
      </c>
      <c r="H1156" s="180">
        <v>7697</v>
      </c>
      <c r="I1156" s="34">
        <v>9</v>
      </c>
      <c r="J1156" s="181">
        <f t="shared" si="0"/>
        <v>56.344772545889867</v>
      </c>
      <c r="K1156" s="182"/>
      <c r="L1156" s="182"/>
      <c r="M1156" s="182"/>
      <c r="N1156" s="182"/>
    </row>
    <row r="1157" spans="1:14" ht="15.75" customHeight="1" x14ac:dyDescent="0.3">
      <c r="A1157" s="34">
        <v>1156</v>
      </c>
      <c r="B1157" s="34">
        <v>110</v>
      </c>
      <c r="C1157" s="34">
        <v>232</v>
      </c>
      <c r="D1157" s="34">
        <v>4</v>
      </c>
      <c r="E1157" s="179">
        <v>43524</v>
      </c>
      <c r="F1157" s="187">
        <v>5243</v>
      </c>
      <c r="G1157" s="34">
        <v>9293</v>
      </c>
      <c r="H1157" s="180">
        <v>7825</v>
      </c>
      <c r="I1157" s="34"/>
      <c r="J1157" s="181">
        <f t="shared" si="0"/>
        <v>56.855151045701</v>
      </c>
      <c r="K1157" s="182"/>
      <c r="L1157" s="182"/>
      <c r="M1157" s="182"/>
      <c r="N1157" s="182"/>
    </row>
    <row r="1158" spans="1:14" ht="15.75" customHeight="1" x14ac:dyDescent="0.3">
      <c r="A1158" s="34">
        <v>1157</v>
      </c>
      <c r="B1158" s="34">
        <v>111</v>
      </c>
      <c r="C1158" s="34">
        <v>233</v>
      </c>
      <c r="D1158" s="34">
        <v>4</v>
      </c>
      <c r="E1158" s="179">
        <v>43524</v>
      </c>
      <c r="F1158" s="187">
        <v>5213</v>
      </c>
      <c r="G1158" s="34">
        <v>9320</v>
      </c>
      <c r="H1158" s="180">
        <v>8050</v>
      </c>
      <c r="I1158" s="34">
        <v>9</v>
      </c>
      <c r="J1158" s="181">
        <f t="shared" si="0"/>
        <v>44.765597462107856</v>
      </c>
      <c r="K1158" s="182"/>
      <c r="L1158" s="182"/>
      <c r="M1158" s="182"/>
      <c r="N1158" s="182"/>
    </row>
    <row r="1159" spans="1:14" ht="15.75" customHeight="1" x14ac:dyDescent="0.3">
      <c r="A1159" s="34">
        <v>1158</v>
      </c>
      <c r="B1159" s="34">
        <v>112</v>
      </c>
      <c r="C1159" s="34">
        <v>233</v>
      </c>
      <c r="D1159" s="34">
        <v>4</v>
      </c>
      <c r="E1159" s="179">
        <v>43524</v>
      </c>
      <c r="F1159" s="187">
        <v>5197</v>
      </c>
      <c r="G1159" s="34">
        <v>9245</v>
      </c>
      <c r="H1159" s="180">
        <v>7957</v>
      </c>
      <c r="I1159" s="34"/>
      <c r="J1159" s="181">
        <f t="shared" si="0"/>
        <v>46.666666666666664</v>
      </c>
      <c r="K1159" s="182"/>
      <c r="L1159" s="182"/>
      <c r="M1159" s="182"/>
      <c r="N1159" s="182"/>
    </row>
    <row r="1160" spans="1:14" ht="15.75" customHeight="1" x14ac:dyDescent="0.3">
      <c r="A1160" s="34">
        <v>1159</v>
      </c>
      <c r="B1160" s="34">
        <v>113</v>
      </c>
      <c r="C1160" s="34">
        <v>236</v>
      </c>
      <c r="D1160" s="34">
        <v>4</v>
      </c>
      <c r="E1160" s="179">
        <v>43524</v>
      </c>
      <c r="F1160" s="187">
        <v>5283</v>
      </c>
      <c r="G1160" s="34">
        <v>8324</v>
      </c>
      <c r="H1160" s="180">
        <v>7468</v>
      </c>
      <c r="I1160" s="34">
        <v>9</v>
      </c>
      <c r="J1160" s="181">
        <f t="shared" si="0"/>
        <v>39.17620137299771</v>
      </c>
      <c r="K1160" s="182"/>
      <c r="L1160" s="182"/>
      <c r="M1160" s="182"/>
      <c r="N1160" s="182"/>
    </row>
    <row r="1161" spans="1:14" ht="15.75" customHeight="1" x14ac:dyDescent="0.3">
      <c r="A1161" s="34">
        <v>1160</v>
      </c>
      <c r="B1161" s="34">
        <v>114</v>
      </c>
      <c r="C1161" s="34">
        <v>236</v>
      </c>
      <c r="D1161" s="34">
        <v>4</v>
      </c>
      <c r="E1161" s="179">
        <v>43524</v>
      </c>
      <c r="F1161" s="187">
        <v>5247</v>
      </c>
      <c r="G1161" s="34">
        <v>8454</v>
      </c>
      <c r="H1161" s="180">
        <v>7536</v>
      </c>
      <c r="I1161" s="34"/>
      <c r="J1161" s="181">
        <f t="shared" si="0"/>
        <v>40.104849279161201</v>
      </c>
      <c r="K1161" s="182"/>
      <c r="L1161" s="182"/>
      <c r="M1161" s="182"/>
      <c r="N1161" s="182"/>
    </row>
    <row r="1162" spans="1:14" ht="15.75" customHeight="1" x14ac:dyDescent="0.3">
      <c r="A1162" s="34">
        <v>1161</v>
      </c>
      <c r="B1162" s="34">
        <v>115</v>
      </c>
      <c r="C1162" s="34">
        <v>240</v>
      </c>
      <c r="D1162" s="34">
        <v>4</v>
      </c>
      <c r="E1162" s="179">
        <v>43524</v>
      </c>
      <c r="F1162" s="187">
        <v>5260</v>
      </c>
      <c r="G1162" s="34">
        <v>7859</v>
      </c>
      <c r="H1162" s="180">
        <v>7059</v>
      </c>
      <c r="I1162" s="34">
        <v>10</v>
      </c>
      <c r="J1162" s="181">
        <f t="shared" si="0"/>
        <v>44.469149527515285</v>
      </c>
      <c r="K1162" s="182"/>
      <c r="L1162" s="182"/>
      <c r="M1162" s="182"/>
      <c r="N1162" s="182"/>
    </row>
    <row r="1163" spans="1:14" ht="15.75" customHeight="1" x14ac:dyDescent="0.3">
      <c r="A1163" s="34">
        <v>1162</v>
      </c>
      <c r="B1163" s="34">
        <v>116</v>
      </c>
      <c r="C1163" s="34">
        <v>240</v>
      </c>
      <c r="D1163" s="34">
        <v>4</v>
      </c>
      <c r="E1163" s="179">
        <v>43524</v>
      </c>
      <c r="F1163" s="187">
        <v>5263</v>
      </c>
      <c r="G1163" s="34">
        <v>7907</v>
      </c>
      <c r="H1163" s="180">
        <v>7087</v>
      </c>
      <c r="I1163" s="34"/>
      <c r="J1163" s="181">
        <f t="shared" si="0"/>
        <v>44.956140350877192</v>
      </c>
      <c r="K1163" s="182"/>
      <c r="L1163" s="182"/>
      <c r="M1163" s="182"/>
      <c r="N1163" s="182"/>
    </row>
    <row r="1164" spans="1:14" ht="15.75" customHeight="1" x14ac:dyDescent="0.3">
      <c r="A1164" s="34">
        <v>1163</v>
      </c>
      <c r="B1164" s="34">
        <v>117</v>
      </c>
      <c r="C1164" s="34">
        <v>242</v>
      </c>
      <c r="D1164" s="34">
        <v>4</v>
      </c>
      <c r="E1164" s="179">
        <v>43524</v>
      </c>
      <c r="F1164" s="187">
        <v>5221</v>
      </c>
      <c r="G1164" s="34">
        <v>8596</v>
      </c>
      <c r="H1164" s="180">
        <v>7487</v>
      </c>
      <c r="I1164" s="34">
        <v>9</v>
      </c>
      <c r="J1164" s="181">
        <f t="shared" si="0"/>
        <v>48.94086496028244</v>
      </c>
      <c r="K1164" s="182"/>
      <c r="L1164" s="182"/>
      <c r="M1164" s="182"/>
      <c r="N1164" s="182"/>
    </row>
    <row r="1165" spans="1:14" ht="15.75" customHeight="1" x14ac:dyDescent="0.3">
      <c r="A1165" s="34">
        <v>1164</v>
      </c>
      <c r="B1165" s="34">
        <v>118</v>
      </c>
      <c r="C1165" s="34">
        <v>242</v>
      </c>
      <c r="D1165" s="34">
        <v>4</v>
      </c>
      <c r="E1165" s="179">
        <v>43524</v>
      </c>
      <c r="F1165" s="187">
        <v>5249</v>
      </c>
      <c r="G1165" s="34">
        <v>8467</v>
      </c>
      <c r="H1165" s="180">
        <v>7416</v>
      </c>
      <c r="I1165" s="34"/>
      <c r="J1165" s="181">
        <f t="shared" si="0"/>
        <v>48.500230733733275</v>
      </c>
      <c r="K1165" s="182"/>
      <c r="L1165" s="182"/>
      <c r="M1165" s="182"/>
      <c r="N1165" s="182"/>
    </row>
    <row r="1166" spans="1:14" ht="15.75" customHeight="1" x14ac:dyDescent="0.3">
      <c r="A1166" s="34">
        <v>1165</v>
      </c>
      <c r="B1166" s="34">
        <v>119</v>
      </c>
      <c r="C1166" s="34">
        <v>243</v>
      </c>
      <c r="D1166" s="34">
        <v>4</v>
      </c>
      <c r="E1166" s="179">
        <v>43524</v>
      </c>
      <c r="F1166" s="187">
        <v>5212</v>
      </c>
      <c r="G1166" s="34">
        <v>6722</v>
      </c>
      <c r="H1166" s="180">
        <v>6498</v>
      </c>
      <c r="I1166" s="34">
        <v>9</v>
      </c>
      <c r="J1166" s="181">
        <f t="shared" si="0"/>
        <v>17.418351477449455</v>
      </c>
      <c r="K1166" s="182"/>
      <c r="L1166" s="182"/>
      <c r="M1166" s="182"/>
      <c r="N1166" s="182"/>
    </row>
    <row r="1167" spans="1:14" ht="15.75" customHeight="1" x14ac:dyDescent="0.3">
      <c r="A1167" s="34">
        <v>1166</v>
      </c>
      <c r="B1167" s="34">
        <v>120</v>
      </c>
      <c r="C1167" s="34">
        <v>243</v>
      </c>
      <c r="D1167" s="34">
        <v>4</v>
      </c>
      <c r="E1167" s="179">
        <v>43524</v>
      </c>
      <c r="F1167" s="187">
        <v>5196</v>
      </c>
      <c r="G1167" s="34">
        <v>6708</v>
      </c>
      <c r="H1167" s="180">
        <v>6488</v>
      </c>
      <c r="I1167" s="34"/>
      <c r="J1167" s="181">
        <f t="shared" si="0"/>
        <v>17.027863777089784</v>
      </c>
      <c r="K1167" s="182"/>
      <c r="L1167" s="182"/>
      <c r="M1167" s="182"/>
      <c r="N1167" s="182"/>
    </row>
    <row r="1168" spans="1:14" ht="15.75" customHeight="1" x14ac:dyDescent="0.3">
      <c r="A1168" s="34">
        <v>1167</v>
      </c>
      <c r="B1168" s="34">
        <v>121</v>
      </c>
      <c r="C1168" s="34">
        <v>246</v>
      </c>
      <c r="D1168" s="34">
        <v>4</v>
      </c>
      <c r="E1168" s="179">
        <v>43524</v>
      </c>
      <c r="F1168" s="187">
        <v>5262</v>
      </c>
      <c r="G1168" s="34">
        <v>8129</v>
      </c>
      <c r="H1168" s="180">
        <v>7310</v>
      </c>
      <c r="I1168" s="34">
        <v>10</v>
      </c>
      <c r="J1168" s="181">
        <f t="shared" si="0"/>
        <v>39.990234375</v>
      </c>
      <c r="K1168" s="182"/>
      <c r="L1168" s="182"/>
      <c r="M1168" s="182"/>
      <c r="N1168" s="182"/>
    </row>
    <row r="1169" spans="1:14" ht="15.75" customHeight="1" x14ac:dyDescent="0.3">
      <c r="A1169" s="34">
        <v>1168</v>
      </c>
      <c r="B1169" s="34">
        <v>122</v>
      </c>
      <c r="C1169" s="34">
        <v>246</v>
      </c>
      <c r="D1169" s="34">
        <v>4</v>
      </c>
      <c r="E1169" s="179">
        <v>43524</v>
      </c>
      <c r="F1169" s="187">
        <v>5223</v>
      </c>
      <c r="G1169" s="34">
        <v>8215</v>
      </c>
      <c r="H1169" s="180">
        <v>7349</v>
      </c>
      <c r="I1169" s="34"/>
      <c r="J1169" s="181">
        <f t="shared" si="0"/>
        <v>40.733772342427095</v>
      </c>
      <c r="K1169" s="182"/>
      <c r="L1169" s="182"/>
      <c r="M1169" s="182"/>
      <c r="N1169" s="182"/>
    </row>
    <row r="1170" spans="1:14" ht="15.75" customHeight="1" x14ac:dyDescent="0.3">
      <c r="A1170" s="34">
        <v>1169</v>
      </c>
      <c r="B1170" s="34">
        <v>123</v>
      </c>
      <c r="C1170" s="34">
        <v>249</v>
      </c>
      <c r="D1170" s="34">
        <v>4</v>
      </c>
      <c r="E1170" s="179">
        <v>43524</v>
      </c>
      <c r="F1170" s="187">
        <v>5241</v>
      </c>
      <c r="G1170" s="34">
        <v>8200</v>
      </c>
      <c r="H1170" s="180">
        <v>7460</v>
      </c>
      <c r="I1170" s="34">
        <v>8</v>
      </c>
      <c r="J1170" s="181">
        <f t="shared" si="0"/>
        <v>33.348355114916629</v>
      </c>
      <c r="K1170" s="182"/>
      <c r="L1170" s="182"/>
      <c r="M1170" s="182"/>
      <c r="N1170" s="182"/>
    </row>
    <row r="1171" spans="1:14" ht="15.75" customHeight="1" x14ac:dyDescent="0.3">
      <c r="A1171" s="34">
        <v>1170</v>
      </c>
      <c r="B1171" s="34">
        <v>124</v>
      </c>
      <c r="C1171" s="34">
        <v>249</v>
      </c>
      <c r="D1171" s="34">
        <v>4</v>
      </c>
      <c r="E1171" s="179">
        <v>43524</v>
      </c>
      <c r="F1171" s="187">
        <v>5265</v>
      </c>
      <c r="G1171" s="34">
        <v>8204</v>
      </c>
      <c r="H1171" s="180">
        <v>7466</v>
      </c>
      <c r="I1171" s="34"/>
      <c r="J1171" s="181">
        <f t="shared" si="0"/>
        <v>33.53021353930032</v>
      </c>
      <c r="K1171" s="182"/>
      <c r="L1171" s="182"/>
      <c r="M1171" s="182"/>
      <c r="N1171" s="182"/>
    </row>
    <row r="1172" spans="1:14" ht="15.75" customHeight="1" x14ac:dyDescent="0.3">
      <c r="A1172" s="34">
        <v>1171</v>
      </c>
      <c r="B1172" s="34">
        <v>125</v>
      </c>
      <c r="C1172" s="34">
        <v>252</v>
      </c>
      <c r="D1172" s="34">
        <v>4</v>
      </c>
      <c r="E1172" s="179">
        <v>43524</v>
      </c>
      <c r="F1172" s="187">
        <v>5217</v>
      </c>
      <c r="G1172" s="34">
        <v>8846</v>
      </c>
      <c r="H1172" s="180">
        <v>7706</v>
      </c>
      <c r="I1172" s="34">
        <v>8</v>
      </c>
      <c r="J1172" s="181">
        <f t="shared" si="0"/>
        <v>45.801526717557252</v>
      </c>
      <c r="K1172" s="182"/>
      <c r="L1172" s="182"/>
      <c r="M1172" s="182"/>
      <c r="N1172" s="182"/>
    </row>
    <row r="1173" spans="1:14" ht="15.75" customHeight="1" x14ac:dyDescent="0.3">
      <c r="A1173" s="34">
        <v>1172</v>
      </c>
      <c r="B1173" s="34">
        <v>126</v>
      </c>
      <c r="C1173" s="34">
        <v>252</v>
      </c>
      <c r="D1173" s="34">
        <v>4</v>
      </c>
      <c r="E1173" s="179">
        <v>43524</v>
      </c>
      <c r="F1173" s="187">
        <v>5232</v>
      </c>
      <c r="G1173" s="34">
        <v>8949</v>
      </c>
      <c r="H1173" s="180">
        <v>7762</v>
      </c>
      <c r="I1173" s="34"/>
      <c r="J1173" s="181">
        <f t="shared" si="0"/>
        <v>46.916996047430828</v>
      </c>
      <c r="K1173" s="182"/>
      <c r="L1173" s="182"/>
      <c r="M1173" s="182"/>
      <c r="N1173" s="182"/>
    </row>
    <row r="1174" spans="1:14" ht="15.75" customHeight="1" x14ac:dyDescent="0.3">
      <c r="A1174" s="34">
        <v>1173</v>
      </c>
      <c r="B1174" s="34">
        <v>127</v>
      </c>
      <c r="C1174" s="34">
        <v>254</v>
      </c>
      <c r="D1174" s="34">
        <v>4</v>
      </c>
      <c r="E1174" s="179">
        <v>43524</v>
      </c>
      <c r="F1174" s="187">
        <v>5247</v>
      </c>
      <c r="G1174" s="34">
        <v>7311</v>
      </c>
      <c r="H1174" s="180">
        <v>6726</v>
      </c>
      <c r="I1174" s="34">
        <v>9</v>
      </c>
      <c r="J1174" s="181">
        <f t="shared" si="0"/>
        <v>39.553752535496955</v>
      </c>
      <c r="K1174" s="182"/>
      <c r="L1174" s="182"/>
      <c r="M1174" s="182"/>
      <c r="N1174" s="182"/>
    </row>
    <row r="1175" spans="1:14" ht="15.75" customHeight="1" x14ac:dyDescent="0.3">
      <c r="A1175" s="34">
        <v>1174</v>
      </c>
      <c r="B1175" s="34">
        <v>128</v>
      </c>
      <c r="C1175" s="34">
        <v>254</v>
      </c>
      <c r="D1175" s="34">
        <v>4</v>
      </c>
      <c r="E1175" s="179">
        <v>43524</v>
      </c>
      <c r="F1175" s="187">
        <v>5213</v>
      </c>
      <c r="G1175" s="34">
        <v>7657</v>
      </c>
      <c r="H1175" s="180">
        <v>6950</v>
      </c>
      <c r="I1175" s="34"/>
      <c r="J1175" s="181">
        <f t="shared" si="0"/>
        <v>40.702360391479566</v>
      </c>
      <c r="K1175" s="182"/>
      <c r="L1175" s="182"/>
      <c r="M1175" s="182"/>
      <c r="N1175" s="182"/>
    </row>
    <row r="1176" spans="1:14" ht="15.75" customHeight="1" x14ac:dyDescent="0.3">
      <c r="A1176" s="34">
        <v>1175</v>
      </c>
      <c r="B1176" s="34">
        <v>129</v>
      </c>
      <c r="C1176" s="34">
        <v>258</v>
      </c>
      <c r="D1176" s="34">
        <v>4</v>
      </c>
      <c r="E1176" s="179">
        <v>43524</v>
      </c>
      <c r="F1176" s="187">
        <v>5238</v>
      </c>
      <c r="G1176" s="34">
        <v>7723</v>
      </c>
      <c r="H1176" s="180">
        <v>6860</v>
      </c>
      <c r="I1176" s="34">
        <v>10</v>
      </c>
      <c r="J1176" s="181">
        <f t="shared" si="0"/>
        <v>53.205918618988903</v>
      </c>
      <c r="K1176" s="182"/>
      <c r="L1176" s="182"/>
      <c r="M1176" s="182"/>
      <c r="N1176" s="182"/>
    </row>
    <row r="1177" spans="1:14" ht="15.75" customHeight="1" x14ac:dyDescent="0.3">
      <c r="A1177" s="34">
        <v>1176</v>
      </c>
      <c r="B1177" s="34">
        <v>130</v>
      </c>
      <c r="C1177" s="34">
        <v>258</v>
      </c>
      <c r="D1177" s="34">
        <v>4</v>
      </c>
      <c r="E1177" s="179">
        <v>43524</v>
      </c>
      <c r="F1177" s="187">
        <v>5212</v>
      </c>
      <c r="G1177" s="34">
        <v>7884</v>
      </c>
      <c r="H1177" s="180">
        <v>6932</v>
      </c>
      <c r="I1177" s="34"/>
      <c r="J1177" s="181">
        <f t="shared" si="0"/>
        <v>55.348837209302324</v>
      </c>
      <c r="K1177" s="182"/>
      <c r="L1177" s="182"/>
      <c r="M1177" s="182"/>
      <c r="N1177" s="182"/>
    </row>
    <row r="1178" spans="1:14" ht="15.75" customHeight="1" x14ac:dyDescent="0.3">
      <c r="A1178" s="34">
        <v>1177</v>
      </c>
      <c r="B1178" s="34">
        <v>131</v>
      </c>
      <c r="C1178" s="34">
        <v>259</v>
      </c>
      <c r="D1178" s="34">
        <v>4</v>
      </c>
      <c r="E1178" s="179">
        <v>43524</v>
      </c>
      <c r="F1178" s="187">
        <v>5209</v>
      </c>
      <c r="G1178" s="34">
        <v>9257</v>
      </c>
      <c r="H1178" s="180">
        <v>8190</v>
      </c>
      <c r="I1178" s="34">
        <v>9</v>
      </c>
      <c r="J1178" s="181">
        <f t="shared" si="0"/>
        <v>35.793357933579337</v>
      </c>
      <c r="K1178" s="182"/>
      <c r="L1178" s="182"/>
      <c r="M1178" s="182"/>
      <c r="N1178" s="182"/>
    </row>
    <row r="1179" spans="1:14" ht="15.75" customHeight="1" x14ac:dyDescent="0.3">
      <c r="A1179" s="34">
        <v>1178</v>
      </c>
      <c r="B1179" s="34">
        <v>132</v>
      </c>
      <c r="C1179" s="34">
        <v>259</v>
      </c>
      <c r="D1179" s="34">
        <v>4</v>
      </c>
      <c r="E1179" s="179">
        <v>43524</v>
      </c>
      <c r="F1179" s="187">
        <v>5233</v>
      </c>
      <c r="G1179" s="34">
        <v>9159</v>
      </c>
      <c r="H1179" s="180">
        <v>8123</v>
      </c>
      <c r="I1179" s="34"/>
      <c r="J1179" s="181">
        <f t="shared" si="0"/>
        <v>35.8477508650519</v>
      </c>
      <c r="K1179" s="182"/>
      <c r="L1179" s="182"/>
      <c r="M1179" s="182"/>
      <c r="N1179" s="182"/>
    </row>
    <row r="1180" spans="1:14" ht="15.75" customHeight="1" x14ac:dyDescent="0.3">
      <c r="A1180" s="34">
        <v>1179</v>
      </c>
      <c r="B1180" s="34">
        <v>133</v>
      </c>
      <c r="C1180" s="34">
        <v>261</v>
      </c>
      <c r="D1180" s="34">
        <v>4</v>
      </c>
      <c r="E1180" s="179">
        <v>43524</v>
      </c>
      <c r="F1180" s="187">
        <v>5286</v>
      </c>
      <c r="G1180" s="34">
        <v>8968</v>
      </c>
      <c r="H1180" s="180">
        <v>7974</v>
      </c>
      <c r="I1180" s="34">
        <v>6</v>
      </c>
      <c r="J1180" s="181">
        <f t="shared" si="0"/>
        <v>36.979166666666671</v>
      </c>
      <c r="K1180" s="182"/>
      <c r="L1180" s="182"/>
      <c r="M1180" s="182"/>
      <c r="N1180" s="182"/>
    </row>
    <row r="1181" spans="1:14" ht="15.75" customHeight="1" x14ac:dyDescent="0.3">
      <c r="A1181" s="34">
        <v>1180</v>
      </c>
      <c r="B1181" s="34">
        <v>134</v>
      </c>
      <c r="C1181" s="34">
        <v>261</v>
      </c>
      <c r="D1181" s="34">
        <v>4</v>
      </c>
      <c r="E1181" s="179">
        <v>43524</v>
      </c>
      <c r="F1181" s="187">
        <v>5220</v>
      </c>
      <c r="G1181" s="34">
        <v>8881</v>
      </c>
      <c r="H1181" s="180">
        <v>7885</v>
      </c>
      <c r="I1181" s="34"/>
      <c r="J1181" s="181">
        <f t="shared" si="0"/>
        <v>37.373358348968104</v>
      </c>
      <c r="K1181" s="182"/>
      <c r="L1181" s="182"/>
      <c r="M1181" s="182"/>
      <c r="N1181" s="182"/>
    </row>
    <row r="1182" spans="1:14" ht="15.75" customHeight="1" x14ac:dyDescent="0.3">
      <c r="A1182" s="34">
        <v>1181</v>
      </c>
      <c r="B1182" s="34">
        <v>135</v>
      </c>
      <c r="C1182" s="34">
        <v>262</v>
      </c>
      <c r="D1182" s="34">
        <v>4</v>
      </c>
      <c r="E1182" s="179">
        <v>43524</v>
      </c>
      <c r="F1182" s="187">
        <v>5240</v>
      </c>
      <c r="G1182" s="34">
        <v>8465</v>
      </c>
      <c r="H1182" s="180">
        <v>7486</v>
      </c>
      <c r="I1182" s="34">
        <v>10</v>
      </c>
      <c r="J1182" s="181">
        <f t="shared" si="0"/>
        <v>43.588601959038293</v>
      </c>
      <c r="K1182" s="182"/>
      <c r="L1182" s="182"/>
      <c r="M1182" s="182"/>
      <c r="N1182" s="182"/>
    </row>
    <row r="1183" spans="1:14" ht="15.75" customHeight="1" x14ac:dyDescent="0.3">
      <c r="A1183" s="34">
        <v>1182</v>
      </c>
      <c r="B1183" s="34">
        <v>136</v>
      </c>
      <c r="C1183" s="34">
        <v>262</v>
      </c>
      <c r="D1183" s="34">
        <v>4</v>
      </c>
      <c r="E1183" s="179">
        <v>43524</v>
      </c>
      <c r="F1183" s="187">
        <v>5219</v>
      </c>
      <c r="G1183" s="34">
        <v>8517</v>
      </c>
      <c r="H1183" s="180">
        <v>7481</v>
      </c>
      <c r="I1183" s="34"/>
      <c r="J1183" s="181">
        <f t="shared" si="0"/>
        <v>45.800176834659595</v>
      </c>
      <c r="K1183" s="182"/>
      <c r="L1183" s="182"/>
      <c r="M1183" s="182"/>
      <c r="N1183" s="182"/>
    </row>
    <row r="1184" spans="1:14" ht="15.75" customHeight="1" x14ac:dyDescent="0.3">
      <c r="A1184" s="34">
        <v>1183</v>
      </c>
      <c r="B1184" s="34">
        <v>137</v>
      </c>
      <c r="C1184" s="34">
        <v>267</v>
      </c>
      <c r="D1184" s="34">
        <v>4</v>
      </c>
      <c r="E1184" s="179">
        <v>43524</v>
      </c>
      <c r="F1184" s="187">
        <v>5220</v>
      </c>
      <c r="G1184" s="34">
        <v>8966</v>
      </c>
      <c r="H1184" s="180">
        <v>7636</v>
      </c>
      <c r="I1184" s="34">
        <v>11</v>
      </c>
      <c r="J1184" s="181">
        <f t="shared" si="0"/>
        <v>55.049668874172184</v>
      </c>
      <c r="K1184" s="182"/>
      <c r="L1184" s="182"/>
      <c r="M1184" s="182"/>
      <c r="N1184" s="182"/>
    </row>
    <row r="1185" spans="1:14" ht="15.75" customHeight="1" x14ac:dyDescent="0.3">
      <c r="A1185" s="34">
        <v>1184</v>
      </c>
      <c r="B1185" s="34">
        <v>138</v>
      </c>
      <c r="C1185" s="34">
        <v>267</v>
      </c>
      <c r="D1185" s="34">
        <v>4</v>
      </c>
      <c r="E1185" s="179">
        <v>43524</v>
      </c>
      <c r="F1185" s="187">
        <v>5222</v>
      </c>
      <c r="G1185" s="34">
        <v>9193</v>
      </c>
      <c r="H1185" s="180">
        <v>7753</v>
      </c>
      <c r="I1185" s="34"/>
      <c r="J1185" s="181">
        <f t="shared" si="0"/>
        <v>56.894508099565385</v>
      </c>
      <c r="K1185" s="182"/>
      <c r="L1185" s="182"/>
      <c r="M1185" s="182"/>
      <c r="N1185" s="182"/>
    </row>
    <row r="1186" spans="1:14" ht="15.75" customHeight="1" x14ac:dyDescent="0.3">
      <c r="A1186" s="34">
        <v>1185</v>
      </c>
      <c r="B1186" s="34">
        <v>139</v>
      </c>
      <c r="C1186" s="34">
        <v>268</v>
      </c>
      <c r="D1186" s="34">
        <v>4</v>
      </c>
      <c r="E1186" s="179">
        <v>43524</v>
      </c>
      <c r="F1186" s="187">
        <v>5218</v>
      </c>
      <c r="G1186" s="34">
        <v>8697</v>
      </c>
      <c r="H1186" s="180">
        <v>7659</v>
      </c>
      <c r="I1186" s="34">
        <v>12</v>
      </c>
      <c r="J1186" s="181">
        <f t="shared" si="0"/>
        <v>42.523555919705039</v>
      </c>
      <c r="K1186" s="182"/>
      <c r="L1186" s="182"/>
      <c r="M1186" s="182"/>
      <c r="N1186" s="182"/>
    </row>
    <row r="1187" spans="1:14" ht="15.75" customHeight="1" x14ac:dyDescent="0.3">
      <c r="A1187" s="34">
        <v>1186</v>
      </c>
      <c r="B1187" s="34">
        <v>140</v>
      </c>
      <c r="C1187" s="34">
        <v>268</v>
      </c>
      <c r="D1187" s="34">
        <v>4</v>
      </c>
      <c r="E1187" s="179">
        <v>43524</v>
      </c>
      <c r="F1187" s="187">
        <v>5241</v>
      </c>
      <c r="G1187" s="34">
        <v>8435</v>
      </c>
      <c r="H1187" s="180">
        <v>7477</v>
      </c>
      <c r="I1187" s="34"/>
      <c r="J1187" s="181">
        <f t="shared" si="0"/>
        <v>42.844364937388193</v>
      </c>
      <c r="K1187" s="182"/>
      <c r="L1187" s="182"/>
      <c r="M1187" s="182"/>
      <c r="N1187" s="182"/>
    </row>
    <row r="1188" spans="1:14" ht="15.75" customHeight="1" x14ac:dyDescent="0.3">
      <c r="A1188" s="34">
        <v>1187</v>
      </c>
      <c r="B1188" s="34">
        <v>141</v>
      </c>
      <c r="C1188" s="34">
        <v>301</v>
      </c>
      <c r="D1188" s="34">
        <v>4</v>
      </c>
      <c r="E1188" s="179">
        <v>43524</v>
      </c>
      <c r="F1188" s="187">
        <v>5187</v>
      </c>
      <c r="G1188" s="34">
        <v>8398</v>
      </c>
      <c r="H1188" s="180">
        <v>7331</v>
      </c>
      <c r="I1188" s="34">
        <v>6</v>
      </c>
      <c r="J1188" s="181">
        <f t="shared" si="0"/>
        <v>49.76679104477612</v>
      </c>
      <c r="K1188" s="182"/>
      <c r="L1188" s="182"/>
      <c r="M1188" s="182"/>
      <c r="N1188" s="182"/>
    </row>
    <row r="1189" spans="1:14" ht="15.75" customHeight="1" x14ac:dyDescent="0.3">
      <c r="A1189" s="34">
        <v>1188</v>
      </c>
      <c r="B1189" s="34">
        <v>142</v>
      </c>
      <c r="C1189" s="34">
        <v>301</v>
      </c>
      <c r="D1189" s="34">
        <v>4</v>
      </c>
      <c r="E1189" s="179">
        <v>43524</v>
      </c>
      <c r="F1189" s="187">
        <v>5229</v>
      </c>
      <c r="G1189" s="34">
        <v>8518</v>
      </c>
      <c r="H1189" s="180">
        <v>7422</v>
      </c>
      <c r="I1189" s="34"/>
      <c r="J1189" s="181">
        <f t="shared" si="0"/>
        <v>49.977200182398541</v>
      </c>
      <c r="K1189" s="182"/>
      <c r="L1189" s="182"/>
      <c r="M1189" s="182"/>
      <c r="N1189" s="182"/>
    </row>
    <row r="1190" spans="1:14" ht="15.75" customHeight="1" x14ac:dyDescent="0.3">
      <c r="A1190" s="34">
        <v>1189</v>
      </c>
      <c r="B1190" s="34">
        <v>143</v>
      </c>
      <c r="C1190" s="34">
        <v>304</v>
      </c>
      <c r="D1190" s="34">
        <v>4</v>
      </c>
      <c r="E1190" s="179">
        <v>43524</v>
      </c>
      <c r="F1190" s="187">
        <v>5229</v>
      </c>
      <c r="G1190" s="34">
        <v>8191</v>
      </c>
      <c r="H1190" s="180">
        <v>7258</v>
      </c>
      <c r="I1190" s="34">
        <v>11</v>
      </c>
      <c r="J1190" s="181">
        <f t="shared" si="0"/>
        <v>45.983242976835882</v>
      </c>
      <c r="K1190" s="182"/>
      <c r="L1190" s="182"/>
      <c r="M1190" s="182"/>
      <c r="N1190" s="182"/>
    </row>
    <row r="1191" spans="1:14" ht="15.75" customHeight="1" x14ac:dyDescent="0.3">
      <c r="A1191" s="34">
        <v>1190</v>
      </c>
      <c r="B1191" s="34">
        <v>144</v>
      </c>
      <c r="C1191" s="34">
        <v>304</v>
      </c>
      <c r="D1191" s="34">
        <v>4</v>
      </c>
      <c r="E1191" s="179">
        <v>43524</v>
      </c>
      <c r="F1191" s="187">
        <v>5238</v>
      </c>
      <c r="G1191" s="34">
        <v>8209</v>
      </c>
      <c r="H1191" s="180">
        <v>7301</v>
      </c>
      <c r="I1191" s="34"/>
      <c r="J1191" s="181">
        <f t="shared" si="0"/>
        <v>44.01357246728066</v>
      </c>
      <c r="K1191" s="182"/>
      <c r="L1191" s="182"/>
      <c r="M1191" s="182"/>
      <c r="N1191" s="182"/>
    </row>
    <row r="1192" spans="1:14" ht="15.75" customHeight="1" x14ac:dyDescent="0.3">
      <c r="A1192" s="34">
        <v>1191</v>
      </c>
      <c r="B1192" s="34">
        <v>145</v>
      </c>
      <c r="C1192" s="34">
        <v>308</v>
      </c>
      <c r="D1192" s="34">
        <v>4</v>
      </c>
      <c r="E1192" s="179">
        <v>43524</v>
      </c>
      <c r="F1192" s="187">
        <v>5181</v>
      </c>
      <c r="G1192" s="34">
        <v>8359</v>
      </c>
      <c r="H1192" s="180">
        <v>7360</v>
      </c>
      <c r="I1192" s="34">
        <v>11</v>
      </c>
      <c r="J1192" s="181">
        <f t="shared" si="0"/>
        <v>45.846718678292795</v>
      </c>
      <c r="K1192" s="182"/>
      <c r="L1192" s="182"/>
      <c r="M1192" s="182"/>
      <c r="N1192" s="182"/>
    </row>
    <row r="1193" spans="1:14" ht="15.75" customHeight="1" x14ac:dyDescent="0.3">
      <c r="A1193" s="34">
        <v>1192</v>
      </c>
      <c r="B1193" s="34">
        <v>146</v>
      </c>
      <c r="C1193" s="34">
        <v>308</v>
      </c>
      <c r="D1193" s="34">
        <v>4</v>
      </c>
      <c r="E1193" s="179">
        <v>43524</v>
      </c>
      <c r="F1193" s="187">
        <v>5179</v>
      </c>
      <c r="G1193" s="34">
        <v>8237</v>
      </c>
      <c r="H1193" s="180">
        <v>7271</v>
      </c>
      <c r="I1193" s="34"/>
      <c r="J1193" s="181">
        <f t="shared" si="0"/>
        <v>46.175908221797322</v>
      </c>
      <c r="K1193" s="182"/>
      <c r="L1193" s="182"/>
      <c r="M1193" s="182"/>
      <c r="N1193" s="182"/>
    </row>
    <row r="1194" spans="1:14" ht="15.75" customHeight="1" x14ac:dyDescent="0.3">
      <c r="A1194" s="34">
        <v>1193</v>
      </c>
      <c r="B1194" s="34">
        <v>147</v>
      </c>
      <c r="C1194" s="34">
        <v>313</v>
      </c>
      <c r="D1194" s="34">
        <v>4</v>
      </c>
      <c r="E1194" s="179">
        <v>43524</v>
      </c>
      <c r="F1194" s="187">
        <v>5265</v>
      </c>
      <c r="G1194" s="34">
        <v>8057</v>
      </c>
      <c r="H1194" s="180">
        <v>7332</v>
      </c>
      <c r="I1194" s="34">
        <v>11</v>
      </c>
      <c r="J1194" s="181">
        <f t="shared" si="0"/>
        <v>35.074987905176584</v>
      </c>
      <c r="K1194" s="182"/>
      <c r="L1194" s="182"/>
      <c r="M1194" s="182"/>
      <c r="N1194" s="182"/>
    </row>
    <row r="1195" spans="1:14" ht="15.75" customHeight="1" x14ac:dyDescent="0.3">
      <c r="A1195" s="34">
        <v>1194</v>
      </c>
      <c r="B1195" s="34">
        <v>148</v>
      </c>
      <c r="C1195" s="34">
        <v>313</v>
      </c>
      <c r="D1195" s="34">
        <v>4</v>
      </c>
      <c r="E1195" s="179">
        <v>43524</v>
      </c>
      <c r="F1195" s="187">
        <v>5186</v>
      </c>
      <c r="G1195" s="34">
        <v>8300</v>
      </c>
      <c r="H1195" s="180">
        <v>7447</v>
      </c>
      <c r="I1195" s="34"/>
      <c r="J1195" s="181">
        <f t="shared" si="0"/>
        <v>37.726669615214512</v>
      </c>
      <c r="K1195" s="182"/>
      <c r="L1195" s="182"/>
      <c r="M1195" s="182"/>
      <c r="N1195" s="182"/>
    </row>
    <row r="1196" spans="1:14" ht="15.75" customHeight="1" x14ac:dyDescent="0.3">
      <c r="A1196" s="34">
        <v>1195</v>
      </c>
      <c r="B1196" s="34">
        <v>149</v>
      </c>
      <c r="C1196" s="34">
        <v>317</v>
      </c>
      <c r="D1196" s="34">
        <v>4</v>
      </c>
      <c r="E1196" s="179">
        <v>43524</v>
      </c>
      <c r="F1196" s="187">
        <v>5222</v>
      </c>
      <c r="G1196" s="34">
        <v>10343</v>
      </c>
      <c r="H1196" s="180">
        <v>8777</v>
      </c>
      <c r="I1196" s="34">
        <v>7</v>
      </c>
      <c r="J1196" s="181">
        <f t="shared" si="0"/>
        <v>44.050632911392405</v>
      </c>
      <c r="K1196" s="182"/>
      <c r="L1196" s="182"/>
      <c r="M1196" s="182"/>
      <c r="N1196" s="182"/>
    </row>
    <row r="1197" spans="1:14" ht="15.75" customHeight="1" x14ac:dyDescent="0.3">
      <c r="A1197" s="34">
        <v>1196</v>
      </c>
      <c r="B1197" s="34">
        <v>150</v>
      </c>
      <c r="C1197" s="34">
        <v>317</v>
      </c>
      <c r="D1197" s="34">
        <v>4</v>
      </c>
      <c r="E1197" s="179">
        <v>43524</v>
      </c>
      <c r="F1197" s="187">
        <v>5188</v>
      </c>
      <c r="G1197" s="34">
        <v>10450</v>
      </c>
      <c r="H1197" s="180">
        <v>8753</v>
      </c>
      <c r="I1197" s="34"/>
      <c r="J1197" s="181">
        <f t="shared" si="0"/>
        <v>47.601683029453021</v>
      </c>
      <c r="K1197" s="182"/>
      <c r="L1197" s="182"/>
      <c r="M1197" s="182"/>
      <c r="N1197" s="182"/>
    </row>
    <row r="1198" spans="1:14" ht="15.75" customHeight="1" x14ac:dyDescent="0.3">
      <c r="A1198" s="34">
        <v>1197</v>
      </c>
      <c r="B1198" s="34">
        <v>151</v>
      </c>
      <c r="C1198" s="34">
        <v>318</v>
      </c>
      <c r="D1198" s="34">
        <v>4</v>
      </c>
      <c r="E1198" s="179">
        <v>43524</v>
      </c>
      <c r="F1198" s="187">
        <v>5221</v>
      </c>
      <c r="G1198" s="34">
        <v>9402</v>
      </c>
      <c r="H1198" s="180">
        <v>8125</v>
      </c>
      <c r="I1198" s="34">
        <v>9</v>
      </c>
      <c r="J1198" s="181">
        <f t="shared" si="0"/>
        <v>43.973829201101928</v>
      </c>
      <c r="K1198" s="182"/>
      <c r="L1198" s="182"/>
      <c r="M1198" s="182"/>
      <c r="N1198" s="182"/>
    </row>
    <row r="1199" spans="1:14" ht="15.75" customHeight="1" x14ac:dyDescent="0.3">
      <c r="A1199" s="34">
        <v>1198</v>
      </c>
      <c r="B1199" s="34">
        <v>152</v>
      </c>
      <c r="C1199" s="34">
        <v>318</v>
      </c>
      <c r="D1199" s="34">
        <v>4</v>
      </c>
      <c r="E1199" s="179">
        <v>43524</v>
      </c>
      <c r="F1199" s="187">
        <v>5292</v>
      </c>
      <c r="G1199" s="34">
        <v>9146</v>
      </c>
      <c r="H1199" s="180">
        <v>7974</v>
      </c>
      <c r="I1199" s="34"/>
      <c r="J1199" s="181">
        <f t="shared" si="0"/>
        <v>43.69873228933632</v>
      </c>
      <c r="K1199" s="182"/>
      <c r="L1199" s="182"/>
      <c r="M1199" s="182"/>
      <c r="N1199" s="182"/>
    </row>
    <row r="1200" spans="1:14" ht="15.75" customHeight="1" x14ac:dyDescent="0.3">
      <c r="A1200" s="34">
        <v>1199</v>
      </c>
      <c r="B1200" s="34">
        <v>153</v>
      </c>
      <c r="C1200" s="34">
        <v>319</v>
      </c>
      <c r="D1200" s="34">
        <v>4</v>
      </c>
      <c r="E1200" s="179">
        <v>43524</v>
      </c>
      <c r="F1200" s="187">
        <v>5238</v>
      </c>
      <c r="G1200" s="34">
        <v>9213</v>
      </c>
      <c r="H1200" s="180">
        <v>8035</v>
      </c>
      <c r="I1200" s="34">
        <v>12</v>
      </c>
      <c r="J1200" s="181">
        <f t="shared" si="0"/>
        <v>42.116553450125132</v>
      </c>
      <c r="K1200" s="182"/>
      <c r="L1200" s="182"/>
      <c r="M1200" s="182"/>
      <c r="N1200" s="182"/>
    </row>
    <row r="1201" spans="1:14" ht="15.75" customHeight="1" x14ac:dyDescent="0.3">
      <c r="A1201" s="34">
        <v>1200</v>
      </c>
      <c r="B1201" s="34">
        <v>154</v>
      </c>
      <c r="C1201" s="34">
        <v>319</v>
      </c>
      <c r="D1201" s="34">
        <v>4</v>
      </c>
      <c r="E1201" s="179">
        <v>43524</v>
      </c>
      <c r="F1201" s="187">
        <v>5194</v>
      </c>
      <c r="G1201" s="34">
        <v>9049</v>
      </c>
      <c r="H1201" s="180">
        <v>7412</v>
      </c>
      <c r="I1201" s="34"/>
      <c r="J1201" s="181">
        <f t="shared" si="0"/>
        <v>73.805229936880067</v>
      </c>
      <c r="K1201" s="182"/>
      <c r="L1201" s="182"/>
      <c r="M1201" s="182"/>
      <c r="N1201" s="182"/>
    </row>
    <row r="1202" spans="1:14" ht="15.75" customHeight="1" x14ac:dyDescent="0.3">
      <c r="A1202" s="34">
        <v>1201</v>
      </c>
      <c r="B1202" s="34">
        <v>155</v>
      </c>
      <c r="C1202" s="34">
        <v>321</v>
      </c>
      <c r="D1202" s="34">
        <v>4</v>
      </c>
      <c r="E1202" s="179">
        <v>43524</v>
      </c>
      <c r="F1202" s="187">
        <v>5181</v>
      </c>
      <c r="G1202" s="34">
        <v>7560</v>
      </c>
      <c r="H1202" s="180">
        <v>6790</v>
      </c>
      <c r="I1202" s="34">
        <v>9</v>
      </c>
      <c r="J1202" s="181">
        <f t="shared" si="0"/>
        <v>47.855811062771906</v>
      </c>
      <c r="K1202" s="182"/>
      <c r="L1202" s="182"/>
      <c r="M1202" s="182"/>
      <c r="N1202" s="182"/>
    </row>
    <row r="1203" spans="1:14" ht="15.75" customHeight="1" x14ac:dyDescent="0.3">
      <c r="A1203" s="34">
        <v>1202</v>
      </c>
      <c r="B1203" s="34">
        <v>156</v>
      </c>
      <c r="C1203" s="34">
        <v>321</v>
      </c>
      <c r="D1203" s="34">
        <v>4</v>
      </c>
      <c r="E1203" s="179">
        <v>43524</v>
      </c>
      <c r="F1203" s="187">
        <v>5171</v>
      </c>
      <c r="G1203" s="34">
        <v>7516</v>
      </c>
      <c r="H1203" s="180">
        <v>6761</v>
      </c>
      <c r="I1203" s="34"/>
      <c r="J1203" s="181">
        <f t="shared" si="0"/>
        <v>47.484276729559753</v>
      </c>
      <c r="K1203" s="182"/>
      <c r="L1203" s="182"/>
      <c r="M1203" s="182"/>
      <c r="N1203" s="182"/>
    </row>
    <row r="1204" spans="1:14" ht="15.75" customHeight="1" x14ac:dyDescent="0.3">
      <c r="A1204" s="34">
        <v>1203</v>
      </c>
      <c r="B1204" s="34">
        <v>157</v>
      </c>
      <c r="C1204" s="34">
        <v>324</v>
      </c>
      <c r="D1204" s="34">
        <v>4</v>
      </c>
      <c r="E1204" s="179">
        <v>43524</v>
      </c>
      <c r="F1204" s="187">
        <v>5319</v>
      </c>
      <c r="G1204" s="34">
        <v>8117</v>
      </c>
      <c r="H1204" s="180">
        <v>7294</v>
      </c>
      <c r="I1204" s="34">
        <v>8</v>
      </c>
      <c r="J1204" s="181">
        <f t="shared" si="0"/>
        <v>41.670886075949362</v>
      </c>
      <c r="K1204" s="182"/>
      <c r="L1204" s="182"/>
      <c r="M1204" s="182"/>
      <c r="N1204" s="182"/>
    </row>
    <row r="1205" spans="1:14" ht="15.75" customHeight="1" x14ac:dyDescent="0.3">
      <c r="A1205" s="34">
        <v>1204</v>
      </c>
      <c r="B1205" s="34">
        <v>158</v>
      </c>
      <c r="C1205" s="34">
        <v>324</v>
      </c>
      <c r="D1205" s="34">
        <v>4</v>
      </c>
      <c r="E1205" s="179">
        <v>43524</v>
      </c>
      <c r="F1205" s="187">
        <v>5219</v>
      </c>
      <c r="G1205" s="34">
        <v>8051</v>
      </c>
      <c r="H1205" s="180">
        <v>7221</v>
      </c>
      <c r="I1205" s="34"/>
      <c r="J1205" s="181">
        <f t="shared" si="0"/>
        <v>41.458541458541461</v>
      </c>
      <c r="K1205" s="182"/>
      <c r="L1205" s="182"/>
      <c r="M1205" s="182"/>
      <c r="N1205" s="182"/>
    </row>
    <row r="1206" spans="1:14" ht="15.75" customHeight="1" x14ac:dyDescent="0.3">
      <c r="A1206" s="34">
        <v>1205</v>
      </c>
      <c r="B1206" s="34">
        <v>159</v>
      </c>
      <c r="C1206" s="34">
        <v>325</v>
      </c>
      <c r="D1206" s="34">
        <v>4</v>
      </c>
      <c r="E1206" s="179">
        <v>43524</v>
      </c>
      <c r="F1206" s="187">
        <v>5300</v>
      </c>
      <c r="G1206" s="34">
        <v>7844</v>
      </c>
      <c r="H1206" s="180">
        <v>7106</v>
      </c>
      <c r="I1206" s="34">
        <v>7</v>
      </c>
      <c r="J1206" s="181">
        <f t="shared" si="0"/>
        <v>40.863787375415285</v>
      </c>
      <c r="K1206" s="182"/>
      <c r="L1206" s="182"/>
      <c r="M1206" s="182"/>
      <c r="N1206" s="182"/>
    </row>
    <row r="1207" spans="1:14" ht="15.75" customHeight="1" x14ac:dyDescent="0.3">
      <c r="A1207" s="34">
        <v>1206</v>
      </c>
      <c r="B1207" s="34">
        <v>160</v>
      </c>
      <c r="C1207" s="34">
        <v>325</v>
      </c>
      <c r="D1207" s="34">
        <v>4</v>
      </c>
      <c r="E1207" s="179">
        <v>43524</v>
      </c>
      <c r="F1207" s="187">
        <v>5234</v>
      </c>
      <c r="G1207" s="34">
        <v>7625</v>
      </c>
      <c r="H1207" s="180">
        <v>6928</v>
      </c>
      <c r="I1207" s="34"/>
      <c r="J1207" s="181">
        <f t="shared" si="0"/>
        <v>41.145218417945692</v>
      </c>
      <c r="K1207" s="182"/>
      <c r="L1207" s="182"/>
      <c r="M1207" s="182"/>
      <c r="N1207" s="182"/>
    </row>
    <row r="1208" spans="1:14" ht="15.75" customHeight="1" x14ac:dyDescent="0.3">
      <c r="A1208" s="34">
        <v>1207</v>
      </c>
      <c r="B1208" s="34">
        <v>161</v>
      </c>
      <c r="C1208" s="34">
        <v>330</v>
      </c>
      <c r="D1208" s="34">
        <v>4</v>
      </c>
      <c r="E1208" s="179">
        <v>43524</v>
      </c>
      <c r="F1208" s="187">
        <v>5264</v>
      </c>
      <c r="G1208" s="34">
        <v>7204</v>
      </c>
      <c r="H1208" s="180">
        <v>6866</v>
      </c>
      <c r="I1208" s="34">
        <v>8</v>
      </c>
      <c r="J1208" s="181">
        <f t="shared" si="0"/>
        <v>21.098626716604244</v>
      </c>
      <c r="K1208" s="182"/>
      <c r="L1208" s="182"/>
      <c r="M1208" s="182"/>
      <c r="N1208" s="182"/>
    </row>
    <row r="1209" spans="1:14" ht="15.75" customHeight="1" x14ac:dyDescent="0.3">
      <c r="A1209" s="34">
        <v>1208</v>
      </c>
      <c r="B1209" s="34">
        <v>162</v>
      </c>
      <c r="C1209" s="34">
        <v>330</v>
      </c>
      <c r="D1209" s="34">
        <v>4</v>
      </c>
      <c r="E1209" s="179">
        <v>43524</v>
      </c>
      <c r="F1209" s="187">
        <v>5232</v>
      </c>
      <c r="G1209" s="34">
        <v>7271</v>
      </c>
      <c r="H1209" s="180">
        <v>6910</v>
      </c>
      <c r="I1209" s="34"/>
      <c r="J1209" s="181">
        <f t="shared" si="0"/>
        <v>21.513706793802147</v>
      </c>
      <c r="K1209" s="182"/>
      <c r="L1209" s="182"/>
      <c r="M1209" s="182"/>
      <c r="N1209" s="182"/>
    </row>
    <row r="1210" spans="1:14" ht="15.75" customHeight="1" x14ac:dyDescent="0.3">
      <c r="A1210" s="34">
        <v>1209</v>
      </c>
      <c r="B1210" s="34">
        <v>163</v>
      </c>
      <c r="C1210" s="34">
        <v>332</v>
      </c>
      <c r="D1210" s="34">
        <v>4</v>
      </c>
      <c r="E1210" s="179">
        <v>43524</v>
      </c>
      <c r="F1210" s="187">
        <v>5193</v>
      </c>
      <c r="G1210" s="34">
        <v>8904</v>
      </c>
      <c r="H1210" s="180">
        <v>7668</v>
      </c>
      <c r="I1210" s="34">
        <v>9</v>
      </c>
      <c r="J1210" s="181">
        <f t="shared" si="0"/>
        <v>49.939393939393938</v>
      </c>
      <c r="K1210" s="182"/>
      <c r="L1210" s="182"/>
      <c r="M1210" s="182"/>
      <c r="N1210" s="182"/>
    </row>
    <row r="1211" spans="1:14" ht="15.75" customHeight="1" x14ac:dyDescent="0.3">
      <c r="A1211" s="34">
        <v>1210</v>
      </c>
      <c r="B1211" s="34">
        <v>164</v>
      </c>
      <c r="C1211" s="34">
        <v>332</v>
      </c>
      <c r="D1211" s="34">
        <v>4</v>
      </c>
      <c r="E1211" s="179">
        <v>43524</v>
      </c>
      <c r="F1211" s="187">
        <v>5245</v>
      </c>
      <c r="G1211" s="34">
        <v>9088</v>
      </c>
      <c r="H1211" s="180">
        <v>7803</v>
      </c>
      <c r="I1211" s="34"/>
      <c r="J1211" s="181">
        <f t="shared" si="0"/>
        <v>50.234558248631743</v>
      </c>
      <c r="K1211" s="182"/>
      <c r="L1211" s="182"/>
      <c r="M1211" s="182"/>
      <c r="N1211" s="182"/>
    </row>
    <row r="1212" spans="1:14" ht="15.75" customHeight="1" x14ac:dyDescent="0.3">
      <c r="A1212" s="34">
        <v>1211</v>
      </c>
      <c r="B1212" s="34">
        <v>165</v>
      </c>
      <c r="C1212" s="34">
        <v>334</v>
      </c>
      <c r="D1212" s="34">
        <v>4</v>
      </c>
      <c r="E1212" s="179">
        <v>43524</v>
      </c>
      <c r="F1212" s="187">
        <v>5226</v>
      </c>
      <c r="G1212" s="34">
        <v>7885</v>
      </c>
      <c r="H1212" s="180">
        <v>7237</v>
      </c>
      <c r="I1212" s="34">
        <v>7</v>
      </c>
      <c r="J1212" s="181">
        <f t="shared" si="0"/>
        <v>32.222774738935854</v>
      </c>
      <c r="K1212" s="182"/>
      <c r="L1212" s="182"/>
      <c r="M1212" s="182"/>
      <c r="N1212" s="182"/>
    </row>
    <row r="1213" spans="1:14" ht="15.75" customHeight="1" x14ac:dyDescent="0.3">
      <c r="A1213" s="34">
        <v>1212</v>
      </c>
      <c r="B1213" s="34">
        <v>166</v>
      </c>
      <c r="C1213" s="34">
        <v>334</v>
      </c>
      <c r="D1213" s="34">
        <v>4</v>
      </c>
      <c r="E1213" s="179">
        <v>43524</v>
      </c>
      <c r="F1213" s="187">
        <v>5252</v>
      </c>
      <c r="G1213" s="34">
        <v>7816</v>
      </c>
      <c r="H1213" s="180">
        <v>7237</v>
      </c>
      <c r="I1213" s="34"/>
      <c r="J1213" s="181">
        <f t="shared" si="0"/>
        <v>29.168765743073049</v>
      </c>
      <c r="K1213" s="182"/>
      <c r="L1213" s="182"/>
      <c r="M1213" s="182"/>
      <c r="N1213" s="182"/>
    </row>
    <row r="1214" spans="1:14" ht="15.75" customHeight="1" x14ac:dyDescent="0.3">
      <c r="A1214" s="34">
        <v>1213</v>
      </c>
      <c r="B1214" s="34">
        <v>167</v>
      </c>
      <c r="C1214" s="34">
        <v>337</v>
      </c>
      <c r="D1214" s="34">
        <v>4</v>
      </c>
      <c r="E1214" s="179">
        <v>43524</v>
      </c>
      <c r="F1214" s="187">
        <v>5280</v>
      </c>
      <c r="G1214" s="34">
        <v>8792</v>
      </c>
      <c r="H1214" s="180">
        <v>7715</v>
      </c>
      <c r="I1214" s="34">
        <v>7</v>
      </c>
      <c r="J1214" s="181">
        <f t="shared" si="0"/>
        <v>44.229979466119097</v>
      </c>
      <c r="K1214" s="182"/>
      <c r="L1214" s="182"/>
      <c r="M1214" s="182"/>
      <c r="N1214" s="182"/>
    </row>
    <row r="1215" spans="1:14" ht="15.75" customHeight="1" x14ac:dyDescent="0.3">
      <c r="A1215" s="34">
        <v>1214</v>
      </c>
      <c r="B1215" s="34">
        <v>168</v>
      </c>
      <c r="C1215" s="34">
        <v>337</v>
      </c>
      <c r="D1215" s="34">
        <v>4</v>
      </c>
      <c r="E1215" s="179">
        <v>43524</v>
      </c>
      <c r="F1215" s="187">
        <v>5212</v>
      </c>
      <c r="G1215" s="34">
        <v>8876</v>
      </c>
      <c r="H1215" s="180">
        <v>7734</v>
      </c>
      <c r="I1215" s="34"/>
      <c r="J1215" s="181">
        <f t="shared" si="0"/>
        <v>45.281522601110233</v>
      </c>
      <c r="K1215" s="182"/>
      <c r="L1215" s="182"/>
      <c r="M1215" s="182"/>
      <c r="N1215" s="182"/>
    </row>
    <row r="1216" spans="1:14" ht="15.75" customHeight="1" x14ac:dyDescent="0.3">
      <c r="A1216" s="34">
        <v>1215</v>
      </c>
      <c r="B1216" s="34">
        <v>169</v>
      </c>
      <c r="C1216" s="34">
        <v>338</v>
      </c>
      <c r="D1216" s="34">
        <v>4</v>
      </c>
      <c r="E1216" s="179">
        <v>43524</v>
      </c>
      <c r="F1216" s="187">
        <v>5223</v>
      </c>
      <c r="G1216" s="34">
        <v>9159</v>
      </c>
      <c r="H1216" s="180">
        <v>7753</v>
      </c>
      <c r="I1216" s="34">
        <v>8</v>
      </c>
      <c r="J1216" s="181">
        <f t="shared" si="0"/>
        <v>55.573122529644273</v>
      </c>
      <c r="K1216" s="182"/>
      <c r="L1216" s="182"/>
      <c r="M1216" s="182"/>
      <c r="N1216" s="182"/>
    </row>
    <row r="1217" spans="1:14" ht="15.75" customHeight="1" x14ac:dyDescent="0.3">
      <c r="A1217" s="34">
        <v>1216</v>
      </c>
      <c r="B1217" s="34">
        <v>170</v>
      </c>
      <c r="C1217" s="34">
        <v>338</v>
      </c>
      <c r="D1217" s="34">
        <v>4</v>
      </c>
      <c r="E1217" s="179">
        <v>43524</v>
      </c>
      <c r="F1217" s="187">
        <v>5223</v>
      </c>
      <c r="G1217" s="34">
        <v>9049</v>
      </c>
      <c r="H1217" s="180">
        <v>7686</v>
      </c>
      <c r="I1217" s="34"/>
      <c r="J1217" s="181">
        <f t="shared" si="0"/>
        <v>55.339017458384085</v>
      </c>
      <c r="K1217" s="182"/>
      <c r="L1217" s="182"/>
      <c r="M1217" s="182"/>
      <c r="N1217" s="182"/>
    </row>
    <row r="1218" spans="1:14" ht="15.75" customHeight="1" x14ac:dyDescent="0.3">
      <c r="A1218" s="34">
        <v>1217</v>
      </c>
      <c r="B1218" s="34">
        <v>171</v>
      </c>
      <c r="C1218" s="34">
        <v>345</v>
      </c>
      <c r="D1218" s="34">
        <v>4</v>
      </c>
      <c r="E1218" s="179">
        <v>43524</v>
      </c>
      <c r="F1218" s="187">
        <v>5259</v>
      </c>
      <c r="G1218" s="34">
        <v>8145</v>
      </c>
      <c r="H1218" s="180">
        <v>7156</v>
      </c>
      <c r="I1218" s="34">
        <v>11</v>
      </c>
      <c r="J1218" s="181">
        <f t="shared" si="0"/>
        <v>52.134949920927774</v>
      </c>
      <c r="K1218" s="182"/>
      <c r="L1218" s="182"/>
      <c r="M1218" s="182"/>
      <c r="N1218" s="182"/>
    </row>
    <row r="1219" spans="1:14" ht="15.75" customHeight="1" x14ac:dyDescent="0.3">
      <c r="A1219" s="34">
        <v>1218</v>
      </c>
      <c r="B1219" s="34">
        <v>172</v>
      </c>
      <c r="C1219" s="34">
        <v>345</v>
      </c>
      <c r="D1219" s="34">
        <v>4</v>
      </c>
      <c r="E1219" s="179">
        <v>43524</v>
      </c>
      <c r="F1219" s="187">
        <v>5274</v>
      </c>
      <c r="G1219" s="34">
        <v>8052</v>
      </c>
      <c r="H1219" s="180">
        <v>7130</v>
      </c>
      <c r="I1219" s="34"/>
      <c r="J1219" s="181">
        <f t="shared" si="0"/>
        <v>49.676724137931032</v>
      </c>
      <c r="K1219" s="182"/>
      <c r="L1219" s="182"/>
      <c r="M1219" s="182"/>
      <c r="N1219" s="182"/>
    </row>
    <row r="1220" spans="1:14" ht="15.75" customHeight="1" x14ac:dyDescent="0.3">
      <c r="A1220" s="34">
        <v>1219</v>
      </c>
      <c r="B1220" s="34">
        <v>173</v>
      </c>
      <c r="C1220" s="34">
        <v>347</v>
      </c>
      <c r="D1220" s="34">
        <v>4</v>
      </c>
      <c r="E1220" s="179">
        <v>43524</v>
      </c>
      <c r="F1220" s="187">
        <v>5227</v>
      </c>
      <c r="G1220" s="34">
        <v>8419</v>
      </c>
      <c r="H1220" s="180">
        <v>7416</v>
      </c>
      <c r="I1220" s="34">
        <v>8</v>
      </c>
      <c r="J1220" s="181">
        <f t="shared" si="0"/>
        <v>45.820009136592049</v>
      </c>
      <c r="K1220" s="182"/>
      <c r="L1220" s="182"/>
      <c r="M1220" s="182"/>
      <c r="N1220" s="182"/>
    </row>
    <row r="1221" spans="1:14" ht="15.75" customHeight="1" x14ac:dyDescent="0.3">
      <c r="A1221" s="34">
        <v>1220</v>
      </c>
      <c r="B1221" s="34">
        <v>174</v>
      </c>
      <c r="C1221" s="34">
        <v>347</v>
      </c>
      <c r="D1221" s="34">
        <v>4</v>
      </c>
      <c r="E1221" s="179">
        <v>43524</v>
      </c>
      <c r="F1221" s="187">
        <v>5182</v>
      </c>
      <c r="G1221" s="34">
        <v>8425</v>
      </c>
      <c r="H1221" s="180">
        <v>7424</v>
      </c>
      <c r="I1221" s="34"/>
      <c r="J1221" s="181">
        <f t="shared" si="0"/>
        <v>44.647636039250671</v>
      </c>
      <c r="K1221" s="182"/>
      <c r="L1221" s="182"/>
      <c r="M1221" s="182"/>
      <c r="N1221" s="182"/>
    </row>
    <row r="1222" spans="1:14" ht="15.75" customHeight="1" x14ac:dyDescent="0.3">
      <c r="A1222" s="34">
        <v>1221</v>
      </c>
      <c r="B1222" s="34">
        <v>175</v>
      </c>
      <c r="C1222" s="34">
        <v>348</v>
      </c>
      <c r="D1222" s="34">
        <v>4</v>
      </c>
      <c r="E1222" s="179">
        <v>43524</v>
      </c>
      <c r="F1222" s="187">
        <v>5280</v>
      </c>
      <c r="G1222" s="34">
        <v>8309</v>
      </c>
      <c r="H1222" s="180">
        <v>7464</v>
      </c>
      <c r="I1222" s="34">
        <v>8</v>
      </c>
      <c r="J1222" s="181">
        <f t="shared" si="0"/>
        <v>38.69047619047619</v>
      </c>
      <c r="K1222" s="182"/>
      <c r="L1222" s="182"/>
      <c r="M1222" s="182"/>
      <c r="N1222" s="182"/>
    </row>
    <row r="1223" spans="1:14" ht="15.75" customHeight="1" x14ac:dyDescent="0.3">
      <c r="A1223" s="34">
        <v>1222</v>
      </c>
      <c r="B1223" s="34">
        <v>176</v>
      </c>
      <c r="C1223" s="34">
        <v>348</v>
      </c>
      <c r="D1223" s="34">
        <v>4</v>
      </c>
      <c r="E1223" s="179">
        <v>43524</v>
      </c>
      <c r="F1223" s="187">
        <v>5193</v>
      </c>
      <c r="G1223" s="34">
        <v>8225</v>
      </c>
      <c r="H1223" s="180">
        <v>7363</v>
      </c>
      <c r="I1223" s="34"/>
      <c r="J1223" s="181">
        <f t="shared" si="0"/>
        <v>39.723502304147466</v>
      </c>
      <c r="K1223" s="182"/>
      <c r="L1223" s="182"/>
      <c r="M1223" s="182"/>
      <c r="N1223" s="182"/>
    </row>
    <row r="1224" spans="1:14" ht="15.75" customHeight="1" x14ac:dyDescent="0.3">
      <c r="A1224" s="34">
        <v>1223</v>
      </c>
      <c r="B1224" s="34">
        <v>177</v>
      </c>
      <c r="C1224" s="34">
        <v>350</v>
      </c>
      <c r="D1224" s="34">
        <v>4</v>
      </c>
      <c r="E1224" s="179">
        <v>43524</v>
      </c>
      <c r="F1224" s="187">
        <v>5259</v>
      </c>
      <c r="G1224" s="34">
        <v>8588</v>
      </c>
      <c r="H1224" s="180">
        <v>7861</v>
      </c>
      <c r="I1224" s="34">
        <v>8</v>
      </c>
      <c r="J1224" s="181">
        <f t="shared" si="0"/>
        <v>27.940046118370482</v>
      </c>
      <c r="K1224" s="182"/>
      <c r="L1224" s="182"/>
      <c r="M1224" s="182"/>
      <c r="N1224" s="182"/>
    </row>
    <row r="1225" spans="1:14" ht="15.75" customHeight="1" x14ac:dyDescent="0.3">
      <c r="A1225" s="34">
        <v>1224</v>
      </c>
      <c r="B1225" s="34">
        <v>178</v>
      </c>
      <c r="C1225" s="34">
        <v>350</v>
      </c>
      <c r="D1225" s="34">
        <v>4</v>
      </c>
      <c r="E1225" s="179">
        <v>43524</v>
      </c>
      <c r="F1225" s="187">
        <v>5226</v>
      </c>
      <c r="G1225" s="34">
        <v>8770</v>
      </c>
      <c r="H1225" s="180">
        <v>7932</v>
      </c>
      <c r="I1225" s="34"/>
      <c r="J1225" s="181">
        <f t="shared" si="0"/>
        <v>30.968218773096822</v>
      </c>
      <c r="K1225" s="182"/>
      <c r="L1225" s="182"/>
      <c r="M1225" s="182"/>
      <c r="N1225" s="182"/>
    </row>
    <row r="1226" spans="1:14" ht="15.75" customHeight="1" x14ac:dyDescent="0.3">
      <c r="A1226" s="34">
        <v>1225</v>
      </c>
      <c r="B1226" s="34">
        <v>179</v>
      </c>
      <c r="C1226" s="34">
        <v>359</v>
      </c>
      <c r="D1226" s="34">
        <v>4</v>
      </c>
      <c r="E1226" s="179">
        <v>43524</v>
      </c>
      <c r="F1226" s="187">
        <v>5180</v>
      </c>
      <c r="G1226" s="34">
        <v>8868</v>
      </c>
      <c r="H1226" s="180">
        <v>7222</v>
      </c>
      <c r="I1226" s="34">
        <v>10</v>
      </c>
      <c r="J1226" s="181">
        <f t="shared" si="0"/>
        <v>80.607247796278159</v>
      </c>
      <c r="K1226" s="182"/>
      <c r="L1226" s="182"/>
      <c r="M1226" s="182"/>
      <c r="N1226" s="182"/>
    </row>
    <row r="1227" spans="1:14" ht="15.75" customHeight="1" x14ac:dyDescent="0.3">
      <c r="A1227" s="34">
        <v>1226</v>
      </c>
      <c r="B1227" s="34">
        <v>180</v>
      </c>
      <c r="C1227" s="34">
        <v>359</v>
      </c>
      <c r="D1227" s="34">
        <v>4</v>
      </c>
      <c r="E1227" s="179">
        <v>43524</v>
      </c>
      <c r="F1227" s="187">
        <v>5282</v>
      </c>
      <c r="G1227" s="34">
        <v>7971</v>
      </c>
      <c r="H1227" s="180">
        <v>7312</v>
      </c>
      <c r="I1227" s="34"/>
      <c r="J1227" s="181">
        <f t="shared" si="0"/>
        <v>32.463054187192121</v>
      </c>
      <c r="K1227" s="182"/>
      <c r="L1227" s="182"/>
      <c r="M1227" s="182"/>
      <c r="N1227" s="182"/>
    </row>
    <row r="1228" spans="1:14" ht="15.75" customHeight="1" x14ac:dyDescent="0.3">
      <c r="A1228" s="34">
        <v>1227</v>
      </c>
      <c r="B1228" s="34">
        <v>181</v>
      </c>
      <c r="C1228" s="34">
        <v>360</v>
      </c>
      <c r="D1228" s="34">
        <v>4</v>
      </c>
      <c r="E1228" s="179">
        <v>43524</v>
      </c>
      <c r="F1228" s="187">
        <v>5244</v>
      </c>
      <c r="G1228" s="34">
        <v>7486</v>
      </c>
      <c r="H1228" s="180">
        <v>7061</v>
      </c>
      <c r="I1228" s="34">
        <v>7</v>
      </c>
      <c r="J1228" s="181">
        <f t="shared" si="0"/>
        <v>23.390203632361033</v>
      </c>
      <c r="K1228" s="182"/>
      <c r="L1228" s="182"/>
      <c r="M1228" s="182"/>
      <c r="N1228" s="182"/>
    </row>
    <row r="1229" spans="1:14" ht="15.75" customHeight="1" x14ac:dyDescent="0.3">
      <c r="A1229" s="34">
        <v>1228</v>
      </c>
      <c r="B1229" s="34">
        <v>182</v>
      </c>
      <c r="C1229" s="34">
        <v>360</v>
      </c>
      <c r="D1229" s="34">
        <v>4</v>
      </c>
      <c r="E1229" s="179">
        <v>43524</v>
      </c>
      <c r="F1229" s="187">
        <v>5301</v>
      </c>
      <c r="G1229" s="34">
        <v>7490</v>
      </c>
      <c r="H1229" s="180">
        <v>7076</v>
      </c>
      <c r="I1229" s="34"/>
      <c r="J1229" s="181">
        <f t="shared" si="0"/>
        <v>23.323943661971828</v>
      </c>
      <c r="K1229" s="182"/>
      <c r="L1229" s="182"/>
      <c r="M1229" s="182"/>
      <c r="N1229" s="182"/>
    </row>
    <row r="1230" spans="1:14" ht="15.75" customHeight="1" x14ac:dyDescent="0.3">
      <c r="A1230" s="34">
        <v>1229</v>
      </c>
      <c r="B1230" s="34">
        <v>183</v>
      </c>
      <c r="C1230" s="34">
        <v>361</v>
      </c>
      <c r="D1230" s="34">
        <v>4</v>
      </c>
      <c r="E1230" s="179">
        <v>43524</v>
      </c>
      <c r="F1230" s="187">
        <v>5192</v>
      </c>
      <c r="G1230" s="34">
        <v>8887</v>
      </c>
      <c r="H1230" s="180">
        <v>7905</v>
      </c>
      <c r="I1230" s="34">
        <v>8</v>
      </c>
      <c r="J1230" s="181">
        <f t="shared" si="0"/>
        <v>36.196092886103941</v>
      </c>
      <c r="K1230" s="182"/>
      <c r="L1230" s="182"/>
      <c r="M1230" s="182"/>
      <c r="N1230" s="182"/>
    </row>
    <row r="1231" spans="1:14" ht="15.75" customHeight="1" x14ac:dyDescent="0.3">
      <c r="A1231" s="34">
        <v>1230</v>
      </c>
      <c r="B1231" s="34">
        <v>184</v>
      </c>
      <c r="C1231" s="34">
        <v>361</v>
      </c>
      <c r="D1231" s="34">
        <v>4</v>
      </c>
      <c r="E1231" s="179">
        <v>43524</v>
      </c>
      <c r="F1231" s="187">
        <v>5243</v>
      </c>
      <c r="G1231" s="34">
        <v>8752</v>
      </c>
      <c r="H1231" s="180">
        <v>7857</v>
      </c>
      <c r="I1231" s="34"/>
      <c r="J1231" s="181">
        <f t="shared" si="0"/>
        <v>34.238714613618974</v>
      </c>
      <c r="K1231" s="182"/>
      <c r="L1231" s="182"/>
      <c r="M1231" s="182"/>
      <c r="N1231" s="182"/>
    </row>
    <row r="1232" spans="1:14" ht="15.75" customHeight="1" x14ac:dyDescent="0.3">
      <c r="A1232" s="34">
        <v>1231</v>
      </c>
      <c r="B1232" s="34">
        <v>185</v>
      </c>
      <c r="C1232" s="34">
        <v>362</v>
      </c>
      <c r="D1232" s="34">
        <v>4</v>
      </c>
      <c r="E1232" s="179">
        <v>43524</v>
      </c>
      <c r="F1232" s="187">
        <v>5288</v>
      </c>
      <c r="G1232" s="34">
        <v>6985</v>
      </c>
      <c r="H1232" s="180">
        <v>6672</v>
      </c>
      <c r="I1232" s="34">
        <v>6</v>
      </c>
      <c r="J1232" s="181">
        <f t="shared" si="0"/>
        <v>22.615606936416185</v>
      </c>
      <c r="K1232" s="182"/>
      <c r="L1232" s="182"/>
      <c r="M1232" s="182"/>
      <c r="N1232" s="182"/>
    </row>
    <row r="1233" spans="1:14" ht="15.75" customHeight="1" x14ac:dyDescent="0.3">
      <c r="A1233" s="34">
        <v>1232</v>
      </c>
      <c r="B1233" s="34">
        <v>186</v>
      </c>
      <c r="C1233" s="34">
        <v>362</v>
      </c>
      <c r="D1233" s="34">
        <v>4</v>
      </c>
      <c r="E1233" s="179">
        <v>43524</v>
      </c>
      <c r="F1233" s="187">
        <v>5251</v>
      </c>
      <c r="G1233" s="34">
        <v>6912</v>
      </c>
      <c r="H1233" s="180">
        <v>6602</v>
      </c>
      <c r="I1233" s="34"/>
      <c r="J1233" s="181">
        <f t="shared" si="0"/>
        <v>22.945965951147297</v>
      </c>
      <c r="K1233" s="182"/>
      <c r="L1233" s="182"/>
      <c r="M1233" s="182"/>
      <c r="N1233" s="182"/>
    </row>
    <row r="1234" spans="1:14" ht="15.75" customHeight="1" x14ac:dyDescent="0.3">
      <c r="A1234" s="34">
        <v>1233</v>
      </c>
      <c r="B1234" s="34">
        <v>187</v>
      </c>
      <c r="C1234" s="34">
        <v>363</v>
      </c>
      <c r="D1234" s="34">
        <v>4</v>
      </c>
      <c r="E1234" s="179">
        <v>43524</v>
      </c>
      <c r="F1234" s="187">
        <v>5214</v>
      </c>
      <c r="G1234" s="34">
        <v>7914</v>
      </c>
      <c r="H1234" s="180">
        <v>7283</v>
      </c>
      <c r="I1234" s="34">
        <v>9</v>
      </c>
      <c r="J1234" s="181">
        <f t="shared" si="0"/>
        <v>30.497825036249399</v>
      </c>
      <c r="K1234" s="182"/>
      <c r="L1234" s="182"/>
      <c r="M1234" s="182"/>
      <c r="N1234" s="182"/>
    </row>
    <row r="1235" spans="1:14" ht="15.75" customHeight="1" x14ac:dyDescent="0.3">
      <c r="A1235" s="34">
        <v>1234</v>
      </c>
      <c r="B1235" s="34">
        <v>188</v>
      </c>
      <c r="C1235" s="34">
        <v>363</v>
      </c>
      <c r="D1235" s="34">
        <v>4</v>
      </c>
      <c r="E1235" s="179">
        <v>43524</v>
      </c>
      <c r="F1235" s="187">
        <v>5267</v>
      </c>
      <c r="G1235" s="34">
        <v>7874</v>
      </c>
      <c r="H1235" s="180">
        <v>7219</v>
      </c>
      <c r="I1235" s="34"/>
      <c r="J1235" s="181">
        <f t="shared" si="0"/>
        <v>33.555327868852459</v>
      </c>
      <c r="K1235" s="182"/>
      <c r="L1235" s="182"/>
      <c r="M1235" s="182"/>
      <c r="N1235" s="182"/>
    </row>
    <row r="1236" spans="1:14" ht="15.75" customHeight="1" x14ac:dyDescent="0.3">
      <c r="A1236" s="34">
        <v>1235</v>
      </c>
      <c r="B1236" s="34">
        <v>189</v>
      </c>
      <c r="C1236" s="34">
        <v>375</v>
      </c>
      <c r="D1236" s="34">
        <v>4</v>
      </c>
      <c r="E1236" s="179">
        <v>43524</v>
      </c>
      <c r="F1236" s="187">
        <v>5261</v>
      </c>
      <c r="G1236" s="34">
        <v>7788</v>
      </c>
      <c r="H1236" s="180">
        <v>7126</v>
      </c>
      <c r="I1236" s="34">
        <v>8</v>
      </c>
      <c r="J1236" s="181">
        <f t="shared" si="0"/>
        <v>35.495978552278821</v>
      </c>
      <c r="K1236" s="182"/>
      <c r="L1236" s="182"/>
      <c r="M1236" s="182"/>
      <c r="N1236" s="182"/>
    </row>
    <row r="1237" spans="1:14" ht="15.75" customHeight="1" x14ac:dyDescent="0.3">
      <c r="A1237" s="34">
        <v>1236</v>
      </c>
      <c r="B1237" s="34">
        <v>190</v>
      </c>
      <c r="C1237" s="34">
        <v>375</v>
      </c>
      <c r="D1237" s="34">
        <v>4</v>
      </c>
      <c r="E1237" s="179">
        <v>43524</v>
      </c>
      <c r="F1237" s="187">
        <v>5238</v>
      </c>
      <c r="G1237" s="34">
        <v>7558</v>
      </c>
      <c r="H1237" s="180">
        <v>6990</v>
      </c>
      <c r="I1237" s="34"/>
      <c r="J1237" s="181">
        <f t="shared" si="0"/>
        <v>32.420091324200911</v>
      </c>
      <c r="K1237" s="182"/>
      <c r="L1237" s="182"/>
      <c r="M1237" s="182"/>
      <c r="N1237" s="182"/>
    </row>
    <row r="1238" spans="1:14" ht="15.75" customHeight="1" x14ac:dyDescent="0.3">
      <c r="A1238" s="34">
        <v>1237</v>
      </c>
      <c r="B1238" s="34">
        <v>191</v>
      </c>
      <c r="C1238" s="34">
        <v>377</v>
      </c>
      <c r="D1238" s="34">
        <v>4</v>
      </c>
      <c r="E1238" s="179">
        <v>43524</v>
      </c>
      <c r="F1238" s="187">
        <v>5280</v>
      </c>
      <c r="G1238" s="34">
        <v>8577</v>
      </c>
      <c r="H1238" s="180">
        <v>7571</v>
      </c>
      <c r="I1238" s="34">
        <v>11</v>
      </c>
      <c r="J1238" s="181">
        <f t="shared" si="0"/>
        <v>43.91095591444784</v>
      </c>
      <c r="K1238" s="182"/>
      <c r="L1238" s="182"/>
      <c r="M1238" s="182"/>
      <c r="N1238" s="182"/>
    </row>
    <row r="1239" spans="1:14" ht="15.75" customHeight="1" x14ac:dyDescent="0.3">
      <c r="A1239" s="34">
        <v>1238</v>
      </c>
      <c r="B1239" s="34">
        <v>192</v>
      </c>
      <c r="C1239" s="34">
        <v>377</v>
      </c>
      <c r="D1239" s="34">
        <v>4</v>
      </c>
      <c r="E1239" s="179">
        <v>43524</v>
      </c>
      <c r="F1239" s="187">
        <v>5241</v>
      </c>
      <c r="G1239" s="34">
        <v>8307</v>
      </c>
      <c r="H1239" s="180">
        <v>7475</v>
      </c>
      <c r="I1239" s="34"/>
      <c r="J1239" s="181">
        <f t="shared" si="0"/>
        <v>37.242614145031332</v>
      </c>
      <c r="K1239" s="182"/>
      <c r="L1239" s="182"/>
      <c r="M1239" s="182"/>
      <c r="N1239" s="182"/>
    </row>
    <row r="1240" spans="1:14" ht="15.75" customHeight="1" x14ac:dyDescent="0.3">
      <c r="A1240" s="34">
        <v>1239</v>
      </c>
      <c r="B1240" s="34">
        <v>193</v>
      </c>
      <c r="C1240" s="34">
        <v>378</v>
      </c>
      <c r="D1240" s="34">
        <v>4</v>
      </c>
      <c r="E1240" s="179">
        <v>43524</v>
      </c>
      <c r="F1240" s="187">
        <v>5263</v>
      </c>
      <c r="G1240" s="34">
        <v>7920</v>
      </c>
      <c r="H1240" s="180">
        <v>7197</v>
      </c>
      <c r="I1240" s="34">
        <v>7</v>
      </c>
      <c r="J1240" s="181">
        <f t="shared" si="0"/>
        <v>37.383660806618408</v>
      </c>
      <c r="K1240" s="182"/>
      <c r="L1240" s="182"/>
      <c r="M1240" s="182"/>
      <c r="N1240" s="182"/>
    </row>
    <row r="1241" spans="1:14" ht="15.75" customHeight="1" x14ac:dyDescent="0.3">
      <c r="A1241" s="34">
        <v>1240</v>
      </c>
      <c r="B1241" s="34">
        <v>194</v>
      </c>
      <c r="C1241" s="34">
        <v>378</v>
      </c>
      <c r="D1241" s="34">
        <v>4</v>
      </c>
      <c r="E1241" s="179">
        <v>43524</v>
      </c>
      <c r="F1241" s="187">
        <v>5207</v>
      </c>
      <c r="G1241" s="34">
        <v>7940</v>
      </c>
      <c r="H1241" s="180">
        <v>7206</v>
      </c>
      <c r="I1241" s="34"/>
      <c r="J1241" s="181">
        <f t="shared" si="0"/>
        <v>36.718359179589797</v>
      </c>
      <c r="K1241" s="182"/>
      <c r="L1241" s="182"/>
      <c r="M1241" s="182"/>
      <c r="N1241" s="182"/>
    </row>
    <row r="1242" spans="1:14" ht="15.75" customHeight="1" x14ac:dyDescent="0.3">
      <c r="A1242" s="34">
        <v>1241</v>
      </c>
      <c r="B1242" s="34">
        <v>195</v>
      </c>
      <c r="C1242" s="34">
        <v>379</v>
      </c>
      <c r="D1242" s="34">
        <v>4</v>
      </c>
      <c r="E1242" s="179">
        <v>43524</v>
      </c>
      <c r="F1242" s="187">
        <v>5277</v>
      </c>
      <c r="G1242" s="34">
        <v>8409</v>
      </c>
      <c r="H1242" s="180">
        <v>7668</v>
      </c>
      <c r="I1242" s="34">
        <v>7</v>
      </c>
      <c r="J1242" s="181">
        <f t="shared" si="0"/>
        <v>30.991217063989961</v>
      </c>
      <c r="K1242" s="182"/>
      <c r="L1242" s="182"/>
      <c r="M1242" s="182"/>
      <c r="N1242" s="182"/>
    </row>
    <row r="1243" spans="1:14" ht="15.75" customHeight="1" x14ac:dyDescent="0.3">
      <c r="A1243" s="34">
        <v>1242</v>
      </c>
      <c r="B1243" s="34">
        <v>196</v>
      </c>
      <c r="C1243" s="34">
        <v>379</v>
      </c>
      <c r="D1243" s="34">
        <v>4</v>
      </c>
      <c r="E1243" s="179">
        <v>43524</v>
      </c>
      <c r="F1243" s="187">
        <v>5243</v>
      </c>
      <c r="G1243" s="34">
        <v>8269</v>
      </c>
      <c r="H1243" s="180">
        <v>7576</v>
      </c>
      <c r="I1243" s="34"/>
      <c r="J1243" s="181">
        <f t="shared" si="0"/>
        <v>29.704243463351908</v>
      </c>
      <c r="K1243" s="182"/>
      <c r="L1243" s="182"/>
      <c r="M1243" s="182"/>
      <c r="N1243" s="182"/>
    </row>
    <row r="1244" spans="1:14" ht="15.75" customHeight="1" x14ac:dyDescent="0.3">
      <c r="A1244" s="34">
        <v>1243</v>
      </c>
      <c r="B1244" s="34">
        <v>197</v>
      </c>
      <c r="C1244" s="34">
        <v>380</v>
      </c>
      <c r="D1244" s="34">
        <v>4</v>
      </c>
      <c r="E1244" s="179">
        <v>43524</v>
      </c>
      <c r="F1244" s="187">
        <v>5252</v>
      </c>
      <c r="G1244" s="34">
        <v>6296</v>
      </c>
      <c r="H1244" s="180">
        <v>6081</v>
      </c>
      <c r="I1244" s="34">
        <v>8</v>
      </c>
      <c r="J1244" s="181">
        <f t="shared" si="0"/>
        <v>25.934861278648974</v>
      </c>
      <c r="K1244" s="182"/>
      <c r="L1244" s="182"/>
      <c r="M1244" s="182"/>
      <c r="N1244" s="182"/>
    </row>
    <row r="1245" spans="1:14" ht="15.75" customHeight="1" x14ac:dyDescent="0.3">
      <c r="A1245" s="34">
        <v>1244</v>
      </c>
      <c r="B1245" s="34">
        <v>198</v>
      </c>
      <c r="C1245" s="34">
        <v>380</v>
      </c>
      <c r="D1245" s="34">
        <v>4</v>
      </c>
      <c r="E1245" s="179">
        <v>43524</v>
      </c>
      <c r="F1245" s="187">
        <v>5320</v>
      </c>
      <c r="G1245" s="34">
        <v>6302</v>
      </c>
      <c r="H1245" s="180">
        <v>6110</v>
      </c>
      <c r="I1245" s="34"/>
      <c r="J1245" s="181">
        <f t="shared" si="0"/>
        <v>24.303797468354428</v>
      </c>
      <c r="K1245" s="182"/>
      <c r="L1245" s="182"/>
      <c r="M1245" s="182"/>
      <c r="N1245" s="182"/>
    </row>
    <row r="1246" spans="1:14" ht="15.75" customHeight="1" x14ac:dyDescent="0.3">
      <c r="A1246" s="34">
        <v>1245</v>
      </c>
      <c r="B1246" s="34">
        <v>199</v>
      </c>
      <c r="C1246" s="34">
        <v>383</v>
      </c>
      <c r="D1246" s="34">
        <v>4</v>
      </c>
      <c r="E1246" s="179">
        <v>43524</v>
      </c>
      <c r="F1246" s="180">
        <v>5262</v>
      </c>
      <c r="G1246" s="34">
        <v>9024</v>
      </c>
      <c r="H1246" s="180">
        <v>8085</v>
      </c>
      <c r="I1246" s="34">
        <v>8</v>
      </c>
      <c r="J1246" s="181">
        <f t="shared" si="0"/>
        <v>33.262486716259296</v>
      </c>
      <c r="K1246" s="182"/>
      <c r="L1246" s="182"/>
      <c r="M1246" s="182"/>
      <c r="N1246" s="182"/>
    </row>
    <row r="1247" spans="1:14" ht="15.75" customHeight="1" x14ac:dyDescent="0.3">
      <c r="A1247" s="34">
        <v>1246</v>
      </c>
      <c r="B1247" s="34">
        <v>200</v>
      </c>
      <c r="C1247" s="34">
        <v>383</v>
      </c>
      <c r="D1247" s="34">
        <v>4</v>
      </c>
      <c r="E1247" s="179">
        <v>43524</v>
      </c>
      <c r="F1247" s="180">
        <v>5181</v>
      </c>
      <c r="G1247" s="34">
        <v>9057</v>
      </c>
      <c r="H1247" s="180">
        <v>8024</v>
      </c>
      <c r="I1247" s="34"/>
      <c r="J1247" s="181">
        <f t="shared" si="0"/>
        <v>36.33485754484699</v>
      </c>
      <c r="K1247" s="182"/>
      <c r="L1247" s="182"/>
      <c r="M1247" s="182"/>
      <c r="N1247" s="182"/>
    </row>
    <row r="1248" spans="1:14" ht="15.75" customHeight="1" x14ac:dyDescent="0.3">
      <c r="A1248" s="34">
        <v>1247</v>
      </c>
      <c r="B1248" s="34">
        <v>201</v>
      </c>
      <c r="C1248" s="34">
        <v>385</v>
      </c>
      <c r="D1248" s="34">
        <v>4</v>
      </c>
      <c r="E1248" s="179">
        <v>43524</v>
      </c>
      <c r="F1248" s="180">
        <v>5254</v>
      </c>
      <c r="G1248" s="34">
        <v>8060</v>
      </c>
      <c r="H1248" s="180">
        <v>7408</v>
      </c>
      <c r="I1248" s="34">
        <v>7</v>
      </c>
      <c r="J1248" s="181">
        <f t="shared" si="0"/>
        <v>30.269266480965644</v>
      </c>
      <c r="K1248" s="182"/>
      <c r="L1248" s="182"/>
      <c r="M1248" s="182"/>
      <c r="N1248" s="182"/>
    </row>
    <row r="1249" spans="1:14" ht="15.75" customHeight="1" x14ac:dyDescent="0.3">
      <c r="A1249" s="34">
        <v>1248</v>
      </c>
      <c r="B1249" s="34">
        <v>202</v>
      </c>
      <c r="C1249" s="34">
        <v>385</v>
      </c>
      <c r="D1249" s="34">
        <v>4</v>
      </c>
      <c r="E1249" s="179">
        <v>43524</v>
      </c>
      <c r="F1249" s="180">
        <v>5275</v>
      </c>
      <c r="G1249" s="34">
        <v>7989</v>
      </c>
      <c r="H1249" s="180">
        <v>7358</v>
      </c>
      <c r="I1249" s="34"/>
      <c r="J1249" s="181">
        <f t="shared" si="0"/>
        <v>30.292846855496879</v>
      </c>
      <c r="K1249" s="182"/>
      <c r="L1249" s="182"/>
      <c r="M1249" s="182"/>
      <c r="N1249" s="182"/>
    </row>
    <row r="1250" spans="1:14" ht="15.75" customHeight="1" x14ac:dyDescent="0.3">
      <c r="A1250" s="34">
        <v>1249</v>
      </c>
      <c r="B1250" s="34">
        <v>203</v>
      </c>
      <c r="C1250" s="34">
        <v>392</v>
      </c>
      <c r="D1250" s="34">
        <v>4</v>
      </c>
      <c r="E1250" s="179">
        <v>43524</v>
      </c>
      <c r="F1250" s="180">
        <v>5215</v>
      </c>
      <c r="G1250" s="34">
        <v>8532</v>
      </c>
      <c r="H1250" s="180">
        <v>7888</v>
      </c>
      <c r="I1250" s="34">
        <v>10</v>
      </c>
      <c r="J1250" s="181">
        <f t="shared" si="0"/>
        <v>24.092779648335206</v>
      </c>
      <c r="K1250" s="182"/>
      <c r="L1250" s="182"/>
      <c r="M1250" s="182"/>
      <c r="N1250" s="182"/>
    </row>
    <row r="1251" spans="1:14" ht="15.75" customHeight="1" x14ac:dyDescent="0.3">
      <c r="A1251" s="34">
        <v>1250</v>
      </c>
      <c r="B1251" s="34">
        <v>204</v>
      </c>
      <c r="C1251" s="34">
        <v>392</v>
      </c>
      <c r="D1251" s="34">
        <v>4</v>
      </c>
      <c r="E1251" s="179">
        <v>43524</v>
      </c>
      <c r="F1251" s="180">
        <v>5239</v>
      </c>
      <c r="G1251" s="34">
        <v>8814</v>
      </c>
      <c r="H1251" s="180">
        <v>8107</v>
      </c>
      <c r="I1251" s="34"/>
      <c r="J1251" s="181">
        <f t="shared" si="0"/>
        <v>24.651324965132495</v>
      </c>
      <c r="K1251" s="182"/>
      <c r="L1251" s="182"/>
      <c r="M1251" s="182"/>
      <c r="N1251" s="182"/>
    </row>
    <row r="1252" spans="1:14" ht="15.75" customHeight="1" x14ac:dyDescent="0.3">
      <c r="A1252" s="34">
        <v>1251</v>
      </c>
      <c r="B1252" s="34">
        <v>205</v>
      </c>
      <c r="C1252" s="34">
        <v>399</v>
      </c>
      <c r="D1252" s="34">
        <v>4</v>
      </c>
      <c r="E1252" s="179">
        <v>43524</v>
      </c>
      <c r="F1252" s="180">
        <v>5204</v>
      </c>
      <c r="G1252" s="34">
        <v>8152</v>
      </c>
      <c r="H1252" s="180">
        <v>7533</v>
      </c>
      <c r="I1252" s="34">
        <v>8</v>
      </c>
      <c r="J1252" s="181">
        <f t="shared" si="0"/>
        <v>26.57793044224989</v>
      </c>
      <c r="K1252" s="182"/>
      <c r="L1252" s="182"/>
      <c r="M1252" s="182"/>
      <c r="N1252" s="182"/>
    </row>
    <row r="1253" spans="1:14" ht="15.75" customHeight="1" x14ac:dyDescent="0.3">
      <c r="A1253" s="34">
        <v>1252</v>
      </c>
      <c r="B1253" s="34">
        <v>206</v>
      </c>
      <c r="C1253" s="34">
        <v>399</v>
      </c>
      <c r="D1253" s="34">
        <v>4</v>
      </c>
      <c r="E1253" s="179">
        <v>43524</v>
      </c>
      <c r="F1253" s="180">
        <v>5233</v>
      </c>
      <c r="G1253" s="34">
        <v>8204</v>
      </c>
      <c r="H1253" s="180">
        <v>7547</v>
      </c>
      <c r="I1253" s="34"/>
      <c r="J1253" s="181">
        <f t="shared" si="0"/>
        <v>28.392394122731201</v>
      </c>
      <c r="K1253" s="182"/>
      <c r="L1253" s="182"/>
      <c r="M1253" s="182"/>
      <c r="N1253" s="182"/>
    </row>
    <row r="1254" spans="1:14" ht="15.75" customHeight="1" x14ac:dyDescent="0.3">
      <c r="A1254" s="34">
        <v>1253</v>
      </c>
      <c r="B1254" s="34">
        <v>207</v>
      </c>
      <c r="C1254" s="34">
        <v>403</v>
      </c>
      <c r="D1254" s="34">
        <v>4</v>
      </c>
      <c r="E1254" s="179">
        <v>43524</v>
      </c>
      <c r="F1254" s="180">
        <v>5236</v>
      </c>
      <c r="G1254" s="34">
        <v>8255</v>
      </c>
      <c r="H1254" s="180">
        <v>7484</v>
      </c>
      <c r="I1254" s="34">
        <v>10</v>
      </c>
      <c r="J1254" s="181">
        <f t="shared" si="0"/>
        <v>34.297153024911033</v>
      </c>
      <c r="K1254" s="182"/>
      <c r="L1254" s="182"/>
      <c r="M1254" s="182"/>
      <c r="N1254" s="182"/>
    </row>
    <row r="1255" spans="1:14" ht="15.75" customHeight="1" x14ac:dyDescent="0.3">
      <c r="A1255" s="34">
        <v>1254</v>
      </c>
      <c r="B1255" s="34">
        <v>208</v>
      </c>
      <c r="C1255" s="34">
        <v>403</v>
      </c>
      <c r="D1255" s="34">
        <v>4</v>
      </c>
      <c r="E1255" s="179">
        <v>43524</v>
      </c>
      <c r="F1255" s="180">
        <v>5202</v>
      </c>
      <c r="G1255" s="34">
        <v>8313</v>
      </c>
      <c r="H1255" s="180">
        <v>7517</v>
      </c>
      <c r="I1255" s="34"/>
      <c r="J1255" s="181">
        <f t="shared" si="0"/>
        <v>34.384449244060477</v>
      </c>
      <c r="K1255" s="182"/>
      <c r="L1255" s="182"/>
      <c r="M1255" s="182"/>
      <c r="N1255" s="182"/>
    </row>
    <row r="1256" spans="1:14" ht="15.75" customHeight="1" x14ac:dyDescent="0.3">
      <c r="A1256" s="34">
        <v>1255</v>
      </c>
      <c r="B1256" s="34">
        <v>209</v>
      </c>
      <c r="C1256" s="34">
        <v>408</v>
      </c>
      <c r="D1256" s="34">
        <v>4</v>
      </c>
      <c r="E1256" s="179">
        <v>43524</v>
      </c>
      <c r="F1256" s="180">
        <v>5228</v>
      </c>
      <c r="G1256" s="34">
        <v>8220</v>
      </c>
      <c r="H1256" s="180">
        <v>7506</v>
      </c>
      <c r="I1256" s="34">
        <v>11</v>
      </c>
      <c r="J1256" s="181">
        <f t="shared" si="0"/>
        <v>31.343283582089555</v>
      </c>
      <c r="K1256" s="182"/>
      <c r="L1256" s="182"/>
      <c r="M1256" s="182"/>
      <c r="N1256" s="182"/>
    </row>
    <row r="1257" spans="1:14" ht="15.75" customHeight="1" x14ac:dyDescent="0.3">
      <c r="A1257" s="34">
        <v>1256</v>
      </c>
      <c r="B1257" s="34">
        <v>210</v>
      </c>
      <c r="C1257" s="34">
        <v>408</v>
      </c>
      <c r="D1257" s="34">
        <v>4</v>
      </c>
      <c r="E1257" s="179">
        <v>43524</v>
      </c>
      <c r="F1257" s="180">
        <v>5223</v>
      </c>
      <c r="G1257" s="34">
        <v>8291</v>
      </c>
      <c r="H1257" s="180">
        <v>7591</v>
      </c>
      <c r="I1257" s="34"/>
      <c r="J1257" s="181">
        <f t="shared" si="0"/>
        <v>29.560810810810811</v>
      </c>
      <c r="K1257" s="182"/>
      <c r="L1257" s="182"/>
      <c r="M1257" s="182"/>
      <c r="N1257" s="182"/>
    </row>
    <row r="1258" spans="1:14" ht="15.75" customHeight="1" x14ac:dyDescent="0.3">
      <c r="A1258" s="34">
        <v>1257</v>
      </c>
      <c r="B1258" s="34">
        <v>211</v>
      </c>
      <c r="C1258" s="34">
        <v>409</v>
      </c>
      <c r="D1258" s="34">
        <v>4</v>
      </c>
      <c r="E1258" s="179">
        <v>43524</v>
      </c>
      <c r="F1258" s="180">
        <v>5194</v>
      </c>
      <c r="G1258" s="34">
        <v>7480</v>
      </c>
      <c r="H1258" s="180">
        <v>7096</v>
      </c>
      <c r="I1258" s="34">
        <v>9</v>
      </c>
      <c r="J1258" s="181">
        <f t="shared" si="0"/>
        <v>20.189274447949526</v>
      </c>
      <c r="K1258" s="182"/>
      <c r="L1258" s="182"/>
      <c r="M1258" s="182"/>
      <c r="N1258" s="182"/>
    </row>
    <row r="1259" spans="1:14" ht="15.75" customHeight="1" x14ac:dyDescent="0.3">
      <c r="A1259" s="34">
        <v>1258</v>
      </c>
      <c r="B1259" s="34">
        <v>212</v>
      </c>
      <c r="C1259" s="34">
        <v>409</v>
      </c>
      <c r="D1259" s="34">
        <v>4</v>
      </c>
      <c r="E1259" s="179">
        <v>43524</v>
      </c>
      <c r="F1259" s="180">
        <v>5225</v>
      </c>
      <c r="G1259" s="34">
        <v>7426</v>
      </c>
      <c r="H1259" s="180">
        <v>7051</v>
      </c>
      <c r="I1259" s="34"/>
      <c r="J1259" s="181">
        <f t="shared" si="0"/>
        <v>20.536692223439211</v>
      </c>
      <c r="K1259" s="182"/>
      <c r="L1259" s="182"/>
      <c r="M1259" s="182"/>
      <c r="N1259" s="182"/>
    </row>
    <row r="1260" spans="1:14" ht="15.75" customHeight="1" x14ac:dyDescent="0.3">
      <c r="A1260" s="34">
        <v>1259</v>
      </c>
      <c r="B1260" s="34">
        <v>213</v>
      </c>
      <c r="C1260" s="34">
        <v>411</v>
      </c>
      <c r="D1260" s="34">
        <v>4</v>
      </c>
      <c r="E1260" s="179">
        <v>43524</v>
      </c>
      <c r="F1260" s="180">
        <v>5207</v>
      </c>
      <c r="G1260" s="34">
        <v>8396</v>
      </c>
      <c r="H1260" s="180">
        <v>7672</v>
      </c>
      <c r="I1260" s="34">
        <v>9</v>
      </c>
      <c r="J1260" s="181">
        <f t="shared" si="0"/>
        <v>29.371196754563893</v>
      </c>
      <c r="K1260" s="182"/>
      <c r="L1260" s="182"/>
      <c r="M1260" s="182"/>
      <c r="N1260" s="182"/>
    </row>
    <row r="1261" spans="1:14" ht="15.75" customHeight="1" x14ac:dyDescent="0.3">
      <c r="A1261" s="34">
        <v>1260</v>
      </c>
      <c r="B1261" s="34">
        <v>214</v>
      </c>
      <c r="C1261" s="34">
        <v>411</v>
      </c>
      <c r="D1261" s="34">
        <v>4</v>
      </c>
      <c r="E1261" s="179">
        <v>43524</v>
      </c>
      <c r="F1261" s="180">
        <v>5237</v>
      </c>
      <c r="G1261" s="34">
        <v>8459</v>
      </c>
      <c r="H1261" s="180">
        <v>7749</v>
      </c>
      <c r="I1261" s="34"/>
      <c r="J1261" s="181">
        <f t="shared" si="0"/>
        <v>28.264331210191084</v>
      </c>
      <c r="K1261" s="182"/>
      <c r="L1261" s="182"/>
      <c r="M1261" s="182"/>
      <c r="N1261" s="182"/>
    </row>
    <row r="1262" spans="1:14" ht="15.75" customHeight="1" x14ac:dyDescent="0.3">
      <c r="A1262" s="34">
        <v>1261</v>
      </c>
      <c r="B1262" s="34">
        <v>215</v>
      </c>
      <c r="C1262" s="34">
        <v>412</v>
      </c>
      <c r="D1262" s="34">
        <v>4</v>
      </c>
      <c r="E1262" s="179">
        <v>43524</v>
      </c>
      <c r="F1262" s="180">
        <v>5148</v>
      </c>
      <c r="G1262" s="34">
        <v>8265</v>
      </c>
      <c r="H1262" s="180">
        <v>7672</v>
      </c>
      <c r="I1262" s="34">
        <v>9</v>
      </c>
      <c r="J1262" s="181">
        <f t="shared" si="0"/>
        <v>23.494453248811411</v>
      </c>
      <c r="K1262" s="182"/>
      <c r="L1262" s="182"/>
      <c r="M1262" s="182"/>
      <c r="N1262" s="182"/>
    </row>
    <row r="1263" spans="1:14" ht="15.75" customHeight="1" x14ac:dyDescent="0.3">
      <c r="A1263" s="34">
        <v>1262</v>
      </c>
      <c r="B1263" s="34">
        <v>216</v>
      </c>
      <c r="C1263" s="34">
        <v>412</v>
      </c>
      <c r="D1263" s="34">
        <v>4</v>
      </c>
      <c r="E1263" s="179">
        <v>43524</v>
      </c>
      <c r="F1263" s="180">
        <v>5240</v>
      </c>
      <c r="G1263" s="34">
        <v>8011</v>
      </c>
      <c r="H1263" s="180">
        <v>7483</v>
      </c>
      <c r="I1263" s="34"/>
      <c r="J1263" s="181">
        <f t="shared" si="0"/>
        <v>23.539901917075344</v>
      </c>
      <c r="K1263" s="182"/>
      <c r="L1263" s="182"/>
      <c r="M1263" s="182"/>
      <c r="N1263" s="182"/>
    </row>
    <row r="1264" spans="1:14" ht="15.75" customHeight="1" x14ac:dyDescent="0.3">
      <c r="A1264" s="34">
        <v>1263</v>
      </c>
      <c r="B1264" s="34">
        <v>217</v>
      </c>
      <c r="C1264" s="34">
        <v>414</v>
      </c>
      <c r="D1264" s="34">
        <v>4</v>
      </c>
      <c r="E1264" s="179">
        <v>43524</v>
      </c>
      <c r="F1264" s="180">
        <v>5263</v>
      </c>
      <c r="G1264" s="34">
        <v>8065</v>
      </c>
      <c r="H1264" s="180">
        <v>7468</v>
      </c>
      <c r="I1264" s="34">
        <v>10</v>
      </c>
      <c r="J1264" s="181">
        <f t="shared" si="0"/>
        <v>27.074829931972786</v>
      </c>
      <c r="K1264" s="182"/>
      <c r="L1264" s="182"/>
      <c r="M1264" s="182"/>
      <c r="N1264" s="182"/>
    </row>
    <row r="1265" spans="1:14" ht="15.75" customHeight="1" x14ac:dyDescent="0.3">
      <c r="A1265" s="34">
        <v>1264</v>
      </c>
      <c r="B1265" s="34">
        <v>218</v>
      </c>
      <c r="C1265" s="34">
        <v>414</v>
      </c>
      <c r="D1265" s="34">
        <v>4</v>
      </c>
      <c r="E1265" s="179">
        <v>43524</v>
      </c>
      <c r="F1265" s="180">
        <v>5280</v>
      </c>
      <c r="G1265" s="34">
        <v>8169</v>
      </c>
      <c r="H1265" s="180">
        <v>7556</v>
      </c>
      <c r="I1265" s="34"/>
      <c r="J1265" s="181">
        <f t="shared" si="0"/>
        <v>26.933216168717049</v>
      </c>
      <c r="K1265" s="182"/>
      <c r="L1265" s="182"/>
      <c r="M1265" s="182"/>
      <c r="N1265" s="182"/>
    </row>
    <row r="1266" spans="1:14" ht="15.75" customHeight="1" x14ac:dyDescent="0.3">
      <c r="A1266" s="34">
        <v>1265</v>
      </c>
      <c r="B1266" s="34">
        <v>219</v>
      </c>
      <c r="C1266" s="34">
        <v>415</v>
      </c>
      <c r="D1266" s="34">
        <v>4</v>
      </c>
      <c r="E1266" s="179">
        <v>43524</v>
      </c>
      <c r="F1266" s="180">
        <v>5215</v>
      </c>
      <c r="G1266" s="34">
        <v>8262</v>
      </c>
      <c r="H1266" s="180">
        <v>7526</v>
      </c>
      <c r="I1266" s="34">
        <v>8</v>
      </c>
      <c r="J1266" s="181">
        <f t="shared" si="0"/>
        <v>31.847684984855039</v>
      </c>
      <c r="K1266" s="182"/>
      <c r="L1266" s="182"/>
      <c r="M1266" s="182"/>
      <c r="N1266" s="182"/>
    </row>
    <row r="1267" spans="1:14" ht="15.75" customHeight="1" x14ac:dyDescent="0.3">
      <c r="A1267" s="34">
        <v>1266</v>
      </c>
      <c r="B1267" s="34">
        <v>220</v>
      </c>
      <c r="C1267" s="34">
        <v>415</v>
      </c>
      <c r="D1267" s="34">
        <v>4</v>
      </c>
      <c r="E1267" s="179">
        <v>43524</v>
      </c>
      <c r="F1267" s="180">
        <v>5178</v>
      </c>
      <c r="G1267" s="34">
        <v>8012</v>
      </c>
      <c r="H1267" s="180">
        <v>7332</v>
      </c>
      <c r="I1267" s="34"/>
      <c r="J1267" s="181">
        <f t="shared" si="0"/>
        <v>31.569173630454966</v>
      </c>
      <c r="K1267" s="182"/>
      <c r="L1267" s="182"/>
      <c r="M1267" s="182"/>
      <c r="N1267" s="182"/>
    </row>
    <row r="1268" spans="1:14" ht="15.75" customHeight="1" x14ac:dyDescent="0.3">
      <c r="A1268" s="34">
        <v>1267</v>
      </c>
      <c r="B1268" s="34">
        <v>221</v>
      </c>
      <c r="C1268" s="34">
        <v>416</v>
      </c>
      <c r="D1268" s="34">
        <v>4</v>
      </c>
      <c r="E1268" s="179">
        <v>43524</v>
      </c>
      <c r="F1268" s="180">
        <v>5187</v>
      </c>
      <c r="G1268" s="34">
        <v>8968</v>
      </c>
      <c r="H1268" s="180">
        <v>8066</v>
      </c>
      <c r="I1268" s="34">
        <v>9</v>
      </c>
      <c r="J1268" s="181">
        <f t="shared" si="0"/>
        <v>31.330323028829454</v>
      </c>
      <c r="K1268" s="182"/>
      <c r="L1268" s="182"/>
      <c r="M1268" s="182"/>
      <c r="N1268" s="182"/>
    </row>
    <row r="1269" spans="1:14" ht="15.75" customHeight="1" x14ac:dyDescent="0.3">
      <c r="A1269" s="34">
        <v>1268</v>
      </c>
      <c r="B1269" s="34">
        <v>222</v>
      </c>
      <c r="C1269" s="34">
        <v>416</v>
      </c>
      <c r="D1269" s="34">
        <v>4</v>
      </c>
      <c r="E1269" s="179">
        <v>43524</v>
      </c>
      <c r="F1269" s="180">
        <v>5216</v>
      </c>
      <c r="G1269" s="34">
        <v>8938</v>
      </c>
      <c r="H1269" s="180">
        <v>8045</v>
      </c>
      <c r="I1269" s="34"/>
      <c r="J1269" s="181">
        <f t="shared" si="0"/>
        <v>31.565924354895724</v>
      </c>
      <c r="K1269" s="182"/>
      <c r="L1269" s="182"/>
      <c r="M1269" s="182"/>
      <c r="N1269" s="182"/>
    </row>
    <row r="1270" spans="1:14" ht="15.75" customHeight="1" x14ac:dyDescent="0.3">
      <c r="A1270" s="34">
        <v>1269</v>
      </c>
      <c r="B1270" s="34">
        <v>223</v>
      </c>
      <c r="C1270" s="34">
        <v>418</v>
      </c>
      <c r="D1270" s="34">
        <v>4</v>
      </c>
      <c r="E1270" s="179">
        <v>43524</v>
      </c>
      <c r="F1270" s="180">
        <v>5225</v>
      </c>
      <c r="G1270" s="34">
        <v>7700</v>
      </c>
      <c r="H1270" s="180">
        <v>7173</v>
      </c>
      <c r="I1270" s="34">
        <v>9</v>
      </c>
      <c r="J1270" s="181">
        <f t="shared" si="0"/>
        <v>27.053388090349078</v>
      </c>
      <c r="K1270" s="182"/>
      <c r="L1270" s="182"/>
      <c r="M1270" s="182"/>
      <c r="N1270" s="182"/>
    </row>
    <row r="1271" spans="1:14" ht="15.75" customHeight="1" x14ac:dyDescent="0.3">
      <c r="A1271" s="34">
        <v>1270</v>
      </c>
      <c r="B1271" s="34">
        <v>224</v>
      </c>
      <c r="C1271" s="34">
        <v>418</v>
      </c>
      <c r="D1271" s="34">
        <v>4</v>
      </c>
      <c r="E1271" s="179">
        <v>43524</v>
      </c>
      <c r="F1271" s="180">
        <v>5231</v>
      </c>
      <c r="G1271" s="34">
        <v>7665</v>
      </c>
      <c r="H1271" s="180">
        <v>7139</v>
      </c>
      <c r="I1271" s="34"/>
      <c r="J1271" s="181">
        <f t="shared" si="0"/>
        <v>27.568134171907754</v>
      </c>
      <c r="K1271" s="182"/>
      <c r="L1271" s="182"/>
      <c r="M1271" s="182"/>
      <c r="N1271" s="182"/>
    </row>
    <row r="1272" spans="1:14" ht="15.75" customHeight="1" x14ac:dyDescent="0.3">
      <c r="A1272" s="34">
        <v>1271</v>
      </c>
      <c r="B1272" s="34">
        <v>225</v>
      </c>
      <c r="C1272" s="34">
        <v>419</v>
      </c>
      <c r="D1272" s="34">
        <v>4</v>
      </c>
      <c r="E1272" s="179">
        <v>43524</v>
      </c>
      <c r="F1272" s="180">
        <v>5260</v>
      </c>
      <c r="G1272" s="34">
        <v>8623</v>
      </c>
      <c r="H1272" s="180">
        <v>7813</v>
      </c>
      <c r="I1272" s="34">
        <v>8</v>
      </c>
      <c r="J1272" s="181">
        <f t="shared" si="0"/>
        <v>31.727379553466513</v>
      </c>
      <c r="K1272" s="182"/>
      <c r="L1272" s="182"/>
      <c r="M1272" s="182"/>
      <c r="N1272" s="182"/>
    </row>
    <row r="1273" spans="1:14" ht="15.75" customHeight="1" x14ac:dyDescent="0.3">
      <c r="A1273" s="34">
        <v>1272</v>
      </c>
      <c r="B1273" s="34">
        <v>226</v>
      </c>
      <c r="C1273" s="34">
        <v>419</v>
      </c>
      <c r="D1273" s="34">
        <v>4</v>
      </c>
      <c r="E1273" s="179">
        <v>43524</v>
      </c>
      <c r="F1273" s="180">
        <v>5197</v>
      </c>
      <c r="G1273" s="34">
        <v>8701</v>
      </c>
      <c r="H1273" s="180">
        <v>7854</v>
      </c>
      <c r="I1273" s="34"/>
      <c r="J1273" s="181">
        <f t="shared" si="0"/>
        <v>31.878057960105384</v>
      </c>
      <c r="K1273" s="182"/>
      <c r="L1273" s="182"/>
      <c r="M1273" s="182"/>
      <c r="N1273" s="182"/>
    </row>
    <row r="1274" spans="1:14" ht="15.75" customHeight="1" x14ac:dyDescent="0.3">
      <c r="A1274" s="34">
        <v>1273</v>
      </c>
      <c r="B1274" s="34">
        <v>227</v>
      </c>
      <c r="C1274" s="34">
        <v>421</v>
      </c>
      <c r="D1274" s="34">
        <v>4</v>
      </c>
      <c r="E1274" s="179">
        <v>43524</v>
      </c>
      <c r="F1274" s="180">
        <v>5247</v>
      </c>
      <c r="G1274" s="34">
        <v>8448</v>
      </c>
      <c r="H1274" s="180">
        <v>7464</v>
      </c>
      <c r="I1274" s="34">
        <v>8</v>
      </c>
      <c r="J1274" s="181">
        <f t="shared" si="0"/>
        <v>44.384303112313937</v>
      </c>
      <c r="K1274" s="182"/>
      <c r="L1274" s="182"/>
      <c r="M1274" s="182"/>
      <c r="N1274" s="182"/>
    </row>
    <row r="1275" spans="1:14" ht="15.75" customHeight="1" x14ac:dyDescent="0.3">
      <c r="A1275" s="188">
        <v>1274</v>
      </c>
      <c r="B1275" s="34">
        <v>228</v>
      </c>
      <c r="C1275" s="188">
        <v>421</v>
      </c>
      <c r="D1275" s="34">
        <v>4</v>
      </c>
      <c r="E1275" s="179">
        <v>43524</v>
      </c>
      <c r="F1275" s="189">
        <v>5238</v>
      </c>
      <c r="G1275" s="188">
        <v>8748</v>
      </c>
      <c r="H1275" s="189">
        <v>7599</v>
      </c>
      <c r="I1275" s="188"/>
      <c r="J1275" s="181">
        <f t="shared" si="0"/>
        <v>48.665819567979668</v>
      </c>
      <c r="K1275" s="182"/>
      <c r="L1275" s="182"/>
      <c r="M1275" s="182"/>
      <c r="N1275" s="182"/>
    </row>
    <row r="1276" spans="1:14" ht="15.75" customHeight="1" x14ac:dyDescent="0.3">
      <c r="A1276" s="34">
        <v>1275</v>
      </c>
      <c r="B1276" s="34">
        <v>229</v>
      </c>
      <c r="C1276" s="34">
        <v>423</v>
      </c>
      <c r="D1276" s="34">
        <v>4</v>
      </c>
      <c r="E1276" s="179">
        <v>43524</v>
      </c>
      <c r="F1276" s="187">
        <v>5205</v>
      </c>
      <c r="G1276" s="34">
        <v>7964</v>
      </c>
      <c r="H1276" s="180">
        <v>7286</v>
      </c>
      <c r="I1276" s="34">
        <v>8</v>
      </c>
      <c r="J1276" s="181">
        <f t="shared" si="0"/>
        <v>32.580490148966845</v>
      </c>
      <c r="K1276" s="182"/>
      <c r="L1276" s="182"/>
      <c r="M1276" s="182"/>
      <c r="N1276" s="182"/>
    </row>
    <row r="1277" spans="1:14" ht="15.75" customHeight="1" x14ac:dyDescent="0.3">
      <c r="A1277" s="34">
        <v>1276</v>
      </c>
      <c r="B1277" s="34">
        <v>230</v>
      </c>
      <c r="C1277" s="34">
        <v>423</v>
      </c>
      <c r="D1277" s="34">
        <v>4</v>
      </c>
      <c r="E1277" s="179">
        <v>43524</v>
      </c>
      <c r="F1277" s="187">
        <v>5171</v>
      </c>
      <c r="G1277" s="34">
        <v>8259</v>
      </c>
      <c r="H1277" s="180">
        <v>7548</v>
      </c>
      <c r="I1277" s="34"/>
      <c r="J1277" s="181">
        <f t="shared" si="0"/>
        <v>29.911653344551958</v>
      </c>
      <c r="K1277" s="182"/>
      <c r="L1277" s="182"/>
      <c r="M1277" s="182"/>
      <c r="N1277" s="182"/>
    </row>
    <row r="1278" spans="1:14" ht="15.75" customHeight="1" x14ac:dyDescent="0.3">
      <c r="A1278" s="34">
        <v>1277</v>
      </c>
      <c r="B1278" s="34">
        <v>231</v>
      </c>
      <c r="C1278" s="34">
        <v>424</v>
      </c>
      <c r="D1278" s="34">
        <v>4</v>
      </c>
      <c r="E1278" s="179">
        <v>43524</v>
      </c>
      <c r="F1278" s="187">
        <v>5229</v>
      </c>
      <c r="G1278" s="34">
        <v>8084</v>
      </c>
      <c r="H1278" s="180">
        <v>7451</v>
      </c>
      <c r="I1278" s="34">
        <v>9</v>
      </c>
      <c r="J1278" s="181">
        <f t="shared" si="0"/>
        <v>28.487848784878487</v>
      </c>
      <c r="K1278" s="182"/>
      <c r="L1278" s="182"/>
      <c r="M1278" s="182"/>
      <c r="N1278" s="182"/>
    </row>
    <row r="1279" spans="1:14" ht="15.75" customHeight="1" x14ac:dyDescent="0.3">
      <c r="A1279" s="34">
        <v>1278</v>
      </c>
      <c r="B1279" s="34">
        <v>232</v>
      </c>
      <c r="C1279" s="34">
        <v>424</v>
      </c>
      <c r="D1279" s="34">
        <v>4</v>
      </c>
      <c r="E1279" s="179">
        <v>43524</v>
      </c>
      <c r="F1279" s="187">
        <v>5244</v>
      </c>
      <c r="G1279" s="34">
        <v>8017</v>
      </c>
      <c r="H1279" s="180">
        <v>7405</v>
      </c>
      <c r="I1279" s="34"/>
      <c r="J1279" s="181">
        <f t="shared" si="0"/>
        <v>28.320222119389172</v>
      </c>
      <c r="K1279" s="182"/>
      <c r="L1279" s="182"/>
      <c r="M1279" s="182"/>
      <c r="N1279" s="182"/>
    </row>
    <row r="1280" spans="1:14" ht="15.75" customHeight="1" x14ac:dyDescent="0.3">
      <c r="A1280" s="34">
        <v>1279</v>
      </c>
      <c r="B1280" s="34">
        <v>233</v>
      </c>
      <c r="C1280" s="34">
        <v>427</v>
      </c>
      <c r="D1280" s="34">
        <v>4</v>
      </c>
      <c r="E1280" s="179">
        <v>43524</v>
      </c>
      <c r="F1280" s="187">
        <v>5213</v>
      </c>
      <c r="G1280" s="34">
        <v>8212</v>
      </c>
      <c r="H1280" s="180">
        <v>7495</v>
      </c>
      <c r="I1280" s="34">
        <v>11</v>
      </c>
      <c r="J1280" s="181">
        <f t="shared" si="0"/>
        <v>31.419807186678351</v>
      </c>
      <c r="K1280" s="182"/>
      <c r="L1280" s="182"/>
      <c r="M1280" s="182"/>
      <c r="N1280" s="182"/>
    </row>
    <row r="1281" spans="1:14" ht="15.75" customHeight="1" x14ac:dyDescent="0.3">
      <c r="A1281" s="34">
        <v>1280</v>
      </c>
      <c r="B1281" s="34">
        <v>234</v>
      </c>
      <c r="C1281" s="34">
        <v>427</v>
      </c>
      <c r="D1281" s="34">
        <v>4</v>
      </c>
      <c r="E1281" s="179">
        <v>43524</v>
      </c>
      <c r="F1281" s="187">
        <v>5254</v>
      </c>
      <c r="G1281" s="34">
        <v>8460</v>
      </c>
      <c r="H1281" s="180">
        <v>7666</v>
      </c>
      <c r="I1281" s="34"/>
      <c r="J1281" s="181">
        <f t="shared" si="0"/>
        <v>32.918739635157543</v>
      </c>
      <c r="K1281" s="182"/>
      <c r="L1281" s="182"/>
      <c r="M1281" s="182"/>
      <c r="N1281" s="182"/>
    </row>
    <row r="1282" spans="1:14" ht="15.75" customHeight="1" x14ac:dyDescent="0.3">
      <c r="A1282" s="34">
        <v>1281</v>
      </c>
      <c r="B1282" s="34">
        <v>235</v>
      </c>
      <c r="C1282" s="34">
        <v>429</v>
      </c>
      <c r="D1282" s="34">
        <v>4</v>
      </c>
      <c r="E1282" s="179">
        <v>43524</v>
      </c>
      <c r="F1282" s="187">
        <v>5230</v>
      </c>
      <c r="G1282" s="34">
        <v>8612</v>
      </c>
      <c r="H1282" s="180">
        <v>7747</v>
      </c>
      <c r="I1282" s="34">
        <v>9</v>
      </c>
      <c r="J1282" s="181">
        <f t="shared" si="0"/>
        <v>34.366309098132696</v>
      </c>
      <c r="K1282" s="182"/>
      <c r="L1282" s="182"/>
      <c r="M1282" s="182"/>
      <c r="N1282" s="182"/>
    </row>
    <row r="1283" spans="1:14" ht="15.75" customHeight="1" x14ac:dyDescent="0.3">
      <c r="A1283" s="34">
        <v>1282</v>
      </c>
      <c r="B1283" s="34">
        <v>236</v>
      </c>
      <c r="C1283" s="34">
        <v>429</v>
      </c>
      <c r="D1283" s="34">
        <v>4</v>
      </c>
      <c r="E1283" s="179">
        <v>43524</v>
      </c>
      <c r="F1283" s="187">
        <v>5241</v>
      </c>
      <c r="G1283" s="34">
        <v>8431</v>
      </c>
      <c r="H1283" s="180">
        <v>7634</v>
      </c>
      <c r="I1283" s="34"/>
      <c r="J1283" s="181">
        <f t="shared" si="0"/>
        <v>33.305474300041787</v>
      </c>
      <c r="K1283" s="182"/>
      <c r="L1283" s="182"/>
      <c r="M1283" s="182"/>
      <c r="N1283" s="182"/>
    </row>
    <row r="1284" spans="1:14" ht="15.75" customHeight="1" x14ac:dyDescent="0.3">
      <c r="A1284" s="34">
        <v>1283</v>
      </c>
      <c r="B1284" s="34">
        <v>237</v>
      </c>
      <c r="C1284" s="34">
        <v>430</v>
      </c>
      <c r="D1284" s="34">
        <v>4</v>
      </c>
      <c r="E1284" s="179">
        <v>43524</v>
      </c>
      <c r="F1284" s="187">
        <v>5218</v>
      </c>
      <c r="G1284" s="34">
        <v>7943</v>
      </c>
      <c r="H1284" s="180">
        <v>7139</v>
      </c>
      <c r="I1284" s="34">
        <v>10</v>
      </c>
      <c r="J1284" s="181">
        <f t="shared" si="0"/>
        <v>41.85320145757418</v>
      </c>
      <c r="K1284" s="182"/>
      <c r="L1284" s="182"/>
      <c r="M1284" s="182"/>
      <c r="N1284" s="182"/>
    </row>
    <row r="1285" spans="1:14" ht="15.75" customHeight="1" x14ac:dyDescent="0.3">
      <c r="A1285" s="34">
        <v>1284</v>
      </c>
      <c r="B1285" s="34">
        <v>238</v>
      </c>
      <c r="C1285" s="34">
        <v>430</v>
      </c>
      <c r="D1285" s="34">
        <v>4</v>
      </c>
      <c r="E1285" s="179">
        <v>43524</v>
      </c>
      <c r="F1285" s="187">
        <v>5217</v>
      </c>
      <c r="G1285" s="34">
        <v>8624</v>
      </c>
      <c r="H1285" s="180">
        <v>7642</v>
      </c>
      <c r="I1285" s="34"/>
      <c r="J1285" s="181">
        <f t="shared" si="0"/>
        <v>40.494845360824741</v>
      </c>
      <c r="K1285" s="182"/>
      <c r="L1285" s="182"/>
      <c r="M1285" s="182"/>
      <c r="N1285" s="182"/>
    </row>
    <row r="1286" spans="1:14" ht="15.75" customHeight="1" x14ac:dyDescent="0.3">
      <c r="A1286" s="34">
        <v>1285</v>
      </c>
      <c r="B1286" s="34">
        <v>239</v>
      </c>
      <c r="C1286" s="34">
        <v>438</v>
      </c>
      <c r="D1286" s="34">
        <v>4</v>
      </c>
      <c r="E1286" s="179">
        <v>43524</v>
      </c>
      <c r="F1286" s="187">
        <v>5249</v>
      </c>
      <c r="G1286" s="34">
        <v>7610</v>
      </c>
      <c r="H1286" s="180">
        <v>7042</v>
      </c>
      <c r="I1286" s="34">
        <v>10</v>
      </c>
      <c r="J1286" s="181">
        <f t="shared" si="0"/>
        <v>31.678750697155607</v>
      </c>
      <c r="K1286" s="182"/>
      <c r="L1286" s="182"/>
      <c r="M1286" s="182"/>
      <c r="N1286" s="182"/>
    </row>
    <row r="1287" spans="1:14" ht="15.75" customHeight="1" x14ac:dyDescent="0.3">
      <c r="A1287" s="34">
        <v>1286</v>
      </c>
      <c r="B1287" s="34">
        <v>240</v>
      </c>
      <c r="C1287" s="34">
        <v>438</v>
      </c>
      <c r="D1287" s="34">
        <v>4</v>
      </c>
      <c r="E1287" s="179">
        <v>43524</v>
      </c>
      <c r="F1287" s="187">
        <v>5262</v>
      </c>
      <c r="G1287" s="34">
        <v>7576</v>
      </c>
      <c r="H1287" s="180">
        <v>6994</v>
      </c>
      <c r="I1287" s="34"/>
      <c r="J1287" s="181">
        <f t="shared" si="0"/>
        <v>33.602771362586601</v>
      </c>
      <c r="K1287" s="182"/>
      <c r="L1287" s="182"/>
      <c r="M1287" s="182"/>
      <c r="N1287" s="182"/>
    </row>
    <row r="1288" spans="1:14" ht="15.75" customHeight="1" x14ac:dyDescent="0.3">
      <c r="A1288" s="34">
        <v>1287</v>
      </c>
      <c r="B1288" s="34">
        <v>241</v>
      </c>
      <c r="C1288" s="34">
        <v>440</v>
      </c>
      <c r="D1288" s="34">
        <v>4</v>
      </c>
      <c r="E1288" s="179">
        <v>43524</v>
      </c>
      <c r="F1288" s="187">
        <v>5180</v>
      </c>
      <c r="G1288" s="34">
        <v>7152</v>
      </c>
      <c r="H1288" s="180">
        <v>6692</v>
      </c>
      <c r="I1288" s="34">
        <v>8</v>
      </c>
      <c r="J1288" s="181">
        <f t="shared" si="0"/>
        <v>30.423280423280424</v>
      </c>
      <c r="K1288" s="182"/>
      <c r="L1288" s="182"/>
      <c r="M1288" s="182"/>
      <c r="N1288" s="182"/>
    </row>
    <row r="1289" spans="1:14" ht="15.75" customHeight="1" x14ac:dyDescent="0.3">
      <c r="A1289" s="34">
        <v>1288</v>
      </c>
      <c r="B1289" s="34">
        <v>242</v>
      </c>
      <c r="C1289" s="34">
        <v>440</v>
      </c>
      <c r="D1289" s="34">
        <v>4</v>
      </c>
      <c r="E1289" s="179">
        <v>43524</v>
      </c>
      <c r="F1289" s="187">
        <v>5268</v>
      </c>
      <c r="G1289" s="34">
        <v>7373</v>
      </c>
      <c r="H1289" s="180">
        <v>6921</v>
      </c>
      <c r="I1289" s="34"/>
      <c r="J1289" s="181">
        <f t="shared" si="0"/>
        <v>27.344222625529341</v>
      </c>
      <c r="K1289" s="182"/>
      <c r="L1289" s="182"/>
      <c r="M1289" s="182"/>
      <c r="N1289" s="182"/>
    </row>
    <row r="1290" spans="1:14" ht="15.75" customHeight="1" x14ac:dyDescent="0.3">
      <c r="A1290" s="34">
        <v>1289</v>
      </c>
      <c r="B1290" s="34">
        <v>243</v>
      </c>
      <c r="C1290" s="34">
        <v>444</v>
      </c>
      <c r="D1290" s="34">
        <v>4</v>
      </c>
      <c r="E1290" s="179">
        <v>43524</v>
      </c>
      <c r="F1290" s="187">
        <v>5234</v>
      </c>
      <c r="G1290" s="34">
        <v>7657</v>
      </c>
      <c r="H1290" s="180">
        <v>7075</v>
      </c>
      <c r="I1290" s="34">
        <v>7</v>
      </c>
      <c r="J1290" s="181">
        <f t="shared" si="0"/>
        <v>31.613253666485608</v>
      </c>
      <c r="K1290" s="182"/>
      <c r="L1290" s="182"/>
      <c r="M1290" s="182"/>
      <c r="N1290" s="182"/>
    </row>
    <row r="1291" spans="1:14" ht="15.75" customHeight="1" x14ac:dyDescent="0.3">
      <c r="A1291" s="34">
        <v>1290</v>
      </c>
      <c r="B1291" s="34">
        <v>244</v>
      </c>
      <c r="C1291" s="34">
        <v>444</v>
      </c>
      <c r="D1291" s="34">
        <v>4</v>
      </c>
      <c r="E1291" s="179">
        <v>43524</v>
      </c>
      <c r="F1291" s="187">
        <v>5243</v>
      </c>
      <c r="G1291" s="34">
        <v>7588</v>
      </c>
      <c r="H1291" s="180">
        <v>7045</v>
      </c>
      <c r="I1291" s="34"/>
      <c r="J1291" s="181">
        <f t="shared" si="0"/>
        <v>30.133185349611541</v>
      </c>
      <c r="K1291" s="182"/>
      <c r="L1291" s="182"/>
      <c r="M1291" s="182"/>
      <c r="N1291" s="182"/>
    </row>
    <row r="1292" spans="1:14" ht="15.75" customHeight="1" x14ac:dyDescent="0.3">
      <c r="A1292" s="34">
        <v>1291</v>
      </c>
      <c r="B1292" s="34">
        <v>245</v>
      </c>
      <c r="C1292" s="34">
        <v>445</v>
      </c>
      <c r="D1292" s="34">
        <v>4</v>
      </c>
      <c r="E1292" s="179">
        <v>43524</v>
      </c>
      <c r="F1292" s="187">
        <v>5235</v>
      </c>
      <c r="G1292" s="34">
        <v>7754</v>
      </c>
      <c r="H1292" s="180">
        <v>7245</v>
      </c>
      <c r="I1292" s="34">
        <v>10</v>
      </c>
      <c r="J1292" s="181">
        <f t="shared" si="0"/>
        <v>25.323383084577117</v>
      </c>
      <c r="K1292" s="182"/>
      <c r="L1292" s="182"/>
      <c r="M1292" s="182"/>
      <c r="N1292" s="182"/>
    </row>
    <row r="1293" spans="1:14" ht="15.75" customHeight="1" x14ac:dyDescent="0.3">
      <c r="A1293" s="34">
        <v>1292</v>
      </c>
      <c r="B1293" s="34">
        <v>246</v>
      </c>
      <c r="C1293" s="34">
        <v>445</v>
      </c>
      <c r="D1293" s="34">
        <v>4</v>
      </c>
      <c r="E1293" s="179">
        <v>43524</v>
      </c>
      <c r="F1293" s="187">
        <v>5309</v>
      </c>
      <c r="G1293" s="34">
        <v>7770</v>
      </c>
      <c r="H1293" s="180">
        <v>7256</v>
      </c>
      <c r="I1293" s="34"/>
      <c r="J1293" s="181">
        <f t="shared" si="0"/>
        <v>26.399589111453519</v>
      </c>
      <c r="K1293" s="182"/>
      <c r="L1293" s="182"/>
      <c r="M1293" s="182"/>
      <c r="N1293" s="182"/>
    </row>
    <row r="1294" spans="1:14" ht="15.75" customHeight="1" x14ac:dyDescent="0.3">
      <c r="A1294" s="34">
        <v>1293</v>
      </c>
      <c r="B1294" s="34">
        <v>247</v>
      </c>
      <c r="C1294" s="34">
        <v>446</v>
      </c>
      <c r="D1294" s="34">
        <v>4</v>
      </c>
      <c r="E1294" s="179">
        <v>43524</v>
      </c>
      <c r="F1294" s="187">
        <v>5282</v>
      </c>
      <c r="G1294" s="34">
        <v>7582</v>
      </c>
      <c r="H1294" s="180">
        <v>7159</v>
      </c>
      <c r="I1294" s="34">
        <v>10</v>
      </c>
      <c r="J1294" s="181">
        <f t="shared" si="0"/>
        <v>22.535961640916355</v>
      </c>
      <c r="K1294" s="182"/>
      <c r="L1294" s="182"/>
      <c r="M1294" s="182"/>
      <c r="N1294" s="182"/>
    </row>
    <row r="1295" spans="1:14" ht="15.75" customHeight="1" x14ac:dyDescent="0.3">
      <c r="A1295" s="34">
        <v>1294</v>
      </c>
      <c r="B1295" s="34">
        <v>248</v>
      </c>
      <c r="C1295" s="34">
        <v>446</v>
      </c>
      <c r="D1295" s="34">
        <v>4</v>
      </c>
      <c r="E1295" s="179">
        <v>43524</v>
      </c>
      <c r="F1295" s="187">
        <v>5224</v>
      </c>
      <c r="G1295" s="34">
        <v>7625</v>
      </c>
      <c r="H1295" s="180">
        <v>7172</v>
      </c>
      <c r="I1295" s="34"/>
      <c r="J1295" s="181">
        <f t="shared" si="0"/>
        <v>23.254620123203285</v>
      </c>
      <c r="K1295" s="182"/>
      <c r="L1295" s="182"/>
      <c r="M1295" s="182"/>
      <c r="N1295" s="182"/>
    </row>
    <row r="1296" spans="1:14" ht="15.75" customHeight="1" x14ac:dyDescent="0.3">
      <c r="A1296" s="34">
        <v>1295</v>
      </c>
      <c r="B1296" s="34">
        <v>249</v>
      </c>
      <c r="C1296" s="34">
        <v>455</v>
      </c>
      <c r="D1296" s="34">
        <v>4</v>
      </c>
      <c r="E1296" s="179">
        <v>43524</v>
      </c>
      <c r="F1296" s="187">
        <v>5178</v>
      </c>
      <c r="G1296" s="34">
        <v>8141</v>
      </c>
      <c r="H1296" s="180">
        <v>7348</v>
      </c>
      <c r="I1296" s="34">
        <v>10</v>
      </c>
      <c r="J1296" s="181">
        <f t="shared" si="0"/>
        <v>36.543778801843317</v>
      </c>
      <c r="K1296" s="182"/>
      <c r="L1296" s="182"/>
      <c r="M1296" s="182"/>
      <c r="N1296" s="182"/>
    </row>
    <row r="1297" spans="1:14" ht="15.75" customHeight="1" x14ac:dyDescent="0.3">
      <c r="A1297" s="34">
        <v>1296</v>
      </c>
      <c r="B1297" s="34">
        <v>250</v>
      </c>
      <c r="C1297" s="34">
        <v>455</v>
      </c>
      <c r="D1297" s="34">
        <v>4</v>
      </c>
      <c r="E1297" s="179">
        <v>43524</v>
      </c>
      <c r="F1297" s="187">
        <v>5274</v>
      </c>
      <c r="G1297" s="34">
        <v>8261</v>
      </c>
      <c r="H1297" s="180">
        <v>7444</v>
      </c>
      <c r="I1297" s="34"/>
      <c r="J1297" s="181">
        <f t="shared" si="0"/>
        <v>37.649769585253459</v>
      </c>
      <c r="K1297" s="182"/>
      <c r="L1297" s="182"/>
      <c r="M1297" s="182"/>
      <c r="N1297" s="182"/>
    </row>
    <row r="1298" spans="1:14" ht="15.75" customHeight="1" x14ac:dyDescent="0.3">
      <c r="A1298" s="34">
        <v>1297</v>
      </c>
      <c r="B1298" s="34">
        <v>251</v>
      </c>
      <c r="C1298" s="34">
        <v>459</v>
      </c>
      <c r="D1298" s="34">
        <v>4</v>
      </c>
      <c r="E1298" s="179">
        <v>43524</v>
      </c>
      <c r="F1298" s="187">
        <v>5258</v>
      </c>
      <c r="G1298" s="34">
        <v>8753</v>
      </c>
      <c r="H1298" s="180">
        <v>7831</v>
      </c>
      <c r="I1298" s="34">
        <v>10</v>
      </c>
      <c r="J1298" s="181">
        <f t="shared" si="0"/>
        <v>35.833657209483093</v>
      </c>
      <c r="K1298" s="182"/>
      <c r="L1298" s="182"/>
      <c r="M1298" s="182"/>
      <c r="N1298" s="182"/>
    </row>
    <row r="1299" spans="1:14" ht="15.75" customHeight="1" x14ac:dyDescent="0.3">
      <c r="A1299" s="34">
        <v>1298</v>
      </c>
      <c r="B1299" s="34">
        <v>252</v>
      </c>
      <c r="C1299" s="34">
        <v>459</v>
      </c>
      <c r="D1299" s="34">
        <v>4</v>
      </c>
      <c r="E1299" s="179">
        <v>43524</v>
      </c>
      <c r="F1299" s="187">
        <v>5296</v>
      </c>
      <c r="G1299" s="34">
        <v>8385</v>
      </c>
      <c r="H1299" s="180">
        <v>7560</v>
      </c>
      <c r="I1299" s="34"/>
      <c r="J1299" s="181">
        <f t="shared" si="0"/>
        <v>36.439929328621908</v>
      </c>
      <c r="K1299" s="182"/>
      <c r="L1299" s="182"/>
      <c r="M1299" s="182"/>
      <c r="N1299" s="182"/>
    </row>
    <row r="1300" spans="1:14" ht="15.75" customHeight="1" x14ac:dyDescent="0.3">
      <c r="A1300" s="34">
        <v>1299</v>
      </c>
      <c r="B1300" s="34">
        <v>253</v>
      </c>
      <c r="C1300" s="34">
        <v>463</v>
      </c>
      <c r="D1300" s="34">
        <v>4</v>
      </c>
      <c r="E1300" s="179">
        <v>43524</v>
      </c>
      <c r="F1300" s="187">
        <v>5257</v>
      </c>
      <c r="G1300" s="34">
        <v>7532</v>
      </c>
      <c r="H1300" s="180">
        <v>7047</v>
      </c>
      <c r="I1300" s="34">
        <v>11</v>
      </c>
      <c r="J1300" s="181">
        <f t="shared" si="0"/>
        <v>27.094972067039109</v>
      </c>
      <c r="K1300" s="182"/>
      <c r="L1300" s="182"/>
      <c r="M1300" s="182"/>
      <c r="N1300" s="182"/>
    </row>
    <row r="1301" spans="1:14" ht="15.75" customHeight="1" x14ac:dyDescent="0.3">
      <c r="A1301" s="34">
        <v>1300</v>
      </c>
      <c r="B1301" s="34">
        <v>254</v>
      </c>
      <c r="C1301" s="34">
        <v>463</v>
      </c>
      <c r="D1301" s="34">
        <v>4</v>
      </c>
      <c r="E1301" s="179">
        <v>43524</v>
      </c>
      <c r="F1301" s="187">
        <v>5257</v>
      </c>
      <c r="G1301" s="34">
        <v>7356</v>
      </c>
      <c r="H1301" s="180">
        <v>6915</v>
      </c>
      <c r="I1301" s="34"/>
      <c r="J1301" s="181">
        <f t="shared" si="0"/>
        <v>26.598311218335347</v>
      </c>
      <c r="K1301" s="182"/>
      <c r="L1301" s="182"/>
      <c r="M1301" s="182"/>
      <c r="N1301" s="182"/>
    </row>
    <row r="1302" spans="1:14" ht="15.75" customHeight="1" x14ac:dyDescent="0.3">
      <c r="A1302" s="34">
        <v>1301</v>
      </c>
      <c r="B1302" s="34">
        <v>255</v>
      </c>
      <c r="C1302" s="34">
        <v>464</v>
      </c>
      <c r="D1302" s="34">
        <v>4</v>
      </c>
      <c r="E1302" s="179">
        <v>43524</v>
      </c>
      <c r="F1302" s="187">
        <v>5260</v>
      </c>
      <c r="G1302" s="34">
        <v>6820</v>
      </c>
      <c r="H1302" s="180">
        <v>6556</v>
      </c>
      <c r="I1302" s="34">
        <v>8</v>
      </c>
      <c r="J1302" s="181">
        <f t="shared" si="0"/>
        <v>20.37037037037037</v>
      </c>
      <c r="K1302" s="182"/>
      <c r="L1302" s="182"/>
      <c r="M1302" s="182"/>
      <c r="N1302" s="182"/>
    </row>
    <row r="1303" spans="1:14" ht="15.75" customHeight="1" x14ac:dyDescent="0.3">
      <c r="A1303" s="34">
        <v>1302</v>
      </c>
      <c r="B1303" s="34">
        <v>256</v>
      </c>
      <c r="C1303" s="34">
        <v>464</v>
      </c>
      <c r="D1303" s="34">
        <v>4</v>
      </c>
      <c r="E1303" s="179">
        <v>43524</v>
      </c>
      <c r="F1303" s="187">
        <v>5193</v>
      </c>
      <c r="G1303" s="34">
        <v>6840</v>
      </c>
      <c r="H1303" s="180">
        <v>6565</v>
      </c>
      <c r="I1303" s="34"/>
      <c r="J1303" s="181">
        <f t="shared" si="0"/>
        <v>20.043731778425656</v>
      </c>
      <c r="K1303" s="182"/>
      <c r="L1303" s="182"/>
      <c r="M1303" s="182"/>
      <c r="N1303" s="182"/>
    </row>
    <row r="1304" spans="1:14" ht="15.75" customHeight="1" x14ac:dyDescent="0.3">
      <c r="A1304" s="34">
        <v>1303</v>
      </c>
      <c r="B1304" s="34">
        <v>257</v>
      </c>
      <c r="C1304" s="34">
        <v>466</v>
      </c>
      <c r="D1304" s="34">
        <v>4</v>
      </c>
      <c r="E1304" s="179">
        <v>43524</v>
      </c>
      <c r="F1304" s="187">
        <v>5226</v>
      </c>
      <c r="G1304" s="34">
        <v>7506</v>
      </c>
      <c r="H1304" s="180">
        <v>7069</v>
      </c>
      <c r="I1304" s="34">
        <v>9</v>
      </c>
      <c r="J1304" s="181">
        <f t="shared" si="0"/>
        <v>23.711340206185564</v>
      </c>
      <c r="K1304" s="182"/>
      <c r="L1304" s="182"/>
      <c r="M1304" s="182"/>
      <c r="N1304" s="182"/>
    </row>
    <row r="1305" spans="1:14" ht="15.75" customHeight="1" x14ac:dyDescent="0.3">
      <c r="A1305" s="34">
        <v>1304</v>
      </c>
      <c r="B1305" s="34">
        <v>258</v>
      </c>
      <c r="C1305" s="34">
        <v>466</v>
      </c>
      <c r="D1305" s="34">
        <v>4</v>
      </c>
      <c r="E1305" s="179">
        <v>43524</v>
      </c>
      <c r="F1305" s="187">
        <v>5266</v>
      </c>
      <c r="G1305" s="34">
        <v>7555</v>
      </c>
      <c r="H1305" s="180">
        <v>7066</v>
      </c>
      <c r="I1305" s="34"/>
      <c r="J1305" s="181">
        <f t="shared" si="0"/>
        <v>27.166666666666668</v>
      </c>
      <c r="K1305" s="182"/>
      <c r="L1305" s="182"/>
      <c r="M1305" s="182"/>
      <c r="N1305" s="182"/>
    </row>
    <row r="1306" spans="1:14" ht="15.75" customHeight="1" x14ac:dyDescent="0.3">
      <c r="A1306" s="34">
        <v>1305</v>
      </c>
      <c r="B1306" s="34">
        <v>1</v>
      </c>
      <c r="C1306" s="34">
        <v>102</v>
      </c>
      <c r="D1306" s="34">
        <v>5</v>
      </c>
      <c r="E1306" s="179">
        <v>43531</v>
      </c>
      <c r="F1306" s="187">
        <v>5301</v>
      </c>
      <c r="G1306" s="34">
        <v>7798</v>
      </c>
      <c r="H1306" s="180">
        <v>7403</v>
      </c>
      <c r="I1306" s="34">
        <v>8</v>
      </c>
      <c r="J1306" s="181">
        <f t="shared" si="0"/>
        <v>18.791627021883919</v>
      </c>
      <c r="K1306" s="182"/>
      <c r="L1306" s="182"/>
      <c r="M1306" s="182"/>
      <c r="N1306" s="182"/>
    </row>
    <row r="1307" spans="1:14" ht="15.75" customHeight="1" x14ac:dyDescent="0.3">
      <c r="A1307" s="34">
        <v>1306</v>
      </c>
      <c r="B1307" s="34">
        <v>2</v>
      </c>
      <c r="C1307" s="34">
        <v>102</v>
      </c>
      <c r="D1307" s="34">
        <v>5</v>
      </c>
      <c r="E1307" s="179">
        <v>43531</v>
      </c>
      <c r="F1307" s="187">
        <v>5190</v>
      </c>
      <c r="G1307" s="34">
        <v>7592</v>
      </c>
      <c r="H1307" s="180">
        <v>7198</v>
      </c>
      <c r="I1307" s="34"/>
      <c r="J1307" s="181">
        <f t="shared" si="0"/>
        <v>19.621513944223107</v>
      </c>
      <c r="K1307" s="182"/>
      <c r="L1307" s="182"/>
      <c r="M1307" s="182"/>
      <c r="N1307" s="182"/>
    </row>
    <row r="1308" spans="1:14" ht="15.75" customHeight="1" x14ac:dyDescent="0.3">
      <c r="A1308" s="34">
        <v>1307</v>
      </c>
      <c r="B1308" s="34">
        <v>3</v>
      </c>
      <c r="C1308" s="34">
        <v>104</v>
      </c>
      <c r="D1308" s="34">
        <v>5</v>
      </c>
      <c r="E1308" s="179">
        <v>43531</v>
      </c>
      <c r="F1308" s="187">
        <v>5258</v>
      </c>
      <c r="G1308" s="34">
        <v>7543</v>
      </c>
      <c r="H1308" s="180">
        <v>7206</v>
      </c>
      <c r="I1308" s="34">
        <v>6</v>
      </c>
      <c r="J1308" s="181">
        <f t="shared" si="0"/>
        <v>17.299794661190965</v>
      </c>
      <c r="K1308" s="182"/>
      <c r="L1308" s="182"/>
      <c r="M1308" s="182"/>
      <c r="N1308" s="182"/>
    </row>
    <row r="1309" spans="1:14" ht="15.75" customHeight="1" x14ac:dyDescent="0.3">
      <c r="A1309" s="34">
        <v>1308</v>
      </c>
      <c r="B1309" s="34">
        <v>4</v>
      </c>
      <c r="C1309" s="34">
        <v>104</v>
      </c>
      <c r="D1309" s="34">
        <v>5</v>
      </c>
      <c r="E1309" s="179">
        <v>43531</v>
      </c>
      <c r="F1309" s="187">
        <v>5259</v>
      </c>
      <c r="G1309" s="34">
        <v>7728</v>
      </c>
      <c r="H1309" s="180">
        <v>7346</v>
      </c>
      <c r="I1309" s="34"/>
      <c r="J1309" s="181">
        <f t="shared" si="0"/>
        <v>18.303785337805461</v>
      </c>
      <c r="K1309" s="182"/>
      <c r="L1309" s="182"/>
      <c r="M1309" s="182"/>
      <c r="N1309" s="182"/>
    </row>
    <row r="1310" spans="1:14" ht="15.75" customHeight="1" x14ac:dyDescent="0.3">
      <c r="A1310" s="34">
        <v>1309</v>
      </c>
      <c r="B1310" s="34">
        <v>5</v>
      </c>
      <c r="C1310" s="34">
        <v>107</v>
      </c>
      <c r="D1310" s="34">
        <v>5</v>
      </c>
      <c r="E1310" s="179">
        <v>43531</v>
      </c>
      <c r="F1310" s="187">
        <v>5236</v>
      </c>
      <c r="G1310" s="34">
        <v>7730</v>
      </c>
      <c r="H1310" s="180">
        <v>7290</v>
      </c>
      <c r="I1310" s="34">
        <v>7</v>
      </c>
      <c r="J1310" s="181">
        <f t="shared" si="0"/>
        <v>21.421616358325217</v>
      </c>
      <c r="K1310" s="182"/>
      <c r="L1310" s="182"/>
      <c r="M1310" s="182"/>
      <c r="N1310" s="182"/>
    </row>
    <row r="1311" spans="1:14" ht="15.75" customHeight="1" x14ac:dyDescent="0.3">
      <c r="A1311" s="34">
        <v>1310</v>
      </c>
      <c r="B1311" s="34">
        <v>6</v>
      </c>
      <c r="C1311" s="34">
        <v>107</v>
      </c>
      <c r="D1311" s="34">
        <v>5</v>
      </c>
      <c r="E1311" s="179">
        <v>43531</v>
      </c>
      <c r="F1311" s="187">
        <v>5259</v>
      </c>
      <c r="G1311" s="34">
        <v>7648</v>
      </c>
      <c r="H1311" s="180">
        <v>7217</v>
      </c>
      <c r="I1311" s="34"/>
      <c r="J1311" s="181">
        <f t="shared" si="0"/>
        <v>22.012257405515832</v>
      </c>
      <c r="K1311" s="182"/>
      <c r="L1311" s="182"/>
      <c r="M1311" s="182"/>
      <c r="N1311" s="182"/>
    </row>
    <row r="1312" spans="1:14" ht="15.75" customHeight="1" x14ac:dyDescent="0.3">
      <c r="A1312" s="34">
        <v>1311</v>
      </c>
      <c r="B1312" s="34">
        <v>7</v>
      </c>
      <c r="C1312" s="34">
        <v>108</v>
      </c>
      <c r="D1312" s="34">
        <v>5</v>
      </c>
      <c r="E1312" s="179">
        <v>43531</v>
      </c>
      <c r="F1312" s="187">
        <v>5232</v>
      </c>
      <c r="G1312" s="34">
        <v>8891</v>
      </c>
      <c r="H1312" s="180">
        <v>7941</v>
      </c>
      <c r="I1312" s="34">
        <v>8</v>
      </c>
      <c r="J1312" s="181">
        <f t="shared" si="0"/>
        <v>35.068290882244369</v>
      </c>
      <c r="K1312" s="182"/>
      <c r="L1312" s="182"/>
      <c r="M1312" s="182"/>
      <c r="N1312" s="182"/>
    </row>
    <row r="1313" spans="1:14" ht="15.75" customHeight="1" x14ac:dyDescent="0.3">
      <c r="A1313" s="34">
        <v>1312</v>
      </c>
      <c r="B1313" s="34">
        <v>8</v>
      </c>
      <c r="C1313" s="34">
        <v>108</v>
      </c>
      <c r="D1313" s="34">
        <v>5</v>
      </c>
      <c r="E1313" s="179">
        <v>43531</v>
      </c>
      <c r="F1313" s="187">
        <v>5221</v>
      </c>
      <c r="G1313" s="34">
        <v>8818</v>
      </c>
      <c r="H1313" s="180">
        <v>7929</v>
      </c>
      <c r="I1313" s="34"/>
      <c r="J1313" s="181">
        <f t="shared" si="0"/>
        <v>32.828655834564252</v>
      </c>
      <c r="K1313" s="182"/>
      <c r="L1313" s="182"/>
      <c r="M1313" s="182"/>
      <c r="N1313" s="182"/>
    </row>
    <row r="1314" spans="1:14" ht="15.75" customHeight="1" x14ac:dyDescent="0.3">
      <c r="A1314" s="34">
        <v>1313</v>
      </c>
      <c r="B1314" s="34">
        <v>9</v>
      </c>
      <c r="C1314" s="34">
        <v>109</v>
      </c>
      <c r="D1314" s="34">
        <v>5</v>
      </c>
      <c r="E1314" s="179">
        <v>43531</v>
      </c>
      <c r="F1314" s="187">
        <v>5188</v>
      </c>
      <c r="G1314" s="34">
        <v>7335</v>
      </c>
      <c r="H1314" s="180">
        <v>6825</v>
      </c>
      <c r="I1314" s="34">
        <v>7</v>
      </c>
      <c r="J1314" s="181">
        <f t="shared" si="0"/>
        <v>31.154551007941357</v>
      </c>
      <c r="K1314" s="182"/>
      <c r="L1314" s="182"/>
      <c r="M1314" s="182"/>
      <c r="N1314" s="182"/>
    </row>
    <row r="1315" spans="1:14" ht="15.75" customHeight="1" x14ac:dyDescent="0.3">
      <c r="A1315" s="34">
        <v>1314</v>
      </c>
      <c r="B1315" s="34">
        <v>10</v>
      </c>
      <c r="C1315" s="34">
        <v>109</v>
      </c>
      <c r="D1315" s="34">
        <v>5</v>
      </c>
      <c r="E1315" s="179">
        <v>43531</v>
      </c>
      <c r="F1315" s="187">
        <v>5232</v>
      </c>
      <c r="G1315" s="34">
        <v>7316</v>
      </c>
      <c r="H1315" s="180">
        <v>6851</v>
      </c>
      <c r="I1315" s="34"/>
      <c r="J1315" s="181">
        <f t="shared" si="0"/>
        <v>28.721432983323037</v>
      </c>
      <c r="K1315" s="182"/>
      <c r="L1315" s="182"/>
      <c r="M1315" s="182"/>
      <c r="N1315" s="182"/>
    </row>
    <row r="1316" spans="1:14" ht="15.75" customHeight="1" x14ac:dyDescent="0.3">
      <c r="A1316" s="34">
        <v>1315</v>
      </c>
      <c r="B1316" s="34">
        <v>11</v>
      </c>
      <c r="C1316" s="34">
        <v>112</v>
      </c>
      <c r="D1316" s="34">
        <v>5</v>
      </c>
      <c r="E1316" s="179">
        <v>43531</v>
      </c>
      <c r="F1316" s="187">
        <v>5213</v>
      </c>
      <c r="G1316" s="34">
        <v>8930</v>
      </c>
      <c r="H1316" s="180">
        <v>8101</v>
      </c>
      <c r="I1316" s="34">
        <v>8</v>
      </c>
      <c r="J1316" s="181">
        <f t="shared" si="0"/>
        <v>28.704986149584489</v>
      </c>
      <c r="K1316" s="182"/>
      <c r="L1316" s="182"/>
      <c r="M1316" s="182"/>
      <c r="N1316" s="182"/>
    </row>
    <row r="1317" spans="1:14" ht="15.75" customHeight="1" x14ac:dyDescent="0.3">
      <c r="A1317" s="34">
        <v>1316</v>
      </c>
      <c r="B1317" s="34">
        <v>12</v>
      </c>
      <c r="C1317" s="34">
        <v>112</v>
      </c>
      <c r="D1317" s="34">
        <v>5</v>
      </c>
      <c r="E1317" s="179">
        <v>43531</v>
      </c>
      <c r="F1317" s="187">
        <v>5232</v>
      </c>
      <c r="G1317" s="34">
        <v>8768</v>
      </c>
      <c r="H1317" s="180">
        <v>7961</v>
      </c>
      <c r="I1317" s="34"/>
      <c r="J1317" s="181">
        <f t="shared" si="0"/>
        <v>29.571271528032245</v>
      </c>
      <c r="K1317" s="182"/>
      <c r="L1317" s="182"/>
      <c r="M1317" s="182"/>
      <c r="N1317" s="182"/>
    </row>
    <row r="1318" spans="1:14" ht="15.75" customHeight="1" x14ac:dyDescent="0.3">
      <c r="A1318" s="34">
        <v>1317</v>
      </c>
      <c r="B1318" s="34">
        <v>13</v>
      </c>
      <c r="C1318" s="34">
        <v>115</v>
      </c>
      <c r="D1318" s="34">
        <v>5</v>
      </c>
      <c r="E1318" s="179">
        <v>43531</v>
      </c>
      <c r="F1318" s="187">
        <v>5314</v>
      </c>
      <c r="G1318" s="34">
        <v>8431</v>
      </c>
      <c r="H1318" s="180">
        <v>7877</v>
      </c>
      <c r="I1318" s="34">
        <v>7</v>
      </c>
      <c r="J1318" s="181">
        <f t="shared" si="0"/>
        <v>21.615294576667967</v>
      </c>
      <c r="K1318" s="182"/>
      <c r="L1318" s="182"/>
      <c r="M1318" s="182"/>
      <c r="N1318" s="182"/>
    </row>
    <row r="1319" spans="1:14" ht="15.75" customHeight="1" x14ac:dyDescent="0.3">
      <c r="A1319" s="34">
        <v>1318</v>
      </c>
      <c r="B1319" s="34">
        <v>14</v>
      </c>
      <c r="C1319" s="34">
        <v>115</v>
      </c>
      <c r="D1319" s="34">
        <v>5</v>
      </c>
      <c r="E1319" s="179">
        <v>43531</v>
      </c>
      <c r="F1319" s="187">
        <v>5249</v>
      </c>
      <c r="G1319" s="34">
        <v>8313</v>
      </c>
      <c r="H1319" s="180">
        <v>7770</v>
      </c>
      <c r="I1319" s="34"/>
      <c r="J1319" s="181">
        <f t="shared" si="0"/>
        <v>21.53907179690599</v>
      </c>
      <c r="K1319" s="182"/>
      <c r="L1319" s="182"/>
      <c r="M1319" s="182"/>
      <c r="N1319" s="182"/>
    </row>
    <row r="1320" spans="1:14" ht="15.75" customHeight="1" x14ac:dyDescent="0.3">
      <c r="A1320" s="34">
        <v>1319</v>
      </c>
      <c r="B1320" s="34">
        <v>15</v>
      </c>
      <c r="C1320" s="34">
        <v>116</v>
      </c>
      <c r="D1320" s="34">
        <v>5</v>
      </c>
      <c r="E1320" s="179">
        <v>43531</v>
      </c>
      <c r="F1320" s="187">
        <v>5231</v>
      </c>
      <c r="G1320" s="34">
        <v>8626</v>
      </c>
      <c r="H1320" s="180">
        <v>7893</v>
      </c>
      <c r="I1320" s="34">
        <v>9</v>
      </c>
      <c r="J1320" s="181">
        <f t="shared" si="0"/>
        <v>27.535687453042822</v>
      </c>
      <c r="K1320" s="182"/>
      <c r="L1320" s="182"/>
      <c r="M1320" s="182"/>
      <c r="N1320" s="182"/>
    </row>
    <row r="1321" spans="1:14" ht="15.75" customHeight="1" x14ac:dyDescent="0.3">
      <c r="A1321" s="34">
        <v>1320</v>
      </c>
      <c r="B1321" s="34">
        <v>16</v>
      </c>
      <c r="C1321" s="34">
        <v>116</v>
      </c>
      <c r="D1321" s="34">
        <v>5</v>
      </c>
      <c r="E1321" s="179">
        <v>43531</v>
      </c>
      <c r="F1321" s="187">
        <v>5280</v>
      </c>
      <c r="G1321" s="34">
        <v>8624</v>
      </c>
      <c r="H1321" s="180">
        <v>7904</v>
      </c>
      <c r="I1321" s="34"/>
      <c r="J1321" s="181">
        <f t="shared" si="0"/>
        <v>27.439024390243905</v>
      </c>
      <c r="K1321" s="182"/>
      <c r="L1321" s="182"/>
      <c r="M1321" s="182"/>
      <c r="N1321" s="182"/>
    </row>
    <row r="1322" spans="1:14" ht="15.75" customHeight="1" x14ac:dyDescent="0.3">
      <c r="A1322" s="34">
        <v>1321</v>
      </c>
      <c r="B1322" s="34">
        <v>17</v>
      </c>
      <c r="C1322" s="34">
        <v>120</v>
      </c>
      <c r="D1322" s="34">
        <v>5</v>
      </c>
      <c r="E1322" s="179">
        <v>43531</v>
      </c>
      <c r="F1322" s="187">
        <v>5275</v>
      </c>
      <c r="G1322" s="34">
        <v>8365</v>
      </c>
      <c r="H1322" s="180">
        <v>7548</v>
      </c>
      <c r="I1322" s="34">
        <v>9</v>
      </c>
      <c r="J1322" s="181">
        <f t="shared" si="0"/>
        <v>35.943686757589091</v>
      </c>
      <c r="K1322" s="182"/>
      <c r="L1322" s="182"/>
      <c r="M1322" s="182"/>
      <c r="N1322" s="182"/>
    </row>
    <row r="1323" spans="1:14" ht="15.75" customHeight="1" x14ac:dyDescent="0.3">
      <c r="A1323" s="34">
        <v>1322</v>
      </c>
      <c r="B1323" s="34">
        <v>18</v>
      </c>
      <c r="C1323" s="34">
        <v>120</v>
      </c>
      <c r="D1323" s="34">
        <v>5</v>
      </c>
      <c r="E1323" s="179">
        <v>43531</v>
      </c>
      <c r="F1323" s="187">
        <v>5205</v>
      </c>
      <c r="G1323" s="34">
        <v>8127</v>
      </c>
      <c r="H1323" s="180">
        <v>7350</v>
      </c>
      <c r="I1323" s="34"/>
      <c r="J1323" s="181">
        <f t="shared" si="0"/>
        <v>36.22377622377622</v>
      </c>
      <c r="K1323" s="182"/>
      <c r="L1323" s="182"/>
      <c r="M1323" s="182"/>
      <c r="N1323" s="182"/>
    </row>
    <row r="1324" spans="1:14" ht="15.75" customHeight="1" x14ac:dyDescent="0.3">
      <c r="A1324" s="34">
        <v>1323</v>
      </c>
      <c r="B1324" s="34">
        <v>19</v>
      </c>
      <c r="C1324" s="34">
        <v>121</v>
      </c>
      <c r="D1324" s="34">
        <v>5</v>
      </c>
      <c r="E1324" s="179">
        <v>43531</v>
      </c>
      <c r="F1324" s="187">
        <v>5229</v>
      </c>
      <c r="G1324" s="34">
        <v>8810</v>
      </c>
      <c r="H1324" s="180">
        <v>7770</v>
      </c>
      <c r="I1324" s="34">
        <v>11</v>
      </c>
      <c r="J1324" s="181">
        <f t="shared" si="0"/>
        <v>40.928768201495473</v>
      </c>
      <c r="K1324" s="182"/>
      <c r="L1324" s="182"/>
      <c r="M1324" s="182"/>
      <c r="N1324" s="182"/>
    </row>
    <row r="1325" spans="1:14" ht="15.75" customHeight="1" x14ac:dyDescent="0.3">
      <c r="A1325" s="34">
        <v>1324</v>
      </c>
      <c r="B1325" s="34">
        <v>20</v>
      </c>
      <c r="C1325" s="34">
        <v>121</v>
      </c>
      <c r="D1325" s="34">
        <v>5</v>
      </c>
      <c r="E1325" s="179">
        <v>43531</v>
      </c>
      <c r="F1325" s="187">
        <v>5190</v>
      </c>
      <c r="G1325" s="34">
        <v>8844</v>
      </c>
      <c r="H1325" s="180">
        <v>7837</v>
      </c>
      <c r="I1325" s="34"/>
      <c r="J1325" s="181">
        <f t="shared" si="0"/>
        <v>38.043067623724973</v>
      </c>
      <c r="K1325" s="182"/>
      <c r="L1325" s="182"/>
      <c r="M1325" s="182"/>
      <c r="N1325" s="182"/>
    </row>
    <row r="1326" spans="1:14" ht="15.75" customHeight="1" x14ac:dyDescent="0.3">
      <c r="A1326" s="34">
        <v>1325</v>
      </c>
      <c r="B1326" s="34">
        <v>21</v>
      </c>
      <c r="C1326" s="34">
        <v>123</v>
      </c>
      <c r="D1326" s="34">
        <v>5</v>
      </c>
      <c r="E1326" s="179">
        <v>43531</v>
      </c>
      <c r="F1326" s="187">
        <v>5224</v>
      </c>
      <c r="G1326" s="34">
        <v>8228</v>
      </c>
      <c r="H1326" s="180">
        <v>7715</v>
      </c>
      <c r="I1326" s="34">
        <v>8</v>
      </c>
      <c r="J1326" s="181">
        <f t="shared" si="0"/>
        <v>20.594138900040143</v>
      </c>
      <c r="K1326" s="182"/>
      <c r="L1326" s="182"/>
      <c r="M1326" s="182"/>
      <c r="N1326" s="182"/>
    </row>
    <row r="1327" spans="1:14" ht="15.75" customHeight="1" x14ac:dyDescent="0.3">
      <c r="A1327" s="34">
        <v>1326</v>
      </c>
      <c r="B1327" s="34">
        <v>22</v>
      </c>
      <c r="C1327" s="34">
        <v>123</v>
      </c>
      <c r="D1327" s="34">
        <v>5</v>
      </c>
      <c r="E1327" s="179">
        <v>43531</v>
      </c>
      <c r="F1327" s="187">
        <v>5276</v>
      </c>
      <c r="G1327" s="34">
        <v>7829</v>
      </c>
      <c r="H1327" s="180">
        <v>7393</v>
      </c>
      <c r="I1327" s="34"/>
      <c r="J1327" s="181">
        <f t="shared" si="0"/>
        <v>20.595181861124232</v>
      </c>
      <c r="K1327" s="182"/>
      <c r="L1327" s="182"/>
      <c r="M1327" s="182"/>
      <c r="N1327" s="182"/>
    </row>
    <row r="1328" spans="1:14" ht="15.75" customHeight="1" x14ac:dyDescent="0.3">
      <c r="A1328" s="34">
        <v>1327</v>
      </c>
      <c r="B1328" s="34">
        <v>23</v>
      </c>
      <c r="C1328" s="34">
        <v>124</v>
      </c>
      <c r="D1328" s="34">
        <v>5</v>
      </c>
      <c r="E1328" s="179">
        <v>43531</v>
      </c>
      <c r="F1328" s="187">
        <v>5261</v>
      </c>
      <c r="G1328" s="34">
        <v>7573</v>
      </c>
      <c r="H1328" s="180">
        <v>7058</v>
      </c>
      <c r="I1328" s="34"/>
      <c r="J1328" s="181">
        <f t="shared" si="0"/>
        <v>28.658875904284919</v>
      </c>
      <c r="K1328" s="182"/>
      <c r="L1328" s="182"/>
      <c r="M1328" s="182"/>
      <c r="N1328" s="182"/>
    </row>
    <row r="1329" spans="1:14" ht="15.75" customHeight="1" x14ac:dyDescent="0.3">
      <c r="A1329" s="34">
        <v>1328</v>
      </c>
      <c r="B1329" s="34">
        <v>24</v>
      </c>
      <c r="C1329" s="34">
        <v>124</v>
      </c>
      <c r="D1329" s="34">
        <v>5</v>
      </c>
      <c r="E1329" s="179">
        <v>43531</v>
      </c>
      <c r="F1329" s="187">
        <v>5196</v>
      </c>
      <c r="G1329" s="34">
        <v>7607</v>
      </c>
      <c r="H1329" s="180">
        <v>7073</v>
      </c>
      <c r="I1329" s="34">
        <v>10</v>
      </c>
      <c r="J1329" s="181">
        <f t="shared" si="0"/>
        <v>28.449653702717104</v>
      </c>
      <c r="K1329" s="182"/>
      <c r="L1329" s="182"/>
      <c r="M1329" s="182"/>
      <c r="N1329" s="182"/>
    </row>
    <row r="1330" spans="1:14" ht="15.75" customHeight="1" x14ac:dyDescent="0.3">
      <c r="A1330" s="34">
        <v>1329</v>
      </c>
      <c r="B1330" s="34">
        <v>25</v>
      </c>
      <c r="C1330" s="34">
        <v>125</v>
      </c>
      <c r="D1330" s="34">
        <v>5</v>
      </c>
      <c r="E1330" s="179">
        <v>43531</v>
      </c>
      <c r="F1330" s="187">
        <v>5238</v>
      </c>
      <c r="G1330" s="34">
        <v>8100</v>
      </c>
      <c r="H1330" s="180">
        <v>7591</v>
      </c>
      <c r="I1330" s="34"/>
      <c r="J1330" s="181">
        <f t="shared" si="0"/>
        <v>21.631959201019974</v>
      </c>
      <c r="K1330" s="182"/>
      <c r="L1330" s="182"/>
      <c r="M1330" s="182"/>
      <c r="N1330" s="182"/>
    </row>
    <row r="1331" spans="1:14" ht="15.75" customHeight="1" x14ac:dyDescent="0.3">
      <c r="A1331" s="34">
        <v>1330</v>
      </c>
      <c r="B1331" s="34">
        <v>26</v>
      </c>
      <c r="C1331" s="34">
        <v>125</v>
      </c>
      <c r="D1331" s="34">
        <v>5</v>
      </c>
      <c r="E1331" s="179">
        <v>43531</v>
      </c>
      <c r="F1331" s="187">
        <v>5207</v>
      </c>
      <c r="G1331" s="34">
        <v>8303</v>
      </c>
      <c r="H1331" s="180">
        <v>7726</v>
      </c>
      <c r="I1331" s="34">
        <v>8</v>
      </c>
      <c r="J1331" s="181">
        <f t="shared" si="0"/>
        <v>22.905915045653035</v>
      </c>
      <c r="K1331" s="182"/>
      <c r="L1331" s="182"/>
      <c r="M1331" s="182"/>
      <c r="N1331" s="182"/>
    </row>
    <row r="1332" spans="1:14" ht="15.75" customHeight="1" x14ac:dyDescent="0.3">
      <c r="A1332" s="34">
        <v>1331</v>
      </c>
      <c r="B1332" s="34">
        <v>27</v>
      </c>
      <c r="C1332" s="34">
        <v>126</v>
      </c>
      <c r="D1332" s="34">
        <v>5</v>
      </c>
      <c r="E1332" s="179">
        <v>43531</v>
      </c>
      <c r="F1332" s="187">
        <v>5236</v>
      </c>
      <c r="G1332" s="34">
        <v>7979</v>
      </c>
      <c r="H1332" s="180">
        <v>7576</v>
      </c>
      <c r="I1332" s="34"/>
      <c r="J1332" s="181">
        <f t="shared" si="0"/>
        <v>17.222222222222221</v>
      </c>
      <c r="K1332" s="182"/>
      <c r="L1332" s="182"/>
      <c r="M1332" s="182"/>
      <c r="N1332" s="182"/>
    </row>
    <row r="1333" spans="1:14" ht="15.75" customHeight="1" x14ac:dyDescent="0.3">
      <c r="A1333" s="34">
        <v>1332</v>
      </c>
      <c r="B1333" s="34">
        <v>28</v>
      </c>
      <c r="C1333" s="34">
        <v>126</v>
      </c>
      <c r="D1333" s="34">
        <v>5</v>
      </c>
      <c r="E1333" s="179">
        <v>43531</v>
      </c>
      <c r="F1333" s="187">
        <v>5216</v>
      </c>
      <c r="G1333" s="34">
        <v>7965</v>
      </c>
      <c r="H1333" s="180">
        <v>7555</v>
      </c>
      <c r="I1333" s="34">
        <v>9</v>
      </c>
      <c r="J1333" s="181">
        <f t="shared" si="0"/>
        <v>17.528858486532705</v>
      </c>
      <c r="K1333" s="182"/>
      <c r="L1333" s="182"/>
      <c r="M1333" s="182"/>
      <c r="N1333" s="182"/>
    </row>
    <row r="1334" spans="1:14" ht="15.75" customHeight="1" x14ac:dyDescent="0.3">
      <c r="A1334" s="34">
        <v>1333</v>
      </c>
      <c r="B1334" s="34">
        <v>29</v>
      </c>
      <c r="C1334" s="34">
        <v>128</v>
      </c>
      <c r="D1334" s="34">
        <v>5</v>
      </c>
      <c r="E1334" s="179">
        <v>43531</v>
      </c>
      <c r="F1334" s="187">
        <v>5292</v>
      </c>
      <c r="G1334" s="34">
        <v>7403</v>
      </c>
      <c r="H1334" s="180">
        <v>6838</v>
      </c>
      <c r="I1334" s="34"/>
      <c r="J1334" s="181">
        <f t="shared" si="0"/>
        <v>36.545924967658472</v>
      </c>
      <c r="K1334" s="182"/>
      <c r="L1334" s="182"/>
      <c r="M1334" s="182"/>
      <c r="N1334" s="182"/>
    </row>
    <row r="1335" spans="1:14" ht="15.75" customHeight="1" x14ac:dyDescent="0.3">
      <c r="A1335" s="34">
        <v>1334</v>
      </c>
      <c r="B1335" s="34">
        <v>30</v>
      </c>
      <c r="C1335" s="34">
        <v>128</v>
      </c>
      <c r="D1335" s="34">
        <v>5</v>
      </c>
      <c r="E1335" s="179">
        <v>43531</v>
      </c>
      <c r="F1335" s="187">
        <v>5244</v>
      </c>
      <c r="G1335" s="34">
        <v>7227</v>
      </c>
      <c r="H1335" s="180">
        <v>6702</v>
      </c>
      <c r="I1335" s="34">
        <v>8</v>
      </c>
      <c r="J1335" s="181">
        <f t="shared" si="0"/>
        <v>36.008230452674901</v>
      </c>
      <c r="K1335" s="182"/>
      <c r="L1335" s="182"/>
      <c r="M1335" s="182"/>
      <c r="N1335" s="182"/>
    </row>
    <row r="1336" spans="1:14" ht="15.75" customHeight="1" x14ac:dyDescent="0.3">
      <c r="A1336" s="34">
        <v>1335</v>
      </c>
      <c r="B1336" s="34">
        <v>31</v>
      </c>
      <c r="C1336" s="34">
        <v>129</v>
      </c>
      <c r="D1336" s="34">
        <v>5</v>
      </c>
      <c r="E1336" s="179">
        <v>43531</v>
      </c>
      <c r="F1336" s="187">
        <v>5227</v>
      </c>
      <c r="G1336" s="34">
        <v>6121</v>
      </c>
      <c r="H1336" s="180">
        <v>5990</v>
      </c>
      <c r="I1336" s="34">
        <v>7</v>
      </c>
      <c r="J1336" s="181">
        <f t="shared" si="0"/>
        <v>17.169069462647442</v>
      </c>
      <c r="K1336" s="182"/>
      <c r="L1336" s="182"/>
      <c r="M1336" s="182"/>
      <c r="N1336" s="182"/>
    </row>
    <row r="1337" spans="1:14" ht="15.75" customHeight="1" x14ac:dyDescent="0.3">
      <c r="A1337" s="34">
        <v>1336</v>
      </c>
      <c r="B1337" s="34">
        <v>32</v>
      </c>
      <c r="C1337" s="34">
        <v>129</v>
      </c>
      <c r="D1337" s="34">
        <v>5</v>
      </c>
      <c r="E1337" s="179">
        <v>43531</v>
      </c>
      <c r="F1337" s="187">
        <v>5214</v>
      </c>
      <c r="G1337" s="34">
        <v>6079</v>
      </c>
      <c r="H1337" s="180">
        <v>5948</v>
      </c>
      <c r="I1337" s="34"/>
      <c r="J1337" s="181">
        <f t="shared" si="0"/>
        <v>17.847411444141688</v>
      </c>
      <c r="K1337" s="182"/>
      <c r="L1337" s="182"/>
      <c r="M1337" s="182"/>
      <c r="N1337" s="182"/>
    </row>
    <row r="1338" spans="1:14" ht="15.75" customHeight="1" x14ac:dyDescent="0.3">
      <c r="A1338" s="34">
        <v>1337</v>
      </c>
      <c r="B1338" s="34">
        <v>33</v>
      </c>
      <c r="C1338" s="34">
        <v>131</v>
      </c>
      <c r="D1338" s="34">
        <v>5</v>
      </c>
      <c r="E1338" s="179">
        <v>43531</v>
      </c>
      <c r="F1338" s="187">
        <v>5203</v>
      </c>
      <c r="G1338" s="34">
        <v>7659</v>
      </c>
      <c r="H1338" s="180">
        <v>7154</v>
      </c>
      <c r="I1338" s="34">
        <v>10</v>
      </c>
      <c r="J1338" s="181">
        <f t="shared" si="0"/>
        <v>25.884161968221424</v>
      </c>
      <c r="K1338" s="182"/>
      <c r="L1338" s="182"/>
      <c r="M1338" s="182"/>
      <c r="N1338" s="182"/>
    </row>
    <row r="1339" spans="1:14" ht="15.75" customHeight="1" x14ac:dyDescent="0.3">
      <c r="A1339" s="34">
        <v>1338</v>
      </c>
      <c r="B1339" s="34">
        <v>34</v>
      </c>
      <c r="C1339" s="34">
        <v>131</v>
      </c>
      <c r="D1339" s="34">
        <v>5</v>
      </c>
      <c r="E1339" s="179">
        <v>43531</v>
      </c>
      <c r="F1339" s="187">
        <v>5191</v>
      </c>
      <c r="G1339" s="34">
        <v>7629</v>
      </c>
      <c r="H1339" s="180">
        <v>7128</v>
      </c>
      <c r="I1339" s="34"/>
      <c r="J1339" s="181">
        <f t="shared" si="0"/>
        <v>25.864739287558081</v>
      </c>
      <c r="K1339" s="182"/>
      <c r="L1339" s="182"/>
      <c r="M1339" s="182"/>
      <c r="N1339" s="182"/>
    </row>
    <row r="1340" spans="1:14" ht="15.75" customHeight="1" x14ac:dyDescent="0.3">
      <c r="A1340" s="34">
        <v>1339</v>
      </c>
      <c r="B1340" s="34">
        <v>35</v>
      </c>
      <c r="C1340" s="34">
        <v>133</v>
      </c>
      <c r="D1340" s="34">
        <v>5</v>
      </c>
      <c r="E1340" s="179">
        <v>43531</v>
      </c>
      <c r="F1340" s="187">
        <v>5280</v>
      </c>
      <c r="G1340" s="34">
        <v>7793</v>
      </c>
      <c r="H1340" s="180">
        <v>7324</v>
      </c>
      <c r="I1340" s="34">
        <v>12</v>
      </c>
      <c r="J1340" s="181">
        <f t="shared" si="0"/>
        <v>22.945205479452056</v>
      </c>
      <c r="K1340" s="182"/>
      <c r="L1340" s="182"/>
      <c r="M1340" s="182"/>
      <c r="N1340" s="182"/>
    </row>
    <row r="1341" spans="1:14" ht="15.75" customHeight="1" x14ac:dyDescent="0.3">
      <c r="A1341" s="34">
        <v>1340</v>
      </c>
      <c r="B1341" s="34">
        <v>36</v>
      </c>
      <c r="C1341" s="34">
        <v>133</v>
      </c>
      <c r="D1341" s="34">
        <v>5</v>
      </c>
      <c r="E1341" s="179">
        <v>43531</v>
      </c>
      <c r="F1341" s="187">
        <v>5219</v>
      </c>
      <c r="G1341" s="34">
        <v>7496</v>
      </c>
      <c r="H1341" s="180">
        <v>7083</v>
      </c>
      <c r="I1341" s="34"/>
      <c r="J1341" s="181">
        <f t="shared" si="0"/>
        <v>22.156652360515022</v>
      </c>
      <c r="K1341" s="182"/>
      <c r="L1341" s="182"/>
      <c r="M1341" s="182"/>
      <c r="N1341" s="182"/>
    </row>
    <row r="1342" spans="1:14" ht="15.75" customHeight="1" x14ac:dyDescent="0.3">
      <c r="A1342" s="34">
        <v>1341</v>
      </c>
      <c r="B1342" s="34">
        <v>37</v>
      </c>
      <c r="C1342" s="34">
        <v>134</v>
      </c>
      <c r="D1342" s="34">
        <v>5</v>
      </c>
      <c r="E1342" s="179">
        <v>43531</v>
      </c>
      <c r="F1342" s="187">
        <v>5225</v>
      </c>
      <c r="G1342" s="34">
        <v>8761</v>
      </c>
      <c r="H1342" s="180">
        <v>8056</v>
      </c>
      <c r="I1342" s="34">
        <v>7</v>
      </c>
      <c r="J1342" s="181">
        <f t="shared" si="0"/>
        <v>24.902861179795124</v>
      </c>
      <c r="K1342" s="182"/>
      <c r="L1342" s="182"/>
      <c r="M1342" s="182"/>
      <c r="N1342" s="182"/>
    </row>
    <row r="1343" spans="1:14" ht="15.75" customHeight="1" x14ac:dyDescent="0.3">
      <c r="A1343" s="34">
        <v>1342</v>
      </c>
      <c r="B1343" s="34">
        <v>38</v>
      </c>
      <c r="C1343" s="34">
        <v>134</v>
      </c>
      <c r="D1343" s="34">
        <v>5</v>
      </c>
      <c r="E1343" s="179">
        <v>43531</v>
      </c>
      <c r="F1343" s="187">
        <v>5241</v>
      </c>
      <c r="G1343" s="34">
        <v>8682</v>
      </c>
      <c r="H1343" s="180">
        <v>8009</v>
      </c>
      <c r="I1343" s="34"/>
      <c r="J1343" s="181">
        <f t="shared" si="0"/>
        <v>24.313583815028903</v>
      </c>
      <c r="K1343" s="182"/>
      <c r="L1343" s="182"/>
      <c r="M1343" s="182"/>
      <c r="N1343" s="182"/>
    </row>
    <row r="1344" spans="1:14" ht="15.75" customHeight="1" x14ac:dyDescent="0.3">
      <c r="A1344" s="34">
        <v>1343</v>
      </c>
      <c r="B1344" s="34">
        <v>39</v>
      </c>
      <c r="C1344" s="34">
        <v>139</v>
      </c>
      <c r="D1344" s="34">
        <v>5</v>
      </c>
      <c r="E1344" s="179">
        <v>43531</v>
      </c>
      <c r="F1344" s="187">
        <v>5245</v>
      </c>
      <c r="G1344" s="34">
        <v>7620</v>
      </c>
      <c r="H1344" s="180">
        <v>7095</v>
      </c>
      <c r="I1344" s="34">
        <v>8</v>
      </c>
      <c r="J1344" s="181">
        <f t="shared" si="0"/>
        <v>28.378378378378379</v>
      </c>
      <c r="K1344" s="182"/>
      <c r="L1344" s="182"/>
      <c r="M1344" s="182"/>
      <c r="N1344" s="182"/>
    </row>
    <row r="1345" spans="1:14" ht="15.75" customHeight="1" x14ac:dyDescent="0.3">
      <c r="A1345" s="34">
        <v>1344</v>
      </c>
      <c r="B1345" s="34">
        <v>40</v>
      </c>
      <c r="C1345" s="34">
        <v>139</v>
      </c>
      <c r="D1345" s="34">
        <v>5</v>
      </c>
      <c r="E1345" s="179">
        <v>43531</v>
      </c>
      <c r="F1345" s="187">
        <v>5216</v>
      </c>
      <c r="G1345" s="34">
        <v>7503</v>
      </c>
      <c r="H1345" s="180">
        <v>6999</v>
      </c>
      <c r="I1345" s="34"/>
      <c r="J1345" s="181">
        <f t="shared" si="0"/>
        <v>28.266965787997755</v>
      </c>
      <c r="K1345" s="182"/>
      <c r="L1345" s="182"/>
      <c r="M1345" s="182"/>
      <c r="N1345" s="182"/>
    </row>
    <row r="1346" spans="1:14" ht="15.75" customHeight="1" x14ac:dyDescent="0.3">
      <c r="A1346" s="34">
        <v>1345</v>
      </c>
      <c r="B1346" s="34">
        <v>41</v>
      </c>
      <c r="C1346" s="34">
        <v>143</v>
      </c>
      <c r="D1346" s="34">
        <v>5</v>
      </c>
      <c r="E1346" s="179">
        <v>43531</v>
      </c>
      <c r="F1346" s="187">
        <v>5264</v>
      </c>
      <c r="G1346" s="34">
        <v>7883</v>
      </c>
      <c r="H1346" s="180">
        <v>7441</v>
      </c>
      <c r="I1346" s="34">
        <v>9</v>
      </c>
      <c r="J1346" s="181">
        <f t="shared" si="0"/>
        <v>20.303169499310979</v>
      </c>
      <c r="K1346" s="182"/>
      <c r="L1346" s="182"/>
      <c r="M1346" s="182"/>
      <c r="N1346" s="182"/>
    </row>
    <row r="1347" spans="1:14" ht="15.75" customHeight="1" x14ac:dyDescent="0.3">
      <c r="A1347" s="34">
        <v>1346</v>
      </c>
      <c r="B1347" s="34">
        <v>42</v>
      </c>
      <c r="C1347" s="34">
        <v>143</v>
      </c>
      <c r="D1347" s="34">
        <v>5</v>
      </c>
      <c r="E1347" s="179">
        <v>43531</v>
      </c>
      <c r="F1347" s="187">
        <v>5270</v>
      </c>
      <c r="G1347" s="34">
        <v>7822</v>
      </c>
      <c r="H1347" s="180">
        <v>7387</v>
      </c>
      <c r="I1347" s="34"/>
      <c r="J1347" s="181">
        <f t="shared" si="0"/>
        <v>20.547945205479451</v>
      </c>
      <c r="K1347" s="182"/>
      <c r="L1347" s="182"/>
      <c r="M1347" s="182"/>
      <c r="N1347" s="182"/>
    </row>
    <row r="1348" spans="1:14" ht="15.75" customHeight="1" x14ac:dyDescent="0.3">
      <c r="A1348" s="34">
        <v>1347</v>
      </c>
      <c r="B1348" s="34">
        <v>43</v>
      </c>
      <c r="C1348" s="34">
        <v>144</v>
      </c>
      <c r="D1348" s="34">
        <v>5</v>
      </c>
      <c r="E1348" s="179">
        <v>43531</v>
      </c>
      <c r="F1348" s="187">
        <v>5211</v>
      </c>
      <c r="G1348" s="34">
        <v>9289</v>
      </c>
      <c r="H1348" s="180">
        <v>8118</v>
      </c>
      <c r="I1348" s="34">
        <v>9</v>
      </c>
      <c r="J1348" s="181">
        <f t="shared" si="0"/>
        <v>40.282077743378053</v>
      </c>
      <c r="K1348" s="182"/>
      <c r="L1348" s="182"/>
      <c r="M1348" s="182"/>
      <c r="N1348" s="182"/>
    </row>
    <row r="1349" spans="1:14" ht="15.75" customHeight="1" x14ac:dyDescent="0.3">
      <c r="A1349" s="34">
        <v>1348</v>
      </c>
      <c r="B1349" s="34">
        <v>44</v>
      </c>
      <c r="C1349" s="34">
        <v>144</v>
      </c>
      <c r="D1349" s="34">
        <v>5</v>
      </c>
      <c r="E1349" s="179">
        <v>43531</v>
      </c>
      <c r="F1349" s="187">
        <v>5218</v>
      </c>
      <c r="G1349" s="34">
        <v>9389</v>
      </c>
      <c r="H1349" s="180">
        <v>8199</v>
      </c>
      <c r="I1349" s="34"/>
      <c r="J1349" s="181">
        <f t="shared" si="0"/>
        <v>39.919490103991947</v>
      </c>
      <c r="K1349" s="182"/>
      <c r="L1349" s="182"/>
      <c r="M1349" s="182"/>
      <c r="N1349" s="182"/>
    </row>
    <row r="1350" spans="1:14" ht="15.75" customHeight="1" x14ac:dyDescent="0.3">
      <c r="A1350" s="34">
        <v>1349</v>
      </c>
      <c r="B1350" s="34">
        <v>45</v>
      </c>
      <c r="C1350" s="34">
        <v>146</v>
      </c>
      <c r="D1350" s="34">
        <v>5</v>
      </c>
      <c r="E1350" s="179">
        <v>43531</v>
      </c>
      <c r="F1350" s="187">
        <v>5211</v>
      </c>
      <c r="G1350" s="34">
        <v>8279</v>
      </c>
      <c r="H1350" s="180">
        <v>7380</v>
      </c>
      <c r="I1350" s="34">
        <v>11</v>
      </c>
      <c r="J1350" s="181">
        <f t="shared" si="0"/>
        <v>41.447671738128172</v>
      </c>
      <c r="K1350" s="182"/>
      <c r="L1350" s="182"/>
      <c r="M1350" s="182"/>
      <c r="N1350" s="182"/>
    </row>
    <row r="1351" spans="1:14" ht="15.75" customHeight="1" x14ac:dyDescent="0.3">
      <c r="A1351" s="34">
        <v>1350</v>
      </c>
      <c r="B1351" s="34">
        <v>46</v>
      </c>
      <c r="C1351" s="34">
        <v>146</v>
      </c>
      <c r="D1351" s="34">
        <v>5</v>
      </c>
      <c r="E1351" s="179">
        <v>43531</v>
      </c>
      <c r="F1351" s="187">
        <v>5260</v>
      </c>
      <c r="G1351" s="34">
        <v>8240</v>
      </c>
      <c r="H1351" s="180">
        <v>7391</v>
      </c>
      <c r="I1351" s="34"/>
      <c r="J1351" s="181">
        <f t="shared" si="0"/>
        <v>39.840450492726418</v>
      </c>
      <c r="K1351" s="182"/>
      <c r="L1351" s="182"/>
      <c r="M1351" s="182"/>
      <c r="N1351" s="182"/>
    </row>
    <row r="1352" spans="1:14" ht="15.75" customHeight="1" x14ac:dyDescent="0.3">
      <c r="A1352" s="34">
        <v>1351</v>
      </c>
      <c r="B1352" s="34">
        <v>47</v>
      </c>
      <c r="C1352" s="34">
        <v>147</v>
      </c>
      <c r="D1352" s="34">
        <v>5</v>
      </c>
      <c r="E1352" s="179">
        <v>43531</v>
      </c>
      <c r="F1352" s="187">
        <v>5258</v>
      </c>
      <c r="G1352" s="34">
        <v>8900</v>
      </c>
      <c r="H1352" s="180">
        <v>8292</v>
      </c>
      <c r="I1352" s="34">
        <v>6</v>
      </c>
      <c r="J1352" s="181">
        <f t="shared" si="0"/>
        <v>20.03955174686882</v>
      </c>
      <c r="K1352" s="182"/>
      <c r="L1352" s="182"/>
      <c r="M1352" s="182"/>
      <c r="N1352" s="182"/>
    </row>
    <row r="1353" spans="1:14" ht="15.75" customHeight="1" x14ac:dyDescent="0.3">
      <c r="A1353" s="34">
        <v>1352</v>
      </c>
      <c r="B1353" s="34">
        <v>48</v>
      </c>
      <c r="C1353" s="34">
        <v>147</v>
      </c>
      <c r="D1353" s="34">
        <v>5</v>
      </c>
      <c r="E1353" s="179">
        <v>43531</v>
      </c>
      <c r="F1353" s="187">
        <v>5245</v>
      </c>
      <c r="G1353" s="34">
        <v>8614</v>
      </c>
      <c r="H1353" s="180">
        <v>8095</v>
      </c>
      <c r="I1353" s="34"/>
      <c r="J1353" s="181">
        <f t="shared" si="0"/>
        <v>18.210526315789473</v>
      </c>
      <c r="K1353" s="182"/>
      <c r="L1353" s="182"/>
      <c r="M1353" s="182"/>
      <c r="N1353" s="182"/>
    </row>
    <row r="1354" spans="1:14" ht="15.75" customHeight="1" x14ac:dyDescent="0.3">
      <c r="A1354" s="34">
        <v>1353</v>
      </c>
      <c r="B1354" s="34">
        <v>49</v>
      </c>
      <c r="C1354" s="34">
        <v>148</v>
      </c>
      <c r="D1354" s="34">
        <v>5</v>
      </c>
      <c r="E1354" s="179">
        <v>43531</v>
      </c>
      <c r="F1354" s="187">
        <v>5203</v>
      </c>
      <c r="G1354" s="34">
        <v>7861</v>
      </c>
      <c r="H1354" s="180">
        <v>7376</v>
      </c>
      <c r="I1354" s="34">
        <v>6</v>
      </c>
      <c r="J1354" s="181">
        <f t="shared" si="0"/>
        <v>22.319374137137597</v>
      </c>
      <c r="K1354" s="182"/>
      <c r="L1354" s="182"/>
      <c r="M1354" s="182"/>
      <c r="N1354" s="182"/>
    </row>
    <row r="1355" spans="1:14" ht="15.75" customHeight="1" x14ac:dyDescent="0.3">
      <c r="A1355" s="34">
        <v>1354</v>
      </c>
      <c r="B1355" s="34">
        <v>50</v>
      </c>
      <c r="C1355" s="34">
        <v>148</v>
      </c>
      <c r="D1355" s="34">
        <v>5</v>
      </c>
      <c r="E1355" s="179">
        <v>43531</v>
      </c>
      <c r="F1355" s="187">
        <v>5251</v>
      </c>
      <c r="G1355" s="34">
        <v>7860</v>
      </c>
      <c r="H1355" s="180">
        <v>7373</v>
      </c>
      <c r="I1355" s="34"/>
      <c r="J1355" s="181">
        <f t="shared" si="0"/>
        <v>22.950047125353439</v>
      </c>
      <c r="K1355" s="182"/>
      <c r="L1355" s="182"/>
      <c r="M1355" s="182"/>
      <c r="N1355" s="182"/>
    </row>
    <row r="1356" spans="1:14" ht="15.75" customHeight="1" x14ac:dyDescent="0.3">
      <c r="A1356" s="34">
        <v>1355</v>
      </c>
      <c r="B1356" s="34">
        <v>51</v>
      </c>
      <c r="C1356" s="34">
        <v>149</v>
      </c>
      <c r="D1356" s="34">
        <v>5</v>
      </c>
      <c r="E1356" s="179">
        <v>43531</v>
      </c>
      <c r="F1356" s="187">
        <v>5234</v>
      </c>
      <c r="G1356" s="34">
        <v>8809</v>
      </c>
      <c r="H1356" s="180">
        <v>7800</v>
      </c>
      <c r="I1356" s="34">
        <v>8</v>
      </c>
      <c r="J1356" s="181">
        <f t="shared" si="0"/>
        <v>39.321901792673422</v>
      </c>
      <c r="K1356" s="182"/>
      <c r="L1356" s="182"/>
      <c r="M1356" s="182"/>
      <c r="N1356" s="182"/>
    </row>
    <row r="1357" spans="1:14" ht="15.75" customHeight="1" x14ac:dyDescent="0.3">
      <c r="A1357" s="34">
        <v>1356</v>
      </c>
      <c r="B1357" s="34">
        <v>52</v>
      </c>
      <c r="C1357" s="34">
        <v>149</v>
      </c>
      <c r="D1357" s="34">
        <v>5</v>
      </c>
      <c r="E1357" s="179">
        <v>43531</v>
      </c>
      <c r="F1357" s="187">
        <v>5234</v>
      </c>
      <c r="G1357" s="34">
        <v>8583</v>
      </c>
      <c r="H1357" s="180">
        <v>7633</v>
      </c>
      <c r="I1357" s="34"/>
      <c r="J1357" s="181">
        <f t="shared" si="0"/>
        <v>39.599833263859942</v>
      </c>
      <c r="K1357" s="182"/>
      <c r="L1357" s="182"/>
      <c r="M1357" s="182"/>
      <c r="N1357" s="182"/>
    </row>
    <row r="1358" spans="1:14" ht="15.75" customHeight="1" x14ac:dyDescent="0.3">
      <c r="A1358" s="34">
        <v>1357</v>
      </c>
      <c r="B1358" s="34">
        <v>53</v>
      </c>
      <c r="C1358" s="34">
        <v>150</v>
      </c>
      <c r="D1358" s="34">
        <v>5</v>
      </c>
      <c r="E1358" s="179">
        <v>43531</v>
      </c>
      <c r="F1358" s="187">
        <v>5232</v>
      </c>
      <c r="G1358" s="34">
        <v>8417</v>
      </c>
      <c r="H1358" s="180">
        <v>7688</v>
      </c>
      <c r="I1358" s="34">
        <v>7</v>
      </c>
      <c r="J1358" s="181">
        <f t="shared" si="0"/>
        <v>29.682410423452772</v>
      </c>
      <c r="K1358" s="182"/>
      <c r="L1358" s="182"/>
      <c r="M1358" s="182"/>
      <c r="N1358" s="182"/>
    </row>
    <row r="1359" spans="1:14" ht="15.75" customHeight="1" x14ac:dyDescent="0.3">
      <c r="A1359" s="34">
        <v>1358</v>
      </c>
      <c r="B1359" s="34">
        <v>54</v>
      </c>
      <c r="C1359" s="34">
        <v>150</v>
      </c>
      <c r="D1359" s="34">
        <v>5</v>
      </c>
      <c r="E1359" s="179">
        <v>43531</v>
      </c>
      <c r="F1359" s="187">
        <v>5271</v>
      </c>
      <c r="G1359" s="34">
        <v>8383</v>
      </c>
      <c r="H1359" s="180">
        <v>7738</v>
      </c>
      <c r="I1359" s="34"/>
      <c r="J1359" s="181">
        <f t="shared" si="0"/>
        <v>26.145115524929064</v>
      </c>
      <c r="K1359" s="182"/>
      <c r="L1359" s="182"/>
      <c r="M1359" s="182"/>
      <c r="N1359" s="182"/>
    </row>
    <row r="1360" spans="1:14" ht="15.75" customHeight="1" x14ac:dyDescent="0.3">
      <c r="A1360" s="34">
        <v>1359</v>
      </c>
      <c r="B1360" s="34">
        <v>55</v>
      </c>
      <c r="C1360" s="34">
        <v>152</v>
      </c>
      <c r="D1360" s="34">
        <v>5</v>
      </c>
      <c r="E1360" s="179">
        <v>43531</v>
      </c>
      <c r="F1360" s="187">
        <v>5269</v>
      </c>
      <c r="G1360" s="34">
        <v>9062</v>
      </c>
      <c r="H1360" s="180">
        <v>8549</v>
      </c>
      <c r="I1360" s="34">
        <v>6</v>
      </c>
      <c r="J1360" s="181">
        <f t="shared" si="0"/>
        <v>15.640243902439025</v>
      </c>
      <c r="K1360" s="182"/>
      <c r="L1360" s="182"/>
      <c r="M1360" s="182"/>
      <c r="N1360" s="182"/>
    </row>
    <row r="1361" spans="1:14" ht="15.75" customHeight="1" x14ac:dyDescent="0.3">
      <c r="A1361" s="34">
        <v>1360</v>
      </c>
      <c r="B1361" s="34">
        <v>56</v>
      </c>
      <c r="C1361" s="34">
        <v>152</v>
      </c>
      <c r="D1361" s="34">
        <v>5</v>
      </c>
      <c r="E1361" s="179">
        <v>43531</v>
      </c>
      <c r="F1361" s="187">
        <v>5254</v>
      </c>
      <c r="G1361" s="34">
        <v>8748</v>
      </c>
      <c r="H1361" s="180">
        <v>8251</v>
      </c>
      <c r="I1361" s="34"/>
      <c r="J1361" s="181">
        <f t="shared" si="0"/>
        <v>16.583249916583252</v>
      </c>
      <c r="K1361" s="182"/>
      <c r="L1361" s="182"/>
      <c r="M1361" s="182"/>
      <c r="N1361" s="182"/>
    </row>
    <row r="1362" spans="1:14" ht="15.75" customHeight="1" x14ac:dyDescent="0.3">
      <c r="A1362" s="34">
        <v>1361</v>
      </c>
      <c r="B1362" s="34">
        <v>57</v>
      </c>
      <c r="C1362" s="34">
        <v>153</v>
      </c>
      <c r="D1362" s="34">
        <v>5</v>
      </c>
      <c r="E1362" s="179">
        <v>43531</v>
      </c>
      <c r="F1362" s="187">
        <v>5257</v>
      </c>
      <c r="G1362" s="34">
        <v>8554</v>
      </c>
      <c r="H1362" s="180">
        <v>7838</v>
      </c>
      <c r="I1362" s="34">
        <v>7</v>
      </c>
      <c r="J1362" s="181">
        <f t="shared" si="0"/>
        <v>27.741185586981793</v>
      </c>
      <c r="K1362" s="182"/>
      <c r="L1362" s="182"/>
      <c r="M1362" s="182"/>
      <c r="N1362" s="182"/>
    </row>
    <row r="1363" spans="1:14" ht="15.75" customHeight="1" x14ac:dyDescent="0.3">
      <c r="A1363" s="34">
        <v>1362</v>
      </c>
      <c r="B1363" s="34">
        <v>58</v>
      </c>
      <c r="C1363" s="34">
        <v>153</v>
      </c>
      <c r="D1363" s="34">
        <v>5</v>
      </c>
      <c r="E1363" s="179">
        <v>43531</v>
      </c>
      <c r="F1363" s="187">
        <v>5320</v>
      </c>
      <c r="G1363" s="34">
        <v>8702</v>
      </c>
      <c r="H1363" s="180">
        <v>7971</v>
      </c>
      <c r="I1363" s="34"/>
      <c r="J1363" s="181">
        <f t="shared" si="0"/>
        <v>27.57450018860807</v>
      </c>
      <c r="K1363" s="182"/>
      <c r="L1363" s="182"/>
      <c r="M1363" s="182"/>
      <c r="N1363" s="182"/>
    </row>
    <row r="1364" spans="1:14" ht="15.75" customHeight="1" x14ac:dyDescent="0.3">
      <c r="A1364" s="34">
        <v>1363</v>
      </c>
      <c r="B1364" s="34">
        <v>59</v>
      </c>
      <c r="C1364" s="34">
        <v>156</v>
      </c>
      <c r="D1364" s="34">
        <v>5</v>
      </c>
      <c r="E1364" s="179">
        <v>43531</v>
      </c>
      <c r="F1364" s="187">
        <v>5278</v>
      </c>
      <c r="G1364" s="34">
        <v>8569</v>
      </c>
      <c r="H1364" s="180">
        <v>8089</v>
      </c>
      <c r="I1364" s="34">
        <v>6</v>
      </c>
      <c r="J1364" s="181">
        <f t="shared" si="0"/>
        <v>17.075773745997864</v>
      </c>
      <c r="K1364" s="182"/>
      <c r="L1364" s="182"/>
      <c r="M1364" s="182"/>
      <c r="N1364" s="182"/>
    </row>
    <row r="1365" spans="1:14" ht="15.75" customHeight="1" x14ac:dyDescent="0.3">
      <c r="A1365" s="34">
        <v>1364</v>
      </c>
      <c r="B1365" s="34">
        <v>60</v>
      </c>
      <c r="C1365" s="34">
        <v>156</v>
      </c>
      <c r="D1365" s="34">
        <v>5</v>
      </c>
      <c r="E1365" s="179">
        <v>43531</v>
      </c>
      <c r="F1365" s="187">
        <v>5220</v>
      </c>
      <c r="G1365" s="34">
        <v>8386</v>
      </c>
      <c r="H1365" s="180">
        <v>7916</v>
      </c>
      <c r="I1365" s="34"/>
      <c r="J1365" s="181">
        <f t="shared" si="0"/>
        <v>17.433234421364986</v>
      </c>
      <c r="K1365" s="182"/>
      <c r="L1365" s="182"/>
      <c r="M1365" s="182"/>
      <c r="N1365" s="182"/>
    </row>
    <row r="1366" spans="1:14" ht="15.75" customHeight="1" x14ac:dyDescent="0.3">
      <c r="A1366" s="34">
        <v>1365</v>
      </c>
      <c r="B1366" s="34">
        <v>61</v>
      </c>
      <c r="C1366" s="34">
        <v>157</v>
      </c>
      <c r="D1366" s="34">
        <v>5</v>
      </c>
      <c r="E1366" s="179">
        <v>43531</v>
      </c>
      <c r="F1366" s="187">
        <v>5212</v>
      </c>
      <c r="G1366" s="34">
        <v>7898</v>
      </c>
      <c r="H1366" s="180">
        <v>7445</v>
      </c>
      <c r="I1366" s="34">
        <v>6</v>
      </c>
      <c r="J1366" s="181">
        <f t="shared" si="0"/>
        <v>20.286609941782356</v>
      </c>
      <c r="K1366" s="182"/>
      <c r="L1366" s="182"/>
      <c r="M1366" s="182"/>
      <c r="N1366" s="182"/>
    </row>
    <row r="1367" spans="1:14" ht="15.75" customHeight="1" x14ac:dyDescent="0.3">
      <c r="A1367" s="34">
        <v>1366</v>
      </c>
      <c r="B1367" s="34">
        <v>62</v>
      </c>
      <c r="C1367" s="34">
        <v>157</v>
      </c>
      <c r="D1367" s="34">
        <v>5</v>
      </c>
      <c r="E1367" s="179">
        <v>43531</v>
      </c>
      <c r="F1367" s="187">
        <v>5209</v>
      </c>
      <c r="G1367" s="34">
        <v>7963</v>
      </c>
      <c r="H1367" s="180">
        <v>7485</v>
      </c>
      <c r="I1367" s="34"/>
      <c r="J1367" s="181">
        <f t="shared" si="0"/>
        <v>21.001757469244289</v>
      </c>
      <c r="K1367" s="182"/>
      <c r="L1367" s="182"/>
      <c r="M1367" s="182"/>
      <c r="N1367" s="182"/>
    </row>
    <row r="1368" spans="1:14" ht="15.75" customHeight="1" x14ac:dyDescent="0.3">
      <c r="A1368" s="34">
        <v>1367</v>
      </c>
      <c r="B1368" s="34">
        <v>63</v>
      </c>
      <c r="C1368" s="34">
        <v>159</v>
      </c>
      <c r="D1368" s="34">
        <v>5</v>
      </c>
      <c r="E1368" s="179">
        <v>43531</v>
      </c>
      <c r="F1368" s="187">
        <v>5214</v>
      </c>
      <c r="G1368" s="34">
        <v>7726</v>
      </c>
      <c r="H1368" s="180">
        <v>7150</v>
      </c>
      <c r="I1368" s="34">
        <v>9</v>
      </c>
      <c r="J1368" s="181">
        <f t="shared" si="0"/>
        <v>29.75206611570248</v>
      </c>
      <c r="K1368" s="182"/>
      <c r="L1368" s="182"/>
      <c r="M1368" s="182"/>
      <c r="N1368" s="182"/>
    </row>
    <row r="1369" spans="1:14" ht="15.75" customHeight="1" x14ac:dyDescent="0.3">
      <c r="A1369" s="34">
        <v>1368</v>
      </c>
      <c r="B1369" s="34">
        <v>64</v>
      </c>
      <c r="C1369" s="34">
        <v>159</v>
      </c>
      <c r="D1369" s="34">
        <v>5</v>
      </c>
      <c r="E1369" s="179">
        <v>43531</v>
      </c>
      <c r="F1369" s="187">
        <v>5232</v>
      </c>
      <c r="G1369" s="34">
        <v>7683</v>
      </c>
      <c r="H1369" s="180">
        <v>7117</v>
      </c>
      <c r="I1369" s="34"/>
      <c r="J1369" s="181">
        <f t="shared" si="0"/>
        <v>30.026525198938991</v>
      </c>
      <c r="K1369" s="182"/>
      <c r="L1369" s="182"/>
      <c r="M1369" s="182"/>
      <c r="N1369" s="182"/>
    </row>
    <row r="1370" spans="1:14" ht="15.75" customHeight="1" x14ac:dyDescent="0.3">
      <c r="A1370" s="34">
        <v>1369</v>
      </c>
      <c r="B1370" s="34">
        <v>65</v>
      </c>
      <c r="C1370" s="34">
        <v>161</v>
      </c>
      <c r="D1370" s="34">
        <v>5</v>
      </c>
      <c r="E1370" s="179">
        <v>43531</v>
      </c>
      <c r="F1370" s="187">
        <v>5215</v>
      </c>
      <c r="G1370" s="34">
        <v>7197</v>
      </c>
      <c r="H1370" s="180">
        <v>6789</v>
      </c>
      <c r="I1370" s="34">
        <v>9</v>
      </c>
      <c r="J1370" s="181">
        <f t="shared" si="0"/>
        <v>25.921219822109276</v>
      </c>
      <c r="K1370" s="182"/>
      <c r="L1370" s="182"/>
      <c r="M1370" s="182"/>
      <c r="N1370" s="182"/>
    </row>
    <row r="1371" spans="1:14" ht="15.75" customHeight="1" x14ac:dyDescent="0.3">
      <c r="A1371" s="34">
        <v>1370</v>
      </c>
      <c r="B1371" s="34">
        <v>66</v>
      </c>
      <c r="C1371" s="34">
        <v>161</v>
      </c>
      <c r="D1371" s="34">
        <v>5</v>
      </c>
      <c r="E1371" s="179">
        <v>43531</v>
      </c>
      <c r="F1371" s="187">
        <v>5279</v>
      </c>
      <c r="G1371" s="34">
        <v>7306</v>
      </c>
      <c r="H1371" s="180">
        <v>6895</v>
      </c>
      <c r="I1371" s="34"/>
      <c r="J1371" s="181">
        <f t="shared" si="0"/>
        <v>25.433168316831683</v>
      </c>
      <c r="K1371" s="182"/>
      <c r="L1371" s="182"/>
      <c r="M1371" s="182"/>
      <c r="N1371" s="182"/>
    </row>
    <row r="1372" spans="1:14" ht="15.75" customHeight="1" x14ac:dyDescent="0.3">
      <c r="A1372" s="34">
        <v>1371</v>
      </c>
      <c r="B1372" s="34">
        <v>67</v>
      </c>
      <c r="C1372" s="34">
        <v>162</v>
      </c>
      <c r="D1372" s="34">
        <v>5</v>
      </c>
      <c r="E1372" s="179">
        <v>43531</v>
      </c>
      <c r="F1372" s="187">
        <v>5217</v>
      </c>
      <c r="G1372" s="34">
        <v>8221</v>
      </c>
      <c r="H1372" s="180">
        <v>7807</v>
      </c>
      <c r="I1372" s="34">
        <v>8</v>
      </c>
      <c r="J1372" s="181">
        <f t="shared" si="0"/>
        <v>15.984555984555984</v>
      </c>
      <c r="K1372" s="182"/>
      <c r="L1372" s="182"/>
      <c r="M1372" s="182"/>
      <c r="N1372" s="182"/>
    </row>
    <row r="1373" spans="1:14" ht="15.75" customHeight="1" x14ac:dyDescent="0.3">
      <c r="A1373" s="34">
        <v>1372</v>
      </c>
      <c r="B1373" s="34">
        <v>68</v>
      </c>
      <c r="C1373" s="34">
        <v>162</v>
      </c>
      <c r="D1373" s="34">
        <v>5</v>
      </c>
      <c r="E1373" s="179">
        <v>43531</v>
      </c>
      <c r="F1373" s="187">
        <v>5288</v>
      </c>
      <c r="G1373" s="34">
        <v>7969</v>
      </c>
      <c r="H1373" s="180">
        <v>7588</v>
      </c>
      <c r="I1373" s="34"/>
      <c r="J1373" s="181">
        <f t="shared" si="0"/>
        <v>16.565217391304348</v>
      </c>
      <c r="K1373" s="182"/>
      <c r="L1373" s="182"/>
      <c r="M1373" s="182"/>
      <c r="N1373" s="182"/>
    </row>
    <row r="1374" spans="1:14" ht="15.75" customHeight="1" x14ac:dyDescent="0.3">
      <c r="A1374" s="34">
        <v>1373</v>
      </c>
      <c r="B1374" s="34">
        <v>69</v>
      </c>
      <c r="C1374" s="34">
        <v>163</v>
      </c>
      <c r="D1374" s="34">
        <v>5</v>
      </c>
      <c r="E1374" s="179">
        <v>43531</v>
      </c>
      <c r="F1374" s="187">
        <v>5248</v>
      </c>
      <c r="G1374" s="34">
        <v>7754</v>
      </c>
      <c r="H1374" s="180">
        <v>7262</v>
      </c>
      <c r="I1374" s="34">
        <v>7</v>
      </c>
      <c r="J1374" s="181">
        <f t="shared" si="0"/>
        <v>24.42899702085402</v>
      </c>
      <c r="K1374" s="182"/>
      <c r="L1374" s="182"/>
      <c r="M1374" s="182"/>
      <c r="N1374" s="182"/>
    </row>
    <row r="1375" spans="1:14" ht="15.75" customHeight="1" x14ac:dyDescent="0.3">
      <c r="A1375" s="34">
        <v>1374</v>
      </c>
      <c r="B1375" s="34">
        <v>70</v>
      </c>
      <c r="C1375" s="34">
        <v>163</v>
      </c>
      <c r="D1375" s="34">
        <v>5</v>
      </c>
      <c r="E1375" s="179">
        <v>43531</v>
      </c>
      <c r="F1375" s="187">
        <v>5266</v>
      </c>
      <c r="G1375" s="34">
        <v>7568</v>
      </c>
      <c r="H1375" s="180">
        <v>7150</v>
      </c>
      <c r="I1375" s="34"/>
      <c r="J1375" s="181">
        <f t="shared" si="0"/>
        <v>22.186836518046711</v>
      </c>
      <c r="K1375" s="182"/>
      <c r="L1375" s="182"/>
      <c r="M1375" s="182"/>
      <c r="N1375" s="182"/>
    </row>
    <row r="1376" spans="1:14" ht="15.75" customHeight="1" x14ac:dyDescent="0.3">
      <c r="A1376" s="34">
        <v>1375</v>
      </c>
      <c r="B1376" s="34">
        <v>71</v>
      </c>
      <c r="C1376" s="34">
        <v>164</v>
      </c>
      <c r="D1376" s="34">
        <v>5</v>
      </c>
      <c r="E1376" s="179">
        <v>43531</v>
      </c>
      <c r="F1376" s="187">
        <v>5256</v>
      </c>
      <c r="G1376" s="34">
        <v>8509</v>
      </c>
      <c r="H1376" s="180">
        <v>8041</v>
      </c>
      <c r="I1376" s="34"/>
      <c r="J1376" s="181">
        <f t="shared" si="0"/>
        <v>16.804308797127469</v>
      </c>
      <c r="K1376" s="182"/>
      <c r="L1376" s="182"/>
      <c r="M1376" s="182"/>
      <c r="N1376" s="182"/>
    </row>
    <row r="1377" spans="1:14" ht="15.75" customHeight="1" x14ac:dyDescent="0.3">
      <c r="A1377" s="34">
        <v>1376</v>
      </c>
      <c r="B1377" s="34">
        <v>72</v>
      </c>
      <c r="C1377" s="34">
        <v>164</v>
      </c>
      <c r="D1377" s="34">
        <v>5</v>
      </c>
      <c r="E1377" s="179">
        <v>43531</v>
      </c>
      <c r="F1377" s="187">
        <v>5223</v>
      </c>
      <c r="G1377" s="34">
        <v>8470</v>
      </c>
      <c r="H1377" s="180">
        <v>8020</v>
      </c>
      <c r="I1377" s="34"/>
      <c r="J1377" s="181">
        <f t="shared" si="0"/>
        <v>16.088666428316053</v>
      </c>
      <c r="K1377" s="182"/>
      <c r="L1377" s="182"/>
      <c r="M1377" s="182"/>
      <c r="N1377" s="182"/>
    </row>
    <row r="1378" spans="1:14" ht="15.75" customHeight="1" x14ac:dyDescent="0.3">
      <c r="A1378" s="34">
        <v>1377</v>
      </c>
      <c r="B1378" s="34">
        <v>73</v>
      </c>
      <c r="C1378" s="34">
        <v>165</v>
      </c>
      <c r="D1378" s="34">
        <v>5</v>
      </c>
      <c r="E1378" s="179">
        <v>43531</v>
      </c>
      <c r="F1378" s="187">
        <v>5203</v>
      </c>
      <c r="G1378" s="34">
        <v>7112</v>
      </c>
      <c r="H1378" s="180">
        <v>6825</v>
      </c>
      <c r="I1378" s="34">
        <v>8</v>
      </c>
      <c r="J1378" s="181">
        <f t="shared" si="0"/>
        <v>17.694204685573368</v>
      </c>
      <c r="K1378" s="182"/>
      <c r="L1378" s="182"/>
      <c r="M1378" s="182"/>
      <c r="N1378" s="182"/>
    </row>
    <row r="1379" spans="1:14" ht="15.75" customHeight="1" x14ac:dyDescent="0.3">
      <c r="A1379" s="34">
        <v>1378</v>
      </c>
      <c r="B1379" s="34">
        <v>74</v>
      </c>
      <c r="C1379" s="34">
        <v>165</v>
      </c>
      <c r="D1379" s="34">
        <v>5</v>
      </c>
      <c r="E1379" s="179">
        <v>43531</v>
      </c>
      <c r="F1379" s="187">
        <v>5309</v>
      </c>
      <c r="G1379" s="34">
        <v>7258</v>
      </c>
      <c r="H1379" s="180">
        <v>6968</v>
      </c>
      <c r="I1379" s="34"/>
      <c r="J1379" s="181">
        <f t="shared" si="0"/>
        <v>17.480409885473179</v>
      </c>
      <c r="K1379" s="182"/>
      <c r="L1379" s="182"/>
      <c r="M1379" s="182"/>
      <c r="N1379" s="182"/>
    </row>
    <row r="1380" spans="1:14" ht="15.75" customHeight="1" x14ac:dyDescent="0.3">
      <c r="A1380" s="34">
        <v>1379</v>
      </c>
      <c r="B1380" s="34">
        <v>75</v>
      </c>
      <c r="C1380" s="34">
        <v>167</v>
      </c>
      <c r="D1380" s="34">
        <v>5</v>
      </c>
      <c r="E1380" s="179">
        <v>43531</v>
      </c>
      <c r="F1380" s="187">
        <v>5226</v>
      </c>
      <c r="G1380" s="34">
        <v>7239</v>
      </c>
      <c r="H1380" s="180">
        <v>6936</v>
      </c>
      <c r="I1380" s="34">
        <v>6</v>
      </c>
      <c r="J1380" s="181">
        <f t="shared" si="0"/>
        <v>17.719298245614034</v>
      </c>
      <c r="K1380" s="182"/>
      <c r="L1380" s="182"/>
      <c r="M1380" s="182"/>
      <c r="N1380" s="182"/>
    </row>
    <row r="1381" spans="1:14" ht="15.75" customHeight="1" x14ac:dyDescent="0.3">
      <c r="A1381" s="34">
        <v>1380</v>
      </c>
      <c r="B1381" s="34">
        <v>76</v>
      </c>
      <c r="C1381" s="34">
        <v>167</v>
      </c>
      <c r="D1381" s="34">
        <v>5</v>
      </c>
      <c r="E1381" s="179">
        <v>43531</v>
      </c>
      <c r="F1381" s="187">
        <v>5239</v>
      </c>
      <c r="G1381" s="34">
        <v>7216</v>
      </c>
      <c r="H1381" s="180">
        <v>6924</v>
      </c>
      <c r="I1381" s="34"/>
      <c r="J1381" s="181">
        <f t="shared" si="0"/>
        <v>17.329376854599406</v>
      </c>
      <c r="K1381" s="182"/>
      <c r="L1381" s="182"/>
      <c r="M1381" s="182"/>
      <c r="N1381" s="182"/>
    </row>
    <row r="1382" spans="1:14" ht="15.75" customHeight="1" x14ac:dyDescent="0.3">
      <c r="A1382" s="34">
        <v>1381</v>
      </c>
      <c r="B1382" s="34">
        <v>77</v>
      </c>
      <c r="C1382" s="34">
        <v>168</v>
      </c>
      <c r="D1382" s="34">
        <v>5</v>
      </c>
      <c r="E1382" s="179">
        <v>43531</v>
      </c>
      <c r="F1382" s="187">
        <v>5212</v>
      </c>
      <c r="G1382" s="34">
        <v>8577</v>
      </c>
      <c r="H1382" s="180">
        <v>7979</v>
      </c>
      <c r="I1382" s="34">
        <v>11</v>
      </c>
      <c r="J1382" s="181">
        <f t="shared" si="0"/>
        <v>21.611853993494758</v>
      </c>
      <c r="K1382" s="182"/>
      <c r="L1382" s="182"/>
      <c r="M1382" s="182"/>
      <c r="N1382" s="182"/>
    </row>
    <row r="1383" spans="1:14" ht="15.75" customHeight="1" x14ac:dyDescent="0.3">
      <c r="A1383" s="34">
        <v>1382</v>
      </c>
      <c r="B1383" s="34">
        <v>78</v>
      </c>
      <c r="C1383" s="34">
        <v>168</v>
      </c>
      <c r="D1383" s="34">
        <v>5</v>
      </c>
      <c r="E1383" s="179">
        <v>43531</v>
      </c>
      <c r="F1383" s="187">
        <v>5245</v>
      </c>
      <c r="G1383" s="34">
        <v>8798</v>
      </c>
      <c r="H1383" s="180">
        <v>8150</v>
      </c>
      <c r="I1383" s="34"/>
      <c r="J1383" s="181">
        <f t="shared" si="0"/>
        <v>22.306368330464714</v>
      </c>
      <c r="K1383" s="182"/>
      <c r="L1383" s="182"/>
      <c r="M1383" s="182"/>
      <c r="N1383" s="182"/>
    </row>
    <row r="1384" spans="1:14" ht="15.75" customHeight="1" x14ac:dyDescent="0.3">
      <c r="A1384" s="34">
        <v>1383</v>
      </c>
      <c r="B1384" s="34">
        <v>79</v>
      </c>
      <c r="C1384" s="34">
        <v>170</v>
      </c>
      <c r="D1384" s="34">
        <v>5</v>
      </c>
      <c r="E1384" s="179">
        <v>43531</v>
      </c>
      <c r="F1384" s="187">
        <v>5242</v>
      </c>
      <c r="G1384" s="34">
        <v>8057</v>
      </c>
      <c r="H1384" s="180">
        <v>7695</v>
      </c>
      <c r="I1384" s="34">
        <v>5</v>
      </c>
      <c r="J1384" s="181">
        <f t="shared" si="0"/>
        <v>14.757439869547492</v>
      </c>
      <c r="K1384" s="182"/>
      <c r="L1384" s="182"/>
      <c r="M1384" s="182"/>
      <c r="N1384" s="182"/>
    </row>
    <row r="1385" spans="1:14" ht="15.75" customHeight="1" x14ac:dyDescent="0.3">
      <c r="A1385" s="34">
        <v>1384</v>
      </c>
      <c r="B1385" s="34">
        <v>80</v>
      </c>
      <c r="C1385" s="34">
        <v>170</v>
      </c>
      <c r="D1385" s="34">
        <v>5</v>
      </c>
      <c r="E1385" s="179">
        <v>43531</v>
      </c>
      <c r="F1385" s="187">
        <v>5245</v>
      </c>
      <c r="G1385" s="34">
        <v>7996</v>
      </c>
      <c r="H1385" s="180">
        <v>7644</v>
      </c>
      <c r="I1385" s="34"/>
      <c r="J1385" s="181">
        <f t="shared" si="0"/>
        <v>14.672780325135474</v>
      </c>
      <c r="K1385" s="182"/>
      <c r="L1385" s="182"/>
      <c r="M1385" s="182"/>
      <c r="N1385" s="182"/>
    </row>
    <row r="1386" spans="1:14" ht="15.75" customHeight="1" x14ac:dyDescent="0.3">
      <c r="A1386" s="34">
        <v>1385</v>
      </c>
      <c r="B1386" s="34">
        <v>81</v>
      </c>
      <c r="C1386" s="34">
        <v>171</v>
      </c>
      <c r="D1386" s="34">
        <v>5</v>
      </c>
      <c r="E1386" s="179">
        <v>43531</v>
      </c>
      <c r="F1386" s="187">
        <v>5180</v>
      </c>
      <c r="G1386" s="34">
        <v>7988</v>
      </c>
      <c r="H1386" s="180">
        <v>7541</v>
      </c>
      <c r="I1386" s="34">
        <v>9</v>
      </c>
      <c r="J1386" s="181">
        <f t="shared" si="0"/>
        <v>18.932655654383733</v>
      </c>
      <c r="K1386" s="182"/>
      <c r="L1386" s="182"/>
      <c r="M1386" s="182"/>
      <c r="N1386" s="182"/>
    </row>
    <row r="1387" spans="1:14" ht="15.75" customHeight="1" x14ac:dyDescent="0.3">
      <c r="A1387" s="34">
        <v>1386</v>
      </c>
      <c r="B1387" s="34">
        <v>82</v>
      </c>
      <c r="C1387" s="34">
        <v>171</v>
      </c>
      <c r="D1387" s="34">
        <v>5</v>
      </c>
      <c r="E1387" s="179">
        <v>43531</v>
      </c>
      <c r="F1387" s="187">
        <v>5194</v>
      </c>
      <c r="G1387" s="34">
        <v>7955</v>
      </c>
      <c r="H1387" s="180">
        <v>7518</v>
      </c>
      <c r="I1387" s="34"/>
      <c r="J1387" s="181">
        <f t="shared" si="0"/>
        <v>18.803786574870912</v>
      </c>
      <c r="K1387" s="182"/>
      <c r="L1387" s="182"/>
      <c r="M1387" s="182"/>
      <c r="N1387" s="182"/>
    </row>
    <row r="1388" spans="1:14" ht="15.75" customHeight="1" x14ac:dyDescent="0.3">
      <c r="A1388" s="34">
        <v>1387</v>
      </c>
      <c r="B1388" s="34">
        <v>83</v>
      </c>
      <c r="C1388" s="34">
        <v>172</v>
      </c>
      <c r="D1388" s="34">
        <v>5</v>
      </c>
      <c r="E1388" s="179">
        <v>43531</v>
      </c>
      <c r="F1388" s="187">
        <v>5294</v>
      </c>
      <c r="G1388" s="34">
        <v>8650</v>
      </c>
      <c r="H1388" s="180">
        <v>7962</v>
      </c>
      <c r="I1388" s="34">
        <v>9</v>
      </c>
      <c r="J1388" s="181">
        <f t="shared" si="0"/>
        <v>25.787106446776615</v>
      </c>
      <c r="K1388" s="182"/>
      <c r="L1388" s="182"/>
      <c r="M1388" s="182"/>
      <c r="N1388" s="182"/>
    </row>
    <row r="1389" spans="1:14" ht="15.75" customHeight="1" x14ac:dyDescent="0.3">
      <c r="A1389" s="34">
        <v>1388</v>
      </c>
      <c r="B1389" s="34">
        <v>84</v>
      </c>
      <c r="C1389" s="34">
        <v>172</v>
      </c>
      <c r="D1389" s="34">
        <v>5</v>
      </c>
      <c r="E1389" s="179">
        <v>43531</v>
      </c>
      <c r="F1389" s="187">
        <v>5375</v>
      </c>
      <c r="G1389" s="34">
        <v>8742</v>
      </c>
      <c r="H1389" s="180">
        <v>8065</v>
      </c>
      <c r="I1389" s="34"/>
      <c r="J1389" s="181">
        <f t="shared" si="0"/>
        <v>25.167286245353161</v>
      </c>
      <c r="K1389" s="182"/>
      <c r="L1389" s="182"/>
      <c r="M1389" s="182"/>
      <c r="N1389" s="182"/>
    </row>
    <row r="1390" spans="1:14" ht="15.75" customHeight="1" x14ac:dyDescent="0.3">
      <c r="A1390" s="34">
        <v>1389</v>
      </c>
      <c r="B1390" s="34">
        <v>85</v>
      </c>
      <c r="C1390" s="34">
        <v>176</v>
      </c>
      <c r="D1390" s="34">
        <v>5</v>
      </c>
      <c r="E1390" s="179">
        <v>43531</v>
      </c>
      <c r="F1390" s="187">
        <v>5253</v>
      </c>
      <c r="G1390" s="34">
        <v>8096</v>
      </c>
      <c r="H1390" s="180">
        <v>7680</v>
      </c>
      <c r="I1390" s="34">
        <v>6</v>
      </c>
      <c r="J1390" s="181">
        <f t="shared" si="0"/>
        <v>17.140502678203543</v>
      </c>
      <c r="K1390" s="182"/>
      <c r="L1390" s="182"/>
      <c r="M1390" s="182"/>
      <c r="N1390" s="182"/>
    </row>
    <row r="1391" spans="1:14" ht="15.75" customHeight="1" x14ac:dyDescent="0.3">
      <c r="A1391" s="34">
        <v>1390</v>
      </c>
      <c r="B1391" s="34">
        <v>86</v>
      </c>
      <c r="C1391" s="34">
        <v>176</v>
      </c>
      <c r="D1391" s="34">
        <v>5</v>
      </c>
      <c r="E1391" s="179">
        <v>43531</v>
      </c>
      <c r="F1391" s="187">
        <v>5281</v>
      </c>
      <c r="G1391" s="34">
        <v>8028</v>
      </c>
      <c r="H1391" s="180">
        <v>7628</v>
      </c>
      <c r="I1391" s="34"/>
      <c r="J1391" s="181">
        <f t="shared" si="0"/>
        <v>17.043033659991476</v>
      </c>
      <c r="K1391" s="182"/>
      <c r="L1391" s="182"/>
      <c r="M1391" s="182"/>
      <c r="N1391" s="182"/>
    </row>
    <row r="1392" spans="1:14" ht="15.75" customHeight="1" x14ac:dyDescent="0.3">
      <c r="A1392" s="34">
        <v>1391</v>
      </c>
      <c r="B1392" s="34">
        <v>87</v>
      </c>
      <c r="C1392" s="34">
        <v>178</v>
      </c>
      <c r="D1392" s="34">
        <v>5</v>
      </c>
      <c r="E1392" s="179">
        <v>43531</v>
      </c>
      <c r="F1392" s="187">
        <v>5250</v>
      </c>
      <c r="G1392" s="34">
        <v>7682</v>
      </c>
      <c r="H1392" s="180">
        <v>7287</v>
      </c>
      <c r="I1392" s="34">
        <v>5</v>
      </c>
      <c r="J1392" s="181">
        <f t="shared" si="0"/>
        <v>19.391261659302899</v>
      </c>
      <c r="K1392" s="182"/>
      <c r="L1392" s="182"/>
      <c r="M1392" s="182"/>
      <c r="N1392" s="182"/>
    </row>
    <row r="1393" spans="1:14" ht="15.75" customHeight="1" x14ac:dyDescent="0.3">
      <c r="A1393" s="34">
        <v>1392</v>
      </c>
      <c r="B1393" s="34">
        <v>88</v>
      </c>
      <c r="C1393" s="34">
        <v>178</v>
      </c>
      <c r="D1393" s="34">
        <v>5</v>
      </c>
      <c r="E1393" s="179">
        <v>43531</v>
      </c>
      <c r="F1393" s="187">
        <v>5241</v>
      </c>
      <c r="G1393" s="34">
        <v>7792</v>
      </c>
      <c r="H1393" s="180">
        <v>7379</v>
      </c>
      <c r="I1393" s="34"/>
      <c r="J1393" s="181">
        <f t="shared" si="0"/>
        <v>19.31711880261927</v>
      </c>
      <c r="K1393" s="182"/>
      <c r="L1393" s="182"/>
      <c r="M1393" s="182"/>
      <c r="N1393" s="182"/>
    </row>
    <row r="1394" spans="1:14" ht="15.75" customHeight="1" x14ac:dyDescent="0.3">
      <c r="A1394" s="34">
        <v>1393</v>
      </c>
      <c r="B1394" s="34">
        <v>89</v>
      </c>
      <c r="C1394" s="34">
        <v>182</v>
      </c>
      <c r="D1394" s="34">
        <v>5</v>
      </c>
      <c r="E1394" s="179">
        <v>43531</v>
      </c>
      <c r="F1394" s="187">
        <v>5188</v>
      </c>
      <c r="G1394" s="34">
        <v>8186</v>
      </c>
      <c r="H1394" s="180">
        <v>7643</v>
      </c>
      <c r="I1394" s="34">
        <v>6</v>
      </c>
      <c r="J1394" s="181">
        <f t="shared" si="0"/>
        <v>22.118126272912424</v>
      </c>
      <c r="K1394" s="182"/>
      <c r="L1394" s="182"/>
      <c r="M1394" s="182"/>
      <c r="N1394" s="182"/>
    </row>
    <row r="1395" spans="1:14" ht="15.75" customHeight="1" x14ac:dyDescent="0.3">
      <c r="A1395" s="34">
        <v>1394</v>
      </c>
      <c r="B1395" s="34">
        <v>90</v>
      </c>
      <c r="C1395" s="34">
        <v>182</v>
      </c>
      <c r="D1395" s="34">
        <v>5</v>
      </c>
      <c r="E1395" s="179">
        <v>43531</v>
      </c>
      <c r="F1395" s="187">
        <v>5202</v>
      </c>
      <c r="G1395" s="34">
        <v>8394</v>
      </c>
      <c r="H1395" s="180">
        <v>7825</v>
      </c>
      <c r="I1395" s="34"/>
      <c r="J1395" s="181">
        <f t="shared" si="0"/>
        <v>21.692718261532594</v>
      </c>
      <c r="K1395" s="182"/>
      <c r="L1395" s="182"/>
      <c r="M1395" s="182"/>
      <c r="N1395" s="182"/>
    </row>
    <row r="1396" spans="1:14" ht="15.75" customHeight="1" x14ac:dyDescent="0.3">
      <c r="A1396" s="34">
        <v>1395</v>
      </c>
      <c r="B1396" s="34">
        <v>91</v>
      </c>
      <c r="C1396" s="34">
        <v>185</v>
      </c>
      <c r="D1396" s="34">
        <v>5</v>
      </c>
      <c r="E1396" s="179">
        <v>43531</v>
      </c>
      <c r="F1396" s="187">
        <v>5252</v>
      </c>
      <c r="G1396" s="34">
        <v>8021</v>
      </c>
      <c r="H1396" s="180">
        <v>7661</v>
      </c>
      <c r="I1396" s="34">
        <v>6</v>
      </c>
      <c r="J1396" s="181">
        <f t="shared" si="0"/>
        <v>14.943960149439601</v>
      </c>
      <c r="K1396" s="182"/>
      <c r="L1396" s="182"/>
      <c r="M1396" s="182"/>
      <c r="N1396" s="182"/>
    </row>
    <row r="1397" spans="1:14" ht="15.75" customHeight="1" x14ac:dyDescent="0.3">
      <c r="A1397" s="34">
        <v>1396</v>
      </c>
      <c r="B1397" s="34">
        <v>92</v>
      </c>
      <c r="C1397" s="34">
        <v>185</v>
      </c>
      <c r="D1397" s="34">
        <v>5</v>
      </c>
      <c r="E1397" s="179">
        <v>43531</v>
      </c>
      <c r="F1397" s="187">
        <v>5241</v>
      </c>
      <c r="G1397" s="34">
        <v>8040</v>
      </c>
      <c r="H1397" s="180">
        <v>7675</v>
      </c>
      <c r="I1397" s="34"/>
      <c r="J1397" s="181">
        <f t="shared" si="0"/>
        <v>14.995891536565326</v>
      </c>
      <c r="K1397" s="182"/>
      <c r="L1397" s="182"/>
      <c r="M1397" s="182"/>
      <c r="N1397" s="182"/>
    </row>
    <row r="1398" spans="1:14" ht="15.75" customHeight="1" x14ac:dyDescent="0.3">
      <c r="A1398" s="34">
        <v>1397</v>
      </c>
      <c r="B1398" s="34">
        <v>93</v>
      </c>
      <c r="C1398" s="34">
        <v>186</v>
      </c>
      <c r="D1398" s="34">
        <v>5</v>
      </c>
      <c r="E1398" s="179">
        <v>43531</v>
      </c>
      <c r="F1398" s="187">
        <v>5234</v>
      </c>
      <c r="G1398" s="34">
        <v>7582</v>
      </c>
      <c r="H1398" s="180">
        <v>7104</v>
      </c>
      <c r="I1398" s="34">
        <v>6</v>
      </c>
      <c r="J1398" s="181">
        <f t="shared" si="0"/>
        <v>25.561497326203209</v>
      </c>
      <c r="K1398" s="182"/>
      <c r="L1398" s="182"/>
      <c r="M1398" s="182"/>
      <c r="N1398" s="182"/>
    </row>
    <row r="1399" spans="1:14" ht="15.75" customHeight="1" x14ac:dyDescent="0.3">
      <c r="A1399" s="34">
        <v>1398</v>
      </c>
      <c r="B1399" s="34">
        <v>94</v>
      </c>
      <c r="C1399" s="34">
        <v>186</v>
      </c>
      <c r="D1399" s="34">
        <v>5</v>
      </c>
      <c r="E1399" s="179">
        <v>43531</v>
      </c>
      <c r="F1399" s="187">
        <v>5218</v>
      </c>
      <c r="G1399" s="34">
        <v>7333</v>
      </c>
      <c r="H1399" s="180">
        <v>6921</v>
      </c>
      <c r="I1399" s="34"/>
      <c r="J1399" s="181">
        <f t="shared" si="0"/>
        <v>24.192601291837935</v>
      </c>
      <c r="K1399" s="182"/>
      <c r="L1399" s="182"/>
      <c r="M1399" s="182"/>
      <c r="N1399" s="182"/>
    </row>
    <row r="1400" spans="1:14" ht="15.75" customHeight="1" x14ac:dyDescent="0.3">
      <c r="A1400" s="34">
        <v>1399</v>
      </c>
      <c r="B1400" s="34">
        <v>95</v>
      </c>
      <c r="C1400" s="34">
        <v>187</v>
      </c>
      <c r="D1400" s="34">
        <v>5</v>
      </c>
      <c r="E1400" s="179">
        <v>43531</v>
      </c>
      <c r="F1400" s="187">
        <v>5232</v>
      </c>
      <c r="G1400" s="34">
        <v>8614</v>
      </c>
      <c r="H1400" s="180">
        <v>8087</v>
      </c>
      <c r="I1400" s="34">
        <v>8</v>
      </c>
      <c r="J1400" s="181">
        <f t="shared" si="0"/>
        <v>18.458844133099824</v>
      </c>
      <c r="K1400" s="182"/>
      <c r="L1400" s="182"/>
      <c r="M1400" s="182"/>
      <c r="N1400" s="182"/>
    </row>
    <row r="1401" spans="1:14" ht="15.75" customHeight="1" x14ac:dyDescent="0.3">
      <c r="A1401" s="34">
        <v>1400</v>
      </c>
      <c r="B1401" s="34">
        <v>96</v>
      </c>
      <c r="C1401" s="34">
        <v>187</v>
      </c>
      <c r="D1401" s="34">
        <v>5</v>
      </c>
      <c r="E1401" s="179">
        <v>43531</v>
      </c>
      <c r="F1401" s="187">
        <v>5242</v>
      </c>
      <c r="G1401" s="34">
        <v>8658</v>
      </c>
      <c r="H1401" s="180">
        <v>8143</v>
      </c>
      <c r="I1401" s="34"/>
      <c r="J1401" s="181">
        <f t="shared" si="0"/>
        <v>17.752499138228199</v>
      </c>
      <c r="K1401" s="182"/>
      <c r="L1401" s="182"/>
      <c r="M1401" s="182"/>
      <c r="N1401" s="182"/>
    </row>
    <row r="1402" spans="1:14" ht="15.75" customHeight="1" x14ac:dyDescent="0.3">
      <c r="A1402" s="34">
        <v>1401</v>
      </c>
      <c r="B1402" s="34">
        <v>97</v>
      </c>
      <c r="C1402" s="34">
        <v>189</v>
      </c>
      <c r="D1402" s="34">
        <v>5</v>
      </c>
      <c r="E1402" s="179">
        <v>43531</v>
      </c>
      <c r="F1402" s="187">
        <v>5287</v>
      </c>
      <c r="G1402" s="34">
        <v>8273</v>
      </c>
      <c r="H1402" s="180">
        <v>7839</v>
      </c>
      <c r="I1402" s="34">
        <v>5</v>
      </c>
      <c r="J1402" s="181">
        <f t="shared" si="0"/>
        <v>17.006269592476489</v>
      </c>
      <c r="K1402" s="182"/>
      <c r="L1402" s="182"/>
      <c r="M1402" s="182"/>
      <c r="N1402" s="182"/>
    </row>
    <row r="1403" spans="1:14" ht="15.75" customHeight="1" x14ac:dyDescent="0.3">
      <c r="A1403" s="34">
        <v>1402</v>
      </c>
      <c r="B1403" s="34">
        <v>98</v>
      </c>
      <c r="C1403" s="34">
        <v>189</v>
      </c>
      <c r="D1403" s="34">
        <v>5</v>
      </c>
      <c r="E1403" s="179">
        <v>43531</v>
      </c>
      <c r="F1403" s="187">
        <v>5252</v>
      </c>
      <c r="G1403" s="34">
        <v>8167</v>
      </c>
      <c r="H1403" s="180">
        <v>7738</v>
      </c>
      <c r="I1403" s="34"/>
      <c r="J1403" s="181">
        <f t="shared" si="0"/>
        <v>17.256637168141591</v>
      </c>
      <c r="K1403" s="182"/>
      <c r="L1403" s="182"/>
      <c r="M1403" s="182"/>
      <c r="N1403" s="182"/>
    </row>
    <row r="1404" spans="1:14" ht="15.75" customHeight="1" x14ac:dyDescent="0.3">
      <c r="A1404" s="34">
        <v>1403</v>
      </c>
      <c r="B1404" s="34">
        <v>99</v>
      </c>
      <c r="C1404" s="34">
        <v>192</v>
      </c>
      <c r="D1404" s="34">
        <v>5</v>
      </c>
      <c r="E1404" s="179">
        <v>43531</v>
      </c>
      <c r="F1404" s="187">
        <v>5182</v>
      </c>
      <c r="G1404" s="34">
        <v>7697</v>
      </c>
      <c r="H1404" s="180">
        <v>7100</v>
      </c>
      <c r="I1404" s="34">
        <v>7</v>
      </c>
      <c r="J1404" s="181">
        <f t="shared" si="0"/>
        <v>31.126173096976018</v>
      </c>
      <c r="K1404" s="182"/>
      <c r="L1404" s="182"/>
      <c r="M1404" s="182"/>
      <c r="N1404" s="182"/>
    </row>
    <row r="1405" spans="1:14" ht="15.75" customHeight="1" x14ac:dyDescent="0.3">
      <c r="A1405" s="34">
        <v>1404</v>
      </c>
      <c r="B1405" s="34">
        <v>100</v>
      </c>
      <c r="C1405" s="34">
        <v>192</v>
      </c>
      <c r="D1405" s="34">
        <v>5</v>
      </c>
      <c r="E1405" s="179">
        <v>43531</v>
      </c>
      <c r="F1405" s="187">
        <v>5209</v>
      </c>
      <c r="G1405" s="34">
        <v>7682</v>
      </c>
      <c r="H1405" s="180">
        <v>7111</v>
      </c>
      <c r="I1405" s="34"/>
      <c r="J1405" s="181">
        <f t="shared" si="0"/>
        <v>30.021030494216618</v>
      </c>
      <c r="K1405" s="182"/>
      <c r="L1405" s="182"/>
      <c r="M1405" s="182"/>
      <c r="N1405" s="182"/>
    </row>
    <row r="1406" spans="1:14" ht="15.75" customHeight="1" x14ac:dyDescent="0.3">
      <c r="A1406" s="34">
        <v>1405</v>
      </c>
      <c r="B1406" s="34">
        <v>101</v>
      </c>
      <c r="C1406" s="34">
        <v>194</v>
      </c>
      <c r="D1406" s="34">
        <v>5</v>
      </c>
      <c r="E1406" s="179">
        <v>43531</v>
      </c>
      <c r="F1406" s="187">
        <v>5208</v>
      </c>
      <c r="G1406" s="34">
        <v>7632</v>
      </c>
      <c r="H1406" s="180">
        <v>7148</v>
      </c>
      <c r="I1406" s="34">
        <v>10</v>
      </c>
      <c r="J1406" s="181">
        <f t="shared" si="0"/>
        <v>24.948453608247423</v>
      </c>
      <c r="K1406" s="182"/>
      <c r="L1406" s="182"/>
      <c r="M1406" s="182"/>
      <c r="N1406" s="182"/>
    </row>
    <row r="1407" spans="1:14" ht="15.75" customHeight="1" x14ac:dyDescent="0.3">
      <c r="A1407" s="34">
        <v>1406</v>
      </c>
      <c r="B1407" s="34">
        <v>102</v>
      </c>
      <c r="C1407" s="34">
        <v>194</v>
      </c>
      <c r="D1407" s="34">
        <v>5</v>
      </c>
      <c r="E1407" s="179">
        <v>43531</v>
      </c>
      <c r="F1407" s="187">
        <v>5224</v>
      </c>
      <c r="G1407" s="34">
        <v>7552</v>
      </c>
      <c r="H1407" s="180">
        <v>7095</v>
      </c>
      <c r="I1407" s="34"/>
      <c r="J1407" s="181">
        <f t="shared" si="0"/>
        <v>24.425440940673436</v>
      </c>
      <c r="K1407" s="182"/>
      <c r="L1407" s="182"/>
      <c r="M1407" s="182"/>
      <c r="N1407" s="182"/>
    </row>
    <row r="1408" spans="1:14" ht="15.75" customHeight="1" x14ac:dyDescent="0.3">
      <c r="A1408" s="34">
        <v>1407</v>
      </c>
      <c r="B1408" s="34">
        <v>103</v>
      </c>
      <c r="C1408" s="34">
        <v>195</v>
      </c>
      <c r="D1408" s="34">
        <v>5</v>
      </c>
      <c r="E1408" s="179">
        <v>43531</v>
      </c>
      <c r="F1408" s="187">
        <v>5213</v>
      </c>
      <c r="G1408" s="34">
        <v>7306</v>
      </c>
      <c r="H1408" s="180">
        <v>6812</v>
      </c>
      <c r="I1408" s="34">
        <v>7</v>
      </c>
      <c r="J1408" s="181">
        <f t="shared" si="0"/>
        <v>30.894308943089431</v>
      </c>
      <c r="K1408" s="182"/>
      <c r="L1408" s="182"/>
      <c r="M1408" s="182"/>
      <c r="N1408" s="182"/>
    </row>
    <row r="1409" spans="1:14" ht="15.75" customHeight="1" x14ac:dyDescent="0.3">
      <c r="A1409" s="34">
        <v>1408</v>
      </c>
      <c r="B1409" s="34">
        <v>104</v>
      </c>
      <c r="C1409" s="34">
        <v>195</v>
      </c>
      <c r="D1409" s="34">
        <v>5</v>
      </c>
      <c r="E1409" s="179">
        <v>43531</v>
      </c>
      <c r="F1409" s="187">
        <v>5257</v>
      </c>
      <c r="G1409" s="34">
        <v>7448</v>
      </c>
      <c r="H1409" s="180">
        <v>6937</v>
      </c>
      <c r="I1409" s="34"/>
      <c r="J1409" s="181">
        <f t="shared" si="0"/>
        <v>30.416666666666664</v>
      </c>
      <c r="K1409" s="182"/>
      <c r="L1409" s="182"/>
      <c r="M1409" s="182"/>
      <c r="N1409" s="182"/>
    </row>
    <row r="1410" spans="1:14" ht="15.75" customHeight="1" x14ac:dyDescent="0.3">
      <c r="A1410" s="34">
        <v>1409</v>
      </c>
      <c r="B1410" s="34">
        <v>105</v>
      </c>
      <c r="C1410" s="34">
        <v>196</v>
      </c>
      <c r="D1410" s="34">
        <v>5</v>
      </c>
      <c r="E1410" s="179">
        <v>43531</v>
      </c>
      <c r="F1410" s="187">
        <v>5251</v>
      </c>
      <c r="G1410" s="34">
        <v>8852</v>
      </c>
      <c r="H1410" s="180">
        <v>8162</v>
      </c>
      <c r="I1410" s="34">
        <v>6</v>
      </c>
      <c r="J1410" s="181">
        <f t="shared" si="0"/>
        <v>23.703194778426656</v>
      </c>
      <c r="K1410" s="182"/>
      <c r="L1410" s="182"/>
      <c r="M1410" s="182"/>
      <c r="N1410" s="182"/>
    </row>
    <row r="1411" spans="1:14" ht="15.75" customHeight="1" x14ac:dyDescent="0.3">
      <c r="A1411" s="34">
        <v>1410</v>
      </c>
      <c r="B1411" s="34">
        <v>106</v>
      </c>
      <c r="C1411" s="34">
        <v>196</v>
      </c>
      <c r="D1411" s="34">
        <v>5</v>
      </c>
      <c r="E1411" s="179">
        <v>43531</v>
      </c>
      <c r="F1411" s="187">
        <v>5219</v>
      </c>
      <c r="G1411" s="34">
        <v>8621</v>
      </c>
      <c r="H1411" s="180">
        <v>7962</v>
      </c>
      <c r="I1411" s="34"/>
      <c r="J1411" s="181">
        <f t="shared" si="0"/>
        <v>24.024790375501276</v>
      </c>
      <c r="K1411" s="182"/>
      <c r="L1411" s="182"/>
      <c r="M1411" s="182"/>
      <c r="N1411" s="182"/>
    </row>
    <row r="1412" spans="1:14" ht="15.75" customHeight="1" x14ac:dyDescent="0.3">
      <c r="A1412" s="34">
        <v>1411</v>
      </c>
      <c r="B1412" s="34">
        <v>107</v>
      </c>
      <c r="C1412" s="34">
        <v>197</v>
      </c>
      <c r="D1412" s="34">
        <v>5</v>
      </c>
      <c r="E1412" s="179">
        <v>43531</v>
      </c>
      <c r="F1412" s="187">
        <v>5226</v>
      </c>
      <c r="G1412" s="34">
        <v>7718</v>
      </c>
      <c r="H1412" s="180">
        <v>7386</v>
      </c>
      <c r="I1412" s="34">
        <v>6</v>
      </c>
      <c r="J1412" s="181">
        <f t="shared" si="0"/>
        <v>15.37037037037037</v>
      </c>
      <c r="K1412" s="182"/>
      <c r="L1412" s="182"/>
      <c r="M1412" s="182"/>
      <c r="N1412" s="182"/>
    </row>
    <row r="1413" spans="1:14" ht="15.75" customHeight="1" x14ac:dyDescent="0.3">
      <c r="A1413" s="34">
        <v>1412</v>
      </c>
      <c r="B1413" s="34">
        <v>108</v>
      </c>
      <c r="C1413" s="34">
        <v>197</v>
      </c>
      <c r="D1413" s="34">
        <v>5</v>
      </c>
      <c r="E1413" s="179">
        <v>43531</v>
      </c>
      <c r="F1413" s="187">
        <v>5274</v>
      </c>
      <c r="G1413" s="34">
        <v>7683</v>
      </c>
      <c r="H1413" s="180">
        <v>7376</v>
      </c>
      <c r="I1413" s="34"/>
      <c r="J1413" s="181">
        <f t="shared" si="0"/>
        <v>14.605137963843958</v>
      </c>
      <c r="K1413" s="182"/>
      <c r="L1413" s="182"/>
      <c r="M1413" s="182"/>
      <c r="N1413" s="182"/>
    </row>
    <row r="1414" spans="1:14" ht="15.75" customHeight="1" x14ac:dyDescent="0.3">
      <c r="A1414" s="34">
        <v>1413</v>
      </c>
      <c r="B1414" s="34">
        <v>109</v>
      </c>
      <c r="C1414" s="34">
        <v>200</v>
      </c>
      <c r="D1414" s="34">
        <v>5</v>
      </c>
      <c r="E1414" s="179">
        <v>43531</v>
      </c>
      <c r="F1414" s="187">
        <v>5191</v>
      </c>
      <c r="G1414" s="34">
        <v>7162</v>
      </c>
      <c r="H1414" s="180">
        <v>6887</v>
      </c>
      <c r="I1414" s="34">
        <v>10</v>
      </c>
      <c r="J1414" s="181">
        <f t="shared" si="0"/>
        <v>16.214622641509436</v>
      </c>
      <c r="K1414" s="182"/>
      <c r="L1414" s="182"/>
      <c r="M1414" s="182"/>
      <c r="N1414" s="182"/>
    </row>
    <row r="1415" spans="1:14" ht="15.75" customHeight="1" x14ac:dyDescent="0.3">
      <c r="A1415" s="34">
        <v>1414</v>
      </c>
      <c r="B1415" s="34">
        <v>110</v>
      </c>
      <c r="C1415" s="34">
        <v>200</v>
      </c>
      <c r="D1415" s="34">
        <v>5</v>
      </c>
      <c r="E1415" s="179">
        <v>43531</v>
      </c>
      <c r="F1415" s="187">
        <v>5243</v>
      </c>
      <c r="G1415" s="34">
        <v>7229</v>
      </c>
      <c r="H1415" s="180">
        <v>6954</v>
      </c>
      <c r="I1415" s="34"/>
      <c r="J1415" s="181">
        <f t="shared" si="0"/>
        <v>16.072472238457042</v>
      </c>
      <c r="K1415" s="182"/>
      <c r="L1415" s="182"/>
      <c r="M1415" s="182"/>
      <c r="N1415" s="182"/>
    </row>
    <row r="1416" spans="1:14" ht="15.75" customHeight="1" x14ac:dyDescent="0.3">
      <c r="A1416" s="34">
        <v>1415</v>
      </c>
      <c r="B1416" s="34">
        <v>111</v>
      </c>
      <c r="C1416" s="34">
        <v>202</v>
      </c>
      <c r="D1416" s="34">
        <v>5</v>
      </c>
      <c r="E1416" s="179">
        <v>43531</v>
      </c>
      <c r="F1416" s="187">
        <v>5213</v>
      </c>
      <c r="G1416" s="34">
        <v>7580</v>
      </c>
      <c r="H1416" s="180">
        <v>7214</v>
      </c>
      <c r="I1416" s="34">
        <v>5</v>
      </c>
      <c r="J1416" s="181">
        <f t="shared" si="0"/>
        <v>18.290854572713645</v>
      </c>
      <c r="K1416" s="182"/>
      <c r="L1416" s="182"/>
      <c r="M1416" s="182"/>
      <c r="N1416" s="182"/>
    </row>
    <row r="1417" spans="1:14" ht="15.75" customHeight="1" x14ac:dyDescent="0.3">
      <c r="A1417" s="34">
        <v>1416</v>
      </c>
      <c r="B1417" s="34">
        <v>112</v>
      </c>
      <c r="C1417" s="34">
        <v>202</v>
      </c>
      <c r="D1417" s="34">
        <v>5</v>
      </c>
      <c r="E1417" s="179">
        <v>43531</v>
      </c>
      <c r="F1417" s="187">
        <v>5197</v>
      </c>
      <c r="G1417" s="34">
        <v>7489</v>
      </c>
      <c r="H1417" s="180">
        <v>7143</v>
      </c>
      <c r="I1417" s="34"/>
      <c r="J1417" s="181">
        <f t="shared" si="0"/>
        <v>17.780061664953749</v>
      </c>
      <c r="K1417" s="182"/>
      <c r="L1417" s="182"/>
      <c r="M1417" s="182"/>
      <c r="N1417" s="182"/>
    </row>
    <row r="1418" spans="1:14" ht="15.75" customHeight="1" x14ac:dyDescent="0.3">
      <c r="A1418" s="34">
        <v>1417</v>
      </c>
      <c r="B1418" s="34">
        <v>113</v>
      </c>
      <c r="C1418" s="34">
        <v>203</v>
      </c>
      <c r="D1418" s="34">
        <v>5</v>
      </c>
      <c r="E1418" s="179">
        <v>43531</v>
      </c>
      <c r="F1418" s="187">
        <v>5283</v>
      </c>
      <c r="G1418" s="34">
        <v>8168</v>
      </c>
      <c r="H1418" s="180">
        <v>7708</v>
      </c>
      <c r="I1418" s="34">
        <v>8</v>
      </c>
      <c r="J1418" s="181">
        <f t="shared" si="0"/>
        <v>18.969072164948454</v>
      </c>
      <c r="K1418" s="182"/>
      <c r="L1418" s="182"/>
      <c r="M1418" s="182"/>
      <c r="N1418" s="182"/>
    </row>
    <row r="1419" spans="1:14" ht="15.75" customHeight="1" x14ac:dyDescent="0.3">
      <c r="A1419" s="34">
        <v>1418</v>
      </c>
      <c r="B1419" s="34">
        <v>114</v>
      </c>
      <c r="C1419" s="34">
        <v>203</v>
      </c>
      <c r="D1419" s="34">
        <v>5</v>
      </c>
      <c r="E1419" s="179">
        <v>43531</v>
      </c>
      <c r="F1419" s="187">
        <v>5247</v>
      </c>
      <c r="G1419" s="34">
        <v>8133</v>
      </c>
      <c r="H1419" s="180">
        <v>7656</v>
      </c>
      <c r="I1419" s="34"/>
      <c r="J1419" s="181">
        <f t="shared" si="0"/>
        <v>19.800747198007471</v>
      </c>
      <c r="K1419" s="182"/>
      <c r="L1419" s="182"/>
      <c r="M1419" s="182"/>
      <c r="N1419" s="182"/>
    </row>
    <row r="1420" spans="1:14" ht="15.75" customHeight="1" x14ac:dyDescent="0.3">
      <c r="A1420" s="34">
        <v>1419</v>
      </c>
      <c r="B1420" s="34">
        <v>115</v>
      </c>
      <c r="C1420" s="34">
        <v>207</v>
      </c>
      <c r="D1420" s="34">
        <v>5</v>
      </c>
      <c r="E1420" s="179">
        <v>43531</v>
      </c>
      <c r="F1420" s="187">
        <v>5260</v>
      </c>
      <c r="G1420" s="34">
        <v>7801</v>
      </c>
      <c r="H1420" s="180">
        <v>7398</v>
      </c>
      <c r="I1420" s="34">
        <v>8</v>
      </c>
      <c r="J1420" s="181">
        <f t="shared" si="0"/>
        <v>18.84939195509822</v>
      </c>
      <c r="K1420" s="182"/>
      <c r="L1420" s="182"/>
      <c r="M1420" s="182"/>
      <c r="N1420" s="182"/>
    </row>
    <row r="1421" spans="1:14" ht="15.75" customHeight="1" x14ac:dyDescent="0.3">
      <c r="A1421" s="34">
        <v>1420</v>
      </c>
      <c r="B1421" s="34">
        <v>116</v>
      </c>
      <c r="C1421" s="34">
        <v>207</v>
      </c>
      <c r="D1421" s="34">
        <v>5</v>
      </c>
      <c r="E1421" s="179">
        <v>43531</v>
      </c>
      <c r="F1421" s="187">
        <v>5263</v>
      </c>
      <c r="G1421" s="34">
        <v>7900</v>
      </c>
      <c r="H1421" s="180">
        <v>7491</v>
      </c>
      <c r="I1421" s="34"/>
      <c r="J1421" s="181">
        <f t="shared" si="0"/>
        <v>18.357271095152601</v>
      </c>
      <c r="K1421" s="182"/>
      <c r="L1421" s="182"/>
      <c r="M1421" s="182"/>
      <c r="N1421" s="182"/>
    </row>
    <row r="1422" spans="1:14" ht="15.75" customHeight="1" x14ac:dyDescent="0.3">
      <c r="A1422" s="34">
        <v>1421</v>
      </c>
      <c r="B1422" s="34">
        <v>117</v>
      </c>
      <c r="C1422" s="34">
        <v>208</v>
      </c>
      <c r="D1422" s="34">
        <v>5</v>
      </c>
      <c r="E1422" s="179">
        <v>43531</v>
      </c>
      <c r="F1422" s="187">
        <v>5221</v>
      </c>
      <c r="G1422" s="34">
        <v>8306</v>
      </c>
      <c r="H1422" s="180">
        <v>7505</v>
      </c>
      <c r="I1422" s="34">
        <v>8</v>
      </c>
      <c r="J1422" s="181">
        <f t="shared" si="0"/>
        <v>35.070052539404557</v>
      </c>
      <c r="K1422" s="182"/>
      <c r="L1422" s="182"/>
      <c r="M1422" s="182"/>
      <c r="N1422" s="182"/>
    </row>
    <row r="1423" spans="1:14" ht="15.75" customHeight="1" x14ac:dyDescent="0.3">
      <c r="A1423" s="34">
        <v>1422</v>
      </c>
      <c r="B1423" s="34">
        <v>118</v>
      </c>
      <c r="C1423" s="34">
        <v>208</v>
      </c>
      <c r="D1423" s="34">
        <v>5</v>
      </c>
      <c r="E1423" s="179">
        <v>43531</v>
      </c>
      <c r="F1423" s="187">
        <v>5249</v>
      </c>
      <c r="G1423" s="34">
        <v>8344</v>
      </c>
      <c r="H1423" s="180">
        <v>7539</v>
      </c>
      <c r="I1423" s="34"/>
      <c r="J1423" s="181">
        <f t="shared" si="0"/>
        <v>35.1528384279476</v>
      </c>
      <c r="K1423" s="182"/>
      <c r="L1423" s="182"/>
      <c r="M1423" s="182"/>
      <c r="N1423" s="182"/>
    </row>
    <row r="1424" spans="1:14" ht="15.75" customHeight="1" x14ac:dyDescent="0.3">
      <c r="A1424" s="34">
        <v>1423</v>
      </c>
      <c r="B1424" s="34">
        <v>119</v>
      </c>
      <c r="C1424" s="34">
        <v>212</v>
      </c>
      <c r="D1424" s="34">
        <v>5</v>
      </c>
      <c r="E1424" s="179">
        <v>43531</v>
      </c>
      <c r="F1424" s="187">
        <v>5212</v>
      </c>
      <c r="G1424" s="34">
        <v>7351</v>
      </c>
      <c r="H1424" s="180">
        <v>7020</v>
      </c>
      <c r="I1424" s="34">
        <v>7</v>
      </c>
      <c r="J1424" s="181">
        <f t="shared" si="0"/>
        <v>18.307522123893804</v>
      </c>
      <c r="K1424" s="182"/>
      <c r="L1424" s="182"/>
      <c r="M1424" s="182"/>
      <c r="N1424" s="182"/>
    </row>
    <row r="1425" spans="1:14" ht="15.75" customHeight="1" x14ac:dyDescent="0.3">
      <c r="A1425" s="34">
        <v>1424</v>
      </c>
      <c r="B1425" s="34">
        <v>120</v>
      </c>
      <c r="C1425" s="34">
        <v>212</v>
      </c>
      <c r="D1425" s="34">
        <v>5</v>
      </c>
      <c r="E1425" s="179">
        <v>43531</v>
      </c>
      <c r="F1425" s="187">
        <v>5196</v>
      </c>
      <c r="G1425" s="34">
        <v>7584</v>
      </c>
      <c r="H1425" s="180">
        <v>7212</v>
      </c>
      <c r="I1425" s="34"/>
      <c r="J1425" s="181">
        <f t="shared" si="0"/>
        <v>18.452380952380953</v>
      </c>
      <c r="K1425" s="182"/>
      <c r="L1425" s="182"/>
      <c r="M1425" s="182"/>
      <c r="N1425" s="182"/>
    </row>
    <row r="1426" spans="1:14" ht="15.75" customHeight="1" x14ac:dyDescent="0.3">
      <c r="A1426" s="34">
        <v>1425</v>
      </c>
      <c r="B1426" s="34">
        <v>121</v>
      </c>
      <c r="C1426" s="34">
        <v>213</v>
      </c>
      <c r="D1426" s="34">
        <v>5</v>
      </c>
      <c r="E1426" s="179">
        <v>43531</v>
      </c>
      <c r="F1426" s="187">
        <v>5262</v>
      </c>
      <c r="G1426" s="34">
        <v>8251</v>
      </c>
      <c r="H1426" s="180">
        <v>7570</v>
      </c>
      <c r="I1426" s="34">
        <v>9</v>
      </c>
      <c r="J1426" s="181">
        <f t="shared" si="0"/>
        <v>29.506065857885616</v>
      </c>
      <c r="K1426" s="182"/>
      <c r="L1426" s="182"/>
      <c r="M1426" s="182"/>
      <c r="N1426" s="182"/>
    </row>
    <row r="1427" spans="1:14" ht="15.75" customHeight="1" x14ac:dyDescent="0.3">
      <c r="A1427" s="34">
        <v>1426</v>
      </c>
      <c r="B1427" s="34">
        <v>122</v>
      </c>
      <c r="C1427" s="34">
        <v>213</v>
      </c>
      <c r="D1427" s="34">
        <v>5</v>
      </c>
      <c r="E1427" s="179">
        <v>43531</v>
      </c>
      <c r="F1427" s="187">
        <v>5223</v>
      </c>
      <c r="G1427" s="34">
        <v>8267</v>
      </c>
      <c r="H1427" s="180">
        <v>7611</v>
      </c>
      <c r="I1427" s="34"/>
      <c r="J1427" s="181">
        <f t="shared" si="0"/>
        <v>27.470686767169177</v>
      </c>
      <c r="K1427" s="182"/>
      <c r="L1427" s="182"/>
      <c r="M1427" s="182"/>
      <c r="N1427" s="182"/>
    </row>
    <row r="1428" spans="1:14" ht="15.75" customHeight="1" x14ac:dyDescent="0.3">
      <c r="A1428" s="34">
        <v>1427</v>
      </c>
      <c r="B1428" s="34">
        <v>123</v>
      </c>
      <c r="C1428" s="34">
        <v>214</v>
      </c>
      <c r="D1428" s="34">
        <v>5</v>
      </c>
      <c r="E1428" s="179">
        <v>43531</v>
      </c>
      <c r="F1428" s="187">
        <v>5241</v>
      </c>
      <c r="G1428" s="34">
        <v>7906</v>
      </c>
      <c r="H1428" s="180">
        <v>7424</v>
      </c>
      <c r="I1428" s="34">
        <v>8</v>
      </c>
      <c r="J1428" s="181">
        <f t="shared" si="0"/>
        <v>22.079706825469536</v>
      </c>
      <c r="K1428" s="182"/>
      <c r="L1428" s="182"/>
      <c r="M1428" s="182"/>
      <c r="N1428" s="182"/>
    </row>
    <row r="1429" spans="1:14" ht="15.75" customHeight="1" x14ac:dyDescent="0.3">
      <c r="A1429" s="34">
        <v>1428</v>
      </c>
      <c r="B1429" s="34">
        <v>124</v>
      </c>
      <c r="C1429" s="34">
        <v>214</v>
      </c>
      <c r="D1429" s="34">
        <v>5</v>
      </c>
      <c r="E1429" s="179">
        <v>43531</v>
      </c>
      <c r="F1429" s="187">
        <v>5265</v>
      </c>
      <c r="G1429" s="34">
        <v>7902</v>
      </c>
      <c r="H1429" s="180">
        <v>7401</v>
      </c>
      <c r="I1429" s="34"/>
      <c r="J1429" s="181">
        <f t="shared" si="0"/>
        <v>23.45505617977528</v>
      </c>
      <c r="K1429" s="182"/>
      <c r="L1429" s="182"/>
      <c r="M1429" s="182"/>
      <c r="N1429" s="182"/>
    </row>
    <row r="1430" spans="1:14" ht="15.75" customHeight="1" x14ac:dyDescent="0.3">
      <c r="A1430" s="34">
        <v>1429</v>
      </c>
      <c r="B1430" s="34">
        <v>125</v>
      </c>
      <c r="C1430" s="34">
        <v>215</v>
      </c>
      <c r="D1430" s="34">
        <v>5</v>
      </c>
      <c r="E1430" s="179">
        <v>43531</v>
      </c>
      <c r="F1430" s="187">
        <v>5217</v>
      </c>
      <c r="G1430" s="34">
        <v>8386</v>
      </c>
      <c r="H1430" s="180">
        <v>7772</v>
      </c>
      <c r="I1430" s="34">
        <v>8</v>
      </c>
      <c r="J1430" s="181">
        <f t="shared" si="0"/>
        <v>24.031311154598825</v>
      </c>
      <c r="K1430" s="182"/>
      <c r="L1430" s="182"/>
      <c r="M1430" s="182"/>
      <c r="N1430" s="182"/>
    </row>
    <row r="1431" spans="1:14" ht="15.75" customHeight="1" x14ac:dyDescent="0.3">
      <c r="A1431" s="34">
        <v>1430</v>
      </c>
      <c r="B1431" s="34">
        <v>126</v>
      </c>
      <c r="C1431" s="34">
        <v>215</v>
      </c>
      <c r="D1431" s="34">
        <v>5</v>
      </c>
      <c r="E1431" s="179">
        <v>43531</v>
      </c>
      <c r="F1431" s="187">
        <v>5232</v>
      </c>
      <c r="G1431" s="34">
        <v>8253</v>
      </c>
      <c r="H1431" s="180">
        <v>7663</v>
      </c>
      <c r="I1431" s="34"/>
      <c r="J1431" s="181">
        <f t="shared" si="0"/>
        <v>24.269847799259566</v>
      </c>
      <c r="K1431" s="182"/>
      <c r="L1431" s="182"/>
      <c r="M1431" s="182"/>
      <c r="N1431" s="182"/>
    </row>
    <row r="1432" spans="1:14" ht="15.75" customHeight="1" x14ac:dyDescent="0.3">
      <c r="A1432" s="34">
        <v>1431</v>
      </c>
      <c r="B1432" s="34">
        <v>127</v>
      </c>
      <c r="C1432" s="34">
        <v>216</v>
      </c>
      <c r="D1432" s="34">
        <v>5</v>
      </c>
      <c r="E1432" s="179">
        <v>43531</v>
      </c>
      <c r="F1432" s="187">
        <v>5247</v>
      </c>
      <c r="G1432" s="34">
        <v>7647</v>
      </c>
      <c r="H1432" s="180">
        <v>7217</v>
      </c>
      <c r="I1432" s="34">
        <v>10</v>
      </c>
      <c r="J1432" s="181">
        <f t="shared" si="0"/>
        <v>21.82741116751269</v>
      </c>
      <c r="K1432" s="182"/>
      <c r="L1432" s="182"/>
      <c r="M1432" s="182"/>
      <c r="N1432" s="182"/>
    </row>
    <row r="1433" spans="1:14" ht="15.75" customHeight="1" x14ac:dyDescent="0.3">
      <c r="A1433" s="34">
        <v>1432</v>
      </c>
      <c r="B1433" s="34">
        <v>128</v>
      </c>
      <c r="C1433" s="34">
        <v>216</v>
      </c>
      <c r="D1433" s="34">
        <v>5</v>
      </c>
      <c r="E1433" s="179">
        <v>43531</v>
      </c>
      <c r="F1433" s="187">
        <v>5213</v>
      </c>
      <c r="G1433" s="34">
        <v>7031</v>
      </c>
      <c r="H1433" s="180">
        <v>6753</v>
      </c>
      <c r="I1433" s="34"/>
      <c r="J1433" s="181">
        <f t="shared" si="0"/>
        <v>18.051948051948052</v>
      </c>
      <c r="K1433" s="182"/>
      <c r="L1433" s="182"/>
      <c r="M1433" s="182"/>
      <c r="N1433" s="182"/>
    </row>
    <row r="1434" spans="1:14" ht="15.75" customHeight="1" x14ac:dyDescent="0.3">
      <c r="A1434" s="34">
        <v>1433</v>
      </c>
      <c r="B1434" s="34">
        <v>129</v>
      </c>
      <c r="C1434" s="34">
        <v>217</v>
      </c>
      <c r="D1434" s="34">
        <v>5</v>
      </c>
      <c r="E1434" s="179">
        <v>43531</v>
      </c>
      <c r="F1434" s="187">
        <v>5238</v>
      </c>
      <c r="G1434" s="34">
        <v>8222</v>
      </c>
      <c r="H1434" s="180">
        <v>7690</v>
      </c>
      <c r="I1434" s="34">
        <v>9</v>
      </c>
      <c r="J1434" s="181">
        <f t="shared" si="0"/>
        <v>21.696574225122351</v>
      </c>
      <c r="K1434" s="182"/>
      <c r="L1434" s="182"/>
      <c r="M1434" s="182"/>
      <c r="N1434" s="182"/>
    </row>
    <row r="1435" spans="1:14" ht="15.75" customHeight="1" x14ac:dyDescent="0.3">
      <c r="A1435" s="34">
        <v>1434</v>
      </c>
      <c r="B1435" s="34">
        <v>130</v>
      </c>
      <c r="C1435" s="34">
        <v>217</v>
      </c>
      <c r="D1435" s="34">
        <v>5</v>
      </c>
      <c r="E1435" s="179">
        <v>43531</v>
      </c>
      <c r="F1435" s="187">
        <v>5212</v>
      </c>
      <c r="G1435" s="34">
        <v>8054</v>
      </c>
      <c r="H1435" s="180">
        <v>7579</v>
      </c>
      <c r="I1435" s="34"/>
      <c r="J1435" s="181">
        <f t="shared" si="0"/>
        <v>20.067596113223491</v>
      </c>
      <c r="K1435" s="182"/>
      <c r="L1435" s="182"/>
      <c r="M1435" s="182"/>
      <c r="N1435" s="182"/>
    </row>
    <row r="1436" spans="1:14" ht="15.75" customHeight="1" x14ac:dyDescent="0.3">
      <c r="A1436" s="34">
        <v>1435</v>
      </c>
      <c r="B1436" s="34">
        <v>131</v>
      </c>
      <c r="C1436" s="34">
        <v>218</v>
      </c>
      <c r="D1436" s="34">
        <v>5</v>
      </c>
      <c r="E1436" s="179">
        <v>43531</v>
      </c>
      <c r="F1436" s="187">
        <v>5209</v>
      </c>
      <c r="G1436" s="34">
        <v>8201</v>
      </c>
      <c r="H1436" s="180">
        <v>7688</v>
      </c>
      <c r="I1436" s="34">
        <v>10</v>
      </c>
      <c r="J1436" s="181">
        <f t="shared" si="0"/>
        <v>20.693828156514723</v>
      </c>
      <c r="K1436" s="182"/>
      <c r="L1436" s="182"/>
      <c r="M1436" s="182"/>
      <c r="N1436" s="182"/>
    </row>
    <row r="1437" spans="1:14" ht="15.75" customHeight="1" x14ac:dyDescent="0.3">
      <c r="A1437" s="34">
        <v>1436</v>
      </c>
      <c r="B1437" s="34">
        <v>132</v>
      </c>
      <c r="C1437" s="34">
        <v>218</v>
      </c>
      <c r="D1437" s="34">
        <v>5</v>
      </c>
      <c r="E1437" s="179">
        <v>43531</v>
      </c>
      <c r="F1437" s="187">
        <v>5233</v>
      </c>
      <c r="G1437" s="34">
        <v>8156</v>
      </c>
      <c r="H1437" s="180">
        <v>7679</v>
      </c>
      <c r="I1437" s="34"/>
      <c r="J1437" s="181">
        <f t="shared" si="0"/>
        <v>19.501226492232217</v>
      </c>
      <c r="K1437" s="182"/>
      <c r="L1437" s="182"/>
      <c r="M1437" s="182"/>
      <c r="N1437" s="182"/>
    </row>
    <row r="1438" spans="1:14" ht="15.75" customHeight="1" x14ac:dyDescent="0.3">
      <c r="A1438" s="34">
        <v>1437</v>
      </c>
      <c r="B1438" s="34">
        <v>133</v>
      </c>
      <c r="C1438" s="34">
        <v>219</v>
      </c>
      <c r="D1438" s="34">
        <v>5</v>
      </c>
      <c r="E1438" s="179">
        <v>43531</v>
      </c>
      <c r="F1438" s="187">
        <v>5286</v>
      </c>
      <c r="G1438" s="34">
        <v>8805</v>
      </c>
      <c r="H1438" s="180">
        <v>8213</v>
      </c>
      <c r="I1438" s="34">
        <v>9</v>
      </c>
      <c r="J1438" s="181">
        <f t="shared" si="0"/>
        <v>20.225486846600617</v>
      </c>
      <c r="K1438" s="182"/>
      <c r="L1438" s="182"/>
      <c r="M1438" s="182"/>
      <c r="N1438" s="182"/>
    </row>
    <row r="1439" spans="1:14" ht="15.75" customHeight="1" x14ac:dyDescent="0.3">
      <c r="A1439" s="34">
        <v>1438</v>
      </c>
      <c r="B1439" s="34">
        <v>134</v>
      </c>
      <c r="C1439" s="34">
        <v>219</v>
      </c>
      <c r="D1439" s="34">
        <v>5</v>
      </c>
      <c r="E1439" s="179">
        <v>43531</v>
      </c>
      <c r="F1439" s="187">
        <v>5220</v>
      </c>
      <c r="G1439" s="34">
        <v>8439</v>
      </c>
      <c r="H1439" s="180">
        <v>7914</v>
      </c>
      <c r="I1439" s="34"/>
      <c r="J1439" s="181">
        <f t="shared" si="0"/>
        <v>19.487750556792875</v>
      </c>
      <c r="K1439" s="182"/>
      <c r="L1439" s="182"/>
      <c r="M1439" s="182"/>
      <c r="N1439" s="182"/>
    </row>
    <row r="1440" spans="1:14" ht="15.75" customHeight="1" x14ac:dyDescent="0.3">
      <c r="A1440" s="34">
        <v>1439</v>
      </c>
      <c r="B1440" s="34">
        <v>135</v>
      </c>
      <c r="C1440" s="34">
        <v>222</v>
      </c>
      <c r="D1440" s="34">
        <v>5</v>
      </c>
      <c r="E1440" s="179">
        <v>43531</v>
      </c>
      <c r="F1440" s="187">
        <v>5240</v>
      </c>
      <c r="G1440" s="34">
        <v>9066</v>
      </c>
      <c r="H1440" s="180">
        <v>8089</v>
      </c>
      <c r="I1440" s="34">
        <v>11</v>
      </c>
      <c r="J1440" s="181">
        <f t="shared" si="0"/>
        <v>34.292734292734295</v>
      </c>
      <c r="K1440" s="182"/>
      <c r="L1440" s="182"/>
      <c r="M1440" s="182"/>
      <c r="N1440" s="182"/>
    </row>
    <row r="1441" spans="1:14" ht="15.75" customHeight="1" x14ac:dyDescent="0.3">
      <c r="A1441" s="34">
        <v>1440</v>
      </c>
      <c r="B1441" s="34">
        <v>136</v>
      </c>
      <c r="C1441" s="34">
        <v>222</v>
      </c>
      <c r="D1441" s="34">
        <v>5</v>
      </c>
      <c r="E1441" s="179">
        <v>43531</v>
      </c>
      <c r="F1441" s="187">
        <v>5219</v>
      </c>
      <c r="G1441" s="34">
        <v>9314</v>
      </c>
      <c r="H1441" s="180">
        <v>8235</v>
      </c>
      <c r="I1441" s="34"/>
      <c r="J1441" s="181">
        <f t="shared" si="0"/>
        <v>35.775862068965516</v>
      </c>
      <c r="K1441" s="182"/>
      <c r="L1441" s="182"/>
      <c r="M1441" s="182"/>
      <c r="N1441" s="182"/>
    </row>
    <row r="1442" spans="1:14" ht="15.75" customHeight="1" x14ac:dyDescent="0.3">
      <c r="A1442" s="34">
        <v>1441</v>
      </c>
      <c r="B1442" s="34">
        <v>137</v>
      </c>
      <c r="C1442" s="34">
        <v>224</v>
      </c>
      <c r="D1442" s="34">
        <v>5</v>
      </c>
      <c r="E1442" s="179">
        <v>43531</v>
      </c>
      <c r="F1442" s="187">
        <v>5220</v>
      </c>
      <c r="G1442" s="34">
        <v>7880</v>
      </c>
      <c r="H1442" s="180">
        <v>7380</v>
      </c>
      <c r="I1442" s="34">
        <v>8</v>
      </c>
      <c r="J1442" s="181">
        <f t="shared" si="0"/>
        <v>23.148148148148149</v>
      </c>
      <c r="K1442" s="182"/>
      <c r="L1442" s="182"/>
      <c r="M1442" s="182"/>
      <c r="N1442" s="182"/>
    </row>
    <row r="1443" spans="1:14" ht="15.75" customHeight="1" x14ac:dyDescent="0.3">
      <c r="A1443" s="34">
        <v>1442</v>
      </c>
      <c r="B1443" s="34">
        <v>138</v>
      </c>
      <c r="C1443" s="34">
        <v>224</v>
      </c>
      <c r="D1443" s="34">
        <v>5</v>
      </c>
      <c r="E1443" s="179">
        <v>43531</v>
      </c>
      <c r="F1443" s="187">
        <v>5222</v>
      </c>
      <c r="G1443" s="34">
        <v>7705</v>
      </c>
      <c r="H1443" s="180">
        <v>7272</v>
      </c>
      <c r="I1443" s="34"/>
      <c r="J1443" s="181">
        <f t="shared" si="0"/>
        <v>21.121951219512194</v>
      </c>
      <c r="K1443" s="182"/>
      <c r="L1443" s="182"/>
      <c r="M1443" s="182"/>
      <c r="N1443" s="182"/>
    </row>
    <row r="1444" spans="1:14" ht="15.75" customHeight="1" x14ac:dyDescent="0.3">
      <c r="A1444" s="34">
        <v>1443</v>
      </c>
      <c r="B1444" s="34">
        <v>139</v>
      </c>
      <c r="C1444" s="34">
        <v>228</v>
      </c>
      <c r="D1444" s="34">
        <v>5</v>
      </c>
      <c r="E1444" s="179">
        <v>43531</v>
      </c>
      <c r="F1444" s="187">
        <v>5218</v>
      </c>
      <c r="G1444" s="34">
        <v>7765</v>
      </c>
      <c r="H1444" s="180">
        <v>7392</v>
      </c>
      <c r="I1444" s="34">
        <v>10</v>
      </c>
      <c r="J1444" s="181">
        <f t="shared" si="0"/>
        <v>17.157313707451703</v>
      </c>
      <c r="K1444" s="182"/>
      <c r="L1444" s="182"/>
      <c r="M1444" s="182"/>
      <c r="N1444" s="182"/>
    </row>
    <row r="1445" spans="1:14" ht="15.75" customHeight="1" x14ac:dyDescent="0.3">
      <c r="A1445" s="34">
        <v>1444</v>
      </c>
      <c r="B1445" s="34">
        <v>140</v>
      </c>
      <c r="C1445" s="34">
        <v>228</v>
      </c>
      <c r="D1445" s="34">
        <v>5</v>
      </c>
      <c r="E1445" s="179">
        <v>43531</v>
      </c>
      <c r="F1445" s="187">
        <v>5241</v>
      </c>
      <c r="G1445" s="34">
        <v>7650</v>
      </c>
      <c r="H1445" s="180">
        <v>7297</v>
      </c>
      <c r="I1445" s="34"/>
      <c r="J1445" s="181">
        <f t="shared" si="0"/>
        <v>17.169260700389106</v>
      </c>
      <c r="K1445" s="182"/>
      <c r="L1445" s="182"/>
      <c r="M1445" s="182"/>
      <c r="N1445" s="182"/>
    </row>
    <row r="1446" spans="1:14" ht="15.75" customHeight="1" x14ac:dyDescent="0.3">
      <c r="A1446" s="34">
        <v>1445</v>
      </c>
      <c r="B1446" s="34">
        <v>141</v>
      </c>
      <c r="C1446" s="34">
        <v>229</v>
      </c>
      <c r="D1446" s="34">
        <v>5</v>
      </c>
      <c r="E1446" s="179">
        <v>43531</v>
      </c>
      <c r="F1446" s="187">
        <v>5187</v>
      </c>
      <c r="G1446" s="34">
        <v>8262</v>
      </c>
      <c r="H1446" s="180">
        <v>7759</v>
      </c>
      <c r="I1446" s="34">
        <v>10</v>
      </c>
      <c r="J1446" s="181">
        <f t="shared" si="0"/>
        <v>19.556765163297047</v>
      </c>
      <c r="K1446" s="182"/>
      <c r="L1446" s="182"/>
      <c r="M1446" s="182"/>
      <c r="N1446" s="182"/>
    </row>
    <row r="1447" spans="1:14" ht="15.75" customHeight="1" x14ac:dyDescent="0.3">
      <c r="A1447" s="34">
        <v>1446</v>
      </c>
      <c r="B1447" s="34">
        <v>142</v>
      </c>
      <c r="C1447" s="34">
        <v>229</v>
      </c>
      <c r="D1447" s="34">
        <v>5</v>
      </c>
      <c r="E1447" s="179">
        <v>43531</v>
      </c>
      <c r="F1447" s="187">
        <v>5229</v>
      </c>
      <c r="G1447" s="34">
        <v>8153</v>
      </c>
      <c r="H1447" s="180">
        <v>7686</v>
      </c>
      <c r="I1447" s="34"/>
      <c r="J1447" s="181">
        <f t="shared" si="0"/>
        <v>19.006919006919006</v>
      </c>
      <c r="K1447" s="182"/>
      <c r="L1447" s="182"/>
      <c r="M1447" s="182"/>
      <c r="N1447" s="182"/>
    </row>
    <row r="1448" spans="1:14" ht="15.75" customHeight="1" x14ac:dyDescent="0.3">
      <c r="A1448" s="34">
        <v>1447</v>
      </c>
      <c r="B1448" s="34">
        <v>143</v>
      </c>
      <c r="C1448" s="34">
        <v>230</v>
      </c>
      <c r="D1448" s="34">
        <v>5</v>
      </c>
      <c r="E1448" s="179">
        <v>43531</v>
      </c>
      <c r="F1448" s="187">
        <v>5229</v>
      </c>
      <c r="G1448" s="34">
        <v>8172</v>
      </c>
      <c r="H1448" s="180">
        <v>7692</v>
      </c>
      <c r="I1448" s="34">
        <v>6</v>
      </c>
      <c r="J1448" s="181">
        <f t="shared" si="0"/>
        <v>19.488428745432397</v>
      </c>
      <c r="K1448" s="182"/>
      <c r="L1448" s="182"/>
      <c r="M1448" s="182"/>
      <c r="N1448" s="182"/>
    </row>
    <row r="1449" spans="1:14" ht="15.75" customHeight="1" x14ac:dyDescent="0.3">
      <c r="A1449" s="34">
        <v>1448</v>
      </c>
      <c r="B1449" s="34">
        <v>144</v>
      </c>
      <c r="C1449" s="34">
        <v>230</v>
      </c>
      <c r="D1449" s="34">
        <v>5</v>
      </c>
      <c r="E1449" s="179">
        <v>43531</v>
      </c>
      <c r="F1449" s="187">
        <v>5238</v>
      </c>
      <c r="G1449" s="34">
        <v>8163</v>
      </c>
      <c r="H1449" s="180">
        <v>7688</v>
      </c>
      <c r="I1449" s="34"/>
      <c r="J1449" s="181">
        <f t="shared" si="0"/>
        <v>19.387755102040817</v>
      </c>
      <c r="K1449" s="182"/>
      <c r="L1449" s="182"/>
      <c r="M1449" s="182"/>
      <c r="N1449" s="182"/>
    </row>
    <row r="1450" spans="1:14" ht="15.75" customHeight="1" x14ac:dyDescent="0.3">
      <c r="A1450" s="34">
        <v>1449</v>
      </c>
      <c r="B1450" s="34">
        <v>145</v>
      </c>
      <c r="C1450" s="34">
        <v>231</v>
      </c>
      <c r="D1450" s="34">
        <v>5</v>
      </c>
      <c r="E1450" s="179">
        <v>43531</v>
      </c>
      <c r="F1450" s="187">
        <v>5181</v>
      </c>
      <c r="G1450" s="34">
        <v>8424</v>
      </c>
      <c r="H1450" s="180">
        <v>7855</v>
      </c>
      <c r="I1450" s="34">
        <v>7</v>
      </c>
      <c r="J1450" s="181">
        <f t="shared" si="0"/>
        <v>21.278982797307407</v>
      </c>
      <c r="K1450" s="182"/>
      <c r="L1450" s="182"/>
      <c r="M1450" s="182"/>
      <c r="N1450" s="182"/>
    </row>
    <row r="1451" spans="1:14" ht="15.75" customHeight="1" x14ac:dyDescent="0.3">
      <c r="A1451" s="34">
        <v>1450</v>
      </c>
      <c r="B1451" s="34">
        <v>146</v>
      </c>
      <c r="C1451" s="34">
        <v>231</v>
      </c>
      <c r="D1451" s="34">
        <v>5</v>
      </c>
      <c r="E1451" s="179">
        <v>43531</v>
      </c>
      <c r="F1451" s="187">
        <v>5179</v>
      </c>
      <c r="G1451" s="34">
        <v>8619</v>
      </c>
      <c r="H1451" s="180">
        <v>8008</v>
      </c>
      <c r="I1451" s="34"/>
      <c r="J1451" s="181">
        <f t="shared" si="0"/>
        <v>21.597737716507602</v>
      </c>
      <c r="K1451" s="182"/>
      <c r="L1451" s="182"/>
      <c r="M1451" s="182"/>
      <c r="N1451" s="182"/>
    </row>
    <row r="1452" spans="1:14" ht="15.75" customHeight="1" x14ac:dyDescent="0.3">
      <c r="A1452" s="34">
        <v>1451</v>
      </c>
      <c r="B1452" s="34">
        <v>147</v>
      </c>
      <c r="C1452" s="34">
        <v>234</v>
      </c>
      <c r="D1452" s="34">
        <v>5</v>
      </c>
      <c r="E1452" s="179">
        <v>43531</v>
      </c>
      <c r="F1452" s="187">
        <v>5265</v>
      </c>
      <c r="G1452" s="34">
        <v>8545</v>
      </c>
      <c r="H1452" s="180">
        <v>7761</v>
      </c>
      <c r="I1452" s="34">
        <v>8</v>
      </c>
      <c r="J1452" s="181">
        <f t="shared" si="0"/>
        <v>31.410256410256409</v>
      </c>
      <c r="K1452" s="182"/>
      <c r="L1452" s="182"/>
      <c r="M1452" s="182"/>
      <c r="N1452" s="182"/>
    </row>
    <row r="1453" spans="1:14" ht="15.75" customHeight="1" x14ac:dyDescent="0.3">
      <c r="A1453" s="34">
        <v>1452</v>
      </c>
      <c r="B1453" s="34">
        <v>148</v>
      </c>
      <c r="C1453" s="34">
        <v>234</v>
      </c>
      <c r="D1453" s="34">
        <v>5</v>
      </c>
      <c r="E1453" s="179">
        <v>43531</v>
      </c>
      <c r="F1453" s="187">
        <v>5186</v>
      </c>
      <c r="G1453" s="34">
        <v>8488</v>
      </c>
      <c r="H1453" s="180">
        <v>7710</v>
      </c>
      <c r="I1453" s="34"/>
      <c r="J1453" s="181">
        <f t="shared" si="0"/>
        <v>30.824088748019019</v>
      </c>
      <c r="K1453" s="182"/>
      <c r="L1453" s="182"/>
      <c r="M1453" s="182"/>
      <c r="N1453" s="182"/>
    </row>
    <row r="1454" spans="1:14" ht="15.75" customHeight="1" x14ac:dyDescent="0.3">
      <c r="A1454" s="34">
        <v>1453</v>
      </c>
      <c r="B1454" s="34">
        <v>149</v>
      </c>
      <c r="C1454" s="34">
        <v>235</v>
      </c>
      <c r="D1454" s="34">
        <v>5</v>
      </c>
      <c r="E1454" s="179">
        <v>43531</v>
      </c>
      <c r="F1454" s="187">
        <v>5222</v>
      </c>
      <c r="G1454" s="34">
        <v>8314</v>
      </c>
      <c r="H1454" s="180">
        <v>7485</v>
      </c>
      <c r="I1454" s="34">
        <v>10</v>
      </c>
      <c r="J1454" s="181">
        <f t="shared" si="0"/>
        <v>36.632788334069822</v>
      </c>
      <c r="K1454" s="182"/>
      <c r="L1454" s="182"/>
      <c r="M1454" s="182"/>
      <c r="N1454" s="182"/>
    </row>
    <row r="1455" spans="1:14" ht="15.75" customHeight="1" x14ac:dyDescent="0.3">
      <c r="A1455" s="34">
        <v>1454</v>
      </c>
      <c r="B1455" s="34">
        <v>150</v>
      </c>
      <c r="C1455" s="34">
        <v>235</v>
      </c>
      <c r="D1455" s="34">
        <v>5</v>
      </c>
      <c r="E1455" s="179">
        <v>43531</v>
      </c>
      <c r="F1455" s="187">
        <v>5188</v>
      </c>
      <c r="G1455" s="34">
        <v>8293</v>
      </c>
      <c r="H1455" s="180">
        <v>7461</v>
      </c>
      <c r="I1455" s="34"/>
      <c r="J1455" s="181">
        <f t="shared" si="0"/>
        <v>36.603607567091949</v>
      </c>
      <c r="K1455" s="182"/>
      <c r="L1455" s="182"/>
      <c r="M1455" s="182"/>
      <c r="N1455" s="182"/>
    </row>
    <row r="1456" spans="1:14" ht="15.75" customHeight="1" x14ac:dyDescent="0.3">
      <c r="A1456" s="34">
        <v>1455</v>
      </c>
      <c r="B1456" s="34">
        <v>151</v>
      </c>
      <c r="C1456" s="34">
        <v>237</v>
      </c>
      <c r="D1456" s="34">
        <v>5</v>
      </c>
      <c r="E1456" s="179">
        <v>43531</v>
      </c>
      <c r="F1456" s="187">
        <v>5221</v>
      </c>
      <c r="G1456" s="34">
        <v>7408</v>
      </c>
      <c r="H1456" s="180">
        <v>6970</v>
      </c>
      <c r="I1456" s="34">
        <v>5</v>
      </c>
      <c r="J1456" s="181">
        <f t="shared" si="0"/>
        <v>25.042881646655228</v>
      </c>
      <c r="K1456" s="182"/>
      <c r="L1456" s="182"/>
      <c r="M1456" s="182"/>
      <c r="N1456" s="182"/>
    </row>
    <row r="1457" spans="1:14" ht="15.75" customHeight="1" x14ac:dyDescent="0.3">
      <c r="A1457" s="34">
        <v>1456</v>
      </c>
      <c r="B1457" s="34">
        <v>152</v>
      </c>
      <c r="C1457" s="34">
        <v>237</v>
      </c>
      <c r="D1457" s="34">
        <v>5</v>
      </c>
      <c r="E1457" s="179">
        <v>43531</v>
      </c>
      <c r="F1457" s="187">
        <v>5292</v>
      </c>
      <c r="G1457" s="34">
        <v>7725</v>
      </c>
      <c r="H1457" s="180">
        <v>7231</v>
      </c>
      <c r="I1457" s="34"/>
      <c r="J1457" s="181">
        <f t="shared" si="0"/>
        <v>25.477050025786486</v>
      </c>
      <c r="K1457" s="182"/>
      <c r="L1457" s="182"/>
      <c r="M1457" s="182"/>
      <c r="N1457" s="182"/>
    </row>
    <row r="1458" spans="1:14" ht="15.75" customHeight="1" x14ac:dyDescent="0.3">
      <c r="A1458" s="34">
        <v>1457</v>
      </c>
      <c r="B1458" s="34">
        <v>153</v>
      </c>
      <c r="C1458" s="34">
        <v>238</v>
      </c>
      <c r="D1458" s="34">
        <v>5</v>
      </c>
      <c r="E1458" s="179">
        <v>43531</v>
      </c>
      <c r="F1458" s="187">
        <v>5238</v>
      </c>
      <c r="G1458" s="34">
        <v>8011</v>
      </c>
      <c r="H1458" s="180">
        <v>7329</v>
      </c>
      <c r="I1458" s="34">
        <v>9</v>
      </c>
      <c r="J1458" s="181">
        <f t="shared" si="0"/>
        <v>32.615973218555716</v>
      </c>
      <c r="K1458" s="182"/>
      <c r="L1458" s="182"/>
      <c r="M1458" s="182"/>
      <c r="N1458" s="182"/>
    </row>
    <row r="1459" spans="1:14" ht="15.75" customHeight="1" x14ac:dyDescent="0.3">
      <c r="A1459" s="34">
        <v>1458</v>
      </c>
      <c r="B1459" s="34">
        <v>154</v>
      </c>
      <c r="C1459" s="34">
        <v>237</v>
      </c>
      <c r="D1459" s="34">
        <v>5</v>
      </c>
      <c r="E1459" s="179">
        <v>43531</v>
      </c>
      <c r="F1459" s="187">
        <v>5194</v>
      </c>
      <c r="G1459" s="34">
        <v>8030</v>
      </c>
      <c r="H1459" s="180">
        <v>7330</v>
      </c>
      <c r="I1459" s="34"/>
      <c r="J1459" s="181">
        <f t="shared" si="0"/>
        <v>32.771535580524343</v>
      </c>
      <c r="K1459" s="182"/>
      <c r="L1459" s="182"/>
      <c r="M1459" s="182"/>
      <c r="N1459" s="182"/>
    </row>
    <row r="1460" spans="1:14" ht="15.75" customHeight="1" x14ac:dyDescent="0.3">
      <c r="A1460" s="34">
        <v>1459</v>
      </c>
      <c r="B1460" s="34">
        <v>155</v>
      </c>
      <c r="C1460" s="34">
        <v>239</v>
      </c>
      <c r="D1460" s="34">
        <v>5</v>
      </c>
      <c r="E1460" s="179">
        <v>43531</v>
      </c>
      <c r="F1460" s="187">
        <v>5181</v>
      </c>
      <c r="G1460" s="34">
        <v>8693</v>
      </c>
      <c r="H1460" s="180">
        <v>8050</v>
      </c>
      <c r="I1460" s="34">
        <v>9</v>
      </c>
      <c r="J1460" s="181">
        <f t="shared" si="0"/>
        <v>22.411990240501918</v>
      </c>
      <c r="K1460" s="182"/>
      <c r="L1460" s="182"/>
      <c r="M1460" s="182"/>
      <c r="N1460" s="182"/>
    </row>
    <row r="1461" spans="1:14" ht="15.75" customHeight="1" x14ac:dyDescent="0.3">
      <c r="A1461" s="34">
        <v>1460</v>
      </c>
      <c r="B1461" s="34">
        <v>156</v>
      </c>
      <c r="C1461" s="34">
        <v>239</v>
      </c>
      <c r="D1461" s="34">
        <v>5</v>
      </c>
      <c r="E1461" s="179">
        <v>43531</v>
      </c>
      <c r="F1461" s="187">
        <v>5171</v>
      </c>
      <c r="G1461" s="34">
        <v>8471</v>
      </c>
      <c r="H1461" s="180">
        <v>7880</v>
      </c>
      <c r="I1461" s="34"/>
      <c r="J1461" s="181">
        <f t="shared" si="0"/>
        <v>21.816168327796234</v>
      </c>
      <c r="K1461" s="182"/>
      <c r="L1461" s="182"/>
      <c r="M1461" s="182"/>
      <c r="N1461" s="182"/>
    </row>
    <row r="1462" spans="1:14" ht="15.75" customHeight="1" x14ac:dyDescent="0.3">
      <c r="A1462" s="34">
        <v>1461</v>
      </c>
      <c r="B1462" s="34">
        <v>157</v>
      </c>
      <c r="C1462" s="34">
        <v>244</v>
      </c>
      <c r="D1462" s="34">
        <v>5</v>
      </c>
      <c r="E1462" s="179">
        <v>43531</v>
      </c>
      <c r="F1462" s="187">
        <v>5319</v>
      </c>
      <c r="G1462" s="34">
        <v>8340</v>
      </c>
      <c r="H1462" s="180">
        <v>7869</v>
      </c>
      <c r="I1462" s="34">
        <v>8</v>
      </c>
      <c r="J1462" s="181">
        <f t="shared" si="0"/>
        <v>18.470588235294116</v>
      </c>
      <c r="K1462" s="182"/>
      <c r="L1462" s="182"/>
      <c r="M1462" s="182"/>
      <c r="N1462" s="182"/>
    </row>
    <row r="1463" spans="1:14" ht="15.75" customHeight="1" x14ac:dyDescent="0.3">
      <c r="A1463" s="34">
        <v>1462</v>
      </c>
      <c r="B1463" s="34">
        <v>158</v>
      </c>
      <c r="C1463" s="34">
        <v>244</v>
      </c>
      <c r="D1463" s="34">
        <v>5</v>
      </c>
      <c r="E1463" s="179">
        <v>43531</v>
      </c>
      <c r="F1463" s="187">
        <v>5219</v>
      </c>
      <c r="G1463" s="34">
        <v>8326</v>
      </c>
      <c r="H1463" s="180">
        <v>7831</v>
      </c>
      <c r="I1463" s="34"/>
      <c r="J1463" s="181">
        <f t="shared" si="0"/>
        <v>18.950995405819295</v>
      </c>
      <c r="K1463" s="182"/>
      <c r="L1463" s="182"/>
      <c r="M1463" s="182"/>
      <c r="N1463" s="182"/>
    </row>
    <row r="1464" spans="1:14" ht="15.75" customHeight="1" x14ac:dyDescent="0.3">
      <c r="A1464" s="34">
        <v>1463</v>
      </c>
      <c r="B1464" s="34">
        <v>159</v>
      </c>
      <c r="C1464" s="34">
        <v>245</v>
      </c>
      <c r="D1464" s="34">
        <v>5</v>
      </c>
      <c r="E1464" s="179">
        <v>43531</v>
      </c>
      <c r="F1464" s="187">
        <v>5300</v>
      </c>
      <c r="G1464" s="34">
        <v>8152</v>
      </c>
      <c r="H1464" s="180">
        <v>7592</v>
      </c>
      <c r="I1464" s="34">
        <v>7</v>
      </c>
      <c r="J1464" s="181">
        <f t="shared" si="0"/>
        <v>24.43280977312391</v>
      </c>
      <c r="K1464" s="182"/>
      <c r="L1464" s="182"/>
      <c r="M1464" s="182"/>
      <c r="N1464" s="182"/>
    </row>
    <row r="1465" spans="1:14" ht="15.75" customHeight="1" x14ac:dyDescent="0.3">
      <c r="A1465" s="34">
        <v>1464</v>
      </c>
      <c r="B1465" s="34">
        <v>160</v>
      </c>
      <c r="C1465" s="34">
        <v>245</v>
      </c>
      <c r="D1465" s="34">
        <v>5</v>
      </c>
      <c r="E1465" s="179">
        <v>43531</v>
      </c>
      <c r="F1465" s="187">
        <v>5234</v>
      </c>
      <c r="G1465" s="34">
        <v>8396</v>
      </c>
      <c r="H1465" s="180">
        <v>7781</v>
      </c>
      <c r="I1465" s="34"/>
      <c r="J1465" s="181">
        <f t="shared" si="0"/>
        <v>24.146054181389871</v>
      </c>
      <c r="K1465" s="182"/>
      <c r="L1465" s="182"/>
      <c r="M1465" s="182"/>
      <c r="N1465" s="182"/>
    </row>
    <row r="1466" spans="1:14" ht="15.75" customHeight="1" x14ac:dyDescent="0.3">
      <c r="A1466" s="34">
        <v>1465</v>
      </c>
      <c r="B1466" s="34">
        <v>161</v>
      </c>
      <c r="C1466" s="34">
        <v>247</v>
      </c>
      <c r="D1466" s="34">
        <v>5</v>
      </c>
      <c r="E1466" s="179">
        <v>43531</v>
      </c>
      <c r="F1466" s="187">
        <v>5264</v>
      </c>
      <c r="G1466" s="34">
        <v>7576</v>
      </c>
      <c r="H1466" s="180">
        <v>7032</v>
      </c>
      <c r="I1466" s="34">
        <v>8</v>
      </c>
      <c r="J1466" s="181">
        <f t="shared" si="0"/>
        <v>30.76923076923077</v>
      </c>
      <c r="K1466" s="182"/>
      <c r="L1466" s="182"/>
      <c r="M1466" s="182"/>
      <c r="N1466" s="182"/>
    </row>
    <row r="1467" spans="1:14" ht="15.75" customHeight="1" x14ac:dyDescent="0.3">
      <c r="A1467" s="34">
        <v>1466</v>
      </c>
      <c r="B1467" s="34">
        <v>162</v>
      </c>
      <c r="C1467" s="34">
        <v>247</v>
      </c>
      <c r="D1467" s="34">
        <v>5</v>
      </c>
      <c r="E1467" s="179">
        <v>43531</v>
      </c>
      <c r="F1467" s="187">
        <v>5232</v>
      </c>
      <c r="G1467" s="34">
        <v>7527</v>
      </c>
      <c r="H1467" s="180">
        <v>6993</v>
      </c>
      <c r="I1467" s="34"/>
      <c r="J1467" s="181">
        <f t="shared" si="0"/>
        <v>30.323679727427599</v>
      </c>
      <c r="K1467" s="182"/>
      <c r="L1467" s="182"/>
      <c r="M1467" s="182"/>
      <c r="N1467" s="182"/>
    </row>
    <row r="1468" spans="1:14" ht="15.75" customHeight="1" x14ac:dyDescent="0.3">
      <c r="A1468" s="34">
        <v>1467</v>
      </c>
      <c r="B1468" s="34">
        <v>163</v>
      </c>
      <c r="C1468" s="34">
        <v>248</v>
      </c>
      <c r="D1468" s="34">
        <v>5</v>
      </c>
      <c r="E1468" s="179">
        <v>43531</v>
      </c>
      <c r="F1468" s="187">
        <v>5193</v>
      </c>
      <c r="G1468" s="34">
        <v>8840</v>
      </c>
      <c r="H1468" s="180">
        <v>8182</v>
      </c>
      <c r="I1468" s="34">
        <v>9</v>
      </c>
      <c r="J1468" s="181">
        <f t="shared" si="0"/>
        <v>22.014051522248241</v>
      </c>
      <c r="K1468" s="182"/>
      <c r="L1468" s="182"/>
      <c r="M1468" s="182"/>
      <c r="N1468" s="182"/>
    </row>
    <row r="1469" spans="1:14" ht="15.75" customHeight="1" x14ac:dyDescent="0.3">
      <c r="A1469" s="34">
        <v>1468</v>
      </c>
      <c r="B1469" s="34">
        <v>164</v>
      </c>
      <c r="C1469" s="34">
        <v>248</v>
      </c>
      <c r="D1469" s="34">
        <v>5</v>
      </c>
      <c r="E1469" s="179">
        <v>43531</v>
      </c>
      <c r="F1469" s="187">
        <v>5245</v>
      </c>
      <c r="G1469" s="34">
        <v>8706</v>
      </c>
      <c r="H1469" s="180">
        <v>8091</v>
      </c>
      <c r="I1469" s="34"/>
      <c r="J1469" s="181">
        <f t="shared" si="0"/>
        <v>21.609276177090653</v>
      </c>
      <c r="K1469" s="182"/>
      <c r="L1469" s="182"/>
      <c r="M1469" s="182"/>
      <c r="N1469" s="182"/>
    </row>
    <row r="1470" spans="1:14" ht="15.75" customHeight="1" x14ac:dyDescent="0.3">
      <c r="A1470" s="34">
        <v>1469</v>
      </c>
      <c r="B1470" s="34">
        <v>165</v>
      </c>
      <c r="C1470" s="34">
        <v>250</v>
      </c>
      <c r="D1470" s="34">
        <v>5</v>
      </c>
      <c r="E1470" s="179">
        <v>43531</v>
      </c>
      <c r="F1470" s="187">
        <v>5226</v>
      </c>
      <c r="G1470" s="34">
        <v>7564</v>
      </c>
      <c r="H1470" s="180">
        <v>7133</v>
      </c>
      <c r="I1470" s="34">
        <v>7</v>
      </c>
      <c r="J1470" s="181">
        <f t="shared" si="0"/>
        <v>22.600943890928161</v>
      </c>
      <c r="K1470" s="182"/>
      <c r="L1470" s="182"/>
      <c r="M1470" s="182"/>
      <c r="N1470" s="182"/>
    </row>
    <row r="1471" spans="1:14" ht="15.75" customHeight="1" x14ac:dyDescent="0.3">
      <c r="A1471" s="34">
        <v>1470</v>
      </c>
      <c r="B1471" s="34">
        <v>166</v>
      </c>
      <c r="C1471" s="34">
        <v>250</v>
      </c>
      <c r="D1471" s="34">
        <v>5</v>
      </c>
      <c r="E1471" s="179">
        <v>43531</v>
      </c>
      <c r="F1471" s="187">
        <v>5252</v>
      </c>
      <c r="G1471" s="34">
        <v>7799</v>
      </c>
      <c r="H1471" s="180">
        <v>7332</v>
      </c>
      <c r="I1471" s="34"/>
      <c r="J1471" s="181">
        <f t="shared" si="0"/>
        <v>22.451923076923077</v>
      </c>
      <c r="K1471" s="182"/>
      <c r="L1471" s="182"/>
      <c r="M1471" s="182"/>
      <c r="N1471" s="182"/>
    </row>
    <row r="1472" spans="1:14" ht="15.75" customHeight="1" x14ac:dyDescent="0.3">
      <c r="A1472" s="34">
        <v>1471</v>
      </c>
      <c r="B1472" s="34">
        <v>167</v>
      </c>
      <c r="C1472" s="34">
        <v>251</v>
      </c>
      <c r="D1472" s="34">
        <v>5</v>
      </c>
      <c r="E1472" s="179">
        <v>43531</v>
      </c>
      <c r="F1472" s="187">
        <v>5280</v>
      </c>
      <c r="G1472" s="34">
        <v>8143</v>
      </c>
      <c r="H1472" s="180">
        <v>7742</v>
      </c>
      <c r="I1472" s="34">
        <v>7</v>
      </c>
      <c r="J1472" s="181">
        <f t="shared" si="0"/>
        <v>16.287571080422421</v>
      </c>
      <c r="K1472" s="182"/>
      <c r="L1472" s="182"/>
      <c r="M1472" s="182"/>
      <c r="N1472" s="182"/>
    </row>
    <row r="1473" spans="1:14" ht="15.75" customHeight="1" x14ac:dyDescent="0.3">
      <c r="A1473" s="34">
        <v>1472</v>
      </c>
      <c r="B1473" s="34">
        <v>168</v>
      </c>
      <c r="C1473" s="34">
        <v>251</v>
      </c>
      <c r="D1473" s="34">
        <v>5</v>
      </c>
      <c r="E1473" s="179">
        <v>43531</v>
      </c>
      <c r="F1473" s="187">
        <v>5212</v>
      </c>
      <c r="G1473" s="34">
        <v>8265</v>
      </c>
      <c r="H1473" s="180">
        <v>7835</v>
      </c>
      <c r="I1473" s="34"/>
      <c r="J1473" s="181">
        <f t="shared" si="0"/>
        <v>16.393442622950818</v>
      </c>
      <c r="K1473" s="182"/>
      <c r="L1473" s="182"/>
      <c r="M1473" s="182"/>
      <c r="N1473" s="182"/>
    </row>
    <row r="1474" spans="1:14" ht="15.75" customHeight="1" x14ac:dyDescent="0.3">
      <c r="A1474" s="34">
        <v>1473</v>
      </c>
      <c r="B1474" s="34">
        <v>169</v>
      </c>
      <c r="C1474" s="34">
        <v>253</v>
      </c>
      <c r="D1474" s="34">
        <v>5</v>
      </c>
      <c r="E1474" s="179">
        <v>43531</v>
      </c>
      <c r="F1474" s="187">
        <v>5223</v>
      </c>
      <c r="G1474" s="34">
        <v>8647</v>
      </c>
      <c r="H1474" s="180">
        <v>7999</v>
      </c>
      <c r="I1474" s="34">
        <v>8</v>
      </c>
      <c r="J1474" s="181">
        <f t="shared" si="0"/>
        <v>23.342939481268012</v>
      </c>
      <c r="K1474" s="182"/>
      <c r="L1474" s="182"/>
      <c r="M1474" s="182"/>
      <c r="N1474" s="182"/>
    </row>
    <row r="1475" spans="1:14" ht="15.75" customHeight="1" x14ac:dyDescent="0.3">
      <c r="A1475" s="34">
        <v>1474</v>
      </c>
      <c r="B1475" s="34">
        <v>170</v>
      </c>
      <c r="C1475" s="34">
        <v>253</v>
      </c>
      <c r="D1475" s="34">
        <v>5</v>
      </c>
      <c r="E1475" s="179">
        <v>43531</v>
      </c>
      <c r="F1475" s="187">
        <v>5223</v>
      </c>
      <c r="G1475" s="34">
        <v>8770</v>
      </c>
      <c r="H1475" s="180">
        <v>8080</v>
      </c>
      <c r="I1475" s="34"/>
      <c r="J1475" s="181">
        <f t="shared" si="0"/>
        <v>24.151207560378019</v>
      </c>
      <c r="K1475" s="182"/>
      <c r="L1475" s="182"/>
      <c r="M1475" s="182"/>
      <c r="N1475" s="182"/>
    </row>
    <row r="1476" spans="1:14" ht="15.75" customHeight="1" x14ac:dyDescent="0.3">
      <c r="A1476" s="34">
        <v>1475</v>
      </c>
      <c r="B1476" s="34">
        <v>171</v>
      </c>
      <c r="C1476" s="34">
        <v>256</v>
      </c>
      <c r="D1476" s="34">
        <v>5</v>
      </c>
      <c r="E1476" s="179">
        <v>43531</v>
      </c>
      <c r="F1476" s="187">
        <v>5259</v>
      </c>
      <c r="G1476" s="34">
        <v>8132</v>
      </c>
      <c r="H1476" s="180">
        <v>7635</v>
      </c>
      <c r="I1476" s="34">
        <v>8</v>
      </c>
      <c r="J1476" s="181">
        <f t="shared" si="0"/>
        <v>20.917508417508419</v>
      </c>
      <c r="K1476" s="182"/>
      <c r="L1476" s="182"/>
      <c r="M1476" s="182"/>
      <c r="N1476" s="182"/>
    </row>
    <row r="1477" spans="1:14" ht="15.75" customHeight="1" x14ac:dyDescent="0.3">
      <c r="A1477" s="34">
        <v>1476</v>
      </c>
      <c r="B1477" s="34">
        <v>172</v>
      </c>
      <c r="C1477" s="34">
        <v>256</v>
      </c>
      <c r="D1477" s="34">
        <v>5</v>
      </c>
      <c r="E1477" s="179">
        <v>43531</v>
      </c>
      <c r="F1477" s="187">
        <v>5274</v>
      </c>
      <c r="G1477" s="34">
        <v>8226</v>
      </c>
      <c r="H1477" s="180">
        <v>7705</v>
      </c>
      <c r="I1477" s="34"/>
      <c r="J1477" s="181">
        <f t="shared" si="0"/>
        <v>21.431509666803787</v>
      </c>
      <c r="K1477" s="182"/>
      <c r="L1477" s="182"/>
      <c r="M1477" s="182"/>
      <c r="N1477" s="182"/>
    </row>
    <row r="1478" spans="1:14" ht="15.75" customHeight="1" x14ac:dyDescent="0.3">
      <c r="A1478" s="34">
        <v>1477</v>
      </c>
      <c r="B1478" s="34">
        <v>173</v>
      </c>
      <c r="C1478" s="34">
        <v>257</v>
      </c>
      <c r="D1478" s="34">
        <v>5</v>
      </c>
      <c r="E1478" s="179">
        <v>43531</v>
      </c>
      <c r="F1478" s="187">
        <v>5227</v>
      </c>
      <c r="G1478" s="34">
        <v>7615</v>
      </c>
      <c r="H1478" s="180">
        <v>7254</v>
      </c>
      <c r="I1478" s="34">
        <v>9</v>
      </c>
      <c r="J1478" s="181">
        <f t="shared" si="0"/>
        <v>17.809570794277256</v>
      </c>
      <c r="K1478" s="182"/>
      <c r="L1478" s="182"/>
      <c r="M1478" s="182"/>
      <c r="N1478" s="182"/>
    </row>
    <row r="1479" spans="1:14" ht="15.75" customHeight="1" x14ac:dyDescent="0.3">
      <c r="A1479" s="34">
        <v>1478</v>
      </c>
      <c r="B1479" s="34">
        <v>174</v>
      </c>
      <c r="C1479" s="34">
        <v>257</v>
      </c>
      <c r="D1479" s="34">
        <v>5</v>
      </c>
      <c r="E1479" s="179">
        <v>43531</v>
      </c>
      <c r="F1479" s="187">
        <v>5182</v>
      </c>
      <c r="G1479" s="34">
        <v>7616</v>
      </c>
      <c r="H1479" s="180">
        <v>7253</v>
      </c>
      <c r="I1479" s="34"/>
      <c r="J1479" s="181">
        <f t="shared" si="0"/>
        <v>17.527764365041044</v>
      </c>
      <c r="K1479" s="182"/>
      <c r="L1479" s="182"/>
      <c r="M1479" s="182"/>
      <c r="N1479" s="182"/>
    </row>
    <row r="1480" spans="1:14" ht="15.75" customHeight="1" x14ac:dyDescent="0.3">
      <c r="A1480" s="34">
        <v>1479</v>
      </c>
      <c r="B1480" s="34">
        <v>175</v>
      </c>
      <c r="C1480" s="34">
        <v>260</v>
      </c>
      <c r="D1480" s="34">
        <v>5</v>
      </c>
      <c r="E1480" s="179">
        <v>43531</v>
      </c>
      <c r="F1480" s="187">
        <v>5280</v>
      </c>
      <c r="G1480" s="34">
        <v>7865</v>
      </c>
      <c r="H1480" s="180">
        <v>7347</v>
      </c>
      <c r="I1480" s="34">
        <v>8</v>
      </c>
      <c r="J1480" s="181">
        <f t="shared" si="0"/>
        <v>25.060474117077892</v>
      </c>
      <c r="K1480" s="182"/>
      <c r="L1480" s="182"/>
      <c r="M1480" s="182"/>
      <c r="N1480" s="182"/>
    </row>
    <row r="1481" spans="1:14" ht="15.75" customHeight="1" x14ac:dyDescent="0.3">
      <c r="A1481" s="34">
        <v>1480</v>
      </c>
      <c r="B1481" s="34">
        <v>176</v>
      </c>
      <c r="C1481" s="34">
        <v>260</v>
      </c>
      <c r="D1481" s="34">
        <v>5</v>
      </c>
      <c r="E1481" s="179">
        <v>43531</v>
      </c>
      <c r="F1481" s="187">
        <v>5193</v>
      </c>
      <c r="G1481" s="34">
        <v>7912</v>
      </c>
      <c r="H1481" s="180">
        <v>7385</v>
      </c>
      <c r="I1481" s="34"/>
      <c r="J1481" s="181">
        <f t="shared" si="0"/>
        <v>24.041970802919707</v>
      </c>
      <c r="K1481" s="182"/>
      <c r="L1481" s="182"/>
      <c r="M1481" s="182"/>
      <c r="N1481" s="182"/>
    </row>
    <row r="1482" spans="1:14" ht="15.75" customHeight="1" x14ac:dyDescent="0.3">
      <c r="A1482" s="34">
        <v>1481</v>
      </c>
      <c r="B1482" s="34">
        <v>177</v>
      </c>
      <c r="C1482" s="34">
        <v>263</v>
      </c>
      <c r="D1482" s="34">
        <v>5</v>
      </c>
      <c r="E1482" s="179">
        <v>43531</v>
      </c>
      <c r="F1482" s="187">
        <v>5259</v>
      </c>
      <c r="G1482" s="34">
        <v>8790</v>
      </c>
      <c r="H1482" s="180">
        <v>8201</v>
      </c>
      <c r="I1482" s="34">
        <v>10</v>
      </c>
      <c r="J1482" s="181">
        <f t="shared" si="0"/>
        <v>20.020394289598912</v>
      </c>
      <c r="K1482" s="182"/>
      <c r="L1482" s="182"/>
      <c r="M1482" s="182"/>
      <c r="N1482" s="182"/>
    </row>
    <row r="1483" spans="1:14" ht="15.75" customHeight="1" x14ac:dyDescent="0.3">
      <c r="A1483" s="34">
        <v>1482</v>
      </c>
      <c r="B1483" s="34">
        <v>178</v>
      </c>
      <c r="C1483" s="34">
        <v>263</v>
      </c>
      <c r="D1483" s="34">
        <v>5</v>
      </c>
      <c r="E1483" s="179">
        <v>43531</v>
      </c>
      <c r="F1483" s="187">
        <v>5226</v>
      </c>
      <c r="G1483" s="34">
        <v>8958</v>
      </c>
      <c r="H1483" s="180">
        <v>8317</v>
      </c>
      <c r="I1483" s="34"/>
      <c r="J1483" s="181">
        <f t="shared" si="0"/>
        <v>20.737625363959882</v>
      </c>
      <c r="K1483" s="182"/>
      <c r="L1483" s="182"/>
      <c r="M1483" s="182"/>
      <c r="N1483" s="182"/>
    </row>
    <row r="1484" spans="1:14" ht="15.75" customHeight="1" x14ac:dyDescent="0.3">
      <c r="A1484" s="34">
        <v>1483</v>
      </c>
      <c r="B1484" s="34">
        <v>179</v>
      </c>
      <c r="C1484" s="34">
        <v>264</v>
      </c>
      <c r="D1484" s="34">
        <v>5</v>
      </c>
      <c r="E1484" s="179">
        <v>43531</v>
      </c>
      <c r="F1484" s="187">
        <v>5180</v>
      </c>
      <c r="G1484" s="34">
        <v>8288</v>
      </c>
      <c r="H1484" s="180">
        <v>7682</v>
      </c>
      <c r="I1484" s="34">
        <v>10</v>
      </c>
      <c r="J1484" s="181">
        <f t="shared" si="0"/>
        <v>24.220623501199039</v>
      </c>
      <c r="K1484" s="182"/>
      <c r="L1484" s="182"/>
      <c r="M1484" s="182"/>
      <c r="N1484" s="182"/>
    </row>
    <row r="1485" spans="1:14" ht="15.75" customHeight="1" x14ac:dyDescent="0.3">
      <c r="A1485" s="34">
        <v>1484</v>
      </c>
      <c r="B1485" s="34">
        <v>180</v>
      </c>
      <c r="C1485" s="34">
        <v>264</v>
      </c>
      <c r="D1485" s="34">
        <v>5</v>
      </c>
      <c r="E1485" s="179">
        <v>43531</v>
      </c>
      <c r="F1485" s="187">
        <v>5282</v>
      </c>
      <c r="G1485" s="34">
        <v>8658</v>
      </c>
      <c r="H1485" s="180">
        <v>7998</v>
      </c>
      <c r="I1485" s="34"/>
      <c r="J1485" s="181">
        <f t="shared" si="0"/>
        <v>24.300441826215021</v>
      </c>
      <c r="K1485" s="182"/>
      <c r="L1485" s="182"/>
      <c r="M1485" s="182"/>
      <c r="N1485" s="182"/>
    </row>
    <row r="1486" spans="1:14" ht="15.75" customHeight="1" x14ac:dyDescent="0.3">
      <c r="A1486" s="34">
        <v>1485</v>
      </c>
      <c r="B1486" s="34">
        <v>181</v>
      </c>
      <c r="C1486" s="34">
        <v>265</v>
      </c>
      <c r="D1486" s="34">
        <v>5</v>
      </c>
      <c r="E1486" s="179">
        <v>43531</v>
      </c>
      <c r="F1486" s="187">
        <v>5244</v>
      </c>
      <c r="G1486" s="34">
        <v>6694</v>
      </c>
      <c r="H1486" s="180">
        <v>6489</v>
      </c>
      <c r="I1486" s="34">
        <v>8</v>
      </c>
      <c r="J1486" s="181">
        <f t="shared" si="0"/>
        <v>16.46586345381526</v>
      </c>
      <c r="K1486" s="182"/>
      <c r="L1486" s="182"/>
      <c r="M1486" s="182"/>
      <c r="N1486" s="182"/>
    </row>
    <row r="1487" spans="1:14" ht="15.75" customHeight="1" x14ac:dyDescent="0.3">
      <c r="A1487" s="34">
        <v>1486</v>
      </c>
      <c r="B1487" s="34">
        <v>182</v>
      </c>
      <c r="C1487" s="34">
        <v>265</v>
      </c>
      <c r="D1487" s="34">
        <v>5</v>
      </c>
      <c r="E1487" s="179">
        <v>43531</v>
      </c>
      <c r="F1487" s="187">
        <v>5301</v>
      </c>
      <c r="G1487" s="34">
        <v>6595</v>
      </c>
      <c r="H1487" s="180">
        <v>6415</v>
      </c>
      <c r="I1487" s="34"/>
      <c r="J1487" s="181">
        <f t="shared" si="0"/>
        <v>16.157989228007182</v>
      </c>
      <c r="K1487" s="182"/>
      <c r="L1487" s="182"/>
      <c r="M1487" s="182"/>
      <c r="N1487" s="182"/>
    </row>
    <row r="1488" spans="1:14" ht="15.75" customHeight="1" x14ac:dyDescent="0.3">
      <c r="A1488" s="34">
        <v>1487</v>
      </c>
      <c r="B1488" s="34">
        <v>183</v>
      </c>
      <c r="C1488" s="34">
        <v>266</v>
      </c>
      <c r="D1488" s="34">
        <v>5</v>
      </c>
      <c r="E1488" s="179">
        <v>43531</v>
      </c>
      <c r="F1488" s="187">
        <v>5192</v>
      </c>
      <c r="G1488" s="34">
        <v>8641</v>
      </c>
      <c r="H1488" s="180">
        <v>7870</v>
      </c>
      <c r="I1488" s="34">
        <v>8</v>
      </c>
      <c r="J1488" s="181">
        <f t="shared" si="0"/>
        <v>28.790141896938014</v>
      </c>
      <c r="K1488" s="182"/>
      <c r="L1488" s="182"/>
      <c r="M1488" s="182"/>
      <c r="N1488" s="182"/>
    </row>
    <row r="1489" spans="1:14" ht="15.75" customHeight="1" x14ac:dyDescent="0.3">
      <c r="A1489" s="34">
        <v>1488</v>
      </c>
      <c r="B1489" s="34">
        <v>184</v>
      </c>
      <c r="C1489" s="34">
        <v>266</v>
      </c>
      <c r="D1489" s="34">
        <v>5</v>
      </c>
      <c r="E1489" s="179">
        <v>43531</v>
      </c>
      <c r="F1489" s="187">
        <v>5243</v>
      </c>
      <c r="G1489" s="34">
        <v>8750</v>
      </c>
      <c r="H1489" s="180">
        <v>7954</v>
      </c>
      <c r="I1489" s="34"/>
      <c r="J1489" s="181">
        <f t="shared" si="0"/>
        <v>29.361859092585764</v>
      </c>
      <c r="K1489" s="182"/>
      <c r="L1489" s="182"/>
      <c r="M1489" s="182"/>
      <c r="N1489" s="182"/>
    </row>
    <row r="1490" spans="1:14" ht="15.75" customHeight="1" x14ac:dyDescent="0.3">
      <c r="A1490" s="34">
        <v>1489</v>
      </c>
      <c r="B1490" s="34">
        <v>185</v>
      </c>
      <c r="C1490" s="34">
        <v>302</v>
      </c>
      <c r="D1490" s="34">
        <v>5</v>
      </c>
      <c r="E1490" s="179">
        <v>43531</v>
      </c>
      <c r="F1490" s="187">
        <v>5288</v>
      </c>
      <c r="G1490" s="34">
        <v>8571</v>
      </c>
      <c r="H1490" s="180">
        <v>7803</v>
      </c>
      <c r="I1490" s="34">
        <v>8</v>
      </c>
      <c r="J1490" s="181">
        <f t="shared" si="0"/>
        <v>30.536779324055669</v>
      </c>
      <c r="K1490" s="182"/>
      <c r="L1490" s="182"/>
      <c r="M1490" s="182"/>
      <c r="N1490" s="182"/>
    </row>
    <row r="1491" spans="1:14" ht="15.75" customHeight="1" x14ac:dyDescent="0.3">
      <c r="A1491" s="34">
        <v>1490</v>
      </c>
      <c r="B1491" s="34">
        <v>186</v>
      </c>
      <c r="C1491" s="34">
        <v>302</v>
      </c>
      <c r="D1491" s="34">
        <v>5</v>
      </c>
      <c r="E1491" s="179">
        <v>43531</v>
      </c>
      <c r="F1491" s="187">
        <v>5251</v>
      </c>
      <c r="G1491" s="34">
        <v>8528</v>
      </c>
      <c r="H1491" s="180">
        <v>7784</v>
      </c>
      <c r="I1491" s="34"/>
      <c r="J1491" s="181">
        <f t="shared" si="0"/>
        <v>29.372285827082511</v>
      </c>
      <c r="K1491" s="182"/>
      <c r="L1491" s="182"/>
      <c r="M1491" s="182"/>
      <c r="N1491" s="182"/>
    </row>
    <row r="1492" spans="1:14" ht="15.75" customHeight="1" x14ac:dyDescent="0.3">
      <c r="A1492" s="34">
        <v>1491</v>
      </c>
      <c r="B1492" s="34">
        <v>187</v>
      </c>
      <c r="C1492" s="34">
        <v>303</v>
      </c>
      <c r="D1492" s="34">
        <v>5</v>
      </c>
      <c r="E1492" s="179">
        <v>43531</v>
      </c>
      <c r="F1492" s="187">
        <v>5214</v>
      </c>
      <c r="G1492" s="34">
        <v>7859</v>
      </c>
      <c r="H1492" s="180">
        <v>7468</v>
      </c>
      <c r="I1492" s="34">
        <v>6</v>
      </c>
      <c r="J1492" s="181">
        <f t="shared" si="0"/>
        <v>17.346938775510203</v>
      </c>
      <c r="K1492" s="182"/>
      <c r="L1492" s="182"/>
      <c r="M1492" s="182"/>
      <c r="N1492" s="182"/>
    </row>
    <row r="1493" spans="1:14" ht="15.75" customHeight="1" x14ac:dyDescent="0.3">
      <c r="A1493" s="34">
        <v>1492</v>
      </c>
      <c r="B1493" s="34">
        <v>188</v>
      </c>
      <c r="C1493" s="34">
        <v>303</v>
      </c>
      <c r="D1493" s="34">
        <v>5</v>
      </c>
      <c r="E1493" s="179">
        <v>43531</v>
      </c>
      <c r="F1493" s="187">
        <v>5267</v>
      </c>
      <c r="G1493" s="34">
        <v>7669</v>
      </c>
      <c r="H1493" s="180">
        <v>7324</v>
      </c>
      <c r="I1493" s="34"/>
      <c r="J1493" s="181">
        <f t="shared" si="0"/>
        <v>16.771998055420514</v>
      </c>
      <c r="K1493" s="182"/>
      <c r="L1493" s="182"/>
      <c r="M1493" s="182"/>
      <c r="N1493" s="182"/>
    </row>
    <row r="1494" spans="1:14" ht="15.75" customHeight="1" x14ac:dyDescent="0.3">
      <c r="A1494" s="34">
        <v>1493</v>
      </c>
      <c r="B1494" s="34">
        <v>189</v>
      </c>
      <c r="C1494" s="34">
        <v>305</v>
      </c>
      <c r="D1494" s="34">
        <v>5</v>
      </c>
      <c r="E1494" s="179">
        <v>43531</v>
      </c>
      <c r="F1494" s="187">
        <v>5261</v>
      </c>
      <c r="G1494" s="34">
        <v>7811</v>
      </c>
      <c r="H1494" s="180">
        <v>7441</v>
      </c>
      <c r="I1494" s="34">
        <v>8</v>
      </c>
      <c r="J1494" s="181">
        <f t="shared" si="0"/>
        <v>16.972477064220186</v>
      </c>
      <c r="K1494" s="182"/>
      <c r="L1494" s="182"/>
      <c r="M1494" s="182"/>
      <c r="N1494" s="182"/>
    </row>
    <row r="1495" spans="1:14" ht="15.75" customHeight="1" x14ac:dyDescent="0.3">
      <c r="A1495" s="34">
        <v>1494</v>
      </c>
      <c r="B1495" s="34">
        <v>190</v>
      </c>
      <c r="C1495" s="34">
        <v>305</v>
      </c>
      <c r="D1495" s="34">
        <v>5</v>
      </c>
      <c r="E1495" s="179">
        <v>43531</v>
      </c>
      <c r="F1495" s="187">
        <v>5238</v>
      </c>
      <c r="G1495" s="34">
        <v>7766</v>
      </c>
      <c r="H1495" s="180">
        <v>7401</v>
      </c>
      <c r="I1495" s="34"/>
      <c r="J1495" s="181">
        <f t="shared" si="0"/>
        <v>16.874711049468331</v>
      </c>
      <c r="K1495" s="182"/>
      <c r="L1495" s="182"/>
      <c r="M1495" s="182"/>
      <c r="N1495" s="182"/>
    </row>
    <row r="1496" spans="1:14" ht="15.75" customHeight="1" x14ac:dyDescent="0.3">
      <c r="A1496" s="34">
        <v>1495</v>
      </c>
      <c r="B1496" s="34">
        <v>191</v>
      </c>
      <c r="C1496" s="34">
        <v>306</v>
      </c>
      <c r="D1496" s="34">
        <v>5</v>
      </c>
      <c r="E1496" s="179">
        <v>43531</v>
      </c>
      <c r="F1496" s="187">
        <v>5280</v>
      </c>
      <c r="G1496" s="34">
        <v>8340</v>
      </c>
      <c r="H1496" s="180">
        <v>7889</v>
      </c>
      <c r="I1496" s="34">
        <v>6</v>
      </c>
      <c r="J1496" s="181">
        <f t="shared" si="0"/>
        <v>17.286316596397086</v>
      </c>
      <c r="K1496" s="182"/>
      <c r="L1496" s="182"/>
      <c r="M1496" s="182"/>
      <c r="N1496" s="182"/>
    </row>
    <row r="1497" spans="1:14" ht="15.75" customHeight="1" x14ac:dyDescent="0.3">
      <c r="A1497" s="34">
        <v>1496</v>
      </c>
      <c r="B1497" s="34">
        <v>192</v>
      </c>
      <c r="C1497" s="34">
        <v>306</v>
      </c>
      <c r="D1497" s="34">
        <v>5</v>
      </c>
      <c r="E1497" s="179">
        <v>43531</v>
      </c>
      <c r="F1497" s="187">
        <v>5241</v>
      </c>
      <c r="G1497" s="34">
        <v>8278</v>
      </c>
      <c r="H1497" s="180">
        <v>7815</v>
      </c>
      <c r="I1497" s="34"/>
      <c r="J1497" s="181">
        <f t="shared" si="0"/>
        <v>17.987567987567989</v>
      </c>
      <c r="K1497" s="182"/>
      <c r="L1497" s="182"/>
      <c r="M1497" s="182"/>
      <c r="N1497" s="182"/>
    </row>
    <row r="1498" spans="1:14" ht="15.75" customHeight="1" x14ac:dyDescent="0.3">
      <c r="A1498" s="34">
        <v>1497</v>
      </c>
      <c r="B1498" s="34">
        <v>193</v>
      </c>
      <c r="C1498" s="34">
        <v>307</v>
      </c>
      <c r="D1498" s="34">
        <v>5</v>
      </c>
      <c r="E1498" s="179">
        <v>43531</v>
      </c>
      <c r="F1498" s="187">
        <v>5263</v>
      </c>
      <c r="G1498" s="34">
        <v>8156</v>
      </c>
      <c r="H1498" s="180">
        <v>7494</v>
      </c>
      <c r="I1498" s="34">
        <v>8</v>
      </c>
      <c r="J1498" s="181">
        <f t="shared" si="0"/>
        <v>29.672792469744508</v>
      </c>
      <c r="K1498" s="182"/>
      <c r="L1498" s="182"/>
      <c r="M1498" s="182"/>
      <c r="N1498" s="182"/>
    </row>
    <row r="1499" spans="1:14" ht="15.75" customHeight="1" x14ac:dyDescent="0.3">
      <c r="A1499" s="34">
        <v>1498</v>
      </c>
      <c r="B1499" s="34">
        <v>194</v>
      </c>
      <c r="C1499" s="34">
        <v>307</v>
      </c>
      <c r="D1499" s="34">
        <v>5</v>
      </c>
      <c r="E1499" s="179">
        <v>43531</v>
      </c>
      <c r="F1499" s="187">
        <v>5207</v>
      </c>
      <c r="G1499" s="34">
        <v>8079</v>
      </c>
      <c r="H1499" s="180">
        <v>7391</v>
      </c>
      <c r="I1499" s="34"/>
      <c r="J1499" s="181">
        <f t="shared" si="0"/>
        <v>31.5018315018315</v>
      </c>
      <c r="K1499" s="182"/>
      <c r="L1499" s="182"/>
      <c r="M1499" s="182"/>
      <c r="N1499" s="182"/>
    </row>
    <row r="1500" spans="1:14" ht="15.75" customHeight="1" x14ac:dyDescent="0.3">
      <c r="A1500" s="34">
        <v>1499</v>
      </c>
      <c r="B1500" s="34">
        <v>195</v>
      </c>
      <c r="C1500" s="34">
        <v>309</v>
      </c>
      <c r="D1500" s="34">
        <v>5</v>
      </c>
      <c r="E1500" s="179">
        <v>43531</v>
      </c>
      <c r="F1500" s="187">
        <v>5277</v>
      </c>
      <c r="G1500" s="34">
        <v>8255</v>
      </c>
      <c r="H1500" s="180">
        <v>7695</v>
      </c>
      <c r="I1500" s="34">
        <v>8</v>
      </c>
      <c r="J1500" s="181">
        <f t="shared" si="0"/>
        <v>23.159636062861868</v>
      </c>
      <c r="K1500" s="182"/>
      <c r="L1500" s="182"/>
      <c r="M1500" s="182"/>
      <c r="N1500" s="182"/>
    </row>
    <row r="1501" spans="1:14" ht="15.75" customHeight="1" x14ac:dyDescent="0.3">
      <c r="A1501" s="34">
        <v>1500</v>
      </c>
      <c r="B1501" s="34">
        <v>196</v>
      </c>
      <c r="C1501" s="34">
        <v>309</v>
      </c>
      <c r="D1501" s="34">
        <v>5</v>
      </c>
      <c r="E1501" s="179">
        <v>43531</v>
      </c>
      <c r="F1501" s="187">
        <v>5243</v>
      </c>
      <c r="G1501" s="34">
        <v>8208</v>
      </c>
      <c r="H1501" s="180">
        <v>7664</v>
      </c>
      <c r="I1501" s="34"/>
      <c r="J1501" s="181">
        <f t="shared" si="0"/>
        <v>22.470053696819495</v>
      </c>
      <c r="K1501" s="182"/>
      <c r="L1501" s="182"/>
      <c r="M1501" s="182"/>
      <c r="N1501" s="182"/>
    </row>
    <row r="1502" spans="1:14" ht="15.75" customHeight="1" x14ac:dyDescent="0.3">
      <c r="A1502" s="34">
        <v>1501</v>
      </c>
      <c r="B1502" s="34">
        <v>197</v>
      </c>
      <c r="C1502" s="34">
        <v>310</v>
      </c>
      <c r="D1502" s="34">
        <v>5</v>
      </c>
      <c r="E1502" s="179">
        <v>43531</v>
      </c>
      <c r="F1502" s="187">
        <v>5252</v>
      </c>
      <c r="G1502" s="34">
        <v>7158</v>
      </c>
      <c r="H1502" s="180">
        <v>6884</v>
      </c>
      <c r="I1502" s="34">
        <v>7</v>
      </c>
      <c r="J1502" s="181">
        <f t="shared" si="0"/>
        <v>16.78921568627451</v>
      </c>
      <c r="K1502" s="182"/>
      <c r="L1502" s="182"/>
      <c r="M1502" s="182"/>
      <c r="N1502" s="182"/>
    </row>
    <row r="1503" spans="1:14" ht="15.75" customHeight="1" x14ac:dyDescent="0.3">
      <c r="A1503" s="34">
        <v>1502</v>
      </c>
      <c r="B1503" s="34">
        <v>198</v>
      </c>
      <c r="C1503" s="34">
        <v>310</v>
      </c>
      <c r="D1503" s="34">
        <v>5</v>
      </c>
      <c r="E1503" s="179">
        <v>43531</v>
      </c>
      <c r="F1503" s="187">
        <v>5320</v>
      </c>
      <c r="G1503" s="34">
        <v>7247</v>
      </c>
      <c r="H1503" s="180">
        <v>6970</v>
      </c>
      <c r="I1503" s="34"/>
      <c r="J1503" s="181">
        <f t="shared" si="0"/>
        <v>16.787878787878789</v>
      </c>
      <c r="K1503" s="182"/>
      <c r="L1503" s="182"/>
      <c r="M1503" s="182"/>
      <c r="N1503" s="182"/>
    </row>
    <row r="1504" spans="1:14" ht="15.75" customHeight="1" x14ac:dyDescent="0.3">
      <c r="A1504" s="34">
        <v>1503</v>
      </c>
      <c r="B1504" s="34">
        <v>199</v>
      </c>
      <c r="C1504" s="34">
        <v>311</v>
      </c>
      <c r="D1504" s="34">
        <v>5</v>
      </c>
      <c r="E1504" s="179">
        <v>43531</v>
      </c>
      <c r="F1504" s="187">
        <v>5262</v>
      </c>
      <c r="G1504" s="34">
        <v>8240</v>
      </c>
      <c r="H1504" s="180">
        <v>7747</v>
      </c>
      <c r="I1504" s="34">
        <v>6</v>
      </c>
      <c r="J1504" s="181">
        <f t="shared" si="0"/>
        <v>19.839034205231385</v>
      </c>
      <c r="K1504" s="182"/>
      <c r="L1504" s="182"/>
      <c r="M1504" s="182"/>
      <c r="N1504" s="182"/>
    </row>
    <row r="1505" spans="1:14" ht="15.75" customHeight="1" x14ac:dyDescent="0.3">
      <c r="A1505" s="34">
        <v>1504</v>
      </c>
      <c r="B1505" s="34">
        <v>200</v>
      </c>
      <c r="C1505" s="34">
        <v>311</v>
      </c>
      <c r="D1505" s="34">
        <v>5</v>
      </c>
      <c r="E1505" s="179">
        <v>43531</v>
      </c>
      <c r="F1505" s="187">
        <v>5181</v>
      </c>
      <c r="G1505" s="34">
        <v>8282</v>
      </c>
      <c r="H1505" s="180">
        <v>7762</v>
      </c>
      <c r="I1505" s="34"/>
      <c r="J1505" s="181">
        <f t="shared" si="0"/>
        <v>20.147229755908562</v>
      </c>
      <c r="K1505" s="182"/>
      <c r="L1505" s="182"/>
      <c r="M1505" s="182"/>
      <c r="N1505" s="182"/>
    </row>
    <row r="1506" spans="1:14" ht="15.75" customHeight="1" x14ac:dyDescent="0.3">
      <c r="A1506" s="34">
        <v>1505</v>
      </c>
      <c r="B1506" s="34">
        <v>201</v>
      </c>
      <c r="C1506" s="34">
        <v>312</v>
      </c>
      <c r="D1506" s="34">
        <v>5</v>
      </c>
      <c r="E1506" s="179">
        <v>43531</v>
      </c>
      <c r="F1506" s="187">
        <v>5254</v>
      </c>
      <c r="G1506" s="34">
        <v>7878</v>
      </c>
      <c r="H1506" s="180">
        <v>7297</v>
      </c>
      <c r="I1506" s="34">
        <v>7</v>
      </c>
      <c r="J1506" s="181">
        <f t="shared" si="0"/>
        <v>28.438570729319629</v>
      </c>
      <c r="K1506" s="182"/>
      <c r="L1506" s="182"/>
      <c r="M1506" s="182"/>
      <c r="N1506" s="182"/>
    </row>
    <row r="1507" spans="1:14" ht="15.75" customHeight="1" x14ac:dyDescent="0.3">
      <c r="A1507" s="34">
        <v>1506</v>
      </c>
      <c r="B1507" s="34">
        <v>202</v>
      </c>
      <c r="C1507" s="34">
        <v>312</v>
      </c>
      <c r="D1507" s="34">
        <v>5</v>
      </c>
      <c r="E1507" s="179">
        <v>43531</v>
      </c>
      <c r="F1507" s="187">
        <v>5275</v>
      </c>
      <c r="G1507" s="34">
        <v>7998</v>
      </c>
      <c r="H1507" s="180">
        <v>7396</v>
      </c>
      <c r="I1507" s="34"/>
      <c r="J1507" s="181">
        <f t="shared" si="0"/>
        <v>28.382838283828381</v>
      </c>
      <c r="K1507" s="182"/>
      <c r="L1507" s="182"/>
      <c r="M1507" s="182"/>
      <c r="N1507" s="182"/>
    </row>
    <row r="1508" spans="1:14" ht="15.75" customHeight="1" x14ac:dyDescent="0.3">
      <c r="A1508" s="34">
        <v>1507</v>
      </c>
      <c r="B1508" s="34">
        <v>203</v>
      </c>
      <c r="C1508" s="34">
        <v>314</v>
      </c>
      <c r="D1508" s="34">
        <v>5</v>
      </c>
      <c r="E1508" s="179">
        <v>43531</v>
      </c>
      <c r="F1508" s="187">
        <v>5215</v>
      </c>
      <c r="G1508" s="34">
        <v>7218</v>
      </c>
      <c r="H1508" s="180">
        <v>6933</v>
      </c>
      <c r="I1508" s="34">
        <v>3</v>
      </c>
      <c r="J1508" s="181">
        <f t="shared" si="0"/>
        <v>16.589057043073339</v>
      </c>
      <c r="K1508" s="182"/>
      <c r="L1508" s="182"/>
      <c r="M1508" s="182"/>
      <c r="N1508" s="182"/>
    </row>
    <row r="1509" spans="1:14" ht="15.75" customHeight="1" x14ac:dyDescent="0.3">
      <c r="A1509" s="34">
        <v>1508</v>
      </c>
      <c r="B1509" s="34">
        <v>204</v>
      </c>
      <c r="C1509" s="34">
        <v>314</v>
      </c>
      <c r="D1509" s="34">
        <v>5</v>
      </c>
      <c r="E1509" s="179">
        <v>43531</v>
      </c>
      <c r="F1509" s="187">
        <v>5239</v>
      </c>
      <c r="G1509" s="34">
        <v>7043</v>
      </c>
      <c r="H1509" s="180">
        <v>6784</v>
      </c>
      <c r="I1509" s="34"/>
      <c r="J1509" s="181">
        <f t="shared" si="0"/>
        <v>16.763754045307444</v>
      </c>
      <c r="K1509" s="182"/>
      <c r="L1509" s="182"/>
      <c r="M1509" s="182"/>
      <c r="N1509" s="182"/>
    </row>
    <row r="1510" spans="1:14" ht="15.75" customHeight="1" x14ac:dyDescent="0.3">
      <c r="A1510" s="34">
        <v>1509</v>
      </c>
      <c r="B1510" s="34">
        <v>205</v>
      </c>
      <c r="C1510" s="34">
        <v>315</v>
      </c>
      <c r="D1510" s="34">
        <v>5</v>
      </c>
      <c r="E1510" s="179">
        <v>43531</v>
      </c>
      <c r="F1510" s="187">
        <v>5204</v>
      </c>
      <c r="G1510" s="34">
        <v>8320</v>
      </c>
      <c r="H1510" s="180">
        <v>7732</v>
      </c>
      <c r="I1510" s="34">
        <v>8</v>
      </c>
      <c r="J1510" s="181">
        <f t="shared" si="0"/>
        <v>23.259493670886076</v>
      </c>
      <c r="K1510" s="182"/>
      <c r="L1510" s="182"/>
      <c r="M1510" s="182"/>
      <c r="N1510" s="182"/>
    </row>
    <row r="1511" spans="1:14" ht="15.75" customHeight="1" x14ac:dyDescent="0.3">
      <c r="A1511" s="34">
        <v>1510</v>
      </c>
      <c r="B1511" s="34">
        <v>206</v>
      </c>
      <c r="C1511" s="34">
        <v>315</v>
      </c>
      <c r="D1511" s="34">
        <v>5</v>
      </c>
      <c r="E1511" s="179">
        <v>43531</v>
      </c>
      <c r="F1511" s="187">
        <v>5233</v>
      </c>
      <c r="G1511" s="34">
        <v>8466</v>
      </c>
      <c r="H1511" s="180">
        <v>7886</v>
      </c>
      <c r="I1511" s="34"/>
      <c r="J1511" s="181">
        <f t="shared" si="0"/>
        <v>21.86204297022239</v>
      </c>
      <c r="K1511" s="182"/>
      <c r="L1511" s="182"/>
      <c r="M1511" s="182"/>
      <c r="N1511" s="182"/>
    </row>
    <row r="1512" spans="1:14" ht="15.75" customHeight="1" x14ac:dyDescent="0.3">
      <c r="A1512" s="34">
        <v>1511</v>
      </c>
      <c r="B1512" s="34">
        <v>207</v>
      </c>
      <c r="C1512" s="34">
        <v>316</v>
      </c>
      <c r="D1512" s="34">
        <v>5</v>
      </c>
      <c r="E1512" s="179">
        <v>43531</v>
      </c>
      <c r="F1512" s="187">
        <v>5236</v>
      </c>
      <c r="G1512" s="34">
        <v>8243</v>
      </c>
      <c r="H1512" s="180">
        <v>7647</v>
      </c>
      <c r="I1512" s="34">
        <v>7</v>
      </c>
      <c r="J1512" s="181">
        <f t="shared" si="0"/>
        <v>24.720033181252592</v>
      </c>
      <c r="K1512" s="182"/>
      <c r="L1512" s="182"/>
      <c r="M1512" s="182"/>
      <c r="N1512" s="182"/>
    </row>
    <row r="1513" spans="1:14" ht="15.75" customHeight="1" x14ac:dyDescent="0.3">
      <c r="A1513" s="34">
        <v>1512</v>
      </c>
      <c r="B1513" s="34">
        <v>208</v>
      </c>
      <c r="C1513" s="34">
        <v>316</v>
      </c>
      <c r="D1513" s="34">
        <v>5</v>
      </c>
      <c r="E1513" s="179">
        <v>43531</v>
      </c>
      <c r="F1513" s="187">
        <v>5202</v>
      </c>
      <c r="G1513" s="34">
        <v>7958</v>
      </c>
      <c r="H1513" s="180">
        <v>7413</v>
      </c>
      <c r="I1513" s="34"/>
      <c r="J1513" s="181">
        <f t="shared" si="0"/>
        <v>24.64947987336047</v>
      </c>
      <c r="K1513" s="182"/>
      <c r="L1513" s="182"/>
      <c r="M1513" s="182"/>
      <c r="N1513" s="182"/>
    </row>
    <row r="1514" spans="1:14" ht="15.75" customHeight="1" x14ac:dyDescent="0.3">
      <c r="A1514" s="34">
        <v>1513</v>
      </c>
      <c r="B1514" s="34">
        <v>209</v>
      </c>
      <c r="C1514" s="34">
        <v>320</v>
      </c>
      <c r="D1514" s="34">
        <v>5</v>
      </c>
      <c r="E1514" s="179">
        <v>43531</v>
      </c>
      <c r="F1514" s="187">
        <v>5228</v>
      </c>
      <c r="G1514" s="34">
        <v>7977</v>
      </c>
      <c r="H1514" s="180">
        <v>7440</v>
      </c>
      <c r="I1514" s="34">
        <v>7</v>
      </c>
      <c r="J1514" s="181">
        <f t="shared" si="0"/>
        <v>24.276672694394215</v>
      </c>
      <c r="K1514" s="182"/>
      <c r="L1514" s="182"/>
      <c r="M1514" s="182"/>
      <c r="N1514" s="182"/>
    </row>
    <row r="1515" spans="1:14" ht="15.75" customHeight="1" x14ac:dyDescent="0.3">
      <c r="A1515" s="34">
        <v>1514</v>
      </c>
      <c r="B1515" s="34">
        <v>210</v>
      </c>
      <c r="C1515" s="34">
        <v>320</v>
      </c>
      <c r="D1515" s="34">
        <v>5</v>
      </c>
      <c r="E1515" s="179">
        <v>43531</v>
      </c>
      <c r="F1515" s="187">
        <v>5223</v>
      </c>
      <c r="G1515" s="34">
        <v>7823</v>
      </c>
      <c r="H1515" s="180">
        <v>7323</v>
      </c>
      <c r="I1515" s="34"/>
      <c r="J1515" s="181">
        <f t="shared" si="0"/>
        <v>23.809523809523807</v>
      </c>
      <c r="K1515" s="182"/>
      <c r="L1515" s="182"/>
      <c r="M1515" s="182"/>
      <c r="N1515" s="182"/>
    </row>
    <row r="1516" spans="1:14" ht="15.75" customHeight="1" x14ac:dyDescent="0.3">
      <c r="A1516" s="34">
        <v>1515</v>
      </c>
      <c r="B1516" s="34">
        <v>211</v>
      </c>
      <c r="C1516" s="34">
        <v>323</v>
      </c>
      <c r="D1516" s="34">
        <v>5</v>
      </c>
      <c r="E1516" s="179">
        <v>43531</v>
      </c>
      <c r="F1516" s="187">
        <v>5194</v>
      </c>
      <c r="G1516" s="34">
        <v>8632</v>
      </c>
      <c r="H1516" s="180">
        <v>7970</v>
      </c>
      <c r="I1516" s="34">
        <v>8</v>
      </c>
      <c r="J1516" s="181">
        <f t="shared" si="0"/>
        <v>23.847262247838614</v>
      </c>
      <c r="K1516" s="182"/>
      <c r="L1516" s="182"/>
      <c r="M1516" s="182"/>
      <c r="N1516" s="182"/>
    </row>
    <row r="1517" spans="1:14" ht="15.75" customHeight="1" x14ac:dyDescent="0.3">
      <c r="A1517" s="34">
        <v>1516</v>
      </c>
      <c r="B1517" s="34">
        <v>212</v>
      </c>
      <c r="C1517" s="34">
        <v>323</v>
      </c>
      <c r="D1517" s="34">
        <v>5</v>
      </c>
      <c r="E1517" s="179">
        <v>43531</v>
      </c>
      <c r="F1517" s="187">
        <v>5225</v>
      </c>
      <c r="G1517" s="34">
        <v>8307</v>
      </c>
      <c r="H1517" s="180">
        <v>7734</v>
      </c>
      <c r="I1517" s="34"/>
      <c r="J1517" s="181">
        <f t="shared" si="0"/>
        <v>22.837783977680353</v>
      </c>
      <c r="K1517" s="182"/>
      <c r="L1517" s="182"/>
      <c r="M1517" s="182"/>
      <c r="N1517" s="182"/>
    </row>
    <row r="1518" spans="1:14" ht="15.75" customHeight="1" x14ac:dyDescent="0.3">
      <c r="A1518" s="34">
        <v>1517</v>
      </c>
      <c r="B1518" s="34">
        <v>213</v>
      </c>
      <c r="C1518" s="34">
        <v>327</v>
      </c>
      <c r="D1518" s="34">
        <v>5</v>
      </c>
      <c r="E1518" s="179">
        <v>43531</v>
      </c>
      <c r="F1518" s="187">
        <v>5207</v>
      </c>
      <c r="G1518" s="34">
        <v>8694</v>
      </c>
      <c r="H1518" s="180">
        <v>7948</v>
      </c>
      <c r="I1518" s="34">
        <v>8</v>
      </c>
      <c r="J1518" s="181">
        <f t="shared" si="0"/>
        <v>27.216344399854069</v>
      </c>
      <c r="K1518" s="182"/>
      <c r="L1518" s="182"/>
      <c r="M1518" s="182"/>
      <c r="N1518" s="182"/>
    </row>
    <row r="1519" spans="1:14" ht="15.75" customHeight="1" x14ac:dyDescent="0.3">
      <c r="A1519" s="34">
        <v>1518</v>
      </c>
      <c r="B1519" s="34">
        <v>214</v>
      </c>
      <c r="C1519" s="34">
        <v>327</v>
      </c>
      <c r="D1519" s="34">
        <v>5</v>
      </c>
      <c r="E1519" s="179">
        <v>43531</v>
      </c>
      <c r="F1519" s="187">
        <v>5237</v>
      </c>
      <c r="G1519" s="34">
        <v>8326</v>
      </c>
      <c r="H1519" s="180">
        <v>7700</v>
      </c>
      <c r="I1519" s="34"/>
      <c r="J1519" s="181">
        <f t="shared" si="0"/>
        <v>25.416159155501422</v>
      </c>
      <c r="K1519" s="182"/>
      <c r="L1519" s="182"/>
      <c r="M1519" s="182"/>
      <c r="N1519" s="182"/>
    </row>
    <row r="1520" spans="1:14" ht="15.75" customHeight="1" x14ac:dyDescent="0.3">
      <c r="A1520" s="34">
        <v>1519</v>
      </c>
      <c r="B1520" s="34">
        <v>215</v>
      </c>
      <c r="C1520" s="34">
        <v>328</v>
      </c>
      <c r="D1520" s="34">
        <v>5</v>
      </c>
      <c r="E1520" s="179">
        <v>43531</v>
      </c>
      <c r="F1520" s="187">
        <v>5148</v>
      </c>
      <c r="G1520" s="34">
        <v>7241</v>
      </c>
      <c r="H1520" s="180">
        <v>6919</v>
      </c>
      <c r="I1520" s="34">
        <v>7</v>
      </c>
      <c r="J1520" s="181">
        <f t="shared" si="0"/>
        <v>18.181818181818183</v>
      </c>
      <c r="K1520" s="182"/>
      <c r="L1520" s="182"/>
      <c r="M1520" s="182"/>
      <c r="N1520" s="182"/>
    </row>
    <row r="1521" spans="1:14" ht="15.75" customHeight="1" x14ac:dyDescent="0.3">
      <c r="A1521" s="34">
        <v>1520</v>
      </c>
      <c r="B1521" s="34">
        <v>216</v>
      </c>
      <c r="C1521" s="34">
        <v>328</v>
      </c>
      <c r="D1521" s="34">
        <v>5</v>
      </c>
      <c r="E1521" s="179">
        <v>43531</v>
      </c>
      <c r="F1521" s="187">
        <v>5240</v>
      </c>
      <c r="G1521" s="34">
        <v>7130</v>
      </c>
      <c r="H1521" s="180">
        <v>6847</v>
      </c>
      <c r="I1521" s="34"/>
      <c r="J1521" s="181">
        <f t="shared" si="0"/>
        <v>17.61045426260112</v>
      </c>
      <c r="K1521" s="182"/>
      <c r="L1521" s="182"/>
      <c r="M1521" s="182"/>
      <c r="N1521" s="182"/>
    </row>
    <row r="1522" spans="1:14" ht="15.75" customHeight="1" x14ac:dyDescent="0.3">
      <c r="A1522" s="34">
        <v>1521</v>
      </c>
      <c r="B1522" s="34">
        <v>217</v>
      </c>
      <c r="C1522" s="34">
        <v>329</v>
      </c>
      <c r="D1522" s="34">
        <v>5</v>
      </c>
      <c r="E1522" s="179">
        <v>43531</v>
      </c>
      <c r="F1522" s="187">
        <v>5263</v>
      </c>
      <c r="G1522" s="34">
        <v>7616</v>
      </c>
      <c r="H1522" s="180">
        <v>7072</v>
      </c>
      <c r="I1522" s="34">
        <v>7</v>
      </c>
      <c r="J1522" s="181">
        <f t="shared" si="0"/>
        <v>30.071862907683805</v>
      </c>
      <c r="K1522" s="182"/>
      <c r="L1522" s="182"/>
      <c r="M1522" s="182"/>
      <c r="N1522" s="182"/>
    </row>
    <row r="1523" spans="1:14" ht="15.75" customHeight="1" x14ac:dyDescent="0.3">
      <c r="A1523" s="34">
        <v>1522</v>
      </c>
      <c r="B1523" s="34">
        <v>218</v>
      </c>
      <c r="C1523" s="34">
        <v>329</v>
      </c>
      <c r="D1523" s="34">
        <v>5</v>
      </c>
      <c r="E1523" s="179">
        <v>43531</v>
      </c>
      <c r="F1523" s="187">
        <v>5280</v>
      </c>
      <c r="G1523" s="34">
        <v>7570</v>
      </c>
      <c r="H1523" s="180">
        <v>7053</v>
      </c>
      <c r="I1523" s="34"/>
      <c r="J1523" s="181">
        <f t="shared" si="0"/>
        <v>29.159616469261142</v>
      </c>
      <c r="K1523" s="182"/>
      <c r="L1523" s="182"/>
      <c r="M1523" s="182"/>
      <c r="N1523" s="182"/>
    </row>
    <row r="1524" spans="1:14" ht="15.75" customHeight="1" x14ac:dyDescent="0.3">
      <c r="A1524" s="34">
        <v>1523</v>
      </c>
      <c r="B1524" s="34">
        <v>219</v>
      </c>
      <c r="C1524" s="34">
        <v>331</v>
      </c>
      <c r="D1524" s="34">
        <v>5</v>
      </c>
      <c r="E1524" s="179">
        <v>43531</v>
      </c>
      <c r="F1524" s="187">
        <v>5215</v>
      </c>
      <c r="G1524" s="34">
        <v>8203</v>
      </c>
      <c r="H1524" s="180">
        <v>7557</v>
      </c>
      <c r="I1524" s="34">
        <v>11</v>
      </c>
      <c r="J1524" s="181">
        <f t="shared" si="0"/>
        <v>27.583262169086254</v>
      </c>
      <c r="K1524" s="182"/>
      <c r="L1524" s="182"/>
      <c r="M1524" s="182"/>
      <c r="N1524" s="182"/>
    </row>
    <row r="1525" spans="1:14" ht="15.75" customHeight="1" x14ac:dyDescent="0.3">
      <c r="A1525" s="34">
        <v>1524</v>
      </c>
      <c r="B1525" s="34">
        <v>220</v>
      </c>
      <c r="C1525" s="34">
        <v>331</v>
      </c>
      <c r="D1525" s="34">
        <v>5</v>
      </c>
      <c r="E1525" s="179">
        <v>43531</v>
      </c>
      <c r="F1525" s="187">
        <v>5178</v>
      </c>
      <c r="G1525" s="34">
        <v>7832</v>
      </c>
      <c r="H1525" s="180">
        <v>7266</v>
      </c>
      <c r="I1525" s="34"/>
      <c r="J1525" s="181">
        <f t="shared" si="0"/>
        <v>27.107279693486593</v>
      </c>
      <c r="K1525" s="182"/>
      <c r="L1525" s="182"/>
      <c r="M1525" s="182"/>
      <c r="N1525" s="182"/>
    </row>
    <row r="1526" spans="1:14" ht="15.75" customHeight="1" x14ac:dyDescent="0.3">
      <c r="A1526" s="34">
        <v>1525</v>
      </c>
      <c r="B1526" s="34">
        <v>221</v>
      </c>
      <c r="C1526" s="34">
        <v>333</v>
      </c>
      <c r="D1526" s="34">
        <v>5</v>
      </c>
      <c r="E1526" s="179">
        <v>43531</v>
      </c>
      <c r="F1526" s="187">
        <v>5187</v>
      </c>
      <c r="G1526" s="34">
        <v>7695</v>
      </c>
      <c r="H1526" s="180">
        <v>7210</v>
      </c>
      <c r="I1526" s="34">
        <v>8</v>
      </c>
      <c r="J1526" s="181">
        <f t="shared" si="0"/>
        <v>23.97429560059318</v>
      </c>
      <c r="K1526" s="182"/>
      <c r="L1526" s="182"/>
      <c r="M1526" s="182"/>
      <c r="N1526" s="182"/>
    </row>
    <row r="1527" spans="1:14" ht="15.75" customHeight="1" x14ac:dyDescent="0.3">
      <c r="A1527" s="34">
        <v>1526</v>
      </c>
      <c r="B1527" s="34">
        <v>222</v>
      </c>
      <c r="C1527" s="34">
        <v>333</v>
      </c>
      <c r="D1527" s="34">
        <v>5</v>
      </c>
      <c r="E1527" s="179">
        <v>43531</v>
      </c>
      <c r="F1527" s="187">
        <v>5216</v>
      </c>
      <c r="G1527" s="34">
        <v>7873</v>
      </c>
      <c r="H1527" s="180">
        <v>7378</v>
      </c>
      <c r="I1527" s="34"/>
      <c r="J1527" s="181">
        <f t="shared" si="0"/>
        <v>22.895467160037004</v>
      </c>
      <c r="K1527" s="182"/>
      <c r="L1527" s="182"/>
      <c r="M1527" s="182"/>
      <c r="N1527" s="182"/>
    </row>
    <row r="1528" spans="1:14" ht="15.75" customHeight="1" x14ac:dyDescent="0.3">
      <c r="A1528" s="34">
        <v>1527</v>
      </c>
      <c r="B1528" s="34">
        <v>223</v>
      </c>
      <c r="C1528" s="34">
        <v>335</v>
      </c>
      <c r="D1528" s="34">
        <v>5</v>
      </c>
      <c r="E1528" s="179">
        <v>43531</v>
      </c>
      <c r="F1528" s="187">
        <v>5225</v>
      </c>
      <c r="G1528" s="34">
        <v>8899</v>
      </c>
      <c r="H1528" s="180">
        <v>8172</v>
      </c>
      <c r="I1528" s="34">
        <v>7</v>
      </c>
      <c r="J1528" s="181">
        <f t="shared" si="0"/>
        <v>24.669155072955547</v>
      </c>
      <c r="K1528" s="182"/>
      <c r="L1528" s="182"/>
      <c r="M1528" s="182"/>
      <c r="N1528" s="182"/>
    </row>
    <row r="1529" spans="1:14" ht="15.75" customHeight="1" x14ac:dyDescent="0.3">
      <c r="A1529" s="34">
        <v>1528</v>
      </c>
      <c r="B1529" s="34">
        <v>224</v>
      </c>
      <c r="C1529" s="34">
        <v>335</v>
      </c>
      <c r="D1529" s="34">
        <v>5</v>
      </c>
      <c r="E1529" s="179">
        <v>43531</v>
      </c>
      <c r="F1529" s="187">
        <v>5231</v>
      </c>
      <c r="G1529" s="34">
        <v>8914</v>
      </c>
      <c r="H1529" s="180">
        <v>8205</v>
      </c>
      <c r="I1529" s="34"/>
      <c r="J1529" s="181">
        <f t="shared" si="0"/>
        <v>23.839946200403496</v>
      </c>
      <c r="K1529" s="182"/>
      <c r="L1529" s="182"/>
      <c r="M1529" s="182"/>
      <c r="N1529" s="182"/>
    </row>
    <row r="1530" spans="1:14" ht="15.75" customHeight="1" x14ac:dyDescent="0.3">
      <c r="A1530" s="34">
        <v>1529</v>
      </c>
      <c r="B1530" s="34">
        <v>225</v>
      </c>
      <c r="C1530" s="34">
        <v>336</v>
      </c>
      <c r="D1530" s="34">
        <v>5</v>
      </c>
      <c r="E1530" s="179">
        <v>43531</v>
      </c>
      <c r="F1530" s="187">
        <v>5260</v>
      </c>
      <c r="G1530" s="34">
        <v>7232</v>
      </c>
      <c r="H1530" s="180">
        <v>6914</v>
      </c>
      <c r="I1530" s="34">
        <v>8</v>
      </c>
      <c r="J1530" s="181">
        <f t="shared" si="0"/>
        <v>19.226118500604596</v>
      </c>
      <c r="K1530" s="182"/>
      <c r="L1530" s="182"/>
      <c r="M1530" s="182"/>
      <c r="N1530" s="182"/>
    </row>
    <row r="1531" spans="1:14" ht="15.75" customHeight="1" x14ac:dyDescent="0.3">
      <c r="A1531" s="34">
        <v>1530</v>
      </c>
      <c r="B1531" s="34">
        <v>226</v>
      </c>
      <c r="C1531" s="34">
        <v>336</v>
      </c>
      <c r="D1531" s="34">
        <v>5</v>
      </c>
      <c r="E1531" s="179">
        <v>43531</v>
      </c>
      <c r="F1531" s="187">
        <v>5197</v>
      </c>
      <c r="G1531" s="34">
        <v>7312</v>
      </c>
      <c r="H1531" s="180">
        <v>6984</v>
      </c>
      <c r="I1531" s="34"/>
      <c r="J1531" s="181">
        <f t="shared" si="0"/>
        <v>18.354784555120311</v>
      </c>
      <c r="K1531" s="182"/>
      <c r="L1531" s="182"/>
      <c r="M1531" s="182"/>
      <c r="N1531" s="182"/>
    </row>
    <row r="1532" spans="1:14" ht="15.75" customHeight="1" x14ac:dyDescent="0.3">
      <c r="A1532" s="34">
        <v>1531</v>
      </c>
      <c r="B1532" s="34">
        <v>227</v>
      </c>
      <c r="C1532" s="34">
        <v>339</v>
      </c>
      <c r="D1532" s="34">
        <v>5</v>
      </c>
      <c r="E1532" s="179">
        <v>43531</v>
      </c>
      <c r="F1532" s="187">
        <v>5247</v>
      </c>
      <c r="G1532" s="34">
        <v>8658</v>
      </c>
      <c r="H1532" s="180">
        <v>8137</v>
      </c>
      <c r="I1532" s="34">
        <v>6</v>
      </c>
      <c r="J1532" s="181">
        <f t="shared" si="0"/>
        <v>18.027681660899653</v>
      </c>
      <c r="K1532" s="182"/>
      <c r="L1532" s="182"/>
      <c r="M1532" s="182"/>
      <c r="N1532" s="182"/>
    </row>
    <row r="1533" spans="1:14" ht="15.75" customHeight="1" x14ac:dyDescent="0.3">
      <c r="A1533" s="34">
        <v>1532</v>
      </c>
      <c r="B1533" s="34">
        <v>228</v>
      </c>
      <c r="C1533" s="34">
        <v>339</v>
      </c>
      <c r="D1533" s="34">
        <v>5</v>
      </c>
      <c r="E1533" s="179">
        <v>43531</v>
      </c>
      <c r="F1533" s="187">
        <v>5238</v>
      </c>
      <c r="G1533" s="34">
        <v>8556</v>
      </c>
      <c r="H1533" s="180">
        <v>8065</v>
      </c>
      <c r="I1533" s="34"/>
      <c r="J1533" s="181">
        <f t="shared" si="0"/>
        <v>17.368234877962504</v>
      </c>
      <c r="K1533" s="182"/>
      <c r="L1533" s="182"/>
      <c r="M1533" s="182"/>
      <c r="N1533" s="182"/>
    </row>
    <row r="1534" spans="1:14" ht="15.75" customHeight="1" x14ac:dyDescent="0.3">
      <c r="A1534" s="34">
        <v>1533</v>
      </c>
      <c r="B1534" s="34">
        <v>229</v>
      </c>
      <c r="C1534" s="34">
        <v>340</v>
      </c>
      <c r="D1534" s="34">
        <v>5</v>
      </c>
      <c r="E1534" s="179">
        <v>43531</v>
      </c>
      <c r="F1534" s="187">
        <v>5205</v>
      </c>
      <c r="G1534" s="34">
        <v>8344</v>
      </c>
      <c r="H1534" s="180">
        <v>7738</v>
      </c>
      <c r="I1534" s="34">
        <v>7</v>
      </c>
      <c r="J1534" s="181">
        <f t="shared" si="0"/>
        <v>23.924200552704303</v>
      </c>
      <c r="K1534" s="182"/>
      <c r="L1534" s="182"/>
      <c r="M1534" s="182"/>
      <c r="N1534" s="182"/>
    </row>
    <row r="1535" spans="1:14" ht="15.75" customHeight="1" x14ac:dyDescent="0.3">
      <c r="A1535" s="34">
        <v>1534</v>
      </c>
      <c r="B1535" s="34">
        <v>230</v>
      </c>
      <c r="C1535" s="34">
        <v>340</v>
      </c>
      <c r="D1535" s="34">
        <v>5</v>
      </c>
      <c r="E1535" s="179">
        <v>43531</v>
      </c>
      <c r="F1535" s="187">
        <v>5171</v>
      </c>
      <c r="G1535" s="34">
        <v>8894</v>
      </c>
      <c r="H1535" s="180">
        <v>8098</v>
      </c>
      <c r="I1535" s="34"/>
      <c r="J1535" s="181">
        <f t="shared" si="0"/>
        <v>27.195080286983259</v>
      </c>
      <c r="K1535" s="182"/>
      <c r="L1535" s="182"/>
      <c r="M1535" s="182"/>
      <c r="N1535" s="182"/>
    </row>
    <row r="1536" spans="1:14" ht="15.75" customHeight="1" x14ac:dyDescent="0.3">
      <c r="A1536" s="34">
        <v>1535</v>
      </c>
      <c r="B1536" s="34">
        <v>231</v>
      </c>
      <c r="C1536" s="34">
        <v>341</v>
      </c>
      <c r="D1536" s="34">
        <v>5</v>
      </c>
      <c r="E1536" s="179">
        <v>43531</v>
      </c>
      <c r="F1536" s="187">
        <v>5229</v>
      </c>
      <c r="G1536" s="34">
        <v>8226</v>
      </c>
      <c r="H1536" s="180">
        <v>7489</v>
      </c>
      <c r="I1536" s="34">
        <v>7</v>
      </c>
      <c r="J1536" s="181">
        <f t="shared" si="0"/>
        <v>32.610619469026545</v>
      </c>
      <c r="K1536" s="182"/>
      <c r="L1536" s="182"/>
      <c r="M1536" s="182"/>
      <c r="N1536" s="182"/>
    </row>
    <row r="1537" spans="1:14" ht="15.75" customHeight="1" x14ac:dyDescent="0.3">
      <c r="A1537" s="34">
        <v>1536</v>
      </c>
      <c r="B1537" s="34">
        <v>232</v>
      </c>
      <c r="C1537" s="34">
        <v>341</v>
      </c>
      <c r="D1537" s="34">
        <v>5</v>
      </c>
      <c r="E1537" s="179">
        <v>43531</v>
      </c>
      <c r="F1537" s="187">
        <v>5244</v>
      </c>
      <c r="G1537" s="34">
        <v>8282</v>
      </c>
      <c r="H1537" s="180">
        <v>7531</v>
      </c>
      <c r="I1537" s="34"/>
      <c r="J1537" s="181">
        <f t="shared" si="0"/>
        <v>32.837778749453435</v>
      </c>
      <c r="K1537" s="182"/>
      <c r="L1537" s="182"/>
      <c r="M1537" s="182"/>
      <c r="N1537" s="182"/>
    </row>
    <row r="1538" spans="1:14" ht="15.75" customHeight="1" x14ac:dyDescent="0.3">
      <c r="A1538" s="34">
        <v>1537</v>
      </c>
      <c r="B1538" s="34">
        <v>233</v>
      </c>
      <c r="C1538" s="34">
        <v>342</v>
      </c>
      <c r="D1538" s="34">
        <v>5</v>
      </c>
      <c r="E1538" s="179">
        <v>43531</v>
      </c>
      <c r="F1538" s="187">
        <v>5213</v>
      </c>
      <c r="G1538" s="34">
        <v>7264</v>
      </c>
      <c r="H1538" s="180">
        <v>6973</v>
      </c>
      <c r="I1538" s="34">
        <v>8</v>
      </c>
      <c r="J1538" s="181">
        <f t="shared" si="0"/>
        <v>16.53409090909091</v>
      </c>
      <c r="K1538" s="182"/>
      <c r="L1538" s="182"/>
      <c r="M1538" s="182"/>
      <c r="N1538" s="182"/>
    </row>
    <row r="1539" spans="1:14" ht="15.75" customHeight="1" x14ac:dyDescent="0.3">
      <c r="A1539" s="34">
        <v>1538</v>
      </c>
      <c r="B1539" s="34">
        <v>234</v>
      </c>
      <c r="C1539" s="34">
        <v>342</v>
      </c>
      <c r="D1539" s="34">
        <v>5</v>
      </c>
      <c r="E1539" s="179">
        <v>43531</v>
      </c>
      <c r="F1539" s="187">
        <v>5254</v>
      </c>
      <c r="G1539" s="34">
        <v>7186</v>
      </c>
      <c r="H1539" s="180">
        <v>6914</v>
      </c>
      <c r="I1539" s="34"/>
      <c r="J1539" s="181">
        <f t="shared" si="0"/>
        <v>16.3855421686747</v>
      </c>
      <c r="K1539" s="182"/>
      <c r="L1539" s="182"/>
      <c r="M1539" s="182"/>
      <c r="N1539" s="182"/>
    </row>
    <row r="1540" spans="1:14" ht="15.75" customHeight="1" x14ac:dyDescent="0.3">
      <c r="A1540" s="34">
        <v>1539</v>
      </c>
      <c r="B1540" s="34">
        <v>235</v>
      </c>
      <c r="C1540" s="34">
        <v>343</v>
      </c>
      <c r="D1540" s="34">
        <v>5</v>
      </c>
      <c r="E1540" s="179">
        <v>43531</v>
      </c>
      <c r="F1540" s="187">
        <v>5230</v>
      </c>
      <c r="G1540" s="34">
        <v>9345</v>
      </c>
      <c r="H1540" s="180">
        <v>8413</v>
      </c>
      <c r="I1540" s="34">
        <v>6</v>
      </c>
      <c r="J1540" s="181">
        <f t="shared" si="0"/>
        <v>29.280552937480365</v>
      </c>
      <c r="K1540" s="182"/>
      <c r="L1540" s="182"/>
      <c r="M1540" s="182"/>
      <c r="N1540" s="182"/>
    </row>
    <row r="1541" spans="1:14" ht="15.75" customHeight="1" x14ac:dyDescent="0.3">
      <c r="A1541" s="34">
        <v>1540</v>
      </c>
      <c r="B1541" s="34">
        <v>236</v>
      </c>
      <c r="C1541" s="34">
        <v>343</v>
      </c>
      <c r="D1541" s="34">
        <v>5</v>
      </c>
      <c r="E1541" s="179">
        <v>43531</v>
      </c>
      <c r="F1541" s="187">
        <v>5241</v>
      </c>
      <c r="G1541" s="34">
        <v>9112</v>
      </c>
      <c r="H1541" s="180">
        <v>8231</v>
      </c>
      <c r="I1541" s="34"/>
      <c r="J1541" s="181">
        <f t="shared" si="0"/>
        <v>29.46488294314381</v>
      </c>
      <c r="K1541" s="182"/>
      <c r="L1541" s="182"/>
      <c r="M1541" s="182"/>
      <c r="N1541" s="182"/>
    </row>
    <row r="1542" spans="1:14" ht="15.75" customHeight="1" x14ac:dyDescent="0.3">
      <c r="A1542" s="34">
        <v>1541</v>
      </c>
      <c r="B1542" s="34">
        <v>237</v>
      </c>
      <c r="C1542" s="34">
        <v>344</v>
      </c>
      <c r="D1542" s="34">
        <v>5</v>
      </c>
      <c r="E1542" s="179">
        <v>43531</v>
      </c>
      <c r="F1542" s="187">
        <v>5218</v>
      </c>
      <c r="G1542" s="34">
        <v>7676</v>
      </c>
      <c r="H1542" s="180">
        <v>7193</v>
      </c>
      <c r="I1542" s="34">
        <v>9</v>
      </c>
      <c r="J1542" s="181">
        <f t="shared" si="0"/>
        <v>24.455696202531644</v>
      </c>
      <c r="K1542" s="182"/>
      <c r="L1542" s="182"/>
      <c r="M1542" s="182"/>
      <c r="N1542" s="182"/>
    </row>
    <row r="1543" spans="1:14" ht="15.75" customHeight="1" x14ac:dyDescent="0.3">
      <c r="A1543" s="34">
        <v>1542</v>
      </c>
      <c r="B1543" s="34">
        <v>238</v>
      </c>
      <c r="C1543" s="34">
        <v>344</v>
      </c>
      <c r="D1543" s="34">
        <v>5</v>
      </c>
      <c r="E1543" s="179">
        <v>43531</v>
      </c>
      <c r="F1543" s="187">
        <v>5217</v>
      </c>
      <c r="G1543" s="34">
        <v>7710</v>
      </c>
      <c r="H1543" s="180">
        <v>7224</v>
      </c>
      <c r="I1543" s="34"/>
      <c r="J1543" s="181">
        <f t="shared" si="0"/>
        <v>24.215246636771301</v>
      </c>
      <c r="K1543" s="182"/>
      <c r="L1543" s="182"/>
      <c r="M1543" s="182"/>
      <c r="N1543" s="182"/>
    </row>
    <row r="1544" spans="1:14" ht="15.75" customHeight="1" x14ac:dyDescent="0.3">
      <c r="A1544" s="34">
        <v>1543</v>
      </c>
      <c r="B1544" s="34">
        <v>239</v>
      </c>
      <c r="C1544" s="34">
        <v>346</v>
      </c>
      <c r="D1544" s="34">
        <v>5</v>
      </c>
      <c r="E1544" s="179">
        <v>43531</v>
      </c>
      <c r="F1544" s="187">
        <v>5249</v>
      </c>
      <c r="G1544" s="34">
        <v>7686</v>
      </c>
      <c r="H1544" s="180">
        <v>7320</v>
      </c>
      <c r="I1544" s="34">
        <v>9</v>
      </c>
      <c r="J1544" s="181">
        <f t="shared" si="0"/>
        <v>17.672621921776919</v>
      </c>
      <c r="K1544" s="182"/>
      <c r="L1544" s="182"/>
      <c r="M1544" s="182"/>
      <c r="N1544" s="182"/>
    </row>
    <row r="1545" spans="1:14" ht="15.75" customHeight="1" x14ac:dyDescent="0.3">
      <c r="A1545" s="34">
        <v>1544</v>
      </c>
      <c r="B1545" s="34">
        <v>240</v>
      </c>
      <c r="C1545" s="34">
        <v>346</v>
      </c>
      <c r="D1545" s="34">
        <v>5</v>
      </c>
      <c r="E1545" s="179">
        <v>43531</v>
      </c>
      <c r="F1545" s="187">
        <v>5262</v>
      </c>
      <c r="G1545" s="34">
        <v>7771</v>
      </c>
      <c r="H1545" s="180">
        <v>7397</v>
      </c>
      <c r="I1545" s="34"/>
      <c r="J1545" s="181">
        <f t="shared" si="0"/>
        <v>17.517564402810304</v>
      </c>
      <c r="K1545" s="182"/>
      <c r="L1545" s="182"/>
      <c r="M1545" s="182"/>
      <c r="N1545" s="182"/>
    </row>
    <row r="1546" spans="1:14" ht="15.75" customHeight="1" x14ac:dyDescent="0.3">
      <c r="A1546" s="34">
        <v>1545</v>
      </c>
      <c r="B1546" s="34">
        <v>241</v>
      </c>
      <c r="C1546" s="34">
        <v>349</v>
      </c>
      <c r="D1546" s="34">
        <v>5</v>
      </c>
      <c r="E1546" s="179">
        <v>43531</v>
      </c>
      <c r="F1546" s="187">
        <v>5180</v>
      </c>
      <c r="G1546" s="34">
        <v>7163</v>
      </c>
      <c r="H1546" s="180">
        <v>6838</v>
      </c>
      <c r="I1546" s="34">
        <v>8</v>
      </c>
      <c r="J1546" s="181">
        <f t="shared" si="0"/>
        <v>19.601930036188179</v>
      </c>
      <c r="K1546" s="182"/>
      <c r="L1546" s="182"/>
      <c r="M1546" s="182"/>
      <c r="N1546" s="182"/>
    </row>
    <row r="1547" spans="1:14" ht="15.75" customHeight="1" x14ac:dyDescent="0.3">
      <c r="A1547" s="34">
        <v>1546</v>
      </c>
      <c r="B1547" s="34">
        <v>242</v>
      </c>
      <c r="C1547" s="34">
        <v>349</v>
      </c>
      <c r="D1547" s="34">
        <v>5</v>
      </c>
      <c r="E1547" s="179">
        <v>43531</v>
      </c>
      <c r="F1547" s="187">
        <v>5268</v>
      </c>
      <c r="G1547" s="34">
        <v>7226</v>
      </c>
      <c r="H1547" s="180">
        <v>6900</v>
      </c>
      <c r="I1547" s="34"/>
      <c r="J1547" s="181">
        <f t="shared" si="0"/>
        <v>19.975490196078432</v>
      </c>
      <c r="K1547" s="182"/>
      <c r="L1547" s="182"/>
      <c r="M1547" s="182"/>
      <c r="N1547" s="182"/>
    </row>
    <row r="1548" spans="1:14" ht="15.75" customHeight="1" x14ac:dyDescent="0.3">
      <c r="A1548" s="34">
        <v>1547</v>
      </c>
      <c r="B1548" s="34">
        <v>243</v>
      </c>
      <c r="C1548" s="34">
        <v>351</v>
      </c>
      <c r="D1548" s="34">
        <v>5</v>
      </c>
      <c r="E1548" s="179">
        <v>43531</v>
      </c>
      <c r="F1548" s="187">
        <v>5234</v>
      </c>
      <c r="G1548" s="34">
        <v>8554</v>
      </c>
      <c r="H1548" s="180">
        <v>7901</v>
      </c>
      <c r="I1548" s="34">
        <v>6</v>
      </c>
      <c r="J1548" s="181">
        <f t="shared" si="0"/>
        <v>24.484439445069366</v>
      </c>
      <c r="K1548" s="182"/>
      <c r="L1548" s="182"/>
      <c r="M1548" s="182"/>
      <c r="N1548" s="182"/>
    </row>
    <row r="1549" spans="1:14" ht="15.75" customHeight="1" x14ac:dyDescent="0.3">
      <c r="A1549" s="34">
        <v>1548</v>
      </c>
      <c r="B1549" s="34">
        <v>244</v>
      </c>
      <c r="C1549" s="34">
        <v>351</v>
      </c>
      <c r="D1549" s="34">
        <v>5</v>
      </c>
      <c r="E1549" s="179">
        <v>43531</v>
      </c>
      <c r="F1549" s="187">
        <v>5243</v>
      </c>
      <c r="G1549" s="34">
        <v>8467</v>
      </c>
      <c r="H1549" s="180">
        <v>7853</v>
      </c>
      <c r="I1549" s="34"/>
      <c r="J1549" s="181">
        <f t="shared" si="0"/>
        <v>23.524904214559385</v>
      </c>
      <c r="K1549" s="182"/>
      <c r="L1549" s="182"/>
      <c r="M1549" s="182"/>
      <c r="N1549" s="182"/>
    </row>
    <row r="1550" spans="1:14" ht="15.75" customHeight="1" x14ac:dyDescent="0.3">
      <c r="A1550" s="34">
        <v>1549</v>
      </c>
      <c r="B1550" s="34">
        <v>245</v>
      </c>
      <c r="C1550" s="34">
        <v>352</v>
      </c>
      <c r="D1550" s="34">
        <v>5</v>
      </c>
      <c r="E1550" s="179">
        <v>43531</v>
      </c>
      <c r="F1550" s="187">
        <v>5235</v>
      </c>
      <c r="G1550" s="34">
        <v>7546</v>
      </c>
      <c r="H1550" s="180">
        <v>7138</v>
      </c>
      <c r="I1550" s="34">
        <v>9</v>
      </c>
      <c r="J1550" s="181">
        <f t="shared" si="0"/>
        <v>21.439831844456123</v>
      </c>
      <c r="K1550" s="182"/>
      <c r="L1550" s="182"/>
      <c r="M1550" s="182"/>
      <c r="N1550" s="182"/>
    </row>
    <row r="1551" spans="1:14" ht="15.75" customHeight="1" x14ac:dyDescent="0.3">
      <c r="A1551" s="34">
        <v>1550</v>
      </c>
      <c r="B1551" s="34">
        <v>246</v>
      </c>
      <c r="C1551" s="34">
        <v>352</v>
      </c>
      <c r="D1551" s="34">
        <v>5</v>
      </c>
      <c r="E1551" s="179">
        <v>43531</v>
      </c>
      <c r="F1551" s="187">
        <v>5309</v>
      </c>
      <c r="G1551" s="34">
        <v>7717</v>
      </c>
      <c r="H1551" s="180">
        <v>7311</v>
      </c>
      <c r="I1551" s="34"/>
      <c r="J1551" s="181">
        <f t="shared" si="0"/>
        <v>20.27972027972028</v>
      </c>
      <c r="K1551" s="182"/>
      <c r="L1551" s="182"/>
      <c r="M1551" s="182"/>
      <c r="N1551" s="182"/>
    </row>
    <row r="1552" spans="1:14" ht="15.75" customHeight="1" x14ac:dyDescent="0.3">
      <c r="A1552" s="34">
        <v>1551</v>
      </c>
      <c r="B1552" s="34">
        <v>247</v>
      </c>
      <c r="C1552" s="34">
        <v>353</v>
      </c>
      <c r="D1552" s="34">
        <v>5</v>
      </c>
      <c r="E1552" s="179">
        <v>43531</v>
      </c>
      <c r="F1552" s="187">
        <v>5282</v>
      </c>
      <c r="G1552" s="34">
        <v>9017</v>
      </c>
      <c r="H1552" s="180">
        <v>8185</v>
      </c>
      <c r="I1552" s="34">
        <v>10</v>
      </c>
      <c r="J1552" s="181">
        <f t="shared" si="0"/>
        <v>28.660006889424732</v>
      </c>
      <c r="K1552" s="182"/>
      <c r="L1552" s="182"/>
      <c r="M1552" s="182"/>
      <c r="N1552" s="182"/>
    </row>
    <row r="1553" spans="1:14" ht="15.75" customHeight="1" x14ac:dyDescent="0.3">
      <c r="A1553" s="34">
        <v>1552</v>
      </c>
      <c r="B1553" s="34">
        <v>248</v>
      </c>
      <c r="C1553" s="34">
        <v>353</v>
      </c>
      <c r="D1553" s="34">
        <v>5</v>
      </c>
      <c r="E1553" s="179">
        <v>43531</v>
      </c>
      <c r="F1553" s="187">
        <v>5224</v>
      </c>
      <c r="G1553" s="34">
        <v>8906</v>
      </c>
      <c r="H1553" s="180">
        <v>8071</v>
      </c>
      <c r="I1553" s="34"/>
      <c r="J1553" s="181">
        <f t="shared" si="0"/>
        <v>29.329118370214264</v>
      </c>
      <c r="K1553" s="182"/>
      <c r="L1553" s="182"/>
      <c r="M1553" s="182"/>
      <c r="N1553" s="182"/>
    </row>
    <row r="1554" spans="1:14" ht="15.75" customHeight="1" x14ac:dyDescent="0.3">
      <c r="A1554" s="34">
        <v>1553</v>
      </c>
      <c r="B1554" s="34">
        <v>249</v>
      </c>
      <c r="C1554" s="34">
        <v>354</v>
      </c>
      <c r="D1554" s="34">
        <v>5</v>
      </c>
      <c r="E1554" s="179">
        <v>43531</v>
      </c>
      <c r="F1554" s="187">
        <v>5178</v>
      </c>
      <c r="G1554" s="34">
        <v>7086</v>
      </c>
      <c r="H1554" s="180">
        <v>6808</v>
      </c>
      <c r="I1554" s="34">
        <v>7</v>
      </c>
      <c r="J1554" s="181">
        <f t="shared" si="0"/>
        <v>17.05521472392638</v>
      </c>
      <c r="K1554" s="182"/>
      <c r="L1554" s="182"/>
      <c r="M1554" s="182"/>
      <c r="N1554" s="182"/>
    </row>
    <row r="1555" spans="1:14" ht="15.75" customHeight="1" x14ac:dyDescent="0.3">
      <c r="A1555" s="34">
        <v>1554</v>
      </c>
      <c r="B1555" s="34">
        <v>250</v>
      </c>
      <c r="C1555" s="34">
        <v>354</v>
      </c>
      <c r="D1555" s="34">
        <v>5</v>
      </c>
      <c r="E1555" s="179">
        <v>43531</v>
      </c>
      <c r="F1555" s="187">
        <v>5274</v>
      </c>
      <c r="G1555" s="34">
        <v>7008</v>
      </c>
      <c r="H1555" s="180">
        <v>6753</v>
      </c>
      <c r="I1555" s="34"/>
      <c r="J1555" s="181">
        <f t="shared" si="0"/>
        <v>17.241379310344829</v>
      </c>
      <c r="K1555" s="182"/>
      <c r="L1555" s="182"/>
      <c r="M1555" s="182"/>
      <c r="N1555" s="182"/>
    </row>
    <row r="1556" spans="1:14" ht="15.75" customHeight="1" x14ac:dyDescent="0.3">
      <c r="A1556" s="34">
        <v>1555</v>
      </c>
      <c r="B1556" s="34">
        <v>251</v>
      </c>
      <c r="C1556" s="34">
        <v>355</v>
      </c>
      <c r="D1556" s="34">
        <v>5</v>
      </c>
      <c r="E1556" s="179">
        <v>43531</v>
      </c>
      <c r="F1556" s="187">
        <v>5258</v>
      </c>
      <c r="G1556" s="34">
        <v>7958</v>
      </c>
      <c r="H1556" s="180">
        <v>7452</v>
      </c>
      <c r="I1556" s="34">
        <v>7</v>
      </c>
      <c r="J1556" s="181">
        <f t="shared" si="0"/>
        <v>23.062898814949865</v>
      </c>
      <c r="K1556" s="182"/>
      <c r="L1556" s="182"/>
      <c r="M1556" s="182"/>
      <c r="N1556" s="182"/>
    </row>
    <row r="1557" spans="1:14" ht="15.75" customHeight="1" x14ac:dyDescent="0.3">
      <c r="A1557" s="34">
        <v>1556</v>
      </c>
      <c r="B1557" s="34">
        <v>252</v>
      </c>
      <c r="C1557" s="34">
        <v>355</v>
      </c>
      <c r="D1557" s="34">
        <v>5</v>
      </c>
      <c r="E1557" s="179">
        <v>43531</v>
      </c>
      <c r="F1557" s="187">
        <v>5296</v>
      </c>
      <c r="G1557" s="34">
        <v>7949</v>
      </c>
      <c r="H1557" s="180">
        <v>7445</v>
      </c>
      <c r="I1557" s="34"/>
      <c r="J1557" s="181">
        <f t="shared" si="0"/>
        <v>23.452768729641694</v>
      </c>
      <c r="K1557" s="182"/>
      <c r="L1557" s="182"/>
      <c r="M1557" s="182"/>
      <c r="N1557" s="182"/>
    </row>
    <row r="1558" spans="1:14" ht="15.75" customHeight="1" x14ac:dyDescent="0.3">
      <c r="A1558" s="34">
        <v>1557</v>
      </c>
      <c r="B1558" s="34">
        <v>253</v>
      </c>
      <c r="C1558" s="34">
        <v>356</v>
      </c>
      <c r="D1558" s="34">
        <v>5</v>
      </c>
      <c r="E1558" s="179">
        <v>43531</v>
      </c>
      <c r="F1558" s="187">
        <v>5257</v>
      </c>
      <c r="G1558" s="34">
        <v>7261</v>
      </c>
      <c r="H1558" s="180">
        <v>6697</v>
      </c>
      <c r="I1558" s="34">
        <v>9</v>
      </c>
      <c r="J1558" s="181">
        <f t="shared" si="0"/>
        <v>39.166666666666664</v>
      </c>
      <c r="K1558" s="182"/>
      <c r="L1558" s="182"/>
      <c r="M1558" s="182"/>
      <c r="N1558" s="182"/>
    </row>
    <row r="1559" spans="1:14" ht="15.75" customHeight="1" x14ac:dyDescent="0.3">
      <c r="A1559" s="34">
        <v>1558</v>
      </c>
      <c r="B1559" s="34">
        <v>254</v>
      </c>
      <c r="C1559" s="34">
        <v>356</v>
      </c>
      <c r="D1559" s="34">
        <v>5</v>
      </c>
      <c r="E1559" s="179">
        <v>43531</v>
      </c>
      <c r="F1559" s="187">
        <v>5257</v>
      </c>
      <c r="G1559" s="34">
        <v>7415</v>
      </c>
      <c r="H1559" s="180">
        <v>6841</v>
      </c>
      <c r="I1559" s="34"/>
      <c r="J1559" s="181">
        <f t="shared" si="0"/>
        <v>36.237373737373737</v>
      </c>
      <c r="K1559" s="182"/>
      <c r="L1559" s="182"/>
      <c r="M1559" s="182"/>
      <c r="N1559" s="182"/>
    </row>
    <row r="1560" spans="1:14" ht="15.75" customHeight="1" x14ac:dyDescent="0.3">
      <c r="A1560" s="34">
        <v>1559</v>
      </c>
      <c r="B1560" s="34">
        <v>255</v>
      </c>
      <c r="C1560" s="34">
        <v>357</v>
      </c>
      <c r="D1560" s="34">
        <v>5</v>
      </c>
      <c r="E1560" s="179">
        <v>43531</v>
      </c>
      <c r="F1560" s="187">
        <v>5260</v>
      </c>
      <c r="G1560" s="34">
        <v>8522</v>
      </c>
      <c r="H1560" s="180">
        <v>7729</v>
      </c>
      <c r="I1560" s="34">
        <v>8</v>
      </c>
      <c r="J1560" s="181">
        <f t="shared" si="0"/>
        <v>32.118266504657754</v>
      </c>
      <c r="K1560" s="182"/>
      <c r="L1560" s="182"/>
      <c r="M1560" s="182"/>
      <c r="N1560" s="182"/>
    </row>
    <row r="1561" spans="1:14" ht="15.75" customHeight="1" x14ac:dyDescent="0.3">
      <c r="A1561" s="34">
        <v>1560</v>
      </c>
      <c r="B1561" s="34">
        <v>256</v>
      </c>
      <c r="C1561" s="34">
        <v>357</v>
      </c>
      <c r="D1561" s="34">
        <v>5</v>
      </c>
      <c r="E1561" s="179">
        <v>43531</v>
      </c>
      <c r="F1561" s="187">
        <v>5193</v>
      </c>
      <c r="G1561" s="34">
        <v>8209</v>
      </c>
      <c r="H1561" s="180">
        <v>7509</v>
      </c>
      <c r="I1561" s="34"/>
      <c r="J1561" s="181">
        <f t="shared" si="0"/>
        <v>30.224525043177891</v>
      </c>
      <c r="K1561" s="182"/>
      <c r="L1561" s="182"/>
      <c r="M1561" s="182"/>
      <c r="N1561" s="182"/>
    </row>
    <row r="1562" spans="1:14" ht="15.75" customHeight="1" x14ac:dyDescent="0.3">
      <c r="A1562" s="34">
        <v>1561</v>
      </c>
      <c r="B1562" s="34">
        <v>257</v>
      </c>
      <c r="C1562" s="34">
        <v>358</v>
      </c>
      <c r="D1562" s="34">
        <v>5</v>
      </c>
      <c r="E1562" s="179">
        <v>43531</v>
      </c>
      <c r="F1562" s="187">
        <v>5226</v>
      </c>
      <c r="G1562" s="34">
        <v>8620</v>
      </c>
      <c r="H1562" s="180">
        <v>8005</v>
      </c>
      <c r="I1562" s="34">
        <v>8</v>
      </c>
      <c r="J1562" s="181">
        <f t="shared" si="0"/>
        <v>22.130262684418856</v>
      </c>
      <c r="K1562" s="182"/>
      <c r="L1562" s="182"/>
      <c r="M1562" s="182"/>
      <c r="N1562" s="182"/>
    </row>
    <row r="1563" spans="1:14" ht="15.75" customHeight="1" x14ac:dyDescent="0.3">
      <c r="A1563" s="34">
        <v>1562</v>
      </c>
      <c r="B1563" s="34">
        <v>258</v>
      </c>
      <c r="C1563" s="34">
        <v>358</v>
      </c>
      <c r="D1563" s="34">
        <v>5</v>
      </c>
      <c r="E1563" s="179">
        <v>43531</v>
      </c>
      <c r="F1563" s="187">
        <v>5266</v>
      </c>
      <c r="G1563" s="34">
        <v>8780</v>
      </c>
      <c r="H1563" s="180">
        <v>8141</v>
      </c>
      <c r="I1563" s="34"/>
      <c r="J1563" s="181">
        <f t="shared" si="0"/>
        <v>22.22608695652174</v>
      </c>
      <c r="K1563" s="182"/>
      <c r="L1563" s="182"/>
      <c r="M1563" s="182"/>
      <c r="N1563" s="182"/>
    </row>
    <row r="1564" spans="1:14" ht="15.75" customHeight="1" x14ac:dyDescent="0.3">
      <c r="A1564" s="34">
        <v>1563</v>
      </c>
      <c r="B1564" s="34">
        <v>259</v>
      </c>
      <c r="C1564" s="34">
        <v>364</v>
      </c>
      <c r="D1564" s="34">
        <v>5</v>
      </c>
      <c r="E1564" s="179">
        <v>43531</v>
      </c>
      <c r="F1564" s="187">
        <v>5198</v>
      </c>
      <c r="G1564" s="34">
        <v>8294</v>
      </c>
      <c r="H1564" s="180">
        <v>7826</v>
      </c>
      <c r="I1564" s="34">
        <v>7</v>
      </c>
      <c r="J1564" s="181">
        <f t="shared" si="0"/>
        <v>17.80821917808219</v>
      </c>
      <c r="K1564" s="182"/>
      <c r="L1564" s="182"/>
      <c r="M1564" s="182"/>
      <c r="N1564" s="182"/>
    </row>
    <row r="1565" spans="1:14" ht="15.75" customHeight="1" x14ac:dyDescent="0.3">
      <c r="A1565" s="34">
        <v>1564</v>
      </c>
      <c r="B1565" s="34">
        <v>260</v>
      </c>
      <c r="C1565" s="34">
        <v>364</v>
      </c>
      <c r="D1565" s="34">
        <v>5</v>
      </c>
      <c r="E1565" s="179">
        <v>43531</v>
      </c>
      <c r="F1565" s="187">
        <v>5247</v>
      </c>
      <c r="G1565" s="34">
        <v>8622</v>
      </c>
      <c r="H1565" s="180">
        <v>8097</v>
      </c>
      <c r="I1565" s="34"/>
      <c r="J1565" s="181">
        <f t="shared" si="0"/>
        <v>18.421052631578945</v>
      </c>
      <c r="K1565" s="182"/>
      <c r="L1565" s="182"/>
      <c r="M1565" s="182"/>
      <c r="N1565" s="182"/>
    </row>
    <row r="1566" spans="1:14" ht="15.75" customHeight="1" x14ac:dyDescent="0.3">
      <c r="A1566" s="34">
        <v>1565</v>
      </c>
      <c r="B1566" s="34">
        <v>261</v>
      </c>
      <c r="C1566" s="34">
        <v>365</v>
      </c>
      <c r="D1566" s="34">
        <v>5</v>
      </c>
      <c r="E1566" s="179">
        <v>43531</v>
      </c>
      <c r="F1566" s="187">
        <v>5229</v>
      </c>
      <c r="G1566" s="34">
        <v>9174</v>
      </c>
      <c r="H1566" s="180">
        <v>8404</v>
      </c>
      <c r="I1566" s="34">
        <v>7</v>
      </c>
      <c r="J1566" s="181">
        <f t="shared" si="0"/>
        <v>24.251968503937007</v>
      </c>
      <c r="K1566" s="182"/>
      <c r="L1566" s="182"/>
      <c r="M1566" s="182"/>
      <c r="N1566" s="182"/>
    </row>
    <row r="1567" spans="1:14" ht="15.75" customHeight="1" x14ac:dyDescent="0.3">
      <c r="A1567" s="34">
        <v>1566</v>
      </c>
      <c r="B1567" s="34">
        <v>262</v>
      </c>
      <c r="C1567" s="34">
        <v>365</v>
      </c>
      <c r="D1567" s="34">
        <v>5</v>
      </c>
      <c r="E1567" s="179">
        <v>43531</v>
      </c>
      <c r="F1567" s="187">
        <v>5194</v>
      </c>
      <c r="G1567" s="34">
        <v>8815</v>
      </c>
      <c r="H1567" s="180">
        <v>8125</v>
      </c>
      <c r="I1567" s="34"/>
      <c r="J1567" s="181">
        <f t="shared" si="0"/>
        <v>23.541453428863868</v>
      </c>
      <c r="K1567" s="182"/>
      <c r="L1567" s="182"/>
      <c r="M1567" s="182"/>
      <c r="N1567" s="182"/>
    </row>
    <row r="1568" spans="1:14" ht="15.75" customHeight="1" x14ac:dyDescent="0.3">
      <c r="A1568" s="34">
        <v>1567</v>
      </c>
      <c r="B1568" s="34">
        <v>263</v>
      </c>
      <c r="C1568" s="34">
        <v>366</v>
      </c>
      <c r="D1568" s="34">
        <v>5</v>
      </c>
      <c r="E1568" s="179">
        <v>43531</v>
      </c>
      <c r="F1568" s="187">
        <v>5258</v>
      </c>
      <c r="G1568" s="34">
        <v>8418</v>
      </c>
      <c r="H1568" s="180">
        <v>7952</v>
      </c>
      <c r="I1568" s="34">
        <v>7</v>
      </c>
      <c r="J1568" s="181">
        <f t="shared" si="0"/>
        <v>17.297698589458054</v>
      </c>
      <c r="K1568" s="182"/>
      <c r="L1568" s="182"/>
      <c r="M1568" s="182"/>
      <c r="N1568" s="182"/>
    </row>
    <row r="1569" spans="1:14" ht="15.75" customHeight="1" x14ac:dyDescent="0.3">
      <c r="A1569" s="34">
        <v>1568</v>
      </c>
      <c r="B1569" s="34">
        <v>264</v>
      </c>
      <c r="C1569" s="34">
        <v>366</v>
      </c>
      <c r="D1569" s="34">
        <v>5</v>
      </c>
      <c r="E1569" s="179">
        <v>43531</v>
      </c>
      <c r="F1569" s="187">
        <v>5312</v>
      </c>
      <c r="G1569" s="34">
        <v>8194</v>
      </c>
      <c r="H1569" s="180">
        <v>7786</v>
      </c>
      <c r="I1569" s="34"/>
      <c r="J1569" s="181">
        <f t="shared" si="0"/>
        <v>16.491511721907841</v>
      </c>
      <c r="K1569" s="182"/>
      <c r="L1569" s="182"/>
      <c r="M1569" s="182"/>
      <c r="N1569" s="182"/>
    </row>
    <row r="1570" spans="1:14" ht="15.75" customHeight="1" x14ac:dyDescent="0.3">
      <c r="A1570" s="34">
        <v>1569</v>
      </c>
      <c r="B1570" s="34">
        <v>265</v>
      </c>
      <c r="C1570" s="34">
        <v>367</v>
      </c>
      <c r="D1570" s="34">
        <v>5</v>
      </c>
      <c r="E1570" s="179">
        <v>43531</v>
      </c>
      <c r="F1570" s="180">
        <v>5235</v>
      </c>
      <c r="G1570" s="34">
        <v>8050</v>
      </c>
      <c r="H1570" s="180">
        <v>7588</v>
      </c>
      <c r="I1570" s="34">
        <v>9</v>
      </c>
      <c r="J1570" s="181">
        <f t="shared" si="0"/>
        <v>19.634509137271568</v>
      </c>
      <c r="K1570" s="182"/>
      <c r="L1570" s="182"/>
      <c r="M1570" s="182"/>
      <c r="N1570" s="182"/>
    </row>
    <row r="1571" spans="1:14" ht="15.75" customHeight="1" x14ac:dyDescent="0.3">
      <c r="A1571" s="34">
        <v>1570</v>
      </c>
      <c r="B1571" s="34">
        <v>266</v>
      </c>
      <c r="C1571" s="34">
        <v>367</v>
      </c>
      <c r="D1571" s="34">
        <v>5</v>
      </c>
      <c r="E1571" s="179">
        <v>43531</v>
      </c>
      <c r="F1571" s="180">
        <v>5209</v>
      </c>
      <c r="G1571" s="34">
        <v>7906</v>
      </c>
      <c r="H1571" s="180">
        <v>7470</v>
      </c>
      <c r="I1571" s="34"/>
      <c r="J1571" s="181">
        <f t="shared" si="0"/>
        <v>19.283502874834145</v>
      </c>
      <c r="K1571" s="182"/>
      <c r="L1571" s="182"/>
      <c r="M1571" s="182"/>
      <c r="N1571" s="182"/>
    </row>
    <row r="1572" spans="1:14" ht="15.75" customHeight="1" x14ac:dyDescent="0.3">
      <c r="A1572" s="34">
        <v>1571</v>
      </c>
      <c r="B1572" s="34">
        <v>267</v>
      </c>
      <c r="C1572" s="34">
        <v>368</v>
      </c>
      <c r="D1572" s="34">
        <v>5</v>
      </c>
      <c r="E1572" s="179">
        <v>43531</v>
      </c>
      <c r="F1572" s="180">
        <v>5263</v>
      </c>
      <c r="G1572" s="34">
        <v>8127</v>
      </c>
      <c r="H1572" s="180">
        <v>7443</v>
      </c>
      <c r="I1572" s="34">
        <v>8</v>
      </c>
      <c r="J1572" s="181">
        <f t="shared" si="0"/>
        <v>31.376146788990827</v>
      </c>
      <c r="K1572" s="182"/>
      <c r="L1572" s="182"/>
      <c r="M1572" s="182"/>
      <c r="N1572" s="182"/>
    </row>
    <row r="1573" spans="1:14" ht="15.75" customHeight="1" x14ac:dyDescent="0.3">
      <c r="A1573" s="34">
        <v>1572</v>
      </c>
      <c r="B1573" s="34">
        <v>268</v>
      </c>
      <c r="C1573" s="34">
        <v>368</v>
      </c>
      <c r="D1573" s="34">
        <v>5</v>
      </c>
      <c r="E1573" s="179">
        <v>43531</v>
      </c>
      <c r="F1573" s="180">
        <v>5219</v>
      </c>
      <c r="G1573" s="34">
        <v>7865</v>
      </c>
      <c r="H1573" s="180">
        <v>7255</v>
      </c>
      <c r="I1573" s="34"/>
      <c r="J1573" s="181">
        <f t="shared" si="0"/>
        <v>29.960707269155208</v>
      </c>
      <c r="K1573" s="182"/>
      <c r="L1573" s="182"/>
      <c r="M1573" s="182"/>
      <c r="N1573" s="182"/>
    </row>
    <row r="1574" spans="1:14" ht="15.75" customHeight="1" x14ac:dyDescent="0.3">
      <c r="A1574" s="34">
        <v>1573</v>
      </c>
      <c r="B1574" s="34">
        <v>269</v>
      </c>
      <c r="C1574" s="34">
        <v>369</v>
      </c>
      <c r="D1574" s="34">
        <v>5</v>
      </c>
      <c r="E1574" s="179">
        <v>43531</v>
      </c>
      <c r="F1574" s="180">
        <v>5241</v>
      </c>
      <c r="G1574" s="34">
        <v>8385</v>
      </c>
      <c r="H1574" s="180">
        <v>7761</v>
      </c>
      <c r="I1574" s="34">
        <v>11</v>
      </c>
      <c r="J1574" s="181">
        <f t="shared" si="0"/>
        <v>24.761904761904763</v>
      </c>
      <c r="K1574" s="182"/>
      <c r="L1574" s="182"/>
      <c r="M1574" s="182"/>
      <c r="N1574" s="182"/>
    </row>
    <row r="1575" spans="1:14" ht="15.75" customHeight="1" x14ac:dyDescent="0.3">
      <c r="A1575" s="34">
        <v>1574</v>
      </c>
      <c r="B1575" s="34">
        <v>270</v>
      </c>
      <c r="C1575" s="34">
        <v>369</v>
      </c>
      <c r="D1575" s="34">
        <v>5</v>
      </c>
      <c r="E1575" s="179">
        <v>43531</v>
      </c>
      <c r="F1575" s="180">
        <v>5254</v>
      </c>
      <c r="G1575" s="34">
        <v>7966</v>
      </c>
      <c r="H1575" s="180">
        <v>7463</v>
      </c>
      <c r="I1575" s="34"/>
      <c r="J1575" s="181">
        <f t="shared" si="0"/>
        <v>22.770484382073334</v>
      </c>
      <c r="K1575" s="182"/>
      <c r="L1575" s="182"/>
      <c r="M1575" s="182"/>
      <c r="N1575" s="182"/>
    </row>
    <row r="1576" spans="1:14" ht="15.75" customHeight="1" x14ac:dyDescent="0.3">
      <c r="A1576" s="34">
        <v>1575</v>
      </c>
      <c r="B1576" s="34">
        <v>271</v>
      </c>
      <c r="C1576" s="34">
        <v>370</v>
      </c>
      <c r="D1576" s="34">
        <v>5</v>
      </c>
      <c r="E1576" s="179">
        <v>43531</v>
      </c>
      <c r="F1576" s="180">
        <v>5224</v>
      </c>
      <c r="G1576" s="34">
        <v>8134</v>
      </c>
      <c r="H1576" s="180">
        <v>7548</v>
      </c>
      <c r="I1576" s="34">
        <v>9</v>
      </c>
      <c r="J1576" s="181">
        <f t="shared" si="0"/>
        <v>25.215146299483649</v>
      </c>
      <c r="K1576" s="182"/>
      <c r="L1576" s="182"/>
      <c r="M1576" s="182"/>
      <c r="N1576" s="182"/>
    </row>
    <row r="1577" spans="1:14" ht="15.75" customHeight="1" x14ac:dyDescent="0.3">
      <c r="A1577" s="34">
        <v>1576</v>
      </c>
      <c r="B1577" s="34">
        <v>272</v>
      </c>
      <c r="C1577" s="34">
        <v>370</v>
      </c>
      <c r="D1577" s="34">
        <v>5</v>
      </c>
      <c r="E1577" s="179">
        <v>43531</v>
      </c>
      <c r="F1577" s="180">
        <v>5257</v>
      </c>
      <c r="G1577" s="34">
        <v>7823</v>
      </c>
      <c r="H1577" s="180">
        <v>7312</v>
      </c>
      <c r="I1577" s="34"/>
      <c r="J1577" s="181">
        <f t="shared" si="0"/>
        <v>24.8661800486618</v>
      </c>
      <c r="K1577" s="182"/>
      <c r="L1577" s="182"/>
      <c r="M1577" s="182"/>
      <c r="N1577" s="182"/>
    </row>
    <row r="1578" spans="1:14" ht="15.75" customHeight="1" x14ac:dyDescent="0.3">
      <c r="A1578" s="34">
        <v>1577</v>
      </c>
      <c r="B1578" s="34">
        <v>273</v>
      </c>
      <c r="C1578" s="34">
        <v>372</v>
      </c>
      <c r="D1578" s="34">
        <v>5</v>
      </c>
      <c r="E1578" s="179">
        <v>43531</v>
      </c>
      <c r="F1578" s="180">
        <v>5242</v>
      </c>
      <c r="G1578" s="34">
        <v>7445</v>
      </c>
      <c r="H1578" s="180">
        <v>7115</v>
      </c>
      <c r="I1578" s="34">
        <v>8</v>
      </c>
      <c r="J1578" s="181">
        <f t="shared" si="0"/>
        <v>17.618793379604909</v>
      </c>
      <c r="K1578" s="182"/>
      <c r="L1578" s="182"/>
      <c r="M1578" s="182"/>
      <c r="N1578" s="182"/>
    </row>
    <row r="1579" spans="1:14" ht="15.75" customHeight="1" x14ac:dyDescent="0.3">
      <c r="A1579" s="34">
        <v>1578</v>
      </c>
      <c r="B1579" s="34">
        <v>274</v>
      </c>
      <c r="C1579" s="34">
        <v>372</v>
      </c>
      <c r="D1579" s="34">
        <v>5</v>
      </c>
      <c r="E1579" s="179">
        <v>43531</v>
      </c>
      <c r="F1579" s="180">
        <v>5233</v>
      </c>
      <c r="G1579" s="34">
        <v>7476</v>
      </c>
      <c r="H1579" s="180">
        <v>7146</v>
      </c>
      <c r="I1579" s="34"/>
      <c r="J1579" s="181">
        <f t="shared" si="0"/>
        <v>17.250392054364873</v>
      </c>
      <c r="K1579" s="182"/>
      <c r="L1579" s="182"/>
      <c r="M1579" s="182"/>
      <c r="N1579" s="182"/>
    </row>
    <row r="1580" spans="1:14" ht="15.75" customHeight="1" x14ac:dyDescent="0.3">
      <c r="A1580" s="34">
        <v>1579</v>
      </c>
      <c r="B1580" s="34">
        <v>275</v>
      </c>
      <c r="C1580" s="34">
        <v>373</v>
      </c>
      <c r="D1580" s="34">
        <v>5</v>
      </c>
      <c r="E1580" s="179">
        <v>43531</v>
      </c>
      <c r="F1580" s="180">
        <v>5274</v>
      </c>
      <c r="G1580" s="34">
        <v>8030</v>
      </c>
      <c r="H1580" s="180">
        <v>7621</v>
      </c>
      <c r="I1580" s="34">
        <v>8</v>
      </c>
      <c r="J1580" s="181">
        <f t="shared" si="0"/>
        <v>17.426501917341287</v>
      </c>
      <c r="K1580" s="182"/>
      <c r="L1580" s="182"/>
      <c r="M1580" s="182"/>
      <c r="N1580" s="182"/>
    </row>
    <row r="1581" spans="1:14" ht="15.75" customHeight="1" x14ac:dyDescent="0.3">
      <c r="A1581" s="34">
        <v>1580</v>
      </c>
      <c r="B1581" s="34">
        <v>276</v>
      </c>
      <c r="C1581" s="34">
        <v>373</v>
      </c>
      <c r="D1581" s="34">
        <v>5</v>
      </c>
      <c r="E1581" s="179">
        <v>43531</v>
      </c>
      <c r="F1581" s="180">
        <v>5217</v>
      </c>
      <c r="G1581" s="34">
        <v>7842</v>
      </c>
      <c r="H1581" s="180">
        <v>7455</v>
      </c>
      <c r="I1581" s="34"/>
      <c r="J1581" s="181">
        <f t="shared" si="0"/>
        <v>17.292225201072387</v>
      </c>
      <c r="K1581" s="182"/>
      <c r="L1581" s="182"/>
      <c r="M1581" s="182"/>
      <c r="N1581" s="182"/>
    </row>
    <row r="1582" spans="1:14" ht="15.75" customHeight="1" x14ac:dyDescent="0.3">
      <c r="A1582" s="34">
        <v>1581</v>
      </c>
      <c r="B1582" s="34">
        <v>277</v>
      </c>
      <c r="C1582" s="34">
        <v>374</v>
      </c>
      <c r="D1582" s="34">
        <v>5</v>
      </c>
      <c r="E1582" s="179">
        <v>43531</v>
      </c>
      <c r="F1582" s="180">
        <v>5252</v>
      </c>
      <c r="G1582" s="34">
        <v>7592</v>
      </c>
      <c r="H1582" s="180">
        <v>7176</v>
      </c>
      <c r="I1582" s="34">
        <v>10</v>
      </c>
      <c r="J1582" s="181">
        <f t="shared" si="0"/>
        <v>21.621621621621621</v>
      </c>
      <c r="K1582" s="182"/>
      <c r="L1582" s="182"/>
      <c r="M1582" s="182"/>
      <c r="N1582" s="182"/>
    </row>
    <row r="1583" spans="1:14" ht="15.75" customHeight="1" x14ac:dyDescent="0.3">
      <c r="A1583" s="34">
        <v>1582</v>
      </c>
      <c r="B1583" s="34">
        <v>278</v>
      </c>
      <c r="C1583" s="34">
        <v>374</v>
      </c>
      <c r="D1583" s="34">
        <v>5</v>
      </c>
      <c r="E1583" s="179">
        <v>43531</v>
      </c>
      <c r="F1583" s="180">
        <v>5256</v>
      </c>
      <c r="G1583" s="34">
        <v>7384</v>
      </c>
      <c r="H1583" s="180">
        <v>7014</v>
      </c>
      <c r="I1583" s="34"/>
      <c r="J1583" s="181">
        <f t="shared" si="0"/>
        <v>21.046643913538112</v>
      </c>
      <c r="K1583" s="182"/>
      <c r="L1583" s="182"/>
      <c r="M1583" s="182"/>
      <c r="N1583" s="182"/>
    </row>
    <row r="1584" spans="1:14" ht="15.75" customHeight="1" x14ac:dyDescent="0.3">
      <c r="A1584" s="34">
        <v>1583</v>
      </c>
      <c r="B1584" s="34">
        <v>279</v>
      </c>
      <c r="C1584" s="34">
        <v>376</v>
      </c>
      <c r="D1584" s="34">
        <v>5</v>
      </c>
      <c r="E1584" s="179">
        <v>43531</v>
      </c>
      <c r="F1584" s="180">
        <v>5269</v>
      </c>
      <c r="G1584" s="34">
        <v>8845</v>
      </c>
      <c r="H1584" s="180">
        <v>8162</v>
      </c>
      <c r="I1584" s="34">
        <v>9</v>
      </c>
      <c r="J1584" s="181">
        <f t="shared" si="0"/>
        <v>23.608710680954026</v>
      </c>
      <c r="K1584" s="182"/>
      <c r="L1584" s="182"/>
      <c r="M1584" s="182"/>
      <c r="N1584" s="182"/>
    </row>
    <row r="1585" spans="1:14" ht="15.75" customHeight="1" x14ac:dyDescent="0.3">
      <c r="A1585" s="34">
        <v>1584</v>
      </c>
      <c r="B1585" s="34">
        <v>280</v>
      </c>
      <c r="C1585" s="34">
        <v>376</v>
      </c>
      <c r="D1585" s="34">
        <v>5</v>
      </c>
      <c r="E1585" s="179">
        <v>43531</v>
      </c>
      <c r="F1585" s="180">
        <v>5260</v>
      </c>
      <c r="G1585" s="34">
        <v>8507</v>
      </c>
      <c r="H1585" s="180">
        <v>7888</v>
      </c>
      <c r="I1585" s="34"/>
      <c r="J1585" s="181">
        <f t="shared" si="0"/>
        <v>23.554033485540334</v>
      </c>
      <c r="K1585" s="182"/>
      <c r="L1585" s="182"/>
      <c r="M1585" s="182"/>
      <c r="N1585" s="182"/>
    </row>
    <row r="1586" spans="1:14" ht="15.75" customHeight="1" x14ac:dyDescent="0.3">
      <c r="A1586" s="34">
        <v>1585</v>
      </c>
      <c r="B1586" s="34">
        <v>281</v>
      </c>
      <c r="C1586" s="34">
        <v>381</v>
      </c>
      <c r="D1586" s="34">
        <v>5</v>
      </c>
      <c r="E1586" s="179">
        <v>43531</v>
      </c>
      <c r="F1586" s="180">
        <v>5275</v>
      </c>
      <c r="G1586" s="34">
        <v>7155</v>
      </c>
      <c r="H1586" s="180">
        <v>6828</v>
      </c>
      <c r="I1586" s="34">
        <v>6</v>
      </c>
      <c r="J1586" s="181">
        <f t="shared" si="0"/>
        <v>21.056020605280104</v>
      </c>
      <c r="K1586" s="182"/>
      <c r="L1586" s="182"/>
      <c r="M1586" s="182"/>
      <c r="N1586" s="182"/>
    </row>
    <row r="1587" spans="1:14" ht="15.75" customHeight="1" x14ac:dyDescent="0.3">
      <c r="A1587" s="34">
        <v>1586</v>
      </c>
      <c r="B1587" s="34">
        <v>282</v>
      </c>
      <c r="C1587" s="34">
        <v>381</v>
      </c>
      <c r="D1587" s="34">
        <v>5</v>
      </c>
      <c r="E1587" s="179">
        <v>43531</v>
      </c>
      <c r="F1587" s="180">
        <v>5225</v>
      </c>
      <c r="G1587" s="34">
        <v>7090</v>
      </c>
      <c r="H1587" s="180">
        <v>6764</v>
      </c>
      <c r="I1587" s="34"/>
      <c r="J1587" s="181">
        <f t="shared" si="0"/>
        <v>21.182586094866796</v>
      </c>
      <c r="K1587" s="182"/>
      <c r="L1587" s="182"/>
      <c r="M1587" s="182"/>
      <c r="N1587" s="182"/>
    </row>
    <row r="1588" spans="1:14" ht="15.75" customHeight="1" x14ac:dyDescent="0.3">
      <c r="A1588" s="34">
        <v>1587</v>
      </c>
      <c r="B1588" s="34">
        <v>283</v>
      </c>
      <c r="C1588" s="34">
        <v>382</v>
      </c>
      <c r="D1588" s="34">
        <v>5</v>
      </c>
      <c r="E1588" s="179">
        <v>43531</v>
      </c>
      <c r="F1588" s="180">
        <v>5211</v>
      </c>
      <c r="G1588" s="34">
        <v>8135</v>
      </c>
      <c r="H1588" s="180">
        <v>7624</v>
      </c>
      <c r="I1588" s="34">
        <v>7</v>
      </c>
      <c r="J1588" s="181">
        <f t="shared" si="0"/>
        <v>21.176958143389971</v>
      </c>
      <c r="K1588" s="182"/>
      <c r="L1588" s="182"/>
      <c r="M1588" s="182"/>
      <c r="N1588" s="182"/>
    </row>
    <row r="1589" spans="1:14" ht="15.75" customHeight="1" x14ac:dyDescent="0.3">
      <c r="A1589" s="34">
        <v>1588</v>
      </c>
      <c r="B1589" s="34">
        <v>284</v>
      </c>
      <c r="C1589" s="34">
        <v>382</v>
      </c>
      <c r="D1589" s="34">
        <v>5</v>
      </c>
      <c r="E1589" s="179">
        <v>43531</v>
      </c>
      <c r="F1589" s="180">
        <v>5269</v>
      </c>
      <c r="G1589" s="34">
        <v>8125</v>
      </c>
      <c r="H1589" s="180">
        <v>7634</v>
      </c>
      <c r="I1589" s="34"/>
      <c r="J1589" s="181">
        <f t="shared" si="0"/>
        <v>20.761099365750528</v>
      </c>
      <c r="K1589" s="182"/>
      <c r="L1589" s="182"/>
      <c r="M1589" s="182"/>
      <c r="N1589" s="182"/>
    </row>
    <row r="1590" spans="1:14" ht="15.75" customHeight="1" x14ac:dyDescent="0.3">
      <c r="A1590" s="34">
        <v>1589</v>
      </c>
      <c r="B1590" s="34">
        <v>285</v>
      </c>
      <c r="C1590" s="34">
        <v>384</v>
      </c>
      <c r="D1590" s="34">
        <v>5</v>
      </c>
      <c r="E1590" s="179">
        <v>43531</v>
      </c>
      <c r="F1590" s="187">
        <v>5249</v>
      </c>
      <c r="G1590" s="34">
        <v>8393</v>
      </c>
      <c r="H1590" s="180">
        <v>7892</v>
      </c>
      <c r="I1590" s="34">
        <v>7</v>
      </c>
      <c r="J1590" s="181">
        <f t="shared" si="0"/>
        <v>18.955732122587968</v>
      </c>
      <c r="K1590" s="182"/>
      <c r="L1590" s="182"/>
      <c r="M1590" s="182"/>
      <c r="N1590" s="182"/>
    </row>
    <row r="1591" spans="1:14" ht="15.75" customHeight="1" x14ac:dyDescent="0.3">
      <c r="A1591" s="34">
        <v>1590</v>
      </c>
      <c r="B1591" s="34">
        <v>286</v>
      </c>
      <c r="C1591" s="34">
        <v>384</v>
      </c>
      <c r="D1591" s="34">
        <v>5</v>
      </c>
      <c r="E1591" s="179">
        <v>43531</v>
      </c>
      <c r="F1591" s="187">
        <v>5236</v>
      </c>
      <c r="G1591" s="34">
        <v>8435</v>
      </c>
      <c r="H1591" s="180">
        <v>7942</v>
      </c>
      <c r="I1591" s="34"/>
      <c r="J1591" s="181">
        <f t="shared" si="0"/>
        <v>18.218773096821877</v>
      </c>
      <c r="K1591" s="182"/>
      <c r="L1591" s="182"/>
      <c r="M1591" s="182"/>
      <c r="N1591" s="182"/>
    </row>
    <row r="1592" spans="1:14" ht="15.75" customHeight="1" x14ac:dyDescent="0.3">
      <c r="A1592" s="34">
        <v>1591</v>
      </c>
      <c r="B1592" s="34">
        <v>287</v>
      </c>
      <c r="C1592" s="34">
        <v>388</v>
      </c>
      <c r="D1592" s="34">
        <v>5</v>
      </c>
      <c r="E1592" s="179">
        <v>43531</v>
      </c>
      <c r="F1592" s="187">
        <v>5246</v>
      </c>
      <c r="G1592" s="34">
        <v>8696</v>
      </c>
      <c r="H1592" s="180">
        <v>7929</v>
      </c>
      <c r="I1592" s="34">
        <v>6</v>
      </c>
      <c r="J1592" s="181">
        <f t="shared" si="0"/>
        <v>28.587402161759222</v>
      </c>
      <c r="K1592" s="182"/>
      <c r="L1592" s="182"/>
      <c r="M1592" s="182"/>
      <c r="N1592" s="182"/>
    </row>
    <row r="1593" spans="1:14" ht="15.75" customHeight="1" x14ac:dyDescent="0.3">
      <c r="A1593" s="34">
        <v>1592</v>
      </c>
      <c r="B1593" s="34">
        <v>288</v>
      </c>
      <c r="C1593" s="27">
        <v>388</v>
      </c>
      <c r="D1593" s="34">
        <v>5</v>
      </c>
      <c r="E1593" s="179">
        <v>43531</v>
      </c>
      <c r="F1593" s="187">
        <v>5225</v>
      </c>
      <c r="G1593" s="34">
        <v>8513</v>
      </c>
      <c r="H1593" s="180">
        <v>7820</v>
      </c>
      <c r="I1593" s="34"/>
      <c r="J1593" s="181">
        <f t="shared" si="0"/>
        <v>26.705202312138727</v>
      </c>
      <c r="K1593" s="182"/>
      <c r="L1593" s="182"/>
      <c r="M1593" s="182"/>
      <c r="N1593" s="182"/>
    </row>
    <row r="1594" spans="1:14" ht="15.75" customHeight="1" x14ac:dyDescent="0.3">
      <c r="A1594" s="34">
        <v>1593</v>
      </c>
      <c r="B1594" s="34">
        <v>289</v>
      </c>
      <c r="C1594" s="34">
        <v>389</v>
      </c>
      <c r="D1594" s="34">
        <v>5</v>
      </c>
      <c r="E1594" s="179">
        <v>43531</v>
      </c>
      <c r="F1594" s="187">
        <v>5296</v>
      </c>
      <c r="G1594" s="34">
        <v>7176</v>
      </c>
      <c r="H1594" s="180">
        <v>6844</v>
      </c>
      <c r="I1594" s="34">
        <v>8</v>
      </c>
      <c r="J1594" s="181">
        <f t="shared" si="0"/>
        <v>21.447028423772611</v>
      </c>
      <c r="K1594" s="182"/>
      <c r="L1594" s="182"/>
      <c r="M1594" s="182"/>
      <c r="N1594" s="182"/>
    </row>
    <row r="1595" spans="1:14" ht="15.75" customHeight="1" x14ac:dyDescent="0.3">
      <c r="A1595" s="34">
        <v>1594</v>
      </c>
      <c r="B1595" s="34">
        <v>290</v>
      </c>
      <c r="C1595" s="34">
        <v>389</v>
      </c>
      <c r="D1595" s="34">
        <v>5</v>
      </c>
      <c r="E1595" s="179">
        <v>43531</v>
      </c>
      <c r="F1595" s="187">
        <v>5255</v>
      </c>
      <c r="G1595" s="34">
        <v>7047</v>
      </c>
      <c r="H1595" s="180">
        <v>6746</v>
      </c>
      <c r="I1595" s="34"/>
      <c r="J1595" s="181">
        <f t="shared" si="0"/>
        <v>20.187793427230048</v>
      </c>
      <c r="K1595" s="182"/>
      <c r="L1595" s="182"/>
      <c r="M1595" s="182"/>
      <c r="N1595" s="182"/>
    </row>
    <row r="1596" spans="1:14" ht="15.75" customHeight="1" x14ac:dyDescent="0.3">
      <c r="A1596" s="34">
        <v>1595</v>
      </c>
      <c r="B1596" s="34">
        <v>291</v>
      </c>
      <c r="C1596" s="34">
        <v>390</v>
      </c>
      <c r="D1596" s="34">
        <v>5</v>
      </c>
      <c r="E1596" s="179">
        <v>43531</v>
      </c>
      <c r="F1596" s="187">
        <v>5259</v>
      </c>
      <c r="G1596" s="34">
        <v>7287</v>
      </c>
      <c r="H1596" s="180">
        <v>6911</v>
      </c>
      <c r="I1596" s="34">
        <v>8</v>
      </c>
      <c r="J1596" s="181">
        <f t="shared" si="0"/>
        <v>22.760290556900724</v>
      </c>
      <c r="K1596" s="182"/>
      <c r="L1596" s="182"/>
      <c r="M1596" s="182"/>
      <c r="N1596" s="182"/>
    </row>
    <row r="1597" spans="1:14" ht="15.75" customHeight="1" x14ac:dyDescent="0.3">
      <c r="A1597" s="34">
        <v>1596</v>
      </c>
      <c r="B1597" s="34">
        <v>292</v>
      </c>
      <c r="C1597" s="34">
        <v>390</v>
      </c>
      <c r="D1597" s="34">
        <v>5</v>
      </c>
      <c r="E1597" s="179">
        <v>43531</v>
      </c>
      <c r="F1597" s="187">
        <v>5243</v>
      </c>
      <c r="G1597" s="34">
        <v>7232</v>
      </c>
      <c r="H1597" s="180">
        <v>6875</v>
      </c>
      <c r="I1597" s="34"/>
      <c r="J1597" s="181">
        <f t="shared" si="0"/>
        <v>21.875</v>
      </c>
      <c r="K1597" s="182"/>
      <c r="L1597" s="182"/>
      <c r="M1597" s="182"/>
      <c r="N1597" s="182"/>
    </row>
    <row r="1598" spans="1:14" ht="15.75" customHeight="1" x14ac:dyDescent="0.3">
      <c r="A1598" s="34">
        <v>1597</v>
      </c>
      <c r="B1598" s="34">
        <v>293</v>
      </c>
      <c r="C1598" s="34">
        <v>391</v>
      </c>
      <c r="D1598" s="34">
        <v>5</v>
      </c>
      <c r="E1598" s="179">
        <v>43531</v>
      </c>
      <c r="F1598" s="187">
        <v>5203</v>
      </c>
      <c r="G1598" s="34">
        <v>8354</v>
      </c>
      <c r="H1598" s="180">
        <v>7564</v>
      </c>
      <c r="I1598" s="34">
        <v>9</v>
      </c>
      <c r="J1598" s="181">
        <f t="shared" si="0"/>
        <v>33.460398136382892</v>
      </c>
      <c r="K1598" s="182"/>
      <c r="L1598" s="182"/>
      <c r="M1598" s="182"/>
      <c r="N1598" s="182"/>
    </row>
    <row r="1599" spans="1:14" ht="15.75" customHeight="1" x14ac:dyDescent="0.3">
      <c r="A1599" s="34">
        <v>1598</v>
      </c>
      <c r="B1599" s="34">
        <v>294</v>
      </c>
      <c r="C1599" s="34">
        <v>391</v>
      </c>
      <c r="D1599" s="34">
        <v>5</v>
      </c>
      <c r="E1599" s="179">
        <v>43531</v>
      </c>
      <c r="F1599" s="187">
        <v>5223</v>
      </c>
      <c r="G1599" s="34">
        <v>8312</v>
      </c>
      <c r="H1599" s="180">
        <v>7569</v>
      </c>
      <c r="I1599" s="34"/>
      <c r="J1599" s="181">
        <f t="shared" si="0"/>
        <v>31.670929241261721</v>
      </c>
      <c r="K1599" s="182"/>
      <c r="L1599" s="182"/>
      <c r="M1599" s="182"/>
      <c r="N1599" s="182"/>
    </row>
    <row r="1600" spans="1:14" ht="15.75" customHeight="1" x14ac:dyDescent="0.3">
      <c r="A1600" s="34">
        <v>1599</v>
      </c>
      <c r="B1600" s="34">
        <v>295</v>
      </c>
      <c r="C1600" s="34">
        <v>393</v>
      </c>
      <c r="D1600" s="34">
        <v>5</v>
      </c>
      <c r="E1600" s="179">
        <v>43531</v>
      </c>
      <c r="F1600" s="187">
        <v>5221</v>
      </c>
      <c r="G1600" s="34">
        <v>8178</v>
      </c>
      <c r="H1600" s="180">
        <v>7554</v>
      </c>
      <c r="I1600" s="34">
        <v>12</v>
      </c>
      <c r="J1600" s="181">
        <f t="shared" si="0"/>
        <v>26.74667809687098</v>
      </c>
      <c r="K1600" s="182"/>
      <c r="L1600" s="182"/>
      <c r="M1600" s="182"/>
      <c r="N1600" s="182"/>
    </row>
    <row r="1601" spans="1:14" ht="15.75" customHeight="1" x14ac:dyDescent="0.3">
      <c r="A1601" s="34">
        <v>1600</v>
      </c>
      <c r="B1601" s="34">
        <v>296</v>
      </c>
      <c r="C1601" s="34">
        <v>393</v>
      </c>
      <c r="D1601" s="34">
        <v>5</v>
      </c>
      <c r="E1601" s="179">
        <v>43531</v>
      </c>
      <c r="F1601" s="187">
        <v>5271</v>
      </c>
      <c r="G1601" s="34">
        <v>8103</v>
      </c>
      <c r="H1601" s="180">
        <v>7496</v>
      </c>
      <c r="I1601" s="34"/>
      <c r="J1601" s="181">
        <f t="shared" si="0"/>
        <v>27.280898876404496</v>
      </c>
      <c r="K1601" s="182"/>
      <c r="L1601" s="182"/>
      <c r="M1601" s="182"/>
      <c r="N1601" s="182"/>
    </row>
    <row r="1602" spans="1:14" ht="15.75" customHeight="1" x14ac:dyDescent="0.3">
      <c r="A1602" s="34">
        <v>1601</v>
      </c>
      <c r="B1602" s="34">
        <v>297</v>
      </c>
      <c r="C1602" s="34">
        <v>394</v>
      </c>
      <c r="D1602" s="34">
        <v>5</v>
      </c>
      <c r="E1602" s="179">
        <v>43531</v>
      </c>
      <c r="F1602" s="187">
        <v>5213</v>
      </c>
      <c r="G1602" s="34">
        <v>8856</v>
      </c>
      <c r="H1602" s="180">
        <v>8165</v>
      </c>
      <c r="I1602" s="34">
        <v>9</v>
      </c>
      <c r="J1602" s="181">
        <f t="shared" si="0"/>
        <v>23.407859078590786</v>
      </c>
      <c r="K1602" s="182"/>
      <c r="L1602" s="182"/>
      <c r="M1602" s="182"/>
      <c r="N1602" s="182"/>
    </row>
    <row r="1603" spans="1:14" ht="15.75" customHeight="1" x14ac:dyDescent="0.3">
      <c r="A1603" s="34">
        <v>1602</v>
      </c>
      <c r="B1603" s="34">
        <v>298</v>
      </c>
      <c r="C1603" s="34">
        <v>394</v>
      </c>
      <c r="D1603" s="34">
        <v>5</v>
      </c>
      <c r="E1603" s="179">
        <v>43531</v>
      </c>
      <c r="F1603" s="187">
        <v>5210</v>
      </c>
      <c r="G1603" s="34">
        <v>8834</v>
      </c>
      <c r="H1603" s="180">
        <v>8183</v>
      </c>
      <c r="I1603" s="34"/>
      <c r="J1603" s="181">
        <f t="shared" si="0"/>
        <v>21.897073662966701</v>
      </c>
      <c r="K1603" s="182"/>
      <c r="L1603" s="182"/>
      <c r="M1603" s="182"/>
      <c r="N1603" s="182"/>
    </row>
    <row r="1604" spans="1:14" ht="15.75" customHeight="1" x14ac:dyDescent="0.3">
      <c r="A1604" s="34">
        <v>1603</v>
      </c>
      <c r="B1604" s="34">
        <v>299</v>
      </c>
      <c r="C1604" s="34">
        <v>395</v>
      </c>
      <c r="D1604" s="34">
        <v>5</v>
      </c>
      <c r="E1604" s="179">
        <v>43531</v>
      </c>
      <c r="F1604" s="187">
        <v>5236</v>
      </c>
      <c r="G1604" s="34">
        <v>8250</v>
      </c>
      <c r="H1604" s="180">
        <v>7559</v>
      </c>
      <c r="I1604" s="34">
        <v>9</v>
      </c>
      <c r="J1604" s="181">
        <f t="shared" si="0"/>
        <v>29.746018080068875</v>
      </c>
      <c r="K1604" s="182"/>
      <c r="L1604" s="182"/>
      <c r="M1604" s="182"/>
      <c r="N1604" s="182"/>
    </row>
    <row r="1605" spans="1:14" ht="15.75" customHeight="1" x14ac:dyDescent="0.3">
      <c r="A1605" s="34">
        <v>1604</v>
      </c>
      <c r="B1605" s="34">
        <v>300</v>
      </c>
      <c r="C1605" s="34">
        <v>395</v>
      </c>
      <c r="D1605" s="34">
        <v>5</v>
      </c>
      <c r="E1605" s="179">
        <v>43531</v>
      </c>
      <c r="F1605" s="187">
        <v>5223</v>
      </c>
      <c r="G1605" s="34">
        <v>8189</v>
      </c>
      <c r="H1605" s="180">
        <v>7518</v>
      </c>
      <c r="I1605" s="34"/>
      <c r="J1605" s="181">
        <f t="shared" si="0"/>
        <v>29.23747276688453</v>
      </c>
      <c r="K1605" s="182"/>
      <c r="L1605" s="182"/>
      <c r="M1605" s="182"/>
      <c r="N1605" s="182"/>
    </row>
    <row r="1606" spans="1:14" ht="15.75" customHeight="1" x14ac:dyDescent="0.3">
      <c r="A1606" s="34">
        <v>1605</v>
      </c>
      <c r="B1606" s="34">
        <v>301</v>
      </c>
      <c r="C1606" s="34">
        <v>396</v>
      </c>
      <c r="D1606" s="34">
        <v>5</v>
      </c>
      <c r="E1606" s="179">
        <v>43531</v>
      </c>
      <c r="F1606" s="187">
        <v>5241</v>
      </c>
      <c r="G1606" s="34">
        <v>7330</v>
      </c>
      <c r="H1606" s="180">
        <v>6851</v>
      </c>
      <c r="I1606" s="34">
        <v>7</v>
      </c>
      <c r="J1606" s="181">
        <f t="shared" si="0"/>
        <v>29.751552795031056</v>
      </c>
      <c r="K1606" s="182"/>
      <c r="L1606" s="182"/>
      <c r="M1606" s="182"/>
      <c r="N1606" s="182"/>
    </row>
    <row r="1607" spans="1:14" ht="15.75" customHeight="1" x14ac:dyDescent="0.3">
      <c r="A1607" s="34">
        <v>1606</v>
      </c>
      <c r="B1607" s="34">
        <v>302</v>
      </c>
      <c r="C1607" s="34">
        <v>396</v>
      </c>
      <c r="D1607" s="34">
        <v>5</v>
      </c>
      <c r="E1607" s="179">
        <v>43531</v>
      </c>
      <c r="F1607" s="187">
        <v>5225</v>
      </c>
      <c r="G1607" s="34">
        <v>7424</v>
      </c>
      <c r="H1607" s="180">
        <v>6928</v>
      </c>
      <c r="I1607" s="34"/>
      <c r="J1607" s="181">
        <f t="shared" si="0"/>
        <v>29.125073399882563</v>
      </c>
      <c r="K1607" s="182"/>
      <c r="L1607" s="182"/>
      <c r="M1607" s="182"/>
      <c r="N1607" s="182"/>
    </row>
    <row r="1608" spans="1:14" ht="15.75" customHeight="1" x14ac:dyDescent="0.3">
      <c r="A1608" s="34">
        <v>1607</v>
      </c>
      <c r="B1608" s="34">
        <v>303</v>
      </c>
      <c r="C1608" s="34">
        <v>397</v>
      </c>
      <c r="D1608" s="34">
        <v>5</v>
      </c>
      <c r="E1608" s="179">
        <v>43531</v>
      </c>
      <c r="F1608" s="187">
        <v>5303</v>
      </c>
      <c r="G1608" s="34">
        <v>8737</v>
      </c>
      <c r="H1608" s="180">
        <v>8214</v>
      </c>
      <c r="I1608" s="34">
        <v>8</v>
      </c>
      <c r="J1608" s="181">
        <f t="shared" si="0"/>
        <v>17.966334592923396</v>
      </c>
      <c r="K1608" s="182"/>
      <c r="L1608" s="182"/>
      <c r="M1608" s="182"/>
      <c r="N1608" s="182"/>
    </row>
    <row r="1609" spans="1:14" ht="15.75" customHeight="1" x14ac:dyDescent="0.3">
      <c r="A1609" s="34">
        <v>1608</v>
      </c>
      <c r="B1609" s="34">
        <v>304</v>
      </c>
      <c r="C1609" s="34">
        <v>397</v>
      </c>
      <c r="D1609" s="34">
        <v>5</v>
      </c>
      <c r="E1609" s="179">
        <v>43531</v>
      </c>
      <c r="F1609" s="187">
        <v>5212</v>
      </c>
      <c r="G1609" s="34">
        <v>8448</v>
      </c>
      <c r="H1609" s="180">
        <v>7961</v>
      </c>
      <c r="I1609" s="34"/>
      <c r="J1609" s="181">
        <f t="shared" si="0"/>
        <v>17.715532921062206</v>
      </c>
      <c r="K1609" s="182"/>
      <c r="L1609" s="182"/>
      <c r="M1609" s="182"/>
      <c r="N1609" s="182"/>
    </row>
    <row r="1610" spans="1:14" ht="15.75" customHeight="1" x14ac:dyDescent="0.3">
      <c r="A1610" s="34">
        <v>1609</v>
      </c>
      <c r="B1610" s="34">
        <v>305</v>
      </c>
      <c r="C1610" s="34">
        <v>398</v>
      </c>
      <c r="D1610" s="34">
        <v>5</v>
      </c>
      <c r="E1610" s="179">
        <v>43531</v>
      </c>
      <c r="F1610" s="187">
        <v>5301</v>
      </c>
      <c r="G1610" s="34">
        <v>7881</v>
      </c>
      <c r="H1610" s="180">
        <v>7315</v>
      </c>
      <c r="I1610" s="34">
        <v>9</v>
      </c>
      <c r="J1610" s="181">
        <f t="shared" si="0"/>
        <v>28.103277060575969</v>
      </c>
      <c r="K1610" s="182"/>
      <c r="L1610" s="182"/>
      <c r="M1610" s="182"/>
      <c r="N1610" s="182"/>
    </row>
    <row r="1611" spans="1:14" ht="15.75" customHeight="1" x14ac:dyDescent="0.3">
      <c r="A1611" s="34">
        <v>1610</v>
      </c>
      <c r="B1611" s="34">
        <v>306</v>
      </c>
      <c r="C1611" s="34">
        <v>398</v>
      </c>
      <c r="D1611" s="34">
        <v>5</v>
      </c>
      <c r="E1611" s="179">
        <v>43531</v>
      </c>
      <c r="F1611" s="187">
        <v>5254</v>
      </c>
      <c r="G1611" s="34">
        <v>7817</v>
      </c>
      <c r="H1611" s="180">
        <v>7273</v>
      </c>
      <c r="I1611" s="34"/>
      <c r="J1611" s="181">
        <f t="shared" si="0"/>
        <v>26.944031698860822</v>
      </c>
      <c r="K1611" s="182"/>
      <c r="L1611" s="182"/>
      <c r="M1611" s="182"/>
      <c r="N1611" s="182"/>
    </row>
    <row r="1612" spans="1:14" ht="15.75" customHeight="1" x14ac:dyDescent="0.3">
      <c r="A1612" s="34">
        <v>1611</v>
      </c>
      <c r="B1612" s="34">
        <v>307</v>
      </c>
      <c r="C1612" s="34">
        <v>400</v>
      </c>
      <c r="D1612" s="34">
        <v>5</v>
      </c>
      <c r="E1612" s="179">
        <v>43531</v>
      </c>
      <c r="F1612" s="187">
        <v>5223</v>
      </c>
      <c r="G1612" s="34">
        <v>8155</v>
      </c>
      <c r="H1612" s="180">
        <v>7636</v>
      </c>
      <c r="I1612" s="34">
        <v>10</v>
      </c>
      <c r="J1612" s="181">
        <f t="shared" si="0"/>
        <v>21.508495648570243</v>
      </c>
      <c r="K1612" s="182"/>
      <c r="L1612" s="182"/>
      <c r="M1612" s="182"/>
      <c r="N1612" s="182"/>
    </row>
    <row r="1613" spans="1:14" ht="15.75" customHeight="1" x14ac:dyDescent="0.3">
      <c r="A1613" s="34">
        <v>1612</v>
      </c>
      <c r="B1613" s="34">
        <v>308</v>
      </c>
      <c r="C1613" s="34">
        <v>400</v>
      </c>
      <c r="D1613" s="34">
        <v>5</v>
      </c>
      <c r="E1613" s="179">
        <v>43531</v>
      </c>
      <c r="F1613" s="187">
        <v>5201</v>
      </c>
      <c r="G1613" s="34">
        <v>8181</v>
      </c>
      <c r="H1613" s="180">
        <v>7675</v>
      </c>
      <c r="I1613" s="34"/>
      <c r="J1613" s="181">
        <f t="shared" si="0"/>
        <v>20.452708164915119</v>
      </c>
      <c r="K1613" s="182"/>
      <c r="L1613" s="182"/>
      <c r="M1613" s="182"/>
      <c r="N1613" s="182"/>
    </row>
    <row r="1614" spans="1:14" ht="15.75" customHeight="1" x14ac:dyDescent="0.3">
      <c r="A1614" s="34">
        <v>1613</v>
      </c>
      <c r="B1614" s="34">
        <v>309</v>
      </c>
      <c r="C1614" s="34">
        <v>401</v>
      </c>
      <c r="D1614" s="34">
        <v>5</v>
      </c>
      <c r="E1614" s="179">
        <v>43531</v>
      </c>
      <c r="F1614" s="187">
        <v>5237</v>
      </c>
      <c r="G1614" s="34">
        <v>7676</v>
      </c>
      <c r="H1614" s="180">
        <v>7227</v>
      </c>
      <c r="I1614" s="34">
        <v>8</v>
      </c>
      <c r="J1614" s="181">
        <f t="shared" si="0"/>
        <v>22.562814070351759</v>
      </c>
      <c r="K1614" s="182"/>
      <c r="L1614" s="182"/>
      <c r="M1614" s="182"/>
      <c r="N1614" s="182"/>
    </row>
    <row r="1615" spans="1:14" ht="15.75" customHeight="1" x14ac:dyDescent="0.3">
      <c r="A1615" s="34">
        <v>1614</v>
      </c>
      <c r="B1615" s="34">
        <v>310</v>
      </c>
      <c r="C1615" s="34">
        <v>401</v>
      </c>
      <c r="D1615" s="34">
        <v>5</v>
      </c>
      <c r="E1615" s="179">
        <v>43531</v>
      </c>
      <c r="F1615" s="187">
        <v>5231</v>
      </c>
      <c r="G1615" s="34">
        <v>7972</v>
      </c>
      <c r="H1615" s="180">
        <v>7486</v>
      </c>
      <c r="I1615" s="34"/>
      <c r="J1615" s="181">
        <f t="shared" si="0"/>
        <v>21.552106430155209</v>
      </c>
      <c r="K1615" s="182"/>
      <c r="L1615" s="182"/>
      <c r="M1615" s="182"/>
      <c r="N1615" s="182"/>
    </row>
    <row r="1616" spans="1:14" ht="15.75" customHeight="1" x14ac:dyDescent="0.3">
      <c r="A1616" s="34">
        <v>1615</v>
      </c>
      <c r="B1616" s="34">
        <v>311</v>
      </c>
      <c r="C1616" s="34">
        <v>402</v>
      </c>
      <c r="D1616" s="34">
        <v>5</v>
      </c>
      <c r="E1616" s="179">
        <v>43531</v>
      </c>
      <c r="F1616" s="187">
        <v>5222</v>
      </c>
      <c r="G1616" s="34">
        <v>9297</v>
      </c>
      <c r="H1616" s="180">
        <v>8279</v>
      </c>
      <c r="I1616" s="34">
        <v>10</v>
      </c>
      <c r="J1616" s="181">
        <f t="shared" si="0"/>
        <v>33.3006215243703</v>
      </c>
      <c r="K1616" s="182"/>
      <c r="L1616" s="182"/>
      <c r="M1616" s="182"/>
      <c r="N1616" s="182"/>
    </row>
    <row r="1617" spans="1:14" ht="15.75" customHeight="1" x14ac:dyDescent="0.3">
      <c r="A1617" s="34">
        <v>1616</v>
      </c>
      <c r="B1617" s="34">
        <v>312</v>
      </c>
      <c r="C1617" s="34">
        <v>402</v>
      </c>
      <c r="D1617" s="34">
        <v>5</v>
      </c>
      <c r="E1617" s="179">
        <v>43531</v>
      </c>
      <c r="F1617" s="187">
        <v>5239</v>
      </c>
      <c r="G1617" s="34">
        <v>9337</v>
      </c>
      <c r="H1617" s="180">
        <v>8357</v>
      </c>
      <c r="I1617" s="34"/>
      <c r="J1617" s="181">
        <f t="shared" si="0"/>
        <v>31.430404105195635</v>
      </c>
      <c r="K1617" s="182"/>
      <c r="L1617" s="182"/>
      <c r="M1617" s="182"/>
      <c r="N1617" s="182"/>
    </row>
    <row r="1618" spans="1:14" ht="15.75" customHeight="1" x14ac:dyDescent="0.3">
      <c r="A1618" s="34">
        <v>1617</v>
      </c>
      <c r="B1618" s="34">
        <v>313</v>
      </c>
      <c r="C1618" s="34">
        <v>404</v>
      </c>
      <c r="D1618" s="34">
        <v>5</v>
      </c>
      <c r="E1618" s="179">
        <v>43531</v>
      </c>
      <c r="F1618" s="187">
        <v>5188</v>
      </c>
      <c r="G1618" s="34">
        <v>7870</v>
      </c>
      <c r="H1618" s="180">
        <v>7371</v>
      </c>
      <c r="I1618" s="34">
        <v>8</v>
      </c>
      <c r="J1618" s="181">
        <f t="shared" si="0"/>
        <v>22.858451672010993</v>
      </c>
      <c r="K1618" s="182"/>
      <c r="L1618" s="182"/>
      <c r="M1618" s="182"/>
      <c r="N1618" s="182"/>
    </row>
    <row r="1619" spans="1:14" ht="15.75" customHeight="1" x14ac:dyDescent="0.3">
      <c r="A1619" s="34">
        <v>1618</v>
      </c>
      <c r="B1619" s="34">
        <v>314</v>
      </c>
      <c r="C1619" s="34">
        <v>404</v>
      </c>
      <c r="D1619" s="34">
        <v>5</v>
      </c>
      <c r="E1619" s="179">
        <v>43531</v>
      </c>
      <c r="F1619" s="187">
        <v>5225</v>
      </c>
      <c r="G1619" s="34">
        <v>7886</v>
      </c>
      <c r="H1619" s="180">
        <v>7394</v>
      </c>
      <c r="I1619" s="34"/>
      <c r="J1619" s="181">
        <f t="shared" si="0"/>
        <v>22.683264177040112</v>
      </c>
      <c r="K1619" s="182"/>
      <c r="L1619" s="182"/>
      <c r="M1619" s="182"/>
      <c r="N1619" s="182"/>
    </row>
    <row r="1620" spans="1:14" ht="15.75" customHeight="1" x14ac:dyDescent="0.3">
      <c r="A1620" s="34">
        <v>1619</v>
      </c>
      <c r="B1620" s="34">
        <v>315</v>
      </c>
      <c r="C1620" s="34">
        <v>405</v>
      </c>
      <c r="D1620" s="34">
        <v>5</v>
      </c>
      <c r="E1620" s="179">
        <v>43531</v>
      </c>
      <c r="F1620" s="187">
        <v>5198</v>
      </c>
      <c r="G1620" s="34">
        <v>7361</v>
      </c>
      <c r="H1620" s="180">
        <v>6976</v>
      </c>
      <c r="I1620" s="34">
        <v>6</v>
      </c>
      <c r="J1620" s="181">
        <f t="shared" si="0"/>
        <v>21.653543307086615</v>
      </c>
      <c r="K1620" s="182"/>
      <c r="L1620" s="182"/>
      <c r="M1620" s="182"/>
      <c r="N1620" s="182"/>
    </row>
    <row r="1621" spans="1:14" ht="15.75" customHeight="1" x14ac:dyDescent="0.3">
      <c r="A1621" s="34">
        <v>1620</v>
      </c>
      <c r="B1621" s="34">
        <v>316</v>
      </c>
      <c r="C1621" s="34">
        <v>405</v>
      </c>
      <c r="D1621" s="34">
        <v>5</v>
      </c>
      <c r="E1621" s="179">
        <v>43531</v>
      </c>
      <c r="F1621" s="187">
        <v>5239</v>
      </c>
      <c r="G1621" s="34">
        <v>7061</v>
      </c>
      <c r="H1621" s="180">
        <v>6736</v>
      </c>
      <c r="I1621" s="34"/>
      <c r="J1621" s="181">
        <f t="shared" si="0"/>
        <v>21.710086840347362</v>
      </c>
      <c r="K1621" s="182"/>
      <c r="L1621" s="182"/>
      <c r="M1621" s="182"/>
      <c r="N1621" s="182"/>
    </row>
    <row r="1622" spans="1:14" ht="15.75" customHeight="1" x14ac:dyDescent="0.3">
      <c r="A1622" s="34">
        <v>1621</v>
      </c>
      <c r="B1622" s="34">
        <v>317</v>
      </c>
      <c r="C1622" s="34">
        <v>406</v>
      </c>
      <c r="D1622" s="34">
        <v>5</v>
      </c>
      <c r="E1622" s="179">
        <v>43531</v>
      </c>
      <c r="F1622" s="187">
        <v>5209</v>
      </c>
      <c r="G1622" s="34">
        <v>7929</v>
      </c>
      <c r="H1622" s="180">
        <v>7539</v>
      </c>
      <c r="I1622" s="34">
        <v>9</v>
      </c>
      <c r="J1622" s="181">
        <f t="shared" si="0"/>
        <v>16.738197424892704</v>
      </c>
      <c r="K1622" s="182"/>
      <c r="L1622" s="182"/>
      <c r="M1622" s="182"/>
      <c r="N1622" s="182"/>
    </row>
    <row r="1623" spans="1:14" ht="15.75" customHeight="1" x14ac:dyDescent="0.3">
      <c r="A1623" s="34">
        <v>1622</v>
      </c>
      <c r="B1623" s="34">
        <v>318</v>
      </c>
      <c r="C1623" s="34">
        <v>406</v>
      </c>
      <c r="D1623" s="34">
        <v>5</v>
      </c>
      <c r="E1623" s="179">
        <v>43531</v>
      </c>
      <c r="F1623" s="187">
        <v>5240</v>
      </c>
      <c r="G1623" s="34">
        <v>7830</v>
      </c>
      <c r="H1623" s="180">
        <v>7460</v>
      </c>
      <c r="I1623" s="34"/>
      <c r="J1623" s="181">
        <f t="shared" si="0"/>
        <v>16.666666666666664</v>
      </c>
      <c r="K1623" s="182"/>
      <c r="L1623" s="182"/>
      <c r="M1623" s="182"/>
      <c r="N1623" s="182"/>
    </row>
    <row r="1624" spans="1:14" ht="15.75" customHeight="1" x14ac:dyDescent="0.3">
      <c r="A1624" s="34">
        <v>1623</v>
      </c>
      <c r="B1624" s="34">
        <v>319</v>
      </c>
      <c r="C1624" s="34">
        <v>407</v>
      </c>
      <c r="D1624" s="34">
        <v>5</v>
      </c>
      <c r="E1624" s="179">
        <v>43531</v>
      </c>
      <c r="F1624" s="187">
        <v>5245</v>
      </c>
      <c r="G1624" s="34">
        <v>8624</v>
      </c>
      <c r="H1624" s="180">
        <v>7812</v>
      </c>
      <c r="I1624" s="34">
        <v>11</v>
      </c>
      <c r="J1624" s="181">
        <f t="shared" si="0"/>
        <v>31.632255551227111</v>
      </c>
      <c r="K1624" s="182"/>
      <c r="L1624" s="182"/>
      <c r="M1624" s="182"/>
      <c r="N1624" s="182"/>
    </row>
    <row r="1625" spans="1:14" ht="15.75" customHeight="1" x14ac:dyDescent="0.3">
      <c r="A1625" s="34">
        <v>1624</v>
      </c>
      <c r="B1625" s="34">
        <v>320</v>
      </c>
      <c r="C1625" s="34">
        <v>407</v>
      </c>
      <c r="D1625" s="34">
        <v>5</v>
      </c>
      <c r="E1625" s="179">
        <v>43531</v>
      </c>
      <c r="F1625" s="187">
        <v>5238</v>
      </c>
      <c r="G1625" s="34">
        <v>8205</v>
      </c>
      <c r="H1625" s="180">
        <v>7539</v>
      </c>
      <c r="I1625" s="34"/>
      <c r="J1625" s="181">
        <f t="shared" si="0"/>
        <v>28.943937418513688</v>
      </c>
      <c r="K1625" s="182"/>
      <c r="L1625" s="182"/>
      <c r="M1625" s="182"/>
      <c r="N1625" s="182"/>
    </row>
    <row r="1626" spans="1:14" ht="15.75" customHeight="1" x14ac:dyDescent="0.3">
      <c r="A1626" s="34">
        <v>1625</v>
      </c>
      <c r="B1626" s="34">
        <v>321</v>
      </c>
      <c r="C1626" s="34">
        <v>410</v>
      </c>
      <c r="D1626" s="34">
        <v>5</v>
      </c>
      <c r="E1626" s="179">
        <v>43531</v>
      </c>
      <c r="F1626" s="187">
        <v>5258</v>
      </c>
      <c r="G1626" s="34">
        <v>7836</v>
      </c>
      <c r="H1626" s="180">
        <v>7429</v>
      </c>
      <c r="I1626" s="34">
        <v>9</v>
      </c>
      <c r="J1626" s="181">
        <f t="shared" si="0"/>
        <v>18.747121142330723</v>
      </c>
      <c r="K1626" s="182"/>
      <c r="L1626" s="182"/>
      <c r="M1626" s="182"/>
      <c r="N1626" s="182"/>
    </row>
    <row r="1627" spans="1:14" ht="15.75" customHeight="1" x14ac:dyDescent="0.3">
      <c r="A1627" s="34">
        <v>1626</v>
      </c>
      <c r="B1627" s="34">
        <v>322</v>
      </c>
      <c r="C1627" s="34">
        <v>410</v>
      </c>
      <c r="D1627" s="34">
        <v>5</v>
      </c>
      <c r="E1627" s="179">
        <v>43531</v>
      </c>
      <c r="F1627" s="187">
        <v>5219</v>
      </c>
      <c r="G1627" s="34">
        <v>7665</v>
      </c>
      <c r="H1627" s="180">
        <v>7288</v>
      </c>
      <c r="I1627" s="34"/>
      <c r="J1627" s="181">
        <f t="shared" si="0"/>
        <v>18.221362977283711</v>
      </c>
      <c r="K1627" s="182"/>
      <c r="L1627" s="182"/>
      <c r="M1627" s="182"/>
      <c r="N1627" s="182"/>
    </row>
    <row r="1628" spans="1:14" ht="15.75" customHeight="1" x14ac:dyDescent="0.3">
      <c r="A1628" s="34">
        <v>1627</v>
      </c>
      <c r="B1628" s="34">
        <v>323</v>
      </c>
      <c r="C1628" s="34">
        <v>413</v>
      </c>
      <c r="D1628" s="34">
        <v>5</v>
      </c>
      <c r="E1628" s="179">
        <v>43531</v>
      </c>
      <c r="F1628" s="187">
        <v>5241</v>
      </c>
      <c r="G1628" s="34">
        <v>8156</v>
      </c>
      <c r="H1628" s="180">
        <v>7507</v>
      </c>
      <c r="I1628" s="34">
        <v>6</v>
      </c>
      <c r="J1628" s="181">
        <f t="shared" si="0"/>
        <v>28.640776699029125</v>
      </c>
      <c r="K1628" s="182"/>
      <c r="L1628" s="182"/>
      <c r="M1628" s="182"/>
      <c r="N1628" s="182"/>
    </row>
    <row r="1629" spans="1:14" ht="15.75" customHeight="1" x14ac:dyDescent="0.3">
      <c r="A1629" s="34">
        <v>1628</v>
      </c>
      <c r="B1629" s="34">
        <v>324</v>
      </c>
      <c r="C1629" s="34">
        <v>413</v>
      </c>
      <c r="D1629" s="34">
        <v>5</v>
      </c>
      <c r="E1629" s="179">
        <v>43531</v>
      </c>
      <c r="F1629" s="187">
        <v>5265</v>
      </c>
      <c r="G1629" s="34">
        <v>8272</v>
      </c>
      <c r="H1629" s="180">
        <v>7604</v>
      </c>
      <c r="I1629" s="34"/>
      <c r="J1629" s="181">
        <f t="shared" si="0"/>
        <v>28.559213339033775</v>
      </c>
      <c r="K1629" s="182"/>
      <c r="L1629" s="182"/>
      <c r="M1629" s="182"/>
      <c r="N1629" s="182"/>
    </row>
    <row r="1630" spans="1:14" ht="15.75" customHeight="1" x14ac:dyDescent="0.3">
      <c r="A1630" s="34">
        <v>1629</v>
      </c>
      <c r="B1630" s="34">
        <v>325</v>
      </c>
      <c r="C1630" s="34">
        <v>417</v>
      </c>
      <c r="D1630" s="34">
        <v>5</v>
      </c>
      <c r="E1630" s="179">
        <v>43531</v>
      </c>
      <c r="F1630" s="187">
        <v>5236</v>
      </c>
      <c r="G1630" s="34">
        <v>7596</v>
      </c>
      <c r="H1630" s="180">
        <v>7222</v>
      </c>
      <c r="I1630" s="34">
        <v>7</v>
      </c>
      <c r="J1630" s="181">
        <f t="shared" si="0"/>
        <v>18.831822759315205</v>
      </c>
      <c r="K1630" s="182"/>
      <c r="L1630" s="182"/>
      <c r="M1630" s="182"/>
      <c r="N1630" s="182"/>
    </row>
    <row r="1631" spans="1:14" ht="15.75" customHeight="1" x14ac:dyDescent="0.3">
      <c r="A1631" s="34">
        <v>1630</v>
      </c>
      <c r="B1631" s="34">
        <v>326</v>
      </c>
      <c r="C1631" s="34">
        <v>417</v>
      </c>
      <c r="D1631" s="34">
        <v>5</v>
      </c>
      <c r="E1631" s="179">
        <v>43531</v>
      </c>
      <c r="F1631" s="187">
        <v>5256</v>
      </c>
      <c r="G1631" s="34">
        <v>7459</v>
      </c>
      <c r="H1631" s="180">
        <v>7111</v>
      </c>
      <c r="I1631" s="34"/>
      <c r="J1631" s="181">
        <f t="shared" si="0"/>
        <v>18.760107816711592</v>
      </c>
      <c r="K1631" s="182"/>
      <c r="L1631" s="182"/>
      <c r="M1631" s="182"/>
      <c r="N1631" s="182"/>
    </row>
    <row r="1632" spans="1:14" ht="15.75" customHeight="1" x14ac:dyDescent="0.3">
      <c r="A1632" s="34">
        <v>1631</v>
      </c>
      <c r="B1632" s="34">
        <v>327</v>
      </c>
      <c r="C1632" s="34">
        <v>420</v>
      </c>
      <c r="D1632" s="34">
        <v>5</v>
      </c>
      <c r="E1632" s="179">
        <v>43531</v>
      </c>
      <c r="F1632" s="187">
        <v>5275</v>
      </c>
      <c r="G1632" s="34">
        <v>7900</v>
      </c>
      <c r="H1632" s="180">
        <v>7389</v>
      </c>
      <c r="I1632" s="34">
        <v>8</v>
      </c>
      <c r="J1632" s="181">
        <f t="shared" si="0"/>
        <v>24.172185430463578</v>
      </c>
      <c r="K1632" s="182"/>
      <c r="L1632" s="182"/>
      <c r="M1632" s="182"/>
      <c r="N1632" s="182"/>
    </row>
    <row r="1633" spans="1:14" ht="15.75" customHeight="1" x14ac:dyDescent="0.3">
      <c r="A1633" s="34">
        <v>1632</v>
      </c>
      <c r="B1633" s="34">
        <v>328</v>
      </c>
      <c r="C1633" s="34">
        <v>420</v>
      </c>
      <c r="D1633" s="34">
        <v>5</v>
      </c>
      <c r="E1633" s="179">
        <v>43531</v>
      </c>
      <c r="F1633" s="187">
        <v>5350</v>
      </c>
      <c r="G1633" s="34">
        <v>7890</v>
      </c>
      <c r="H1633" s="180">
        <v>7390</v>
      </c>
      <c r="I1633" s="34"/>
      <c r="J1633" s="181">
        <f t="shared" si="0"/>
        <v>24.509803921568626</v>
      </c>
      <c r="K1633" s="182"/>
      <c r="L1633" s="182"/>
      <c r="M1633" s="182"/>
      <c r="N1633" s="182"/>
    </row>
    <row r="1634" spans="1:14" ht="15.75" customHeight="1" x14ac:dyDescent="0.3">
      <c r="A1634" s="34">
        <v>1633</v>
      </c>
      <c r="B1634" s="34">
        <v>329</v>
      </c>
      <c r="C1634" s="34">
        <v>422</v>
      </c>
      <c r="D1634" s="34">
        <v>5</v>
      </c>
      <c r="E1634" s="179">
        <v>43531</v>
      </c>
      <c r="F1634" s="187">
        <v>5215</v>
      </c>
      <c r="G1634" s="34">
        <v>8211</v>
      </c>
      <c r="H1634" s="180">
        <v>7456</v>
      </c>
      <c r="I1634" s="34">
        <v>8</v>
      </c>
      <c r="J1634" s="181">
        <f t="shared" si="0"/>
        <v>33.690316822846945</v>
      </c>
      <c r="K1634" s="182"/>
      <c r="L1634" s="182"/>
      <c r="M1634" s="182"/>
      <c r="N1634" s="182"/>
    </row>
    <row r="1635" spans="1:14" ht="15.75" customHeight="1" x14ac:dyDescent="0.3">
      <c r="A1635" s="34">
        <v>1634</v>
      </c>
      <c r="B1635" s="34">
        <v>330</v>
      </c>
      <c r="C1635" s="34">
        <v>422</v>
      </c>
      <c r="D1635" s="34">
        <v>5</v>
      </c>
      <c r="E1635" s="179">
        <v>43531</v>
      </c>
      <c r="F1635" s="187">
        <v>5277</v>
      </c>
      <c r="G1635" s="34">
        <v>8224</v>
      </c>
      <c r="H1635" s="180">
        <v>7520</v>
      </c>
      <c r="I1635" s="34"/>
      <c r="J1635" s="181">
        <f t="shared" si="0"/>
        <v>31.386535889433791</v>
      </c>
      <c r="K1635" s="182"/>
      <c r="L1635" s="182"/>
      <c r="M1635" s="182"/>
      <c r="N1635" s="182"/>
    </row>
    <row r="1636" spans="1:14" ht="15.75" customHeight="1" x14ac:dyDescent="0.3">
      <c r="A1636" s="34">
        <v>1635</v>
      </c>
      <c r="B1636" s="34">
        <v>331</v>
      </c>
      <c r="C1636" s="34">
        <v>425</v>
      </c>
      <c r="D1636" s="34">
        <v>5</v>
      </c>
      <c r="E1636" s="179">
        <v>43531</v>
      </c>
      <c r="F1636" s="187">
        <v>5265</v>
      </c>
      <c r="G1636" s="34">
        <v>8460</v>
      </c>
      <c r="H1636" s="180">
        <v>7683</v>
      </c>
      <c r="I1636" s="34">
        <v>7</v>
      </c>
      <c r="J1636" s="181">
        <f t="shared" si="0"/>
        <v>32.133995037220842</v>
      </c>
      <c r="K1636" s="182"/>
      <c r="L1636" s="182"/>
      <c r="M1636" s="182"/>
      <c r="N1636" s="182"/>
    </row>
    <row r="1637" spans="1:14" ht="15.75" customHeight="1" x14ac:dyDescent="0.3">
      <c r="A1637" s="34">
        <v>1636</v>
      </c>
      <c r="B1637" s="34">
        <v>332</v>
      </c>
      <c r="C1637" s="34">
        <v>425</v>
      </c>
      <c r="D1637" s="34">
        <v>5</v>
      </c>
      <c r="E1637" s="179">
        <v>43531</v>
      </c>
      <c r="F1637" s="187">
        <v>5252</v>
      </c>
      <c r="G1637" s="34">
        <v>8346</v>
      </c>
      <c r="H1637" s="180">
        <v>7568</v>
      </c>
      <c r="I1637" s="34"/>
      <c r="J1637" s="181">
        <f t="shared" si="0"/>
        <v>33.592400690846283</v>
      </c>
      <c r="K1637" s="182"/>
      <c r="L1637" s="182"/>
      <c r="M1637" s="182"/>
      <c r="N1637" s="182"/>
    </row>
    <row r="1638" spans="1:14" ht="15.75" customHeight="1" x14ac:dyDescent="0.3">
      <c r="A1638" s="34">
        <v>1637</v>
      </c>
      <c r="B1638" s="34">
        <v>333</v>
      </c>
      <c r="C1638" s="34">
        <v>426</v>
      </c>
      <c r="D1638" s="34">
        <v>5</v>
      </c>
      <c r="E1638" s="179">
        <v>43531</v>
      </c>
      <c r="F1638" s="187">
        <v>5211</v>
      </c>
      <c r="G1638" s="34">
        <v>7950</v>
      </c>
      <c r="H1638" s="180">
        <v>7428</v>
      </c>
      <c r="I1638" s="34">
        <v>8</v>
      </c>
      <c r="J1638" s="181">
        <f t="shared" si="0"/>
        <v>23.545331529093367</v>
      </c>
      <c r="K1638" s="182"/>
      <c r="L1638" s="182"/>
      <c r="M1638" s="182"/>
      <c r="N1638" s="182"/>
    </row>
    <row r="1639" spans="1:14" ht="15.75" customHeight="1" x14ac:dyDescent="0.3">
      <c r="A1639" s="34">
        <v>1638</v>
      </c>
      <c r="B1639" s="34">
        <v>334</v>
      </c>
      <c r="C1639" s="34">
        <v>426</v>
      </c>
      <c r="D1639" s="34">
        <v>5</v>
      </c>
      <c r="E1639" s="179">
        <v>43531</v>
      </c>
      <c r="F1639" s="187">
        <v>5171</v>
      </c>
      <c r="G1639" s="34">
        <v>7725</v>
      </c>
      <c r="H1639" s="180">
        <v>7252</v>
      </c>
      <c r="I1639" s="34"/>
      <c r="J1639" s="181">
        <f t="shared" si="0"/>
        <v>22.729456991830851</v>
      </c>
      <c r="K1639" s="182"/>
      <c r="L1639" s="182"/>
      <c r="M1639" s="182"/>
      <c r="N1639" s="182"/>
    </row>
    <row r="1640" spans="1:14" ht="15.75" customHeight="1" x14ac:dyDescent="0.3">
      <c r="A1640" s="34">
        <v>1639</v>
      </c>
      <c r="B1640" s="34">
        <v>335</v>
      </c>
      <c r="C1640" s="34">
        <v>428</v>
      </c>
      <c r="D1640" s="34">
        <v>5</v>
      </c>
      <c r="E1640" s="179">
        <v>43531</v>
      </c>
      <c r="F1640" s="187">
        <v>5270</v>
      </c>
      <c r="G1640" s="34">
        <v>7775</v>
      </c>
      <c r="H1640" s="180">
        <v>7117</v>
      </c>
      <c r="I1640" s="34">
        <v>6</v>
      </c>
      <c r="J1640" s="181">
        <f t="shared" si="0"/>
        <v>35.625338386572821</v>
      </c>
      <c r="K1640" s="182"/>
      <c r="L1640" s="182"/>
      <c r="M1640" s="182"/>
      <c r="N1640" s="182"/>
    </row>
    <row r="1641" spans="1:14" ht="15.75" customHeight="1" x14ac:dyDescent="0.3">
      <c r="A1641" s="34">
        <v>1640</v>
      </c>
      <c r="B1641" s="34">
        <v>336</v>
      </c>
      <c r="C1641" s="34">
        <v>428</v>
      </c>
      <c r="D1641" s="34">
        <v>5</v>
      </c>
      <c r="E1641" s="179">
        <v>43531</v>
      </c>
      <c r="F1641" s="187">
        <v>5231</v>
      </c>
      <c r="G1641" s="34">
        <v>7498</v>
      </c>
      <c r="H1641" s="180">
        <v>6891</v>
      </c>
      <c r="I1641" s="34"/>
      <c r="J1641" s="181">
        <f t="shared" si="0"/>
        <v>36.566265060240966</v>
      </c>
      <c r="K1641" s="182"/>
      <c r="L1641" s="182"/>
      <c r="M1641" s="182"/>
      <c r="N1641" s="182"/>
    </row>
    <row r="1642" spans="1:14" ht="15.75" customHeight="1" x14ac:dyDescent="0.3">
      <c r="A1642" s="34">
        <v>1641</v>
      </c>
      <c r="B1642" s="34">
        <v>337</v>
      </c>
      <c r="C1642" s="34">
        <v>431</v>
      </c>
      <c r="D1642" s="34">
        <v>5</v>
      </c>
      <c r="E1642" s="179">
        <v>43531</v>
      </c>
      <c r="F1642" s="187">
        <v>5274</v>
      </c>
      <c r="G1642" s="34">
        <v>7400</v>
      </c>
      <c r="H1642" s="180">
        <v>7021</v>
      </c>
      <c r="I1642" s="34">
        <v>6</v>
      </c>
      <c r="J1642" s="181">
        <f t="shared" si="0"/>
        <v>21.694333142530052</v>
      </c>
      <c r="K1642" s="182"/>
      <c r="L1642" s="182"/>
      <c r="M1642" s="182"/>
      <c r="N1642" s="182"/>
    </row>
    <row r="1643" spans="1:14" ht="15.75" customHeight="1" x14ac:dyDescent="0.3">
      <c r="A1643" s="34">
        <v>1642</v>
      </c>
      <c r="B1643" s="34">
        <v>338</v>
      </c>
      <c r="C1643" s="34">
        <v>431</v>
      </c>
      <c r="D1643" s="34">
        <v>5</v>
      </c>
      <c r="E1643" s="179">
        <v>43531</v>
      </c>
      <c r="F1643" s="187">
        <v>5240</v>
      </c>
      <c r="G1643" s="34">
        <v>7441</v>
      </c>
      <c r="H1643" s="180">
        <v>7066</v>
      </c>
      <c r="I1643" s="34"/>
      <c r="J1643" s="181">
        <f t="shared" si="0"/>
        <v>20.536692223439211</v>
      </c>
      <c r="K1643" s="182"/>
      <c r="L1643" s="182"/>
      <c r="M1643" s="182"/>
      <c r="N1643" s="182"/>
    </row>
    <row r="1644" spans="1:14" ht="15.75" customHeight="1" x14ac:dyDescent="0.3">
      <c r="A1644" s="34">
        <v>1643</v>
      </c>
      <c r="B1644" s="34">
        <v>339</v>
      </c>
      <c r="C1644" s="34">
        <v>432</v>
      </c>
      <c r="D1644" s="34">
        <v>5</v>
      </c>
      <c r="E1644" s="179">
        <v>43531</v>
      </c>
      <c r="F1644" s="187">
        <v>5250</v>
      </c>
      <c r="G1644" s="34">
        <v>7830</v>
      </c>
      <c r="H1644" s="180">
        <v>7410</v>
      </c>
      <c r="I1644" s="34">
        <v>7</v>
      </c>
      <c r="J1644" s="181">
        <f t="shared" si="0"/>
        <v>19.444444444444446</v>
      </c>
      <c r="K1644" s="182"/>
      <c r="L1644" s="182"/>
      <c r="M1644" s="182"/>
      <c r="N1644" s="182"/>
    </row>
    <row r="1645" spans="1:14" ht="15.75" customHeight="1" x14ac:dyDescent="0.3">
      <c r="A1645" s="34">
        <v>1644</v>
      </c>
      <c r="B1645" s="34">
        <v>340</v>
      </c>
      <c r="C1645" s="34">
        <v>432</v>
      </c>
      <c r="D1645" s="34">
        <v>5</v>
      </c>
      <c r="E1645" s="179">
        <v>43531</v>
      </c>
      <c r="F1645" s="187">
        <v>5215</v>
      </c>
      <c r="G1645" s="34">
        <v>7855</v>
      </c>
      <c r="H1645" s="180">
        <v>7425</v>
      </c>
      <c r="I1645" s="34"/>
      <c r="J1645" s="181">
        <f t="shared" si="0"/>
        <v>19.457013574660635</v>
      </c>
      <c r="K1645" s="182"/>
      <c r="L1645" s="182"/>
      <c r="M1645" s="182"/>
      <c r="N1645" s="182"/>
    </row>
    <row r="1646" spans="1:14" ht="15.75" customHeight="1" x14ac:dyDescent="0.3">
      <c r="A1646" s="34">
        <v>1645</v>
      </c>
      <c r="B1646" s="34">
        <v>341</v>
      </c>
      <c r="C1646" s="34">
        <v>433</v>
      </c>
      <c r="D1646" s="34">
        <v>5</v>
      </c>
      <c r="E1646" s="179">
        <v>43531</v>
      </c>
      <c r="F1646" s="187">
        <v>5210</v>
      </c>
      <c r="G1646" s="34">
        <v>8930</v>
      </c>
      <c r="H1646" s="180">
        <v>7763</v>
      </c>
      <c r="I1646" s="34">
        <v>8</v>
      </c>
      <c r="J1646" s="181">
        <f t="shared" si="0"/>
        <v>45.710928319623974</v>
      </c>
      <c r="K1646" s="182"/>
      <c r="L1646" s="182"/>
      <c r="M1646" s="182"/>
      <c r="N1646" s="182"/>
    </row>
    <row r="1647" spans="1:14" ht="15.75" customHeight="1" x14ac:dyDescent="0.3">
      <c r="A1647" s="34">
        <v>1646</v>
      </c>
      <c r="B1647" s="34">
        <v>342</v>
      </c>
      <c r="C1647" s="34">
        <v>433</v>
      </c>
      <c r="D1647" s="34">
        <v>5</v>
      </c>
      <c r="E1647" s="179">
        <v>43531</v>
      </c>
      <c r="F1647" s="187">
        <v>5176</v>
      </c>
      <c r="G1647" s="34">
        <v>9192</v>
      </c>
      <c r="H1647" s="180">
        <v>7964</v>
      </c>
      <c r="I1647" s="34"/>
      <c r="J1647" s="181">
        <f t="shared" si="0"/>
        <v>44.045911047345768</v>
      </c>
      <c r="K1647" s="182"/>
      <c r="L1647" s="182"/>
      <c r="M1647" s="182"/>
      <c r="N1647" s="182"/>
    </row>
    <row r="1648" spans="1:14" ht="15.75" customHeight="1" x14ac:dyDescent="0.3">
      <c r="A1648" s="34">
        <v>1647</v>
      </c>
      <c r="B1648" s="34">
        <v>343</v>
      </c>
      <c r="C1648" s="34">
        <v>434</v>
      </c>
      <c r="D1648" s="34">
        <v>5</v>
      </c>
      <c r="E1648" s="179">
        <v>43531</v>
      </c>
      <c r="F1648" s="187">
        <v>5238</v>
      </c>
      <c r="G1648" s="34">
        <v>7457</v>
      </c>
      <c r="H1648" s="180">
        <v>7065</v>
      </c>
      <c r="I1648" s="34">
        <v>9</v>
      </c>
      <c r="J1648" s="181">
        <f t="shared" si="0"/>
        <v>21.455938697318008</v>
      </c>
      <c r="K1648" s="182"/>
      <c r="L1648" s="182"/>
      <c r="M1648" s="182"/>
      <c r="N1648" s="182"/>
    </row>
    <row r="1649" spans="1:14" ht="15.75" customHeight="1" x14ac:dyDescent="0.3">
      <c r="A1649" s="34">
        <v>1648</v>
      </c>
      <c r="B1649" s="34">
        <v>344</v>
      </c>
      <c r="C1649" s="34">
        <v>434</v>
      </c>
      <c r="D1649" s="34">
        <v>5</v>
      </c>
      <c r="E1649" s="179">
        <v>43531</v>
      </c>
      <c r="F1649" s="187">
        <v>5187</v>
      </c>
      <c r="G1649" s="34">
        <v>7417</v>
      </c>
      <c r="H1649" s="180">
        <v>7027</v>
      </c>
      <c r="I1649" s="34"/>
      <c r="J1649" s="181">
        <f t="shared" si="0"/>
        <v>21.195652173913043</v>
      </c>
      <c r="K1649" s="182"/>
      <c r="L1649" s="182"/>
      <c r="M1649" s="182"/>
      <c r="N1649" s="182"/>
    </row>
    <row r="1650" spans="1:14" ht="15.75" customHeight="1" x14ac:dyDescent="0.3">
      <c r="A1650" s="34">
        <v>1649</v>
      </c>
      <c r="B1650" s="34">
        <v>345</v>
      </c>
      <c r="C1650" s="34">
        <v>435</v>
      </c>
      <c r="D1650" s="34">
        <v>5</v>
      </c>
      <c r="E1650" s="179">
        <v>43531</v>
      </c>
      <c r="F1650" s="187">
        <v>5214</v>
      </c>
      <c r="G1650" s="34">
        <v>8352</v>
      </c>
      <c r="H1650" s="180">
        <v>7729</v>
      </c>
      <c r="I1650" s="34">
        <v>8</v>
      </c>
      <c r="J1650" s="181">
        <f t="shared" si="0"/>
        <v>24.771371769383698</v>
      </c>
      <c r="K1650" s="182"/>
      <c r="L1650" s="182"/>
      <c r="M1650" s="182"/>
      <c r="N1650" s="182"/>
    </row>
    <row r="1651" spans="1:14" ht="15.75" customHeight="1" x14ac:dyDescent="0.3">
      <c r="A1651" s="34">
        <v>1650</v>
      </c>
      <c r="B1651" s="34">
        <v>346</v>
      </c>
      <c r="C1651" s="34">
        <v>435</v>
      </c>
      <c r="D1651" s="34">
        <v>5</v>
      </c>
      <c r="E1651" s="179">
        <v>43531</v>
      </c>
      <c r="F1651" s="187">
        <v>5254</v>
      </c>
      <c r="G1651" s="34">
        <v>7961</v>
      </c>
      <c r="H1651" s="180">
        <v>7459</v>
      </c>
      <c r="I1651" s="34"/>
      <c r="J1651" s="181">
        <f t="shared" si="0"/>
        <v>22.766439909297052</v>
      </c>
      <c r="K1651" s="182"/>
      <c r="L1651" s="182"/>
      <c r="M1651" s="182"/>
      <c r="N1651" s="182"/>
    </row>
    <row r="1652" spans="1:14" ht="15.75" customHeight="1" x14ac:dyDescent="0.3">
      <c r="A1652" s="34">
        <v>1651</v>
      </c>
      <c r="B1652" s="34">
        <v>347</v>
      </c>
      <c r="C1652" s="34">
        <v>436</v>
      </c>
      <c r="D1652" s="34">
        <v>5</v>
      </c>
      <c r="E1652" s="179">
        <v>43531</v>
      </c>
      <c r="F1652" s="187">
        <v>5189</v>
      </c>
      <c r="G1652" s="34">
        <v>7764</v>
      </c>
      <c r="H1652" s="180">
        <v>7155</v>
      </c>
      <c r="I1652" s="34">
        <v>9</v>
      </c>
      <c r="J1652" s="181">
        <f t="shared" si="0"/>
        <v>30.976602238046798</v>
      </c>
      <c r="K1652" s="182"/>
      <c r="L1652" s="182"/>
      <c r="M1652" s="182"/>
      <c r="N1652" s="182"/>
    </row>
    <row r="1653" spans="1:14" ht="15.75" customHeight="1" x14ac:dyDescent="0.3">
      <c r="A1653" s="34">
        <v>1652</v>
      </c>
      <c r="B1653" s="34">
        <v>348</v>
      </c>
      <c r="C1653" s="34">
        <v>436</v>
      </c>
      <c r="D1653" s="34">
        <v>5</v>
      </c>
      <c r="E1653" s="179">
        <v>43531</v>
      </c>
      <c r="F1653" s="187">
        <v>5195</v>
      </c>
      <c r="G1653" s="34">
        <v>7646</v>
      </c>
      <c r="H1653" s="180">
        <v>7128</v>
      </c>
      <c r="I1653" s="34"/>
      <c r="J1653" s="181">
        <f t="shared" si="0"/>
        <v>26.797723745473355</v>
      </c>
      <c r="K1653" s="182"/>
      <c r="L1653" s="182"/>
      <c r="M1653" s="182"/>
      <c r="N1653" s="182"/>
    </row>
    <row r="1654" spans="1:14" ht="15.75" customHeight="1" x14ac:dyDescent="0.3">
      <c r="A1654" s="34">
        <v>1653</v>
      </c>
      <c r="B1654" s="34">
        <v>349</v>
      </c>
      <c r="C1654" s="34">
        <v>437</v>
      </c>
      <c r="D1654" s="34">
        <v>5</v>
      </c>
      <c r="E1654" s="179">
        <v>43531</v>
      </c>
      <c r="F1654" s="187">
        <v>5210</v>
      </c>
      <c r="G1654" s="34">
        <v>8935</v>
      </c>
      <c r="H1654" s="180">
        <v>8227</v>
      </c>
      <c r="I1654" s="34">
        <v>8</v>
      </c>
      <c r="J1654" s="181">
        <f t="shared" si="0"/>
        <v>23.467020218760357</v>
      </c>
      <c r="K1654" s="182"/>
      <c r="L1654" s="182"/>
      <c r="M1654" s="182"/>
      <c r="N1654" s="182"/>
    </row>
    <row r="1655" spans="1:14" ht="15.75" customHeight="1" x14ac:dyDescent="0.3">
      <c r="A1655" s="34">
        <v>1654</v>
      </c>
      <c r="B1655" s="34">
        <v>350</v>
      </c>
      <c r="C1655" s="34">
        <v>437</v>
      </c>
      <c r="D1655" s="34">
        <v>5</v>
      </c>
      <c r="E1655" s="179">
        <v>43531</v>
      </c>
      <c r="F1655" s="187">
        <v>5208</v>
      </c>
      <c r="G1655" s="34">
        <v>8859</v>
      </c>
      <c r="H1655" s="180">
        <v>8151</v>
      </c>
      <c r="I1655" s="34"/>
      <c r="J1655" s="181">
        <f t="shared" si="0"/>
        <v>24.057084607543324</v>
      </c>
      <c r="K1655" s="182"/>
      <c r="L1655" s="182"/>
      <c r="M1655" s="182"/>
      <c r="N1655" s="182"/>
    </row>
    <row r="1656" spans="1:14" ht="15.75" customHeight="1" x14ac:dyDescent="0.3">
      <c r="A1656" s="34">
        <v>1655</v>
      </c>
      <c r="B1656" s="34">
        <v>351</v>
      </c>
      <c r="C1656" s="34">
        <v>439</v>
      </c>
      <c r="D1656" s="34">
        <v>5</v>
      </c>
      <c r="E1656" s="179">
        <v>43531</v>
      </c>
      <c r="F1656" s="187">
        <v>5232</v>
      </c>
      <c r="G1656" s="34">
        <v>6477</v>
      </c>
      <c r="H1656" s="180">
        <v>6283</v>
      </c>
      <c r="I1656" s="34">
        <v>6</v>
      </c>
      <c r="J1656" s="181">
        <f t="shared" si="0"/>
        <v>18.458610846812558</v>
      </c>
      <c r="K1656" s="182"/>
      <c r="L1656" s="182"/>
      <c r="M1656" s="182"/>
      <c r="N1656" s="182"/>
    </row>
    <row r="1657" spans="1:14" ht="15.75" customHeight="1" x14ac:dyDescent="0.3">
      <c r="A1657" s="34">
        <v>1656</v>
      </c>
      <c r="B1657" s="34">
        <v>352</v>
      </c>
      <c r="C1657" s="34">
        <v>439</v>
      </c>
      <c r="D1657" s="34">
        <v>5</v>
      </c>
      <c r="E1657" s="179">
        <v>43531</v>
      </c>
      <c r="F1657" s="187">
        <v>5507</v>
      </c>
      <c r="G1657" s="34">
        <v>6780</v>
      </c>
      <c r="H1657" s="180">
        <v>6582</v>
      </c>
      <c r="I1657" s="34"/>
      <c r="J1657" s="181">
        <f t="shared" si="0"/>
        <v>18.418604651162791</v>
      </c>
      <c r="K1657" s="182"/>
      <c r="L1657" s="182"/>
      <c r="M1657" s="182"/>
      <c r="N1657" s="182"/>
    </row>
    <row r="1658" spans="1:14" ht="15.75" customHeight="1" x14ac:dyDescent="0.3">
      <c r="A1658" s="34">
        <v>1657</v>
      </c>
      <c r="B1658" s="34">
        <v>353</v>
      </c>
      <c r="C1658" s="34">
        <v>441</v>
      </c>
      <c r="D1658" s="34">
        <v>5</v>
      </c>
      <c r="E1658" s="179">
        <v>43531</v>
      </c>
      <c r="F1658" s="187">
        <v>5540</v>
      </c>
      <c r="G1658" s="34">
        <v>8875</v>
      </c>
      <c r="H1658" s="180">
        <v>8201</v>
      </c>
      <c r="I1658" s="34">
        <v>6</v>
      </c>
      <c r="J1658" s="181">
        <f t="shared" si="0"/>
        <v>25.328823750469748</v>
      </c>
      <c r="K1658" s="182"/>
      <c r="L1658" s="182"/>
      <c r="M1658" s="182"/>
      <c r="N1658" s="182"/>
    </row>
    <row r="1659" spans="1:14" ht="15.75" customHeight="1" x14ac:dyDescent="0.3">
      <c r="A1659" s="34">
        <v>1658</v>
      </c>
      <c r="B1659" s="34">
        <v>354</v>
      </c>
      <c r="C1659" s="34">
        <v>441</v>
      </c>
      <c r="D1659" s="34">
        <v>5</v>
      </c>
      <c r="E1659" s="179">
        <v>43531</v>
      </c>
      <c r="F1659" s="187">
        <v>5531</v>
      </c>
      <c r="G1659" s="34">
        <v>8635</v>
      </c>
      <c r="H1659" s="180">
        <v>8056</v>
      </c>
      <c r="I1659" s="34"/>
      <c r="J1659" s="181">
        <f t="shared" si="0"/>
        <v>22.930693069306933</v>
      </c>
      <c r="K1659" s="182"/>
      <c r="L1659" s="182"/>
      <c r="M1659" s="182"/>
      <c r="N1659" s="182"/>
    </row>
    <row r="1660" spans="1:14" ht="15.75" customHeight="1" x14ac:dyDescent="0.3">
      <c r="A1660" s="34">
        <v>1659</v>
      </c>
      <c r="B1660" s="34">
        <v>355</v>
      </c>
      <c r="C1660" s="34">
        <v>442</v>
      </c>
      <c r="D1660" s="34">
        <v>5</v>
      </c>
      <c r="E1660" s="179">
        <v>43531</v>
      </c>
      <c r="F1660" s="187">
        <v>5491</v>
      </c>
      <c r="G1660" s="34">
        <v>8188</v>
      </c>
      <c r="H1660" s="180">
        <v>7649</v>
      </c>
      <c r="I1660" s="34">
        <v>8</v>
      </c>
      <c r="J1660" s="181">
        <f t="shared" si="0"/>
        <v>24.976830398517144</v>
      </c>
      <c r="K1660" s="182"/>
      <c r="L1660" s="182"/>
      <c r="M1660" s="182"/>
      <c r="N1660" s="182"/>
    </row>
    <row r="1661" spans="1:14" ht="15.75" customHeight="1" x14ac:dyDescent="0.3">
      <c r="A1661" s="34">
        <v>1660</v>
      </c>
      <c r="B1661" s="34">
        <v>356</v>
      </c>
      <c r="C1661" s="34">
        <v>442</v>
      </c>
      <c r="D1661" s="34">
        <v>5</v>
      </c>
      <c r="E1661" s="179">
        <v>43531</v>
      </c>
      <c r="F1661" s="187">
        <v>5522</v>
      </c>
      <c r="G1661" s="34">
        <v>8136</v>
      </c>
      <c r="H1661" s="180">
        <v>7634</v>
      </c>
      <c r="I1661" s="34"/>
      <c r="J1661" s="181">
        <f t="shared" si="0"/>
        <v>23.768939393939394</v>
      </c>
      <c r="K1661" s="182"/>
      <c r="L1661" s="182"/>
      <c r="M1661" s="182"/>
      <c r="N1661" s="182"/>
    </row>
    <row r="1662" spans="1:14" ht="15.75" customHeight="1" x14ac:dyDescent="0.3">
      <c r="A1662" s="34">
        <v>1661</v>
      </c>
      <c r="B1662" s="34">
        <v>357</v>
      </c>
      <c r="C1662" s="34">
        <v>443</v>
      </c>
      <c r="D1662" s="34">
        <v>5</v>
      </c>
      <c r="E1662" s="179">
        <v>43531</v>
      </c>
      <c r="F1662" s="187">
        <v>5501</v>
      </c>
      <c r="G1662" s="34">
        <v>7666</v>
      </c>
      <c r="H1662" s="180">
        <v>7248</v>
      </c>
      <c r="I1662" s="34">
        <v>9</v>
      </c>
      <c r="J1662" s="181">
        <f t="shared" si="0"/>
        <v>23.926731539782484</v>
      </c>
      <c r="K1662" s="182"/>
      <c r="L1662" s="182"/>
      <c r="M1662" s="182"/>
      <c r="N1662" s="182"/>
    </row>
    <row r="1663" spans="1:14" ht="15.75" customHeight="1" x14ac:dyDescent="0.3">
      <c r="A1663" s="34">
        <v>1662</v>
      </c>
      <c r="B1663" s="34">
        <v>358</v>
      </c>
      <c r="C1663" s="34">
        <v>443</v>
      </c>
      <c r="D1663" s="34">
        <v>5</v>
      </c>
      <c r="E1663" s="179">
        <v>43531</v>
      </c>
      <c r="F1663" s="187">
        <v>5535</v>
      </c>
      <c r="G1663" s="34">
        <v>7455</v>
      </c>
      <c r="H1663" s="180">
        <v>7113</v>
      </c>
      <c r="I1663" s="34"/>
      <c r="J1663" s="181">
        <f t="shared" si="0"/>
        <v>21.673003802281368</v>
      </c>
      <c r="K1663" s="182"/>
      <c r="L1663" s="182"/>
      <c r="M1663" s="182"/>
      <c r="N1663" s="182"/>
    </row>
    <row r="1664" spans="1:14" ht="15.75" customHeight="1" x14ac:dyDescent="0.3">
      <c r="A1664" s="34">
        <v>1663</v>
      </c>
      <c r="B1664" s="34">
        <v>359</v>
      </c>
      <c r="C1664" s="34">
        <v>447</v>
      </c>
      <c r="D1664" s="34">
        <v>5</v>
      </c>
      <c r="E1664" s="179">
        <v>43531</v>
      </c>
      <c r="F1664" s="187">
        <v>5545</v>
      </c>
      <c r="G1664" s="34">
        <v>8137</v>
      </c>
      <c r="H1664" s="180">
        <v>7642</v>
      </c>
      <c r="I1664" s="34">
        <v>9</v>
      </c>
      <c r="J1664" s="181">
        <f t="shared" si="0"/>
        <v>23.605150214592275</v>
      </c>
      <c r="K1664" s="182"/>
      <c r="L1664" s="182"/>
      <c r="M1664" s="182"/>
      <c r="N1664" s="182"/>
    </row>
    <row r="1665" spans="1:14" ht="15.75" customHeight="1" x14ac:dyDescent="0.3">
      <c r="A1665" s="34">
        <v>1664</v>
      </c>
      <c r="B1665" s="34">
        <v>360</v>
      </c>
      <c r="C1665" s="34">
        <v>447</v>
      </c>
      <c r="D1665" s="34">
        <v>5</v>
      </c>
      <c r="E1665" s="179">
        <v>43531</v>
      </c>
      <c r="F1665" s="187">
        <v>5503</v>
      </c>
      <c r="G1665" s="34">
        <v>8150</v>
      </c>
      <c r="H1665" s="180">
        <v>7667</v>
      </c>
      <c r="I1665" s="34"/>
      <c r="J1665" s="181">
        <f t="shared" si="0"/>
        <v>22.31977818853974</v>
      </c>
      <c r="K1665" s="182"/>
      <c r="L1665" s="182"/>
      <c r="M1665" s="182"/>
      <c r="N1665" s="182"/>
    </row>
    <row r="1666" spans="1:14" ht="15.75" customHeight="1" x14ac:dyDescent="0.3">
      <c r="A1666" s="34">
        <v>1665</v>
      </c>
      <c r="B1666" s="34">
        <v>361</v>
      </c>
      <c r="C1666" s="34">
        <v>448</v>
      </c>
      <c r="D1666" s="34">
        <v>5</v>
      </c>
      <c r="E1666" s="179">
        <v>43531</v>
      </c>
      <c r="F1666" s="187">
        <v>5529</v>
      </c>
      <c r="G1666" s="34">
        <v>8584</v>
      </c>
      <c r="H1666" s="180">
        <v>8049</v>
      </c>
      <c r="I1666" s="34">
        <v>9</v>
      </c>
      <c r="J1666" s="181">
        <f t="shared" si="0"/>
        <v>21.230158730158731</v>
      </c>
      <c r="K1666" s="182"/>
      <c r="L1666" s="182"/>
      <c r="M1666" s="182"/>
      <c r="N1666" s="182"/>
    </row>
    <row r="1667" spans="1:14" ht="15.75" customHeight="1" x14ac:dyDescent="0.3">
      <c r="A1667" s="34">
        <v>1666</v>
      </c>
      <c r="B1667" s="34">
        <v>362</v>
      </c>
      <c r="C1667" s="34">
        <v>448</v>
      </c>
      <c r="D1667" s="34">
        <v>5</v>
      </c>
      <c r="E1667" s="179">
        <v>43531</v>
      </c>
      <c r="F1667" s="187">
        <v>5582</v>
      </c>
      <c r="G1667" s="34">
        <v>8484</v>
      </c>
      <c r="H1667" s="180">
        <v>7974</v>
      </c>
      <c r="I1667" s="34"/>
      <c r="J1667" s="181">
        <f t="shared" si="0"/>
        <v>21.321070234113712</v>
      </c>
      <c r="K1667" s="182"/>
      <c r="L1667" s="182"/>
      <c r="M1667" s="182"/>
      <c r="N1667" s="182"/>
    </row>
    <row r="1668" spans="1:14" ht="15.75" customHeight="1" x14ac:dyDescent="0.3">
      <c r="A1668" s="34">
        <v>1667</v>
      </c>
      <c r="B1668" s="34">
        <v>363</v>
      </c>
      <c r="C1668" s="34">
        <v>449</v>
      </c>
      <c r="D1668" s="34">
        <v>5</v>
      </c>
      <c r="E1668" s="179">
        <v>43531</v>
      </c>
      <c r="F1668" s="187">
        <v>5513</v>
      </c>
      <c r="G1668" s="34">
        <v>8132</v>
      </c>
      <c r="H1668" s="180">
        <v>7514</v>
      </c>
      <c r="I1668" s="34">
        <v>8</v>
      </c>
      <c r="J1668" s="181">
        <f t="shared" si="0"/>
        <v>30.884557721139434</v>
      </c>
      <c r="K1668" s="182"/>
      <c r="L1668" s="182"/>
      <c r="M1668" s="182"/>
      <c r="N1668" s="182"/>
    </row>
    <row r="1669" spans="1:14" ht="15.75" customHeight="1" x14ac:dyDescent="0.3">
      <c r="A1669" s="34">
        <v>1668</v>
      </c>
      <c r="B1669" s="34">
        <v>364</v>
      </c>
      <c r="C1669" s="34">
        <v>449</v>
      </c>
      <c r="D1669" s="34">
        <v>5</v>
      </c>
      <c r="E1669" s="179">
        <v>43531</v>
      </c>
      <c r="F1669" s="187">
        <v>5551</v>
      </c>
      <c r="G1669" s="34">
        <v>8007</v>
      </c>
      <c r="H1669" s="180">
        <v>7435</v>
      </c>
      <c r="I1669" s="34"/>
      <c r="J1669" s="181">
        <f t="shared" si="0"/>
        <v>30.360934182590231</v>
      </c>
      <c r="K1669" s="182"/>
      <c r="L1669" s="182"/>
      <c r="M1669" s="182"/>
      <c r="N1669" s="182"/>
    </row>
    <row r="1670" spans="1:14" ht="15.75" customHeight="1" x14ac:dyDescent="0.3">
      <c r="A1670" s="34">
        <v>1669</v>
      </c>
      <c r="B1670" s="34">
        <v>365</v>
      </c>
      <c r="C1670" s="34">
        <v>450</v>
      </c>
      <c r="D1670" s="34">
        <v>5</v>
      </c>
      <c r="E1670" s="179">
        <v>43531</v>
      </c>
      <c r="F1670" s="187">
        <v>5553</v>
      </c>
      <c r="G1670" s="34">
        <v>8580</v>
      </c>
      <c r="H1670" s="180">
        <v>7171</v>
      </c>
      <c r="I1670" s="34">
        <v>9</v>
      </c>
      <c r="J1670" s="181">
        <f t="shared" si="0"/>
        <v>87.082818294190361</v>
      </c>
      <c r="K1670" s="182"/>
      <c r="L1670" s="182"/>
      <c r="M1670" s="182"/>
      <c r="N1670" s="182"/>
    </row>
    <row r="1671" spans="1:14" ht="15.75" customHeight="1" x14ac:dyDescent="0.3">
      <c r="A1671" s="34">
        <v>1670</v>
      </c>
      <c r="B1671" s="34">
        <v>366</v>
      </c>
      <c r="C1671" s="34">
        <v>450</v>
      </c>
      <c r="D1671" s="34">
        <v>5</v>
      </c>
      <c r="E1671" s="179">
        <v>43531</v>
      </c>
      <c r="F1671" s="187">
        <v>5512</v>
      </c>
      <c r="G1671" s="34">
        <v>7468</v>
      </c>
      <c r="H1671" s="180">
        <v>7111</v>
      </c>
      <c r="I1671" s="34"/>
      <c r="J1671" s="181">
        <f t="shared" si="0"/>
        <v>22.326454033771107</v>
      </c>
      <c r="K1671" s="182"/>
      <c r="L1671" s="182"/>
      <c r="M1671" s="182"/>
      <c r="N1671" s="182"/>
    </row>
    <row r="1672" spans="1:14" ht="15.75" customHeight="1" x14ac:dyDescent="0.3">
      <c r="A1672" s="34">
        <v>1671</v>
      </c>
      <c r="B1672" s="34">
        <v>367</v>
      </c>
      <c r="C1672" s="34">
        <v>451</v>
      </c>
      <c r="D1672" s="34">
        <v>5</v>
      </c>
      <c r="E1672" s="179">
        <v>43531</v>
      </c>
      <c r="F1672" s="187">
        <v>5519</v>
      </c>
      <c r="G1672" s="34">
        <v>8728</v>
      </c>
      <c r="H1672" s="180">
        <v>7896</v>
      </c>
      <c r="I1672" s="34">
        <v>8</v>
      </c>
      <c r="J1672" s="181">
        <f t="shared" si="0"/>
        <v>35.002103491796383</v>
      </c>
      <c r="K1672" s="182"/>
      <c r="L1672" s="182"/>
      <c r="M1672" s="182"/>
      <c r="N1672" s="182"/>
    </row>
    <row r="1673" spans="1:14" ht="15.75" customHeight="1" x14ac:dyDescent="0.3">
      <c r="A1673" s="34">
        <v>1672</v>
      </c>
      <c r="B1673" s="34">
        <v>368</v>
      </c>
      <c r="C1673" s="34">
        <v>451</v>
      </c>
      <c r="D1673" s="34">
        <v>5</v>
      </c>
      <c r="E1673" s="179">
        <v>43531</v>
      </c>
      <c r="F1673" s="187">
        <v>5527</v>
      </c>
      <c r="G1673" s="34">
        <v>8974</v>
      </c>
      <c r="H1673" s="180">
        <v>8106</v>
      </c>
      <c r="I1673" s="34"/>
      <c r="J1673" s="181">
        <f t="shared" si="0"/>
        <v>33.65645599069407</v>
      </c>
      <c r="K1673" s="182"/>
      <c r="L1673" s="182"/>
      <c r="M1673" s="182"/>
      <c r="N1673" s="182"/>
    </row>
    <row r="1674" spans="1:14" ht="15.75" customHeight="1" x14ac:dyDescent="0.3">
      <c r="A1674" s="34">
        <v>1673</v>
      </c>
      <c r="B1674" s="34">
        <v>369</v>
      </c>
      <c r="C1674" s="34">
        <v>452</v>
      </c>
      <c r="D1674" s="34">
        <v>5</v>
      </c>
      <c r="E1674" s="179">
        <v>43531</v>
      </c>
      <c r="F1674" s="187">
        <v>5533</v>
      </c>
      <c r="G1674" s="34">
        <v>8653</v>
      </c>
      <c r="H1674" s="180">
        <v>8192</v>
      </c>
      <c r="I1674" s="34">
        <v>8</v>
      </c>
      <c r="J1674" s="181">
        <f t="shared" si="0"/>
        <v>17.337344866491161</v>
      </c>
      <c r="K1674" s="182"/>
      <c r="L1674" s="182"/>
      <c r="M1674" s="182"/>
      <c r="N1674" s="182"/>
    </row>
    <row r="1675" spans="1:14" ht="15.75" customHeight="1" x14ac:dyDescent="0.3">
      <c r="A1675" s="34">
        <v>1674</v>
      </c>
      <c r="B1675" s="34">
        <v>370</v>
      </c>
      <c r="C1675" s="34">
        <v>452</v>
      </c>
      <c r="D1675" s="34">
        <v>5</v>
      </c>
      <c r="E1675" s="179">
        <v>43531</v>
      </c>
      <c r="F1675" s="187">
        <v>5508</v>
      </c>
      <c r="G1675" s="34">
        <v>8699</v>
      </c>
      <c r="H1675" s="180">
        <v>8237</v>
      </c>
      <c r="I1675" s="34"/>
      <c r="J1675" s="181">
        <f t="shared" si="0"/>
        <v>16.929278123854889</v>
      </c>
      <c r="K1675" s="182"/>
      <c r="L1675" s="182"/>
      <c r="M1675" s="182"/>
      <c r="N1675" s="182"/>
    </row>
    <row r="1676" spans="1:14" ht="15.75" customHeight="1" x14ac:dyDescent="0.3">
      <c r="A1676" s="34">
        <v>1675</v>
      </c>
      <c r="B1676" s="34">
        <v>371</v>
      </c>
      <c r="C1676" s="34">
        <v>453</v>
      </c>
      <c r="D1676" s="34">
        <v>5</v>
      </c>
      <c r="E1676" s="179">
        <v>43531</v>
      </c>
      <c r="F1676" s="187">
        <v>5559</v>
      </c>
      <c r="G1676" s="34">
        <v>7643</v>
      </c>
      <c r="H1676" s="180">
        <v>7330</v>
      </c>
      <c r="I1676" s="34">
        <v>7</v>
      </c>
      <c r="J1676" s="181">
        <f t="shared" si="0"/>
        <v>17.673630717108978</v>
      </c>
      <c r="K1676" s="182"/>
      <c r="L1676" s="182"/>
      <c r="M1676" s="182"/>
      <c r="N1676" s="182"/>
    </row>
    <row r="1677" spans="1:14" ht="15.75" customHeight="1" x14ac:dyDescent="0.3">
      <c r="A1677" s="34">
        <v>1676</v>
      </c>
      <c r="B1677" s="34">
        <v>372</v>
      </c>
      <c r="C1677" s="34">
        <v>453</v>
      </c>
      <c r="D1677" s="34">
        <v>5</v>
      </c>
      <c r="E1677" s="179">
        <v>43531</v>
      </c>
      <c r="F1677" s="187">
        <v>5495</v>
      </c>
      <c r="G1677" s="34">
        <v>7528</v>
      </c>
      <c r="H1677" s="180">
        <v>7234</v>
      </c>
      <c r="I1677" s="34"/>
      <c r="J1677" s="181">
        <f t="shared" si="0"/>
        <v>16.906267970097758</v>
      </c>
      <c r="K1677" s="182"/>
      <c r="L1677" s="182"/>
      <c r="M1677" s="182"/>
      <c r="N1677" s="182"/>
    </row>
    <row r="1678" spans="1:14" ht="15.75" customHeight="1" x14ac:dyDescent="0.3">
      <c r="A1678" s="34">
        <v>1677</v>
      </c>
      <c r="B1678" s="34">
        <v>373</v>
      </c>
      <c r="C1678" s="34">
        <v>454</v>
      </c>
      <c r="D1678" s="34">
        <v>5</v>
      </c>
      <c r="E1678" s="179">
        <v>43531</v>
      </c>
      <c r="F1678" s="187">
        <v>5578</v>
      </c>
      <c r="G1678" s="34">
        <v>8447</v>
      </c>
      <c r="H1678" s="180">
        <v>7829</v>
      </c>
      <c r="I1678" s="34">
        <v>8</v>
      </c>
      <c r="J1678" s="181">
        <f t="shared" si="0"/>
        <v>27.454464682363394</v>
      </c>
      <c r="K1678" s="182"/>
      <c r="L1678" s="182"/>
      <c r="M1678" s="182"/>
      <c r="N1678" s="182"/>
    </row>
    <row r="1679" spans="1:14" ht="15.75" customHeight="1" x14ac:dyDescent="0.3">
      <c r="A1679" s="34">
        <v>1678</v>
      </c>
      <c r="B1679" s="34">
        <v>374</v>
      </c>
      <c r="C1679" s="34">
        <v>454</v>
      </c>
      <c r="D1679" s="34">
        <v>5</v>
      </c>
      <c r="E1679" s="179">
        <v>43531</v>
      </c>
      <c r="F1679" s="187">
        <v>5495</v>
      </c>
      <c r="G1679" s="34">
        <v>8318</v>
      </c>
      <c r="H1679" s="180">
        <v>7721</v>
      </c>
      <c r="I1679" s="34"/>
      <c r="J1679" s="181">
        <f t="shared" si="0"/>
        <v>26.819407008086255</v>
      </c>
      <c r="K1679" s="182"/>
      <c r="L1679" s="182"/>
      <c r="M1679" s="182"/>
      <c r="N1679" s="182"/>
    </row>
    <row r="1680" spans="1:14" ht="15.75" customHeight="1" x14ac:dyDescent="0.3">
      <c r="A1680" s="34">
        <v>1679</v>
      </c>
      <c r="B1680" s="34">
        <v>375</v>
      </c>
      <c r="C1680" s="34">
        <v>456</v>
      </c>
      <c r="D1680" s="34">
        <v>5</v>
      </c>
      <c r="E1680" s="179">
        <v>43531</v>
      </c>
      <c r="F1680" s="187">
        <v>5528</v>
      </c>
      <c r="G1680" s="34">
        <v>9626</v>
      </c>
      <c r="H1680" s="180">
        <v>8540</v>
      </c>
      <c r="I1680" s="34">
        <v>8</v>
      </c>
      <c r="J1680" s="181">
        <f t="shared" si="0"/>
        <v>36.055776892430281</v>
      </c>
      <c r="K1680" s="182"/>
      <c r="L1680" s="182"/>
      <c r="M1680" s="182"/>
      <c r="N1680" s="182"/>
    </row>
    <row r="1681" spans="1:14" ht="15.75" customHeight="1" x14ac:dyDescent="0.3">
      <c r="A1681" s="34">
        <v>1680</v>
      </c>
      <c r="B1681" s="34">
        <v>376</v>
      </c>
      <c r="C1681" s="34">
        <v>456</v>
      </c>
      <c r="D1681" s="34">
        <v>5</v>
      </c>
      <c r="E1681" s="179">
        <v>43531</v>
      </c>
      <c r="F1681" s="187">
        <v>5564</v>
      </c>
      <c r="G1681" s="34">
        <v>10090</v>
      </c>
      <c r="H1681" s="180">
        <v>8877</v>
      </c>
      <c r="I1681" s="34"/>
      <c r="J1681" s="181">
        <f t="shared" si="0"/>
        <v>36.613341382432843</v>
      </c>
      <c r="K1681" s="182"/>
      <c r="L1681" s="182"/>
      <c r="M1681" s="182"/>
      <c r="N1681" s="182"/>
    </row>
    <row r="1682" spans="1:14" ht="15.75" customHeight="1" x14ac:dyDescent="0.3">
      <c r="A1682" s="34">
        <v>1681</v>
      </c>
      <c r="B1682" s="34">
        <v>377</v>
      </c>
      <c r="C1682" s="34">
        <v>457</v>
      </c>
      <c r="D1682" s="34">
        <v>5</v>
      </c>
      <c r="E1682" s="179">
        <v>43531</v>
      </c>
      <c r="F1682" s="187">
        <v>5526</v>
      </c>
      <c r="G1682" s="34">
        <v>9440</v>
      </c>
      <c r="H1682" s="180">
        <v>8651</v>
      </c>
      <c r="I1682" s="34">
        <v>8</v>
      </c>
      <c r="J1682" s="181">
        <f t="shared" si="0"/>
        <v>25.247999999999998</v>
      </c>
      <c r="K1682" s="182"/>
      <c r="L1682" s="182"/>
      <c r="M1682" s="182"/>
      <c r="N1682" s="182"/>
    </row>
    <row r="1683" spans="1:14" ht="15.75" customHeight="1" x14ac:dyDescent="0.3">
      <c r="A1683" s="34">
        <v>1682</v>
      </c>
      <c r="B1683" s="34">
        <v>378</v>
      </c>
      <c r="C1683" s="34">
        <v>457</v>
      </c>
      <c r="D1683" s="34">
        <v>5</v>
      </c>
      <c r="E1683" s="179">
        <v>43531</v>
      </c>
      <c r="F1683" s="187">
        <v>5519</v>
      </c>
      <c r="G1683" s="34">
        <v>9640</v>
      </c>
      <c r="H1683" s="180">
        <v>8802</v>
      </c>
      <c r="I1683" s="34"/>
      <c r="J1683" s="181">
        <f t="shared" si="0"/>
        <v>25.525434054218703</v>
      </c>
      <c r="K1683" s="182"/>
      <c r="L1683" s="182"/>
      <c r="M1683" s="182"/>
      <c r="N1683" s="182"/>
    </row>
    <row r="1684" spans="1:14" ht="15.75" customHeight="1" x14ac:dyDescent="0.3">
      <c r="A1684" s="34">
        <v>1683</v>
      </c>
      <c r="B1684" s="34">
        <v>379</v>
      </c>
      <c r="C1684" s="34">
        <v>458</v>
      </c>
      <c r="D1684" s="34">
        <v>5</v>
      </c>
      <c r="E1684" s="179">
        <v>43531</v>
      </c>
      <c r="F1684" s="187">
        <v>5503</v>
      </c>
      <c r="G1684" s="34">
        <v>8753</v>
      </c>
      <c r="H1684" s="180">
        <v>7994</v>
      </c>
      <c r="I1684" s="34">
        <v>8</v>
      </c>
      <c r="J1684" s="181">
        <f t="shared" si="0"/>
        <v>30.469690887193895</v>
      </c>
      <c r="K1684" s="182"/>
      <c r="L1684" s="182"/>
      <c r="M1684" s="182"/>
      <c r="N1684" s="182"/>
    </row>
    <row r="1685" spans="1:14" ht="15.75" customHeight="1" x14ac:dyDescent="0.3">
      <c r="A1685" s="34">
        <v>1684</v>
      </c>
      <c r="B1685" s="34">
        <v>380</v>
      </c>
      <c r="C1685" s="34">
        <v>458</v>
      </c>
      <c r="D1685" s="34">
        <v>5</v>
      </c>
      <c r="E1685" s="179">
        <v>43531</v>
      </c>
      <c r="F1685" s="187">
        <v>5523</v>
      </c>
      <c r="G1685" s="34">
        <v>8472</v>
      </c>
      <c r="H1685" s="180">
        <v>7820</v>
      </c>
      <c r="I1685" s="34"/>
      <c r="J1685" s="181">
        <f t="shared" si="0"/>
        <v>28.384849804092294</v>
      </c>
      <c r="K1685" s="182"/>
      <c r="L1685" s="182"/>
      <c r="M1685" s="182"/>
      <c r="N1685" s="182"/>
    </row>
    <row r="1686" spans="1:14" ht="15.75" customHeight="1" x14ac:dyDescent="0.3">
      <c r="A1686" s="34">
        <v>1685</v>
      </c>
      <c r="B1686" s="34">
        <v>381</v>
      </c>
      <c r="C1686" s="34">
        <v>460</v>
      </c>
      <c r="D1686" s="34">
        <v>5</v>
      </c>
      <c r="E1686" s="179">
        <v>43531</v>
      </c>
      <c r="F1686" s="187">
        <v>5552</v>
      </c>
      <c r="G1686" s="34">
        <v>7843</v>
      </c>
      <c r="H1686" s="180">
        <v>7277</v>
      </c>
      <c r="I1686" s="34">
        <v>8</v>
      </c>
      <c r="J1686" s="181">
        <f t="shared" si="0"/>
        <v>32.811594202898554</v>
      </c>
      <c r="K1686" s="182"/>
      <c r="L1686" s="182"/>
      <c r="M1686" s="182"/>
      <c r="N1686" s="182"/>
    </row>
    <row r="1687" spans="1:14" ht="15.75" customHeight="1" x14ac:dyDescent="0.3">
      <c r="A1687" s="34">
        <v>1686</v>
      </c>
      <c r="B1687" s="34">
        <v>382</v>
      </c>
      <c r="C1687" s="34">
        <v>460</v>
      </c>
      <c r="D1687" s="34">
        <v>5</v>
      </c>
      <c r="E1687" s="179">
        <v>43531</v>
      </c>
      <c r="F1687" s="187">
        <v>5515</v>
      </c>
      <c r="G1687" s="34">
        <v>7573</v>
      </c>
      <c r="H1687" s="180">
        <v>7069</v>
      </c>
      <c r="I1687" s="34"/>
      <c r="J1687" s="181">
        <f t="shared" si="0"/>
        <v>32.432432432432435</v>
      </c>
      <c r="K1687" s="182"/>
      <c r="L1687" s="182"/>
      <c r="M1687" s="182"/>
      <c r="N1687" s="182"/>
    </row>
    <row r="1688" spans="1:14" ht="15.75" customHeight="1" x14ac:dyDescent="0.3">
      <c r="A1688" s="34">
        <v>1687</v>
      </c>
      <c r="B1688" s="34">
        <v>383</v>
      </c>
      <c r="C1688" s="34">
        <v>461</v>
      </c>
      <c r="D1688" s="34">
        <v>5</v>
      </c>
      <c r="E1688" s="179">
        <v>43531</v>
      </c>
      <c r="F1688" s="187">
        <v>5537</v>
      </c>
      <c r="G1688" s="34">
        <v>7905</v>
      </c>
      <c r="H1688" s="180">
        <v>7356</v>
      </c>
      <c r="I1688" s="34">
        <v>7</v>
      </c>
      <c r="J1688" s="181">
        <f t="shared" si="0"/>
        <v>30.181418361737215</v>
      </c>
      <c r="K1688" s="182"/>
      <c r="L1688" s="182"/>
      <c r="M1688" s="182"/>
      <c r="N1688" s="182"/>
    </row>
    <row r="1689" spans="1:14" ht="15.75" customHeight="1" x14ac:dyDescent="0.3">
      <c r="A1689" s="34">
        <v>1688</v>
      </c>
      <c r="B1689" s="34">
        <v>384</v>
      </c>
      <c r="C1689" s="34">
        <v>461</v>
      </c>
      <c r="D1689" s="34">
        <v>5</v>
      </c>
      <c r="E1689" s="179">
        <v>43531</v>
      </c>
      <c r="F1689" s="187">
        <v>5516</v>
      </c>
      <c r="G1689" s="34">
        <v>7947</v>
      </c>
      <c r="H1689" s="180">
        <v>7389</v>
      </c>
      <c r="I1689" s="34"/>
      <c r="J1689" s="181">
        <f t="shared" si="0"/>
        <v>29.79177789642285</v>
      </c>
      <c r="K1689" s="182"/>
      <c r="L1689" s="182"/>
      <c r="M1689" s="182"/>
      <c r="N1689" s="182"/>
    </row>
    <row r="1690" spans="1:14" ht="15.75" customHeight="1" x14ac:dyDescent="0.3">
      <c r="A1690" s="34">
        <v>1689</v>
      </c>
      <c r="B1690" s="34">
        <v>385</v>
      </c>
      <c r="C1690" s="34">
        <v>462</v>
      </c>
      <c r="D1690" s="34">
        <v>5</v>
      </c>
      <c r="E1690" s="179">
        <v>43531</v>
      </c>
      <c r="F1690" s="187">
        <v>5476</v>
      </c>
      <c r="G1690" s="34">
        <v>8462</v>
      </c>
      <c r="H1690" s="180">
        <v>7616</v>
      </c>
      <c r="I1690" s="34">
        <v>10</v>
      </c>
      <c r="J1690" s="181">
        <f t="shared" si="0"/>
        <v>39.532710280373834</v>
      </c>
      <c r="K1690" s="182"/>
      <c r="L1690" s="182"/>
      <c r="M1690" s="182"/>
      <c r="N1690" s="182"/>
    </row>
    <row r="1691" spans="1:14" ht="15.75" customHeight="1" x14ac:dyDescent="0.3">
      <c r="A1691" s="34">
        <v>1690</v>
      </c>
      <c r="B1691" s="34">
        <v>386</v>
      </c>
      <c r="C1691" s="34">
        <v>462</v>
      </c>
      <c r="D1691" s="34">
        <v>5</v>
      </c>
      <c r="E1691" s="179">
        <v>43531</v>
      </c>
      <c r="F1691" s="187">
        <v>5517</v>
      </c>
      <c r="G1691" s="34">
        <v>8391</v>
      </c>
      <c r="H1691" s="180">
        <v>7582</v>
      </c>
      <c r="I1691" s="34"/>
      <c r="J1691" s="181">
        <f t="shared" si="0"/>
        <v>39.176755447941893</v>
      </c>
      <c r="K1691" s="182"/>
      <c r="L1691" s="182"/>
      <c r="M1691" s="182"/>
      <c r="N1691" s="182"/>
    </row>
    <row r="1692" spans="1:14" ht="15.75" customHeight="1" x14ac:dyDescent="0.3">
      <c r="A1692" s="34">
        <v>1691</v>
      </c>
      <c r="B1692" s="34">
        <v>387</v>
      </c>
      <c r="C1692" s="34">
        <v>465</v>
      </c>
      <c r="D1692" s="34">
        <v>5</v>
      </c>
      <c r="E1692" s="179">
        <v>43531</v>
      </c>
      <c r="F1692" s="187">
        <v>5506</v>
      </c>
      <c r="G1692" s="34">
        <v>8347</v>
      </c>
      <c r="H1692" s="180">
        <v>7866</v>
      </c>
      <c r="I1692" s="34">
        <v>7</v>
      </c>
      <c r="J1692" s="181">
        <f t="shared" si="0"/>
        <v>20.381355932203391</v>
      </c>
      <c r="K1692" s="182"/>
      <c r="L1692" s="182"/>
      <c r="M1692" s="182"/>
      <c r="N1692" s="182"/>
    </row>
    <row r="1693" spans="1:14" ht="15.75" customHeight="1" x14ac:dyDescent="0.3">
      <c r="A1693" s="34">
        <v>1692</v>
      </c>
      <c r="B1693" s="34">
        <v>388</v>
      </c>
      <c r="C1693" s="34">
        <v>465</v>
      </c>
      <c r="D1693" s="34">
        <v>5</v>
      </c>
      <c r="E1693" s="179">
        <v>43531</v>
      </c>
      <c r="F1693" s="187">
        <v>5526</v>
      </c>
      <c r="G1693" s="34">
        <v>8964</v>
      </c>
      <c r="H1693" s="180">
        <v>8397</v>
      </c>
      <c r="I1693" s="34"/>
      <c r="J1693" s="181">
        <f t="shared" si="0"/>
        <v>19.749216300940439</v>
      </c>
      <c r="K1693" s="182"/>
      <c r="L1693" s="182"/>
      <c r="M1693" s="182"/>
      <c r="N1693" s="182"/>
    </row>
    <row r="1694" spans="1:14" ht="15.75" customHeight="1" x14ac:dyDescent="0.3">
      <c r="A1694" s="34">
        <v>1693</v>
      </c>
      <c r="B1694" s="34">
        <v>389</v>
      </c>
      <c r="C1694" s="34">
        <v>467</v>
      </c>
      <c r="D1694" s="34">
        <v>5</v>
      </c>
      <c r="E1694" s="179">
        <v>43531</v>
      </c>
      <c r="F1694" s="187">
        <v>5478</v>
      </c>
      <c r="G1694" s="34">
        <v>7746</v>
      </c>
      <c r="H1694" s="180">
        <v>7428</v>
      </c>
      <c r="I1694" s="34">
        <v>5</v>
      </c>
      <c r="J1694" s="181">
        <f t="shared" si="0"/>
        <v>16.307692307692307</v>
      </c>
      <c r="K1694" s="182"/>
      <c r="L1694" s="182"/>
      <c r="M1694" s="182"/>
      <c r="N1694" s="182"/>
    </row>
    <row r="1695" spans="1:14" ht="15.75" customHeight="1" x14ac:dyDescent="0.3">
      <c r="A1695" s="34">
        <v>1694</v>
      </c>
      <c r="B1695" s="34">
        <v>390</v>
      </c>
      <c r="C1695" s="34">
        <v>467</v>
      </c>
      <c r="D1695" s="34">
        <v>5</v>
      </c>
      <c r="E1695" s="179">
        <v>43531</v>
      </c>
      <c r="F1695" s="187">
        <v>5491</v>
      </c>
      <c r="G1695" s="34">
        <v>7895</v>
      </c>
      <c r="H1695" s="180">
        <v>7564</v>
      </c>
      <c r="I1695" s="34"/>
      <c r="J1695" s="181">
        <f t="shared" si="0"/>
        <v>15.967197298601061</v>
      </c>
      <c r="K1695" s="182"/>
      <c r="L1695" s="182"/>
      <c r="M1695" s="182"/>
      <c r="N1695" s="182"/>
    </row>
    <row r="1696" spans="1:14" ht="15.75" customHeight="1" x14ac:dyDescent="0.3">
      <c r="A1696" s="34">
        <v>1695</v>
      </c>
      <c r="B1696" s="34">
        <v>391</v>
      </c>
      <c r="C1696" s="34">
        <v>468</v>
      </c>
      <c r="D1696" s="34">
        <v>5</v>
      </c>
      <c r="E1696" s="179">
        <v>43531</v>
      </c>
      <c r="F1696" s="187">
        <v>5525</v>
      </c>
      <c r="G1696" s="34">
        <v>7618</v>
      </c>
      <c r="H1696" s="180">
        <v>7259</v>
      </c>
      <c r="I1696" s="34">
        <v>11</v>
      </c>
      <c r="J1696" s="181">
        <f t="shared" si="0"/>
        <v>20.703575547866205</v>
      </c>
      <c r="K1696" s="182"/>
      <c r="L1696" s="182"/>
      <c r="M1696" s="182"/>
      <c r="N1696" s="182"/>
    </row>
    <row r="1697" spans="1:14" ht="15.75" customHeight="1" x14ac:dyDescent="0.3">
      <c r="A1697" s="34">
        <v>1696</v>
      </c>
      <c r="B1697" s="34">
        <v>392</v>
      </c>
      <c r="C1697" s="34">
        <v>468</v>
      </c>
      <c r="D1697" s="34">
        <v>5</v>
      </c>
      <c r="E1697" s="179">
        <v>43531</v>
      </c>
      <c r="F1697" s="187">
        <v>5540</v>
      </c>
      <c r="G1697" s="34">
        <v>7689</v>
      </c>
      <c r="H1697" s="180">
        <v>7308</v>
      </c>
      <c r="I1697" s="34"/>
      <c r="J1697" s="181">
        <f t="shared" si="0"/>
        <v>21.549773755656108</v>
      </c>
      <c r="K1697" s="182"/>
      <c r="L1697" s="182"/>
      <c r="M1697" s="182"/>
      <c r="N1697" s="182"/>
    </row>
    <row r="1698" spans="1:14" ht="15.75" customHeight="1" x14ac:dyDescent="0.3">
      <c r="A1698" s="34">
        <v>1697</v>
      </c>
      <c r="B1698" s="34">
        <v>1</v>
      </c>
      <c r="C1698" s="34">
        <v>101</v>
      </c>
      <c r="D1698" s="34">
        <v>6</v>
      </c>
      <c r="E1698" s="179">
        <v>43535</v>
      </c>
      <c r="F1698" s="187">
        <v>5301</v>
      </c>
      <c r="G1698" s="34">
        <v>7320</v>
      </c>
      <c r="H1698" s="180"/>
      <c r="I1698" s="34">
        <v>5</v>
      </c>
      <c r="J1698" s="181">
        <f t="shared" si="0"/>
        <v>-138.08715336728918</v>
      </c>
      <c r="K1698" s="182"/>
      <c r="L1698" s="182"/>
      <c r="M1698" s="182"/>
      <c r="N1698" s="182"/>
    </row>
    <row r="1699" spans="1:14" ht="15.75" customHeight="1" x14ac:dyDescent="0.3">
      <c r="A1699" s="34">
        <v>1698</v>
      </c>
      <c r="B1699" s="34">
        <v>2</v>
      </c>
      <c r="C1699" s="34">
        <v>101</v>
      </c>
      <c r="D1699" s="34">
        <v>6</v>
      </c>
      <c r="E1699" s="179">
        <v>43535</v>
      </c>
      <c r="F1699" s="187">
        <v>5190</v>
      </c>
      <c r="G1699" s="34">
        <v>7209</v>
      </c>
      <c r="H1699" s="180"/>
      <c r="I1699" s="34"/>
      <c r="J1699" s="181">
        <f t="shared" si="0"/>
        <v>-138.90173410404626</v>
      </c>
      <c r="K1699" s="182"/>
      <c r="L1699" s="182"/>
      <c r="M1699" s="182"/>
      <c r="N1699" s="182"/>
    </row>
    <row r="1700" spans="1:14" ht="15.75" customHeight="1" x14ac:dyDescent="0.3">
      <c r="A1700" s="34">
        <v>1699</v>
      </c>
      <c r="B1700" s="34">
        <v>3</v>
      </c>
      <c r="C1700" s="34">
        <v>103</v>
      </c>
      <c r="D1700" s="34">
        <v>6</v>
      </c>
      <c r="E1700" s="179">
        <v>43535</v>
      </c>
      <c r="F1700" s="187">
        <v>5258</v>
      </c>
      <c r="G1700" s="34">
        <v>8960</v>
      </c>
      <c r="H1700" s="180"/>
      <c r="I1700" s="34">
        <v>7</v>
      </c>
      <c r="J1700" s="181">
        <f t="shared" si="0"/>
        <v>-170.40699885888171</v>
      </c>
      <c r="K1700" s="182"/>
      <c r="L1700" s="182"/>
      <c r="M1700" s="182"/>
      <c r="N1700" s="182"/>
    </row>
    <row r="1701" spans="1:14" ht="15.75" customHeight="1" x14ac:dyDescent="0.3">
      <c r="A1701" s="34">
        <v>1700</v>
      </c>
      <c r="B1701" s="34">
        <v>4</v>
      </c>
      <c r="C1701" s="34">
        <v>103</v>
      </c>
      <c r="D1701" s="34">
        <v>6</v>
      </c>
      <c r="E1701" s="179">
        <v>43535</v>
      </c>
      <c r="F1701" s="187">
        <v>5259</v>
      </c>
      <c r="G1701" s="34">
        <v>8837</v>
      </c>
      <c r="H1701" s="180"/>
      <c r="I1701" s="34"/>
      <c r="J1701" s="181">
        <f t="shared" si="0"/>
        <v>-168.03574824111047</v>
      </c>
      <c r="K1701" s="182"/>
      <c r="L1701" s="182"/>
      <c r="M1701" s="182"/>
      <c r="N1701" s="182"/>
    </row>
    <row r="1702" spans="1:14" ht="15.75" customHeight="1" x14ac:dyDescent="0.3">
      <c r="A1702" s="34">
        <v>1701</v>
      </c>
      <c r="B1702" s="34">
        <v>5</v>
      </c>
      <c r="C1702" s="34">
        <v>106</v>
      </c>
      <c r="D1702" s="34">
        <v>6</v>
      </c>
      <c r="E1702" s="179">
        <v>43535</v>
      </c>
      <c r="F1702" s="187">
        <v>5236</v>
      </c>
      <c r="G1702" s="34">
        <v>7678</v>
      </c>
      <c r="H1702" s="180"/>
      <c r="I1702" s="34">
        <v>9</v>
      </c>
      <c r="J1702" s="181">
        <f t="shared" si="0"/>
        <v>-146.63865546218486</v>
      </c>
      <c r="K1702" s="182"/>
      <c r="L1702" s="182"/>
      <c r="M1702" s="182"/>
      <c r="N1702" s="182"/>
    </row>
    <row r="1703" spans="1:14" ht="15.75" customHeight="1" x14ac:dyDescent="0.3">
      <c r="A1703" s="34">
        <v>1702</v>
      </c>
      <c r="B1703" s="34">
        <v>6</v>
      </c>
      <c r="C1703" s="34">
        <v>106</v>
      </c>
      <c r="D1703" s="34">
        <v>6</v>
      </c>
      <c r="E1703" s="179">
        <v>43535</v>
      </c>
      <c r="F1703" s="187">
        <v>5259</v>
      </c>
      <c r="G1703" s="34">
        <v>7372</v>
      </c>
      <c r="H1703" s="180"/>
      <c r="I1703" s="34"/>
      <c r="J1703" s="181">
        <f t="shared" si="0"/>
        <v>-140.17874120555237</v>
      </c>
      <c r="K1703" s="182"/>
      <c r="L1703" s="182"/>
      <c r="M1703" s="182"/>
      <c r="N1703" s="182"/>
    </row>
    <row r="1704" spans="1:14" ht="15.75" customHeight="1" x14ac:dyDescent="0.3">
      <c r="A1704" s="34">
        <v>1703</v>
      </c>
      <c r="B1704" s="34">
        <v>7</v>
      </c>
      <c r="C1704" s="34">
        <v>110</v>
      </c>
      <c r="D1704" s="34">
        <v>6</v>
      </c>
      <c r="E1704" s="179">
        <v>43535</v>
      </c>
      <c r="F1704" s="187">
        <v>5232</v>
      </c>
      <c r="G1704" s="34">
        <v>8388</v>
      </c>
      <c r="H1704" s="180"/>
      <c r="I1704" s="34">
        <v>7</v>
      </c>
      <c r="J1704" s="181">
        <f t="shared" si="0"/>
        <v>-160.32110091743118</v>
      </c>
      <c r="K1704" s="182"/>
      <c r="L1704" s="182"/>
      <c r="M1704" s="182"/>
      <c r="N1704" s="182"/>
    </row>
    <row r="1705" spans="1:14" ht="15.75" customHeight="1" x14ac:dyDescent="0.3">
      <c r="A1705" s="34">
        <v>1704</v>
      </c>
      <c r="B1705" s="34">
        <v>8</v>
      </c>
      <c r="C1705" s="34">
        <v>110</v>
      </c>
      <c r="D1705" s="34">
        <v>6</v>
      </c>
      <c r="E1705" s="179">
        <v>43535</v>
      </c>
      <c r="F1705" s="187">
        <v>5221</v>
      </c>
      <c r="G1705" s="34">
        <v>8232</v>
      </c>
      <c r="H1705" s="180"/>
      <c r="I1705" s="34"/>
      <c r="J1705" s="181">
        <f t="shared" si="0"/>
        <v>-157.67094426355104</v>
      </c>
      <c r="K1705" s="182"/>
      <c r="L1705" s="182"/>
      <c r="M1705" s="182"/>
      <c r="N1705" s="182"/>
    </row>
    <row r="1706" spans="1:14" ht="15.75" customHeight="1" x14ac:dyDescent="0.3">
      <c r="A1706" s="34">
        <v>1705</v>
      </c>
      <c r="B1706" s="34">
        <v>9</v>
      </c>
      <c r="C1706" s="34">
        <v>111</v>
      </c>
      <c r="D1706" s="34">
        <v>6</v>
      </c>
      <c r="E1706" s="179">
        <v>43535</v>
      </c>
      <c r="F1706" s="187">
        <v>5188</v>
      </c>
      <c r="G1706" s="34">
        <v>8495</v>
      </c>
      <c r="H1706" s="180"/>
      <c r="I1706" s="34">
        <v>11</v>
      </c>
      <c r="J1706" s="181">
        <f t="shared" si="0"/>
        <v>-163.7432536622976</v>
      </c>
      <c r="K1706" s="182"/>
      <c r="L1706" s="182"/>
      <c r="M1706" s="182"/>
      <c r="N1706" s="182"/>
    </row>
    <row r="1707" spans="1:14" ht="15.75" customHeight="1" x14ac:dyDescent="0.3">
      <c r="A1707" s="34">
        <v>1706</v>
      </c>
      <c r="B1707" s="34">
        <v>10</v>
      </c>
      <c r="C1707" s="34">
        <v>111</v>
      </c>
      <c r="D1707" s="34">
        <v>6</v>
      </c>
      <c r="E1707" s="179">
        <v>43535</v>
      </c>
      <c r="F1707" s="187">
        <v>5232</v>
      </c>
      <c r="G1707" s="34">
        <v>8920</v>
      </c>
      <c r="H1707" s="180"/>
      <c r="I1707" s="34"/>
      <c r="J1707" s="181">
        <f t="shared" si="0"/>
        <v>-170.48929663608564</v>
      </c>
      <c r="K1707" s="182"/>
      <c r="L1707" s="182"/>
      <c r="M1707" s="182"/>
      <c r="N1707" s="182"/>
    </row>
    <row r="1708" spans="1:14" ht="15.75" customHeight="1" x14ac:dyDescent="0.3">
      <c r="A1708" s="34">
        <v>1707</v>
      </c>
      <c r="B1708" s="34">
        <v>11</v>
      </c>
      <c r="C1708" s="34">
        <v>113</v>
      </c>
      <c r="D1708" s="34">
        <v>6</v>
      </c>
      <c r="E1708" s="179">
        <v>43535</v>
      </c>
      <c r="F1708" s="187">
        <v>5213</v>
      </c>
      <c r="G1708" s="34">
        <v>8185</v>
      </c>
      <c r="H1708" s="180"/>
      <c r="I1708" s="34">
        <v>7</v>
      </c>
      <c r="J1708" s="181">
        <f t="shared" si="0"/>
        <v>-157.01131785919816</v>
      </c>
      <c r="K1708" s="182"/>
      <c r="L1708" s="182"/>
      <c r="M1708" s="182"/>
      <c r="N1708" s="182"/>
    </row>
    <row r="1709" spans="1:14" ht="15.75" customHeight="1" x14ac:dyDescent="0.3">
      <c r="A1709" s="34">
        <v>1708</v>
      </c>
      <c r="B1709" s="34">
        <v>12</v>
      </c>
      <c r="C1709" s="34">
        <v>113</v>
      </c>
      <c r="D1709" s="34">
        <v>6</v>
      </c>
      <c r="E1709" s="179">
        <v>43535</v>
      </c>
      <c r="F1709" s="187">
        <v>5232</v>
      </c>
      <c r="G1709" s="34">
        <v>8091</v>
      </c>
      <c r="H1709" s="180"/>
      <c r="I1709" s="34"/>
      <c r="J1709" s="181">
        <f t="shared" si="0"/>
        <v>-154.64449541284404</v>
      </c>
      <c r="K1709" s="182"/>
      <c r="L1709" s="182"/>
      <c r="M1709" s="182"/>
      <c r="N1709" s="182"/>
    </row>
    <row r="1710" spans="1:14" ht="15.75" customHeight="1" x14ac:dyDescent="0.3">
      <c r="A1710" s="34">
        <v>1709</v>
      </c>
      <c r="B1710" s="34">
        <v>13</v>
      </c>
      <c r="C1710" s="34">
        <v>114</v>
      </c>
      <c r="D1710" s="34">
        <v>6</v>
      </c>
      <c r="E1710" s="179">
        <v>43535</v>
      </c>
      <c r="F1710" s="187">
        <v>5314</v>
      </c>
      <c r="G1710" s="34">
        <v>8840</v>
      </c>
      <c r="H1710" s="180"/>
      <c r="I1710" s="34">
        <v>9</v>
      </c>
      <c r="J1710" s="181">
        <f t="shared" si="0"/>
        <v>-166.35302973278135</v>
      </c>
      <c r="K1710" s="182"/>
      <c r="L1710" s="182"/>
      <c r="M1710" s="182"/>
      <c r="N1710" s="182"/>
    </row>
    <row r="1711" spans="1:14" ht="15.75" customHeight="1" x14ac:dyDescent="0.3">
      <c r="A1711" s="34">
        <v>1710</v>
      </c>
      <c r="B1711" s="34">
        <v>14</v>
      </c>
      <c r="C1711" s="34">
        <v>114</v>
      </c>
      <c r="D1711" s="34">
        <v>6</v>
      </c>
      <c r="E1711" s="179">
        <v>43535</v>
      </c>
      <c r="F1711" s="187">
        <v>5249</v>
      </c>
      <c r="G1711" s="34">
        <v>8333</v>
      </c>
      <c r="H1711" s="180"/>
      <c r="I1711" s="34"/>
      <c r="J1711" s="181">
        <f t="shared" si="0"/>
        <v>-158.75404839016954</v>
      </c>
      <c r="K1711" s="182"/>
      <c r="L1711" s="182"/>
      <c r="M1711" s="182"/>
      <c r="N1711" s="182"/>
    </row>
    <row r="1712" spans="1:14" ht="15.75" customHeight="1" x14ac:dyDescent="0.3">
      <c r="A1712" s="34">
        <v>1711</v>
      </c>
      <c r="B1712" s="34">
        <v>15</v>
      </c>
      <c r="C1712" s="34">
        <v>117</v>
      </c>
      <c r="D1712" s="34">
        <v>6</v>
      </c>
      <c r="E1712" s="179">
        <v>43535</v>
      </c>
      <c r="F1712" s="187">
        <v>5231</v>
      </c>
      <c r="G1712" s="34">
        <v>8049</v>
      </c>
      <c r="H1712" s="180"/>
      <c r="I1712" s="34">
        <v>6</v>
      </c>
      <c r="J1712" s="181">
        <f t="shared" si="0"/>
        <v>-153.87115274326132</v>
      </c>
      <c r="K1712" s="182"/>
      <c r="L1712" s="182"/>
      <c r="M1712" s="182"/>
      <c r="N1712" s="182"/>
    </row>
    <row r="1713" spans="1:14" ht="15.75" customHeight="1" x14ac:dyDescent="0.3">
      <c r="A1713" s="34">
        <v>1712</v>
      </c>
      <c r="B1713" s="34">
        <v>16</v>
      </c>
      <c r="C1713" s="34">
        <v>117</v>
      </c>
      <c r="D1713" s="34">
        <v>6</v>
      </c>
      <c r="E1713" s="179">
        <v>43535</v>
      </c>
      <c r="F1713" s="187">
        <v>5280</v>
      </c>
      <c r="G1713" s="34">
        <v>8266</v>
      </c>
      <c r="H1713" s="180"/>
      <c r="I1713" s="34"/>
      <c r="J1713" s="181">
        <f t="shared" si="0"/>
        <v>-156.55303030303028</v>
      </c>
      <c r="K1713" s="182"/>
      <c r="L1713" s="182"/>
      <c r="M1713" s="182"/>
      <c r="N1713" s="182"/>
    </row>
    <row r="1714" spans="1:14" ht="15.75" customHeight="1" x14ac:dyDescent="0.3">
      <c r="A1714" s="34">
        <v>1713</v>
      </c>
      <c r="B1714" s="34">
        <v>17</v>
      </c>
      <c r="C1714" s="34">
        <v>118</v>
      </c>
      <c r="D1714" s="34">
        <v>6</v>
      </c>
      <c r="E1714" s="179">
        <v>43535</v>
      </c>
      <c r="F1714" s="187">
        <v>5275</v>
      </c>
      <c r="G1714" s="34">
        <v>8823</v>
      </c>
      <c r="H1714" s="180"/>
      <c r="I1714" s="34">
        <v>10</v>
      </c>
      <c r="J1714" s="181">
        <f t="shared" si="0"/>
        <v>-167.260663507109</v>
      </c>
      <c r="K1714" s="182"/>
      <c r="L1714" s="182"/>
      <c r="M1714" s="182"/>
      <c r="N1714" s="182"/>
    </row>
    <row r="1715" spans="1:14" ht="15.75" customHeight="1" x14ac:dyDescent="0.3">
      <c r="A1715" s="34">
        <v>1714</v>
      </c>
      <c r="B1715" s="34">
        <v>18</v>
      </c>
      <c r="C1715" s="34">
        <v>118</v>
      </c>
      <c r="D1715" s="34">
        <v>6</v>
      </c>
      <c r="E1715" s="179">
        <v>43535</v>
      </c>
      <c r="F1715" s="187">
        <v>5205</v>
      </c>
      <c r="G1715" s="34">
        <v>8679</v>
      </c>
      <c r="H1715" s="180"/>
      <c r="I1715" s="34"/>
      <c r="J1715" s="181">
        <f t="shared" si="0"/>
        <v>-166.74351585014409</v>
      </c>
      <c r="K1715" s="182"/>
      <c r="L1715" s="182"/>
      <c r="M1715" s="182"/>
      <c r="N1715" s="182"/>
    </row>
    <row r="1716" spans="1:14" ht="15.75" customHeight="1" x14ac:dyDescent="0.3">
      <c r="A1716" s="34">
        <v>1715</v>
      </c>
      <c r="B1716" s="34">
        <v>19</v>
      </c>
      <c r="C1716" s="34">
        <v>119</v>
      </c>
      <c r="D1716" s="34">
        <v>6</v>
      </c>
      <c r="E1716" s="179">
        <v>43535</v>
      </c>
      <c r="F1716" s="187">
        <v>5229</v>
      </c>
      <c r="G1716" s="34">
        <v>7730</v>
      </c>
      <c r="H1716" s="180"/>
      <c r="I1716" s="34">
        <v>7</v>
      </c>
      <c r="J1716" s="181">
        <f t="shared" si="0"/>
        <v>-147.82941288965387</v>
      </c>
      <c r="K1716" s="182"/>
      <c r="L1716" s="182"/>
      <c r="M1716" s="182"/>
      <c r="N1716" s="182"/>
    </row>
    <row r="1717" spans="1:14" ht="15.75" customHeight="1" x14ac:dyDescent="0.3">
      <c r="A1717" s="34">
        <v>1716</v>
      </c>
      <c r="B1717" s="34">
        <v>20</v>
      </c>
      <c r="C1717" s="34">
        <v>119</v>
      </c>
      <c r="D1717" s="34">
        <v>6</v>
      </c>
      <c r="E1717" s="179">
        <v>43535</v>
      </c>
      <c r="F1717" s="187">
        <v>5190</v>
      </c>
      <c r="G1717" s="34">
        <v>8045</v>
      </c>
      <c r="H1717" s="180"/>
      <c r="I1717" s="34"/>
      <c r="J1717" s="181">
        <f t="shared" si="0"/>
        <v>-155.00963391136801</v>
      </c>
      <c r="K1717" s="182"/>
      <c r="L1717" s="182"/>
      <c r="M1717" s="182"/>
      <c r="N1717" s="182"/>
    </row>
    <row r="1718" spans="1:14" ht="15.75" customHeight="1" x14ac:dyDescent="0.3">
      <c r="A1718" s="34">
        <v>1717</v>
      </c>
      <c r="B1718" s="34">
        <v>21</v>
      </c>
      <c r="C1718" s="34">
        <v>122</v>
      </c>
      <c r="D1718" s="34">
        <v>6</v>
      </c>
      <c r="E1718" s="179">
        <v>43535</v>
      </c>
      <c r="F1718" s="187">
        <v>5224</v>
      </c>
      <c r="G1718" s="34">
        <v>8090</v>
      </c>
      <c r="H1718" s="180"/>
      <c r="I1718" s="34">
        <v>7</v>
      </c>
      <c r="J1718" s="181">
        <f t="shared" si="0"/>
        <v>-154.86217457886679</v>
      </c>
      <c r="K1718" s="182"/>
      <c r="L1718" s="182"/>
      <c r="M1718" s="182"/>
      <c r="N1718" s="182"/>
    </row>
    <row r="1719" spans="1:14" ht="15.75" customHeight="1" x14ac:dyDescent="0.3">
      <c r="A1719" s="34">
        <v>1718</v>
      </c>
      <c r="B1719" s="34">
        <v>22</v>
      </c>
      <c r="C1719" s="34">
        <v>122</v>
      </c>
      <c r="D1719" s="34">
        <v>6</v>
      </c>
      <c r="E1719" s="179">
        <v>43535</v>
      </c>
      <c r="F1719" s="187">
        <v>5276</v>
      </c>
      <c r="G1719" s="34">
        <v>8353</v>
      </c>
      <c r="H1719" s="180"/>
      <c r="I1719" s="34"/>
      <c r="J1719" s="181">
        <f t="shared" si="0"/>
        <v>-158.32069749810464</v>
      </c>
      <c r="K1719" s="182"/>
      <c r="L1719" s="182"/>
      <c r="M1719" s="182"/>
      <c r="N1719" s="182"/>
    </row>
    <row r="1720" spans="1:14" ht="15.75" customHeight="1" x14ac:dyDescent="0.3">
      <c r="A1720" s="34">
        <v>1719</v>
      </c>
      <c r="B1720" s="34">
        <v>23</v>
      </c>
      <c r="C1720" s="34">
        <v>126</v>
      </c>
      <c r="D1720" s="34">
        <v>6</v>
      </c>
      <c r="E1720" s="179">
        <v>43535</v>
      </c>
      <c r="F1720" s="187">
        <v>5261</v>
      </c>
      <c r="G1720" s="34"/>
      <c r="H1720" s="180"/>
      <c r="I1720" s="34"/>
      <c r="J1720" s="181">
        <f t="shared" si="0"/>
        <v>0</v>
      </c>
      <c r="K1720" s="182"/>
      <c r="L1720" s="182"/>
      <c r="M1720" s="182"/>
      <c r="N1720" s="182"/>
    </row>
    <row r="1721" spans="1:14" ht="15.75" customHeight="1" x14ac:dyDescent="0.3">
      <c r="A1721" s="34">
        <v>1720</v>
      </c>
      <c r="B1721" s="34">
        <v>24</v>
      </c>
      <c r="C1721" s="34">
        <v>126</v>
      </c>
      <c r="D1721" s="34">
        <v>6</v>
      </c>
      <c r="E1721" s="179">
        <v>43535</v>
      </c>
      <c r="F1721" s="187">
        <v>5196</v>
      </c>
      <c r="G1721" s="34"/>
      <c r="H1721" s="180"/>
      <c r="I1721" s="34"/>
      <c r="J1721" s="181">
        <f t="shared" si="0"/>
        <v>0</v>
      </c>
      <c r="K1721" s="182"/>
      <c r="L1721" s="182"/>
      <c r="M1721" s="182"/>
      <c r="N1721" s="182"/>
    </row>
    <row r="1722" spans="1:14" ht="15.75" customHeight="1" x14ac:dyDescent="0.3">
      <c r="A1722" s="34">
        <v>1721</v>
      </c>
      <c r="B1722" s="34">
        <v>25</v>
      </c>
      <c r="C1722" s="34">
        <v>127</v>
      </c>
      <c r="D1722" s="34">
        <v>6</v>
      </c>
      <c r="E1722" s="179">
        <v>43535</v>
      </c>
      <c r="F1722" s="187">
        <v>5238</v>
      </c>
      <c r="G1722" s="34">
        <v>8099</v>
      </c>
      <c r="H1722" s="180"/>
      <c r="I1722" s="34">
        <v>10</v>
      </c>
      <c r="J1722" s="181">
        <f t="shared" si="0"/>
        <v>-154.62008400152729</v>
      </c>
      <c r="K1722" s="182"/>
      <c r="L1722" s="182"/>
      <c r="M1722" s="182"/>
      <c r="N1722" s="182"/>
    </row>
    <row r="1723" spans="1:14" ht="15.75" customHeight="1" x14ac:dyDescent="0.3">
      <c r="A1723" s="34">
        <v>1722</v>
      </c>
      <c r="B1723" s="34">
        <v>26</v>
      </c>
      <c r="C1723" s="34">
        <v>127</v>
      </c>
      <c r="D1723" s="34">
        <v>6</v>
      </c>
      <c r="E1723" s="179">
        <v>43535</v>
      </c>
      <c r="F1723" s="187">
        <v>5207</v>
      </c>
      <c r="G1723" s="34">
        <v>8101</v>
      </c>
      <c r="H1723" s="180"/>
      <c r="I1723" s="34"/>
      <c r="J1723" s="181">
        <f t="shared" si="0"/>
        <v>-155.5790282312272</v>
      </c>
      <c r="K1723" s="182"/>
      <c r="L1723" s="182"/>
      <c r="M1723" s="182"/>
      <c r="N1723" s="182"/>
    </row>
    <row r="1724" spans="1:14" ht="15.75" customHeight="1" x14ac:dyDescent="0.3">
      <c r="A1724" s="34">
        <v>1723</v>
      </c>
      <c r="B1724" s="34">
        <v>27</v>
      </c>
      <c r="C1724" s="34">
        <v>130</v>
      </c>
      <c r="D1724" s="34">
        <v>6</v>
      </c>
      <c r="E1724" s="179">
        <v>43535</v>
      </c>
      <c r="F1724" s="187">
        <v>5236</v>
      </c>
      <c r="G1724" s="34">
        <v>7759</v>
      </c>
      <c r="H1724" s="180"/>
      <c r="I1724" s="34">
        <v>6</v>
      </c>
      <c r="J1724" s="181">
        <f t="shared" si="0"/>
        <v>-148.18563789152023</v>
      </c>
      <c r="K1724" s="182"/>
      <c r="L1724" s="182"/>
      <c r="M1724" s="182"/>
      <c r="N1724" s="182"/>
    </row>
    <row r="1725" spans="1:14" ht="15.75" customHeight="1" x14ac:dyDescent="0.3">
      <c r="A1725" s="34">
        <v>1724</v>
      </c>
      <c r="B1725" s="34">
        <v>28</v>
      </c>
      <c r="C1725" s="34">
        <v>130</v>
      </c>
      <c r="D1725" s="34">
        <v>6</v>
      </c>
      <c r="E1725" s="179">
        <v>43535</v>
      </c>
      <c r="F1725" s="187">
        <v>5216</v>
      </c>
      <c r="G1725" s="34">
        <v>7773</v>
      </c>
      <c r="H1725" s="180"/>
      <c r="I1725" s="34"/>
      <c r="J1725" s="181">
        <f t="shared" si="0"/>
        <v>-149.0222392638037</v>
      </c>
      <c r="K1725" s="182"/>
      <c r="L1725" s="182"/>
      <c r="M1725" s="182"/>
      <c r="N1725" s="182"/>
    </row>
    <row r="1726" spans="1:14" ht="15.75" customHeight="1" x14ac:dyDescent="0.3">
      <c r="A1726" s="34">
        <v>1725</v>
      </c>
      <c r="B1726" s="34">
        <v>29</v>
      </c>
      <c r="C1726" s="34">
        <v>132</v>
      </c>
      <c r="D1726" s="34">
        <v>6</v>
      </c>
      <c r="E1726" s="179">
        <v>43535</v>
      </c>
      <c r="F1726" s="187">
        <v>5292</v>
      </c>
      <c r="G1726" s="34">
        <v>8298</v>
      </c>
      <c r="H1726" s="180"/>
      <c r="I1726" s="34">
        <v>9</v>
      </c>
      <c r="J1726" s="181">
        <f t="shared" si="0"/>
        <v>-156.80272108843539</v>
      </c>
      <c r="K1726" s="182"/>
      <c r="L1726" s="182"/>
      <c r="M1726" s="182"/>
      <c r="N1726" s="182"/>
    </row>
    <row r="1727" spans="1:14" ht="15.75" customHeight="1" x14ac:dyDescent="0.3">
      <c r="A1727" s="34">
        <v>1726</v>
      </c>
      <c r="B1727" s="34">
        <v>30</v>
      </c>
      <c r="C1727" s="34">
        <v>132</v>
      </c>
      <c r="D1727" s="34">
        <v>6</v>
      </c>
      <c r="E1727" s="179">
        <v>43535</v>
      </c>
      <c r="F1727" s="187">
        <v>5244</v>
      </c>
      <c r="G1727" s="34">
        <v>8434</v>
      </c>
      <c r="H1727" s="180"/>
      <c r="I1727" s="34"/>
      <c r="J1727" s="181">
        <f t="shared" si="0"/>
        <v>-160.83142639206713</v>
      </c>
      <c r="K1727" s="182"/>
      <c r="L1727" s="182"/>
      <c r="M1727" s="182"/>
      <c r="N1727" s="182"/>
    </row>
    <row r="1728" spans="1:14" ht="15.75" customHeight="1" x14ac:dyDescent="0.3">
      <c r="A1728" s="34">
        <v>1727</v>
      </c>
      <c r="B1728" s="34">
        <v>31</v>
      </c>
      <c r="C1728" s="34">
        <v>135</v>
      </c>
      <c r="D1728" s="34">
        <v>6</v>
      </c>
      <c r="E1728" s="179">
        <v>43535</v>
      </c>
      <c r="F1728" s="187">
        <v>5227</v>
      </c>
      <c r="G1728" s="34">
        <v>8628</v>
      </c>
      <c r="H1728" s="180"/>
      <c r="I1728" s="34">
        <v>9</v>
      </c>
      <c r="J1728" s="181">
        <f t="shared" si="0"/>
        <v>-165.06600344365793</v>
      </c>
      <c r="K1728" s="182"/>
      <c r="L1728" s="182"/>
      <c r="M1728" s="182"/>
      <c r="N1728" s="182"/>
    </row>
    <row r="1729" spans="1:14" ht="15.75" customHeight="1" x14ac:dyDescent="0.3">
      <c r="A1729" s="34">
        <v>1728</v>
      </c>
      <c r="B1729" s="34">
        <v>32</v>
      </c>
      <c r="C1729" s="34">
        <v>135</v>
      </c>
      <c r="D1729" s="34">
        <v>6</v>
      </c>
      <c r="E1729" s="179">
        <v>43535</v>
      </c>
      <c r="F1729" s="187">
        <v>5214</v>
      </c>
      <c r="G1729" s="34">
        <v>8565</v>
      </c>
      <c r="H1729" s="180"/>
      <c r="I1729" s="34"/>
      <c r="J1729" s="181">
        <f t="shared" si="0"/>
        <v>-164.2692750287687</v>
      </c>
      <c r="K1729" s="182"/>
      <c r="L1729" s="182"/>
      <c r="M1729" s="182"/>
      <c r="N1729" s="182"/>
    </row>
    <row r="1730" spans="1:14" ht="15.75" customHeight="1" x14ac:dyDescent="0.3">
      <c r="A1730" s="34">
        <v>1729</v>
      </c>
      <c r="B1730" s="34">
        <v>33</v>
      </c>
      <c r="C1730" s="34">
        <v>136</v>
      </c>
      <c r="D1730" s="34">
        <v>6</v>
      </c>
      <c r="E1730" s="179">
        <v>43535</v>
      </c>
      <c r="F1730" s="187">
        <v>5203</v>
      </c>
      <c r="G1730" s="34">
        <v>8076</v>
      </c>
      <c r="H1730" s="180"/>
      <c r="I1730" s="34">
        <v>9</v>
      </c>
      <c r="J1730" s="181">
        <f t="shared" si="0"/>
        <v>-155.21814337881992</v>
      </c>
      <c r="K1730" s="182"/>
      <c r="L1730" s="182"/>
      <c r="M1730" s="182"/>
      <c r="N1730" s="182"/>
    </row>
    <row r="1731" spans="1:14" ht="15.75" customHeight="1" x14ac:dyDescent="0.3">
      <c r="A1731" s="34">
        <v>1730</v>
      </c>
      <c r="B1731" s="34">
        <v>34</v>
      </c>
      <c r="C1731" s="34">
        <v>136</v>
      </c>
      <c r="D1731" s="34">
        <v>6</v>
      </c>
      <c r="E1731" s="179">
        <v>43535</v>
      </c>
      <c r="F1731" s="187">
        <v>5191</v>
      </c>
      <c r="G1731" s="34">
        <v>8169</v>
      </c>
      <c r="H1731" s="180"/>
      <c r="I1731" s="34"/>
      <c r="J1731" s="181">
        <f t="shared" si="0"/>
        <v>-157.36852244268925</v>
      </c>
      <c r="K1731" s="182"/>
      <c r="L1731" s="182"/>
      <c r="M1731" s="182"/>
      <c r="N1731" s="182"/>
    </row>
    <row r="1732" spans="1:14" ht="15.75" customHeight="1" x14ac:dyDescent="0.3">
      <c r="A1732" s="34">
        <v>1731</v>
      </c>
      <c r="B1732" s="34">
        <v>35</v>
      </c>
      <c r="C1732" s="34">
        <v>137</v>
      </c>
      <c r="D1732" s="34">
        <v>6</v>
      </c>
      <c r="E1732" s="179">
        <v>43535</v>
      </c>
      <c r="F1732" s="187">
        <v>5280</v>
      </c>
      <c r="G1732" s="34">
        <v>9532</v>
      </c>
      <c r="H1732" s="180"/>
      <c r="I1732" s="34">
        <v>8</v>
      </c>
      <c r="J1732" s="181">
        <f t="shared" si="0"/>
        <v>-180.53030303030303</v>
      </c>
      <c r="K1732" s="182"/>
      <c r="L1732" s="182"/>
      <c r="M1732" s="182"/>
      <c r="N1732" s="182"/>
    </row>
    <row r="1733" spans="1:14" ht="15.75" customHeight="1" x14ac:dyDescent="0.3">
      <c r="A1733" s="34">
        <v>1732</v>
      </c>
      <c r="B1733" s="34">
        <v>36</v>
      </c>
      <c r="C1733" s="34">
        <v>137</v>
      </c>
      <c r="D1733" s="34">
        <v>6</v>
      </c>
      <c r="E1733" s="179">
        <v>43535</v>
      </c>
      <c r="F1733" s="187">
        <v>5219</v>
      </c>
      <c r="G1733" s="34">
        <v>9538</v>
      </c>
      <c r="H1733" s="180"/>
      <c r="I1733" s="34"/>
      <c r="J1733" s="181">
        <f t="shared" si="0"/>
        <v>-182.75531711055757</v>
      </c>
      <c r="K1733" s="182"/>
      <c r="L1733" s="182"/>
      <c r="M1733" s="182"/>
      <c r="N1733" s="182"/>
    </row>
    <row r="1734" spans="1:14" ht="15.75" customHeight="1" x14ac:dyDescent="0.3">
      <c r="A1734" s="34">
        <v>1733</v>
      </c>
      <c r="B1734" s="34">
        <v>37</v>
      </c>
      <c r="C1734" s="34">
        <v>138</v>
      </c>
      <c r="D1734" s="34">
        <v>6</v>
      </c>
      <c r="E1734" s="179">
        <v>43535</v>
      </c>
      <c r="F1734" s="187">
        <v>5225</v>
      </c>
      <c r="G1734" s="34">
        <v>9028</v>
      </c>
      <c r="H1734" s="180"/>
      <c r="I1734" s="34">
        <v>7</v>
      </c>
      <c r="J1734" s="181">
        <f t="shared" si="0"/>
        <v>-172.7846889952153</v>
      </c>
      <c r="K1734" s="182"/>
      <c r="L1734" s="182"/>
      <c r="M1734" s="182"/>
      <c r="N1734" s="182"/>
    </row>
    <row r="1735" spans="1:14" ht="15.75" customHeight="1" x14ac:dyDescent="0.3">
      <c r="A1735" s="34">
        <v>1734</v>
      </c>
      <c r="B1735" s="34">
        <v>38</v>
      </c>
      <c r="C1735" s="34">
        <v>138</v>
      </c>
      <c r="D1735" s="34">
        <v>6</v>
      </c>
      <c r="E1735" s="179">
        <v>43535</v>
      </c>
      <c r="F1735" s="187">
        <v>5241</v>
      </c>
      <c r="G1735" s="34">
        <v>9071</v>
      </c>
      <c r="H1735" s="180"/>
      <c r="I1735" s="34"/>
      <c r="J1735" s="181">
        <f t="shared" si="0"/>
        <v>-173.07765693569931</v>
      </c>
      <c r="K1735" s="182"/>
      <c r="L1735" s="182"/>
      <c r="M1735" s="182"/>
      <c r="N1735" s="182"/>
    </row>
    <row r="1736" spans="1:14" ht="15.75" customHeight="1" x14ac:dyDescent="0.3">
      <c r="A1736" s="34">
        <v>1735</v>
      </c>
      <c r="B1736" s="34">
        <v>39</v>
      </c>
      <c r="C1736" s="34">
        <v>140</v>
      </c>
      <c r="D1736" s="34">
        <v>6</v>
      </c>
      <c r="E1736" s="179">
        <v>43535</v>
      </c>
      <c r="F1736" s="187">
        <v>5245</v>
      </c>
      <c r="G1736" s="34">
        <v>8047</v>
      </c>
      <c r="H1736" s="180"/>
      <c r="I1736" s="34">
        <v>9</v>
      </c>
      <c r="J1736" s="181">
        <f t="shared" si="0"/>
        <v>-153.42230695900858</v>
      </c>
      <c r="K1736" s="182"/>
      <c r="L1736" s="182"/>
      <c r="M1736" s="182"/>
      <c r="N1736" s="182"/>
    </row>
    <row r="1737" spans="1:14" ht="15.75" customHeight="1" x14ac:dyDescent="0.3">
      <c r="A1737" s="34">
        <v>1736</v>
      </c>
      <c r="B1737" s="34">
        <v>40</v>
      </c>
      <c r="C1737" s="34">
        <v>140</v>
      </c>
      <c r="D1737" s="34">
        <v>6</v>
      </c>
      <c r="E1737" s="179">
        <v>43535</v>
      </c>
      <c r="F1737" s="187">
        <v>5216</v>
      </c>
      <c r="G1737" s="34">
        <v>8294</v>
      </c>
      <c r="H1737" s="180"/>
      <c r="I1737" s="34"/>
      <c r="J1737" s="181">
        <f t="shared" si="0"/>
        <v>-159.01073619631902</v>
      </c>
      <c r="K1737" s="182"/>
      <c r="L1737" s="182"/>
      <c r="M1737" s="182"/>
      <c r="N1737" s="182"/>
    </row>
    <row r="1738" spans="1:14" ht="15.75" customHeight="1" x14ac:dyDescent="0.3">
      <c r="A1738" s="34">
        <v>1737</v>
      </c>
      <c r="B1738" s="34">
        <v>41</v>
      </c>
      <c r="C1738" s="34">
        <v>141</v>
      </c>
      <c r="D1738" s="34">
        <v>6</v>
      </c>
      <c r="E1738" s="179">
        <v>43535</v>
      </c>
      <c r="F1738" s="187">
        <v>5264</v>
      </c>
      <c r="G1738" s="34">
        <v>8121</v>
      </c>
      <c r="H1738" s="180"/>
      <c r="I1738" s="34">
        <v>7</v>
      </c>
      <c r="J1738" s="181">
        <f t="shared" si="0"/>
        <v>-154.27431610942247</v>
      </c>
      <c r="K1738" s="182"/>
      <c r="L1738" s="182"/>
      <c r="M1738" s="182"/>
      <c r="N1738" s="182"/>
    </row>
    <row r="1739" spans="1:14" ht="15.75" customHeight="1" x14ac:dyDescent="0.3">
      <c r="A1739" s="34">
        <v>1738</v>
      </c>
      <c r="B1739" s="34">
        <v>42</v>
      </c>
      <c r="C1739" s="34">
        <v>141</v>
      </c>
      <c r="D1739" s="34">
        <v>6</v>
      </c>
      <c r="E1739" s="179">
        <v>43535</v>
      </c>
      <c r="F1739" s="187">
        <v>5270</v>
      </c>
      <c r="G1739" s="34">
        <v>8036</v>
      </c>
      <c r="H1739" s="180"/>
      <c r="I1739" s="34"/>
      <c r="J1739" s="181">
        <f t="shared" si="0"/>
        <v>-152.48576850094878</v>
      </c>
      <c r="K1739" s="182"/>
      <c r="L1739" s="182"/>
      <c r="M1739" s="182"/>
      <c r="N1739" s="182"/>
    </row>
    <row r="1740" spans="1:14" ht="15.75" customHeight="1" x14ac:dyDescent="0.3">
      <c r="A1740" s="34">
        <v>1739</v>
      </c>
      <c r="B1740" s="34">
        <v>43</v>
      </c>
      <c r="C1740" s="34">
        <v>142</v>
      </c>
      <c r="D1740" s="34">
        <v>6</v>
      </c>
      <c r="E1740" s="179">
        <v>43535</v>
      </c>
      <c r="F1740" s="187">
        <v>5211</v>
      </c>
      <c r="G1740" s="34">
        <v>8931</v>
      </c>
      <c r="H1740" s="180"/>
      <c r="I1740" s="34">
        <v>8</v>
      </c>
      <c r="J1740" s="181">
        <f t="shared" si="0"/>
        <v>-171.38744962579159</v>
      </c>
      <c r="K1740" s="182"/>
      <c r="L1740" s="182"/>
      <c r="M1740" s="182"/>
      <c r="N1740" s="182"/>
    </row>
    <row r="1741" spans="1:14" ht="15.75" customHeight="1" x14ac:dyDescent="0.3">
      <c r="A1741" s="34">
        <v>1740</v>
      </c>
      <c r="B1741" s="34">
        <v>44</v>
      </c>
      <c r="C1741" s="34">
        <v>142</v>
      </c>
      <c r="D1741" s="34">
        <v>6</v>
      </c>
      <c r="E1741" s="179">
        <v>43535</v>
      </c>
      <c r="F1741" s="187">
        <v>5218</v>
      </c>
      <c r="G1741" s="34">
        <v>9278</v>
      </c>
      <c r="H1741" s="180"/>
      <c r="I1741" s="34"/>
      <c r="J1741" s="181">
        <f t="shared" si="0"/>
        <v>-177.8075891146033</v>
      </c>
      <c r="K1741" s="182"/>
      <c r="L1741" s="182"/>
      <c r="M1741" s="182"/>
      <c r="N1741" s="182"/>
    </row>
    <row r="1742" spans="1:14" ht="15.75" customHeight="1" x14ac:dyDescent="0.3">
      <c r="A1742" s="34">
        <v>1741</v>
      </c>
      <c r="B1742" s="34">
        <v>45</v>
      </c>
      <c r="C1742" s="34">
        <v>145</v>
      </c>
      <c r="D1742" s="34">
        <v>6</v>
      </c>
      <c r="E1742" s="179">
        <v>43535</v>
      </c>
      <c r="F1742" s="187">
        <v>5211</v>
      </c>
      <c r="G1742" s="34">
        <v>7534</v>
      </c>
      <c r="H1742" s="180"/>
      <c r="I1742" s="34">
        <v>10</v>
      </c>
      <c r="J1742" s="181">
        <f t="shared" si="0"/>
        <v>-144.57877566685858</v>
      </c>
      <c r="K1742" s="182"/>
      <c r="L1742" s="182"/>
      <c r="M1742" s="182"/>
      <c r="N1742" s="182"/>
    </row>
    <row r="1743" spans="1:14" ht="15.75" customHeight="1" x14ac:dyDescent="0.3">
      <c r="A1743" s="34">
        <v>1742</v>
      </c>
      <c r="B1743" s="34">
        <v>46</v>
      </c>
      <c r="C1743" s="34">
        <v>145</v>
      </c>
      <c r="D1743" s="34">
        <v>6</v>
      </c>
      <c r="E1743" s="179">
        <v>43535</v>
      </c>
      <c r="F1743" s="187">
        <v>5260</v>
      </c>
      <c r="G1743" s="34">
        <v>7708</v>
      </c>
      <c r="H1743" s="180"/>
      <c r="I1743" s="34"/>
      <c r="J1743" s="181">
        <f t="shared" si="0"/>
        <v>-146.53992395437263</v>
      </c>
      <c r="K1743" s="182"/>
      <c r="L1743" s="182"/>
      <c r="M1743" s="182"/>
      <c r="N1743" s="182"/>
    </row>
    <row r="1744" spans="1:14" ht="15.75" customHeight="1" x14ac:dyDescent="0.3">
      <c r="A1744" s="34">
        <v>1743</v>
      </c>
      <c r="B1744" s="34">
        <v>47</v>
      </c>
      <c r="C1744" s="34">
        <v>151</v>
      </c>
      <c r="D1744" s="34">
        <v>6</v>
      </c>
      <c r="E1744" s="179">
        <v>43535</v>
      </c>
      <c r="F1744" s="187">
        <v>5258</v>
      </c>
      <c r="G1744" s="34">
        <v>8779</v>
      </c>
      <c r="H1744" s="180"/>
      <c r="I1744" s="34">
        <v>10</v>
      </c>
      <c r="J1744" s="181">
        <f t="shared" si="0"/>
        <v>-166.96462533282616</v>
      </c>
      <c r="K1744" s="182"/>
      <c r="L1744" s="182"/>
      <c r="M1744" s="182"/>
      <c r="N1744" s="182"/>
    </row>
    <row r="1745" spans="1:14" ht="15.75" customHeight="1" x14ac:dyDescent="0.3">
      <c r="A1745" s="34">
        <v>1744</v>
      </c>
      <c r="B1745" s="34">
        <v>48</v>
      </c>
      <c r="C1745" s="34">
        <v>151</v>
      </c>
      <c r="D1745" s="34">
        <v>6</v>
      </c>
      <c r="E1745" s="179">
        <v>43535</v>
      </c>
      <c r="F1745" s="187">
        <v>5245</v>
      </c>
      <c r="G1745" s="34">
        <v>8292</v>
      </c>
      <c r="H1745" s="180"/>
      <c r="I1745" s="34"/>
      <c r="J1745" s="181">
        <f t="shared" si="0"/>
        <v>-158.09342230695901</v>
      </c>
      <c r="K1745" s="182"/>
      <c r="L1745" s="182"/>
      <c r="M1745" s="182"/>
      <c r="N1745" s="182"/>
    </row>
    <row r="1746" spans="1:14" ht="15.75" customHeight="1" x14ac:dyDescent="0.3">
      <c r="A1746" s="34">
        <v>1745</v>
      </c>
      <c r="B1746" s="34">
        <v>49</v>
      </c>
      <c r="C1746" s="34">
        <v>152</v>
      </c>
      <c r="D1746" s="34">
        <v>6</v>
      </c>
      <c r="E1746" s="179">
        <v>43535</v>
      </c>
      <c r="F1746" s="187">
        <v>5203</v>
      </c>
      <c r="G1746" s="34"/>
      <c r="H1746" s="180"/>
      <c r="I1746" s="34"/>
      <c r="J1746" s="181">
        <f t="shared" si="0"/>
        <v>0</v>
      </c>
      <c r="K1746" s="182"/>
      <c r="L1746" s="182"/>
      <c r="M1746" s="182"/>
      <c r="N1746" s="182"/>
    </row>
    <row r="1747" spans="1:14" ht="15.75" customHeight="1" x14ac:dyDescent="0.3">
      <c r="A1747" s="34">
        <v>1746</v>
      </c>
      <c r="B1747" s="34">
        <v>50</v>
      </c>
      <c r="C1747" s="34">
        <v>152</v>
      </c>
      <c r="D1747" s="34">
        <v>6</v>
      </c>
      <c r="E1747" s="179">
        <v>43535</v>
      </c>
      <c r="F1747" s="187">
        <v>5251</v>
      </c>
      <c r="G1747" s="34"/>
      <c r="H1747" s="180"/>
      <c r="I1747" s="34"/>
      <c r="J1747" s="181">
        <f t="shared" si="0"/>
        <v>0</v>
      </c>
      <c r="K1747" s="182"/>
      <c r="L1747" s="182"/>
      <c r="M1747" s="182"/>
      <c r="N1747" s="182"/>
    </row>
    <row r="1748" spans="1:14" ht="15.75" customHeight="1" x14ac:dyDescent="0.3">
      <c r="A1748" s="34">
        <v>1747</v>
      </c>
      <c r="B1748" s="34">
        <v>51</v>
      </c>
      <c r="C1748" s="34">
        <v>155</v>
      </c>
      <c r="D1748" s="34">
        <v>6</v>
      </c>
      <c r="E1748" s="179">
        <v>43535</v>
      </c>
      <c r="F1748" s="187">
        <v>5234</v>
      </c>
      <c r="G1748" s="34">
        <v>6949</v>
      </c>
      <c r="H1748" s="180"/>
      <c r="I1748" s="34">
        <v>5</v>
      </c>
      <c r="J1748" s="181">
        <f t="shared" si="0"/>
        <v>-132.7665265571265</v>
      </c>
      <c r="K1748" s="182"/>
      <c r="L1748" s="182"/>
      <c r="M1748" s="182"/>
      <c r="N1748" s="182"/>
    </row>
    <row r="1749" spans="1:14" ht="15.75" customHeight="1" x14ac:dyDescent="0.3">
      <c r="A1749" s="34">
        <v>1748</v>
      </c>
      <c r="B1749" s="34">
        <v>52</v>
      </c>
      <c r="C1749" s="34">
        <v>155</v>
      </c>
      <c r="D1749" s="34">
        <v>6</v>
      </c>
      <c r="E1749" s="179">
        <v>43535</v>
      </c>
      <c r="F1749" s="187">
        <v>5234</v>
      </c>
      <c r="G1749" s="34">
        <v>6768</v>
      </c>
      <c r="H1749" s="180"/>
      <c r="I1749" s="34"/>
      <c r="J1749" s="181">
        <f t="shared" si="0"/>
        <v>-129.30836836071836</v>
      </c>
      <c r="K1749" s="182"/>
      <c r="L1749" s="182"/>
      <c r="M1749" s="182"/>
      <c r="N1749" s="182"/>
    </row>
    <row r="1750" spans="1:14" ht="15.75" customHeight="1" x14ac:dyDescent="0.3">
      <c r="A1750" s="34">
        <v>1749</v>
      </c>
      <c r="B1750" s="34">
        <v>53</v>
      </c>
      <c r="C1750" s="34">
        <v>158</v>
      </c>
      <c r="D1750" s="34">
        <v>6</v>
      </c>
      <c r="E1750" s="179">
        <v>43535</v>
      </c>
      <c r="F1750" s="187">
        <v>5232</v>
      </c>
      <c r="G1750" s="34">
        <v>8600</v>
      </c>
      <c r="H1750" s="180"/>
      <c r="I1750" s="34">
        <v>10</v>
      </c>
      <c r="J1750" s="181">
        <f t="shared" si="0"/>
        <v>-164.37308868501529</v>
      </c>
      <c r="K1750" s="182"/>
      <c r="L1750" s="182"/>
      <c r="M1750" s="182"/>
      <c r="N1750" s="182"/>
    </row>
    <row r="1751" spans="1:14" ht="15.75" customHeight="1" x14ac:dyDescent="0.3">
      <c r="A1751" s="34">
        <v>1750</v>
      </c>
      <c r="B1751" s="34">
        <v>54</v>
      </c>
      <c r="C1751" s="34">
        <v>158</v>
      </c>
      <c r="D1751" s="34">
        <v>6</v>
      </c>
      <c r="E1751" s="179">
        <v>43535</v>
      </c>
      <c r="F1751" s="187">
        <v>5271</v>
      </c>
      <c r="G1751" s="34">
        <v>8508</v>
      </c>
      <c r="H1751" s="180"/>
      <c r="I1751" s="34"/>
      <c r="J1751" s="181">
        <f t="shared" si="0"/>
        <v>-161.41149686966421</v>
      </c>
      <c r="K1751" s="182"/>
      <c r="L1751" s="182"/>
      <c r="M1751" s="182"/>
      <c r="N1751" s="182"/>
    </row>
    <row r="1752" spans="1:14" ht="15.75" customHeight="1" x14ac:dyDescent="0.3">
      <c r="A1752" s="34">
        <v>1751</v>
      </c>
      <c r="B1752" s="34">
        <v>55</v>
      </c>
      <c r="C1752" s="34">
        <v>160</v>
      </c>
      <c r="D1752" s="34">
        <v>6</v>
      </c>
      <c r="E1752" s="179">
        <v>43535</v>
      </c>
      <c r="F1752" s="187">
        <v>5269</v>
      </c>
      <c r="G1752" s="34">
        <v>8032</v>
      </c>
      <c r="H1752" s="180"/>
      <c r="I1752" s="34">
        <v>9</v>
      </c>
      <c r="J1752" s="181">
        <f t="shared" si="0"/>
        <v>-152.43879293983679</v>
      </c>
      <c r="K1752" s="182"/>
      <c r="L1752" s="182"/>
      <c r="M1752" s="182"/>
      <c r="N1752" s="182"/>
    </row>
    <row r="1753" spans="1:14" ht="15.75" customHeight="1" x14ac:dyDescent="0.3">
      <c r="A1753" s="34">
        <v>1752</v>
      </c>
      <c r="B1753" s="34">
        <v>56</v>
      </c>
      <c r="C1753" s="34">
        <v>160</v>
      </c>
      <c r="D1753" s="34">
        <v>6</v>
      </c>
      <c r="E1753" s="179">
        <v>43535</v>
      </c>
      <c r="F1753" s="187">
        <v>5254</v>
      </c>
      <c r="G1753" s="34">
        <v>7996</v>
      </c>
      <c r="H1753" s="180"/>
      <c r="I1753" s="34"/>
      <c r="J1753" s="181">
        <f t="shared" si="0"/>
        <v>-152.18880852683668</v>
      </c>
      <c r="K1753" s="182"/>
      <c r="L1753" s="182"/>
      <c r="M1753" s="182"/>
      <c r="N1753" s="182"/>
    </row>
    <row r="1754" spans="1:14" ht="15.75" customHeight="1" x14ac:dyDescent="0.3">
      <c r="A1754" s="34">
        <v>1753</v>
      </c>
      <c r="B1754" s="34">
        <v>57</v>
      </c>
      <c r="C1754" s="34">
        <v>166</v>
      </c>
      <c r="D1754" s="34">
        <v>6</v>
      </c>
      <c r="E1754" s="179">
        <v>43535</v>
      </c>
      <c r="F1754" s="187">
        <v>5257</v>
      </c>
      <c r="G1754" s="34">
        <v>7998</v>
      </c>
      <c r="H1754" s="180"/>
      <c r="I1754" s="34">
        <v>6</v>
      </c>
      <c r="J1754" s="181">
        <f t="shared" si="0"/>
        <v>-152.1400038044512</v>
      </c>
      <c r="K1754" s="182"/>
      <c r="L1754" s="182"/>
      <c r="M1754" s="182"/>
      <c r="N1754" s="182"/>
    </row>
    <row r="1755" spans="1:14" ht="15.75" customHeight="1" x14ac:dyDescent="0.3">
      <c r="A1755" s="34">
        <v>1754</v>
      </c>
      <c r="B1755" s="34">
        <v>58</v>
      </c>
      <c r="C1755" s="34">
        <v>166</v>
      </c>
      <c r="D1755" s="34">
        <v>6</v>
      </c>
      <c r="E1755" s="179">
        <v>43535</v>
      </c>
      <c r="F1755" s="187">
        <v>5320</v>
      </c>
      <c r="G1755" s="34">
        <v>8145</v>
      </c>
      <c r="H1755" s="180"/>
      <c r="I1755" s="34"/>
      <c r="J1755" s="181">
        <f t="shared" si="0"/>
        <v>-153.1015037593985</v>
      </c>
      <c r="K1755" s="182"/>
      <c r="L1755" s="182"/>
      <c r="M1755" s="182"/>
      <c r="N1755" s="182"/>
    </row>
    <row r="1756" spans="1:14" ht="15.75" customHeight="1" x14ac:dyDescent="0.3">
      <c r="A1756" s="34">
        <v>1755</v>
      </c>
      <c r="B1756" s="34">
        <v>59</v>
      </c>
      <c r="C1756" s="34">
        <v>169</v>
      </c>
      <c r="D1756" s="34">
        <v>6</v>
      </c>
      <c r="E1756" s="179">
        <v>43535</v>
      </c>
      <c r="F1756" s="187">
        <v>5278</v>
      </c>
      <c r="G1756" s="34">
        <v>7936</v>
      </c>
      <c r="H1756" s="180"/>
      <c r="I1756" s="34">
        <v>9</v>
      </c>
      <c r="J1756" s="181">
        <f t="shared" si="0"/>
        <v>-150.35998484274347</v>
      </c>
      <c r="K1756" s="182"/>
      <c r="L1756" s="182"/>
      <c r="M1756" s="182"/>
      <c r="N1756" s="182"/>
    </row>
    <row r="1757" spans="1:14" ht="15.75" customHeight="1" x14ac:dyDescent="0.3">
      <c r="A1757" s="34">
        <v>1756</v>
      </c>
      <c r="B1757" s="34">
        <v>60</v>
      </c>
      <c r="C1757" s="34">
        <v>169</v>
      </c>
      <c r="D1757" s="34">
        <v>6</v>
      </c>
      <c r="E1757" s="179">
        <v>43535</v>
      </c>
      <c r="F1757" s="187">
        <v>5220</v>
      </c>
      <c r="G1757" s="34">
        <v>7932</v>
      </c>
      <c r="H1757" s="180"/>
      <c r="I1757" s="34"/>
      <c r="J1757" s="181">
        <f t="shared" si="0"/>
        <v>-151.95402298850576</v>
      </c>
      <c r="K1757" s="182"/>
      <c r="L1757" s="182"/>
      <c r="M1757" s="182"/>
      <c r="N1757" s="182"/>
    </row>
    <row r="1758" spans="1:14" ht="15.75" customHeight="1" x14ac:dyDescent="0.3">
      <c r="A1758" s="34">
        <v>1757</v>
      </c>
      <c r="B1758" s="34">
        <v>61</v>
      </c>
      <c r="C1758" s="34">
        <v>173</v>
      </c>
      <c r="D1758" s="34">
        <v>6</v>
      </c>
      <c r="E1758" s="179">
        <v>43535</v>
      </c>
      <c r="F1758" s="187">
        <v>5212</v>
      </c>
      <c r="G1758" s="34">
        <v>9329</v>
      </c>
      <c r="H1758" s="180"/>
      <c r="I1758" s="34">
        <v>6</v>
      </c>
      <c r="J1758" s="181">
        <f t="shared" si="0"/>
        <v>-178.99079048349961</v>
      </c>
      <c r="K1758" s="182"/>
      <c r="L1758" s="182"/>
      <c r="M1758" s="182"/>
      <c r="N1758" s="182"/>
    </row>
    <row r="1759" spans="1:14" ht="15.75" customHeight="1" x14ac:dyDescent="0.3">
      <c r="A1759" s="34">
        <v>1758</v>
      </c>
      <c r="B1759" s="34">
        <v>62</v>
      </c>
      <c r="C1759" s="34">
        <v>173</v>
      </c>
      <c r="D1759" s="34">
        <v>6</v>
      </c>
      <c r="E1759" s="179">
        <v>43535</v>
      </c>
      <c r="F1759" s="187">
        <v>5209</v>
      </c>
      <c r="G1759" s="34">
        <v>9633</v>
      </c>
      <c r="H1759" s="180"/>
      <c r="I1759" s="34"/>
      <c r="J1759" s="181">
        <f t="shared" si="0"/>
        <v>-184.92992896909195</v>
      </c>
      <c r="K1759" s="182"/>
      <c r="L1759" s="182"/>
      <c r="M1759" s="182"/>
      <c r="N1759" s="182"/>
    </row>
    <row r="1760" spans="1:14" ht="15.75" customHeight="1" x14ac:dyDescent="0.3">
      <c r="A1760" s="34">
        <v>1759</v>
      </c>
      <c r="B1760" s="34">
        <v>63</v>
      </c>
      <c r="C1760" s="34">
        <v>174</v>
      </c>
      <c r="D1760" s="34">
        <v>6</v>
      </c>
      <c r="E1760" s="179">
        <v>43535</v>
      </c>
      <c r="F1760" s="187">
        <v>5214</v>
      </c>
      <c r="G1760" s="34">
        <v>8719</v>
      </c>
      <c r="H1760" s="180"/>
      <c r="I1760" s="34">
        <v>6</v>
      </c>
      <c r="J1760" s="181">
        <f t="shared" si="0"/>
        <v>-167.22286152665899</v>
      </c>
      <c r="K1760" s="182"/>
      <c r="L1760" s="182"/>
      <c r="M1760" s="182"/>
      <c r="N1760" s="182"/>
    </row>
    <row r="1761" spans="1:14" ht="15.75" customHeight="1" x14ac:dyDescent="0.3">
      <c r="A1761" s="34">
        <v>1760</v>
      </c>
      <c r="B1761" s="34">
        <v>64</v>
      </c>
      <c r="C1761" s="34">
        <v>174</v>
      </c>
      <c r="D1761" s="34">
        <v>6</v>
      </c>
      <c r="E1761" s="179">
        <v>43535</v>
      </c>
      <c r="F1761" s="187">
        <v>5232</v>
      </c>
      <c r="G1761" s="34">
        <v>8823</v>
      </c>
      <c r="H1761" s="180"/>
      <c r="I1761" s="34"/>
      <c r="J1761" s="181">
        <f t="shared" si="0"/>
        <v>-168.63532110091742</v>
      </c>
      <c r="K1761" s="182"/>
      <c r="L1761" s="182"/>
      <c r="M1761" s="182"/>
      <c r="N1761" s="182"/>
    </row>
    <row r="1762" spans="1:14" ht="15.75" customHeight="1" x14ac:dyDescent="0.3">
      <c r="A1762" s="34">
        <v>1761</v>
      </c>
      <c r="B1762" s="34">
        <v>65</v>
      </c>
      <c r="C1762" s="34">
        <v>175</v>
      </c>
      <c r="D1762" s="34">
        <v>6</v>
      </c>
      <c r="E1762" s="179">
        <v>43535</v>
      </c>
      <c r="F1762" s="187">
        <v>5215</v>
      </c>
      <c r="G1762" s="34">
        <v>8581</v>
      </c>
      <c r="H1762" s="180"/>
      <c r="I1762" s="34">
        <v>7</v>
      </c>
      <c r="J1762" s="181">
        <f t="shared" si="0"/>
        <v>-164.54458293384468</v>
      </c>
      <c r="K1762" s="182"/>
      <c r="L1762" s="182"/>
      <c r="M1762" s="182"/>
      <c r="N1762" s="182"/>
    </row>
    <row r="1763" spans="1:14" ht="15.75" customHeight="1" x14ac:dyDescent="0.3">
      <c r="A1763" s="34">
        <v>1762</v>
      </c>
      <c r="B1763" s="34">
        <v>66</v>
      </c>
      <c r="C1763" s="34">
        <v>175</v>
      </c>
      <c r="D1763" s="34">
        <v>6</v>
      </c>
      <c r="E1763" s="179">
        <v>43535</v>
      </c>
      <c r="F1763" s="187">
        <v>5279</v>
      </c>
      <c r="G1763" s="34">
        <v>8436</v>
      </c>
      <c r="H1763" s="180"/>
      <c r="I1763" s="34"/>
      <c r="J1763" s="181">
        <f t="shared" si="0"/>
        <v>-159.8029929910968</v>
      </c>
      <c r="K1763" s="182"/>
      <c r="L1763" s="182"/>
      <c r="M1763" s="182"/>
      <c r="N1763" s="182"/>
    </row>
    <row r="1764" spans="1:14" ht="15.75" customHeight="1" x14ac:dyDescent="0.3">
      <c r="A1764" s="34">
        <v>1763</v>
      </c>
      <c r="B1764" s="34">
        <v>67</v>
      </c>
      <c r="C1764" s="34">
        <v>177</v>
      </c>
      <c r="D1764" s="34">
        <v>6</v>
      </c>
      <c r="E1764" s="179">
        <v>43535</v>
      </c>
      <c r="F1764" s="187">
        <v>5217</v>
      </c>
      <c r="G1764" s="34">
        <v>7289</v>
      </c>
      <c r="H1764" s="180"/>
      <c r="I1764" s="34">
        <v>10</v>
      </c>
      <c r="J1764" s="181">
        <f t="shared" si="0"/>
        <v>-139.71631205673759</v>
      </c>
      <c r="K1764" s="182"/>
      <c r="L1764" s="182"/>
      <c r="M1764" s="182"/>
      <c r="N1764" s="182"/>
    </row>
    <row r="1765" spans="1:14" ht="15.75" customHeight="1" x14ac:dyDescent="0.3">
      <c r="A1765" s="34">
        <v>1764</v>
      </c>
      <c r="B1765" s="34">
        <v>68</v>
      </c>
      <c r="C1765" s="34">
        <v>177</v>
      </c>
      <c r="D1765" s="34">
        <v>6</v>
      </c>
      <c r="E1765" s="179">
        <v>43535</v>
      </c>
      <c r="F1765" s="187">
        <v>5288</v>
      </c>
      <c r="G1765" s="34">
        <v>7441</v>
      </c>
      <c r="H1765" s="180"/>
      <c r="I1765" s="34"/>
      <c r="J1765" s="181">
        <f t="shared" si="0"/>
        <v>-140.71482602118004</v>
      </c>
      <c r="K1765" s="182"/>
      <c r="L1765" s="182"/>
      <c r="M1765" s="182"/>
      <c r="N1765" s="182"/>
    </row>
    <row r="1766" spans="1:14" ht="15.75" customHeight="1" x14ac:dyDescent="0.3">
      <c r="A1766" s="34">
        <v>1765</v>
      </c>
      <c r="B1766" s="34">
        <v>69</v>
      </c>
      <c r="C1766" s="34">
        <v>179</v>
      </c>
      <c r="D1766" s="34">
        <v>6</v>
      </c>
      <c r="E1766" s="179">
        <v>43535</v>
      </c>
      <c r="F1766" s="187">
        <v>5248</v>
      </c>
      <c r="G1766" s="34">
        <v>8025</v>
      </c>
      <c r="H1766" s="180"/>
      <c r="I1766" s="34">
        <v>9</v>
      </c>
      <c r="J1766" s="181">
        <f t="shared" si="0"/>
        <v>-152.91539634146341</v>
      </c>
      <c r="K1766" s="182"/>
      <c r="L1766" s="182"/>
      <c r="M1766" s="182"/>
      <c r="N1766" s="182"/>
    </row>
    <row r="1767" spans="1:14" ht="15.75" customHeight="1" x14ac:dyDescent="0.3">
      <c r="A1767" s="34">
        <v>1766</v>
      </c>
      <c r="B1767" s="34">
        <v>70</v>
      </c>
      <c r="C1767" s="34">
        <v>179</v>
      </c>
      <c r="D1767" s="34">
        <v>6</v>
      </c>
      <c r="E1767" s="179">
        <v>43535</v>
      </c>
      <c r="F1767" s="187">
        <v>5266</v>
      </c>
      <c r="G1767" s="34">
        <v>8075</v>
      </c>
      <c r="H1767" s="180"/>
      <c r="I1767" s="34"/>
      <c r="J1767" s="181">
        <f t="shared" si="0"/>
        <v>-153.34219521458411</v>
      </c>
      <c r="K1767" s="182"/>
      <c r="L1767" s="182"/>
      <c r="M1767" s="182"/>
      <c r="N1767" s="182"/>
    </row>
    <row r="1768" spans="1:14" ht="15.75" customHeight="1" x14ac:dyDescent="0.3">
      <c r="A1768" s="34">
        <v>1767</v>
      </c>
      <c r="B1768" s="34">
        <v>71</v>
      </c>
      <c r="C1768" s="34">
        <v>180</v>
      </c>
      <c r="D1768" s="34">
        <v>6</v>
      </c>
      <c r="E1768" s="179">
        <v>43535</v>
      </c>
      <c r="F1768" s="187">
        <v>5256</v>
      </c>
      <c r="G1768" s="34">
        <v>7834</v>
      </c>
      <c r="H1768" s="180"/>
      <c r="I1768" s="34">
        <v>8</v>
      </c>
      <c r="J1768" s="181">
        <f t="shared" si="0"/>
        <v>-149.04870624048706</v>
      </c>
      <c r="K1768" s="182"/>
      <c r="L1768" s="182"/>
      <c r="M1768" s="182"/>
      <c r="N1768" s="182"/>
    </row>
    <row r="1769" spans="1:14" ht="15.75" customHeight="1" x14ac:dyDescent="0.3">
      <c r="A1769" s="34">
        <v>1768</v>
      </c>
      <c r="B1769" s="34">
        <v>72</v>
      </c>
      <c r="C1769" s="34">
        <v>180</v>
      </c>
      <c r="D1769" s="34">
        <v>6</v>
      </c>
      <c r="E1769" s="179">
        <v>43535</v>
      </c>
      <c r="F1769" s="187">
        <v>5223</v>
      </c>
      <c r="G1769" s="34">
        <v>7996</v>
      </c>
      <c r="H1769" s="180"/>
      <c r="I1769" s="34"/>
      <c r="J1769" s="181">
        <f t="shared" si="0"/>
        <v>-153.0920926670496</v>
      </c>
      <c r="K1769" s="182"/>
      <c r="L1769" s="182"/>
      <c r="M1769" s="182"/>
      <c r="N1769" s="182"/>
    </row>
    <row r="1770" spans="1:14" ht="15.75" customHeight="1" x14ac:dyDescent="0.3">
      <c r="A1770" s="34">
        <v>1769</v>
      </c>
      <c r="B1770" s="34">
        <v>73</v>
      </c>
      <c r="C1770" s="34">
        <v>183</v>
      </c>
      <c r="D1770" s="34">
        <v>6</v>
      </c>
      <c r="E1770" s="179">
        <v>43535</v>
      </c>
      <c r="F1770" s="187">
        <v>5203</v>
      </c>
      <c r="G1770" s="34">
        <v>8198</v>
      </c>
      <c r="H1770" s="180"/>
      <c r="I1770" s="34">
        <v>8</v>
      </c>
      <c r="J1770" s="181">
        <f t="shared" si="0"/>
        <v>-157.56294445512205</v>
      </c>
      <c r="K1770" s="182"/>
      <c r="L1770" s="182"/>
      <c r="M1770" s="182"/>
      <c r="N1770" s="182"/>
    </row>
    <row r="1771" spans="1:14" ht="15.75" customHeight="1" x14ac:dyDescent="0.3">
      <c r="A1771" s="34">
        <v>1770</v>
      </c>
      <c r="B1771" s="34">
        <v>74</v>
      </c>
      <c r="C1771" s="34">
        <v>183</v>
      </c>
      <c r="D1771" s="34">
        <v>6</v>
      </c>
      <c r="E1771" s="179">
        <v>43535</v>
      </c>
      <c r="F1771" s="187">
        <v>5309</v>
      </c>
      <c r="G1771" s="34">
        <v>8202</v>
      </c>
      <c r="H1771" s="180"/>
      <c r="I1771" s="34"/>
      <c r="J1771" s="181">
        <f t="shared" si="0"/>
        <v>-154.49237144471653</v>
      </c>
      <c r="K1771" s="182"/>
      <c r="L1771" s="182"/>
      <c r="M1771" s="182"/>
      <c r="N1771" s="182"/>
    </row>
    <row r="1772" spans="1:14" ht="15.75" customHeight="1" x14ac:dyDescent="0.3">
      <c r="A1772" s="34">
        <v>1771</v>
      </c>
      <c r="B1772" s="34">
        <v>75</v>
      </c>
      <c r="C1772" s="34">
        <v>184</v>
      </c>
      <c r="D1772" s="34">
        <v>6</v>
      </c>
      <c r="E1772" s="179">
        <v>43535</v>
      </c>
      <c r="F1772" s="187">
        <v>5226</v>
      </c>
      <c r="G1772" s="34">
        <v>8404</v>
      </c>
      <c r="H1772" s="180"/>
      <c r="I1772" s="34">
        <v>8</v>
      </c>
      <c r="J1772" s="181">
        <f t="shared" si="0"/>
        <v>-160.81132797550708</v>
      </c>
      <c r="K1772" s="182"/>
      <c r="L1772" s="182"/>
      <c r="M1772" s="182"/>
      <c r="N1772" s="182"/>
    </row>
    <row r="1773" spans="1:14" ht="15.75" customHeight="1" x14ac:dyDescent="0.3">
      <c r="A1773" s="34">
        <v>1772</v>
      </c>
      <c r="B1773" s="34">
        <v>76</v>
      </c>
      <c r="C1773" s="34">
        <v>184</v>
      </c>
      <c r="D1773" s="34">
        <v>6</v>
      </c>
      <c r="E1773" s="179">
        <v>43535</v>
      </c>
      <c r="F1773" s="187">
        <v>5239</v>
      </c>
      <c r="G1773" s="34">
        <v>8146</v>
      </c>
      <c r="H1773" s="180"/>
      <c r="I1773" s="34"/>
      <c r="J1773" s="181">
        <f t="shared" si="0"/>
        <v>-155.48768849016989</v>
      </c>
      <c r="K1773" s="182"/>
      <c r="L1773" s="182"/>
      <c r="M1773" s="182"/>
      <c r="N1773" s="182"/>
    </row>
    <row r="1774" spans="1:14" ht="15.75" customHeight="1" x14ac:dyDescent="0.3">
      <c r="A1774" s="34">
        <v>1773</v>
      </c>
      <c r="B1774" s="34">
        <v>77</v>
      </c>
      <c r="C1774" s="34">
        <v>188</v>
      </c>
      <c r="D1774" s="34">
        <v>6</v>
      </c>
      <c r="E1774" s="179">
        <v>43535</v>
      </c>
      <c r="F1774" s="187">
        <v>5212</v>
      </c>
      <c r="G1774" s="34">
        <v>7859</v>
      </c>
      <c r="H1774" s="180"/>
      <c r="I1774" s="34">
        <v>8</v>
      </c>
      <c r="J1774" s="181">
        <f t="shared" si="0"/>
        <v>-150.78664620107446</v>
      </c>
      <c r="K1774" s="182"/>
      <c r="L1774" s="182"/>
      <c r="M1774" s="182"/>
      <c r="N1774" s="182"/>
    </row>
    <row r="1775" spans="1:14" ht="15.75" customHeight="1" x14ac:dyDescent="0.3">
      <c r="A1775" s="34">
        <v>1774</v>
      </c>
      <c r="B1775" s="34">
        <v>78</v>
      </c>
      <c r="C1775" s="34">
        <v>188</v>
      </c>
      <c r="D1775" s="34">
        <v>6</v>
      </c>
      <c r="E1775" s="179">
        <v>43535</v>
      </c>
      <c r="F1775" s="187">
        <v>5245</v>
      </c>
      <c r="G1775" s="34">
        <v>7794</v>
      </c>
      <c r="H1775" s="180"/>
      <c r="I1775" s="34"/>
      <c r="J1775" s="181">
        <f t="shared" si="0"/>
        <v>-148.59866539561489</v>
      </c>
      <c r="K1775" s="182"/>
      <c r="L1775" s="182"/>
      <c r="M1775" s="182"/>
      <c r="N1775" s="182"/>
    </row>
    <row r="1776" spans="1:14" ht="15.75" customHeight="1" x14ac:dyDescent="0.3">
      <c r="A1776" s="34">
        <v>1775</v>
      </c>
      <c r="B1776" s="34">
        <v>79</v>
      </c>
      <c r="C1776" s="34">
        <v>190</v>
      </c>
      <c r="D1776" s="34">
        <v>6</v>
      </c>
      <c r="E1776" s="179">
        <v>43535</v>
      </c>
      <c r="F1776" s="187">
        <v>5242</v>
      </c>
      <c r="G1776" s="34">
        <v>8480</v>
      </c>
      <c r="H1776" s="180"/>
      <c r="I1776" s="34">
        <v>11</v>
      </c>
      <c r="J1776" s="181">
        <f t="shared" si="0"/>
        <v>-161.77031667302558</v>
      </c>
      <c r="K1776" s="182"/>
      <c r="L1776" s="182"/>
      <c r="M1776" s="182"/>
      <c r="N1776" s="182"/>
    </row>
    <row r="1777" spans="1:14" ht="15.75" customHeight="1" x14ac:dyDescent="0.3">
      <c r="A1777" s="34">
        <v>1776</v>
      </c>
      <c r="B1777" s="34">
        <v>80</v>
      </c>
      <c r="C1777" s="34">
        <v>190</v>
      </c>
      <c r="D1777" s="34">
        <v>6</v>
      </c>
      <c r="E1777" s="179">
        <v>43535</v>
      </c>
      <c r="F1777" s="187">
        <v>5245</v>
      </c>
      <c r="G1777" s="34">
        <v>8785</v>
      </c>
      <c r="H1777" s="180"/>
      <c r="I1777" s="34"/>
      <c r="J1777" s="181">
        <f t="shared" si="0"/>
        <v>-167.49285033365109</v>
      </c>
      <c r="K1777" s="182"/>
      <c r="L1777" s="182"/>
      <c r="M1777" s="182"/>
      <c r="N1777" s="182"/>
    </row>
    <row r="1778" spans="1:14" ht="15.75" customHeight="1" x14ac:dyDescent="0.3">
      <c r="A1778" s="34">
        <v>1777</v>
      </c>
      <c r="B1778" s="34">
        <v>81</v>
      </c>
      <c r="C1778" s="34">
        <v>191</v>
      </c>
      <c r="D1778" s="34">
        <v>6</v>
      </c>
      <c r="E1778" s="179">
        <v>43535</v>
      </c>
      <c r="F1778" s="187">
        <v>5180</v>
      </c>
      <c r="G1778" s="34">
        <v>8359</v>
      </c>
      <c r="H1778" s="180"/>
      <c r="I1778" s="34">
        <v>10</v>
      </c>
      <c r="J1778" s="181">
        <f t="shared" si="0"/>
        <v>-161.37065637065638</v>
      </c>
      <c r="K1778" s="182"/>
      <c r="L1778" s="182"/>
      <c r="M1778" s="182"/>
      <c r="N1778" s="182"/>
    </row>
    <row r="1779" spans="1:14" ht="15.75" customHeight="1" x14ac:dyDescent="0.3">
      <c r="A1779" s="34">
        <v>1778</v>
      </c>
      <c r="B1779" s="34">
        <v>82</v>
      </c>
      <c r="C1779" s="34">
        <v>191</v>
      </c>
      <c r="D1779" s="34">
        <v>6</v>
      </c>
      <c r="E1779" s="179">
        <v>43535</v>
      </c>
      <c r="F1779" s="187">
        <v>5194</v>
      </c>
      <c r="G1779" s="34">
        <v>8500</v>
      </c>
      <c r="H1779" s="180"/>
      <c r="I1779" s="34"/>
      <c r="J1779" s="181">
        <f t="shared" si="0"/>
        <v>-163.65036580670005</v>
      </c>
      <c r="K1779" s="182"/>
      <c r="L1779" s="182"/>
      <c r="M1779" s="182"/>
      <c r="N1779" s="182"/>
    </row>
    <row r="1780" spans="1:14" ht="15.75" customHeight="1" x14ac:dyDescent="0.3">
      <c r="A1780" s="34">
        <v>1779</v>
      </c>
      <c r="B1780" s="34">
        <v>83</v>
      </c>
      <c r="C1780" s="34">
        <v>193</v>
      </c>
      <c r="D1780" s="34">
        <v>6</v>
      </c>
      <c r="E1780" s="179">
        <v>43535</v>
      </c>
      <c r="F1780" s="187">
        <v>5294</v>
      </c>
      <c r="G1780" s="34">
        <v>7728</v>
      </c>
      <c r="H1780" s="180"/>
      <c r="I1780" s="34">
        <v>7</v>
      </c>
      <c r="J1780" s="181">
        <f t="shared" si="0"/>
        <v>-145.97657725727237</v>
      </c>
      <c r="K1780" s="182"/>
      <c r="L1780" s="182"/>
      <c r="M1780" s="182"/>
      <c r="N1780" s="182"/>
    </row>
    <row r="1781" spans="1:14" ht="15.75" customHeight="1" x14ac:dyDescent="0.3">
      <c r="A1781" s="34">
        <v>1780</v>
      </c>
      <c r="B1781" s="34">
        <v>84</v>
      </c>
      <c r="C1781" s="34">
        <v>193</v>
      </c>
      <c r="D1781" s="34">
        <v>6</v>
      </c>
      <c r="E1781" s="179">
        <v>43535</v>
      </c>
      <c r="F1781" s="187">
        <v>5375</v>
      </c>
      <c r="G1781" s="34">
        <v>7534</v>
      </c>
      <c r="H1781" s="180"/>
      <c r="I1781" s="34"/>
      <c r="J1781" s="181">
        <f t="shared" si="0"/>
        <v>-140.16744186046512</v>
      </c>
      <c r="K1781" s="182"/>
      <c r="L1781" s="182"/>
      <c r="M1781" s="182"/>
      <c r="N1781" s="182"/>
    </row>
    <row r="1782" spans="1:14" ht="15.75" customHeight="1" x14ac:dyDescent="0.3">
      <c r="A1782" s="34">
        <v>1781</v>
      </c>
      <c r="B1782" s="34">
        <v>85</v>
      </c>
      <c r="C1782" s="34">
        <v>199</v>
      </c>
      <c r="D1782" s="34">
        <v>6</v>
      </c>
      <c r="E1782" s="179">
        <v>43535</v>
      </c>
      <c r="F1782" s="187">
        <v>5253</v>
      </c>
      <c r="G1782" s="34">
        <v>7724</v>
      </c>
      <c r="H1782" s="180"/>
      <c r="I1782" s="34">
        <v>10</v>
      </c>
      <c r="J1782" s="181">
        <f t="shared" si="0"/>
        <v>-147.0397867885018</v>
      </c>
      <c r="K1782" s="182"/>
      <c r="L1782" s="182"/>
      <c r="M1782" s="182"/>
      <c r="N1782" s="182"/>
    </row>
    <row r="1783" spans="1:14" ht="15.75" customHeight="1" x14ac:dyDescent="0.3">
      <c r="A1783" s="34">
        <v>1782</v>
      </c>
      <c r="B1783" s="34">
        <v>86</v>
      </c>
      <c r="C1783" s="34">
        <v>199</v>
      </c>
      <c r="D1783" s="34">
        <v>6</v>
      </c>
      <c r="E1783" s="179">
        <v>43535</v>
      </c>
      <c r="F1783" s="187">
        <v>5281</v>
      </c>
      <c r="G1783" s="34">
        <v>7653</v>
      </c>
      <c r="H1783" s="180"/>
      <c r="I1783" s="34"/>
      <c r="J1783" s="181">
        <f t="shared" si="0"/>
        <v>-144.91573565612575</v>
      </c>
      <c r="K1783" s="182"/>
      <c r="L1783" s="182"/>
      <c r="M1783" s="182"/>
      <c r="N1783" s="182"/>
    </row>
    <row r="1784" spans="1:14" ht="15.75" customHeight="1" x14ac:dyDescent="0.3">
      <c r="A1784" s="34">
        <v>1783</v>
      </c>
      <c r="B1784" s="34">
        <v>87</v>
      </c>
      <c r="C1784" s="34">
        <v>201</v>
      </c>
      <c r="D1784" s="34">
        <v>6</v>
      </c>
      <c r="E1784" s="179">
        <v>43535</v>
      </c>
      <c r="F1784" s="187">
        <v>5250</v>
      </c>
      <c r="G1784" s="34">
        <v>7177</v>
      </c>
      <c r="H1784" s="180"/>
      <c r="I1784" s="34">
        <v>8</v>
      </c>
      <c r="J1784" s="181">
        <f t="shared" si="0"/>
        <v>-136.70476190476191</v>
      </c>
      <c r="K1784" s="182"/>
      <c r="L1784" s="182"/>
      <c r="M1784" s="182"/>
      <c r="N1784" s="182"/>
    </row>
    <row r="1785" spans="1:14" ht="15.75" customHeight="1" x14ac:dyDescent="0.3">
      <c r="A1785" s="34">
        <v>1784</v>
      </c>
      <c r="B1785" s="34">
        <v>88</v>
      </c>
      <c r="C1785" s="34">
        <v>201</v>
      </c>
      <c r="D1785" s="34">
        <v>6</v>
      </c>
      <c r="E1785" s="179">
        <v>43535</v>
      </c>
      <c r="F1785" s="187">
        <v>5241</v>
      </c>
      <c r="G1785" s="34">
        <v>7137</v>
      </c>
      <c r="H1785" s="180"/>
      <c r="I1785" s="34"/>
      <c r="J1785" s="181">
        <f t="shared" si="0"/>
        <v>-136.1763022323984</v>
      </c>
      <c r="K1785" s="182"/>
      <c r="L1785" s="182"/>
      <c r="M1785" s="182"/>
      <c r="N1785" s="182"/>
    </row>
    <row r="1786" spans="1:14" ht="15.75" customHeight="1" x14ac:dyDescent="0.3">
      <c r="A1786" s="34">
        <v>1785</v>
      </c>
      <c r="B1786" s="34">
        <v>89</v>
      </c>
      <c r="C1786" s="34">
        <v>205</v>
      </c>
      <c r="D1786" s="34">
        <v>6</v>
      </c>
      <c r="E1786" s="179">
        <v>43535</v>
      </c>
      <c r="F1786" s="187">
        <v>5188</v>
      </c>
      <c r="G1786" s="34">
        <v>8350</v>
      </c>
      <c r="H1786" s="180"/>
      <c r="I1786" s="34">
        <v>7</v>
      </c>
      <c r="J1786" s="181">
        <f t="shared" si="0"/>
        <v>-160.94834232845028</v>
      </c>
      <c r="K1786" s="182"/>
      <c r="L1786" s="182"/>
      <c r="M1786" s="182"/>
      <c r="N1786" s="182"/>
    </row>
    <row r="1787" spans="1:14" ht="15.75" customHeight="1" x14ac:dyDescent="0.3">
      <c r="A1787" s="34">
        <v>1786</v>
      </c>
      <c r="B1787" s="34">
        <v>90</v>
      </c>
      <c r="C1787" s="34">
        <v>205</v>
      </c>
      <c r="D1787" s="34">
        <v>6</v>
      </c>
      <c r="E1787" s="179">
        <v>43535</v>
      </c>
      <c r="F1787" s="187">
        <v>5202</v>
      </c>
      <c r="G1787" s="34">
        <v>7863</v>
      </c>
      <c r="H1787" s="180"/>
      <c r="I1787" s="34"/>
      <c r="J1787" s="181">
        <f t="shared" si="0"/>
        <v>-151.15340253748559</v>
      </c>
      <c r="K1787" s="182"/>
      <c r="L1787" s="182"/>
      <c r="M1787" s="182"/>
      <c r="N1787" s="182"/>
    </row>
    <row r="1788" spans="1:14" ht="15.75" customHeight="1" x14ac:dyDescent="0.3">
      <c r="A1788" s="34">
        <v>1787</v>
      </c>
      <c r="B1788" s="34">
        <v>91</v>
      </c>
      <c r="C1788" s="34">
        <v>206</v>
      </c>
      <c r="D1788" s="34">
        <v>6</v>
      </c>
      <c r="E1788" s="179">
        <v>43535</v>
      </c>
      <c r="F1788" s="187">
        <v>5252</v>
      </c>
      <c r="G1788" s="34">
        <v>7629</v>
      </c>
      <c r="H1788" s="180"/>
      <c r="I1788" s="34">
        <v>8</v>
      </c>
      <c r="J1788" s="181">
        <f t="shared" si="0"/>
        <v>-145.25894897182025</v>
      </c>
      <c r="K1788" s="182"/>
      <c r="L1788" s="182"/>
      <c r="M1788" s="182"/>
      <c r="N1788" s="182"/>
    </row>
    <row r="1789" spans="1:14" ht="15.75" customHeight="1" x14ac:dyDescent="0.3">
      <c r="A1789" s="34">
        <v>1788</v>
      </c>
      <c r="B1789" s="34">
        <v>92</v>
      </c>
      <c r="C1789" s="34">
        <v>206</v>
      </c>
      <c r="D1789" s="34">
        <v>6</v>
      </c>
      <c r="E1789" s="179">
        <v>43535</v>
      </c>
      <c r="F1789" s="187">
        <v>5241</v>
      </c>
      <c r="G1789" s="34">
        <v>7607</v>
      </c>
      <c r="H1789" s="180"/>
      <c r="I1789" s="34"/>
      <c r="J1789" s="181">
        <f t="shared" si="0"/>
        <v>-145.14405647777141</v>
      </c>
      <c r="K1789" s="182"/>
      <c r="L1789" s="182"/>
      <c r="M1789" s="182"/>
      <c r="N1789" s="182"/>
    </row>
    <row r="1790" spans="1:14" ht="15.75" customHeight="1" x14ac:dyDescent="0.3">
      <c r="A1790" s="34">
        <v>1789</v>
      </c>
      <c r="B1790" s="34">
        <v>93</v>
      </c>
      <c r="C1790" s="34">
        <v>209</v>
      </c>
      <c r="D1790" s="34">
        <v>6</v>
      </c>
      <c r="E1790" s="179">
        <v>43535</v>
      </c>
      <c r="F1790" s="187">
        <v>5234</v>
      </c>
      <c r="G1790" s="34">
        <v>7650</v>
      </c>
      <c r="H1790" s="180"/>
      <c r="I1790" s="34">
        <v>8</v>
      </c>
      <c r="J1790" s="181">
        <f t="shared" si="0"/>
        <v>-146.159724875812</v>
      </c>
      <c r="K1790" s="182"/>
      <c r="L1790" s="182"/>
      <c r="M1790" s="182"/>
      <c r="N1790" s="182"/>
    </row>
    <row r="1791" spans="1:14" ht="15.75" customHeight="1" x14ac:dyDescent="0.3">
      <c r="A1791" s="34">
        <v>1790</v>
      </c>
      <c r="B1791" s="34">
        <v>94</v>
      </c>
      <c r="C1791" s="34">
        <v>209</v>
      </c>
      <c r="D1791" s="34">
        <v>6</v>
      </c>
      <c r="E1791" s="179">
        <v>43535</v>
      </c>
      <c r="F1791" s="187">
        <v>5218</v>
      </c>
      <c r="G1791" s="34">
        <v>7499</v>
      </c>
      <c r="H1791" s="180"/>
      <c r="I1791" s="34"/>
      <c r="J1791" s="181">
        <f t="shared" si="0"/>
        <v>-143.71406669221923</v>
      </c>
      <c r="K1791" s="182"/>
      <c r="L1791" s="182"/>
      <c r="M1791" s="182"/>
      <c r="N1791" s="182"/>
    </row>
    <row r="1792" spans="1:14" ht="15.75" customHeight="1" x14ac:dyDescent="0.3">
      <c r="A1792" s="34">
        <v>1791</v>
      </c>
      <c r="B1792" s="34">
        <v>95</v>
      </c>
      <c r="C1792" s="34">
        <v>211</v>
      </c>
      <c r="D1792" s="34">
        <v>6</v>
      </c>
      <c r="E1792" s="179">
        <v>43535</v>
      </c>
      <c r="F1792" s="187">
        <v>5232</v>
      </c>
      <c r="G1792" s="34">
        <v>7626</v>
      </c>
      <c r="H1792" s="180"/>
      <c r="I1792" s="34">
        <v>8</v>
      </c>
      <c r="J1792" s="181">
        <f t="shared" si="0"/>
        <v>-145.75688073394494</v>
      </c>
      <c r="K1792" s="182"/>
      <c r="L1792" s="182"/>
      <c r="M1792" s="182"/>
      <c r="N1792" s="182"/>
    </row>
    <row r="1793" spans="1:14" ht="15.75" customHeight="1" x14ac:dyDescent="0.3">
      <c r="A1793" s="34">
        <v>1792</v>
      </c>
      <c r="B1793" s="34">
        <v>96</v>
      </c>
      <c r="C1793" s="34">
        <v>211</v>
      </c>
      <c r="D1793" s="34">
        <v>6</v>
      </c>
      <c r="E1793" s="179">
        <v>43535</v>
      </c>
      <c r="F1793" s="187">
        <v>5242</v>
      </c>
      <c r="G1793" s="34">
        <v>7574</v>
      </c>
      <c r="H1793" s="180"/>
      <c r="I1793" s="34"/>
      <c r="J1793" s="181">
        <f t="shared" si="0"/>
        <v>-144.48683708508204</v>
      </c>
      <c r="K1793" s="182"/>
      <c r="L1793" s="182"/>
      <c r="M1793" s="182"/>
      <c r="N1793" s="182"/>
    </row>
    <row r="1794" spans="1:14" ht="15.75" customHeight="1" x14ac:dyDescent="0.3">
      <c r="A1794" s="34">
        <v>1793</v>
      </c>
      <c r="B1794" s="34">
        <v>97</v>
      </c>
      <c r="C1794" s="34">
        <v>220</v>
      </c>
      <c r="D1794" s="34">
        <v>6</v>
      </c>
      <c r="E1794" s="179">
        <v>43535</v>
      </c>
      <c r="F1794" s="187">
        <v>5287</v>
      </c>
      <c r="G1794" s="34">
        <v>8428</v>
      </c>
      <c r="H1794" s="180"/>
      <c r="I1794" s="34">
        <v>8</v>
      </c>
      <c r="J1794" s="181">
        <f t="shared" si="0"/>
        <v>-159.40987327406845</v>
      </c>
      <c r="K1794" s="182"/>
      <c r="L1794" s="182"/>
      <c r="M1794" s="182"/>
      <c r="N1794" s="182"/>
    </row>
    <row r="1795" spans="1:14" ht="15.75" customHeight="1" x14ac:dyDescent="0.3">
      <c r="A1795" s="34">
        <v>1794</v>
      </c>
      <c r="B1795" s="34">
        <v>98</v>
      </c>
      <c r="C1795" s="34">
        <v>220</v>
      </c>
      <c r="D1795" s="34">
        <v>6</v>
      </c>
      <c r="E1795" s="179">
        <v>43535</v>
      </c>
      <c r="F1795" s="187">
        <v>5252</v>
      </c>
      <c r="G1795" s="34">
        <v>8316</v>
      </c>
      <c r="H1795" s="180"/>
      <c r="I1795" s="34"/>
      <c r="J1795" s="181">
        <f t="shared" si="0"/>
        <v>-158.33968012185835</v>
      </c>
      <c r="K1795" s="182"/>
      <c r="L1795" s="182"/>
      <c r="M1795" s="182"/>
      <c r="N1795" s="182"/>
    </row>
    <row r="1796" spans="1:14" ht="15.75" customHeight="1" x14ac:dyDescent="0.3">
      <c r="A1796" s="34">
        <v>1795</v>
      </c>
      <c r="B1796" s="34">
        <v>99</v>
      </c>
      <c r="C1796" s="34">
        <v>221</v>
      </c>
      <c r="D1796" s="34">
        <v>6</v>
      </c>
      <c r="E1796" s="179">
        <v>43535</v>
      </c>
      <c r="F1796" s="187">
        <v>5182</v>
      </c>
      <c r="G1796" s="34">
        <v>8807</v>
      </c>
      <c r="H1796" s="180"/>
      <c r="I1796" s="34">
        <v>9</v>
      </c>
      <c r="J1796" s="181">
        <f t="shared" si="0"/>
        <v>-169.95368583558474</v>
      </c>
      <c r="K1796" s="182"/>
      <c r="L1796" s="182"/>
      <c r="M1796" s="182"/>
      <c r="N1796" s="182"/>
    </row>
    <row r="1797" spans="1:14" ht="15.75" customHeight="1" x14ac:dyDescent="0.3">
      <c r="A1797" s="34">
        <v>1796</v>
      </c>
      <c r="B1797" s="34">
        <v>100</v>
      </c>
      <c r="C1797" s="34">
        <v>221</v>
      </c>
      <c r="D1797" s="34">
        <v>6</v>
      </c>
      <c r="E1797" s="179">
        <v>43535</v>
      </c>
      <c r="F1797" s="187">
        <v>5209</v>
      </c>
      <c r="G1797" s="34">
        <v>8383</v>
      </c>
      <c r="H1797" s="180"/>
      <c r="I1797" s="34"/>
      <c r="J1797" s="181">
        <f t="shared" si="0"/>
        <v>-160.93300057592629</v>
      </c>
      <c r="K1797" s="182"/>
      <c r="L1797" s="182"/>
      <c r="M1797" s="182"/>
      <c r="N1797" s="182"/>
    </row>
    <row r="1798" spans="1:14" ht="15.75" customHeight="1" x14ac:dyDescent="0.3">
      <c r="A1798" s="34">
        <v>1797</v>
      </c>
      <c r="B1798" s="34">
        <v>101</v>
      </c>
      <c r="C1798" s="34">
        <v>223</v>
      </c>
      <c r="D1798" s="34">
        <v>6</v>
      </c>
      <c r="E1798" s="179">
        <v>43535</v>
      </c>
      <c r="F1798" s="187">
        <v>5208</v>
      </c>
      <c r="G1798" s="34">
        <v>7434</v>
      </c>
      <c r="H1798" s="180"/>
      <c r="I1798" s="34">
        <v>9</v>
      </c>
      <c r="J1798" s="181">
        <f t="shared" si="0"/>
        <v>-142.74193548387098</v>
      </c>
      <c r="K1798" s="182"/>
      <c r="L1798" s="182"/>
      <c r="M1798" s="182"/>
      <c r="N1798" s="182"/>
    </row>
    <row r="1799" spans="1:14" ht="15.75" customHeight="1" x14ac:dyDescent="0.3">
      <c r="A1799" s="34">
        <v>1798</v>
      </c>
      <c r="B1799" s="34">
        <v>102</v>
      </c>
      <c r="C1799" s="34">
        <v>223</v>
      </c>
      <c r="D1799" s="34">
        <v>6</v>
      </c>
      <c r="E1799" s="179">
        <v>43535</v>
      </c>
      <c r="F1799" s="187">
        <v>5224</v>
      </c>
      <c r="G1799" s="34">
        <v>7867</v>
      </c>
      <c r="H1799" s="180"/>
      <c r="I1799" s="34"/>
      <c r="J1799" s="181">
        <f t="shared" si="0"/>
        <v>-150.59341500765697</v>
      </c>
      <c r="K1799" s="182"/>
      <c r="L1799" s="182"/>
      <c r="M1799" s="182"/>
      <c r="N1799" s="182"/>
    </row>
    <row r="1800" spans="1:14" ht="15.75" customHeight="1" x14ac:dyDescent="0.3">
      <c r="A1800" s="34">
        <v>1799</v>
      </c>
      <c r="B1800" s="34">
        <v>103</v>
      </c>
      <c r="C1800" s="34">
        <v>225</v>
      </c>
      <c r="D1800" s="34">
        <v>6</v>
      </c>
      <c r="E1800" s="179">
        <v>43535</v>
      </c>
      <c r="F1800" s="187">
        <v>5213</v>
      </c>
      <c r="G1800" s="34">
        <v>7609</v>
      </c>
      <c r="H1800" s="180"/>
      <c r="I1800" s="34">
        <v>8</v>
      </c>
      <c r="J1800" s="181">
        <f t="shared" si="0"/>
        <v>-145.96201803184348</v>
      </c>
      <c r="K1800" s="182"/>
      <c r="L1800" s="182"/>
      <c r="M1800" s="182"/>
      <c r="N1800" s="182"/>
    </row>
    <row r="1801" spans="1:14" ht="15.75" customHeight="1" x14ac:dyDescent="0.3">
      <c r="A1801" s="34">
        <v>1800</v>
      </c>
      <c r="B1801" s="34">
        <v>104</v>
      </c>
      <c r="C1801" s="34">
        <v>225</v>
      </c>
      <c r="D1801" s="34">
        <v>6</v>
      </c>
      <c r="E1801" s="179">
        <v>43535</v>
      </c>
      <c r="F1801" s="187">
        <v>5257</v>
      </c>
      <c r="G1801" s="34">
        <v>7983</v>
      </c>
      <c r="H1801" s="180"/>
      <c r="I1801" s="34"/>
      <c r="J1801" s="181">
        <f t="shared" si="0"/>
        <v>-151.8546699638577</v>
      </c>
      <c r="K1801" s="182"/>
      <c r="L1801" s="182"/>
      <c r="M1801" s="182"/>
      <c r="N1801" s="182"/>
    </row>
    <row r="1802" spans="1:14" ht="15.75" customHeight="1" x14ac:dyDescent="0.3">
      <c r="A1802" s="34">
        <v>1801</v>
      </c>
      <c r="B1802" s="34">
        <v>105</v>
      </c>
      <c r="C1802" s="34">
        <v>226</v>
      </c>
      <c r="D1802" s="34">
        <v>6</v>
      </c>
      <c r="E1802" s="179">
        <v>43535</v>
      </c>
      <c r="F1802" s="187">
        <v>5251</v>
      </c>
      <c r="G1802" s="34">
        <v>8834</v>
      </c>
      <c r="H1802" s="180"/>
      <c r="I1802" s="34">
        <v>7</v>
      </c>
      <c r="J1802" s="181">
        <f t="shared" si="0"/>
        <v>-168.23462197676633</v>
      </c>
      <c r="K1802" s="182"/>
      <c r="L1802" s="182"/>
      <c r="M1802" s="182"/>
      <c r="N1802" s="182"/>
    </row>
    <row r="1803" spans="1:14" ht="15.75" customHeight="1" x14ac:dyDescent="0.3">
      <c r="A1803" s="34">
        <v>1802</v>
      </c>
      <c r="B1803" s="34">
        <v>106</v>
      </c>
      <c r="C1803" s="34">
        <v>226</v>
      </c>
      <c r="D1803" s="34">
        <v>6</v>
      </c>
      <c r="E1803" s="179">
        <v>43535</v>
      </c>
      <c r="F1803" s="187">
        <v>5219</v>
      </c>
      <c r="G1803" s="34">
        <v>8615</v>
      </c>
      <c r="H1803" s="180"/>
      <c r="I1803" s="34"/>
      <c r="J1803" s="181">
        <f t="shared" si="0"/>
        <v>-165.06993676949605</v>
      </c>
      <c r="K1803" s="182"/>
      <c r="L1803" s="182"/>
      <c r="M1803" s="182"/>
      <c r="N1803" s="182"/>
    </row>
    <row r="1804" spans="1:14" ht="15.75" customHeight="1" x14ac:dyDescent="0.3">
      <c r="A1804" s="34">
        <v>1803</v>
      </c>
      <c r="B1804" s="34">
        <v>107</v>
      </c>
      <c r="C1804" s="34">
        <v>227</v>
      </c>
      <c r="D1804" s="34">
        <v>6</v>
      </c>
      <c r="E1804" s="179">
        <v>43535</v>
      </c>
      <c r="F1804" s="187">
        <v>5226</v>
      </c>
      <c r="G1804" s="34">
        <v>8301</v>
      </c>
      <c r="H1804" s="180"/>
      <c r="I1804" s="34">
        <v>6</v>
      </c>
      <c r="J1804" s="181">
        <f t="shared" si="0"/>
        <v>-158.84041331802524</v>
      </c>
      <c r="K1804" s="182"/>
      <c r="L1804" s="182"/>
      <c r="M1804" s="182"/>
      <c r="N1804" s="182"/>
    </row>
    <row r="1805" spans="1:14" ht="15.75" customHeight="1" x14ac:dyDescent="0.3">
      <c r="A1805" s="34">
        <v>1804</v>
      </c>
      <c r="B1805" s="34">
        <v>108</v>
      </c>
      <c r="C1805" s="34">
        <v>227</v>
      </c>
      <c r="D1805" s="34">
        <v>6</v>
      </c>
      <c r="E1805" s="179">
        <v>43535</v>
      </c>
      <c r="F1805" s="187">
        <v>5274</v>
      </c>
      <c r="G1805" s="34">
        <v>8419</v>
      </c>
      <c r="H1805" s="180"/>
      <c r="I1805" s="34"/>
      <c r="J1805" s="181">
        <f t="shared" si="0"/>
        <v>-159.63215775502465</v>
      </c>
      <c r="K1805" s="182"/>
      <c r="L1805" s="182"/>
      <c r="M1805" s="182"/>
      <c r="N1805" s="182"/>
    </row>
    <row r="1806" spans="1:14" ht="15.75" customHeight="1" x14ac:dyDescent="0.3">
      <c r="A1806" s="34">
        <v>1805</v>
      </c>
      <c r="B1806" s="34">
        <v>109</v>
      </c>
      <c r="C1806" s="34">
        <v>232</v>
      </c>
      <c r="D1806" s="34">
        <v>6</v>
      </c>
      <c r="E1806" s="179">
        <v>43535</v>
      </c>
      <c r="F1806" s="187">
        <v>5191</v>
      </c>
      <c r="G1806" s="34">
        <v>9432</v>
      </c>
      <c r="H1806" s="180"/>
      <c r="I1806" s="34">
        <v>9</v>
      </c>
      <c r="J1806" s="181">
        <f t="shared" si="0"/>
        <v>-181.69909458678481</v>
      </c>
      <c r="K1806" s="182"/>
      <c r="L1806" s="182"/>
      <c r="M1806" s="182"/>
      <c r="N1806" s="182"/>
    </row>
    <row r="1807" spans="1:14" ht="15.75" customHeight="1" x14ac:dyDescent="0.3">
      <c r="A1807" s="34">
        <v>1806</v>
      </c>
      <c r="B1807" s="34">
        <v>110</v>
      </c>
      <c r="C1807" s="34">
        <v>232</v>
      </c>
      <c r="D1807" s="34">
        <v>6</v>
      </c>
      <c r="E1807" s="179">
        <v>43535</v>
      </c>
      <c r="F1807" s="187">
        <v>5243</v>
      </c>
      <c r="G1807" s="34">
        <v>9008</v>
      </c>
      <c r="H1807" s="180"/>
      <c r="I1807" s="34"/>
      <c r="J1807" s="181">
        <f t="shared" si="0"/>
        <v>-171.81003242418461</v>
      </c>
      <c r="K1807" s="182"/>
      <c r="L1807" s="182"/>
      <c r="M1807" s="182"/>
      <c r="N1807" s="182"/>
    </row>
    <row r="1808" spans="1:14" ht="15.75" customHeight="1" x14ac:dyDescent="0.3">
      <c r="A1808" s="34">
        <v>1807</v>
      </c>
      <c r="B1808" s="34">
        <v>111</v>
      </c>
      <c r="C1808" s="34">
        <v>233</v>
      </c>
      <c r="D1808" s="34">
        <v>6</v>
      </c>
      <c r="E1808" s="179">
        <v>43535</v>
      </c>
      <c r="F1808" s="187">
        <v>5213</v>
      </c>
      <c r="G1808" s="34">
        <v>7750</v>
      </c>
      <c r="H1808" s="180"/>
      <c r="I1808" s="34">
        <v>8</v>
      </c>
      <c r="J1808" s="181">
        <f t="shared" si="0"/>
        <v>-148.66679455208134</v>
      </c>
      <c r="K1808" s="182"/>
      <c r="L1808" s="182"/>
      <c r="M1808" s="182"/>
      <c r="N1808" s="182"/>
    </row>
    <row r="1809" spans="1:14" ht="15.75" customHeight="1" x14ac:dyDescent="0.3">
      <c r="A1809" s="34">
        <v>1808</v>
      </c>
      <c r="B1809" s="34">
        <v>112</v>
      </c>
      <c r="C1809" s="34">
        <v>233</v>
      </c>
      <c r="D1809" s="34">
        <v>6</v>
      </c>
      <c r="E1809" s="179">
        <v>43535</v>
      </c>
      <c r="F1809" s="187">
        <v>5197</v>
      </c>
      <c r="G1809" s="34">
        <v>7654</v>
      </c>
      <c r="H1809" s="180"/>
      <c r="I1809" s="34"/>
      <c r="J1809" s="181">
        <f t="shared" si="0"/>
        <v>-147.27727535116412</v>
      </c>
      <c r="K1809" s="182"/>
      <c r="L1809" s="182"/>
      <c r="M1809" s="182"/>
      <c r="N1809" s="182"/>
    </row>
    <row r="1810" spans="1:14" ht="15.75" customHeight="1" x14ac:dyDescent="0.3">
      <c r="A1810" s="34">
        <v>1809</v>
      </c>
      <c r="B1810" s="34">
        <v>113</v>
      </c>
      <c r="C1810" s="34">
        <v>236</v>
      </c>
      <c r="D1810" s="34">
        <v>6</v>
      </c>
      <c r="E1810" s="179">
        <v>43535</v>
      </c>
      <c r="F1810" s="187">
        <v>5283</v>
      </c>
      <c r="G1810" s="34">
        <v>8080</v>
      </c>
      <c r="H1810" s="180"/>
      <c r="I1810" s="34">
        <v>8</v>
      </c>
      <c r="J1810" s="181">
        <f t="shared" si="0"/>
        <v>-152.94340336929776</v>
      </c>
      <c r="K1810" s="182"/>
      <c r="L1810" s="182"/>
      <c r="M1810" s="182"/>
      <c r="N1810" s="182"/>
    </row>
    <row r="1811" spans="1:14" ht="15.75" customHeight="1" x14ac:dyDescent="0.3">
      <c r="A1811" s="34">
        <v>1810</v>
      </c>
      <c r="B1811" s="34">
        <v>114</v>
      </c>
      <c r="C1811" s="34">
        <v>236</v>
      </c>
      <c r="D1811" s="34">
        <v>6</v>
      </c>
      <c r="E1811" s="179">
        <v>43535</v>
      </c>
      <c r="F1811" s="187">
        <v>5247</v>
      </c>
      <c r="G1811" s="34">
        <v>8105</v>
      </c>
      <c r="H1811" s="180"/>
      <c r="I1811" s="34"/>
      <c r="J1811" s="181">
        <f t="shared" si="0"/>
        <v>-154.46922050695636</v>
      </c>
      <c r="K1811" s="182"/>
      <c r="L1811" s="182"/>
      <c r="M1811" s="182"/>
      <c r="N1811" s="182"/>
    </row>
    <row r="1812" spans="1:14" ht="15.75" customHeight="1" x14ac:dyDescent="0.3">
      <c r="A1812" s="34">
        <v>1811</v>
      </c>
      <c r="B1812" s="34">
        <v>115</v>
      </c>
      <c r="C1812" s="34">
        <v>240</v>
      </c>
      <c r="D1812" s="34">
        <v>6</v>
      </c>
      <c r="E1812" s="179">
        <v>43535</v>
      </c>
      <c r="F1812" s="187">
        <v>5260</v>
      </c>
      <c r="G1812" s="34">
        <v>8033</v>
      </c>
      <c r="H1812" s="180"/>
      <c r="I1812" s="34">
        <v>9</v>
      </c>
      <c r="J1812" s="181">
        <f t="shared" si="0"/>
        <v>-152.71863117870723</v>
      </c>
      <c r="K1812" s="182"/>
      <c r="L1812" s="182"/>
      <c r="M1812" s="182"/>
      <c r="N1812" s="182"/>
    </row>
    <row r="1813" spans="1:14" ht="15.75" customHeight="1" x14ac:dyDescent="0.3">
      <c r="A1813" s="34">
        <v>1812</v>
      </c>
      <c r="B1813" s="34">
        <v>116</v>
      </c>
      <c r="C1813" s="34">
        <v>240</v>
      </c>
      <c r="D1813" s="34">
        <v>6</v>
      </c>
      <c r="E1813" s="179">
        <v>43535</v>
      </c>
      <c r="F1813" s="187">
        <v>5263</v>
      </c>
      <c r="G1813" s="34">
        <v>7719</v>
      </c>
      <c r="H1813" s="180"/>
      <c r="I1813" s="34"/>
      <c r="J1813" s="181">
        <f t="shared" si="0"/>
        <v>-146.66539996199884</v>
      </c>
      <c r="K1813" s="182"/>
      <c r="L1813" s="182"/>
      <c r="M1813" s="182"/>
      <c r="N1813" s="182"/>
    </row>
    <row r="1814" spans="1:14" ht="15.75" customHeight="1" x14ac:dyDescent="0.3">
      <c r="A1814" s="34">
        <v>1813</v>
      </c>
      <c r="B1814" s="34">
        <v>117</v>
      </c>
      <c r="C1814" s="34">
        <v>242</v>
      </c>
      <c r="D1814" s="34">
        <v>6</v>
      </c>
      <c r="E1814" s="179">
        <v>43535</v>
      </c>
      <c r="F1814" s="187">
        <v>5221</v>
      </c>
      <c r="G1814" s="34">
        <v>8443</v>
      </c>
      <c r="H1814" s="180"/>
      <c r="I1814" s="34">
        <v>9</v>
      </c>
      <c r="J1814" s="181">
        <f t="shared" si="0"/>
        <v>-161.71231564834324</v>
      </c>
      <c r="K1814" s="182"/>
      <c r="L1814" s="182"/>
      <c r="M1814" s="182"/>
      <c r="N1814" s="182"/>
    </row>
    <row r="1815" spans="1:14" ht="15.75" customHeight="1" x14ac:dyDescent="0.3">
      <c r="A1815" s="34">
        <v>1814</v>
      </c>
      <c r="B1815" s="34">
        <v>118</v>
      </c>
      <c r="C1815" s="34">
        <v>242</v>
      </c>
      <c r="D1815" s="34">
        <v>6</v>
      </c>
      <c r="E1815" s="179">
        <v>43535</v>
      </c>
      <c r="F1815" s="187">
        <v>5249</v>
      </c>
      <c r="G1815" s="34">
        <v>8210</v>
      </c>
      <c r="H1815" s="180"/>
      <c r="I1815" s="34"/>
      <c r="J1815" s="181">
        <f t="shared" si="0"/>
        <v>-156.4107449037912</v>
      </c>
      <c r="K1815" s="182"/>
      <c r="L1815" s="182"/>
      <c r="M1815" s="182"/>
      <c r="N1815" s="182"/>
    </row>
    <row r="1816" spans="1:14" ht="15.75" customHeight="1" x14ac:dyDescent="0.3">
      <c r="A1816" s="34">
        <v>1815</v>
      </c>
      <c r="B1816" s="34">
        <v>119</v>
      </c>
      <c r="C1816" s="34">
        <v>243</v>
      </c>
      <c r="D1816" s="34">
        <v>6</v>
      </c>
      <c r="E1816" s="179">
        <v>43535</v>
      </c>
      <c r="F1816" s="187">
        <v>5212</v>
      </c>
      <c r="G1816" s="34">
        <v>7075</v>
      </c>
      <c r="H1816" s="180"/>
      <c r="I1816" s="34">
        <v>8</v>
      </c>
      <c r="J1816" s="181">
        <f t="shared" si="0"/>
        <v>-135.74443591711434</v>
      </c>
      <c r="K1816" s="182"/>
      <c r="L1816" s="182"/>
      <c r="M1816" s="182"/>
      <c r="N1816" s="182"/>
    </row>
    <row r="1817" spans="1:14" ht="15.75" customHeight="1" x14ac:dyDescent="0.3">
      <c r="A1817" s="34">
        <v>1816</v>
      </c>
      <c r="B1817" s="34">
        <v>120</v>
      </c>
      <c r="C1817" s="34">
        <v>243</v>
      </c>
      <c r="D1817" s="34">
        <v>6</v>
      </c>
      <c r="E1817" s="179">
        <v>43535</v>
      </c>
      <c r="F1817" s="187">
        <v>5196</v>
      </c>
      <c r="G1817" s="34">
        <v>6901</v>
      </c>
      <c r="H1817" s="180"/>
      <c r="I1817" s="34"/>
      <c r="J1817" s="181">
        <f t="shared" si="0"/>
        <v>-132.81370284834489</v>
      </c>
      <c r="K1817" s="182"/>
      <c r="L1817" s="182"/>
      <c r="M1817" s="182"/>
      <c r="N1817" s="182"/>
    </row>
    <row r="1818" spans="1:14" ht="15.75" customHeight="1" x14ac:dyDescent="0.3">
      <c r="A1818" s="34">
        <v>1817</v>
      </c>
      <c r="B1818" s="34">
        <v>121</v>
      </c>
      <c r="C1818" s="34">
        <v>246</v>
      </c>
      <c r="D1818" s="34">
        <v>6</v>
      </c>
      <c r="E1818" s="179">
        <v>43535</v>
      </c>
      <c r="F1818" s="187">
        <v>5262</v>
      </c>
      <c r="G1818" s="34">
        <v>7846</v>
      </c>
      <c r="H1818" s="180"/>
      <c r="I1818" s="34">
        <v>10</v>
      </c>
      <c r="J1818" s="181">
        <f t="shared" si="0"/>
        <v>-149.10680349676929</v>
      </c>
      <c r="K1818" s="182"/>
      <c r="L1818" s="182"/>
      <c r="M1818" s="182"/>
      <c r="N1818" s="182"/>
    </row>
    <row r="1819" spans="1:14" ht="15.75" customHeight="1" x14ac:dyDescent="0.3">
      <c r="A1819" s="34">
        <v>1818</v>
      </c>
      <c r="B1819" s="34">
        <v>122</v>
      </c>
      <c r="C1819" s="34">
        <v>246</v>
      </c>
      <c r="D1819" s="34">
        <v>6</v>
      </c>
      <c r="E1819" s="179">
        <v>43535</v>
      </c>
      <c r="F1819" s="187">
        <v>5223</v>
      </c>
      <c r="G1819" s="34">
        <v>7704</v>
      </c>
      <c r="H1819" s="180"/>
      <c r="I1819" s="34"/>
      <c r="J1819" s="181">
        <f t="shared" si="0"/>
        <v>-147.50143595634694</v>
      </c>
      <c r="K1819" s="182"/>
      <c r="L1819" s="182"/>
      <c r="M1819" s="182"/>
      <c r="N1819" s="182"/>
    </row>
    <row r="1820" spans="1:14" ht="15.75" customHeight="1" x14ac:dyDescent="0.3">
      <c r="A1820" s="34">
        <v>1819</v>
      </c>
      <c r="B1820" s="34">
        <v>123</v>
      </c>
      <c r="C1820" s="34">
        <v>249</v>
      </c>
      <c r="D1820" s="34">
        <v>6</v>
      </c>
      <c r="E1820" s="179">
        <v>43535</v>
      </c>
      <c r="F1820" s="187">
        <v>5241</v>
      </c>
      <c r="G1820" s="34">
        <v>6323</v>
      </c>
      <c r="H1820" s="180"/>
      <c r="I1820" s="34">
        <v>6</v>
      </c>
      <c r="J1820" s="181">
        <f t="shared" si="0"/>
        <v>-120.64491509253958</v>
      </c>
      <c r="K1820" s="182"/>
      <c r="L1820" s="182"/>
      <c r="M1820" s="182"/>
      <c r="N1820" s="182"/>
    </row>
    <row r="1821" spans="1:14" ht="15.75" customHeight="1" x14ac:dyDescent="0.3">
      <c r="A1821" s="34">
        <v>1820</v>
      </c>
      <c r="B1821" s="34">
        <v>124</v>
      </c>
      <c r="C1821" s="34">
        <v>249</v>
      </c>
      <c r="D1821" s="34">
        <v>6</v>
      </c>
      <c r="E1821" s="179">
        <v>43535</v>
      </c>
      <c r="F1821" s="187">
        <v>5265</v>
      </c>
      <c r="G1821" s="34">
        <v>6440</v>
      </c>
      <c r="H1821" s="180"/>
      <c r="I1821" s="34"/>
      <c r="J1821" s="181">
        <f t="shared" si="0"/>
        <v>-122.31718898385564</v>
      </c>
      <c r="K1821" s="182"/>
      <c r="L1821" s="182"/>
      <c r="M1821" s="182"/>
      <c r="N1821" s="182"/>
    </row>
    <row r="1822" spans="1:14" ht="15.75" customHeight="1" x14ac:dyDescent="0.3">
      <c r="A1822" s="34">
        <v>1821</v>
      </c>
      <c r="B1822" s="34">
        <v>125</v>
      </c>
      <c r="C1822" s="34">
        <v>252</v>
      </c>
      <c r="D1822" s="34">
        <v>6</v>
      </c>
      <c r="E1822" s="179">
        <v>43535</v>
      </c>
      <c r="F1822" s="187">
        <v>5217</v>
      </c>
      <c r="G1822" s="34">
        <v>8691</v>
      </c>
      <c r="H1822" s="180"/>
      <c r="I1822" s="34">
        <v>7</v>
      </c>
      <c r="J1822" s="181">
        <f t="shared" si="0"/>
        <v>-166.58999424956872</v>
      </c>
      <c r="K1822" s="182"/>
      <c r="L1822" s="182"/>
      <c r="M1822" s="182"/>
      <c r="N1822" s="182"/>
    </row>
    <row r="1823" spans="1:14" ht="15.75" customHeight="1" x14ac:dyDescent="0.3">
      <c r="A1823" s="34">
        <v>1822</v>
      </c>
      <c r="B1823" s="34">
        <v>126</v>
      </c>
      <c r="C1823" s="34">
        <v>252</v>
      </c>
      <c r="D1823" s="34">
        <v>6</v>
      </c>
      <c r="E1823" s="179">
        <v>43535</v>
      </c>
      <c r="F1823" s="187">
        <v>5232</v>
      </c>
      <c r="G1823" s="34">
        <v>8726</v>
      </c>
      <c r="H1823" s="180"/>
      <c r="I1823" s="34"/>
      <c r="J1823" s="181">
        <f t="shared" si="0"/>
        <v>-166.78134556574923</v>
      </c>
      <c r="K1823" s="182"/>
      <c r="L1823" s="182"/>
      <c r="M1823" s="182"/>
      <c r="N1823" s="182"/>
    </row>
    <row r="1824" spans="1:14" ht="15.75" customHeight="1" x14ac:dyDescent="0.3">
      <c r="A1824" s="34">
        <v>1823</v>
      </c>
      <c r="B1824" s="34">
        <v>127</v>
      </c>
      <c r="C1824" s="34">
        <v>254</v>
      </c>
      <c r="D1824" s="34">
        <v>6</v>
      </c>
      <c r="E1824" s="179">
        <v>43535</v>
      </c>
      <c r="F1824" s="187">
        <v>5247</v>
      </c>
      <c r="G1824" s="34">
        <v>7660</v>
      </c>
      <c r="H1824" s="180"/>
      <c r="I1824" s="34">
        <v>9</v>
      </c>
      <c r="J1824" s="181">
        <f t="shared" si="0"/>
        <v>-145.98818372403278</v>
      </c>
      <c r="K1824" s="182"/>
      <c r="L1824" s="182"/>
      <c r="M1824" s="182"/>
      <c r="N1824" s="182"/>
    </row>
    <row r="1825" spans="1:14" ht="15.75" customHeight="1" x14ac:dyDescent="0.3">
      <c r="A1825" s="34">
        <v>1824</v>
      </c>
      <c r="B1825" s="34">
        <v>128</v>
      </c>
      <c r="C1825" s="34">
        <v>254</v>
      </c>
      <c r="D1825" s="34">
        <v>6</v>
      </c>
      <c r="E1825" s="179">
        <v>43535</v>
      </c>
      <c r="F1825" s="187">
        <v>5213</v>
      </c>
      <c r="G1825" s="34">
        <v>7497</v>
      </c>
      <c r="H1825" s="180"/>
      <c r="I1825" s="34"/>
      <c r="J1825" s="181">
        <f t="shared" si="0"/>
        <v>-143.8135430654134</v>
      </c>
      <c r="K1825" s="182"/>
      <c r="L1825" s="182"/>
      <c r="M1825" s="182"/>
      <c r="N1825" s="182"/>
    </row>
    <row r="1826" spans="1:14" ht="15.75" customHeight="1" x14ac:dyDescent="0.3">
      <c r="A1826" s="34">
        <v>1825</v>
      </c>
      <c r="B1826" s="34">
        <v>129</v>
      </c>
      <c r="C1826" s="34">
        <v>258</v>
      </c>
      <c r="D1826" s="34">
        <v>6</v>
      </c>
      <c r="E1826" s="179">
        <v>43535</v>
      </c>
      <c r="F1826" s="187">
        <v>5238</v>
      </c>
      <c r="G1826" s="34">
        <v>7886</v>
      </c>
      <c r="H1826" s="180"/>
      <c r="I1826" s="34">
        <v>10</v>
      </c>
      <c r="J1826" s="181">
        <f t="shared" si="0"/>
        <v>-150.5536464299351</v>
      </c>
      <c r="K1826" s="182"/>
      <c r="L1826" s="182"/>
      <c r="M1826" s="182"/>
      <c r="N1826" s="182"/>
    </row>
    <row r="1827" spans="1:14" ht="15.75" customHeight="1" x14ac:dyDescent="0.3">
      <c r="A1827" s="34">
        <v>1826</v>
      </c>
      <c r="B1827" s="34">
        <v>130</v>
      </c>
      <c r="C1827" s="34">
        <v>258</v>
      </c>
      <c r="D1827" s="34">
        <v>6</v>
      </c>
      <c r="E1827" s="179">
        <v>43535</v>
      </c>
      <c r="F1827" s="187">
        <v>5212</v>
      </c>
      <c r="G1827" s="34">
        <v>8227</v>
      </c>
      <c r="H1827" s="180"/>
      <c r="I1827" s="34"/>
      <c r="J1827" s="181">
        <f t="shared" si="0"/>
        <v>-157.8472755180353</v>
      </c>
      <c r="K1827" s="182"/>
      <c r="L1827" s="182"/>
      <c r="M1827" s="182"/>
      <c r="N1827" s="182"/>
    </row>
    <row r="1828" spans="1:14" ht="15.75" customHeight="1" x14ac:dyDescent="0.3">
      <c r="A1828" s="34">
        <v>1827</v>
      </c>
      <c r="B1828" s="34">
        <v>131</v>
      </c>
      <c r="C1828" s="34">
        <v>259</v>
      </c>
      <c r="D1828" s="34">
        <v>6</v>
      </c>
      <c r="E1828" s="179">
        <v>43535</v>
      </c>
      <c r="F1828" s="187">
        <v>5209</v>
      </c>
      <c r="G1828" s="34">
        <v>8654</v>
      </c>
      <c r="H1828" s="180"/>
      <c r="I1828" s="34">
        <v>8</v>
      </c>
      <c r="J1828" s="181">
        <f t="shared" si="0"/>
        <v>-166.1355346515646</v>
      </c>
      <c r="K1828" s="182"/>
      <c r="L1828" s="182"/>
      <c r="M1828" s="182"/>
      <c r="N1828" s="182"/>
    </row>
    <row r="1829" spans="1:14" ht="15.75" customHeight="1" x14ac:dyDescent="0.3">
      <c r="A1829" s="34">
        <v>1828</v>
      </c>
      <c r="B1829" s="34">
        <v>132</v>
      </c>
      <c r="C1829" s="34">
        <v>259</v>
      </c>
      <c r="D1829" s="34">
        <v>6</v>
      </c>
      <c r="E1829" s="179">
        <v>43535</v>
      </c>
      <c r="F1829" s="187">
        <v>5233</v>
      </c>
      <c r="G1829" s="34">
        <v>8435</v>
      </c>
      <c r="H1829" s="180"/>
      <c r="I1829" s="34"/>
      <c r="J1829" s="181">
        <f t="shared" si="0"/>
        <v>-161.18861073953755</v>
      </c>
      <c r="K1829" s="182"/>
      <c r="L1829" s="182"/>
      <c r="M1829" s="182"/>
      <c r="N1829" s="182"/>
    </row>
    <row r="1830" spans="1:14" ht="15.75" customHeight="1" x14ac:dyDescent="0.3">
      <c r="A1830" s="34">
        <v>1829</v>
      </c>
      <c r="B1830" s="34">
        <v>133</v>
      </c>
      <c r="C1830" s="34">
        <v>261</v>
      </c>
      <c r="D1830" s="34">
        <v>6</v>
      </c>
      <c r="E1830" s="179">
        <v>43535</v>
      </c>
      <c r="F1830" s="187">
        <v>5286</v>
      </c>
      <c r="G1830" s="34">
        <v>8128</v>
      </c>
      <c r="H1830" s="180"/>
      <c r="I1830" s="34">
        <v>7</v>
      </c>
      <c r="J1830" s="181">
        <f t="shared" si="0"/>
        <v>-153.7646613696557</v>
      </c>
      <c r="K1830" s="182"/>
      <c r="L1830" s="182"/>
      <c r="M1830" s="182"/>
      <c r="N1830" s="182"/>
    </row>
    <row r="1831" spans="1:14" ht="15.75" customHeight="1" x14ac:dyDescent="0.3">
      <c r="A1831" s="34">
        <v>1830</v>
      </c>
      <c r="B1831" s="34">
        <v>134</v>
      </c>
      <c r="C1831" s="34">
        <v>261</v>
      </c>
      <c r="D1831" s="34">
        <v>6</v>
      </c>
      <c r="E1831" s="179">
        <v>43535</v>
      </c>
      <c r="F1831" s="187">
        <v>5220</v>
      </c>
      <c r="G1831" s="34">
        <v>8411</v>
      </c>
      <c r="H1831" s="180"/>
      <c r="I1831" s="34"/>
      <c r="J1831" s="181">
        <f t="shared" si="0"/>
        <v>-161.13026819923371</v>
      </c>
      <c r="K1831" s="182"/>
      <c r="L1831" s="182"/>
      <c r="M1831" s="182"/>
      <c r="N1831" s="182"/>
    </row>
    <row r="1832" spans="1:14" ht="15.75" customHeight="1" x14ac:dyDescent="0.3">
      <c r="A1832" s="34">
        <v>1831</v>
      </c>
      <c r="B1832" s="34">
        <v>135</v>
      </c>
      <c r="C1832" s="34">
        <v>262</v>
      </c>
      <c r="D1832" s="34">
        <v>6</v>
      </c>
      <c r="E1832" s="179">
        <v>43535</v>
      </c>
      <c r="F1832" s="187">
        <v>5240</v>
      </c>
      <c r="G1832" s="34">
        <v>8583</v>
      </c>
      <c r="H1832" s="180"/>
      <c r="I1832" s="34">
        <v>8</v>
      </c>
      <c r="J1832" s="181">
        <f t="shared" si="0"/>
        <v>-163.79770992366412</v>
      </c>
      <c r="K1832" s="182"/>
      <c r="L1832" s="182"/>
      <c r="M1832" s="182"/>
      <c r="N1832" s="182"/>
    </row>
    <row r="1833" spans="1:14" ht="15.75" customHeight="1" x14ac:dyDescent="0.3">
      <c r="A1833" s="34">
        <v>1832</v>
      </c>
      <c r="B1833" s="34">
        <v>136</v>
      </c>
      <c r="C1833" s="34">
        <v>262</v>
      </c>
      <c r="D1833" s="34">
        <v>6</v>
      </c>
      <c r="E1833" s="179">
        <v>43535</v>
      </c>
      <c r="F1833" s="187">
        <v>5219</v>
      </c>
      <c r="G1833" s="34">
        <v>8400</v>
      </c>
      <c r="H1833" s="180"/>
      <c r="I1833" s="34"/>
      <c r="J1833" s="181">
        <f t="shared" si="0"/>
        <v>-160.95037363479594</v>
      </c>
      <c r="K1833" s="182"/>
      <c r="L1833" s="182"/>
      <c r="M1833" s="182"/>
      <c r="N1833" s="182"/>
    </row>
    <row r="1834" spans="1:14" ht="15.75" customHeight="1" x14ac:dyDescent="0.3">
      <c r="A1834" s="34">
        <v>1833</v>
      </c>
      <c r="B1834" s="34">
        <v>137</v>
      </c>
      <c r="C1834" s="34">
        <v>267</v>
      </c>
      <c r="D1834" s="34">
        <v>6</v>
      </c>
      <c r="E1834" s="179">
        <v>43535</v>
      </c>
      <c r="F1834" s="187">
        <v>5220</v>
      </c>
      <c r="G1834" s="34">
        <v>8716</v>
      </c>
      <c r="H1834" s="180"/>
      <c r="I1834" s="34">
        <v>11</v>
      </c>
      <c r="J1834" s="181">
        <f t="shared" si="0"/>
        <v>-166.97318007662835</v>
      </c>
      <c r="K1834" s="182"/>
      <c r="L1834" s="182"/>
      <c r="M1834" s="182"/>
      <c r="N1834" s="182"/>
    </row>
    <row r="1835" spans="1:14" ht="15.75" customHeight="1" x14ac:dyDescent="0.3">
      <c r="A1835" s="34">
        <v>1834</v>
      </c>
      <c r="B1835" s="34">
        <v>138</v>
      </c>
      <c r="C1835" s="34">
        <v>267</v>
      </c>
      <c r="D1835" s="34">
        <v>6</v>
      </c>
      <c r="E1835" s="179">
        <v>43535</v>
      </c>
      <c r="F1835" s="187">
        <v>5222</v>
      </c>
      <c r="G1835" s="34">
        <v>8769</v>
      </c>
      <c r="H1835" s="180"/>
      <c r="I1835" s="34"/>
      <c r="J1835" s="181">
        <f t="shared" si="0"/>
        <v>-167.9241669858292</v>
      </c>
      <c r="K1835" s="182"/>
      <c r="L1835" s="182"/>
      <c r="M1835" s="182"/>
      <c r="N1835" s="182"/>
    </row>
    <row r="1836" spans="1:14" ht="15.75" customHeight="1" x14ac:dyDescent="0.3">
      <c r="A1836" s="34">
        <v>1835</v>
      </c>
      <c r="B1836" s="34">
        <v>139</v>
      </c>
      <c r="C1836" s="34">
        <v>268</v>
      </c>
      <c r="D1836" s="34">
        <v>6</v>
      </c>
      <c r="E1836" s="179">
        <v>43535</v>
      </c>
      <c r="F1836" s="187">
        <v>5218</v>
      </c>
      <c r="G1836" s="34">
        <v>8111</v>
      </c>
      <c r="H1836" s="180"/>
      <c r="I1836" s="34">
        <v>10</v>
      </c>
      <c r="J1836" s="181">
        <f t="shared" si="0"/>
        <v>-155.44269835185895</v>
      </c>
      <c r="K1836" s="182"/>
      <c r="L1836" s="182"/>
      <c r="M1836" s="182"/>
      <c r="N1836" s="182"/>
    </row>
    <row r="1837" spans="1:14" ht="15.75" customHeight="1" x14ac:dyDescent="0.3">
      <c r="A1837" s="34">
        <v>1836</v>
      </c>
      <c r="B1837" s="34">
        <v>140</v>
      </c>
      <c r="C1837" s="34">
        <v>268</v>
      </c>
      <c r="D1837" s="34">
        <v>6</v>
      </c>
      <c r="E1837" s="179">
        <v>43535</v>
      </c>
      <c r="F1837" s="187">
        <v>5241</v>
      </c>
      <c r="G1837" s="34">
        <v>8034</v>
      </c>
      <c r="H1837" s="180"/>
      <c r="I1837" s="34"/>
      <c r="J1837" s="181">
        <f t="shared" si="0"/>
        <v>-153.2913566113337</v>
      </c>
      <c r="K1837" s="182"/>
      <c r="L1837" s="182"/>
      <c r="M1837" s="182"/>
      <c r="N1837" s="182"/>
    </row>
    <row r="1838" spans="1:14" ht="15.75" customHeight="1" x14ac:dyDescent="0.3">
      <c r="A1838" s="34">
        <v>1837</v>
      </c>
      <c r="B1838" s="34">
        <v>141</v>
      </c>
      <c r="C1838" s="34">
        <v>301</v>
      </c>
      <c r="D1838" s="34">
        <v>6</v>
      </c>
      <c r="E1838" s="179">
        <v>43535</v>
      </c>
      <c r="F1838" s="187">
        <v>5187</v>
      </c>
      <c r="G1838" s="34">
        <v>7661</v>
      </c>
      <c r="H1838" s="180"/>
      <c r="I1838" s="34">
        <v>8</v>
      </c>
      <c r="J1838" s="181">
        <f t="shared" si="0"/>
        <v>-147.69616348563716</v>
      </c>
      <c r="K1838" s="182"/>
      <c r="L1838" s="182"/>
      <c r="M1838" s="182"/>
      <c r="N1838" s="182"/>
    </row>
    <row r="1839" spans="1:14" ht="15.75" customHeight="1" x14ac:dyDescent="0.3">
      <c r="A1839" s="34">
        <v>1838</v>
      </c>
      <c r="B1839" s="34">
        <v>142</v>
      </c>
      <c r="C1839" s="34">
        <v>301</v>
      </c>
      <c r="D1839" s="34">
        <v>6</v>
      </c>
      <c r="E1839" s="179">
        <v>43535</v>
      </c>
      <c r="F1839" s="187">
        <v>5229</v>
      </c>
      <c r="G1839" s="34">
        <v>7741</v>
      </c>
      <c r="H1839" s="180"/>
      <c r="I1839" s="34"/>
      <c r="J1839" s="181">
        <f t="shared" si="0"/>
        <v>-148.03977816026008</v>
      </c>
      <c r="K1839" s="182"/>
      <c r="L1839" s="182"/>
      <c r="M1839" s="182"/>
      <c r="N1839" s="182"/>
    </row>
    <row r="1840" spans="1:14" ht="15.75" customHeight="1" x14ac:dyDescent="0.3">
      <c r="A1840" s="34">
        <v>1839</v>
      </c>
      <c r="B1840" s="34">
        <v>143</v>
      </c>
      <c r="C1840" s="34">
        <v>304</v>
      </c>
      <c r="D1840" s="34">
        <v>6</v>
      </c>
      <c r="E1840" s="179">
        <v>43535</v>
      </c>
      <c r="F1840" s="187">
        <v>5229</v>
      </c>
      <c r="G1840" s="34">
        <v>8137</v>
      </c>
      <c r="H1840" s="180"/>
      <c r="I1840" s="34">
        <v>9</v>
      </c>
      <c r="J1840" s="181">
        <f t="shared" si="0"/>
        <v>-155.61292790208452</v>
      </c>
      <c r="K1840" s="182"/>
      <c r="L1840" s="182"/>
      <c r="M1840" s="182"/>
      <c r="N1840" s="182"/>
    </row>
    <row r="1841" spans="1:14" ht="15.75" customHeight="1" x14ac:dyDescent="0.3">
      <c r="A1841" s="34">
        <v>1840</v>
      </c>
      <c r="B1841" s="34">
        <v>144</v>
      </c>
      <c r="C1841" s="34">
        <v>304</v>
      </c>
      <c r="D1841" s="34">
        <v>6</v>
      </c>
      <c r="E1841" s="179">
        <v>43535</v>
      </c>
      <c r="F1841" s="187">
        <v>5238</v>
      </c>
      <c r="G1841" s="34">
        <v>8208</v>
      </c>
      <c r="H1841" s="180"/>
      <c r="I1841" s="34"/>
      <c r="J1841" s="181">
        <f t="shared" si="0"/>
        <v>-156.70103092783506</v>
      </c>
      <c r="K1841" s="182"/>
      <c r="L1841" s="182"/>
      <c r="M1841" s="182"/>
      <c r="N1841" s="182"/>
    </row>
    <row r="1842" spans="1:14" ht="15.75" customHeight="1" x14ac:dyDescent="0.3">
      <c r="A1842" s="34">
        <v>1841</v>
      </c>
      <c r="B1842" s="34">
        <v>145</v>
      </c>
      <c r="C1842" s="34">
        <v>308</v>
      </c>
      <c r="D1842" s="34">
        <v>6</v>
      </c>
      <c r="E1842" s="179">
        <v>43535</v>
      </c>
      <c r="F1842" s="187">
        <v>5181</v>
      </c>
      <c r="G1842" s="34">
        <v>7859</v>
      </c>
      <c r="H1842" s="180"/>
      <c r="I1842" s="34">
        <v>10</v>
      </c>
      <c r="J1842" s="181">
        <f t="shared" si="0"/>
        <v>-151.68886315383131</v>
      </c>
      <c r="K1842" s="182"/>
      <c r="L1842" s="182"/>
      <c r="M1842" s="182"/>
      <c r="N1842" s="182"/>
    </row>
    <row r="1843" spans="1:14" ht="15.75" customHeight="1" x14ac:dyDescent="0.3">
      <c r="A1843" s="34">
        <v>1842</v>
      </c>
      <c r="B1843" s="34">
        <v>146</v>
      </c>
      <c r="C1843" s="34">
        <v>308</v>
      </c>
      <c r="D1843" s="34">
        <v>6</v>
      </c>
      <c r="E1843" s="179">
        <v>43535</v>
      </c>
      <c r="F1843" s="187">
        <v>5179</v>
      </c>
      <c r="G1843" s="34">
        <v>7795</v>
      </c>
      <c r="H1843" s="180"/>
      <c r="I1843" s="34"/>
      <c r="J1843" s="181">
        <f t="shared" si="0"/>
        <v>-150.51168179185171</v>
      </c>
      <c r="K1843" s="182"/>
      <c r="L1843" s="182"/>
      <c r="M1843" s="182"/>
      <c r="N1843" s="182"/>
    </row>
    <row r="1844" spans="1:14" ht="15.75" customHeight="1" x14ac:dyDescent="0.3">
      <c r="A1844" s="34">
        <v>1843</v>
      </c>
      <c r="B1844" s="34">
        <v>147</v>
      </c>
      <c r="C1844" s="34">
        <v>313</v>
      </c>
      <c r="D1844" s="34">
        <v>6</v>
      </c>
      <c r="E1844" s="179">
        <v>43535</v>
      </c>
      <c r="F1844" s="187">
        <v>5265</v>
      </c>
      <c r="G1844" s="34">
        <v>8494</v>
      </c>
      <c r="H1844" s="180"/>
      <c r="I1844" s="34">
        <v>9</v>
      </c>
      <c r="J1844" s="181">
        <f t="shared" si="0"/>
        <v>-161.32953466286799</v>
      </c>
      <c r="K1844" s="182"/>
      <c r="L1844" s="182"/>
      <c r="M1844" s="182"/>
      <c r="N1844" s="182"/>
    </row>
    <row r="1845" spans="1:14" ht="15.75" customHeight="1" x14ac:dyDescent="0.3">
      <c r="A1845" s="34">
        <v>1844</v>
      </c>
      <c r="B1845" s="34">
        <v>148</v>
      </c>
      <c r="C1845" s="34">
        <v>313</v>
      </c>
      <c r="D1845" s="34">
        <v>6</v>
      </c>
      <c r="E1845" s="179">
        <v>43535</v>
      </c>
      <c r="F1845" s="187">
        <v>5186</v>
      </c>
      <c r="G1845" s="34">
        <v>8496</v>
      </c>
      <c r="H1845" s="180"/>
      <c r="I1845" s="34"/>
      <c r="J1845" s="181">
        <f t="shared" si="0"/>
        <v>-163.82568453528731</v>
      </c>
      <c r="K1845" s="182"/>
      <c r="L1845" s="182"/>
      <c r="M1845" s="182"/>
      <c r="N1845" s="182"/>
    </row>
    <row r="1846" spans="1:14" ht="15.75" customHeight="1" x14ac:dyDescent="0.3">
      <c r="A1846" s="34">
        <v>1845</v>
      </c>
      <c r="B1846" s="34">
        <v>149</v>
      </c>
      <c r="C1846" s="34">
        <v>317</v>
      </c>
      <c r="D1846" s="34">
        <v>6</v>
      </c>
      <c r="E1846" s="179">
        <v>43535</v>
      </c>
      <c r="F1846" s="187">
        <v>5222</v>
      </c>
      <c r="G1846" s="34">
        <v>8785</v>
      </c>
      <c r="H1846" s="180"/>
      <c r="I1846" s="34">
        <v>7</v>
      </c>
      <c r="J1846" s="181">
        <f t="shared" si="0"/>
        <v>-168.23056300268095</v>
      </c>
      <c r="K1846" s="182"/>
      <c r="L1846" s="182"/>
      <c r="M1846" s="182"/>
      <c r="N1846" s="182"/>
    </row>
    <row r="1847" spans="1:14" ht="15.75" customHeight="1" x14ac:dyDescent="0.3">
      <c r="A1847" s="34">
        <v>1846</v>
      </c>
      <c r="B1847" s="34">
        <v>150</v>
      </c>
      <c r="C1847" s="34">
        <v>317</v>
      </c>
      <c r="D1847" s="34">
        <v>6</v>
      </c>
      <c r="E1847" s="179">
        <v>43535</v>
      </c>
      <c r="F1847" s="187">
        <v>5188</v>
      </c>
      <c r="G1847" s="34">
        <v>8685</v>
      </c>
      <c r="H1847" s="180"/>
      <c r="I1847" s="34"/>
      <c r="J1847" s="181">
        <f t="shared" si="0"/>
        <v>-167.40555127216655</v>
      </c>
      <c r="K1847" s="182"/>
      <c r="L1847" s="182"/>
      <c r="M1847" s="182"/>
      <c r="N1847" s="182"/>
    </row>
    <row r="1848" spans="1:14" ht="15.75" customHeight="1" x14ac:dyDescent="0.3">
      <c r="A1848" s="34">
        <v>1847</v>
      </c>
      <c r="B1848" s="34">
        <v>151</v>
      </c>
      <c r="C1848" s="34">
        <v>318</v>
      </c>
      <c r="D1848" s="34">
        <v>6</v>
      </c>
      <c r="E1848" s="179">
        <v>43535</v>
      </c>
      <c r="F1848" s="187">
        <v>5221</v>
      </c>
      <c r="G1848" s="34">
        <v>8754</v>
      </c>
      <c r="H1848" s="180"/>
      <c r="I1848" s="34">
        <v>10</v>
      </c>
      <c r="J1848" s="181">
        <f t="shared" si="0"/>
        <v>-167.66902892166252</v>
      </c>
      <c r="K1848" s="182"/>
      <c r="L1848" s="182"/>
      <c r="M1848" s="182"/>
      <c r="N1848" s="182"/>
    </row>
    <row r="1849" spans="1:14" ht="15.75" customHeight="1" x14ac:dyDescent="0.3">
      <c r="A1849" s="34">
        <v>1848</v>
      </c>
      <c r="B1849" s="34">
        <v>152</v>
      </c>
      <c r="C1849" s="34">
        <v>318</v>
      </c>
      <c r="D1849" s="34">
        <v>6</v>
      </c>
      <c r="E1849" s="179">
        <v>43535</v>
      </c>
      <c r="F1849" s="187">
        <v>5292</v>
      </c>
      <c r="G1849" s="34">
        <v>8936</v>
      </c>
      <c r="H1849" s="180"/>
      <c r="I1849" s="34"/>
      <c r="J1849" s="181">
        <f t="shared" si="0"/>
        <v>-168.85865457294028</v>
      </c>
      <c r="K1849" s="182"/>
      <c r="L1849" s="182"/>
      <c r="M1849" s="182"/>
      <c r="N1849" s="182"/>
    </row>
    <row r="1850" spans="1:14" ht="15.75" customHeight="1" x14ac:dyDescent="0.3">
      <c r="A1850" s="34">
        <v>1849</v>
      </c>
      <c r="B1850" s="34">
        <v>153</v>
      </c>
      <c r="C1850" s="34">
        <v>319</v>
      </c>
      <c r="D1850" s="34">
        <v>6</v>
      </c>
      <c r="E1850" s="179">
        <v>43535</v>
      </c>
      <c r="F1850" s="187">
        <v>5238</v>
      </c>
      <c r="G1850" s="34">
        <v>9395</v>
      </c>
      <c r="H1850" s="180"/>
      <c r="I1850" s="34">
        <v>9</v>
      </c>
      <c r="J1850" s="181">
        <f t="shared" si="0"/>
        <v>-179.3623520427644</v>
      </c>
      <c r="K1850" s="182"/>
      <c r="L1850" s="182"/>
      <c r="M1850" s="182"/>
      <c r="N1850" s="182"/>
    </row>
    <row r="1851" spans="1:14" ht="15.75" customHeight="1" x14ac:dyDescent="0.3">
      <c r="A1851" s="34">
        <v>1850</v>
      </c>
      <c r="B1851" s="34">
        <v>154</v>
      </c>
      <c r="C1851" s="34">
        <v>319</v>
      </c>
      <c r="D1851" s="34">
        <v>6</v>
      </c>
      <c r="E1851" s="179">
        <v>43535</v>
      </c>
      <c r="F1851" s="187">
        <v>5194</v>
      </c>
      <c r="G1851" s="34">
        <v>9470</v>
      </c>
      <c r="H1851" s="180"/>
      <c r="I1851" s="34"/>
      <c r="J1851" s="181">
        <f t="shared" si="0"/>
        <v>-182.32576049287638</v>
      </c>
      <c r="K1851" s="182"/>
      <c r="L1851" s="182"/>
      <c r="M1851" s="182"/>
      <c r="N1851" s="182"/>
    </row>
    <row r="1852" spans="1:14" ht="15.75" customHeight="1" x14ac:dyDescent="0.3">
      <c r="A1852" s="34">
        <v>1851</v>
      </c>
      <c r="B1852" s="34">
        <v>155</v>
      </c>
      <c r="C1852" s="34">
        <v>321</v>
      </c>
      <c r="D1852" s="34">
        <v>6</v>
      </c>
      <c r="E1852" s="179">
        <v>43535</v>
      </c>
      <c r="F1852" s="187">
        <v>5181</v>
      </c>
      <c r="G1852" s="34">
        <v>7367</v>
      </c>
      <c r="H1852" s="180"/>
      <c r="I1852" s="34">
        <v>8</v>
      </c>
      <c r="J1852" s="181">
        <f t="shared" si="0"/>
        <v>-142.19262690600269</v>
      </c>
      <c r="K1852" s="182"/>
      <c r="L1852" s="182"/>
      <c r="M1852" s="182"/>
      <c r="N1852" s="182"/>
    </row>
    <row r="1853" spans="1:14" ht="15.75" customHeight="1" x14ac:dyDescent="0.3">
      <c r="A1853" s="34">
        <v>1852</v>
      </c>
      <c r="B1853" s="34">
        <v>156</v>
      </c>
      <c r="C1853" s="34">
        <v>321</v>
      </c>
      <c r="D1853" s="34">
        <v>6</v>
      </c>
      <c r="E1853" s="179">
        <v>43535</v>
      </c>
      <c r="F1853" s="187">
        <v>5171</v>
      </c>
      <c r="G1853" s="34">
        <v>7596</v>
      </c>
      <c r="H1853" s="180"/>
      <c r="I1853" s="34"/>
      <c r="J1853" s="181">
        <f t="shared" si="0"/>
        <v>-146.89615161477468</v>
      </c>
      <c r="K1853" s="182"/>
      <c r="L1853" s="182"/>
      <c r="M1853" s="182"/>
      <c r="N1853" s="182"/>
    </row>
    <row r="1854" spans="1:14" ht="15.75" customHeight="1" x14ac:dyDescent="0.3">
      <c r="A1854" s="34">
        <v>1853</v>
      </c>
      <c r="B1854" s="34">
        <v>157</v>
      </c>
      <c r="C1854" s="34">
        <v>324</v>
      </c>
      <c r="D1854" s="34">
        <v>6</v>
      </c>
      <c r="E1854" s="179">
        <v>43535</v>
      </c>
      <c r="F1854" s="187">
        <v>5319</v>
      </c>
      <c r="G1854" s="34">
        <v>7831</v>
      </c>
      <c r="H1854" s="180"/>
      <c r="I1854" s="34">
        <v>9</v>
      </c>
      <c r="J1854" s="181">
        <f t="shared" si="0"/>
        <v>-147.2269223538259</v>
      </c>
      <c r="K1854" s="182"/>
      <c r="L1854" s="182"/>
      <c r="M1854" s="182"/>
      <c r="N1854" s="182"/>
    </row>
    <row r="1855" spans="1:14" ht="15.75" customHeight="1" x14ac:dyDescent="0.3">
      <c r="A1855" s="34">
        <v>1854</v>
      </c>
      <c r="B1855" s="34">
        <v>158</v>
      </c>
      <c r="C1855" s="34">
        <v>324</v>
      </c>
      <c r="D1855" s="34">
        <v>6</v>
      </c>
      <c r="E1855" s="179">
        <v>43535</v>
      </c>
      <c r="F1855" s="187">
        <v>5219</v>
      </c>
      <c r="G1855" s="34">
        <v>7900</v>
      </c>
      <c r="H1855" s="180"/>
      <c r="I1855" s="34"/>
      <c r="J1855" s="181">
        <f t="shared" si="0"/>
        <v>-151.36999425177237</v>
      </c>
      <c r="K1855" s="182"/>
      <c r="L1855" s="182"/>
      <c r="M1855" s="182"/>
      <c r="N1855" s="182"/>
    </row>
    <row r="1856" spans="1:14" ht="15.75" customHeight="1" x14ac:dyDescent="0.3">
      <c r="A1856" s="34">
        <v>1855</v>
      </c>
      <c r="B1856" s="34">
        <v>159</v>
      </c>
      <c r="C1856" s="34">
        <v>325</v>
      </c>
      <c r="D1856" s="34">
        <v>6</v>
      </c>
      <c r="E1856" s="179">
        <v>43535</v>
      </c>
      <c r="F1856" s="187">
        <v>5300</v>
      </c>
      <c r="G1856" s="34">
        <v>7528</v>
      </c>
      <c r="H1856" s="180"/>
      <c r="I1856" s="34">
        <v>7</v>
      </c>
      <c r="J1856" s="181">
        <f t="shared" si="0"/>
        <v>-142.03773584905662</v>
      </c>
      <c r="K1856" s="182"/>
      <c r="L1856" s="182"/>
      <c r="M1856" s="182"/>
      <c r="N1856" s="182"/>
    </row>
    <row r="1857" spans="1:14" ht="15.75" customHeight="1" x14ac:dyDescent="0.3">
      <c r="A1857" s="34">
        <v>1856</v>
      </c>
      <c r="B1857" s="34">
        <v>160</v>
      </c>
      <c r="C1857" s="34">
        <v>325</v>
      </c>
      <c r="D1857" s="34">
        <v>6</v>
      </c>
      <c r="E1857" s="179">
        <v>43535</v>
      </c>
      <c r="F1857" s="187">
        <v>5234</v>
      </c>
      <c r="G1857" s="34">
        <v>7515</v>
      </c>
      <c r="H1857" s="180"/>
      <c r="I1857" s="34"/>
      <c r="J1857" s="181">
        <f t="shared" si="0"/>
        <v>-143.58043561329768</v>
      </c>
      <c r="K1857" s="182"/>
      <c r="L1857" s="182"/>
      <c r="M1857" s="182"/>
      <c r="N1857" s="182"/>
    </row>
    <row r="1858" spans="1:14" ht="15.75" customHeight="1" x14ac:dyDescent="0.3">
      <c r="A1858" s="34">
        <v>1857</v>
      </c>
      <c r="B1858" s="34">
        <v>161</v>
      </c>
      <c r="C1858" s="34">
        <v>330</v>
      </c>
      <c r="D1858" s="34">
        <v>6</v>
      </c>
      <c r="E1858" s="179">
        <v>43535</v>
      </c>
      <c r="F1858" s="187">
        <v>5264</v>
      </c>
      <c r="G1858" s="34">
        <v>8154</v>
      </c>
      <c r="H1858" s="180"/>
      <c r="I1858" s="34">
        <v>6</v>
      </c>
      <c r="J1858" s="181">
        <f t="shared" si="0"/>
        <v>-154.90121580547111</v>
      </c>
      <c r="K1858" s="182"/>
      <c r="L1858" s="182"/>
      <c r="M1858" s="182"/>
      <c r="N1858" s="182"/>
    </row>
    <row r="1859" spans="1:14" ht="15.75" customHeight="1" x14ac:dyDescent="0.3">
      <c r="A1859" s="34">
        <v>1858</v>
      </c>
      <c r="B1859" s="34">
        <v>162</v>
      </c>
      <c r="C1859" s="34">
        <v>330</v>
      </c>
      <c r="D1859" s="34">
        <v>6</v>
      </c>
      <c r="E1859" s="179">
        <v>43535</v>
      </c>
      <c r="F1859" s="187">
        <v>5232</v>
      </c>
      <c r="G1859" s="34">
        <v>8038</v>
      </c>
      <c r="H1859" s="180"/>
      <c r="I1859" s="34"/>
      <c r="J1859" s="181">
        <f t="shared" si="0"/>
        <v>-153.631498470948</v>
      </c>
      <c r="K1859" s="182"/>
      <c r="L1859" s="182"/>
      <c r="M1859" s="182"/>
      <c r="N1859" s="182"/>
    </row>
    <row r="1860" spans="1:14" ht="15.75" customHeight="1" x14ac:dyDescent="0.3">
      <c r="A1860" s="34">
        <v>1859</v>
      </c>
      <c r="B1860" s="34">
        <v>163</v>
      </c>
      <c r="C1860" s="34">
        <v>332</v>
      </c>
      <c r="D1860" s="34">
        <v>6</v>
      </c>
      <c r="E1860" s="179">
        <v>43535</v>
      </c>
      <c r="F1860" s="187">
        <v>5193</v>
      </c>
      <c r="G1860" s="34">
        <v>8643</v>
      </c>
      <c r="H1860" s="180"/>
      <c r="I1860" s="34">
        <v>8</v>
      </c>
      <c r="J1860" s="181">
        <f t="shared" si="0"/>
        <v>-166.43558636626227</v>
      </c>
      <c r="K1860" s="182"/>
      <c r="L1860" s="182"/>
      <c r="M1860" s="182"/>
      <c r="N1860" s="182"/>
    </row>
    <row r="1861" spans="1:14" ht="15.75" customHeight="1" x14ac:dyDescent="0.3">
      <c r="A1861" s="34">
        <v>1860</v>
      </c>
      <c r="B1861" s="34">
        <v>164</v>
      </c>
      <c r="C1861" s="34">
        <v>332</v>
      </c>
      <c r="D1861" s="34">
        <v>6</v>
      </c>
      <c r="E1861" s="179">
        <v>43535</v>
      </c>
      <c r="F1861" s="187">
        <v>5245</v>
      </c>
      <c r="G1861" s="34">
        <v>8541</v>
      </c>
      <c r="H1861" s="180"/>
      <c r="I1861" s="34"/>
      <c r="J1861" s="181">
        <f t="shared" si="0"/>
        <v>-162.84080076263109</v>
      </c>
      <c r="K1861" s="182"/>
      <c r="L1861" s="182"/>
      <c r="M1861" s="182"/>
      <c r="N1861" s="182"/>
    </row>
    <row r="1862" spans="1:14" ht="15.75" customHeight="1" x14ac:dyDescent="0.3">
      <c r="A1862" s="34">
        <v>1861</v>
      </c>
      <c r="B1862" s="34">
        <v>165</v>
      </c>
      <c r="C1862" s="34">
        <v>334</v>
      </c>
      <c r="D1862" s="34">
        <v>6</v>
      </c>
      <c r="E1862" s="179">
        <v>43535</v>
      </c>
      <c r="F1862" s="187">
        <v>5226</v>
      </c>
      <c r="G1862" s="34">
        <v>7354</v>
      </c>
      <c r="H1862" s="180"/>
      <c r="I1862" s="34">
        <v>8</v>
      </c>
      <c r="J1862" s="181">
        <f t="shared" si="0"/>
        <v>-140.71947952544969</v>
      </c>
      <c r="K1862" s="182"/>
      <c r="L1862" s="182"/>
      <c r="M1862" s="182"/>
      <c r="N1862" s="182"/>
    </row>
    <row r="1863" spans="1:14" ht="15.75" customHeight="1" x14ac:dyDescent="0.3">
      <c r="A1863" s="34">
        <v>1862</v>
      </c>
      <c r="B1863" s="34">
        <v>166</v>
      </c>
      <c r="C1863" s="34">
        <v>334</v>
      </c>
      <c r="D1863" s="34">
        <v>6</v>
      </c>
      <c r="E1863" s="179">
        <v>43535</v>
      </c>
      <c r="F1863" s="187">
        <v>5252</v>
      </c>
      <c r="G1863" s="34">
        <v>7273</v>
      </c>
      <c r="H1863" s="180"/>
      <c r="I1863" s="34"/>
      <c r="J1863" s="181">
        <f t="shared" si="0"/>
        <v>-138.48057882711348</v>
      </c>
      <c r="K1863" s="182"/>
      <c r="L1863" s="182"/>
      <c r="M1863" s="182"/>
      <c r="N1863" s="182"/>
    </row>
    <row r="1864" spans="1:14" ht="15.75" customHeight="1" x14ac:dyDescent="0.3">
      <c r="A1864" s="34">
        <v>1863</v>
      </c>
      <c r="B1864" s="34">
        <v>167</v>
      </c>
      <c r="C1864" s="34">
        <v>337</v>
      </c>
      <c r="D1864" s="34">
        <v>6</v>
      </c>
      <c r="E1864" s="179">
        <v>43535</v>
      </c>
      <c r="F1864" s="187">
        <v>5280</v>
      </c>
      <c r="G1864" s="34">
        <v>8776</v>
      </c>
      <c r="H1864" s="180"/>
      <c r="I1864" s="34">
        <v>7</v>
      </c>
      <c r="J1864" s="181">
        <f t="shared" si="0"/>
        <v>-166.21212121212122</v>
      </c>
      <c r="K1864" s="182"/>
      <c r="L1864" s="182"/>
      <c r="M1864" s="182"/>
      <c r="N1864" s="182"/>
    </row>
    <row r="1865" spans="1:14" ht="15.75" customHeight="1" x14ac:dyDescent="0.3">
      <c r="A1865" s="34">
        <v>1864</v>
      </c>
      <c r="B1865" s="34">
        <v>168</v>
      </c>
      <c r="C1865" s="34">
        <v>337</v>
      </c>
      <c r="D1865" s="34">
        <v>6</v>
      </c>
      <c r="E1865" s="179">
        <v>43535</v>
      </c>
      <c r="F1865" s="187">
        <v>5212</v>
      </c>
      <c r="G1865" s="34">
        <v>8692</v>
      </c>
      <c r="H1865" s="180"/>
      <c r="I1865" s="34"/>
      <c r="J1865" s="181">
        <f t="shared" si="0"/>
        <v>-166.76899462778206</v>
      </c>
      <c r="K1865" s="182"/>
      <c r="L1865" s="182"/>
      <c r="M1865" s="182"/>
      <c r="N1865" s="182"/>
    </row>
    <row r="1866" spans="1:14" ht="15.75" customHeight="1" x14ac:dyDescent="0.3">
      <c r="A1866" s="34">
        <v>1865</v>
      </c>
      <c r="B1866" s="34">
        <v>169</v>
      </c>
      <c r="C1866" s="34">
        <v>338</v>
      </c>
      <c r="D1866" s="34">
        <v>6</v>
      </c>
      <c r="E1866" s="179">
        <v>43535</v>
      </c>
      <c r="F1866" s="187">
        <v>5223</v>
      </c>
      <c r="G1866" s="34">
        <v>8805</v>
      </c>
      <c r="H1866" s="180"/>
      <c r="I1866" s="34">
        <v>6</v>
      </c>
      <c r="J1866" s="181">
        <f t="shared" si="0"/>
        <v>-168.58127512923608</v>
      </c>
      <c r="K1866" s="182"/>
      <c r="L1866" s="182"/>
      <c r="M1866" s="182"/>
      <c r="N1866" s="182"/>
    </row>
    <row r="1867" spans="1:14" ht="15.75" customHeight="1" x14ac:dyDescent="0.3">
      <c r="A1867" s="34">
        <v>1866</v>
      </c>
      <c r="B1867" s="34">
        <v>170</v>
      </c>
      <c r="C1867" s="34">
        <v>338</v>
      </c>
      <c r="D1867" s="34">
        <v>6</v>
      </c>
      <c r="E1867" s="179">
        <v>43535</v>
      </c>
      <c r="F1867" s="187">
        <v>5223</v>
      </c>
      <c r="G1867" s="34">
        <v>8595</v>
      </c>
      <c r="H1867" s="180"/>
      <c r="I1867" s="34"/>
      <c r="J1867" s="181">
        <f t="shared" si="0"/>
        <v>-164.56059735784032</v>
      </c>
      <c r="K1867" s="182"/>
      <c r="L1867" s="182"/>
      <c r="M1867" s="182"/>
      <c r="N1867" s="182"/>
    </row>
    <row r="1868" spans="1:14" ht="15.75" customHeight="1" x14ac:dyDescent="0.3">
      <c r="A1868" s="34">
        <v>1867</v>
      </c>
      <c r="B1868" s="34">
        <v>171</v>
      </c>
      <c r="C1868" s="34">
        <v>345</v>
      </c>
      <c r="D1868" s="34">
        <v>6</v>
      </c>
      <c r="E1868" s="179">
        <v>43535</v>
      </c>
      <c r="F1868" s="187">
        <v>5259</v>
      </c>
      <c r="G1868" s="34">
        <v>7849</v>
      </c>
      <c r="H1868" s="180"/>
      <c r="I1868" s="34">
        <v>10</v>
      </c>
      <c r="J1868" s="181">
        <f t="shared" si="0"/>
        <v>-149.24890663624265</v>
      </c>
      <c r="K1868" s="182"/>
      <c r="L1868" s="182"/>
      <c r="M1868" s="182"/>
      <c r="N1868" s="182"/>
    </row>
    <row r="1869" spans="1:14" ht="15.75" customHeight="1" x14ac:dyDescent="0.3">
      <c r="A1869" s="34">
        <v>1868</v>
      </c>
      <c r="B1869" s="34">
        <v>172</v>
      </c>
      <c r="C1869" s="34">
        <v>345</v>
      </c>
      <c r="D1869" s="34">
        <v>6</v>
      </c>
      <c r="E1869" s="179">
        <v>43535</v>
      </c>
      <c r="F1869" s="187">
        <v>5274</v>
      </c>
      <c r="G1869" s="34">
        <v>7716</v>
      </c>
      <c r="H1869" s="180"/>
      <c r="I1869" s="34"/>
      <c r="J1869" s="181">
        <f t="shared" si="0"/>
        <v>-146.30261660978385</v>
      </c>
      <c r="K1869" s="182"/>
      <c r="L1869" s="182"/>
      <c r="M1869" s="182"/>
      <c r="N1869" s="182"/>
    </row>
    <row r="1870" spans="1:14" ht="15.75" customHeight="1" x14ac:dyDescent="0.3">
      <c r="A1870" s="34">
        <v>1869</v>
      </c>
      <c r="B1870" s="34">
        <v>173</v>
      </c>
      <c r="C1870" s="34">
        <v>347</v>
      </c>
      <c r="D1870" s="34">
        <v>6</v>
      </c>
      <c r="E1870" s="179">
        <v>43535</v>
      </c>
      <c r="F1870" s="187">
        <v>5227</v>
      </c>
      <c r="G1870" s="34">
        <v>8571</v>
      </c>
      <c r="H1870" s="180"/>
      <c r="I1870" s="34">
        <v>6</v>
      </c>
      <c r="J1870" s="181">
        <f t="shared" si="0"/>
        <v>-163.97551176583124</v>
      </c>
      <c r="K1870" s="182"/>
      <c r="L1870" s="182"/>
      <c r="M1870" s="182"/>
      <c r="N1870" s="182"/>
    </row>
    <row r="1871" spans="1:14" ht="15.75" customHeight="1" x14ac:dyDescent="0.3">
      <c r="A1871" s="34">
        <v>1870</v>
      </c>
      <c r="B1871" s="34">
        <v>174</v>
      </c>
      <c r="C1871" s="34">
        <v>347</v>
      </c>
      <c r="D1871" s="34">
        <v>6</v>
      </c>
      <c r="E1871" s="179">
        <v>43535</v>
      </c>
      <c r="F1871" s="187">
        <v>5182</v>
      </c>
      <c r="G1871" s="34">
        <v>8026</v>
      </c>
      <c r="H1871" s="180"/>
      <c r="I1871" s="34"/>
      <c r="J1871" s="181">
        <f t="shared" si="0"/>
        <v>-154.88228483211114</v>
      </c>
      <c r="K1871" s="182"/>
      <c r="L1871" s="182"/>
      <c r="M1871" s="182"/>
      <c r="N1871" s="182"/>
    </row>
    <row r="1872" spans="1:14" ht="15.75" customHeight="1" x14ac:dyDescent="0.3">
      <c r="A1872" s="34">
        <v>1871</v>
      </c>
      <c r="B1872" s="34">
        <v>175</v>
      </c>
      <c r="C1872" s="34">
        <v>348</v>
      </c>
      <c r="D1872" s="34">
        <v>6</v>
      </c>
      <c r="E1872" s="179">
        <v>43535</v>
      </c>
      <c r="F1872" s="187">
        <v>5280</v>
      </c>
      <c r="G1872" s="34">
        <v>8183</v>
      </c>
      <c r="H1872" s="180"/>
      <c r="I1872" s="34">
        <v>8</v>
      </c>
      <c r="J1872" s="181">
        <f t="shared" si="0"/>
        <v>-154.98106060606059</v>
      </c>
      <c r="K1872" s="182"/>
      <c r="L1872" s="182"/>
      <c r="M1872" s="182"/>
      <c r="N1872" s="182"/>
    </row>
    <row r="1873" spans="1:14" ht="15.75" customHeight="1" x14ac:dyDescent="0.3">
      <c r="A1873" s="34">
        <v>1872</v>
      </c>
      <c r="B1873" s="34">
        <v>176</v>
      </c>
      <c r="C1873" s="34">
        <v>348</v>
      </c>
      <c r="D1873" s="34">
        <v>6</v>
      </c>
      <c r="E1873" s="179">
        <v>43535</v>
      </c>
      <c r="F1873" s="187">
        <v>5193</v>
      </c>
      <c r="G1873" s="34">
        <v>8113</v>
      </c>
      <c r="H1873" s="180"/>
      <c r="I1873" s="34"/>
      <c r="J1873" s="181">
        <f t="shared" si="0"/>
        <v>-156.22953976506838</v>
      </c>
      <c r="K1873" s="182"/>
      <c r="L1873" s="182"/>
      <c r="M1873" s="182"/>
      <c r="N1873" s="182"/>
    </row>
    <row r="1874" spans="1:14" ht="15.75" customHeight="1" x14ac:dyDescent="0.3">
      <c r="A1874" s="34">
        <v>1873</v>
      </c>
      <c r="B1874" s="34">
        <v>177</v>
      </c>
      <c r="C1874" s="34">
        <v>350</v>
      </c>
      <c r="D1874" s="34">
        <v>6</v>
      </c>
      <c r="E1874" s="179">
        <v>43535</v>
      </c>
      <c r="F1874" s="187">
        <v>5259</v>
      </c>
      <c r="G1874" s="34">
        <v>8555</v>
      </c>
      <c r="H1874" s="180"/>
      <c r="I1874" s="34">
        <v>7</v>
      </c>
      <c r="J1874" s="181">
        <f t="shared" si="0"/>
        <v>-162.67351207453888</v>
      </c>
      <c r="K1874" s="182"/>
      <c r="L1874" s="182"/>
      <c r="M1874" s="182"/>
      <c r="N1874" s="182"/>
    </row>
    <row r="1875" spans="1:14" ht="15.75" customHeight="1" x14ac:dyDescent="0.3">
      <c r="A1875" s="34">
        <v>1874</v>
      </c>
      <c r="B1875" s="34">
        <v>178</v>
      </c>
      <c r="C1875" s="34">
        <v>350</v>
      </c>
      <c r="D1875" s="34">
        <v>6</v>
      </c>
      <c r="E1875" s="179">
        <v>43535</v>
      </c>
      <c r="F1875" s="187">
        <v>5226</v>
      </c>
      <c r="G1875" s="34">
        <v>8726</v>
      </c>
      <c r="H1875" s="180"/>
      <c r="I1875" s="34"/>
      <c r="J1875" s="181">
        <f t="shared" si="0"/>
        <v>-166.97282816685802</v>
      </c>
      <c r="K1875" s="182"/>
      <c r="L1875" s="182"/>
      <c r="M1875" s="182"/>
      <c r="N1875" s="182"/>
    </row>
    <row r="1876" spans="1:14" ht="15.75" customHeight="1" x14ac:dyDescent="0.3">
      <c r="A1876" s="34">
        <v>1875</v>
      </c>
      <c r="B1876" s="34">
        <v>179</v>
      </c>
      <c r="C1876" s="34">
        <v>359</v>
      </c>
      <c r="D1876" s="34">
        <v>6</v>
      </c>
      <c r="E1876" s="179">
        <v>43535</v>
      </c>
      <c r="F1876" s="187">
        <v>5180</v>
      </c>
      <c r="G1876" s="34">
        <v>8050</v>
      </c>
      <c r="H1876" s="180"/>
      <c r="I1876" s="34">
        <v>10</v>
      </c>
      <c r="J1876" s="181">
        <f t="shared" si="0"/>
        <v>-155.40540540540539</v>
      </c>
      <c r="K1876" s="182"/>
      <c r="L1876" s="182"/>
      <c r="M1876" s="182"/>
      <c r="N1876" s="182"/>
    </row>
    <row r="1877" spans="1:14" ht="15.75" customHeight="1" x14ac:dyDescent="0.3">
      <c r="A1877" s="34">
        <v>1876</v>
      </c>
      <c r="B1877" s="34">
        <v>180</v>
      </c>
      <c r="C1877" s="34">
        <v>359</v>
      </c>
      <c r="D1877" s="34">
        <v>6</v>
      </c>
      <c r="E1877" s="179">
        <v>43535</v>
      </c>
      <c r="F1877" s="187">
        <v>5282</v>
      </c>
      <c r="G1877" s="34">
        <v>8177</v>
      </c>
      <c r="H1877" s="180"/>
      <c r="I1877" s="34"/>
      <c r="J1877" s="181">
        <f t="shared" si="0"/>
        <v>-154.80878455130633</v>
      </c>
      <c r="K1877" s="182"/>
      <c r="L1877" s="182"/>
      <c r="M1877" s="182"/>
      <c r="N1877" s="182"/>
    </row>
    <row r="1878" spans="1:14" ht="15.75" customHeight="1" x14ac:dyDescent="0.3">
      <c r="A1878" s="34">
        <v>1877</v>
      </c>
      <c r="B1878" s="34">
        <v>181</v>
      </c>
      <c r="C1878" s="34">
        <v>360</v>
      </c>
      <c r="D1878" s="34">
        <v>6</v>
      </c>
      <c r="E1878" s="179">
        <v>43535</v>
      </c>
      <c r="F1878" s="187">
        <v>5244</v>
      </c>
      <c r="G1878" s="34">
        <v>7276</v>
      </c>
      <c r="H1878" s="180"/>
      <c r="I1878" s="34">
        <v>8</v>
      </c>
      <c r="J1878" s="181">
        <f t="shared" si="0"/>
        <v>-138.74904652936689</v>
      </c>
      <c r="K1878" s="182"/>
      <c r="L1878" s="182"/>
      <c r="M1878" s="182"/>
      <c r="N1878" s="182"/>
    </row>
    <row r="1879" spans="1:14" ht="15.75" customHeight="1" x14ac:dyDescent="0.3">
      <c r="A1879" s="34">
        <v>1878</v>
      </c>
      <c r="B1879" s="34">
        <v>182</v>
      </c>
      <c r="C1879" s="34">
        <v>360</v>
      </c>
      <c r="D1879" s="34">
        <v>6</v>
      </c>
      <c r="E1879" s="179">
        <v>43535</v>
      </c>
      <c r="F1879" s="187">
        <v>5301</v>
      </c>
      <c r="G1879" s="34">
        <v>7271</v>
      </c>
      <c r="H1879" s="180"/>
      <c r="I1879" s="34"/>
      <c r="J1879" s="181">
        <f t="shared" si="0"/>
        <v>-137.16279947179777</v>
      </c>
      <c r="K1879" s="182"/>
      <c r="L1879" s="182"/>
      <c r="M1879" s="182"/>
      <c r="N1879" s="182"/>
    </row>
    <row r="1880" spans="1:14" ht="15.75" customHeight="1" x14ac:dyDescent="0.3">
      <c r="A1880" s="34">
        <v>1879</v>
      </c>
      <c r="B1880" s="34">
        <v>183</v>
      </c>
      <c r="C1880" s="34">
        <v>361</v>
      </c>
      <c r="D1880" s="34">
        <v>6</v>
      </c>
      <c r="E1880" s="179">
        <v>43535</v>
      </c>
      <c r="F1880" s="187">
        <v>5192</v>
      </c>
      <c r="G1880" s="34">
        <v>8669</v>
      </c>
      <c r="H1880" s="180"/>
      <c r="I1880" s="34">
        <v>8</v>
      </c>
      <c r="J1880" s="181">
        <f t="shared" si="0"/>
        <v>-166.9684129429892</v>
      </c>
      <c r="K1880" s="182"/>
      <c r="L1880" s="182"/>
      <c r="M1880" s="182"/>
      <c r="N1880" s="182"/>
    </row>
    <row r="1881" spans="1:14" ht="15.75" customHeight="1" x14ac:dyDescent="0.3">
      <c r="A1881" s="34">
        <v>1880</v>
      </c>
      <c r="B1881" s="34">
        <v>184</v>
      </c>
      <c r="C1881" s="34">
        <v>361</v>
      </c>
      <c r="D1881" s="34">
        <v>6</v>
      </c>
      <c r="E1881" s="179">
        <v>43535</v>
      </c>
      <c r="F1881" s="187">
        <v>5243</v>
      </c>
      <c r="G1881" s="34">
        <v>8530</v>
      </c>
      <c r="H1881" s="180"/>
      <c r="I1881" s="34"/>
      <c r="J1881" s="181">
        <f t="shared" si="0"/>
        <v>-162.69311462902917</v>
      </c>
      <c r="K1881" s="182"/>
      <c r="L1881" s="182"/>
      <c r="M1881" s="182"/>
      <c r="N1881" s="182"/>
    </row>
    <row r="1882" spans="1:14" ht="15.75" customHeight="1" x14ac:dyDescent="0.3">
      <c r="A1882" s="34">
        <v>1881</v>
      </c>
      <c r="B1882" s="34">
        <v>185</v>
      </c>
      <c r="C1882" s="34">
        <v>362</v>
      </c>
      <c r="D1882" s="34">
        <v>6</v>
      </c>
      <c r="E1882" s="179">
        <v>43535</v>
      </c>
      <c r="F1882" s="187">
        <v>5288</v>
      </c>
      <c r="G1882" s="34">
        <v>6955</v>
      </c>
      <c r="H1882" s="180"/>
      <c r="I1882" s="34">
        <v>7</v>
      </c>
      <c r="J1882" s="181">
        <f t="shared" si="0"/>
        <v>-131.52420574886537</v>
      </c>
      <c r="K1882" s="182"/>
      <c r="L1882" s="182"/>
      <c r="M1882" s="182"/>
      <c r="N1882" s="182"/>
    </row>
    <row r="1883" spans="1:14" ht="15.75" customHeight="1" x14ac:dyDescent="0.3">
      <c r="A1883" s="34">
        <v>1882</v>
      </c>
      <c r="B1883" s="34">
        <v>186</v>
      </c>
      <c r="C1883" s="34">
        <v>362</v>
      </c>
      <c r="D1883" s="34">
        <v>6</v>
      </c>
      <c r="E1883" s="179">
        <v>43535</v>
      </c>
      <c r="F1883" s="187">
        <v>5251</v>
      </c>
      <c r="G1883" s="34">
        <v>6838</v>
      </c>
      <c r="H1883" s="180"/>
      <c r="I1883" s="34"/>
      <c r="J1883" s="181">
        <f t="shared" si="0"/>
        <v>-130.22281470196154</v>
      </c>
      <c r="K1883" s="182"/>
      <c r="L1883" s="182"/>
      <c r="M1883" s="182"/>
      <c r="N1883" s="182"/>
    </row>
    <row r="1884" spans="1:14" ht="15.75" customHeight="1" x14ac:dyDescent="0.3">
      <c r="A1884" s="34">
        <v>1883</v>
      </c>
      <c r="B1884" s="34">
        <v>187</v>
      </c>
      <c r="C1884" s="34">
        <v>363</v>
      </c>
      <c r="D1884" s="34">
        <v>6</v>
      </c>
      <c r="E1884" s="179">
        <v>43535</v>
      </c>
      <c r="F1884" s="187">
        <v>5214</v>
      </c>
      <c r="G1884" s="34">
        <v>8075</v>
      </c>
      <c r="H1884" s="180"/>
      <c r="I1884" s="34">
        <v>10</v>
      </c>
      <c r="J1884" s="181">
        <f t="shared" si="0"/>
        <v>-154.87149980820868</v>
      </c>
      <c r="K1884" s="182"/>
      <c r="L1884" s="182"/>
      <c r="M1884" s="182"/>
      <c r="N1884" s="182"/>
    </row>
    <row r="1885" spans="1:14" ht="15.75" customHeight="1" x14ac:dyDescent="0.3">
      <c r="A1885" s="34">
        <v>1884</v>
      </c>
      <c r="B1885" s="34">
        <v>188</v>
      </c>
      <c r="C1885" s="34">
        <v>363</v>
      </c>
      <c r="D1885" s="34">
        <v>6</v>
      </c>
      <c r="E1885" s="179">
        <v>43535</v>
      </c>
      <c r="F1885" s="187">
        <v>5267</v>
      </c>
      <c r="G1885" s="34">
        <v>7955</v>
      </c>
      <c r="H1885" s="180"/>
      <c r="I1885" s="34"/>
      <c r="J1885" s="181">
        <f t="shared" si="0"/>
        <v>-151.03474463641541</v>
      </c>
      <c r="K1885" s="182"/>
      <c r="L1885" s="182"/>
      <c r="M1885" s="182"/>
      <c r="N1885" s="182"/>
    </row>
    <row r="1886" spans="1:14" ht="15.75" customHeight="1" x14ac:dyDescent="0.3">
      <c r="A1886" s="34">
        <v>1885</v>
      </c>
      <c r="B1886" s="34">
        <v>189</v>
      </c>
      <c r="C1886" s="34">
        <v>375</v>
      </c>
      <c r="D1886" s="34">
        <v>6</v>
      </c>
      <c r="E1886" s="179">
        <v>43535</v>
      </c>
      <c r="F1886" s="187">
        <v>5261</v>
      </c>
      <c r="G1886" s="34">
        <v>7136</v>
      </c>
      <c r="H1886" s="180"/>
      <c r="I1886" s="34">
        <v>7</v>
      </c>
      <c r="J1886" s="181">
        <f t="shared" si="0"/>
        <v>-135.63961224101882</v>
      </c>
      <c r="K1886" s="182"/>
      <c r="L1886" s="182"/>
      <c r="M1886" s="182"/>
      <c r="N1886" s="182"/>
    </row>
    <row r="1887" spans="1:14" ht="15.75" customHeight="1" x14ac:dyDescent="0.3">
      <c r="A1887" s="34">
        <v>1886</v>
      </c>
      <c r="B1887" s="34">
        <v>190</v>
      </c>
      <c r="C1887" s="34">
        <v>375</v>
      </c>
      <c r="D1887" s="34">
        <v>6</v>
      </c>
      <c r="E1887" s="179">
        <v>43535</v>
      </c>
      <c r="F1887" s="187">
        <v>5238</v>
      </c>
      <c r="G1887" s="34">
        <v>7240</v>
      </c>
      <c r="H1887" s="180"/>
      <c r="I1887" s="34"/>
      <c r="J1887" s="181">
        <f t="shared" si="0"/>
        <v>-138.22069492172585</v>
      </c>
      <c r="K1887" s="182"/>
      <c r="L1887" s="182"/>
      <c r="M1887" s="182"/>
      <c r="N1887" s="182"/>
    </row>
    <row r="1888" spans="1:14" ht="15.75" customHeight="1" x14ac:dyDescent="0.3">
      <c r="A1888" s="34">
        <v>1887</v>
      </c>
      <c r="B1888" s="34">
        <v>191</v>
      </c>
      <c r="C1888" s="34">
        <v>377</v>
      </c>
      <c r="D1888" s="34">
        <v>6</v>
      </c>
      <c r="E1888" s="179">
        <v>43535</v>
      </c>
      <c r="F1888" s="187">
        <v>5280</v>
      </c>
      <c r="G1888" s="34">
        <v>8359</v>
      </c>
      <c r="H1888" s="180"/>
      <c r="I1888" s="34">
        <v>11</v>
      </c>
      <c r="J1888" s="181">
        <f t="shared" si="0"/>
        <v>-158.31439393939394</v>
      </c>
      <c r="K1888" s="182"/>
      <c r="L1888" s="182"/>
      <c r="M1888" s="182"/>
      <c r="N1888" s="182"/>
    </row>
    <row r="1889" spans="1:14" ht="15.75" customHeight="1" x14ac:dyDescent="0.3">
      <c r="A1889" s="34">
        <v>1888</v>
      </c>
      <c r="B1889" s="34">
        <v>192</v>
      </c>
      <c r="C1889" s="34">
        <v>377</v>
      </c>
      <c r="D1889" s="34">
        <v>6</v>
      </c>
      <c r="E1889" s="179">
        <v>43535</v>
      </c>
      <c r="F1889" s="187">
        <v>5241</v>
      </c>
      <c r="G1889" s="34">
        <v>8236</v>
      </c>
      <c r="H1889" s="180"/>
      <c r="I1889" s="34"/>
      <c r="J1889" s="181">
        <f t="shared" si="0"/>
        <v>-157.14558290402596</v>
      </c>
      <c r="K1889" s="182"/>
      <c r="L1889" s="182"/>
      <c r="M1889" s="182"/>
      <c r="N1889" s="182"/>
    </row>
    <row r="1890" spans="1:14" ht="15.75" customHeight="1" x14ac:dyDescent="0.3">
      <c r="A1890" s="34">
        <v>1889</v>
      </c>
      <c r="B1890" s="34">
        <v>193</v>
      </c>
      <c r="C1890" s="34">
        <v>378</v>
      </c>
      <c r="D1890" s="34">
        <v>6</v>
      </c>
      <c r="E1890" s="179">
        <v>43535</v>
      </c>
      <c r="F1890" s="187">
        <v>5263</v>
      </c>
      <c r="G1890" s="34">
        <v>8247</v>
      </c>
      <c r="H1890" s="180"/>
      <c r="I1890" s="34">
        <v>8</v>
      </c>
      <c r="J1890" s="181">
        <f t="shared" si="0"/>
        <v>-156.69770093102792</v>
      </c>
      <c r="K1890" s="182"/>
      <c r="L1890" s="182"/>
      <c r="M1890" s="182"/>
      <c r="N1890" s="182"/>
    </row>
    <row r="1891" spans="1:14" ht="15.75" customHeight="1" x14ac:dyDescent="0.3">
      <c r="A1891" s="34">
        <v>1890</v>
      </c>
      <c r="B1891" s="34">
        <v>194</v>
      </c>
      <c r="C1891" s="34">
        <v>378</v>
      </c>
      <c r="D1891" s="34">
        <v>6</v>
      </c>
      <c r="E1891" s="179">
        <v>43535</v>
      </c>
      <c r="F1891" s="187">
        <v>5207</v>
      </c>
      <c r="G1891" s="34">
        <v>8154</v>
      </c>
      <c r="H1891" s="180"/>
      <c r="I1891" s="34"/>
      <c r="J1891" s="181">
        <f t="shared" si="0"/>
        <v>-156.59688880353372</v>
      </c>
      <c r="K1891" s="182"/>
      <c r="L1891" s="182"/>
      <c r="M1891" s="182"/>
      <c r="N1891" s="182"/>
    </row>
    <row r="1892" spans="1:14" ht="15.75" customHeight="1" x14ac:dyDescent="0.3">
      <c r="A1892" s="34">
        <v>1891</v>
      </c>
      <c r="B1892" s="34">
        <v>195</v>
      </c>
      <c r="C1892" s="34">
        <v>379</v>
      </c>
      <c r="D1892" s="34">
        <v>6</v>
      </c>
      <c r="E1892" s="179">
        <v>43535</v>
      </c>
      <c r="F1892" s="187">
        <v>5277</v>
      </c>
      <c r="G1892" s="34">
        <v>8547</v>
      </c>
      <c r="H1892" s="180"/>
      <c r="I1892" s="34">
        <v>8</v>
      </c>
      <c r="J1892" s="181">
        <f t="shared" si="0"/>
        <v>-161.9670267197271</v>
      </c>
      <c r="K1892" s="182"/>
      <c r="L1892" s="182"/>
      <c r="M1892" s="182"/>
      <c r="N1892" s="182"/>
    </row>
    <row r="1893" spans="1:14" ht="15.75" customHeight="1" x14ac:dyDescent="0.3">
      <c r="A1893" s="34">
        <v>1892</v>
      </c>
      <c r="B1893" s="34">
        <v>196</v>
      </c>
      <c r="C1893" s="34">
        <v>379</v>
      </c>
      <c r="D1893" s="34">
        <v>6</v>
      </c>
      <c r="E1893" s="179">
        <v>43535</v>
      </c>
      <c r="F1893" s="187">
        <v>5243</v>
      </c>
      <c r="G1893" s="34">
        <v>8336</v>
      </c>
      <c r="H1893" s="180"/>
      <c r="I1893" s="34"/>
      <c r="J1893" s="181">
        <f t="shared" si="0"/>
        <v>-158.99294297158116</v>
      </c>
      <c r="K1893" s="182"/>
      <c r="L1893" s="182"/>
      <c r="M1893" s="182"/>
      <c r="N1893" s="182"/>
    </row>
    <row r="1894" spans="1:14" ht="15.75" customHeight="1" x14ac:dyDescent="0.3">
      <c r="A1894" s="34">
        <v>1893</v>
      </c>
      <c r="B1894" s="34">
        <v>197</v>
      </c>
      <c r="C1894" s="34">
        <v>380</v>
      </c>
      <c r="D1894" s="34">
        <v>6</v>
      </c>
      <c r="E1894" s="179">
        <v>43535</v>
      </c>
      <c r="F1894" s="187">
        <v>5252</v>
      </c>
      <c r="G1894" s="34">
        <v>7616</v>
      </c>
      <c r="H1894" s="180"/>
      <c r="I1894" s="34">
        <v>7</v>
      </c>
      <c r="J1894" s="181">
        <f t="shared" si="0"/>
        <v>-145.011424219345</v>
      </c>
      <c r="K1894" s="182"/>
      <c r="L1894" s="182"/>
      <c r="M1894" s="182"/>
      <c r="N1894" s="182"/>
    </row>
    <row r="1895" spans="1:14" ht="15.75" customHeight="1" x14ac:dyDescent="0.3">
      <c r="A1895" s="34">
        <v>1894</v>
      </c>
      <c r="B1895" s="34">
        <v>198</v>
      </c>
      <c r="C1895" s="34">
        <v>380</v>
      </c>
      <c r="D1895" s="34">
        <v>6</v>
      </c>
      <c r="E1895" s="179">
        <v>43535</v>
      </c>
      <c r="F1895" s="187">
        <v>5320</v>
      </c>
      <c r="G1895" s="34">
        <v>7582</v>
      </c>
      <c r="H1895" s="180"/>
      <c r="I1895" s="34"/>
      <c r="J1895" s="181">
        <f t="shared" si="0"/>
        <v>-142.51879699248121</v>
      </c>
      <c r="K1895" s="182"/>
      <c r="L1895" s="182"/>
      <c r="M1895" s="182"/>
      <c r="N1895" s="182"/>
    </row>
    <row r="1896" spans="1:14" ht="15.75" customHeight="1" x14ac:dyDescent="0.3">
      <c r="A1896" s="34">
        <v>1895</v>
      </c>
      <c r="B1896" s="34">
        <v>199</v>
      </c>
      <c r="C1896" s="34">
        <v>383</v>
      </c>
      <c r="D1896" s="34">
        <v>6</v>
      </c>
      <c r="E1896" s="179">
        <v>43535</v>
      </c>
      <c r="F1896" s="187">
        <v>5262</v>
      </c>
      <c r="G1896" s="34">
        <v>8742</v>
      </c>
      <c r="H1896" s="180"/>
      <c r="I1896" s="34">
        <v>9</v>
      </c>
      <c r="J1896" s="181">
        <f t="shared" si="0"/>
        <v>-166.13454960091221</v>
      </c>
      <c r="K1896" s="182"/>
      <c r="L1896" s="182"/>
      <c r="M1896" s="182"/>
      <c r="N1896" s="182"/>
    </row>
    <row r="1897" spans="1:14" ht="15.75" customHeight="1" x14ac:dyDescent="0.3">
      <c r="A1897" s="34">
        <v>1896</v>
      </c>
      <c r="B1897" s="34">
        <v>200</v>
      </c>
      <c r="C1897" s="34">
        <v>383</v>
      </c>
      <c r="D1897" s="34">
        <v>6</v>
      </c>
      <c r="E1897" s="179">
        <v>43535</v>
      </c>
      <c r="F1897" s="187">
        <v>5181</v>
      </c>
      <c r="G1897" s="34">
        <v>8524</v>
      </c>
      <c r="H1897" s="180"/>
      <c r="I1897" s="34"/>
      <c r="J1897" s="181">
        <f t="shared" si="0"/>
        <v>-164.52422312294922</v>
      </c>
      <c r="K1897" s="182"/>
      <c r="L1897" s="182"/>
      <c r="M1897" s="182"/>
      <c r="N1897" s="182"/>
    </row>
    <row r="1898" spans="1:14" ht="15.75" customHeight="1" x14ac:dyDescent="0.3">
      <c r="A1898" s="34">
        <v>1897</v>
      </c>
      <c r="B1898" s="34">
        <v>201</v>
      </c>
      <c r="C1898" s="34">
        <v>385</v>
      </c>
      <c r="D1898" s="34">
        <v>6</v>
      </c>
      <c r="E1898" s="179">
        <v>43535</v>
      </c>
      <c r="F1898" s="187">
        <v>5254</v>
      </c>
      <c r="G1898" s="34">
        <v>7810</v>
      </c>
      <c r="H1898" s="180"/>
      <c r="I1898" s="34">
        <v>6</v>
      </c>
      <c r="J1898" s="181">
        <f t="shared" si="0"/>
        <v>-148.64864864864865</v>
      </c>
      <c r="K1898" s="182"/>
      <c r="L1898" s="182"/>
      <c r="M1898" s="182"/>
      <c r="N1898" s="182"/>
    </row>
    <row r="1899" spans="1:14" ht="15.75" customHeight="1" x14ac:dyDescent="0.3">
      <c r="A1899" s="34">
        <v>1898</v>
      </c>
      <c r="B1899" s="34">
        <v>202</v>
      </c>
      <c r="C1899" s="34">
        <v>385</v>
      </c>
      <c r="D1899" s="34">
        <v>6</v>
      </c>
      <c r="E1899" s="179">
        <v>43535</v>
      </c>
      <c r="F1899" s="187">
        <v>5275</v>
      </c>
      <c r="G1899" s="34">
        <v>7811</v>
      </c>
      <c r="H1899" s="180"/>
      <c r="I1899" s="34"/>
      <c r="J1899" s="181">
        <f t="shared" si="0"/>
        <v>-148.07582938388626</v>
      </c>
      <c r="K1899" s="182"/>
      <c r="L1899" s="182"/>
      <c r="M1899" s="182"/>
      <c r="N1899" s="182"/>
    </row>
    <row r="1900" spans="1:14" ht="15.75" customHeight="1" x14ac:dyDescent="0.3">
      <c r="A1900" s="34">
        <v>1899</v>
      </c>
      <c r="B1900" s="34">
        <v>203</v>
      </c>
      <c r="C1900" s="34">
        <v>392</v>
      </c>
      <c r="D1900" s="34">
        <v>6</v>
      </c>
      <c r="E1900" s="179">
        <v>43535</v>
      </c>
      <c r="F1900" s="187">
        <v>5215</v>
      </c>
      <c r="G1900" s="34">
        <v>8420</v>
      </c>
      <c r="H1900" s="180"/>
      <c r="I1900" s="34">
        <v>7</v>
      </c>
      <c r="J1900" s="181">
        <f t="shared" si="0"/>
        <v>-161.45733461169704</v>
      </c>
      <c r="K1900" s="182"/>
      <c r="L1900" s="182"/>
      <c r="M1900" s="182"/>
      <c r="N1900" s="182"/>
    </row>
    <row r="1901" spans="1:14" ht="15.75" customHeight="1" x14ac:dyDescent="0.3">
      <c r="A1901" s="34">
        <v>1900</v>
      </c>
      <c r="B1901" s="34">
        <v>204</v>
      </c>
      <c r="C1901" s="34">
        <v>392</v>
      </c>
      <c r="D1901" s="34">
        <v>6</v>
      </c>
      <c r="E1901" s="179">
        <v>43535</v>
      </c>
      <c r="F1901" s="187">
        <v>5239</v>
      </c>
      <c r="G1901" s="34">
        <v>8280</v>
      </c>
      <c r="H1901" s="180"/>
      <c r="I1901" s="34"/>
      <c r="J1901" s="181">
        <f t="shared" si="0"/>
        <v>-158.04542851689254</v>
      </c>
      <c r="K1901" s="182"/>
      <c r="L1901" s="182"/>
      <c r="M1901" s="182"/>
      <c r="N1901" s="182"/>
    </row>
    <row r="1902" spans="1:14" ht="15.75" customHeight="1" x14ac:dyDescent="0.3">
      <c r="A1902" s="34">
        <v>1901</v>
      </c>
      <c r="B1902" s="34">
        <v>205</v>
      </c>
      <c r="C1902" s="34">
        <v>399</v>
      </c>
      <c r="D1902" s="34">
        <v>6</v>
      </c>
      <c r="E1902" s="179">
        <v>43535</v>
      </c>
      <c r="F1902" s="187">
        <v>5204</v>
      </c>
      <c r="G1902" s="34">
        <v>8447</v>
      </c>
      <c r="H1902" s="180"/>
      <c r="I1902" s="34">
        <v>8</v>
      </c>
      <c r="J1902" s="181">
        <f t="shared" si="0"/>
        <v>-162.31744811683319</v>
      </c>
      <c r="K1902" s="182"/>
      <c r="L1902" s="182"/>
      <c r="M1902" s="182"/>
      <c r="N1902" s="182"/>
    </row>
    <row r="1903" spans="1:14" ht="15.75" customHeight="1" x14ac:dyDescent="0.3">
      <c r="A1903" s="34">
        <v>1902</v>
      </c>
      <c r="B1903" s="34">
        <v>206</v>
      </c>
      <c r="C1903" s="34">
        <v>399</v>
      </c>
      <c r="D1903" s="34">
        <v>6</v>
      </c>
      <c r="E1903" s="179">
        <v>43535</v>
      </c>
      <c r="F1903" s="187">
        <v>5233</v>
      </c>
      <c r="G1903" s="34">
        <v>8534</v>
      </c>
      <c r="H1903" s="180"/>
      <c r="I1903" s="34"/>
      <c r="J1903" s="181">
        <f t="shared" si="0"/>
        <v>-163.08045098413913</v>
      </c>
      <c r="K1903" s="182"/>
      <c r="L1903" s="182"/>
      <c r="M1903" s="182"/>
      <c r="N1903" s="182"/>
    </row>
    <row r="1904" spans="1:14" ht="15.75" customHeight="1" x14ac:dyDescent="0.3">
      <c r="A1904" s="34">
        <v>1903</v>
      </c>
      <c r="B1904" s="34">
        <v>207</v>
      </c>
      <c r="C1904" s="34">
        <v>403</v>
      </c>
      <c r="D1904" s="34">
        <v>6</v>
      </c>
      <c r="E1904" s="179">
        <v>43535</v>
      </c>
      <c r="F1904" s="187">
        <v>5236</v>
      </c>
      <c r="G1904" s="34">
        <v>8342</v>
      </c>
      <c r="H1904" s="180"/>
      <c r="I1904" s="34">
        <v>9</v>
      </c>
      <c r="J1904" s="181">
        <f t="shared" si="0"/>
        <v>-159.32009167303283</v>
      </c>
      <c r="K1904" s="182"/>
      <c r="L1904" s="182"/>
      <c r="M1904" s="182"/>
      <c r="N1904" s="182"/>
    </row>
    <row r="1905" spans="1:14" ht="15.75" customHeight="1" x14ac:dyDescent="0.3">
      <c r="A1905" s="34">
        <v>1904</v>
      </c>
      <c r="B1905" s="34">
        <v>208</v>
      </c>
      <c r="C1905" s="34">
        <v>403</v>
      </c>
      <c r="D1905" s="34">
        <v>6</v>
      </c>
      <c r="E1905" s="179">
        <v>43535</v>
      </c>
      <c r="F1905" s="187">
        <v>5202</v>
      </c>
      <c r="G1905" s="34">
        <v>8274</v>
      </c>
      <c r="H1905" s="180"/>
      <c r="I1905" s="34"/>
      <c r="J1905" s="181">
        <f t="shared" si="0"/>
        <v>-159.05420991926184</v>
      </c>
      <c r="K1905" s="182"/>
      <c r="L1905" s="182"/>
      <c r="M1905" s="182"/>
      <c r="N1905" s="182"/>
    </row>
    <row r="1906" spans="1:14" ht="15.75" customHeight="1" x14ac:dyDescent="0.3">
      <c r="A1906" s="34">
        <v>1905</v>
      </c>
      <c r="B1906" s="34">
        <v>209</v>
      </c>
      <c r="C1906" s="34">
        <v>408</v>
      </c>
      <c r="D1906" s="34">
        <v>6</v>
      </c>
      <c r="E1906" s="179">
        <v>43535</v>
      </c>
      <c r="F1906" s="187">
        <v>5228</v>
      </c>
      <c r="G1906" s="34">
        <v>7616</v>
      </c>
      <c r="H1906" s="180"/>
      <c r="I1906" s="34">
        <v>9</v>
      </c>
      <c r="J1906" s="181">
        <f t="shared" si="0"/>
        <v>-145.67712318286152</v>
      </c>
      <c r="K1906" s="182"/>
      <c r="L1906" s="182"/>
      <c r="M1906" s="182"/>
      <c r="N1906" s="182"/>
    </row>
    <row r="1907" spans="1:14" ht="15.75" customHeight="1" x14ac:dyDescent="0.3">
      <c r="A1907" s="34">
        <v>1906</v>
      </c>
      <c r="B1907" s="34">
        <v>210</v>
      </c>
      <c r="C1907" s="34">
        <v>408</v>
      </c>
      <c r="D1907" s="34">
        <v>6</v>
      </c>
      <c r="E1907" s="179">
        <v>43535</v>
      </c>
      <c r="F1907" s="187">
        <v>5223</v>
      </c>
      <c r="G1907" s="34">
        <v>7747</v>
      </c>
      <c r="H1907" s="180"/>
      <c r="I1907" s="34"/>
      <c r="J1907" s="181">
        <f t="shared" si="0"/>
        <v>-148.32471759525177</v>
      </c>
      <c r="K1907" s="182"/>
      <c r="L1907" s="182"/>
      <c r="M1907" s="182"/>
      <c r="N1907" s="182"/>
    </row>
    <row r="1908" spans="1:14" ht="15.75" customHeight="1" x14ac:dyDescent="0.3">
      <c r="A1908" s="34">
        <v>1907</v>
      </c>
      <c r="B1908" s="34">
        <v>211</v>
      </c>
      <c r="C1908" s="34">
        <v>409</v>
      </c>
      <c r="D1908" s="34">
        <v>6</v>
      </c>
      <c r="E1908" s="179">
        <v>43535</v>
      </c>
      <c r="F1908" s="187">
        <v>5194</v>
      </c>
      <c r="G1908" s="34">
        <v>7943</v>
      </c>
      <c r="H1908" s="180"/>
      <c r="I1908" s="34">
        <v>8</v>
      </c>
      <c r="J1908" s="181">
        <f t="shared" si="0"/>
        <v>-152.92645360030807</v>
      </c>
      <c r="K1908" s="182"/>
      <c r="L1908" s="182"/>
      <c r="M1908" s="182"/>
      <c r="N1908" s="182"/>
    </row>
    <row r="1909" spans="1:14" ht="15.75" customHeight="1" x14ac:dyDescent="0.3">
      <c r="A1909" s="34">
        <v>1908</v>
      </c>
      <c r="B1909" s="34">
        <v>212</v>
      </c>
      <c r="C1909" s="34">
        <v>409</v>
      </c>
      <c r="D1909" s="34">
        <v>6</v>
      </c>
      <c r="E1909" s="179">
        <v>43535</v>
      </c>
      <c r="F1909" s="187">
        <v>5225</v>
      </c>
      <c r="G1909" s="34">
        <v>7784</v>
      </c>
      <c r="H1909" s="180"/>
      <c r="I1909" s="34"/>
      <c r="J1909" s="181">
        <f t="shared" si="0"/>
        <v>-148.97607655502392</v>
      </c>
      <c r="K1909" s="182"/>
      <c r="L1909" s="182"/>
      <c r="M1909" s="182"/>
      <c r="N1909" s="182"/>
    </row>
    <row r="1910" spans="1:14" ht="15.75" customHeight="1" x14ac:dyDescent="0.3">
      <c r="A1910" s="34">
        <v>1909</v>
      </c>
      <c r="B1910" s="34">
        <v>213</v>
      </c>
      <c r="C1910" s="34">
        <v>411</v>
      </c>
      <c r="D1910" s="34">
        <v>6</v>
      </c>
      <c r="E1910" s="179">
        <v>43535</v>
      </c>
      <c r="F1910" s="187">
        <v>5207</v>
      </c>
      <c r="G1910" s="34">
        <v>8254</v>
      </c>
      <c r="H1910" s="180"/>
      <c r="I1910" s="34">
        <v>9</v>
      </c>
      <c r="J1910" s="181">
        <f t="shared" si="0"/>
        <v>-158.51738044939506</v>
      </c>
      <c r="K1910" s="182"/>
      <c r="L1910" s="182"/>
      <c r="M1910" s="182"/>
      <c r="N1910" s="182"/>
    </row>
    <row r="1911" spans="1:14" ht="15.75" customHeight="1" x14ac:dyDescent="0.3">
      <c r="A1911" s="34">
        <v>1910</v>
      </c>
      <c r="B1911" s="34">
        <v>214</v>
      </c>
      <c r="C1911" s="34">
        <v>411</v>
      </c>
      <c r="D1911" s="34">
        <v>6</v>
      </c>
      <c r="E1911" s="179">
        <v>43535</v>
      </c>
      <c r="F1911" s="187">
        <v>5237</v>
      </c>
      <c r="G1911" s="34">
        <v>8481</v>
      </c>
      <c r="H1911" s="180"/>
      <c r="I1911" s="34"/>
      <c r="J1911" s="181">
        <f t="shared" si="0"/>
        <v>-161.9438609891159</v>
      </c>
      <c r="K1911" s="182"/>
      <c r="L1911" s="182"/>
      <c r="M1911" s="182"/>
      <c r="N1911" s="182"/>
    </row>
    <row r="1912" spans="1:14" ht="15.75" customHeight="1" x14ac:dyDescent="0.3">
      <c r="A1912" s="34">
        <v>1911</v>
      </c>
      <c r="B1912" s="34">
        <v>215</v>
      </c>
      <c r="C1912" s="34">
        <v>412</v>
      </c>
      <c r="D1912" s="34">
        <v>6</v>
      </c>
      <c r="E1912" s="179">
        <v>43535</v>
      </c>
      <c r="F1912" s="187">
        <v>5148</v>
      </c>
      <c r="G1912" s="34">
        <v>8591</v>
      </c>
      <c r="H1912" s="180"/>
      <c r="I1912" s="34">
        <v>8</v>
      </c>
      <c r="J1912" s="181">
        <f t="shared" si="0"/>
        <v>-166.88034188034189</v>
      </c>
      <c r="K1912" s="182"/>
      <c r="L1912" s="182"/>
      <c r="M1912" s="182"/>
      <c r="N1912" s="182"/>
    </row>
    <row r="1913" spans="1:14" ht="15.75" customHeight="1" x14ac:dyDescent="0.3">
      <c r="A1913" s="34">
        <v>1912</v>
      </c>
      <c r="B1913" s="34">
        <v>216</v>
      </c>
      <c r="C1913" s="34">
        <v>412</v>
      </c>
      <c r="D1913" s="34">
        <v>6</v>
      </c>
      <c r="E1913" s="179">
        <v>43535</v>
      </c>
      <c r="F1913" s="187">
        <v>5240</v>
      </c>
      <c r="G1913" s="34">
        <v>8507</v>
      </c>
      <c r="H1913" s="180"/>
      <c r="I1913" s="34"/>
      <c r="J1913" s="181">
        <f t="shared" si="0"/>
        <v>-162.34732824427479</v>
      </c>
      <c r="K1913" s="182"/>
      <c r="L1913" s="182"/>
      <c r="M1913" s="182"/>
      <c r="N1913" s="182"/>
    </row>
    <row r="1914" spans="1:14" ht="15.75" customHeight="1" x14ac:dyDescent="0.3">
      <c r="A1914" s="34">
        <v>1913</v>
      </c>
      <c r="B1914" s="34">
        <v>217</v>
      </c>
      <c r="C1914" s="34">
        <v>414</v>
      </c>
      <c r="D1914" s="34">
        <v>6</v>
      </c>
      <c r="E1914" s="179">
        <v>43535</v>
      </c>
      <c r="F1914" s="187">
        <v>5263</v>
      </c>
      <c r="G1914" s="34">
        <v>9130</v>
      </c>
      <c r="H1914" s="180"/>
      <c r="I1914" s="34">
        <v>8</v>
      </c>
      <c r="J1914" s="181">
        <f t="shared" si="0"/>
        <v>-173.47520425612768</v>
      </c>
      <c r="K1914" s="182"/>
      <c r="L1914" s="182"/>
      <c r="M1914" s="182"/>
      <c r="N1914" s="182"/>
    </row>
    <row r="1915" spans="1:14" ht="15.75" customHeight="1" x14ac:dyDescent="0.3">
      <c r="A1915" s="34">
        <v>1914</v>
      </c>
      <c r="B1915" s="34">
        <v>218</v>
      </c>
      <c r="C1915" s="34">
        <v>414</v>
      </c>
      <c r="D1915" s="34">
        <v>6</v>
      </c>
      <c r="E1915" s="179">
        <v>43535</v>
      </c>
      <c r="F1915" s="187">
        <v>5280</v>
      </c>
      <c r="G1915" s="34">
        <v>9466</v>
      </c>
      <c r="H1915" s="180"/>
      <c r="I1915" s="34"/>
      <c r="J1915" s="181">
        <f t="shared" si="0"/>
        <v>-179.28030303030303</v>
      </c>
      <c r="K1915" s="182"/>
      <c r="L1915" s="182"/>
      <c r="M1915" s="182"/>
      <c r="N1915" s="182"/>
    </row>
    <row r="1916" spans="1:14" ht="15.75" customHeight="1" x14ac:dyDescent="0.3">
      <c r="A1916" s="34">
        <v>1915</v>
      </c>
      <c r="B1916" s="34">
        <v>219</v>
      </c>
      <c r="C1916" s="34">
        <v>415</v>
      </c>
      <c r="D1916" s="34">
        <v>6</v>
      </c>
      <c r="E1916" s="179">
        <v>43535</v>
      </c>
      <c r="F1916" s="187">
        <v>5215</v>
      </c>
      <c r="G1916" s="34">
        <v>8325</v>
      </c>
      <c r="H1916" s="180"/>
      <c r="I1916" s="34">
        <v>6</v>
      </c>
      <c r="J1916" s="181">
        <f t="shared" si="0"/>
        <v>-159.63566634707573</v>
      </c>
      <c r="K1916" s="182"/>
      <c r="L1916" s="182"/>
      <c r="M1916" s="182"/>
      <c r="N1916" s="182"/>
    </row>
    <row r="1917" spans="1:14" ht="15.75" customHeight="1" x14ac:dyDescent="0.3">
      <c r="A1917" s="34">
        <v>1916</v>
      </c>
      <c r="B1917" s="34">
        <v>220</v>
      </c>
      <c r="C1917" s="34">
        <v>415</v>
      </c>
      <c r="D1917" s="34">
        <v>6</v>
      </c>
      <c r="E1917" s="179">
        <v>43535</v>
      </c>
      <c r="F1917" s="187">
        <v>5178</v>
      </c>
      <c r="G1917" s="34">
        <v>8484</v>
      </c>
      <c r="H1917" s="180"/>
      <c r="I1917" s="34"/>
      <c r="J1917" s="181">
        <f t="shared" si="0"/>
        <v>-163.8470451911935</v>
      </c>
      <c r="K1917" s="182"/>
      <c r="L1917" s="182"/>
      <c r="M1917" s="182"/>
      <c r="N1917" s="182"/>
    </row>
    <row r="1918" spans="1:14" ht="15.75" customHeight="1" x14ac:dyDescent="0.3">
      <c r="A1918" s="34">
        <v>1917</v>
      </c>
      <c r="B1918" s="34">
        <v>221</v>
      </c>
      <c r="C1918" s="34">
        <v>416</v>
      </c>
      <c r="D1918" s="34">
        <v>6</v>
      </c>
      <c r="E1918" s="179">
        <v>43535</v>
      </c>
      <c r="F1918" s="187">
        <v>5187</v>
      </c>
      <c r="G1918" s="34">
        <v>8372</v>
      </c>
      <c r="H1918" s="180"/>
      <c r="I1918" s="34">
        <v>7</v>
      </c>
      <c r="J1918" s="181">
        <f t="shared" si="0"/>
        <v>-161.40350877192981</v>
      </c>
      <c r="K1918" s="182"/>
      <c r="L1918" s="182"/>
      <c r="M1918" s="182"/>
      <c r="N1918" s="182"/>
    </row>
    <row r="1919" spans="1:14" ht="15.75" customHeight="1" x14ac:dyDescent="0.3">
      <c r="A1919" s="34">
        <v>1918</v>
      </c>
      <c r="B1919" s="34">
        <v>222</v>
      </c>
      <c r="C1919" s="34">
        <v>416</v>
      </c>
      <c r="D1919" s="34">
        <v>6</v>
      </c>
      <c r="E1919" s="179">
        <v>43535</v>
      </c>
      <c r="F1919" s="187">
        <v>5216</v>
      </c>
      <c r="G1919" s="34">
        <v>8486</v>
      </c>
      <c r="H1919" s="180"/>
      <c r="I1919" s="34"/>
      <c r="J1919" s="181">
        <f t="shared" si="0"/>
        <v>-162.69171779141104</v>
      </c>
      <c r="K1919" s="182"/>
      <c r="L1919" s="182"/>
      <c r="M1919" s="182"/>
      <c r="N1919" s="182"/>
    </row>
    <row r="1920" spans="1:14" ht="15.75" customHeight="1" x14ac:dyDescent="0.3">
      <c r="A1920" s="34">
        <v>1919</v>
      </c>
      <c r="B1920" s="34">
        <v>223</v>
      </c>
      <c r="C1920" s="34">
        <v>418</v>
      </c>
      <c r="D1920" s="34">
        <v>6</v>
      </c>
      <c r="E1920" s="179">
        <v>43535</v>
      </c>
      <c r="F1920" s="187">
        <v>5225</v>
      </c>
      <c r="G1920" s="34">
        <v>8852</v>
      </c>
      <c r="H1920" s="180"/>
      <c r="I1920" s="34">
        <v>8</v>
      </c>
      <c r="J1920" s="181">
        <f t="shared" si="0"/>
        <v>-169.41626794258374</v>
      </c>
      <c r="K1920" s="182"/>
      <c r="L1920" s="182"/>
      <c r="M1920" s="182"/>
      <c r="N1920" s="182"/>
    </row>
    <row r="1921" spans="1:14" ht="15.75" customHeight="1" x14ac:dyDescent="0.3">
      <c r="A1921" s="34">
        <v>1920</v>
      </c>
      <c r="B1921" s="34">
        <v>224</v>
      </c>
      <c r="C1921" s="34">
        <v>418</v>
      </c>
      <c r="D1921" s="34">
        <v>6</v>
      </c>
      <c r="E1921" s="179">
        <v>43535</v>
      </c>
      <c r="F1921" s="187">
        <v>5231</v>
      </c>
      <c r="G1921" s="34">
        <v>8585</v>
      </c>
      <c r="H1921" s="180"/>
      <c r="I1921" s="34"/>
      <c r="J1921" s="181">
        <f t="shared" si="0"/>
        <v>-164.11775951060983</v>
      </c>
      <c r="K1921" s="182"/>
      <c r="L1921" s="182"/>
      <c r="M1921" s="182"/>
      <c r="N1921" s="182"/>
    </row>
    <row r="1922" spans="1:14" ht="15.75" customHeight="1" x14ac:dyDescent="0.3">
      <c r="A1922" s="34">
        <v>1921</v>
      </c>
      <c r="B1922" s="34">
        <v>225</v>
      </c>
      <c r="C1922" s="34">
        <v>419</v>
      </c>
      <c r="D1922" s="34">
        <v>6</v>
      </c>
      <c r="E1922" s="179">
        <v>43535</v>
      </c>
      <c r="F1922" s="187">
        <v>5260</v>
      </c>
      <c r="G1922" s="34">
        <v>8421</v>
      </c>
      <c r="H1922" s="180"/>
      <c r="I1922" s="34">
        <v>9</v>
      </c>
      <c r="J1922" s="181">
        <f t="shared" si="0"/>
        <v>-160.09505703422053</v>
      </c>
      <c r="K1922" s="182"/>
      <c r="L1922" s="182"/>
      <c r="M1922" s="182"/>
      <c r="N1922" s="182"/>
    </row>
    <row r="1923" spans="1:14" ht="15.75" customHeight="1" x14ac:dyDescent="0.3">
      <c r="A1923" s="34">
        <v>1922</v>
      </c>
      <c r="B1923" s="34">
        <v>226</v>
      </c>
      <c r="C1923" s="34">
        <v>419</v>
      </c>
      <c r="D1923" s="34">
        <v>6</v>
      </c>
      <c r="E1923" s="179">
        <v>43535</v>
      </c>
      <c r="F1923" s="187">
        <v>5197</v>
      </c>
      <c r="G1923" s="34">
        <v>8270</v>
      </c>
      <c r="H1923" s="180"/>
      <c r="I1923" s="34"/>
      <c r="J1923" s="181">
        <f t="shared" si="0"/>
        <v>-159.13026746199731</v>
      </c>
      <c r="K1923" s="182"/>
      <c r="L1923" s="182"/>
      <c r="M1923" s="182"/>
      <c r="N1923" s="182"/>
    </row>
    <row r="1924" spans="1:14" ht="15.75" customHeight="1" x14ac:dyDescent="0.3">
      <c r="A1924" s="34">
        <v>1923</v>
      </c>
      <c r="B1924" s="34">
        <v>227</v>
      </c>
      <c r="C1924" s="34">
        <v>421</v>
      </c>
      <c r="D1924" s="34">
        <v>6</v>
      </c>
      <c r="E1924" s="179">
        <v>43535</v>
      </c>
      <c r="F1924" s="187">
        <v>5247</v>
      </c>
      <c r="G1924" s="34">
        <v>7689</v>
      </c>
      <c r="H1924" s="180"/>
      <c r="I1924" s="34">
        <v>6</v>
      </c>
      <c r="J1924" s="181">
        <f t="shared" si="0"/>
        <v>-146.54088050314465</v>
      </c>
      <c r="K1924" s="182"/>
      <c r="L1924" s="182"/>
      <c r="M1924" s="182"/>
      <c r="N1924" s="182"/>
    </row>
    <row r="1925" spans="1:14" ht="15.75" customHeight="1" x14ac:dyDescent="0.3">
      <c r="A1925" s="34">
        <v>1924</v>
      </c>
      <c r="B1925" s="34">
        <v>228</v>
      </c>
      <c r="C1925" s="34">
        <v>421</v>
      </c>
      <c r="D1925" s="34">
        <v>6</v>
      </c>
      <c r="E1925" s="179">
        <v>43535</v>
      </c>
      <c r="F1925" s="187">
        <v>5238</v>
      </c>
      <c r="G1925" s="34">
        <v>7395</v>
      </c>
      <c r="H1925" s="180"/>
      <c r="I1925" s="34"/>
      <c r="J1925" s="181">
        <f t="shared" si="0"/>
        <v>-141.1798396334479</v>
      </c>
      <c r="K1925" s="182"/>
      <c r="L1925" s="182"/>
      <c r="M1925" s="182"/>
      <c r="N1925" s="182"/>
    </row>
    <row r="1926" spans="1:14" ht="15.75" customHeight="1" x14ac:dyDescent="0.3">
      <c r="A1926" s="34">
        <v>1925</v>
      </c>
      <c r="B1926" s="34">
        <v>229</v>
      </c>
      <c r="C1926" s="34">
        <v>423</v>
      </c>
      <c r="D1926" s="34">
        <v>6</v>
      </c>
      <c r="E1926" s="179">
        <v>43535</v>
      </c>
      <c r="F1926" s="187">
        <v>5205</v>
      </c>
      <c r="G1926" s="34">
        <v>7855</v>
      </c>
      <c r="H1926" s="180"/>
      <c r="I1926" s="34">
        <v>9</v>
      </c>
      <c r="J1926" s="181">
        <f t="shared" si="0"/>
        <v>-150.91258405379443</v>
      </c>
      <c r="K1926" s="182"/>
      <c r="L1926" s="182"/>
      <c r="M1926" s="182"/>
      <c r="N1926" s="182"/>
    </row>
    <row r="1927" spans="1:14" ht="15.75" customHeight="1" x14ac:dyDescent="0.3">
      <c r="A1927" s="34">
        <v>1926</v>
      </c>
      <c r="B1927" s="34">
        <v>230</v>
      </c>
      <c r="C1927" s="34">
        <v>423</v>
      </c>
      <c r="D1927" s="34">
        <v>6</v>
      </c>
      <c r="E1927" s="179">
        <v>43535</v>
      </c>
      <c r="F1927" s="187">
        <v>5171</v>
      </c>
      <c r="G1927" s="34">
        <v>8010</v>
      </c>
      <c r="H1927" s="180"/>
      <c r="I1927" s="34"/>
      <c r="J1927" s="181">
        <f t="shared" si="0"/>
        <v>-154.90233997292592</v>
      </c>
      <c r="K1927" s="182"/>
      <c r="L1927" s="182"/>
      <c r="M1927" s="182"/>
      <c r="N1927" s="182"/>
    </row>
    <row r="1928" spans="1:14" ht="15.75" customHeight="1" x14ac:dyDescent="0.3">
      <c r="A1928" s="34">
        <v>1927</v>
      </c>
      <c r="B1928" s="34">
        <v>231</v>
      </c>
      <c r="C1928" s="34">
        <v>424</v>
      </c>
      <c r="D1928" s="34">
        <v>6</v>
      </c>
      <c r="E1928" s="179">
        <v>43535</v>
      </c>
      <c r="F1928" s="187">
        <v>5229</v>
      </c>
      <c r="G1928" s="34">
        <v>7781</v>
      </c>
      <c r="H1928" s="180"/>
      <c r="I1928" s="34">
        <v>8</v>
      </c>
      <c r="J1928" s="181">
        <f t="shared" si="0"/>
        <v>-148.80474278064639</v>
      </c>
      <c r="K1928" s="182"/>
      <c r="L1928" s="182"/>
      <c r="M1928" s="182"/>
      <c r="N1928" s="182"/>
    </row>
    <row r="1929" spans="1:14" ht="15.75" customHeight="1" x14ac:dyDescent="0.3">
      <c r="A1929" s="34">
        <v>1928</v>
      </c>
      <c r="B1929" s="34">
        <v>232</v>
      </c>
      <c r="C1929" s="34">
        <v>424</v>
      </c>
      <c r="D1929" s="34">
        <v>6</v>
      </c>
      <c r="E1929" s="179">
        <v>43535</v>
      </c>
      <c r="F1929" s="187">
        <v>5244</v>
      </c>
      <c r="G1929" s="34">
        <v>7862</v>
      </c>
      <c r="H1929" s="180"/>
      <c r="I1929" s="34"/>
      <c r="J1929" s="181">
        <f t="shared" si="0"/>
        <v>-149.92372234935164</v>
      </c>
      <c r="K1929" s="182"/>
      <c r="L1929" s="182"/>
      <c r="M1929" s="182"/>
      <c r="N1929" s="182"/>
    </row>
    <row r="1930" spans="1:14" ht="15.75" customHeight="1" x14ac:dyDescent="0.3">
      <c r="A1930" s="34">
        <v>1929</v>
      </c>
      <c r="B1930" s="34">
        <v>233</v>
      </c>
      <c r="C1930" s="34">
        <v>427</v>
      </c>
      <c r="D1930" s="34">
        <v>6</v>
      </c>
      <c r="E1930" s="179">
        <v>43535</v>
      </c>
      <c r="F1930" s="187">
        <v>5213</v>
      </c>
      <c r="G1930" s="34">
        <v>8805</v>
      </c>
      <c r="H1930" s="180"/>
      <c r="I1930" s="34">
        <v>11</v>
      </c>
      <c r="J1930" s="181">
        <f t="shared" si="0"/>
        <v>-168.90466142336467</v>
      </c>
      <c r="K1930" s="182"/>
      <c r="L1930" s="182"/>
      <c r="M1930" s="182"/>
      <c r="N1930" s="182"/>
    </row>
    <row r="1931" spans="1:14" ht="15.75" customHeight="1" x14ac:dyDescent="0.3">
      <c r="A1931" s="34">
        <v>1930</v>
      </c>
      <c r="B1931" s="34">
        <v>234</v>
      </c>
      <c r="C1931" s="34">
        <v>427</v>
      </c>
      <c r="D1931" s="34">
        <v>6</v>
      </c>
      <c r="E1931" s="179">
        <v>43535</v>
      </c>
      <c r="F1931" s="187">
        <v>5254</v>
      </c>
      <c r="G1931" s="34">
        <v>8912</v>
      </c>
      <c r="H1931" s="180"/>
      <c r="I1931" s="34"/>
      <c r="J1931" s="181">
        <f t="shared" si="0"/>
        <v>-169.62314427103161</v>
      </c>
      <c r="K1931" s="182"/>
      <c r="L1931" s="182"/>
      <c r="M1931" s="182"/>
      <c r="N1931" s="182"/>
    </row>
    <row r="1932" spans="1:14" ht="15.75" customHeight="1" x14ac:dyDescent="0.3">
      <c r="A1932" s="34">
        <v>1931</v>
      </c>
      <c r="B1932" s="34">
        <v>235</v>
      </c>
      <c r="C1932" s="34">
        <v>429</v>
      </c>
      <c r="D1932" s="34">
        <v>6</v>
      </c>
      <c r="E1932" s="179">
        <v>43535</v>
      </c>
      <c r="F1932" s="187">
        <v>5230</v>
      </c>
      <c r="G1932" s="34">
        <v>8936</v>
      </c>
      <c r="H1932" s="180"/>
      <c r="I1932" s="34">
        <v>9</v>
      </c>
      <c r="J1932" s="181">
        <f t="shared" si="0"/>
        <v>-170.86042065009562</v>
      </c>
      <c r="K1932" s="182"/>
      <c r="L1932" s="182"/>
      <c r="M1932" s="182"/>
      <c r="N1932" s="182"/>
    </row>
    <row r="1933" spans="1:14" ht="15.75" customHeight="1" x14ac:dyDescent="0.3">
      <c r="A1933" s="34">
        <v>1932</v>
      </c>
      <c r="B1933" s="34">
        <v>236</v>
      </c>
      <c r="C1933" s="34">
        <v>429</v>
      </c>
      <c r="D1933" s="34">
        <v>6</v>
      </c>
      <c r="E1933" s="179">
        <v>43535</v>
      </c>
      <c r="F1933" s="187">
        <v>5241</v>
      </c>
      <c r="G1933" s="34">
        <v>8772</v>
      </c>
      <c r="H1933" s="180"/>
      <c r="I1933" s="34"/>
      <c r="J1933" s="181">
        <f t="shared" si="0"/>
        <v>-167.37263880938752</v>
      </c>
      <c r="K1933" s="182"/>
      <c r="L1933" s="182"/>
      <c r="M1933" s="182"/>
      <c r="N1933" s="182"/>
    </row>
    <row r="1934" spans="1:14" ht="15.75" customHeight="1" x14ac:dyDescent="0.3">
      <c r="A1934" s="34">
        <v>1933</v>
      </c>
      <c r="B1934" s="34">
        <v>237</v>
      </c>
      <c r="C1934" s="34">
        <v>430</v>
      </c>
      <c r="D1934" s="34">
        <v>6</v>
      </c>
      <c r="E1934" s="179">
        <v>43535</v>
      </c>
      <c r="F1934" s="187">
        <v>5218</v>
      </c>
      <c r="G1934" s="34">
        <v>8578</v>
      </c>
      <c r="H1934" s="180"/>
      <c r="I1934" s="34">
        <v>8</v>
      </c>
      <c r="J1934" s="181">
        <f t="shared" si="0"/>
        <v>-164.39248754311996</v>
      </c>
      <c r="K1934" s="182"/>
      <c r="L1934" s="182"/>
      <c r="M1934" s="182"/>
      <c r="N1934" s="182"/>
    </row>
    <row r="1935" spans="1:14" ht="15.75" customHeight="1" x14ac:dyDescent="0.3">
      <c r="A1935" s="34">
        <v>1934</v>
      </c>
      <c r="B1935" s="34">
        <v>238</v>
      </c>
      <c r="C1935" s="34">
        <v>430</v>
      </c>
      <c r="D1935" s="34">
        <v>6</v>
      </c>
      <c r="E1935" s="179">
        <v>43535</v>
      </c>
      <c r="F1935" s="187">
        <v>5217</v>
      </c>
      <c r="G1935" s="34">
        <v>8484</v>
      </c>
      <c r="H1935" s="180"/>
      <c r="I1935" s="34"/>
      <c r="J1935" s="181">
        <f t="shared" si="0"/>
        <v>-162.62219666474985</v>
      </c>
      <c r="K1935" s="182"/>
      <c r="L1935" s="182"/>
      <c r="M1935" s="182"/>
      <c r="N1935" s="182"/>
    </row>
    <row r="1936" spans="1:14" ht="15.75" customHeight="1" x14ac:dyDescent="0.3">
      <c r="A1936" s="34">
        <v>1935</v>
      </c>
      <c r="B1936" s="34">
        <v>239</v>
      </c>
      <c r="C1936" s="34">
        <v>438</v>
      </c>
      <c r="D1936" s="34">
        <v>6</v>
      </c>
      <c r="E1936" s="179">
        <v>43535</v>
      </c>
      <c r="F1936" s="187">
        <v>5249</v>
      </c>
      <c r="G1936" s="34">
        <v>8127</v>
      </c>
      <c r="H1936" s="180"/>
      <c r="I1936" s="34">
        <v>10</v>
      </c>
      <c r="J1936" s="181">
        <f t="shared" si="0"/>
        <v>-154.82949133168222</v>
      </c>
      <c r="K1936" s="182"/>
      <c r="L1936" s="182"/>
      <c r="M1936" s="182"/>
      <c r="N1936" s="182"/>
    </row>
    <row r="1937" spans="1:14" ht="15.75" customHeight="1" x14ac:dyDescent="0.3">
      <c r="A1937" s="34">
        <v>1936</v>
      </c>
      <c r="B1937" s="34">
        <v>240</v>
      </c>
      <c r="C1937" s="34">
        <v>438</v>
      </c>
      <c r="D1937" s="34">
        <v>6</v>
      </c>
      <c r="E1937" s="179">
        <v>43535</v>
      </c>
      <c r="F1937" s="187">
        <v>5262</v>
      </c>
      <c r="G1937" s="34">
        <v>8071</v>
      </c>
      <c r="H1937" s="180"/>
      <c r="I1937" s="34"/>
      <c r="J1937" s="181">
        <f t="shared" si="0"/>
        <v>-153.38274420372483</v>
      </c>
      <c r="K1937" s="182"/>
      <c r="L1937" s="182"/>
      <c r="M1937" s="182"/>
      <c r="N1937" s="182"/>
    </row>
    <row r="1938" spans="1:14" ht="15.75" customHeight="1" x14ac:dyDescent="0.3">
      <c r="A1938" s="34">
        <v>1937</v>
      </c>
      <c r="B1938" s="34">
        <v>241</v>
      </c>
      <c r="C1938" s="34">
        <v>440</v>
      </c>
      <c r="D1938" s="34">
        <v>6</v>
      </c>
      <c r="E1938" s="179">
        <v>43535</v>
      </c>
      <c r="F1938" s="187">
        <v>5180</v>
      </c>
      <c r="G1938" s="34">
        <v>7267</v>
      </c>
      <c r="H1938" s="180"/>
      <c r="I1938" s="34">
        <v>8</v>
      </c>
      <c r="J1938" s="181">
        <f t="shared" si="0"/>
        <v>-140.28957528957528</v>
      </c>
      <c r="K1938" s="182"/>
      <c r="L1938" s="182"/>
      <c r="M1938" s="182"/>
      <c r="N1938" s="182"/>
    </row>
    <row r="1939" spans="1:14" ht="15.75" customHeight="1" x14ac:dyDescent="0.3">
      <c r="A1939" s="34">
        <v>1938</v>
      </c>
      <c r="B1939" s="34">
        <v>242</v>
      </c>
      <c r="C1939" s="34">
        <v>440</v>
      </c>
      <c r="D1939" s="34">
        <v>6</v>
      </c>
      <c r="E1939" s="179">
        <v>43535</v>
      </c>
      <c r="F1939" s="187">
        <v>5268</v>
      </c>
      <c r="G1939" s="34">
        <v>7299</v>
      </c>
      <c r="H1939" s="180"/>
      <c r="I1939" s="34"/>
      <c r="J1939" s="181">
        <f t="shared" si="0"/>
        <v>-138.55353075170842</v>
      </c>
      <c r="K1939" s="182"/>
      <c r="L1939" s="182"/>
      <c r="M1939" s="182"/>
      <c r="N1939" s="182"/>
    </row>
    <row r="1940" spans="1:14" ht="15.75" customHeight="1" x14ac:dyDescent="0.3">
      <c r="A1940" s="34">
        <v>1939</v>
      </c>
      <c r="B1940" s="34">
        <v>243</v>
      </c>
      <c r="C1940" s="34">
        <v>444</v>
      </c>
      <c r="D1940" s="34">
        <v>6</v>
      </c>
      <c r="E1940" s="179">
        <v>43535</v>
      </c>
      <c r="F1940" s="187">
        <v>5234</v>
      </c>
      <c r="G1940" s="34">
        <v>7739</v>
      </c>
      <c r="H1940" s="180"/>
      <c r="I1940" s="34">
        <v>8</v>
      </c>
      <c r="J1940" s="181">
        <f t="shared" si="0"/>
        <v>-147.86014520443257</v>
      </c>
      <c r="K1940" s="182"/>
      <c r="L1940" s="182"/>
      <c r="M1940" s="182"/>
      <c r="N1940" s="182"/>
    </row>
    <row r="1941" spans="1:14" ht="15.75" customHeight="1" x14ac:dyDescent="0.3">
      <c r="A1941" s="34">
        <v>1940</v>
      </c>
      <c r="B1941" s="34">
        <v>244</v>
      </c>
      <c r="C1941" s="34">
        <v>444</v>
      </c>
      <c r="D1941" s="34">
        <v>6</v>
      </c>
      <c r="E1941" s="179">
        <v>43535</v>
      </c>
      <c r="F1941" s="187">
        <v>5243</v>
      </c>
      <c r="G1941" s="34">
        <v>7778</v>
      </c>
      <c r="H1941" s="180"/>
      <c r="I1941" s="34"/>
      <c r="J1941" s="181">
        <f t="shared" si="0"/>
        <v>-148.35018119397293</v>
      </c>
      <c r="K1941" s="182"/>
      <c r="L1941" s="182"/>
      <c r="M1941" s="182"/>
      <c r="N1941" s="182"/>
    </row>
    <row r="1942" spans="1:14" ht="15.75" customHeight="1" x14ac:dyDescent="0.3">
      <c r="A1942" s="34">
        <v>1941</v>
      </c>
      <c r="B1942" s="34">
        <v>245</v>
      </c>
      <c r="C1942" s="34">
        <v>445</v>
      </c>
      <c r="D1942" s="34">
        <v>6</v>
      </c>
      <c r="E1942" s="179">
        <v>43535</v>
      </c>
      <c r="F1942" s="187">
        <v>5235</v>
      </c>
      <c r="G1942" s="34">
        <v>7697</v>
      </c>
      <c r="H1942" s="180"/>
      <c r="I1942" s="34">
        <v>8</v>
      </c>
      <c r="J1942" s="181">
        <f t="shared" si="0"/>
        <v>-147.02960840496658</v>
      </c>
      <c r="K1942" s="182"/>
      <c r="L1942" s="182"/>
      <c r="M1942" s="182"/>
      <c r="N1942" s="182"/>
    </row>
    <row r="1943" spans="1:14" ht="15.75" customHeight="1" x14ac:dyDescent="0.3">
      <c r="A1943" s="34">
        <v>1942</v>
      </c>
      <c r="B1943" s="34">
        <v>246</v>
      </c>
      <c r="C1943" s="34">
        <v>445</v>
      </c>
      <c r="D1943" s="34">
        <v>6</v>
      </c>
      <c r="E1943" s="179">
        <v>43535</v>
      </c>
      <c r="F1943" s="187">
        <v>5309</v>
      </c>
      <c r="G1943" s="34">
        <v>8048</v>
      </c>
      <c r="H1943" s="180"/>
      <c r="I1943" s="34"/>
      <c r="J1943" s="181">
        <f t="shared" si="0"/>
        <v>-151.59163684309661</v>
      </c>
      <c r="K1943" s="182"/>
      <c r="L1943" s="182"/>
      <c r="M1943" s="182"/>
      <c r="N1943" s="182"/>
    </row>
    <row r="1944" spans="1:14" ht="15.75" customHeight="1" x14ac:dyDescent="0.3">
      <c r="A1944" s="34">
        <v>1943</v>
      </c>
      <c r="B1944" s="34">
        <v>247</v>
      </c>
      <c r="C1944" s="34">
        <v>446</v>
      </c>
      <c r="D1944" s="34">
        <v>6</v>
      </c>
      <c r="E1944" s="179">
        <v>43535</v>
      </c>
      <c r="F1944" s="187">
        <v>5282</v>
      </c>
      <c r="G1944" s="34">
        <v>7606</v>
      </c>
      <c r="H1944" s="180"/>
      <c r="I1944" s="34">
        <v>8</v>
      </c>
      <c r="J1944" s="181">
        <f t="shared" si="0"/>
        <v>-143.99848542218857</v>
      </c>
      <c r="K1944" s="182"/>
      <c r="L1944" s="182"/>
      <c r="M1944" s="182"/>
      <c r="N1944" s="182"/>
    </row>
    <row r="1945" spans="1:14" ht="15.75" customHeight="1" x14ac:dyDescent="0.3">
      <c r="A1945" s="34">
        <v>1944</v>
      </c>
      <c r="B1945" s="34">
        <v>248</v>
      </c>
      <c r="C1945" s="34">
        <v>446</v>
      </c>
      <c r="D1945" s="34">
        <v>6</v>
      </c>
      <c r="E1945" s="179">
        <v>43535</v>
      </c>
      <c r="F1945" s="187">
        <v>5224</v>
      </c>
      <c r="G1945" s="34">
        <v>7558</v>
      </c>
      <c r="H1945" s="180"/>
      <c r="I1945" s="34"/>
      <c r="J1945" s="181">
        <f t="shared" si="0"/>
        <v>-144.67840735068913</v>
      </c>
      <c r="K1945" s="182"/>
      <c r="L1945" s="182"/>
      <c r="M1945" s="182"/>
      <c r="N1945" s="182"/>
    </row>
    <row r="1946" spans="1:14" ht="15.75" customHeight="1" x14ac:dyDescent="0.3">
      <c r="A1946" s="34">
        <v>1945</v>
      </c>
      <c r="B1946" s="34">
        <v>249</v>
      </c>
      <c r="C1946" s="34">
        <v>455</v>
      </c>
      <c r="D1946" s="34">
        <v>6</v>
      </c>
      <c r="E1946" s="179">
        <v>43535</v>
      </c>
      <c r="F1946" s="187">
        <v>5178</v>
      </c>
      <c r="G1946" s="34">
        <v>8347</v>
      </c>
      <c r="H1946" s="180"/>
      <c r="I1946" s="34">
        <v>8</v>
      </c>
      <c r="J1946" s="181">
        <f t="shared" si="0"/>
        <v>-161.20123599845499</v>
      </c>
      <c r="K1946" s="182"/>
      <c r="L1946" s="182"/>
      <c r="M1946" s="182"/>
      <c r="N1946" s="182"/>
    </row>
    <row r="1947" spans="1:14" ht="15.75" customHeight="1" x14ac:dyDescent="0.3">
      <c r="A1947" s="34">
        <v>1946</v>
      </c>
      <c r="B1947" s="34">
        <v>250</v>
      </c>
      <c r="C1947" s="34">
        <v>455</v>
      </c>
      <c r="D1947" s="34">
        <v>6</v>
      </c>
      <c r="E1947" s="179">
        <v>43535</v>
      </c>
      <c r="F1947" s="187">
        <v>5274</v>
      </c>
      <c r="G1947" s="34">
        <v>8359</v>
      </c>
      <c r="H1947" s="180"/>
      <c r="I1947" s="34"/>
      <c r="J1947" s="181">
        <f t="shared" si="0"/>
        <v>-158.49450132726582</v>
      </c>
      <c r="K1947" s="182"/>
      <c r="L1947" s="182"/>
      <c r="M1947" s="182"/>
      <c r="N1947" s="182"/>
    </row>
    <row r="1948" spans="1:14" ht="15.75" customHeight="1" x14ac:dyDescent="0.3">
      <c r="A1948" s="34">
        <v>1947</v>
      </c>
      <c r="B1948" s="34">
        <v>251</v>
      </c>
      <c r="C1948" s="34">
        <v>459</v>
      </c>
      <c r="D1948" s="34">
        <v>6</v>
      </c>
      <c r="E1948" s="179">
        <v>43535</v>
      </c>
      <c r="F1948" s="187">
        <v>5258</v>
      </c>
      <c r="G1948" s="34">
        <v>8664</v>
      </c>
      <c r="H1948" s="180"/>
      <c r="I1948" s="34">
        <v>9</v>
      </c>
      <c r="J1948" s="181">
        <f t="shared" si="0"/>
        <v>-164.77748193229365</v>
      </c>
      <c r="K1948" s="182"/>
      <c r="L1948" s="182"/>
      <c r="M1948" s="182"/>
      <c r="N1948" s="182"/>
    </row>
    <row r="1949" spans="1:14" ht="15.75" customHeight="1" x14ac:dyDescent="0.3">
      <c r="A1949" s="34">
        <v>1948</v>
      </c>
      <c r="B1949" s="34">
        <v>252</v>
      </c>
      <c r="C1949" s="34">
        <v>459</v>
      </c>
      <c r="D1949" s="34">
        <v>6</v>
      </c>
      <c r="E1949" s="179">
        <v>43535</v>
      </c>
      <c r="F1949" s="187">
        <v>5296</v>
      </c>
      <c r="G1949" s="34">
        <v>8202</v>
      </c>
      <c r="H1949" s="180"/>
      <c r="I1949" s="34"/>
      <c r="J1949" s="181">
        <f t="shared" si="0"/>
        <v>-154.87160120845923</v>
      </c>
      <c r="K1949" s="182"/>
      <c r="L1949" s="182"/>
      <c r="M1949" s="182"/>
      <c r="N1949" s="182"/>
    </row>
    <row r="1950" spans="1:14" ht="15.75" customHeight="1" x14ac:dyDescent="0.3">
      <c r="A1950" s="34">
        <v>1949</v>
      </c>
      <c r="B1950" s="34">
        <v>253</v>
      </c>
      <c r="C1950" s="34">
        <v>463</v>
      </c>
      <c r="D1950" s="34">
        <v>6</v>
      </c>
      <c r="E1950" s="179">
        <v>43535</v>
      </c>
      <c r="F1950" s="187">
        <v>5257</v>
      </c>
      <c r="G1950" s="34">
        <v>8010</v>
      </c>
      <c r="H1950" s="180"/>
      <c r="I1950" s="34">
        <v>8</v>
      </c>
      <c r="J1950" s="181">
        <f t="shared" si="0"/>
        <v>-152.368270876926</v>
      </c>
      <c r="K1950" s="182"/>
      <c r="L1950" s="182"/>
      <c r="M1950" s="182"/>
      <c r="N1950" s="182"/>
    </row>
    <row r="1951" spans="1:14" ht="15.75" customHeight="1" x14ac:dyDescent="0.3">
      <c r="A1951" s="34">
        <v>1950</v>
      </c>
      <c r="B1951" s="34">
        <v>254</v>
      </c>
      <c r="C1951" s="34">
        <v>463</v>
      </c>
      <c r="D1951" s="34">
        <v>6</v>
      </c>
      <c r="E1951" s="179">
        <v>43535</v>
      </c>
      <c r="F1951" s="187">
        <v>5257</v>
      </c>
      <c r="G1951" s="34">
        <v>7777</v>
      </c>
      <c r="H1951" s="180"/>
      <c r="I1951" s="34"/>
      <c r="J1951" s="181">
        <f t="shared" si="0"/>
        <v>-147.93608521970705</v>
      </c>
      <c r="K1951" s="182"/>
      <c r="L1951" s="182"/>
      <c r="M1951" s="182"/>
      <c r="N1951" s="182"/>
    </row>
    <row r="1952" spans="1:14" ht="15.75" customHeight="1" x14ac:dyDescent="0.3">
      <c r="A1952" s="34">
        <v>1951</v>
      </c>
      <c r="B1952" s="34">
        <v>255</v>
      </c>
      <c r="C1952" s="34">
        <v>464</v>
      </c>
      <c r="D1952" s="34">
        <v>6</v>
      </c>
      <c r="E1952" s="179">
        <v>43535</v>
      </c>
      <c r="F1952" s="187">
        <v>5260</v>
      </c>
      <c r="G1952" s="34">
        <v>7172</v>
      </c>
      <c r="H1952" s="180"/>
      <c r="I1952" s="34">
        <v>8</v>
      </c>
      <c r="J1952" s="181">
        <f t="shared" si="0"/>
        <v>-136.34980988593156</v>
      </c>
      <c r="K1952" s="182"/>
      <c r="L1952" s="182"/>
      <c r="M1952" s="182"/>
      <c r="N1952" s="182"/>
    </row>
    <row r="1953" spans="1:14" ht="15.75" customHeight="1" x14ac:dyDescent="0.3">
      <c r="A1953" s="34">
        <v>1952</v>
      </c>
      <c r="B1953" s="34">
        <v>256</v>
      </c>
      <c r="C1953" s="34">
        <v>464</v>
      </c>
      <c r="D1953" s="34">
        <v>6</v>
      </c>
      <c r="E1953" s="179">
        <v>43535</v>
      </c>
      <c r="F1953" s="187">
        <v>5193</v>
      </c>
      <c r="G1953" s="34">
        <v>7135</v>
      </c>
      <c r="H1953" s="180"/>
      <c r="I1953" s="34"/>
      <c r="J1953" s="181">
        <f t="shared" si="0"/>
        <v>-137.39649528211052</v>
      </c>
      <c r="K1953" s="182"/>
      <c r="L1953" s="182"/>
      <c r="M1953" s="182"/>
      <c r="N1953" s="182"/>
    </row>
    <row r="1954" spans="1:14" ht="15.75" customHeight="1" x14ac:dyDescent="0.3">
      <c r="A1954" s="34">
        <v>1953</v>
      </c>
      <c r="B1954" s="34">
        <v>257</v>
      </c>
      <c r="C1954" s="34">
        <v>466</v>
      </c>
      <c r="D1954" s="34">
        <v>6</v>
      </c>
      <c r="E1954" s="179">
        <v>43535</v>
      </c>
      <c r="F1954" s="187">
        <v>5226</v>
      </c>
      <c r="G1954" s="34">
        <v>7758</v>
      </c>
      <c r="H1954" s="180"/>
      <c r="I1954" s="34">
        <v>8</v>
      </c>
      <c r="J1954" s="181">
        <f t="shared" si="0"/>
        <v>-148.45005740528129</v>
      </c>
      <c r="K1954" s="182"/>
      <c r="L1954" s="182"/>
      <c r="M1954" s="182"/>
      <c r="N1954" s="182"/>
    </row>
    <row r="1955" spans="1:14" ht="15.75" customHeight="1" x14ac:dyDescent="0.3">
      <c r="A1955" s="34">
        <v>1954</v>
      </c>
      <c r="B1955" s="34">
        <v>258</v>
      </c>
      <c r="C1955" s="34">
        <v>466</v>
      </c>
      <c r="D1955" s="34">
        <v>6</v>
      </c>
      <c r="E1955" s="179">
        <v>43535</v>
      </c>
      <c r="F1955" s="187">
        <v>5266</v>
      </c>
      <c r="G1955" s="34">
        <v>7805</v>
      </c>
      <c r="H1955" s="180"/>
      <c r="I1955" s="34"/>
      <c r="J1955" s="181">
        <f>+(((G1955-F1955)-(H1955-F1955))/(H1955-F1955))*100</f>
        <v>-148.21496391948347</v>
      </c>
      <c r="K1955" s="182"/>
      <c r="L1955" s="182"/>
      <c r="M1955" s="182"/>
      <c r="N1955" s="182"/>
    </row>
    <row r="1956" spans="1:14" s="237" customFormat="1" ht="15.75" customHeight="1" x14ac:dyDescent="0.3">
      <c r="A1956" s="231">
        <v>1955</v>
      </c>
      <c r="B1956" s="231">
        <v>1</v>
      </c>
      <c r="C1956" s="231">
        <v>102</v>
      </c>
      <c r="D1956" s="231">
        <v>7</v>
      </c>
      <c r="E1956" s="232">
        <v>43545</v>
      </c>
      <c r="F1956" s="233">
        <v>5301</v>
      </c>
      <c r="G1956" s="231">
        <v>6797</v>
      </c>
      <c r="H1956" s="234">
        <v>6591</v>
      </c>
      <c r="I1956" s="231"/>
      <c r="J1956" s="235"/>
      <c r="K1956" s="236"/>
      <c r="L1956" s="236"/>
      <c r="M1956" s="236"/>
      <c r="N1956" s="236"/>
    </row>
    <row r="1957" spans="1:14" ht="15.75" customHeight="1" x14ac:dyDescent="0.3">
      <c r="A1957" s="34">
        <v>1956</v>
      </c>
      <c r="B1957" s="34">
        <v>2</v>
      </c>
      <c r="C1957" s="34">
        <v>102</v>
      </c>
      <c r="D1957" s="34">
        <v>7</v>
      </c>
      <c r="E1957" s="179">
        <v>43545</v>
      </c>
      <c r="F1957" s="190">
        <v>5190</v>
      </c>
      <c r="G1957" s="34">
        <v>6490</v>
      </c>
      <c r="H1957" s="180">
        <v>6309</v>
      </c>
      <c r="I1957" s="34"/>
      <c r="J1957" s="192"/>
      <c r="K1957" s="182"/>
      <c r="L1957" s="182"/>
      <c r="M1957" s="182"/>
      <c r="N1957" s="182"/>
    </row>
    <row r="1958" spans="1:14" ht="15.75" customHeight="1" x14ac:dyDescent="0.3">
      <c r="A1958" s="34">
        <v>1957</v>
      </c>
      <c r="B1958" s="34">
        <v>3</v>
      </c>
      <c r="C1958" s="34">
        <v>104</v>
      </c>
      <c r="D1958" s="34">
        <v>7</v>
      </c>
      <c r="E1958" s="179">
        <v>43545</v>
      </c>
      <c r="F1958" s="190">
        <v>5258</v>
      </c>
      <c r="G1958" s="34">
        <v>8065</v>
      </c>
      <c r="H1958" s="180">
        <v>7621</v>
      </c>
      <c r="I1958" s="34"/>
      <c r="J1958" s="192"/>
      <c r="K1958" s="182"/>
      <c r="L1958" s="182"/>
      <c r="M1958" s="182"/>
      <c r="N1958" s="182"/>
    </row>
    <row r="1959" spans="1:14" ht="15.75" customHeight="1" x14ac:dyDescent="0.3">
      <c r="A1959" s="34">
        <v>1958</v>
      </c>
      <c r="B1959" s="34">
        <v>4</v>
      </c>
      <c r="C1959" s="34">
        <v>104</v>
      </c>
      <c r="D1959" s="34">
        <v>7</v>
      </c>
      <c r="E1959" s="179">
        <v>43545</v>
      </c>
      <c r="F1959" s="190">
        <v>5259</v>
      </c>
      <c r="G1959" s="34">
        <v>7916</v>
      </c>
      <c r="H1959" s="180">
        <v>7493</v>
      </c>
      <c r="I1959" s="34"/>
      <c r="J1959" s="191"/>
      <c r="K1959" s="182"/>
      <c r="L1959" s="182"/>
      <c r="M1959" s="182"/>
      <c r="N1959" s="182"/>
    </row>
    <row r="1960" spans="1:14" ht="15.75" customHeight="1" x14ac:dyDescent="0.3">
      <c r="A1960" s="34">
        <v>1959</v>
      </c>
      <c r="B1960" s="34">
        <v>5</v>
      </c>
      <c r="C1960" s="34">
        <v>126</v>
      </c>
      <c r="D1960" s="34">
        <v>7</v>
      </c>
      <c r="E1960" s="179">
        <v>43545</v>
      </c>
      <c r="F1960" s="190">
        <v>5236</v>
      </c>
      <c r="G1960" s="34">
        <v>8325</v>
      </c>
      <c r="H1960" s="180">
        <v>7857</v>
      </c>
      <c r="I1960" s="34"/>
      <c r="J1960" s="192"/>
      <c r="K1960" s="182"/>
      <c r="L1960" s="182"/>
      <c r="M1960" s="182"/>
      <c r="N1960" s="182"/>
    </row>
    <row r="1961" spans="1:14" ht="15.75" customHeight="1" x14ac:dyDescent="0.3">
      <c r="A1961" s="34">
        <v>1960</v>
      </c>
      <c r="B1961" s="34">
        <v>6</v>
      </c>
      <c r="C1961" s="34">
        <v>126</v>
      </c>
      <c r="D1961" s="34">
        <v>7</v>
      </c>
      <c r="E1961" s="179">
        <v>43545</v>
      </c>
      <c r="F1961" s="190">
        <v>5259</v>
      </c>
      <c r="G1961" s="34">
        <v>7850</v>
      </c>
      <c r="H1961" s="180">
        <v>7461</v>
      </c>
      <c r="I1961" s="34"/>
      <c r="J1961" s="192"/>
      <c r="K1961" s="182"/>
      <c r="L1961" s="182"/>
      <c r="M1961" s="182"/>
      <c r="N1961" s="182"/>
    </row>
    <row r="1962" spans="1:14" ht="15.75" customHeight="1" x14ac:dyDescent="0.3">
      <c r="A1962" s="34">
        <v>1961</v>
      </c>
      <c r="B1962" s="34">
        <v>7</v>
      </c>
      <c r="C1962" s="34">
        <v>129</v>
      </c>
      <c r="D1962" s="34">
        <v>7</v>
      </c>
      <c r="E1962" s="179">
        <v>43545</v>
      </c>
      <c r="F1962" s="190">
        <v>5232</v>
      </c>
      <c r="G1962" s="34">
        <v>6422</v>
      </c>
      <c r="H1962" s="180">
        <v>6253</v>
      </c>
      <c r="I1962" s="34"/>
      <c r="J1962" s="191"/>
      <c r="K1962" s="182"/>
      <c r="L1962" s="182"/>
      <c r="M1962" s="182"/>
      <c r="N1962" s="182"/>
    </row>
    <row r="1963" spans="1:14" ht="15.75" customHeight="1" x14ac:dyDescent="0.3">
      <c r="A1963" s="34">
        <v>1962</v>
      </c>
      <c r="B1963" s="34">
        <v>8</v>
      </c>
      <c r="C1963" s="34">
        <v>129</v>
      </c>
      <c r="D1963" s="34">
        <v>7</v>
      </c>
      <c r="E1963" s="179">
        <v>43545</v>
      </c>
      <c r="F1963" s="190">
        <v>5221</v>
      </c>
      <c r="G1963" s="34">
        <v>6557</v>
      </c>
      <c r="H1963" s="180">
        <v>6362</v>
      </c>
      <c r="I1963" s="34"/>
      <c r="J1963" s="192"/>
      <c r="K1963" s="182"/>
      <c r="L1963" s="182"/>
      <c r="M1963" s="182"/>
      <c r="N1963" s="182"/>
    </row>
    <row r="1964" spans="1:14" ht="15.75" customHeight="1" x14ac:dyDescent="0.3">
      <c r="A1964" s="34">
        <v>1963</v>
      </c>
      <c r="B1964" s="34">
        <v>9</v>
      </c>
      <c r="C1964" s="34">
        <v>130</v>
      </c>
      <c r="D1964" s="34">
        <v>7</v>
      </c>
      <c r="E1964" s="179">
        <v>43545</v>
      </c>
      <c r="F1964" s="190">
        <v>5188</v>
      </c>
      <c r="G1964" s="34">
        <v>7476</v>
      </c>
      <c r="H1964" s="180">
        <v>7136</v>
      </c>
      <c r="I1964" s="34"/>
      <c r="J1964" s="192"/>
      <c r="K1964" s="182"/>
      <c r="L1964" s="182"/>
      <c r="M1964" s="182"/>
      <c r="N1964" s="182"/>
    </row>
    <row r="1965" spans="1:14" ht="15.75" customHeight="1" x14ac:dyDescent="0.3">
      <c r="A1965" s="34">
        <v>1964</v>
      </c>
      <c r="B1965" s="34">
        <v>10</v>
      </c>
      <c r="C1965" s="34">
        <v>130</v>
      </c>
      <c r="D1965" s="34">
        <v>7</v>
      </c>
      <c r="E1965" s="179">
        <v>43545</v>
      </c>
      <c r="F1965" s="190">
        <v>5232</v>
      </c>
      <c r="G1965" s="34">
        <v>7424</v>
      </c>
      <c r="H1965" s="180">
        <v>7098</v>
      </c>
      <c r="I1965" s="34"/>
      <c r="J1965" s="191"/>
      <c r="K1965" s="182"/>
      <c r="L1965" s="182"/>
      <c r="M1965" s="182"/>
      <c r="N1965" s="182"/>
    </row>
    <row r="1966" spans="1:14" ht="15.75" customHeight="1" x14ac:dyDescent="0.3">
      <c r="A1966" s="34">
        <v>1965</v>
      </c>
      <c r="B1966" s="34">
        <v>11</v>
      </c>
      <c r="C1966" s="34">
        <v>143</v>
      </c>
      <c r="D1966" s="34">
        <v>7</v>
      </c>
      <c r="E1966" s="179">
        <v>43545</v>
      </c>
      <c r="F1966" s="190">
        <v>5213</v>
      </c>
      <c r="G1966" s="34">
        <v>7628</v>
      </c>
      <c r="H1966" s="180">
        <v>7248</v>
      </c>
      <c r="I1966" s="34"/>
      <c r="J1966" s="192"/>
      <c r="K1966" s="182"/>
      <c r="L1966" s="182"/>
      <c r="M1966" s="182"/>
      <c r="N1966" s="182"/>
    </row>
    <row r="1967" spans="1:14" ht="15.75" customHeight="1" x14ac:dyDescent="0.3">
      <c r="A1967" s="34">
        <v>1966</v>
      </c>
      <c r="B1967" s="34">
        <v>12</v>
      </c>
      <c r="C1967" s="34">
        <v>143</v>
      </c>
      <c r="D1967" s="34">
        <v>7</v>
      </c>
      <c r="E1967" s="179">
        <v>43545</v>
      </c>
      <c r="F1967" s="190">
        <v>5232</v>
      </c>
      <c r="G1967" s="34">
        <v>7695</v>
      </c>
      <c r="H1967" s="180">
        <v>7318</v>
      </c>
      <c r="I1967" s="34"/>
      <c r="J1967" s="192"/>
      <c r="K1967" s="182"/>
      <c r="L1967" s="182"/>
      <c r="M1967" s="182"/>
      <c r="N1967" s="182"/>
    </row>
    <row r="1968" spans="1:14" ht="15.75" customHeight="1" x14ac:dyDescent="0.3">
      <c r="A1968" s="34">
        <v>1967</v>
      </c>
      <c r="B1968" s="34">
        <v>13</v>
      </c>
      <c r="C1968" s="34">
        <v>147</v>
      </c>
      <c r="D1968" s="34">
        <v>7</v>
      </c>
      <c r="E1968" s="179">
        <v>43545</v>
      </c>
      <c r="F1968" s="190">
        <v>5314</v>
      </c>
      <c r="G1968" s="34">
        <v>8132</v>
      </c>
      <c r="H1968" s="180">
        <v>7718</v>
      </c>
      <c r="I1968" s="34"/>
      <c r="J1968" s="191"/>
      <c r="K1968" s="182"/>
      <c r="L1968" s="182"/>
      <c r="M1968" s="182"/>
      <c r="N1968" s="182"/>
    </row>
    <row r="1969" spans="1:14" ht="15.75" customHeight="1" x14ac:dyDescent="0.3">
      <c r="A1969" s="34">
        <v>1968</v>
      </c>
      <c r="B1969" s="34">
        <v>14</v>
      </c>
      <c r="C1969" s="34">
        <v>147</v>
      </c>
      <c r="D1969" s="34">
        <v>7</v>
      </c>
      <c r="E1969" s="179">
        <v>43545</v>
      </c>
      <c r="F1969" s="190">
        <v>5249</v>
      </c>
      <c r="G1969" s="34">
        <v>7952</v>
      </c>
      <c r="H1969" s="180">
        <v>7548</v>
      </c>
      <c r="I1969" s="34"/>
      <c r="J1969" s="192"/>
      <c r="K1969" s="182"/>
      <c r="L1969" s="182"/>
      <c r="M1969" s="182"/>
      <c r="N1969" s="182"/>
    </row>
    <row r="1970" spans="1:14" ht="15.75" customHeight="1" x14ac:dyDescent="0.3">
      <c r="A1970" s="34">
        <v>1969</v>
      </c>
      <c r="B1970" s="34">
        <v>15</v>
      </c>
      <c r="C1970" s="34">
        <v>148</v>
      </c>
      <c r="D1970" s="34">
        <v>7</v>
      </c>
      <c r="E1970" s="179">
        <v>43545</v>
      </c>
      <c r="F1970" s="190">
        <v>5231</v>
      </c>
      <c r="G1970" s="34">
        <v>6898</v>
      </c>
      <c r="H1970" s="180">
        <v>6654</v>
      </c>
      <c r="I1970" s="34"/>
      <c r="J1970" s="192"/>
      <c r="K1970" s="182"/>
      <c r="L1970" s="182"/>
      <c r="M1970" s="182"/>
      <c r="N1970" s="182"/>
    </row>
    <row r="1971" spans="1:14" ht="15.75" customHeight="1" x14ac:dyDescent="0.3">
      <c r="A1971" s="34">
        <v>1970</v>
      </c>
      <c r="B1971" s="34">
        <v>16</v>
      </c>
      <c r="C1971" s="34">
        <v>148</v>
      </c>
      <c r="D1971" s="34">
        <v>7</v>
      </c>
      <c r="E1971" s="179">
        <v>43545</v>
      </c>
      <c r="F1971" s="190">
        <v>5280</v>
      </c>
      <c r="G1971" s="34">
        <v>7036</v>
      </c>
      <c r="H1971" s="180">
        <v>6778</v>
      </c>
      <c r="I1971" s="34"/>
      <c r="J1971" s="191"/>
      <c r="K1971" s="182"/>
      <c r="L1971" s="182"/>
      <c r="M1971" s="182"/>
      <c r="N1971" s="182"/>
    </row>
    <row r="1972" spans="1:14" ht="15.75" customHeight="1" x14ac:dyDescent="0.3">
      <c r="A1972" s="34">
        <v>1971</v>
      </c>
      <c r="B1972" s="34">
        <v>17</v>
      </c>
      <c r="C1972" s="34">
        <v>152</v>
      </c>
      <c r="D1972" s="34">
        <v>7</v>
      </c>
      <c r="E1972" s="179">
        <v>43545</v>
      </c>
      <c r="F1972" s="190">
        <v>5275</v>
      </c>
      <c r="G1972" s="34">
        <v>8691</v>
      </c>
      <c r="H1972" s="180">
        <v>8159</v>
      </c>
      <c r="I1972" s="34"/>
      <c r="J1972" s="192"/>
      <c r="K1972" s="182"/>
      <c r="L1972" s="182"/>
      <c r="M1972" s="182"/>
      <c r="N1972" s="182"/>
    </row>
    <row r="1973" spans="1:14" ht="15.75" customHeight="1" x14ac:dyDescent="0.3">
      <c r="A1973" s="34">
        <v>1972</v>
      </c>
      <c r="B1973" s="34">
        <v>18</v>
      </c>
      <c r="C1973" s="34">
        <v>152</v>
      </c>
      <c r="D1973" s="34">
        <v>7</v>
      </c>
      <c r="E1973" s="179">
        <v>43545</v>
      </c>
      <c r="F1973" s="190">
        <v>5205</v>
      </c>
      <c r="G1973" s="34">
        <v>8472</v>
      </c>
      <c r="H1973" s="180">
        <v>7965</v>
      </c>
      <c r="I1973" s="34"/>
      <c r="J1973" s="192"/>
      <c r="K1973" s="182"/>
      <c r="L1973" s="182"/>
      <c r="M1973" s="182"/>
      <c r="N1973" s="182"/>
    </row>
    <row r="1974" spans="1:14" ht="15.75" customHeight="1" x14ac:dyDescent="0.3">
      <c r="A1974" s="34">
        <v>1973</v>
      </c>
      <c r="B1974" s="34">
        <v>19</v>
      </c>
      <c r="C1974" s="34">
        <v>155</v>
      </c>
      <c r="D1974" s="34">
        <v>7</v>
      </c>
      <c r="E1974" s="179">
        <v>43545</v>
      </c>
      <c r="F1974" s="190">
        <v>5229</v>
      </c>
      <c r="G1974" s="34">
        <v>7315</v>
      </c>
      <c r="H1974" s="180">
        <v>6905</v>
      </c>
      <c r="I1974" s="34"/>
      <c r="J1974" s="191"/>
      <c r="K1974" s="182"/>
      <c r="L1974" s="182"/>
      <c r="M1974" s="182"/>
      <c r="N1974" s="182"/>
    </row>
    <row r="1975" spans="1:14" ht="15.75" customHeight="1" x14ac:dyDescent="0.3">
      <c r="A1975" s="34">
        <v>1974</v>
      </c>
      <c r="B1975" s="34">
        <v>20</v>
      </c>
      <c r="C1975" s="34">
        <v>155</v>
      </c>
      <c r="D1975" s="34">
        <v>7</v>
      </c>
      <c r="E1975" s="179">
        <v>43545</v>
      </c>
      <c r="F1975" s="190">
        <v>5190</v>
      </c>
      <c r="G1975" s="34">
        <v>7245</v>
      </c>
      <c r="H1975" s="180">
        <v>6808</v>
      </c>
      <c r="I1975" s="34"/>
      <c r="J1975" s="192"/>
      <c r="K1975" s="182"/>
      <c r="L1975" s="182"/>
      <c r="M1975" s="182"/>
      <c r="N1975" s="182"/>
    </row>
    <row r="1976" spans="1:14" ht="15.75" customHeight="1" x14ac:dyDescent="0.3">
      <c r="A1976" s="34">
        <v>1975</v>
      </c>
      <c r="B1976" s="34">
        <v>21</v>
      </c>
      <c r="C1976" s="34">
        <v>156</v>
      </c>
      <c r="D1976" s="34">
        <v>7</v>
      </c>
      <c r="E1976" s="179">
        <v>43545</v>
      </c>
      <c r="F1976" s="190">
        <v>5224</v>
      </c>
      <c r="G1976" s="34">
        <v>8819</v>
      </c>
      <c r="H1976" s="180">
        <v>8267</v>
      </c>
      <c r="I1976" s="34"/>
      <c r="J1976" s="192"/>
      <c r="K1976" s="182"/>
      <c r="L1976" s="182"/>
      <c r="M1976" s="182"/>
      <c r="N1976" s="182"/>
    </row>
    <row r="1977" spans="1:14" ht="15.75" customHeight="1" x14ac:dyDescent="0.3">
      <c r="A1977" s="34">
        <v>1976</v>
      </c>
      <c r="B1977" s="34">
        <v>22</v>
      </c>
      <c r="C1977" s="34">
        <v>156</v>
      </c>
      <c r="D1977" s="34">
        <v>7</v>
      </c>
      <c r="E1977" s="179">
        <v>43545</v>
      </c>
      <c r="F1977" s="190">
        <v>5276</v>
      </c>
      <c r="G1977" s="34">
        <v>8704</v>
      </c>
      <c r="H1977" s="180">
        <v>8178</v>
      </c>
      <c r="I1977" s="34"/>
      <c r="J1977" s="191"/>
      <c r="K1977" s="182"/>
      <c r="L1977" s="182"/>
      <c r="M1977" s="182"/>
      <c r="N1977" s="182"/>
    </row>
    <row r="1978" spans="1:14" ht="15.75" customHeight="1" x14ac:dyDescent="0.3">
      <c r="A1978" s="34">
        <v>1977</v>
      </c>
      <c r="B1978" s="34">
        <v>23</v>
      </c>
      <c r="C1978" s="34">
        <v>157</v>
      </c>
      <c r="D1978" s="34">
        <v>7</v>
      </c>
      <c r="E1978" s="179">
        <v>43545</v>
      </c>
      <c r="F1978" s="190">
        <v>5261</v>
      </c>
      <c r="G1978" s="34">
        <v>7837</v>
      </c>
      <c r="H1978" s="180">
        <v>7441</v>
      </c>
      <c r="I1978" s="34"/>
      <c r="J1978" s="192"/>
      <c r="K1978" s="182"/>
      <c r="L1978" s="182"/>
      <c r="M1978" s="182"/>
      <c r="N1978" s="182"/>
    </row>
    <row r="1979" spans="1:14" ht="15.75" customHeight="1" x14ac:dyDescent="0.3">
      <c r="A1979" s="34">
        <v>1978</v>
      </c>
      <c r="B1979" s="34">
        <v>24</v>
      </c>
      <c r="C1979" s="34">
        <v>157</v>
      </c>
      <c r="D1979" s="34">
        <v>7</v>
      </c>
      <c r="E1979" s="179">
        <v>43545</v>
      </c>
      <c r="F1979" s="190">
        <v>5196</v>
      </c>
      <c r="G1979" s="34">
        <v>7723</v>
      </c>
      <c r="H1979" s="180">
        <v>7334</v>
      </c>
      <c r="I1979" s="34"/>
      <c r="J1979" s="192"/>
      <c r="K1979" s="182"/>
      <c r="L1979" s="182"/>
      <c r="M1979" s="182"/>
      <c r="N1979" s="182"/>
    </row>
    <row r="1980" spans="1:14" ht="15.75" customHeight="1" x14ac:dyDescent="0.3">
      <c r="A1980" s="34">
        <v>1979</v>
      </c>
      <c r="B1980" s="34">
        <v>25</v>
      </c>
      <c r="C1980" s="34">
        <v>159</v>
      </c>
      <c r="D1980" s="34">
        <v>7</v>
      </c>
      <c r="E1980" s="179">
        <v>43545</v>
      </c>
      <c r="F1980" s="190">
        <v>5238</v>
      </c>
      <c r="G1980" s="34">
        <v>7850</v>
      </c>
      <c r="H1980" s="180">
        <v>7365</v>
      </c>
      <c r="I1980" s="34"/>
      <c r="J1980" s="191"/>
      <c r="K1980" s="182"/>
      <c r="L1980" s="182"/>
      <c r="M1980" s="182"/>
      <c r="N1980" s="182"/>
    </row>
    <row r="1981" spans="1:14" ht="15.75" customHeight="1" x14ac:dyDescent="0.3">
      <c r="A1981" s="34">
        <v>1980</v>
      </c>
      <c r="B1981" s="34">
        <v>26</v>
      </c>
      <c r="C1981" s="34">
        <v>159</v>
      </c>
      <c r="D1981" s="34">
        <v>7</v>
      </c>
      <c r="E1981" s="179">
        <v>43545</v>
      </c>
      <c r="F1981" s="190">
        <v>5207</v>
      </c>
      <c r="G1981" s="34">
        <v>7733</v>
      </c>
      <c r="H1981" s="180">
        <v>7259</v>
      </c>
      <c r="I1981" s="34"/>
      <c r="J1981" s="192"/>
      <c r="K1981" s="182"/>
      <c r="L1981" s="182"/>
      <c r="M1981" s="182"/>
      <c r="N1981" s="182"/>
    </row>
    <row r="1982" spans="1:14" ht="15.75" customHeight="1" x14ac:dyDescent="0.3">
      <c r="A1982" s="34">
        <v>1981</v>
      </c>
      <c r="B1982" s="34">
        <v>27</v>
      </c>
      <c r="C1982" s="34">
        <v>162</v>
      </c>
      <c r="D1982" s="34">
        <v>7</v>
      </c>
      <c r="E1982" s="179">
        <v>43545</v>
      </c>
      <c r="F1982" s="190">
        <v>5236</v>
      </c>
      <c r="G1982" s="34">
        <v>8288</v>
      </c>
      <c r="H1982" s="180">
        <v>7840</v>
      </c>
      <c r="I1982" s="34"/>
      <c r="J1982" s="192"/>
      <c r="K1982" s="182"/>
      <c r="L1982" s="182"/>
      <c r="M1982" s="182"/>
      <c r="N1982" s="182"/>
    </row>
    <row r="1983" spans="1:14" ht="15.75" customHeight="1" x14ac:dyDescent="0.3">
      <c r="A1983" s="34">
        <v>1982</v>
      </c>
      <c r="B1983" s="34">
        <v>28</v>
      </c>
      <c r="C1983" s="34">
        <v>162</v>
      </c>
      <c r="D1983" s="34">
        <v>7</v>
      </c>
      <c r="E1983" s="179">
        <v>43545</v>
      </c>
      <c r="F1983" s="190">
        <v>5216</v>
      </c>
      <c r="G1983" s="34">
        <v>8218</v>
      </c>
      <c r="H1983" s="180">
        <v>7766</v>
      </c>
      <c r="I1983" s="34"/>
      <c r="J1983" s="191"/>
      <c r="K1983" s="182"/>
      <c r="L1983" s="182"/>
      <c r="M1983" s="182"/>
      <c r="N1983" s="182"/>
    </row>
    <row r="1984" spans="1:14" ht="15.75" customHeight="1" x14ac:dyDescent="0.3">
      <c r="A1984" s="34">
        <v>1983</v>
      </c>
      <c r="B1984" s="34">
        <v>29</v>
      </c>
      <c r="C1984" s="34">
        <v>163</v>
      </c>
      <c r="D1984" s="34">
        <v>7</v>
      </c>
      <c r="E1984" s="179">
        <v>43545</v>
      </c>
      <c r="F1984" s="190">
        <v>5292</v>
      </c>
      <c r="G1984" s="34">
        <v>7699</v>
      </c>
      <c r="H1984" s="180">
        <v>7355</v>
      </c>
      <c r="I1984" s="34"/>
      <c r="J1984" s="192"/>
      <c r="K1984" s="182"/>
      <c r="L1984" s="182"/>
      <c r="M1984" s="182"/>
      <c r="N1984" s="182"/>
    </row>
    <row r="1985" spans="1:14" ht="15.75" customHeight="1" x14ac:dyDescent="0.3">
      <c r="A1985" s="34">
        <v>1984</v>
      </c>
      <c r="B1985" s="34">
        <v>30</v>
      </c>
      <c r="C1985" s="34">
        <v>163</v>
      </c>
      <c r="D1985" s="34">
        <v>7</v>
      </c>
      <c r="E1985" s="179">
        <v>43545</v>
      </c>
      <c r="F1985" s="190">
        <v>5244</v>
      </c>
      <c r="G1985" s="34">
        <v>7446</v>
      </c>
      <c r="H1985" s="180">
        <v>7122</v>
      </c>
      <c r="I1985" s="34"/>
      <c r="J1985" s="192"/>
      <c r="K1985" s="182"/>
      <c r="L1985" s="182"/>
      <c r="M1985" s="182"/>
      <c r="N1985" s="182"/>
    </row>
    <row r="1986" spans="1:14" ht="15.75" customHeight="1" x14ac:dyDescent="0.3">
      <c r="A1986" s="34">
        <v>1985</v>
      </c>
      <c r="B1986" s="34">
        <v>31</v>
      </c>
      <c r="C1986" s="34">
        <v>164</v>
      </c>
      <c r="D1986" s="34">
        <v>7</v>
      </c>
      <c r="E1986" s="179">
        <v>43545</v>
      </c>
      <c r="F1986" s="190">
        <v>5227</v>
      </c>
      <c r="G1986" s="34">
        <v>7618</v>
      </c>
      <c r="H1986" s="180">
        <v>7273</v>
      </c>
      <c r="I1986" s="34"/>
      <c r="J1986" s="191"/>
      <c r="K1986" s="182"/>
      <c r="L1986" s="182"/>
      <c r="M1986" s="182"/>
      <c r="N1986" s="182"/>
    </row>
    <row r="1987" spans="1:14" ht="15.75" customHeight="1" x14ac:dyDescent="0.3">
      <c r="A1987" s="34">
        <v>1986</v>
      </c>
      <c r="B1987" s="34">
        <v>32</v>
      </c>
      <c r="C1987" s="34">
        <v>164</v>
      </c>
      <c r="D1987" s="34">
        <v>7</v>
      </c>
      <c r="E1987" s="179">
        <v>43545</v>
      </c>
      <c r="F1987" s="190">
        <v>5214</v>
      </c>
      <c r="G1987" s="34">
        <v>7515</v>
      </c>
      <c r="H1987" s="180">
        <v>7175</v>
      </c>
      <c r="I1987" s="34"/>
      <c r="J1987" s="192"/>
      <c r="K1987" s="182"/>
      <c r="L1987" s="182"/>
      <c r="M1987" s="182"/>
      <c r="N1987" s="182"/>
    </row>
    <row r="1988" spans="1:14" ht="15.75" customHeight="1" x14ac:dyDescent="0.3">
      <c r="A1988" s="34">
        <v>1987</v>
      </c>
      <c r="B1988" s="34">
        <v>33</v>
      </c>
      <c r="C1988" s="34">
        <v>165</v>
      </c>
      <c r="D1988" s="34">
        <v>7</v>
      </c>
      <c r="E1988" s="179">
        <v>43545</v>
      </c>
      <c r="F1988" s="190">
        <v>5203</v>
      </c>
      <c r="G1988" s="34">
        <v>7492</v>
      </c>
      <c r="H1988" s="180">
        <v>7115</v>
      </c>
      <c r="I1988" s="34"/>
      <c r="J1988" s="192"/>
      <c r="K1988" s="182"/>
      <c r="L1988" s="182"/>
      <c r="M1988" s="182"/>
      <c r="N1988" s="182"/>
    </row>
    <row r="1989" spans="1:14" ht="15.75" customHeight="1" x14ac:dyDescent="0.3">
      <c r="A1989" s="34">
        <v>1988</v>
      </c>
      <c r="B1989" s="34">
        <v>34</v>
      </c>
      <c r="C1989" s="34">
        <v>165</v>
      </c>
      <c r="D1989" s="34">
        <v>7</v>
      </c>
      <c r="E1989" s="179">
        <v>43545</v>
      </c>
      <c r="F1989" s="190">
        <v>5191</v>
      </c>
      <c r="G1989" s="34">
        <v>7374</v>
      </c>
      <c r="H1989" s="180">
        <v>7020</v>
      </c>
      <c r="I1989" s="34"/>
      <c r="J1989" s="191"/>
      <c r="K1989" s="182"/>
      <c r="L1989" s="182"/>
      <c r="M1989" s="182"/>
      <c r="N1989" s="182"/>
    </row>
    <row r="1990" spans="1:14" ht="15.75" customHeight="1" x14ac:dyDescent="0.3">
      <c r="A1990" s="34">
        <v>1989</v>
      </c>
      <c r="B1990" s="34">
        <v>35</v>
      </c>
      <c r="C1990" s="34">
        <v>167</v>
      </c>
      <c r="D1990" s="34">
        <v>7</v>
      </c>
      <c r="E1990" s="179">
        <v>43545</v>
      </c>
      <c r="F1990" s="190">
        <v>5280</v>
      </c>
      <c r="G1990" s="34">
        <v>7440</v>
      </c>
      <c r="H1990" s="180">
        <v>7089</v>
      </c>
      <c r="I1990" s="34"/>
      <c r="J1990" s="192"/>
      <c r="K1990" s="182"/>
      <c r="L1990" s="182"/>
      <c r="M1990" s="182"/>
      <c r="N1990" s="182"/>
    </row>
    <row r="1991" spans="1:14" ht="15.75" customHeight="1" x14ac:dyDescent="0.3">
      <c r="A1991" s="34">
        <v>1990</v>
      </c>
      <c r="B1991" s="34">
        <v>36</v>
      </c>
      <c r="C1991" s="34">
        <v>167</v>
      </c>
      <c r="D1991" s="34">
        <v>7</v>
      </c>
      <c r="E1991" s="179">
        <v>43545</v>
      </c>
      <c r="F1991" s="190">
        <v>5219</v>
      </c>
      <c r="G1991" s="34">
        <v>7395</v>
      </c>
      <c r="H1991" s="180">
        <v>7045</v>
      </c>
      <c r="I1991" s="34"/>
      <c r="J1991" s="192"/>
      <c r="K1991" s="182"/>
      <c r="L1991" s="182"/>
      <c r="M1991" s="182"/>
      <c r="N1991" s="182"/>
    </row>
    <row r="1992" spans="1:14" ht="15.75" customHeight="1" x14ac:dyDescent="0.3">
      <c r="A1992" s="34">
        <v>1991</v>
      </c>
      <c r="B1992" s="34">
        <v>37</v>
      </c>
      <c r="C1992" s="34">
        <v>168</v>
      </c>
      <c r="D1992" s="34">
        <v>7</v>
      </c>
      <c r="E1992" s="179">
        <v>43545</v>
      </c>
      <c r="F1992" s="190">
        <v>5225</v>
      </c>
      <c r="G1992" s="34">
        <v>8451</v>
      </c>
      <c r="H1992" s="180">
        <v>7964</v>
      </c>
      <c r="I1992" s="34"/>
      <c r="J1992" s="191"/>
      <c r="K1992" s="182"/>
      <c r="L1992" s="182"/>
      <c r="M1992" s="182"/>
      <c r="N1992" s="182"/>
    </row>
    <row r="1993" spans="1:14" ht="15.75" customHeight="1" x14ac:dyDescent="0.3">
      <c r="A1993" s="34">
        <v>1992</v>
      </c>
      <c r="B1993" s="34">
        <v>38</v>
      </c>
      <c r="C1993" s="34">
        <v>168</v>
      </c>
      <c r="D1993" s="34">
        <v>7</v>
      </c>
      <c r="E1993" s="179">
        <v>43545</v>
      </c>
      <c r="F1993" s="190">
        <v>5241</v>
      </c>
      <c r="G1993" s="34">
        <v>8374</v>
      </c>
      <c r="H1993" s="180">
        <v>7886</v>
      </c>
      <c r="I1993" s="34"/>
      <c r="J1993" s="192"/>
      <c r="K1993" s="182"/>
      <c r="L1993" s="182"/>
      <c r="M1993" s="182"/>
      <c r="N1993" s="182"/>
    </row>
    <row r="1994" spans="1:14" ht="15.75" customHeight="1" x14ac:dyDescent="0.3">
      <c r="A1994" s="34">
        <v>1993</v>
      </c>
      <c r="B1994" s="34">
        <v>39</v>
      </c>
      <c r="C1994" s="34">
        <v>169</v>
      </c>
      <c r="D1994" s="34">
        <v>7</v>
      </c>
      <c r="E1994" s="179">
        <v>43545</v>
      </c>
      <c r="F1994" s="190">
        <v>5245</v>
      </c>
      <c r="G1994" s="34">
        <v>8109</v>
      </c>
      <c r="H1994" s="180">
        <v>7596</v>
      </c>
      <c r="I1994" s="34"/>
      <c r="J1994" s="192"/>
      <c r="K1994" s="182"/>
      <c r="L1994" s="182"/>
      <c r="M1994" s="182"/>
      <c r="N1994" s="182"/>
    </row>
    <row r="1995" spans="1:14" ht="15.75" customHeight="1" x14ac:dyDescent="0.3">
      <c r="A1995" s="34">
        <v>1994</v>
      </c>
      <c r="B1995" s="34">
        <v>40</v>
      </c>
      <c r="C1995" s="34">
        <v>169</v>
      </c>
      <c r="D1995" s="34">
        <v>7</v>
      </c>
      <c r="E1995" s="179">
        <v>43545</v>
      </c>
      <c r="F1995" s="190">
        <v>5216</v>
      </c>
      <c r="G1995" s="34">
        <v>8146</v>
      </c>
      <c r="H1995" s="180">
        <v>7594</v>
      </c>
      <c r="I1995" s="34"/>
      <c r="J1995" s="191"/>
      <c r="K1995" s="182"/>
      <c r="L1995" s="182"/>
      <c r="M1995" s="182"/>
      <c r="N1995" s="182"/>
    </row>
    <row r="1996" spans="1:14" ht="15.75" customHeight="1" x14ac:dyDescent="0.3">
      <c r="A1996" s="34">
        <v>1995</v>
      </c>
      <c r="B1996" s="34">
        <v>41</v>
      </c>
      <c r="C1996" s="34">
        <v>171</v>
      </c>
      <c r="D1996" s="34">
        <v>7</v>
      </c>
      <c r="E1996" s="179">
        <v>43545</v>
      </c>
      <c r="F1996" s="190">
        <v>5264</v>
      </c>
      <c r="G1996" s="34"/>
      <c r="H1996" s="180"/>
      <c r="I1996" s="34"/>
      <c r="J1996" s="192"/>
      <c r="K1996" s="182"/>
      <c r="L1996" s="182"/>
      <c r="M1996" s="182"/>
      <c r="N1996" s="182"/>
    </row>
    <row r="1997" spans="1:14" ht="15.75" customHeight="1" x14ac:dyDescent="0.3">
      <c r="A1997" s="34">
        <v>1996</v>
      </c>
      <c r="B1997" s="34">
        <v>42</v>
      </c>
      <c r="C1997" s="34">
        <v>171</v>
      </c>
      <c r="D1997" s="34">
        <v>7</v>
      </c>
      <c r="E1997" s="179">
        <v>43545</v>
      </c>
      <c r="F1997" s="190">
        <v>5270</v>
      </c>
      <c r="G1997" s="34"/>
      <c r="H1997" s="180"/>
      <c r="I1997" s="34"/>
      <c r="J1997" s="192"/>
      <c r="K1997" s="182"/>
      <c r="L1997" s="182"/>
      <c r="M1997" s="182"/>
      <c r="N1997" s="182"/>
    </row>
    <row r="1998" spans="1:14" ht="15.75" customHeight="1" x14ac:dyDescent="0.3">
      <c r="A1998" s="34">
        <v>1997</v>
      </c>
      <c r="B1998" s="34">
        <v>43</v>
      </c>
      <c r="C1998" s="34">
        <v>176</v>
      </c>
      <c r="D1998" s="34">
        <v>7</v>
      </c>
      <c r="E1998" s="179">
        <v>43545</v>
      </c>
      <c r="F1998" s="190">
        <v>5211</v>
      </c>
      <c r="G1998" s="34">
        <v>7378</v>
      </c>
      <c r="H1998" s="180">
        <v>7042</v>
      </c>
      <c r="I1998" s="34"/>
      <c r="J1998" s="191"/>
      <c r="K1998" s="182"/>
      <c r="L1998" s="182"/>
      <c r="M1998" s="182"/>
      <c r="N1998" s="182"/>
    </row>
    <row r="1999" spans="1:14" ht="15.75" customHeight="1" x14ac:dyDescent="0.3">
      <c r="A1999" s="34">
        <v>1998</v>
      </c>
      <c r="B1999" s="34">
        <v>44</v>
      </c>
      <c r="C1999" s="34">
        <v>176</v>
      </c>
      <c r="D1999" s="34">
        <v>7</v>
      </c>
      <c r="E1999" s="179">
        <v>43545</v>
      </c>
      <c r="F1999" s="190">
        <v>5218</v>
      </c>
      <c r="G1999" s="34">
        <v>7720</v>
      </c>
      <c r="H1999" s="180">
        <v>7328</v>
      </c>
      <c r="I1999" s="34"/>
      <c r="J1999" s="192"/>
      <c r="K1999" s="182"/>
      <c r="L1999" s="182"/>
      <c r="M1999" s="182"/>
      <c r="N1999" s="182"/>
    </row>
    <row r="2000" spans="1:14" ht="15.75" customHeight="1" x14ac:dyDescent="0.3">
      <c r="A2000" s="34">
        <v>1999</v>
      </c>
      <c r="B2000" s="34">
        <v>45</v>
      </c>
      <c r="C2000" s="34">
        <v>178</v>
      </c>
      <c r="D2000" s="34">
        <v>7</v>
      </c>
      <c r="E2000" s="179">
        <v>43545</v>
      </c>
      <c r="F2000" s="190">
        <v>5211</v>
      </c>
      <c r="G2000" s="34">
        <v>7812</v>
      </c>
      <c r="H2000" s="180">
        <v>7339</v>
      </c>
      <c r="I2000" s="34"/>
      <c r="J2000" s="192"/>
      <c r="K2000" s="182"/>
      <c r="L2000" s="182"/>
      <c r="M2000" s="182"/>
      <c r="N2000" s="182"/>
    </row>
    <row r="2001" spans="1:14" ht="15.75" customHeight="1" x14ac:dyDescent="0.3">
      <c r="A2001" s="34">
        <v>2000</v>
      </c>
      <c r="B2001" s="34">
        <v>46</v>
      </c>
      <c r="C2001" s="34">
        <v>178</v>
      </c>
      <c r="D2001" s="34">
        <v>7</v>
      </c>
      <c r="E2001" s="179">
        <v>43545</v>
      </c>
      <c r="F2001" s="190">
        <v>5260</v>
      </c>
      <c r="G2001" s="34">
        <v>7992</v>
      </c>
      <c r="H2001" s="180">
        <v>7484</v>
      </c>
      <c r="I2001" s="34"/>
      <c r="J2001" s="191"/>
      <c r="K2001" s="182"/>
      <c r="L2001" s="182"/>
      <c r="M2001" s="182"/>
      <c r="N2001" s="182"/>
    </row>
    <row r="2002" spans="1:14" ht="15.75" customHeight="1" x14ac:dyDescent="0.3">
      <c r="A2002" s="34">
        <v>2001</v>
      </c>
      <c r="B2002" s="34">
        <v>47</v>
      </c>
      <c r="C2002" s="34">
        <v>182</v>
      </c>
      <c r="D2002" s="34">
        <v>7</v>
      </c>
      <c r="E2002" s="179">
        <v>43545</v>
      </c>
      <c r="F2002" s="190">
        <v>5258</v>
      </c>
      <c r="G2002" s="34">
        <v>8123</v>
      </c>
      <c r="H2002" s="180">
        <v>7604</v>
      </c>
      <c r="I2002" s="34"/>
      <c r="J2002" s="192"/>
      <c r="K2002" s="182"/>
      <c r="L2002" s="182"/>
      <c r="M2002" s="182"/>
      <c r="N2002" s="182"/>
    </row>
    <row r="2003" spans="1:14" ht="15.75" customHeight="1" x14ac:dyDescent="0.3">
      <c r="A2003" s="34">
        <v>2002</v>
      </c>
      <c r="B2003" s="34">
        <v>48</v>
      </c>
      <c r="C2003" s="34">
        <v>182</v>
      </c>
      <c r="D2003" s="34">
        <v>7</v>
      </c>
      <c r="E2003" s="179">
        <v>43545</v>
      </c>
      <c r="F2003" s="190">
        <v>5245</v>
      </c>
      <c r="G2003" s="34">
        <v>8280</v>
      </c>
      <c r="H2003" s="180">
        <v>7730</v>
      </c>
      <c r="I2003" s="34"/>
      <c r="J2003" s="192"/>
      <c r="K2003" s="182"/>
      <c r="L2003" s="182"/>
      <c r="M2003" s="182"/>
      <c r="N2003" s="182"/>
    </row>
    <row r="2004" spans="1:14" ht="15.75" customHeight="1" x14ac:dyDescent="0.3">
      <c r="A2004" s="34">
        <v>2003</v>
      </c>
      <c r="B2004" s="34">
        <v>49</v>
      </c>
      <c r="C2004" s="34">
        <v>183</v>
      </c>
      <c r="D2004" s="34">
        <v>7</v>
      </c>
      <c r="E2004" s="179">
        <v>43545</v>
      </c>
      <c r="F2004" s="190">
        <v>5203</v>
      </c>
      <c r="G2004" s="34">
        <v>8087</v>
      </c>
      <c r="H2004" s="180">
        <v>7625</v>
      </c>
      <c r="I2004" s="34"/>
      <c r="J2004" s="191"/>
      <c r="K2004" s="182"/>
      <c r="L2004" s="182"/>
      <c r="M2004" s="182"/>
      <c r="N2004" s="182"/>
    </row>
    <row r="2005" spans="1:14" ht="15.75" customHeight="1" x14ac:dyDescent="0.3">
      <c r="A2005" s="34">
        <v>2004</v>
      </c>
      <c r="B2005" s="34">
        <v>50</v>
      </c>
      <c r="C2005" s="34">
        <v>183</v>
      </c>
      <c r="D2005" s="34">
        <v>7</v>
      </c>
      <c r="E2005" s="179">
        <v>43545</v>
      </c>
      <c r="F2005" s="190">
        <v>5251</v>
      </c>
      <c r="G2005" s="34">
        <v>8140</v>
      </c>
      <c r="H2005" s="180">
        <v>7673</v>
      </c>
      <c r="I2005" s="34"/>
      <c r="J2005" s="192"/>
      <c r="K2005" s="182"/>
      <c r="L2005" s="182"/>
      <c r="M2005" s="182"/>
      <c r="N2005" s="182"/>
    </row>
    <row r="2006" spans="1:14" ht="15.75" customHeight="1" x14ac:dyDescent="0.3">
      <c r="A2006" s="34">
        <v>2005</v>
      </c>
      <c r="B2006" s="34">
        <v>51</v>
      </c>
      <c r="C2006" s="34">
        <v>187</v>
      </c>
      <c r="D2006" s="34">
        <v>7</v>
      </c>
      <c r="E2006" s="179">
        <v>43545</v>
      </c>
      <c r="F2006" s="190">
        <v>5234</v>
      </c>
      <c r="G2006" s="34">
        <v>8207</v>
      </c>
      <c r="H2006" s="180">
        <v>7789</v>
      </c>
      <c r="I2006" s="34"/>
      <c r="J2006" s="192"/>
      <c r="K2006" s="182"/>
      <c r="L2006" s="182"/>
      <c r="M2006" s="182"/>
      <c r="N2006" s="182"/>
    </row>
    <row r="2007" spans="1:14" ht="15.75" customHeight="1" x14ac:dyDescent="0.3">
      <c r="A2007" s="34">
        <v>2006</v>
      </c>
      <c r="B2007" s="34">
        <v>52</v>
      </c>
      <c r="C2007" s="34">
        <v>187</v>
      </c>
      <c r="D2007" s="34">
        <v>7</v>
      </c>
      <c r="E2007" s="179">
        <v>43545</v>
      </c>
      <c r="F2007" s="190">
        <v>5234</v>
      </c>
      <c r="G2007" s="34">
        <v>8135</v>
      </c>
      <c r="H2007" s="180">
        <v>7719</v>
      </c>
      <c r="I2007" s="34"/>
      <c r="J2007" s="191"/>
      <c r="K2007" s="182"/>
      <c r="L2007" s="182"/>
      <c r="M2007" s="182"/>
      <c r="N2007" s="182"/>
    </row>
    <row r="2008" spans="1:14" ht="15.75" customHeight="1" x14ac:dyDescent="0.3">
      <c r="A2008" s="34">
        <v>2007</v>
      </c>
      <c r="B2008" s="34">
        <v>53</v>
      </c>
      <c r="C2008" s="34">
        <v>188</v>
      </c>
      <c r="D2008" s="34">
        <v>7</v>
      </c>
      <c r="E2008" s="179">
        <v>43545</v>
      </c>
      <c r="F2008" s="190">
        <v>5232</v>
      </c>
      <c r="G2008" s="34">
        <v>7842</v>
      </c>
      <c r="H2008" s="180">
        <v>7289</v>
      </c>
      <c r="I2008" s="34"/>
      <c r="J2008" s="192"/>
      <c r="K2008" s="182"/>
      <c r="L2008" s="182"/>
      <c r="M2008" s="182"/>
      <c r="N2008" s="182"/>
    </row>
    <row r="2009" spans="1:14" ht="15.75" customHeight="1" x14ac:dyDescent="0.3">
      <c r="A2009" s="34">
        <v>2008</v>
      </c>
      <c r="B2009" s="34">
        <v>54</v>
      </c>
      <c r="C2009" s="34">
        <v>188</v>
      </c>
      <c r="D2009" s="34">
        <v>7</v>
      </c>
      <c r="E2009" s="179">
        <v>43545</v>
      </c>
      <c r="F2009" s="190">
        <v>5271</v>
      </c>
      <c r="G2009" s="34">
        <v>7648</v>
      </c>
      <c r="H2009" s="180">
        <v>7169</v>
      </c>
      <c r="I2009" s="34"/>
      <c r="J2009" s="192"/>
      <c r="K2009" s="182"/>
      <c r="L2009" s="182"/>
      <c r="M2009" s="182"/>
      <c r="N2009" s="182"/>
    </row>
    <row r="2010" spans="1:14" ht="15.75" customHeight="1" x14ac:dyDescent="0.3">
      <c r="A2010" s="34">
        <v>2009</v>
      </c>
      <c r="B2010" s="34">
        <v>55</v>
      </c>
      <c r="C2010" s="34">
        <v>189</v>
      </c>
      <c r="D2010" s="34">
        <v>7</v>
      </c>
      <c r="E2010" s="179">
        <v>43545</v>
      </c>
      <c r="F2010" s="190">
        <v>5269</v>
      </c>
      <c r="G2010" s="34">
        <v>7837</v>
      </c>
      <c r="H2010" s="180">
        <v>7437</v>
      </c>
      <c r="I2010" s="34"/>
      <c r="J2010" s="191"/>
      <c r="K2010" s="182"/>
      <c r="L2010" s="182"/>
      <c r="M2010" s="182"/>
      <c r="N2010" s="182"/>
    </row>
    <row r="2011" spans="1:14" ht="15.75" customHeight="1" x14ac:dyDescent="0.3">
      <c r="A2011" s="34">
        <v>2010</v>
      </c>
      <c r="B2011" s="34">
        <v>56</v>
      </c>
      <c r="C2011" s="34">
        <v>189</v>
      </c>
      <c r="D2011" s="34">
        <v>7</v>
      </c>
      <c r="E2011" s="179">
        <v>43545</v>
      </c>
      <c r="F2011" s="190">
        <v>5254</v>
      </c>
      <c r="G2011" s="34">
        <v>7913</v>
      </c>
      <c r="H2011" s="180">
        <v>7499</v>
      </c>
      <c r="I2011" s="34"/>
      <c r="J2011" s="192"/>
      <c r="K2011" s="182"/>
      <c r="L2011" s="182"/>
      <c r="M2011" s="182"/>
      <c r="N2011" s="182"/>
    </row>
    <row r="2012" spans="1:14" ht="15.75" customHeight="1" x14ac:dyDescent="0.3">
      <c r="A2012" s="34">
        <v>2011</v>
      </c>
      <c r="B2012" s="34">
        <v>57</v>
      </c>
      <c r="C2012" s="34">
        <v>193</v>
      </c>
      <c r="D2012" s="34">
        <v>7</v>
      </c>
      <c r="E2012" s="179">
        <v>43545</v>
      </c>
      <c r="F2012" s="190">
        <v>5257</v>
      </c>
      <c r="G2012" s="34">
        <v>7648</v>
      </c>
      <c r="H2012" s="180">
        <v>7300</v>
      </c>
      <c r="I2012" s="34"/>
      <c r="J2012" s="192"/>
      <c r="K2012" s="182"/>
      <c r="L2012" s="182"/>
      <c r="M2012" s="182"/>
      <c r="N2012" s="182"/>
    </row>
    <row r="2013" spans="1:14" ht="15.75" customHeight="1" x14ac:dyDescent="0.3">
      <c r="A2013" s="34">
        <v>2012</v>
      </c>
      <c r="B2013" s="34">
        <v>58</v>
      </c>
      <c r="C2013" s="34">
        <v>193</v>
      </c>
      <c r="D2013" s="34">
        <v>7</v>
      </c>
      <c r="E2013" s="179">
        <v>43545</v>
      </c>
      <c r="F2013" s="190">
        <v>5320</v>
      </c>
      <c r="G2013" s="34">
        <v>7683</v>
      </c>
      <c r="H2013" s="180">
        <v>7333</v>
      </c>
      <c r="I2013" s="34"/>
      <c r="J2013" s="191"/>
      <c r="K2013" s="182"/>
      <c r="L2013" s="182"/>
      <c r="M2013" s="182"/>
      <c r="N2013" s="182"/>
    </row>
    <row r="2014" spans="1:14" ht="15.75" customHeight="1" x14ac:dyDescent="0.3">
      <c r="A2014" s="34">
        <v>2013</v>
      </c>
      <c r="B2014" s="34">
        <v>59</v>
      </c>
      <c r="C2014" s="34">
        <v>194</v>
      </c>
      <c r="D2014" s="34">
        <v>7</v>
      </c>
      <c r="E2014" s="179">
        <v>43545</v>
      </c>
      <c r="F2014" s="190">
        <v>5278</v>
      </c>
      <c r="G2014" s="34">
        <v>7370</v>
      </c>
      <c r="H2014" s="180">
        <v>7037</v>
      </c>
      <c r="I2014" s="34"/>
      <c r="J2014" s="192"/>
      <c r="K2014" s="182"/>
      <c r="L2014" s="182"/>
      <c r="M2014" s="182"/>
      <c r="N2014" s="182"/>
    </row>
    <row r="2015" spans="1:14" ht="15.75" customHeight="1" x14ac:dyDescent="0.3">
      <c r="A2015" s="34">
        <v>2014</v>
      </c>
      <c r="B2015" s="34">
        <v>60</v>
      </c>
      <c r="C2015" s="34">
        <v>194</v>
      </c>
      <c r="D2015" s="34">
        <v>7</v>
      </c>
      <c r="E2015" s="179">
        <v>43545</v>
      </c>
      <c r="F2015" s="190">
        <v>5220</v>
      </c>
      <c r="G2015" s="34">
        <v>7149</v>
      </c>
      <c r="H2015" s="180">
        <v>6827</v>
      </c>
      <c r="I2015" s="34"/>
      <c r="J2015" s="192"/>
      <c r="K2015" s="182"/>
      <c r="L2015" s="182"/>
      <c r="M2015" s="182"/>
      <c r="N2015" s="182"/>
    </row>
    <row r="2016" spans="1:14" ht="15.75" customHeight="1" x14ac:dyDescent="0.3">
      <c r="A2016" s="34">
        <v>2015</v>
      </c>
      <c r="B2016" s="34">
        <v>61</v>
      </c>
      <c r="C2016" s="34">
        <v>197</v>
      </c>
      <c r="D2016" s="34">
        <v>7</v>
      </c>
      <c r="E2016" s="179">
        <v>43545</v>
      </c>
      <c r="F2016" s="190">
        <v>5212</v>
      </c>
      <c r="G2016" s="34">
        <v>8308</v>
      </c>
      <c r="H2016" s="180">
        <v>7832</v>
      </c>
      <c r="I2016" s="34"/>
      <c r="J2016" s="191"/>
      <c r="K2016" s="182"/>
      <c r="L2016" s="182"/>
      <c r="M2016" s="182"/>
      <c r="N2016" s="182"/>
    </row>
    <row r="2017" spans="1:14" ht="15.75" customHeight="1" x14ac:dyDescent="0.3">
      <c r="A2017" s="34">
        <v>2016</v>
      </c>
      <c r="B2017" s="34">
        <v>62</v>
      </c>
      <c r="C2017" s="34">
        <v>197</v>
      </c>
      <c r="D2017" s="34">
        <v>7</v>
      </c>
      <c r="E2017" s="179">
        <v>43545</v>
      </c>
      <c r="F2017" s="190">
        <v>5209</v>
      </c>
      <c r="G2017" s="34">
        <v>8156</v>
      </c>
      <c r="H2017" s="180">
        <v>7704</v>
      </c>
      <c r="I2017" s="34"/>
      <c r="J2017" s="192"/>
      <c r="K2017" s="182"/>
      <c r="L2017" s="182"/>
      <c r="M2017" s="182"/>
      <c r="N2017" s="182"/>
    </row>
    <row r="2018" spans="1:14" ht="15.75" customHeight="1" x14ac:dyDescent="0.3">
      <c r="A2018" s="34">
        <v>2017</v>
      </c>
      <c r="B2018" s="34">
        <v>63</v>
      </c>
      <c r="C2018" s="34">
        <v>200</v>
      </c>
      <c r="D2018" s="34">
        <v>7</v>
      </c>
      <c r="E2018" s="179">
        <v>43545</v>
      </c>
      <c r="F2018" s="190">
        <v>5214</v>
      </c>
      <c r="G2018" s="34">
        <v>7845</v>
      </c>
      <c r="H2018" s="180">
        <v>7466</v>
      </c>
      <c r="I2018" s="34"/>
      <c r="J2018" s="192"/>
      <c r="K2018" s="182"/>
      <c r="L2018" s="182"/>
      <c r="M2018" s="182"/>
      <c r="N2018" s="182"/>
    </row>
    <row r="2019" spans="1:14" ht="15.75" customHeight="1" x14ac:dyDescent="0.3">
      <c r="A2019" s="34">
        <v>2018</v>
      </c>
      <c r="B2019" s="34">
        <v>64</v>
      </c>
      <c r="C2019" s="34">
        <v>200</v>
      </c>
      <c r="D2019" s="34">
        <v>7</v>
      </c>
      <c r="E2019" s="179">
        <v>43545</v>
      </c>
      <c r="F2019" s="190">
        <v>5232</v>
      </c>
      <c r="G2019" s="34">
        <v>7597</v>
      </c>
      <c r="H2019" s="180">
        <v>7254</v>
      </c>
      <c r="I2019" s="34"/>
      <c r="J2019" s="191"/>
      <c r="K2019" s="182"/>
      <c r="L2019" s="182"/>
      <c r="M2019" s="182"/>
      <c r="N2019" s="182"/>
    </row>
    <row r="2020" spans="1:14" ht="15.75" customHeight="1" x14ac:dyDescent="0.3">
      <c r="A2020" s="34">
        <v>2019</v>
      </c>
      <c r="B2020" s="34">
        <v>65</v>
      </c>
      <c r="C2020" s="34">
        <v>202</v>
      </c>
      <c r="D2020" s="34">
        <v>7</v>
      </c>
      <c r="E2020" s="179">
        <v>43545</v>
      </c>
      <c r="F2020" s="190">
        <v>5215</v>
      </c>
      <c r="G2020" s="34">
        <v>8423</v>
      </c>
      <c r="H2020" s="180">
        <v>7947</v>
      </c>
      <c r="I2020" s="34"/>
      <c r="J2020" s="192"/>
      <c r="K2020" s="182"/>
      <c r="L2020" s="182"/>
      <c r="M2020" s="182"/>
      <c r="N2020" s="182"/>
    </row>
    <row r="2021" spans="1:14" ht="15.75" customHeight="1" x14ac:dyDescent="0.3">
      <c r="A2021" s="34">
        <v>2020</v>
      </c>
      <c r="B2021" s="34">
        <v>66</v>
      </c>
      <c r="C2021" s="34">
        <v>202</v>
      </c>
      <c r="D2021" s="34">
        <v>7</v>
      </c>
      <c r="E2021" s="179">
        <v>43545</v>
      </c>
      <c r="F2021" s="190">
        <v>5279</v>
      </c>
      <c r="G2021" s="34">
        <v>8232</v>
      </c>
      <c r="H2021" s="180">
        <v>7793</v>
      </c>
      <c r="I2021" s="34"/>
      <c r="J2021" s="192"/>
      <c r="K2021" s="182"/>
      <c r="L2021" s="182"/>
      <c r="M2021" s="182"/>
      <c r="N2021" s="182"/>
    </row>
    <row r="2022" spans="1:14" ht="15.75" customHeight="1" x14ac:dyDescent="0.3">
      <c r="A2022" s="34">
        <v>2021</v>
      </c>
      <c r="B2022" s="34">
        <v>67</v>
      </c>
      <c r="C2022" s="34">
        <v>203</v>
      </c>
      <c r="D2022" s="34">
        <v>7</v>
      </c>
      <c r="E2022" s="179">
        <v>43545</v>
      </c>
      <c r="F2022" s="190">
        <v>5217</v>
      </c>
      <c r="G2022" s="34">
        <v>7951</v>
      </c>
      <c r="H2022" s="180">
        <v>7559</v>
      </c>
      <c r="I2022" s="34"/>
      <c r="J2022" s="191"/>
      <c r="K2022" s="182"/>
      <c r="L2022" s="182"/>
      <c r="M2022" s="182"/>
      <c r="N2022" s="182"/>
    </row>
    <row r="2023" spans="1:14" ht="15.75" customHeight="1" x14ac:dyDescent="0.3">
      <c r="A2023" s="34">
        <v>2022</v>
      </c>
      <c r="B2023" s="34">
        <v>68</v>
      </c>
      <c r="C2023" s="34">
        <v>203</v>
      </c>
      <c r="D2023" s="34">
        <v>7</v>
      </c>
      <c r="E2023" s="179">
        <v>43545</v>
      </c>
      <c r="F2023" s="190">
        <v>5288</v>
      </c>
      <c r="G2023" s="34">
        <v>8011</v>
      </c>
      <c r="H2023" s="180">
        <v>7628</v>
      </c>
      <c r="I2023" s="34"/>
      <c r="J2023" s="192"/>
      <c r="K2023" s="182"/>
      <c r="L2023" s="182"/>
      <c r="M2023" s="182"/>
      <c r="N2023" s="182"/>
    </row>
    <row r="2024" spans="1:14" ht="15.75" customHeight="1" x14ac:dyDescent="0.3">
      <c r="A2024" s="34">
        <v>2023</v>
      </c>
      <c r="B2024" s="34">
        <v>69</v>
      </c>
      <c r="C2024" s="34">
        <v>206</v>
      </c>
      <c r="D2024" s="34">
        <v>7</v>
      </c>
      <c r="E2024" s="179">
        <v>43545</v>
      </c>
      <c r="F2024" s="190">
        <v>5248</v>
      </c>
      <c r="G2024" s="34">
        <v>7192</v>
      </c>
      <c r="H2024" s="180">
        <v>6915</v>
      </c>
      <c r="I2024" s="34"/>
      <c r="J2024" s="192"/>
      <c r="K2024" s="182"/>
      <c r="L2024" s="182"/>
      <c r="M2024" s="182"/>
      <c r="N2024" s="182"/>
    </row>
    <row r="2025" spans="1:14" ht="15.75" customHeight="1" x14ac:dyDescent="0.3">
      <c r="A2025" s="34">
        <v>2024</v>
      </c>
      <c r="B2025" s="34">
        <v>70</v>
      </c>
      <c r="C2025" s="34">
        <v>206</v>
      </c>
      <c r="D2025" s="34">
        <v>7</v>
      </c>
      <c r="E2025" s="179">
        <v>43545</v>
      </c>
      <c r="F2025" s="190">
        <v>5266</v>
      </c>
      <c r="G2025" s="34">
        <v>7196</v>
      </c>
      <c r="H2025" s="180">
        <v>6920</v>
      </c>
      <c r="I2025" s="34"/>
      <c r="J2025" s="191"/>
      <c r="K2025" s="182"/>
      <c r="L2025" s="182"/>
      <c r="M2025" s="182"/>
      <c r="N2025" s="182"/>
    </row>
    <row r="2026" spans="1:14" ht="15.75" customHeight="1" x14ac:dyDescent="0.3">
      <c r="A2026" s="34">
        <v>2025</v>
      </c>
      <c r="B2026" s="34">
        <v>71</v>
      </c>
      <c r="C2026" s="34">
        <v>207</v>
      </c>
      <c r="D2026" s="34">
        <v>7</v>
      </c>
      <c r="E2026" s="179">
        <v>43545</v>
      </c>
      <c r="F2026" s="190">
        <v>5256</v>
      </c>
      <c r="G2026" s="34">
        <v>8475</v>
      </c>
      <c r="H2026" s="180">
        <v>7966</v>
      </c>
      <c r="I2026" s="34"/>
      <c r="J2026" s="192"/>
      <c r="K2026" s="182"/>
      <c r="L2026" s="182"/>
      <c r="M2026" s="182"/>
      <c r="N2026" s="182"/>
    </row>
    <row r="2027" spans="1:14" ht="15.75" customHeight="1" x14ac:dyDescent="0.3">
      <c r="A2027" s="34">
        <v>2026</v>
      </c>
      <c r="B2027" s="34">
        <v>72</v>
      </c>
      <c r="C2027" s="34">
        <v>207</v>
      </c>
      <c r="D2027" s="34">
        <v>7</v>
      </c>
      <c r="E2027" s="179">
        <v>43545</v>
      </c>
      <c r="F2027" s="190">
        <v>5223</v>
      </c>
      <c r="G2027" s="34">
        <v>8354</v>
      </c>
      <c r="H2027" s="180">
        <v>7870</v>
      </c>
      <c r="I2027" s="34"/>
      <c r="J2027" s="192"/>
      <c r="K2027" s="182"/>
      <c r="L2027" s="182"/>
      <c r="M2027" s="182"/>
      <c r="N2027" s="182"/>
    </row>
    <row r="2028" spans="1:14" ht="15.75" customHeight="1" x14ac:dyDescent="0.3">
      <c r="A2028" s="34">
        <v>2027</v>
      </c>
      <c r="B2028" s="34">
        <v>73</v>
      </c>
      <c r="C2028" s="34">
        <v>212</v>
      </c>
      <c r="D2028" s="34">
        <v>7</v>
      </c>
      <c r="E2028" s="179">
        <v>43545</v>
      </c>
      <c r="F2028" s="190">
        <v>5203</v>
      </c>
      <c r="G2028" s="34">
        <v>7332</v>
      </c>
      <c r="H2028" s="180">
        <v>6999</v>
      </c>
      <c r="I2028" s="34"/>
      <c r="J2028" s="191"/>
      <c r="K2028" s="182"/>
      <c r="L2028" s="182"/>
      <c r="M2028" s="182"/>
      <c r="N2028" s="182"/>
    </row>
    <row r="2029" spans="1:14" ht="15.75" customHeight="1" x14ac:dyDescent="0.3">
      <c r="A2029" s="34">
        <v>2028</v>
      </c>
      <c r="B2029" s="34">
        <v>74</v>
      </c>
      <c r="C2029" s="34">
        <v>212</v>
      </c>
      <c r="D2029" s="34">
        <v>7</v>
      </c>
      <c r="E2029" s="179">
        <v>43545</v>
      </c>
      <c r="F2029" s="190">
        <v>5309</v>
      </c>
      <c r="G2029" s="34">
        <v>7463</v>
      </c>
      <c r="H2029" s="180">
        <v>7135</v>
      </c>
      <c r="I2029" s="34"/>
      <c r="J2029" s="192"/>
      <c r="K2029" s="182"/>
      <c r="L2029" s="182"/>
      <c r="M2029" s="182"/>
      <c r="N2029" s="182"/>
    </row>
    <row r="2030" spans="1:14" ht="15.75" customHeight="1" x14ac:dyDescent="0.3">
      <c r="A2030" s="34">
        <v>2029</v>
      </c>
      <c r="B2030" s="34">
        <v>75</v>
      </c>
      <c r="C2030" s="34">
        <v>214</v>
      </c>
      <c r="D2030" s="34">
        <v>7</v>
      </c>
      <c r="E2030" s="179">
        <v>43545</v>
      </c>
      <c r="F2030" s="190">
        <v>5226</v>
      </c>
      <c r="G2030" s="34">
        <v>8077</v>
      </c>
      <c r="H2030" s="180">
        <v>7662</v>
      </c>
      <c r="I2030" s="34"/>
      <c r="J2030" s="192"/>
      <c r="K2030" s="182"/>
      <c r="L2030" s="182"/>
      <c r="M2030" s="182"/>
      <c r="N2030" s="182"/>
    </row>
    <row r="2031" spans="1:14" ht="15.75" customHeight="1" x14ac:dyDescent="0.3">
      <c r="A2031" s="34">
        <v>2030</v>
      </c>
      <c r="B2031" s="34">
        <v>76</v>
      </c>
      <c r="C2031" s="34">
        <v>214</v>
      </c>
      <c r="D2031" s="34">
        <v>7</v>
      </c>
      <c r="E2031" s="179">
        <v>43545</v>
      </c>
      <c r="F2031" s="190">
        <v>5239</v>
      </c>
      <c r="G2031" s="34">
        <v>8006</v>
      </c>
      <c r="H2031" s="180">
        <v>7600</v>
      </c>
      <c r="I2031" s="34"/>
      <c r="J2031" s="191"/>
      <c r="K2031" s="182"/>
      <c r="L2031" s="182"/>
      <c r="M2031" s="182"/>
      <c r="N2031" s="182"/>
    </row>
    <row r="2032" spans="1:14" ht="15.75" customHeight="1" x14ac:dyDescent="0.3">
      <c r="A2032" s="34">
        <v>2031</v>
      </c>
      <c r="B2032" s="34">
        <v>77</v>
      </c>
      <c r="C2032" s="34">
        <v>215</v>
      </c>
      <c r="D2032" s="34">
        <v>7</v>
      </c>
      <c r="E2032" s="179">
        <v>43545</v>
      </c>
      <c r="F2032" s="190">
        <v>5212</v>
      </c>
      <c r="G2032" s="34">
        <v>8055</v>
      </c>
      <c r="H2032" s="180">
        <v>7636</v>
      </c>
      <c r="I2032" s="34"/>
      <c r="J2032" s="192"/>
      <c r="K2032" s="182"/>
      <c r="L2032" s="182"/>
      <c r="M2032" s="182"/>
      <c r="N2032" s="182"/>
    </row>
    <row r="2033" spans="1:14" ht="15.75" customHeight="1" x14ac:dyDescent="0.3">
      <c r="A2033" s="34">
        <v>2032</v>
      </c>
      <c r="B2033" s="34">
        <v>78</v>
      </c>
      <c r="C2033" s="34">
        <v>215</v>
      </c>
      <c r="D2033" s="34">
        <v>7</v>
      </c>
      <c r="E2033" s="179">
        <v>43545</v>
      </c>
      <c r="F2033" s="190">
        <v>5245</v>
      </c>
      <c r="G2033" s="34">
        <v>8018</v>
      </c>
      <c r="H2033" s="180">
        <v>7602</v>
      </c>
      <c r="I2033" s="34"/>
      <c r="J2033" s="192"/>
      <c r="K2033" s="182"/>
      <c r="L2033" s="182"/>
      <c r="M2033" s="182"/>
      <c r="N2033" s="182"/>
    </row>
    <row r="2034" spans="1:14" ht="15.75" customHeight="1" x14ac:dyDescent="0.3">
      <c r="A2034" s="34">
        <v>2033</v>
      </c>
      <c r="B2034" s="34">
        <v>79</v>
      </c>
      <c r="C2034" s="34">
        <v>216</v>
      </c>
      <c r="D2034" s="34">
        <v>7</v>
      </c>
      <c r="E2034" s="179">
        <v>43545</v>
      </c>
      <c r="F2034" s="190">
        <v>5242</v>
      </c>
      <c r="G2034" s="34">
        <v>7151</v>
      </c>
      <c r="H2034" s="180">
        <v>6884</v>
      </c>
      <c r="I2034" s="34"/>
      <c r="J2034" s="191"/>
      <c r="K2034" s="182"/>
      <c r="L2034" s="182"/>
      <c r="M2034" s="182"/>
      <c r="N2034" s="182"/>
    </row>
    <row r="2035" spans="1:14" ht="15.75" customHeight="1" x14ac:dyDescent="0.3">
      <c r="A2035" s="34">
        <v>2034</v>
      </c>
      <c r="B2035" s="34">
        <v>80</v>
      </c>
      <c r="C2035" s="34">
        <v>216</v>
      </c>
      <c r="D2035" s="34">
        <v>7</v>
      </c>
      <c r="E2035" s="179">
        <v>43545</v>
      </c>
      <c r="F2035" s="190">
        <v>5245</v>
      </c>
      <c r="G2035" s="34">
        <v>7352</v>
      </c>
      <c r="H2035" s="180">
        <v>7035</v>
      </c>
      <c r="I2035" s="34"/>
      <c r="J2035" s="192"/>
      <c r="K2035" s="182"/>
      <c r="L2035" s="182"/>
      <c r="M2035" s="182"/>
      <c r="N2035" s="182"/>
    </row>
    <row r="2036" spans="1:14" ht="15.75" customHeight="1" x14ac:dyDescent="0.3">
      <c r="A2036" s="34">
        <v>2035</v>
      </c>
      <c r="B2036" s="34">
        <v>81</v>
      </c>
      <c r="C2036" s="34">
        <v>217</v>
      </c>
      <c r="D2036" s="34">
        <v>7</v>
      </c>
      <c r="E2036" s="179">
        <v>43545</v>
      </c>
      <c r="F2036" s="190">
        <v>5180</v>
      </c>
      <c r="G2036" s="34">
        <v>7837</v>
      </c>
      <c r="H2036" s="180">
        <v>7471</v>
      </c>
      <c r="I2036" s="34"/>
      <c r="J2036" s="192"/>
      <c r="K2036" s="182"/>
      <c r="L2036" s="182"/>
      <c r="M2036" s="182"/>
      <c r="N2036" s="182"/>
    </row>
    <row r="2037" spans="1:14" ht="15.75" customHeight="1" x14ac:dyDescent="0.3">
      <c r="A2037" s="34">
        <v>2036</v>
      </c>
      <c r="B2037" s="34">
        <v>82</v>
      </c>
      <c r="C2037" s="34">
        <v>217</v>
      </c>
      <c r="D2037" s="34">
        <v>7</v>
      </c>
      <c r="E2037" s="179">
        <v>43545</v>
      </c>
      <c r="F2037" s="190">
        <v>5194</v>
      </c>
      <c r="G2037" s="34">
        <v>7884</v>
      </c>
      <c r="H2037" s="180">
        <v>7513</v>
      </c>
      <c r="I2037" s="34"/>
      <c r="J2037" s="191"/>
      <c r="K2037" s="182"/>
      <c r="L2037" s="182"/>
      <c r="M2037" s="182"/>
      <c r="N2037" s="182"/>
    </row>
    <row r="2038" spans="1:14" ht="15.75" customHeight="1" x14ac:dyDescent="0.3">
      <c r="A2038" s="34">
        <v>2037</v>
      </c>
      <c r="B2038" s="34">
        <v>83</v>
      </c>
      <c r="C2038" s="34">
        <v>218</v>
      </c>
      <c r="D2038" s="34">
        <v>7</v>
      </c>
      <c r="E2038" s="179">
        <v>43545</v>
      </c>
      <c r="F2038" s="190">
        <v>5294</v>
      </c>
      <c r="G2038" s="34">
        <v>8071</v>
      </c>
      <c r="H2038" s="180">
        <v>7641</v>
      </c>
      <c r="I2038" s="34"/>
      <c r="J2038" s="192"/>
      <c r="K2038" s="182"/>
      <c r="L2038" s="182"/>
      <c r="M2038" s="182"/>
      <c r="N2038" s="182"/>
    </row>
    <row r="2039" spans="1:14" ht="15.75" customHeight="1" x14ac:dyDescent="0.3">
      <c r="A2039" s="34">
        <v>2038</v>
      </c>
      <c r="B2039" s="34">
        <v>84</v>
      </c>
      <c r="C2039" s="34">
        <v>218</v>
      </c>
      <c r="D2039" s="34">
        <v>7</v>
      </c>
      <c r="E2039" s="179">
        <v>43545</v>
      </c>
      <c r="F2039" s="190">
        <v>5375</v>
      </c>
      <c r="G2039" s="34">
        <v>8265</v>
      </c>
      <c r="H2039" s="180">
        <v>7817</v>
      </c>
      <c r="I2039" s="34"/>
      <c r="J2039" s="192"/>
      <c r="K2039" s="182"/>
      <c r="L2039" s="182"/>
      <c r="M2039" s="182"/>
      <c r="N2039" s="182"/>
    </row>
    <row r="2040" spans="1:14" ht="15.75" customHeight="1" x14ac:dyDescent="0.3">
      <c r="A2040" s="34">
        <v>2039</v>
      </c>
      <c r="B2040" s="34">
        <v>85</v>
      </c>
      <c r="C2040" s="34">
        <v>219</v>
      </c>
      <c r="D2040" s="34">
        <v>7</v>
      </c>
      <c r="E2040" s="179">
        <v>43545</v>
      </c>
      <c r="F2040" s="190">
        <v>5253</v>
      </c>
      <c r="G2040" s="34">
        <v>7945</v>
      </c>
      <c r="H2040" s="180">
        <v>7535</v>
      </c>
      <c r="I2040" s="34"/>
      <c r="J2040" s="191"/>
      <c r="K2040" s="182"/>
      <c r="L2040" s="182"/>
      <c r="M2040" s="182"/>
      <c r="N2040" s="182"/>
    </row>
    <row r="2041" spans="1:14" ht="15.75" customHeight="1" x14ac:dyDescent="0.3">
      <c r="A2041" s="34">
        <v>2040</v>
      </c>
      <c r="B2041" s="34">
        <v>86</v>
      </c>
      <c r="C2041" s="34">
        <v>219</v>
      </c>
      <c r="D2041" s="34">
        <v>7</v>
      </c>
      <c r="E2041" s="179">
        <v>43545</v>
      </c>
      <c r="F2041" s="190">
        <v>5281</v>
      </c>
      <c r="G2041" s="34">
        <v>7855</v>
      </c>
      <c r="H2041" s="180">
        <v>7463</v>
      </c>
      <c r="I2041" s="34"/>
      <c r="J2041" s="192"/>
      <c r="K2041" s="182"/>
      <c r="L2041" s="182"/>
      <c r="M2041" s="182"/>
      <c r="N2041" s="182"/>
    </row>
    <row r="2042" spans="1:14" ht="15.75" customHeight="1" x14ac:dyDescent="0.3">
      <c r="A2042" s="34">
        <v>2041</v>
      </c>
      <c r="B2042" s="34">
        <v>87</v>
      </c>
      <c r="C2042" s="34">
        <v>223</v>
      </c>
      <c r="D2042" s="34">
        <v>7</v>
      </c>
      <c r="E2042" s="179">
        <v>43545</v>
      </c>
      <c r="F2042" s="190">
        <v>5250</v>
      </c>
      <c r="G2042" s="34">
        <v>7807</v>
      </c>
      <c r="H2042" s="180">
        <v>7418</v>
      </c>
      <c r="I2042" s="34"/>
      <c r="J2042" s="192"/>
      <c r="K2042" s="182"/>
      <c r="L2042" s="182"/>
      <c r="M2042" s="182"/>
      <c r="N2042" s="182"/>
    </row>
    <row r="2043" spans="1:14" ht="15.75" customHeight="1" x14ac:dyDescent="0.3">
      <c r="A2043" s="34">
        <v>2042</v>
      </c>
      <c r="B2043" s="34">
        <v>88</v>
      </c>
      <c r="C2043" s="34">
        <v>223</v>
      </c>
      <c r="D2043" s="34">
        <v>7</v>
      </c>
      <c r="E2043" s="179">
        <v>43545</v>
      </c>
      <c r="F2043" s="190">
        <v>5241</v>
      </c>
      <c r="G2043" s="34">
        <v>7741</v>
      </c>
      <c r="H2043" s="180">
        <v>7362</v>
      </c>
      <c r="I2043" s="34"/>
      <c r="J2043" s="191"/>
      <c r="K2043" s="182"/>
      <c r="L2043" s="182"/>
      <c r="M2043" s="182"/>
      <c r="N2043" s="182"/>
    </row>
    <row r="2044" spans="1:14" ht="15.75" customHeight="1" x14ac:dyDescent="0.3">
      <c r="A2044" s="34">
        <v>2043</v>
      </c>
      <c r="B2044" s="34">
        <v>89</v>
      </c>
      <c r="C2044" s="34">
        <v>224</v>
      </c>
      <c r="D2044" s="34">
        <v>7</v>
      </c>
      <c r="E2044" s="179">
        <v>43545</v>
      </c>
      <c r="F2044" s="190">
        <v>5188</v>
      </c>
      <c r="G2044" s="34">
        <v>7206</v>
      </c>
      <c r="H2044" s="180">
        <v>6901</v>
      </c>
      <c r="I2044" s="34"/>
      <c r="J2044" s="192"/>
      <c r="K2044" s="182"/>
      <c r="L2044" s="182"/>
      <c r="M2044" s="182"/>
      <c r="N2044" s="182"/>
    </row>
    <row r="2045" spans="1:14" ht="15.75" customHeight="1" x14ac:dyDescent="0.3">
      <c r="A2045" s="34">
        <v>2044</v>
      </c>
      <c r="B2045" s="34">
        <v>90</v>
      </c>
      <c r="C2045" s="34">
        <v>224</v>
      </c>
      <c r="D2045" s="34">
        <v>7</v>
      </c>
      <c r="E2045" s="179">
        <v>43545</v>
      </c>
      <c r="F2045" s="190">
        <v>5202</v>
      </c>
      <c r="G2045" s="34">
        <v>7072</v>
      </c>
      <c r="H2045" s="180">
        <v>6788</v>
      </c>
      <c r="I2045" s="34"/>
      <c r="J2045" s="192"/>
      <c r="K2045" s="182"/>
      <c r="L2045" s="182"/>
      <c r="M2045" s="182"/>
      <c r="N2045" s="182"/>
    </row>
    <row r="2046" spans="1:14" ht="15.75" customHeight="1" x14ac:dyDescent="0.3">
      <c r="A2046" s="34">
        <v>2045</v>
      </c>
      <c r="B2046" s="34">
        <v>91</v>
      </c>
      <c r="C2046" s="34">
        <v>225</v>
      </c>
      <c r="D2046" s="34">
        <v>7</v>
      </c>
      <c r="E2046" s="179">
        <v>43545</v>
      </c>
      <c r="F2046" s="190">
        <v>5252</v>
      </c>
      <c r="G2046" s="34">
        <v>8267</v>
      </c>
      <c r="H2046" s="180">
        <v>7803</v>
      </c>
      <c r="I2046" s="34"/>
      <c r="J2046" s="191"/>
      <c r="K2046" s="182"/>
      <c r="L2046" s="182"/>
      <c r="M2046" s="182"/>
      <c r="N2046" s="182"/>
    </row>
    <row r="2047" spans="1:14" ht="15.75" customHeight="1" x14ac:dyDescent="0.3">
      <c r="A2047" s="34">
        <v>2046</v>
      </c>
      <c r="B2047" s="34">
        <v>92</v>
      </c>
      <c r="C2047" s="34">
        <v>225</v>
      </c>
      <c r="D2047" s="34">
        <v>7</v>
      </c>
      <c r="E2047" s="179">
        <v>43545</v>
      </c>
      <c r="F2047" s="190">
        <v>5241</v>
      </c>
      <c r="G2047" s="34">
        <v>8079</v>
      </c>
      <c r="H2047" s="180">
        <v>7643</v>
      </c>
      <c r="I2047" s="34"/>
      <c r="J2047" s="192"/>
      <c r="K2047" s="182"/>
      <c r="L2047" s="182"/>
      <c r="M2047" s="182"/>
      <c r="N2047" s="182"/>
    </row>
    <row r="2048" spans="1:14" ht="15.75" customHeight="1" x14ac:dyDescent="0.3">
      <c r="A2048" s="34">
        <v>2047</v>
      </c>
      <c r="B2048" s="34">
        <v>93</v>
      </c>
      <c r="C2048" s="34">
        <v>226</v>
      </c>
      <c r="D2048" s="34">
        <v>7</v>
      </c>
      <c r="E2048" s="179">
        <v>43545</v>
      </c>
      <c r="F2048" s="190">
        <v>5234</v>
      </c>
      <c r="G2048" s="34">
        <v>8941</v>
      </c>
      <c r="H2048" s="180">
        <v>8364</v>
      </c>
      <c r="I2048" s="34"/>
      <c r="J2048" s="192"/>
      <c r="K2048" s="182"/>
      <c r="L2048" s="182"/>
      <c r="M2048" s="182"/>
      <c r="N2048" s="182"/>
    </row>
    <row r="2049" spans="1:14" ht="15.75" customHeight="1" x14ac:dyDescent="0.3">
      <c r="A2049" s="34">
        <v>2048</v>
      </c>
      <c r="B2049" s="34">
        <v>94</v>
      </c>
      <c r="C2049" s="34">
        <v>226</v>
      </c>
      <c r="D2049" s="34">
        <v>7</v>
      </c>
      <c r="E2049" s="179">
        <v>43545</v>
      </c>
      <c r="F2049" s="190">
        <v>5218</v>
      </c>
      <c r="G2049" s="34">
        <v>8689</v>
      </c>
      <c r="H2049" s="180">
        <v>8140</v>
      </c>
      <c r="I2049" s="34"/>
      <c r="J2049" s="191"/>
      <c r="K2049" s="182"/>
      <c r="L2049" s="182"/>
      <c r="M2049" s="182"/>
      <c r="N2049" s="182"/>
    </row>
    <row r="2050" spans="1:14" ht="15.75" customHeight="1" x14ac:dyDescent="0.3">
      <c r="A2050" s="34">
        <v>2049</v>
      </c>
      <c r="B2050" s="34">
        <v>95</v>
      </c>
      <c r="C2050" s="34">
        <v>228</v>
      </c>
      <c r="D2050" s="34">
        <v>7</v>
      </c>
      <c r="E2050" s="179">
        <v>43545</v>
      </c>
      <c r="F2050" s="190">
        <v>5232</v>
      </c>
      <c r="G2050" s="34">
        <v>7414</v>
      </c>
      <c r="H2050" s="180">
        <v>7107</v>
      </c>
      <c r="I2050" s="34"/>
      <c r="J2050" s="192"/>
      <c r="K2050" s="182"/>
      <c r="L2050" s="182"/>
      <c r="M2050" s="182"/>
      <c r="N2050" s="182"/>
    </row>
    <row r="2051" spans="1:14" ht="15.75" customHeight="1" x14ac:dyDescent="0.3">
      <c r="A2051" s="34">
        <v>2050</v>
      </c>
      <c r="B2051" s="34">
        <v>96</v>
      </c>
      <c r="C2051" s="34">
        <v>228</v>
      </c>
      <c r="D2051" s="34">
        <v>7</v>
      </c>
      <c r="E2051" s="179">
        <v>43545</v>
      </c>
      <c r="F2051" s="190">
        <v>5242</v>
      </c>
      <c r="G2051" s="34">
        <v>7655</v>
      </c>
      <c r="H2051" s="180">
        <v>7325</v>
      </c>
      <c r="I2051" s="34"/>
      <c r="J2051" s="192"/>
      <c r="K2051" s="182"/>
      <c r="L2051" s="182"/>
      <c r="M2051" s="182"/>
      <c r="N2051" s="182"/>
    </row>
    <row r="2052" spans="1:14" ht="15.75" customHeight="1" x14ac:dyDescent="0.3">
      <c r="A2052" s="34">
        <v>2051</v>
      </c>
      <c r="B2052" s="34">
        <v>97</v>
      </c>
      <c r="C2052" s="34">
        <v>229</v>
      </c>
      <c r="D2052" s="34">
        <v>7</v>
      </c>
      <c r="E2052" s="179">
        <v>43545</v>
      </c>
      <c r="F2052" s="190">
        <v>5287</v>
      </c>
      <c r="G2052" s="34">
        <v>8840</v>
      </c>
      <c r="H2052" s="180">
        <v>8320</v>
      </c>
      <c r="I2052" s="34"/>
      <c r="J2052" s="191"/>
      <c r="K2052" s="182"/>
      <c r="L2052" s="182"/>
      <c r="M2052" s="182"/>
      <c r="N2052" s="182"/>
    </row>
    <row r="2053" spans="1:14" ht="15.75" customHeight="1" x14ac:dyDescent="0.3">
      <c r="A2053" s="34">
        <v>2052</v>
      </c>
      <c r="B2053" s="34">
        <v>98</v>
      </c>
      <c r="C2053" s="34">
        <v>229</v>
      </c>
      <c r="D2053" s="34">
        <v>7</v>
      </c>
      <c r="E2053" s="179">
        <v>43545</v>
      </c>
      <c r="F2053" s="190">
        <v>5252</v>
      </c>
      <c r="G2053" s="34">
        <v>8229</v>
      </c>
      <c r="H2053" s="180">
        <v>7791</v>
      </c>
      <c r="I2053" s="34"/>
      <c r="J2053" s="192"/>
      <c r="K2053" s="182"/>
      <c r="L2053" s="182"/>
      <c r="M2053" s="182"/>
      <c r="N2053" s="182"/>
    </row>
    <row r="2054" spans="1:14" ht="15.75" customHeight="1" x14ac:dyDescent="0.3">
      <c r="A2054" s="34">
        <v>2053</v>
      </c>
      <c r="B2054" s="34">
        <v>99</v>
      </c>
      <c r="C2054" s="34">
        <v>230</v>
      </c>
      <c r="D2054" s="34">
        <v>7</v>
      </c>
      <c r="E2054" s="179">
        <v>43545</v>
      </c>
      <c r="F2054" s="190">
        <v>5182</v>
      </c>
      <c r="G2054" s="34">
        <v>7402</v>
      </c>
      <c r="H2054" s="180">
        <v>7091</v>
      </c>
      <c r="I2054" s="34"/>
      <c r="J2054" s="192"/>
      <c r="K2054" s="182"/>
      <c r="L2054" s="182"/>
      <c r="M2054" s="182"/>
      <c r="N2054" s="182"/>
    </row>
    <row r="2055" spans="1:14" ht="15.75" customHeight="1" x14ac:dyDescent="0.3">
      <c r="A2055" s="34">
        <v>2054</v>
      </c>
      <c r="B2055" s="34">
        <v>100</v>
      </c>
      <c r="C2055" s="34">
        <v>230</v>
      </c>
      <c r="D2055" s="34">
        <v>7</v>
      </c>
      <c r="E2055" s="179">
        <v>43545</v>
      </c>
      <c r="F2055" s="190">
        <v>5209</v>
      </c>
      <c r="G2055" s="34">
        <v>7167</v>
      </c>
      <c r="H2055" s="180">
        <v>6890</v>
      </c>
      <c r="I2055" s="34"/>
      <c r="J2055" s="191"/>
      <c r="K2055" s="182"/>
      <c r="L2055" s="182"/>
      <c r="M2055" s="182"/>
      <c r="N2055" s="182"/>
    </row>
    <row r="2056" spans="1:14" ht="15.75" customHeight="1" x14ac:dyDescent="0.3">
      <c r="A2056" s="34">
        <v>2055</v>
      </c>
      <c r="B2056" s="34">
        <v>101</v>
      </c>
      <c r="C2056" s="34">
        <v>231</v>
      </c>
      <c r="D2056" s="34">
        <v>7</v>
      </c>
      <c r="E2056" s="179">
        <v>43545</v>
      </c>
      <c r="F2056" s="190">
        <v>5208</v>
      </c>
      <c r="G2056" s="34">
        <v>8148</v>
      </c>
      <c r="H2056" s="180">
        <v>7703</v>
      </c>
      <c r="I2056" s="34"/>
      <c r="J2056" s="192"/>
      <c r="K2056" s="182"/>
      <c r="L2056" s="182"/>
      <c r="M2056" s="182"/>
      <c r="N2056" s="182"/>
    </row>
    <row r="2057" spans="1:14" ht="15.75" customHeight="1" x14ac:dyDescent="0.3">
      <c r="A2057" s="34">
        <v>2056</v>
      </c>
      <c r="B2057" s="34">
        <v>102</v>
      </c>
      <c r="C2057" s="34">
        <v>231</v>
      </c>
      <c r="D2057" s="34">
        <v>7</v>
      </c>
      <c r="E2057" s="179">
        <v>43545</v>
      </c>
      <c r="F2057" s="190">
        <v>5224</v>
      </c>
      <c r="G2057" s="34">
        <v>8185</v>
      </c>
      <c r="H2057" s="180">
        <v>7740</v>
      </c>
      <c r="I2057" s="34"/>
      <c r="J2057" s="192"/>
      <c r="K2057" s="182"/>
      <c r="L2057" s="182"/>
      <c r="M2057" s="182"/>
      <c r="N2057" s="182"/>
    </row>
    <row r="2058" spans="1:14" ht="15.75" customHeight="1" x14ac:dyDescent="0.3">
      <c r="A2058" s="34">
        <v>2057</v>
      </c>
      <c r="B2058" s="34">
        <v>103</v>
      </c>
      <c r="C2058" s="34">
        <v>233</v>
      </c>
      <c r="D2058" s="34">
        <v>7</v>
      </c>
      <c r="E2058" s="179">
        <v>43545</v>
      </c>
      <c r="F2058" s="190">
        <v>5213</v>
      </c>
      <c r="G2058" s="34">
        <v>8407</v>
      </c>
      <c r="H2058" s="180">
        <v>7879</v>
      </c>
      <c r="I2058" s="34"/>
      <c r="J2058" s="191"/>
      <c r="K2058" s="182"/>
      <c r="L2058" s="182"/>
      <c r="M2058" s="182"/>
      <c r="N2058" s="182"/>
    </row>
    <row r="2059" spans="1:14" ht="15.75" customHeight="1" x14ac:dyDescent="0.3">
      <c r="A2059" s="34">
        <v>2058</v>
      </c>
      <c r="B2059" s="34">
        <v>104</v>
      </c>
      <c r="C2059" s="34">
        <v>233</v>
      </c>
      <c r="D2059" s="34">
        <v>7</v>
      </c>
      <c r="E2059" s="179">
        <v>43545</v>
      </c>
      <c r="F2059" s="190">
        <v>5257</v>
      </c>
      <c r="G2059" s="34">
        <v>8404</v>
      </c>
      <c r="H2059" s="180">
        <v>7886</v>
      </c>
      <c r="I2059" s="34"/>
      <c r="J2059" s="192"/>
      <c r="K2059" s="182"/>
      <c r="L2059" s="182"/>
      <c r="M2059" s="182"/>
      <c r="N2059" s="182"/>
    </row>
    <row r="2060" spans="1:14" ht="15.75" customHeight="1" x14ac:dyDescent="0.3">
      <c r="A2060" s="34">
        <v>2059</v>
      </c>
      <c r="B2060" s="34">
        <v>105</v>
      </c>
      <c r="C2060" s="34">
        <v>239</v>
      </c>
      <c r="D2060" s="34">
        <v>7</v>
      </c>
      <c r="E2060" s="179">
        <v>43545</v>
      </c>
      <c r="F2060" s="190">
        <v>5251</v>
      </c>
      <c r="G2060" s="34">
        <v>8392</v>
      </c>
      <c r="H2060" s="180">
        <v>7908</v>
      </c>
      <c r="I2060" s="34"/>
      <c r="J2060" s="192"/>
      <c r="K2060" s="182"/>
      <c r="L2060" s="182"/>
      <c r="M2060" s="182"/>
      <c r="N2060" s="182"/>
    </row>
    <row r="2061" spans="1:14" ht="15.75" customHeight="1" x14ac:dyDescent="0.3">
      <c r="A2061" s="34">
        <v>2060</v>
      </c>
      <c r="B2061" s="34">
        <v>106</v>
      </c>
      <c r="C2061" s="34">
        <v>239</v>
      </c>
      <c r="D2061" s="34">
        <v>7</v>
      </c>
      <c r="E2061" s="179">
        <v>43545</v>
      </c>
      <c r="F2061" s="190">
        <v>5219</v>
      </c>
      <c r="G2061" s="34">
        <v>8252</v>
      </c>
      <c r="H2061" s="180">
        <v>7784</v>
      </c>
      <c r="I2061" s="34"/>
      <c r="J2061" s="191"/>
      <c r="K2061" s="182"/>
      <c r="L2061" s="182"/>
      <c r="M2061" s="182"/>
      <c r="N2061" s="182"/>
    </row>
    <row r="2062" spans="1:14" ht="15.75" customHeight="1" x14ac:dyDescent="0.3">
      <c r="A2062" s="34">
        <v>2061</v>
      </c>
      <c r="B2062" s="34">
        <v>107</v>
      </c>
      <c r="C2062" s="34">
        <v>243</v>
      </c>
      <c r="D2062" s="34">
        <v>7</v>
      </c>
      <c r="E2062" s="179">
        <v>43545</v>
      </c>
      <c r="F2062" s="190">
        <v>5226</v>
      </c>
      <c r="G2062" s="34">
        <v>6673</v>
      </c>
      <c r="H2062" s="180">
        <v>6467</v>
      </c>
      <c r="I2062" s="34"/>
      <c r="J2062" s="192"/>
      <c r="K2062" s="182"/>
      <c r="L2062" s="182"/>
      <c r="M2062" s="182"/>
      <c r="N2062" s="182"/>
    </row>
    <row r="2063" spans="1:14" ht="15.75" customHeight="1" x14ac:dyDescent="0.3">
      <c r="A2063" s="34">
        <v>2062</v>
      </c>
      <c r="B2063" s="34">
        <v>108</v>
      </c>
      <c r="C2063" s="34">
        <v>243</v>
      </c>
      <c r="D2063" s="34">
        <v>7</v>
      </c>
      <c r="E2063" s="179">
        <v>43545</v>
      </c>
      <c r="F2063" s="190">
        <v>5274</v>
      </c>
      <c r="G2063" s="34">
        <v>6813</v>
      </c>
      <c r="H2063" s="180">
        <v>6587</v>
      </c>
      <c r="I2063" s="34"/>
      <c r="J2063" s="192"/>
      <c r="K2063" s="182"/>
      <c r="L2063" s="182"/>
      <c r="M2063" s="182"/>
      <c r="N2063" s="182"/>
    </row>
    <row r="2064" spans="1:14" ht="15.75" customHeight="1" x14ac:dyDescent="0.3">
      <c r="A2064" s="34">
        <v>2063</v>
      </c>
      <c r="B2064" s="34">
        <v>109</v>
      </c>
      <c r="C2064" s="34">
        <v>244</v>
      </c>
      <c r="D2064" s="34">
        <v>7</v>
      </c>
      <c r="E2064" s="179">
        <v>43545</v>
      </c>
      <c r="F2064" s="190">
        <v>5191</v>
      </c>
      <c r="G2064" s="34">
        <v>7080</v>
      </c>
      <c r="H2064" s="180">
        <v>6801</v>
      </c>
      <c r="I2064" s="34"/>
      <c r="J2064" s="191"/>
      <c r="K2064" s="182"/>
      <c r="L2064" s="182"/>
      <c r="M2064" s="182"/>
      <c r="N2064" s="182"/>
    </row>
    <row r="2065" spans="1:14" ht="15.75" customHeight="1" x14ac:dyDescent="0.3">
      <c r="A2065" s="34">
        <v>2064</v>
      </c>
      <c r="B2065" s="34">
        <v>110</v>
      </c>
      <c r="C2065" s="34">
        <v>244</v>
      </c>
      <c r="D2065" s="34">
        <v>7</v>
      </c>
      <c r="E2065" s="179">
        <v>43545</v>
      </c>
      <c r="F2065" s="190">
        <v>5243</v>
      </c>
      <c r="G2065" s="34">
        <v>7354</v>
      </c>
      <c r="H2065" s="180">
        <v>7046</v>
      </c>
      <c r="I2065" s="34"/>
      <c r="J2065" s="192"/>
      <c r="K2065" s="182"/>
      <c r="L2065" s="182"/>
      <c r="M2065" s="182"/>
      <c r="N2065" s="182"/>
    </row>
    <row r="2066" spans="1:14" ht="15.75" customHeight="1" x14ac:dyDescent="0.3">
      <c r="A2066" s="34">
        <v>2065</v>
      </c>
      <c r="B2066" s="34">
        <v>111</v>
      </c>
      <c r="C2066" s="34">
        <v>245</v>
      </c>
      <c r="D2066" s="34">
        <v>7</v>
      </c>
      <c r="E2066" s="179">
        <v>43545</v>
      </c>
      <c r="F2066" s="190">
        <v>5213</v>
      </c>
      <c r="G2066" s="34">
        <v>7953</v>
      </c>
      <c r="H2066" s="180">
        <v>7521</v>
      </c>
      <c r="I2066" s="34"/>
      <c r="J2066" s="192"/>
      <c r="K2066" s="182"/>
      <c r="L2066" s="182"/>
      <c r="M2066" s="182"/>
      <c r="N2066" s="182"/>
    </row>
    <row r="2067" spans="1:14" ht="15.75" customHeight="1" x14ac:dyDescent="0.3">
      <c r="A2067" s="34">
        <v>2066</v>
      </c>
      <c r="B2067" s="34">
        <v>112</v>
      </c>
      <c r="C2067" s="34">
        <v>245</v>
      </c>
      <c r="D2067" s="34">
        <v>7</v>
      </c>
      <c r="E2067" s="179">
        <v>43545</v>
      </c>
      <c r="F2067" s="190">
        <v>5197</v>
      </c>
      <c r="G2067" s="34">
        <v>7887</v>
      </c>
      <c r="H2067" s="180">
        <v>7455</v>
      </c>
      <c r="I2067" s="34"/>
      <c r="J2067" s="191"/>
      <c r="K2067" s="182"/>
      <c r="L2067" s="182"/>
      <c r="M2067" s="182"/>
      <c r="N2067" s="182"/>
    </row>
    <row r="2068" spans="1:14" ht="15.75" customHeight="1" x14ac:dyDescent="0.3">
      <c r="A2068" s="34">
        <v>2067</v>
      </c>
      <c r="B2068" s="34">
        <v>113</v>
      </c>
      <c r="C2068" s="34">
        <v>246</v>
      </c>
      <c r="D2068" s="34">
        <v>7</v>
      </c>
      <c r="E2068" s="179">
        <v>43545</v>
      </c>
      <c r="F2068" s="190">
        <v>5283</v>
      </c>
      <c r="G2068" s="34">
        <v>7897</v>
      </c>
      <c r="H2068" s="180">
        <v>7443</v>
      </c>
      <c r="I2068" s="34"/>
      <c r="J2068" s="192"/>
      <c r="K2068" s="182"/>
      <c r="L2068" s="182"/>
      <c r="M2068" s="182"/>
      <c r="N2068" s="182"/>
    </row>
    <row r="2069" spans="1:14" ht="15.75" customHeight="1" x14ac:dyDescent="0.3">
      <c r="A2069" s="34">
        <v>2068</v>
      </c>
      <c r="B2069" s="34">
        <v>114</v>
      </c>
      <c r="C2069" s="34">
        <v>246</v>
      </c>
      <c r="D2069" s="34">
        <v>7</v>
      </c>
      <c r="E2069" s="179">
        <v>43545</v>
      </c>
      <c r="F2069" s="190">
        <v>5247</v>
      </c>
      <c r="G2069" s="34">
        <v>7827</v>
      </c>
      <c r="H2069" s="180">
        <v>7382</v>
      </c>
      <c r="I2069" s="34"/>
      <c r="J2069" s="192"/>
      <c r="K2069" s="182"/>
      <c r="L2069" s="182"/>
      <c r="M2069" s="182"/>
      <c r="N2069" s="182"/>
    </row>
    <row r="2070" spans="1:14" ht="15.75" customHeight="1" x14ac:dyDescent="0.3">
      <c r="A2070" s="34">
        <v>2069</v>
      </c>
      <c r="B2070" s="34">
        <v>115</v>
      </c>
      <c r="C2070" s="34">
        <v>249</v>
      </c>
      <c r="D2070" s="34">
        <v>7</v>
      </c>
      <c r="E2070" s="179">
        <v>43545</v>
      </c>
      <c r="F2070" s="190">
        <v>5260</v>
      </c>
      <c r="G2070" s="34">
        <v>8128</v>
      </c>
      <c r="H2070" s="180">
        <v>7511</v>
      </c>
      <c r="I2070" s="34"/>
      <c r="J2070" s="191"/>
      <c r="K2070" s="182"/>
      <c r="L2070" s="182"/>
      <c r="M2070" s="182"/>
      <c r="N2070" s="182"/>
    </row>
    <row r="2071" spans="1:14" ht="15.75" customHeight="1" x14ac:dyDescent="0.3">
      <c r="A2071" s="34">
        <v>2070</v>
      </c>
      <c r="B2071" s="34">
        <v>116</v>
      </c>
      <c r="C2071" s="34">
        <v>249</v>
      </c>
      <c r="D2071" s="34">
        <v>7</v>
      </c>
      <c r="E2071" s="179">
        <v>43545</v>
      </c>
      <c r="F2071" s="190">
        <v>5263</v>
      </c>
      <c r="G2071" s="34">
        <v>7977</v>
      </c>
      <c r="H2071" s="180">
        <v>7408</v>
      </c>
      <c r="I2071" s="34"/>
      <c r="J2071" s="192"/>
      <c r="K2071" s="182"/>
      <c r="L2071" s="182"/>
      <c r="M2071" s="182"/>
      <c r="N2071" s="182"/>
    </row>
    <row r="2072" spans="1:14" ht="15.75" customHeight="1" x14ac:dyDescent="0.3">
      <c r="A2072" s="34">
        <v>2071</v>
      </c>
      <c r="B2072" s="34">
        <v>117</v>
      </c>
      <c r="C2072" s="34">
        <v>251</v>
      </c>
      <c r="D2072" s="34">
        <v>7</v>
      </c>
      <c r="E2072" s="179">
        <v>43545</v>
      </c>
      <c r="F2072" s="190">
        <v>5221</v>
      </c>
      <c r="G2072" s="34">
        <v>8229</v>
      </c>
      <c r="H2072" s="180">
        <v>7824</v>
      </c>
      <c r="I2072" s="34"/>
      <c r="J2072" s="192"/>
      <c r="K2072" s="182"/>
      <c r="L2072" s="182"/>
      <c r="M2072" s="182"/>
      <c r="N2072" s="182"/>
    </row>
    <row r="2073" spans="1:14" ht="15.75" customHeight="1" x14ac:dyDescent="0.3">
      <c r="A2073" s="34">
        <v>2072</v>
      </c>
      <c r="B2073" s="34">
        <v>118</v>
      </c>
      <c r="C2073" s="34">
        <v>251</v>
      </c>
      <c r="D2073" s="34">
        <v>7</v>
      </c>
      <c r="E2073" s="179">
        <v>43545</v>
      </c>
      <c r="F2073" s="190">
        <v>5249</v>
      </c>
      <c r="G2073" s="34">
        <v>8128</v>
      </c>
      <c r="H2073" s="180">
        <v>7740</v>
      </c>
      <c r="I2073" s="34"/>
      <c r="J2073" s="191"/>
      <c r="K2073" s="182"/>
      <c r="L2073" s="182"/>
      <c r="M2073" s="182"/>
      <c r="N2073" s="182"/>
    </row>
    <row r="2074" spans="1:14" ht="15.75" customHeight="1" x14ac:dyDescent="0.3">
      <c r="A2074" s="34">
        <v>2073</v>
      </c>
      <c r="B2074" s="34">
        <v>119</v>
      </c>
      <c r="C2074" s="34">
        <v>256</v>
      </c>
      <c r="D2074" s="34">
        <v>7</v>
      </c>
      <c r="E2074" s="179">
        <v>43545</v>
      </c>
      <c r="F2074" s="190">
        <v>5212</v>
      </c>
      <c r="G2074" s="34">
        <v>7685</v>
      </c>
      <c r="H2074" s="180">
        <v>7318</v>
      </c>
      <c r="I2074" s="34"/>
      <c r="J2074" s="192"/>
      <c r="K2074" s="182"/>
      <c r="L2074" s="182"/>
      <c r="M2074" s="182"/>
      <c r="N2074" s="182"/>
    </row>
    <row r="2075" spans="1:14" ht="15.75" customHeight="1" x14ac:dyDescent="0.3">
      <c r="A2075" s="34">
        <v>2074</v>
      </c>
      <c r="B2075" s="34">
        <v>120</v>
      </c>
      <c r="C2075" s="34">
        <v>256</v>
      </c>
      <c r="D2075" s="34">
        <v>7</v>
      </c>
      <c r="E2075" s="179">
        <v>43545</v>
      </c>
      <c r="F2075" s="190">
        <v>5196</v>
      </c>
      <c r="G2075" s="34">
        <v>7843</v>
      </c>
      <c r="H2075" s="180">
        <v>7449</v>
      </c>
      <c r="I2075" s="34"/>
      <c r="J2075" s="192"/>
      <c r="K2075" s="182"/>
      <c r="L2075" s="182"/>
      <c r="M2075" s="182"/>
      <c r="N2075" s="182"/>
    </row>
    <row r="2076" spans="1:14" ht="15.75" customHeight="1" x14ac:dyDescent="0.3">
      <c r="A2076" s="34">
        <v>2075</v>
      </c>
      <c r="B2076" s="34">
        <v>121</v>
      </c>
      <c r="C2076" s="34">
        <v>257</v>
      </c>
      <c r="D2076" s="34">
        <v>7</v>
      </c>
      <c r="E2076" s="179">
        <v>43545</v>
      </c>
      <c r="F2076" s="190">
        <v>5262</v>
      </c>
      <c r="G2076" s="34">
        <v>7739</v>
      </c>
      <c r="H2076" s="180">
        <v>7383</v>
      </c>
      <c r="I2076" s="34"/>
      <c r="J2076" s="191"/>
      <c r="K2076" s="182"/>
      <c r="L2076" s="182"/>
      <c r="M2076" s="182"/>
      <c r="N2076" s="182"/>
    </row>
    <row r="2077" spans="1:14" ht="15.75" customHeight="1" x14ac:dyDescent="0.3">
      <c r="A2077" s="34">
        <v>2076</v>
      </c>
      <c r="B2077" s="34">
        <v>122</v>
      </c>
      <c r="C2077" s="34">
        <v>257</v>
      </c>
      <c r="D2077" s="34">
        <v>7</v>
      </c>
      <c r="E2077" s="179">
        <v>43545</v>
      </c>
      <c r="F2077" s="190">
        <v>5223</v>
      </c>
      <c r="G2077" s="34">
        <v>7952</v>
      </c>
      <c r="H2077" s="180">
        <v>7550</v>
      </c>
      <c r="I2077" s="34"/>
      <c r="J2077" s="192"/>
      <c r="K2077" s="182"/>
      <c r="L2077" s="182"/>
      <c r="M2077" s="182"/>
      <c r="N2077" s="182"/>
    </row>
    <row r="2078" spans="1:14" ht="15.75" customHeight="1" x14ac:dyDescent="0.3">
      <c r="A2078" s="34">
        <v>2077</v>
      </c>
      <c r="B2078" s="34">
        <v>123</v>
      </c>
      <c r="C2078" s="34">
        <v>261</v>
      </c>
      <c r="D2078" s="34">
        <v>7</v>
      </c>
      <c r="E2078" s="179">
        <v>43545</v>
      </c>
      <c r="F2078" s="190">
        <v>5241</v>
      </c>
      <c r="G2078" s="34">
        <v>8417</v>
      </c>
      <c r="H2078" s="180">
        <v>7942</v>
      </c>
      <c r="I2078" s="34"/>
      <c r="J2078" s="192"/>
      <c r="K2078" s="182"/>
      <c r="L2078" s="182"/>
      <c r="M2078" s="182"/>
      <c r="N2078" s="182"/>
    </row>
    <row r="2079" spans="1:14" ht="15.75" customHeight="1" x14ac:dyDescent="0.3">
      <c r="A2079" s="34">
        <v>2078</v>
      </c>
      <c r="B2079" s="34">
        <v>124</v>
      </c>
      <c r="C2079" s="34">
        <v>261</v>
      </c>
      <c r="D2079" s="34">
        <v>7</v>
      </c>
      <c r="E2079" s="179">
        <v>43545</v>
      </c>
      <c r="F2079" s="190">
        <v>5265</v>
      </c>
      <c r="G2079" s="34">
        <v>8134</v>
      </c>
      <c r="H2079" s="180">
        <v>7716</v>
      </c>
      <c r="I2079" s="34"/>
      <c r="J2079" s="191"/>
      <c r="K2079" s="182"/>
      <c r="L2079" s="182"/>
      <c r="M2079" s="182"/>
      <c r="N2079" s="182"/>
    </row>
    <row r="2080" spans="1:14" ht="15.75" customHeight="1" x14ac:dyDescent="0.3">
      <c r="A2080" s="34">
        <v>2079</v>
      </c>
      <c r="B2080" s="34">
        <v>125</v>
      </c>
      <c r="C2080" s="34">
        <v>263</v>
      </c>
      <c r="D2080" s="34">
        <v>7</v>
      </c>
      <c r="E2080" s="179">
        <v>43545</v>
      </c>
      <c r="F2080" s="190">
        <v>5217</v>
      </c>
      <c r="G2080" s="34">
        <v>8566</v>
      </c>
      <c r="H2080" s="180">
        <v>8079</v>
      </c>
      <c r="I2080" s="34"/>
      <c r="J2080" s="192"/>
      <c r="K2080" s="182"/>
      <c r="L2080" s="182"/>
      <c r="M2080" s="182"/>
      <c r="N2080" s="182"/>
    </row>
    <row r="2081" spans="1:14" ht="15.75" customHeight="1" x14ac:dyDescent="0.3">
      <c r="A2081" s="34">
        <v>2080</v>
      </c>
      <c r="B2081" s="34">
        <v>126</v>
      </c>
      <c r="C2081" s="34">
        <v>263</v>
      </c>
      <c r="D2081" s="34">
        <v>7</v>
      </c>
      <c r="E2081" s="179">
        <v>43545</v>
      </c>
      <c r="F2081" s="190">
        <v>5232</v>
      </c>
      <c r="G2081" s="34">
        <v>8084</v>
      </c>
      <c r="H2081" s="180">
        <v>7661</v>
      </c>
      <c r="I2081" s="34"/>
      <c r="J2081" s="192"/>
      <c r="K2081" s="182"/>
      <c r="L2081" s="182"/>
      <c r="M2081" s="182"/>
      <c r="N2081" s="182"/>
    </row>
    <row r="2082" spans="1:14" ht="15.75" customHeight="1" x14ac:dyDescent="0.3">
      <c r="A2082" s="34">
        <v>2081</v>
      </c>
      <c r="B2082" s="34">
        <v>127</v>
      </c>
      <c r="C2082" s="34">
        <v>265</v>
      </c>
      <c r="D2082" s="34">
        <v>7</v>
      </c>
      <c r="E2082" s="179">
        <v>43545</v>
      </c>
      <c r="F2082" s="190">
        <v>5247</v>
      </c>
      <c r="G2082" s="34">
        <v>7169</v>
      </c>
      <c r="H2082" s="180">
        <v>6910</v>
      </c>
      <c r="I2082" s="34"/>
      <c r="J2082" s="191"/>
      <c r="K2082" s="182"/>
      <c r="L2082" s="182"/>
      <c r="M2082" s="182"/>
      <c r="N2082" s="182"/>
    </row>
    <row r="2083" spans="1:14" ht="15.75" customHeight="1" x14ac:dyDescent="0.3">
      <c r="A2083" s="34">
        <v>2082</v>
      </c>
      <c r="B2083" s="34">
        <v>128</v>
      </c>
      <c r="C2083" s="34">
        <v>265</v>
      </c>
      <c r="D2083" s="34">
        <v>7</v>
      </c>
      <c r="E2083" s="179">
        <v>43545</v>
      </c>
      <c r="F2083" s="190">
        <v>5213</v>
      </c>
      <c r="G2083" s="34">
        <v>7018</v>
      </c>
      <c r="H2083" s="180">
        <v>6775</v>
      </c>
      <c r="I2083" s="34"/>
      <c r="J2083" s="192"/>
      <c r="K2083" s="182"/>
      <c r="L2083" s="182"/>
      <c r="M2083" s="182"/>
      <c r="N2083" s="182"/>
    </row>
    <row r="2084" spans="1:14" ht="15.75" customHeight="1" x14ac:dyDescent="0.3">
      <c r="A2084" s="34">
        <v>2083</v>
      </c>
      <c r="B2084" s="34">
        <v>129</v>
      </c>
      <c r="C2084" s="34">
        <v>303</v>
      </c>
      <c r="D2084" s="34">
        <v>7</v>
      </c>
      <c r="E2084" s="179">
        <v>43545</v>
      </c>
      <c r="F2084" s="190">
        <v>5238</v>
      </c>
      <c r="G2084" s="34">
        <v>8157</v>
      </c>
      <c r="H2084" s="180">
        <v>7773</v>
      </c>
      <c r="I2084" s="34"/>
      <c r="J2084" s="192"/>
      <c r="K2084" s="182"/>
      <c r="L2084" s="182"/>
      <c r="M2084" s="182"/>
      <c r="N2084" s="182"/>
    </row>
    <row r="2085" spans="1:14" ht="15.75" customHeight="1" x14ac:dyDescent="0.3">
      <c r="A2085" s="34">
        <v>2084</v>
      </c>
      <c r="B2085" s="34">
        <v>130</v>
      </c>
      <c r="C2085" s="34">
        <v>303</v>
      </c>
      <c r="D2085" s="34">
        <v>7</v>
      </c>
      <c r="E2085" s="179">
        <v>43545</v>
      </c>
      <c r="F2085" s="190">
        <v>5212</v>
      </c>
      <c r="G2085" s="34">
        <v>8269</v>
      </c>
      <c r="H2085" s="180">
        <v>7863</v>
      </c>
      <c r="I2085" s="34"/>
      <c r="J2085" s="191"/>
      <c r="K2085" s="182"/>
      <c r="L2085" s="182"/>
      <c r="M2085" s="182"/>
      <c r="N2085" s="182"/>
    </row>
    <row r="2086" spans="1:14" ht="15.75" customHeight="1" x14ac:dyDescent="0.3">
      <c r="A2086" s="34">
        <v>2085</v>
      </c>
      <c r="B2086" s="34">
        <v>131</v>
      </c>
      <c r="C2086" s="34">
        <v>305</v>
      </c>
      <c r="D2086" s="34">
        <v>7</v>
      </c>
      <c r="E2086" s="179">
        <v>43545</v>
      </c>
      <c r="F2086" s="190">
        <v>5209</v>
      </c>
      <c r="G2086" s="34">
        <v>8819</v>
      </c>
      <c r="H2086" s="180">
        <v>8335</v>
      </c>
      <c r="I2086" s="34"/>
      <c r="J2086" s="192"/>
      <c r="K2086" s="182"/>
      <c r="L2086" s="182"/>
      <c r="M2086" s="182"/>
      <c r="N2086" s="182"/>
    </row>
    <row r="2087" spans="1:14" ht="15.75" customHeight="1" x14ac:dyDescent="0.3">
      <c r="A2087" s="34">
        <v>2086</v>
      </c>
      <c r="B2087" s="34">
        <v>132</v>
      </c>
      <c r="C2087" s="34">
        <v>305</v>
      </c>
      <c r="D2087" s="34">
        <v>7</v>
      </c>
      <c r="E2087" s="179">
        <v>43545</v>
      </c>
      <c r="F2087" s="190">
        <v>5233</v>
      </c>
      <c r="G2087" s="34">
        <v>8531</v>
      </c>
      <c r="H2087" s="180">
        <v>8088</v>
      </c>
      <c r="I2087" s="34"/>
      <c r="J2087" s="192"/>
      <c r="K2087" s="182"/>
      <c r="L2087" s="182"/>
      <c r="M2087" s="182"/>
      <c r="N2087" s="182"/>
    </row>
    <row r="2088" spans="1:14" ht="15.75" customHeight="1" x14ac:dyDescent="0.3">
      <c r="A2088" s="34">
        <v>2087</v>
      </c>
      <c r="B2088" s="34">
        <v>133</v>
      </c>
      <c r="C2088" s="34">
        <v>306</v>
      </c>
      <c r="D2088" s="34">
        <v>7</v>
      </c>
      <c r="E2088" s="179">
        <v>43545</v>
      </c>
      <c r="F2088" s="190">
        <v>5286</v>
      </c>
      <c r="G2088" s="34">
        <v>8616</v>
      </c>
      <c r="H2088" s="180">
        <v>8181</v>
      </c>
      <c r="I2088" s="34"/>
      <c r="J2088" s="191"/>
      <c r="K2088" s="182"/>
      <c r="L2088" s="182"/>
      <c r="M2088" s="182"/>
      <c r="N2088" s="182"/>
    </row>
    <row r="2089" spans="1:14" ht="15.75" customHeight="1" x14ac:dyDescent="0.3">
      <c r="A2089" s="34">
        <v>2088</v>
      </c>
      <c r="B2089" s="34">
        <v>134</v>
      </c>
      <c r="C2089" s="34">
        <v>306</v>
      </c>
      <c r="D2089" s="34">
        <v>7</v>
      </c>
      <c r="E2089" s="179">
        <v>43545</v>
      </c>
      <c r="F2089" s="190">
        <v>5220</v>
      </c>
      <c r="G2089" s="34">
        <v>8339</v>
      </c>
      <c r="H2089" s="180">
        <v>7929</v>
      </c>
      <c r="I2089" s="34"/>
      <c r="J2089" s="192"/>
      <c r="K2089" s="182"/>
      <c r="L2089" s="182"/>
      <c r="M2089" s="182"/>
      <c r="N2089" s="182"/>
    </row>
    <row r="2090" spans="1:14" ht="15.75" customHeight="1" x14ac:dyDescent="0.3">
      <c r="A2090" s="34">
        <v>2089</v>
      </c>
      <c r="B2090" s="34">
        <v>135</v>
      </c>
      <c r="C2090" s="34">
        <v>309</v>
      </c>
      <c r="D2090" s="34">
        <v>7</v>
      </c>
      <c r="E2090" s="179">
        <v>43545</v>
      </c>
      <c r="F2090" s="190">
        <v>5240</v>
      </c>
      <c r="G2090" s="34">
        <v>7795</v>
      </c>
      <c r="H2090" s="180">
        <v>7446</v>
      </c>
      <c r="I2090" s="34"/>
      <c r="J2090" s="192"/>
      <c r="K2090" s="182"/>
      <c r="L2090" s="182"/>
      <c r="M2090" s="182"/>
      <c r="N2090" s="182"/>
    </row>
    <row r="2091" spans="1:14" ht="15.75" customHeight="1" x14ac:dyDescent="0.3">
      <c r="A2091" s="34">
        <v>2090</v>
      </c>
      <c r="B2091" s="34">
        <v>136</v>
      </c>
      <c r="C2091" s="34">
        <v>309</v>
      </c>
      <c r="D2091" s="34">
        <v>7</v>
      </c>
      <c r="E2091" s="179">
        <v>43545</v>
      </c>
      <c r="F2091" s="190">
        <v>5219</v>
      </c>
      <c r="G2091" s="34">
        <v>7818</v>
      </c>
      <c r="H2091" s="180">
        <v>7488</v>
      </c>
      <c r="I2091" s="34"/>
      <c r="J2091" s="191"/>
      <c r="K2091" s="182"/>
      <c r="L2091" s="182"/>
      <c r="M2091" s="182"/>
      <c r="N2091" s="182"/>
    </row>
    <row r="2092" spans="1:14" ht="15.75" customHeight="1" x14ac:dyDescent="0.3">
      <c r="A2092" s="34">
        <v>2091</v>
      </c>
      <c r="B2092" s="34">
        <v>137</v>
      </c>
      <c r="C2092" s="34">
        <v>310</v>
      </c>
      <c r="D2092" s="34">
        <v>7</v>
      </c>
      <c r="E2092" s="179">
        <v>43545</v>
      </c>
      <c r="F2092" s="190">
        <v>5220</v>
      </c>
      <c r="G2092" s="34">
        <v>7001</v>
      </c>
      <c r="H2092" s="180">
        <v>6878</v>
      </c>
      <c r="I2092" s="34"/>
      <c r="J2092" s="192"/>
      <c r="K2092" s="182"/>
      <c r="L2092" s="182"/>
      <c r="M2092" s="182"/>
      <c r="N2092" s="182"/>
    </row>
    <row r="2093" spans="1:14" ht="15.75" customHeight="1" x14ac:dyDescent="0.3">
      <c r="A2093" s="34">
        <v>2092</v>
      </c>
      <c r="B2093" s="34">
        <v>138</v>
      </c>
      <c r="C2093" s="34">
        <v>310</v>
      </c>
      <c r="D2093" s="34">
        <v>7</v>
      </c>
      <c r="E2093" s="179">
        <v>43545</v>
      </c>
      <c r="F2093" s="190">
        <v>5222</v>
      </c>
      <c r="G2093" s="34">
        <v>7206</v>
      </c>
      <c r="H2093" s="180">
        <v>6969</v>
      </c>
      <c r="I2093" s="34"/>
      <c r="J2093" s="192"/>
      <c r="K2093" s="182"/>
      <c r="L2093" s="182"/>
      <c r="M2093" s="182"/>
      <c r="N2093" s="182"/>
    </row>
    <row r="2094" spans="1:14" ht="15.75" customHeight="1" x14ac:dyDescent="0.3">
      <c r="A2094" s="34">
        <v>2093</v>
      </c>
      <c r="B2094" s="34">
        <v>139</v>
      </c>
      <c r="C2094" s="34">
        <v>311</v>
      </c>
      <c r="D2094" s="34">
        <v>7</v>
      </c>
      <c r="E2094" s="179">
        <v>43545</v>
      </c>
      <c r="F2094" s="190">
        <v>5218</v>
      </c>
      <c r="G2094" s="34">
        <v>8130</v>
      </c>
      <c r="H2094" s="180">
        <v>7721</v>
      </c>
      <c r="I2094" s="34"/>
      <c r="J2094" s="191"/>
      <c r="K2094" s="182"/>
      <c r="L2094" s="182"/>
      <c r="M2094" s="182"/>
      <c r="N2094" s="182"/>
    </row>
    <row r="2095" spans="1:14" ht="15.75" customHeight="1" x14ac:dyDescent="0.3">
      <c r="A2095" s="34">
        <v>2094</v>
      </c>
      <c r="B2095" s="34">
        <v>140</v>
      </c>
      <c r="C2095" s="34">
        <v>311</v>
      </c>
      <c r="D2095" s="34">
        <v>7</v>
      </c>
      <c r="E2095" s="179">
        <v>43545</v>
      </c>
      <c r="F2095" s="190">
        <v>5241</v>
      </c>
      <c r="G2095" s="34">
        <v>8011</v>
      </c>
      <c r="H2095" s="180">
        <v>7633</v>
      </c>
      <c r="I2095" s="34"/>
      <c r="J2095" s="192"/>
      <c r="K2095" s="182"/>
      <c r="L2095" s="182"/>
      <c r="M2095" s="182"/>
      <c r="N2095" s="182"/>
    </row>
    <row r="2096" spans="1:14" ht="15.75" customHeight="1" x14ac:dyDescent="0.3">
      <c r="A2096" s="34">
        <v>2095</v>
      </c>
      <c r="B2096" s="34">
        <v>141</v>
      </c>
      <c r="C2096" s="34">
        <v>314</v>
      </c>
      <c r="D2096" s="34">
        <v>7</v>
      </c>
      <c r="E2096" s="179">
        <v>43545</v>
      </c>
      <c r="F2096" s="190">
        <v>5187</v>
      </c>
      <c r="G2096" s="34">
        <v>8000</v>
      </c>
      <c r="H2096" s="180">
        <v>7613</v>
      </c>
      <c r="I2096" s="34"/>
      <c r="J2096" s="192"/>
      <c r="K2096" s="182"/>
      <c r="L2096" s="182"/>
      <c r="M2096" s="182"/>
      <c r="N2096" s="182"/>
    </row>
    <row r="2097" spans="1:14" ht="15.75" customHeight="1" x14ac:dyDescent="0.3">
      <c r="A2097" s="34">
        <v>2096</v>
      </c>
      <c r="B2097" s="34">
        <v>142</v>
      </c>
      <c r="C2097" s="34">
        <v>314</v>
      </c>
      <c r="D2097" s="34">
        <v>7</v>
      </c>
      <c r="E2097" s="179">
        <v>43545</v>
      </c>
      <c r="F2097" s="190">
        <v>5229</v>
      </c>
      <c r="G2097" s="34">
        <v>7924</v>
      </c>
      <c r="H2097" s="180">
        <v>7547</v>
      </c>
      <c r="I2097" s="34"/>
      <c r="J2097" s="191"/>
      <c r="K2097" s="182"/>
      <c r="L2097" s="182"/>
      <c r="M2097" s="182"/>
      <c r="N2097" s="182"/>
    </row>
    <row r="2098" spans="1:14" ht="15.75" customHeight="1" x14ac:dyDescent="0.3">
      <c r="A2098" s="34">
        <v>2097</v>
      </c>
      <c r="B2098" s="34">
        <v>143</v>
      </c>
      <c r="C2098" s="34">
        <v>315</v>
      </c>
      <c r="D2098" s="34">
        <v>7</v>
      </c>
      <c r="E2098" s="179">
        <v>43545</v>
      </c>
      <c r="F2098" s="190">
        <v>5229</v>
      </c>
      <c r="G2098" s="34">
        <v>8489</v>
      </c>
      <c r="H2098" s="180">
        <v>8012</v>
      </c>
      <c r="I2098" s="34"/>
      <c r="J2098" s="192"/>
      <c r="K2098" s="182"/>
      <c r="L2098" s="182"/>
      <c r="M2098" s="182"/>
      <c r="N2098" s="182"/>
    </row>
    <row r="2099" spans="1:14" ht="15.75" customHeight="1" x14ac:dyDescent="0.3">
      <c r="A2099" s="34">
        <v>2098</v>
      </c>
      <c r="B2099" s="34">
        <v>144</v>
      </c>
      <c r="C2099" s="34">
        <v>315</v>
      </c>
      <c r="D2099" s="34">
        <v>7</v>
      </c>
      <c r="E2099" s="179">
        <v>43545</v>
      </c>
      <c r="F2099" s="190">
        <v>5238</v>
      </c>
      <c r="G2099" s="34">
        <v>8558</v>
      </c>
      <c r="H2099" s="180">
        <v>8065</v>
      </c>
      <c r="I2099" s="34"/>
      <c r="J2099" s="192"/>
      <c r="K2099" s="182"/>
      <c r="L2099" s="182"/>
      <c r="M2099" s="182"/>
      <c r="N2099" s="182"/>
    </row>
    <row r="2100" spans="1:14" ht="15.75" customHeight="1" x14ac:dyDescent="0.3">
      <c r="A2100" s="34">
        <v>2099</v>
      </c>
      <c r="B2100" s="34">
        <v>145</v>
      </c>
      <c r="C2100" s="34">
        <v>316</v>
      </c>
      <c r="D2100" s="34">
        <v>7</v>
      </c>
      <c r="E2100" s="179">
        <v>43545</v>
      </c>
      <c r="F2100" s="190">
        <v>5181</v>
      </c>
      <c r="G2100" s="34">
        <v>8152</v>
      </c>
      <c r="H2100" s="180">
        <v>7676</v>
      </c>
      <c r="I2100" s="34"/>
      <c r="J2100" s="192"/>
      <c r="K2100" s="182"/>
      <c r="L2100" s="182"/>
      <c r="M2100" s="182"/>
      <c r="N2100" s="182"/>
    </row>
    <row r="2101" spans="1:14" ht="15.75" customHeight="1" x14ac:dyDescent="0.3">
      <c r="A2101" s="34">
        <v>2100</v>
      </c>
      <c r="B2101" s="34">
        <v>146</v>
      </c>
      <c r="C2101" s="34">
        <v>316</v>
      </c>
      <c r="D2101" s="34">
        <v>7</v>
      </c>
      <c r="E2101" s="179">
        <v>43545</v>
      </c>
      <c r="F2101" s="190">
        <v>5179</v>
      </c>
      <c r="G2101" s="34">
        <v>8190</v>
      </c>
      <c r="H2101" s="180">
        <v>7713</v>
      </c>
      <c r="I2101" s="34"/>
      <c r="J2101" s="192"/>
      <c r="K2101" s="182"/>
      <c r="L2101" s="182"/>
      <c r="M2101" s="182"/>
      <c r="N2101" s="182"/>
    </row>
    <row r="2102" spans="1:14" ht="15.75" customHeight="1" x14ac:dyDescent="0.3">
      <c r="A2102" s="34">
        <v>2101</v>
      </c>
      <c r="B2102" s="34">
        <v>147</v>
      </c>
      <c r="C2102" s="34">
        <v>320</v>
      </c>
      <c r="D2102" s="34">
        <v>7</v>
      </c>
      <c r="E2102" s="179">
        <v>43545</v>
      </c>
      <c r="F2102" s="190">
        <v>5265</v>
      </c>
      <c r="G2102" s="34">
        <v>7680</v>
      </c>
      <c r="H2102" s="180">
        <v>7318</v>
      </c>
      <c r="I2102" s="34"/>
      <c r="J2102" s="192"/>
      <c r="K2102" s="182"/>
      <c r="L2102" s="182"/>
      <c r="M2102" s="182"/>
      <c r="N2102" s="182"/>
    </row>
    <row r="2103" spans="1:14" ht="15.75" customHeight="1" x14ac:dyDescent="0.3">
      <c r="A2103" s="34">
        <v>2102</v>
      </c>
      <c r="B2103" s="34">
        <v>148</v>
      </c>
      <c r="C2103" s="34">
        <v>320</v>
      </c>
      <c r="D2103" s="34">
        <v>7</v>
      </c>
      <c r="E2103" s="179">
        <v>43545</v>
      </c>
      <c r="F2103" s="190">
        <v>5186</v>
      </c>
      <c r="G2103" s="34">
        <v>7363</v>
      </c>
      <c r="H2103" s="180">
        <v>7048</v>
      </c>
      <c r="I2103" s="34"/>
      <c r="J2103" s="192"/>
      <c r="K2103" s="182"/>
      <c r="L2103" s="182"/>
      <c r="M2103" s="182"/>
      <c r="N2103" s="182"/>
    </row>
    <row r="2104" spans="1:14" ht="15.75" customHeight="1" x14ac:dyDescent="0.3">
      <c r="A2104" s="34">
        <v>2103</v>
      </c>
      <c r="B2104" s="34">
        <v>149</v>
      </c>
      <c r="C2104" s="34">
        <v>323</v>
      </c>
      <c r="D2104" s="34">
        <v>7</v>
      </c>
      <c r="E2104" s="179">
        <v>43545</v>
      </c>
      <c r="F2104" s="190">
        <v>5222</v>
      </c>
      <c r="G2104" s="34">
        <v>8725</v>
      </c>
      <c r="H2104" s="180">
        <v>8227</v>
      </c>
      <c r="I2104" s="34"/>
      <c r="J2104" s="192"/>
      <c r="K2104" s="182"/>
      <c r="L2104" s="182"/>
      <c r="M2104" s="182"/>
      <c r="N2104" s="182"/>
    </row>
    <row r="2105" spans="1:14" ht="15.75" customHeight="1" x14ac:dyDescent="0.3">
      <c r="A2105" s="34">
        <v>2104</v>
      </c>
      <c r="B2105" s="34">
        <v>150</v>
      </c>
      <c r="C2105" s="34">
        <v>323</v>
      </c>
      <c r="D2105" s="34">
        <v>7</v>
      </c>
      <c r="E2105" s="179">
        <v>43545</v>
      </c>
      <c r="F2105" s="190">
        <v>5188</v>
      </c>
      <c r="G2105" s="34">
        <v>8553</v>
      </c>
      <c r="H2105" s="180">
        <v>8075</v>
      </c>
      <c r="I2105" s="34"/>
      <c r="J2105" s="192"/>
      <c r="K2105" s="182"/>
      <c r="L2105" s="182"/>
      <c r="M2105" s="182"/>
      <c r="N2105" s="182"/>
    </row>
    <row r="2106" spans="1:14" ht="15.75" customHeight="1" x14ac:dyDescent="0.3">
      <c r="A2106" s="34">
        <v>2105</v>
      </c>
      <c r="B2106" s="34">
        <v>151</v>
      </c>
      <c r="C2106" s="34">
        <v>328</v>
      </c>
      <c r="D2106" s="34">
        <v>7</v>
      </c>
      <c r="E2106" s="179">
        <v>43545</v>
      </c>
      <c r="F2106" s="190">
        <v>5221</v>
      </c>
      <c r="G2106" s="34">
        <v>7666</v>
      </c>
      <c r="H2106" s="180">
        <v>7337</v>
      </c>
      <c r="I2106" s="34"/>
      <c r="J2106" s="192"/>
      <c r="K2106" s="182"/>
      <c r="L2106" s="182"/>
      <c r="M2106" s="182"/>
      <c r="N2106" s="182"/>
    </row>
    <row r="2107" spans="1:14" ht="15.75" customHeight="1" x14ac:dyDescent="0.3">
      <c r="A2107" s="34">
        <v>2106</v>
      </c>
      <c r="B2107" s="34">
        <v>152</v>
      </c>
      <c r="C2107" s="34">
        <v>328</v>
      </c>
      <c r="D2107" s="34">
        <v>7</v>
      </c>
      <c r="E2107" s="179">
        <v>43545</v>
      </c>
      <c r="F2107" s="190">
        <v>5292</v>
      </c>
      <c r="G2107" s="34">
        <v>7635</v>
      </c>
      <c r="H2107" s="180">
        <v>7318</v>
      </c>
      <c r="I2107" s="34"/>
      <c r="J2107" s="192"/>
      <c r="K2107" s="182"/>
      <c r="L2107" s="182"/>
      <c r="M2107" s="182"/>
      <c r="N2107" s="182"/>
    </row>
    <row r="2108" spans="1:14" ht="15.75" customHeight="1" x14ac:dyDescent="0.3">
      <c r="A2108" s="34">
        <v>2107</v>
      </c>
      <c r="B2108" s="34">
        <v>153</v>
      </c>
      <c r="C2108" s="34">
        <v>330</v>
      </c>
      <c r="D2108" s="34">
        <v>7</v>
      </c>
      <c r="E2108" s="179">
        <v>43545</v>
      </c>
      <c r="F2108" s="190">
        <v>5238</v>
      </c>
      <c r="G2108" s="34">
        <v>7466</v>
      </c>
      <c r="H2108" s="180">
        <v>7147</v>
      </c>
      <c r="I2108" s="34"/>
      <c r="J2108" s="192"/>
      <c r="K2108" s="182"/>
      <c r="L2108" s="182"/>
      <c r="M2108" s="182"/>
      <c r="N2108" s="182"/>
    </row>
    <row r="2109" spans="1:14" ht="15.75" customHeight="1" x14ac:dyDescent="0.3">
      <c r="A2109" s="34">
        <v>2108</v>
      </c>
      <c r="B2109" s="34">
        <v>154</v>
      </c>
      <c r="C2109" s="34">
        <v>330</v>
      </c>
      <c r="D2109" s="34">
        <v>7</v>
      </c>
      <c r="E2109" s="179">
        <v>43545</v>
      </c>
      <c r="F2109" s="190">
        <v>5194</v>
      </c>
      <c r="G2109" s="34">
        <v>7549</v>
      </c>
      <c r="H2109" s="180">
        <v>7210</v>
      </c>
      <c r="I2109" s="34"/>
      <c r="J2109" s="192"/>
      <c r="K2109" s="182"/>
      <c r="L2109" s="182"/>
      <c r="M2109" s="182"/>
      <c r="N2109" s="182"/>
    </row>
    <row r="2110" spans="1:14" ht="15.75" customHeight="1" x14ac:dyDescent="0.3">
      <c r="A2110" s="34">
        <v>2109</v>
      </c>
      <c r="B2110" s="34">
        <v>155</v>
      </c>
      <c r="C2110" s="34">
        <v>334</v>
      </c>
      <c r="D2110" s="34">
        <v>7</v>
      </c>
      <c r="E2110" s="179">
        <v>43545</v>
      </c>
      <c r="F2110" s="190">
        <v>5181</v>
      </c>
      <c r="G2110" s="34">
        <v>7419</v>
      </c>
      <c r="H2110" s="180">
        <v>7112</v>
      </c>
      <c r="I2110" s="34"/>
      <c r="J2110" s="192"/>
      <c r="K2110" s="182"/>
      <c r="L2110" s="182"/>
      <c r="M2110" s="182"/>
      <c r="N2110" s="182"/>
    </row>
    <row r="2111" spans="1:14" ht="15.75" customHeight="1" x14ac:dyDescent="0.3">
      <c r="A2111" s="34">
        <v>2110</v>
      </c>
      <c r="B2111" s="34">
        <v>156</v>
      </c>
      <c r="C2111" s="34">
        <v>334</v>
      </c>
      <c r="D2111" s="34">
        <v>7</v>
      </c>
      <c r="E2111" s="179">
        <v>43545</v>
      </c>
      <c r="F2111" s="190">
        <v>5171</v>
      </c>
      <c r="G2111" s="34">
        <v>7399</v>
      </c>
      <c r="H2111" s="180">
        <v>7091</v>
      </c>
      <c r="I2111" s="34"/>
      <c r="J2111" s="192"/>
      <c r="K2111" s="182"/>
      <c r="L2111" s="182"/>
      <c r="M2111" s="182"/>
      <c r="N2111" s="182"/>
    </row>
    <row r="2112" spans="1:14" ht="15.75" customHeight="1" x14ac:dyDescent="0.3">
      <c r="A2112" s="34">
        <v>2111</v>
      </c>
      <c r="B2112" s="34">
        <v>157</v>
      </c>
      <c r="C2112" s="34">
        <v>336</v>
      </c>
      <c r="D2112" s="34">
        <v>7</v>
      </c>
      <c r="E2112" s="179">
        <v>43545</v>
      </c>
      <c r="F2112" s="190">
        <v>5319</v>
      </c>
      <c r="G2112" s="34">
        <v>7806</v>
      </c>
      <c r="H2112" s="180">
        <v>7431</v>
      </c>
      <c r="I2112" s="34"/>
      <c r="J2112" s="192"/>
      <c r="K2112" s="182"/>
      <c r="L2112" s="182"/>
      <c r="M2112" s="182"/>
      <c r="N2112" s="182"/>
    </row>
    <row r="2113" spans="1:14" ht="15.75" customHeight="1" x14ac:dyDescent="0.3">
      <c r="A2113" s="34">
        <v>2112</v>
      </c>
      <c r="B2113" s="34">
        <v>158</v>
      </c>
      <c r="C2113" s="34">
        <v>336</v>
      </c>
      <c r="D2113" s="34">
        <v>7</v>
      </c>
      <c r="E2113" s="179">
        <v>43545</v>
      </c>
      <c r="F2113" s="190">
        <v>5219</v>
      </c>
      <c r="G2113" s="34">
        <v>7332</v>
      </c>
      <c r="H2113" s="180">
        <v>7010</v>
      </c>
      <c r="I2113" s="34"/>
      <c r="J2113" s="192"/>
      <c r="K2113" s="182"/>
      <c r="L2113" s="182"/>
      <c r="M2113" s="182"/>
      <c r="N2113" s="182"/>
    </row>
    <row r="2114" spans="1:14" ht="15.75" customHeight="1" x14ac:dyDescent="0.3">
      <c r="A2114" s="34">
        <v>2113</v>
      </c>
      <c r="B2114" s="34">
        <v>159</v>
      </c>
      <c r="C2114" s="34">
        <v>339</v>
      </c>
      <c r="D2114" s="34">
        <v>7</v>
      </c>
      <c r="E2114" s="179">
        <v>43545</v>
      </c>
      <c r="F2114" s="190">
        <v>5300</v>
      </c>
      <c r="G2114" s="34">
        <v>7293</v>
      </c>
      <c r="H2114" s="180">
        <v>7022</v>
      </c>
      <c r="I2114" s="34"/>
      <c r="J2114" s="192"/>
      <c r="K2114" s="182"/>
      <c r="L2114" s="182"/>
      <c r="M2114" s="182"/>
      <c r="N2114" s="182"/>
    </row>
    <row r="2115" spans="1:14" ht="15.75" customHeight="1" x14ac:dyDescent="0.3">
      <c r="A2115" s="34">
        <v>2114</v>
      </c>
      <c r="B2115" s="34">
        <v>160</v>
      </c>
      <c r="C2115" s="34">
        <v>339</v>
      </c>
      <c r="D2115" s="34">
        <v>7</v>
      </c>
      <c r="E2115" s="179">
        <v>43545</v>
      </c>
      <c r="F2115" s="190">
        <v>5234</v>
      </c>
      <c r="G2115" s="34">
        <v>7312</v>
      </c>
      <c r="H2115" s="180">
        <v>7023</v>
      </c>
      <c r="I2115" s="34"/>
      <c r="J2115" s="192"/>
      <c r="K2115" s="182"/>
      <c r="L2115" s="182"/>
      <c r="M2115" s="182"/>
      <c r="N2115" s="182"/>
    </row>
    <row r="2116" spans="1:14" ht="15.75" customHeight="1" x14ac:dyDescent="0.3">
      <c r="A2116" s="34">
        <v>2115</v>
      </c>
      <c r="B2116" s="34">
        <v>161</v>
      </c>
      <c r="C2116" s="34">
        <v>340</v>
      </c>
      <c r="D2116" s="34">
        <v>7</v>
      </c>
      <c r="E2116" s="179">
        <v>43545</v>
      </c>
      <c r="F2116" s="190">
        <v>5264</v>
      </c>
      <c r="G2116" s="34">
        <v>8458</v>
      </c>
      <c r="H2116" s="180">
        <v>7932</v>
      </c>
      <c r="I2116" s="34"/>
      <c r="J2116" s="192"/>
      <c r="K2116" s="182"/>
      <c r="L2116" s="182"/>
      <c r="M2116" s="182"/>
      <c r="N2116" s="182"/>
    </row>
    <row r="2117" spans="1:14" ht="15.75" customHeight="1" x14ac:dyDescent="0.3">
      <c r="A2117" s="34">
        <v>2116</v>
      </c>
      <c r="B2117" s="34">
        <v>162</v>
      </c>
      <c r="C2117" s="34">
        <v>340</v>
      </c>
      <c r="D2117" s="34">
        <v>7</v>
      </c>
      <c r="E2117" s="179">
        <v>43545</v>
      </c>
      <c r="F2117" s="190">
        <v>5232</v>
      </c>
      <c r="G2117" s="34">
        <v>8470</v>
      </c>
      <c r="H2117" s="180">
        <v>7948</v>
      </c>
      <c r="I2117" s="34"/>
      <c r="J2117" s="192"/>
      <c r="K2117" s="182"/>
      <c r="L2117" s="182"/>
      <c r="M2117" s="182"/>
      <c r="N2117" s="182"/>
    </row>
    <row r="2118" spans="1:14" ht="15.75" customHeight="1" x14ac:dyDescent="0.3">
      <c r="A2118" s="34">
        <v>2117</v>
      </c>
      <c r="B2118" s="34">
        <v>163</v>
      </c>
      <c r="C2118" s="34">
        <v>342</v>
      </c>
      <c r="D2118" s="34">
        <v>7</v>
      </c>
      <c r="E2118" s="179">
        <v>43545</v>
      </c>
      <c r="F2118" s="190">
        <v>5193</v>
      </c>
      <c r="G2118" s="34">
        <v>7853</v>
      </c>
      <c r="H2118" s="180">
        <v>7484</v>
      </c>
      <c r="I2118" s="34"/>
      <c r="J2118" s="192"/>
      <c r="K2118" s="182"/>
      <c r="L2118" s="182"/>
      <c r="M2118" s="182"/>
      <c r="N2118" s="182"/>
    </row>
    <row r="2119" spans="1:14" ht="15.75" customHeight="1" x14ac:dyDescent="0.3">
      <c r="A2119" s="34">
        <v>2118</v>
      </c>
      <c r="B2119" s="34">
        <v>164</v>
      </c>
      <c r="C2119" s="34">
        <v>342</v>
      </c>
      <c r="D2119" s="34">
        <v>7</v>
      </c>
      <c r="E2119" s="179">
        <v>43545</v>
      </c>
      <c r="F2119" s="190">
        <v>5245</v>
      </c>
      <c r="G2119" s="34">
        <v>7506</v>
      </c>
      <c r="H2119" s="180">
        <v>7182</v>
      </c>
      <c r="I2119" s="34"/>
      <c r="J2119" s="192"/>
      <c r="K2119" s="182"/>
      <c r="L2119" s="182"/>
      <c r="M2119" s="182"/>
      <c r="N2119" s="182"/>
    </row>
    <row r="2120" spans="1:14" ht="15.75" customHeight="1" x14ac:dyDescent="0.3">
      <c r="A2120" s="34">
        <v>2119</v>
      </c>
      <c r="B2120" s="34">
        <v>165</v>
      </c>
      <c r="C2120" s="34">
        <v>344</v>
      </c>
      <c r="D2120" s="34">
        <v>7</v>
      </c>
      <c r="E2120" s="179">
        <v>43545</v>
      </c>
      <c r="F2120" s="190">
        <v>5226</v>
      </c>
      <c r="G2120" s="34">
        <v>7942</v>
      </c>
      <c r="H2120" s="180">
        <v>7498</v>
      </c>
      <c r="I2120" s="34"/>
      <c r="J2120" s="192"/>
      <c r="K2120" s="182"/>
      <c r="L2120" s="182"/>
      <c r="M2120" s="182"/>
      <c r="N2120" s="182"/>
    </row>
    <row r="2121" spans="1:14" ht="15.75" customHeight="1" x14ac:dyDescent="0.3">
      <c r="A2121" s="34">
        <v>2120</v>
      </c>
      <c r="B2121" s="34">
        <v>166</v>
      </c>
      <c r="C2121" s="34">
        <v>344</v>
      </c>
      <c r="D2121" s="34">
        <v>7</v>
      </c>
      <c r="E2121" s="179">
        <v>43545</v>
      </c>
      <c r="F2121" s="190">
        <v>5252</v>
      </c>
      <c r="G2121" s="34">
        <v>7957</v>
      </c>
      <c r="H2121" s="180">
        <v>7523</v>
      </c>
      <c r="I2121" s="34"/>
      <c r="J2121" s="192"/>
      <c r="K2121" s="182"/>
      <c r="L2121" s="182"/>
      <c r="M2121" s="182"/>
      <c r="N2121" s="182"/>
    </row>
    <row r="2122" spans="1:14" ht="15.75" customHeight="1" x14ac:dyDescent="0.3">
      <c r="A2122" s="34">
        <v>2121</v>
      </c>
      <c r="B2122" s="34">
        <v>167</v>
      </c>
      <c r="C2122" s="34">
        <v>346</v>
      </c>
      <c r="D2122" s="34">
        <v>7</v>
      </c>
      <c r="E2122" s="179">
        <v>43545</v>
      </c>
      <c r="F2122" s="190">
        <v>5280</v>
      </c>
      <c r="G2122" s="34">
        <v>8135</v>
      </c>
      <c r="H2122" s="180">
        <v>7714</v>
      </c>
      <c r="I2122" s="34"/>
      <c r="J2122" s="192"/>
      <c r="K2122" s="182"/>
      <c r="L2122" s="182"/>
      <c r="M2122" s="182"/>
      <c r="N2122" s="182"/>
    </row>
    <row r="2123" spans="1:14" ht="15.75" customHeight="1" x14ac:dyDescent="0.3">
      <c r="A2123" s="34">
        <v>2122</v>
      </c>
      <c r="B2123" s="34">
        <v>168</v>
      </c>
      <c r="C2123" s="34">
        <v>346</v>
      </c>
      <c r="D2123" s="34">
        <v>7</v>
      </c>
      <c r="E2123" s="179">
        <v>43545</v>
      </c>
      <c r="F2123" s="190">
        <v>5212</v>
      </c>
      <c r="G2123" s="34">
        <v>7764</v>
      </c>
      <c r="H2123" s="180">
        <v>7385</v>
      </c>
      <c r="I2123" s="34"/>
      <c r="J2123" s="192"/>
      <c r="K2123" s="182"/>
      <c r="L2123" s="182"/>
      <c r="M2123" s="182"/>
      <c r="N2123" s="182"/>
    </row>
    <row r="2124" spans="1:14" ht="15.75" customHeight="1" x14ac:dyDescent="0.3">
      <c r="A2124" s="34">
        <v>2123</v>
      </c>
      <c r="B2124" s="34">
        <v>169</v>
      </c>
      <c r="C2124" s="34">
        <v>347</v>
      </c>
      <c r="D2124" s="34">
        <v>7</v>
      </c>
      <c r="E2124" s="179">
        <v>43545</v>
      </c>
      <c r="F2124" s="190">
        <v>5223</v>
      </c>
      <c r="G2124" s="34">
        <v>8281</v>
      </c>
      <c r="H2124" s="180">
        <v>7849</v>
      </c>
      <c r="I2124" s="34"/>
      <c r="J2124" s="192"/>
      <c r="K2124" s="182"/>
      <c r="L2124" s="182"/>
      <c r="M2124" s="182"/>
      <c r="N2124" s="182"/>
    </row>
    <row r="2125" spans="1:14" ht="15.75" customHeight="1" x14ac:dyDescent="0.3">
      <c r="A2125" s="34">
        <v>2124</v>
      </c>
      <c r="B2125" s="34">
        <v>170</v>
      </c>
      <c r="C2125" s="34">
        <v>347</v>
      </c>
      <c r="D2125" s="34">
        <v>7</v>
      </c>
      <c r="E2125" s="179">
        <v>43545</v>
      </c>
      <c r="F2125" s="190">
        <v>5223</v>
      </c>
      <c r="G2125" s="34">
        <v>8179</v>
      </c>
      <c r="H2125" s="180">
        <v>7764</v>
      </c>
      <c r="I2125" s="34"/>
      <c r="J2125" s="192"/>
      <c r="K2125" s="182"/>
      <c r="L2125" s="182"/>
      <c r="M2125" s="182"/>
      <c r="N2125" s="182"/>
    </row>
    <row r="2126" spans="1:14" ht="15.75" customHeight="1" x14ac:dyDescent="0.3">
      <c r="A2126" s="34">
        <v>2125</v>
      </c>
      <c r="B2126" s="34">
        <v>171</v>
      </c>
      <c r="C2126" s="34">
        <v>349</v>
      </c>
      <c r="D2126" s="34">
        <v>7</v>
      </c>
      <c r="E2126" s="179">
        <v>43545</v>
      </c>
      <c r="F2126" s="190">
        <v>5259</v>
      </c>
      <c r="G2126" s="34">
        <v>7283</v>
      </c>
      <c r="H2126" s="180">
        <v>7006</v>
      </c>
      <c r="I2126" s="34"/>
      <c r="J2126" s="192"/>
      <c r="K2126" s="182"/>
      <c r="L2126" s="182"/>
      <c r="M2126" s="182"/>
      <c r="N2126" s="182"/>
    </row>
    <row r="2127" spans="1:14" ht="15.75" customHeight="1" x14ac:dyDescent="0.3">
      <c r="A2127" s="34">
        <v>2126</v>
      </c>
      <c r="B2127" s="34">
        <v>172</v>
      </c>
      <c r="C2127" s="34">
        <v>349</v>
      </c>
      <c r="D2127" s="34">
        <v>7</v>
      </c>
      <c r="E2127" s="179">
        <v>43545</v>
      </c>
      <c r="F2127" s="190">
        <v>5274</v>
      </c>
      <c r="G2127" s="34">
        <v>7058</v>
      </c>
      <c r="H2127" s="180">
        <v>6815</v>
      </c>
      <c r="I2127" s="34"/>
      <c r="J2127" s="192"/>
      <c r="K2127" s="182"/>
      <c r="L2127" s="182"/>
      <c r="M2127" s="182"/>
      <c r="N2127" s="182"/>
    </row>
    <row r="2128" spans="1:14" ht="15.75" customHeight="1" x14ac:dyDescent="0.3">
      <c r="A2128" s="34">
        <v>2127</v>
      </c>
      <c r="B2128" s="34">
        <v>173</v>
      </c>
      <c r="C2128" s="34">
        <v>352</v>
      </c>
      <c r="D2128" s="34">
        <v>7</v>
      </c>
      <c r="E2128" s="179">
        <v>43545</v>
      </c>
      <c r="F2128" s="190">
        <v>5227</v>
      </c>
      <c r="G2128" s="34">
        <v>7676</v>
      </c>
      <c r="H2128" s="180">
        <v>7251</v>
      </c>
      <c r="I2128" s="34"/>
      <c r="J2128" s="192"/>
      <c r="K2128" s="182"/>
      <c r="L2128" s="182"/>
      <c r="M2128" s="182"/>
      <c r="N2128" s="182"/>
    </row>
    <row r="2129" spans="1:14" ht="15.75" customHeight="1" x14ac:dyDescent="0.3">
      <c r="A2129" s="34">
        <v>2128</v>
      </c>
      <c r="B2129" s="34">
        <v>174</v>
      </c>
      <c r="C2129" s="34">
        <v>352</v>
      </c>
      <c r="D2129" s="34">
        <v>7</v>
      </c>
      <c r="E2129" s="179">
        <v>43545</v>
      </c>
      <c r="F2129" s="190">
        <v>5182</v>
      </c>
      <c r="G2129" s="34">
        <v>7424</v>
      </c>
      <c r="H2129" s="180">
        <v>7038</v>
      </c>
      <c r="I2129" s="34"/>
      <c r="J2129" s="192"/>
      <c r="K2129" s="182"/>
      <c r="L2129" s="182"/>
      <c r="M2129" s="182"/>
      <c r="N2129" s="182"/>
    </row>
    <row r="2130" spans="1:14" ht="15.75" customHeight="1" x14ac:dyDescent="0.3">
      <c r="A2130" s="34">
        <v>2129</v>
      </c>
      <c r="B2130" s="34">
        <v>175</v>
      </c>
      <c r="C2130" s="34">
        <v>354</v>
      </c>
      <c r="D2130" s="34">
        <v>7</v>
      </c>
      <c r="E2130" s="179">
        <v>43545</v>
      </c>
      <c r="F2130" s="190">
        <v>5280</v>
      </c>
      <c r="G2130" s="34">
        <v>7690</v>
      </c>
      <c r="H2130" s="180">
        <v>7366</v>
      </c>
      <c r="I2130" s="34"/>
      <c r="J2130" s="192"/>
      <c r="K2130" s="182"/>
      <c r="L2130" s="182"/>
      <c r="M2130" s="182"/>
      <c r="N2130" s="182"/>
    </row>
    <row r="2131" spans="1:14" ht="15.75" customHeight="1" x14ac:dyDescent="0.3">
      <c r="A2131" s="34">
        <v>2130</v>
      </c>
      <c r="B2131" s="34">
        <v>176</v>
      </c>
      <c r="C2131" s="34">
        <v>354</v>
      </c>
      <c r="D2131" s="34">
        <v>7</v>
      </c>
      <c r="E2131" s="179">
        <v>43545</v>
      </c>
      <c r="F2131" s="190">
        <v>5193</v>
      </c>
      <c r="G2131" s="34">
        <v>7607</v>
      </c>
      <c r="H2131" s="180">
        <v>7282</v>
      </c>
      <c r="I2131" s="34"/>
      <c r="J2131" s="192"/>
      <c r="K2131" s="182"/>
      <c r="L2131" s="182"/>
      <c r="M2131" s="182"/>
      <c r="N2131" s="182"/>
    </row>
    <row r="2132" spans="1:14" ht="15.75" customHeight="1" x14ac:dyDescent="0.3">
      <c r="A2132" s="34">
        <v>2131</v>
      </c>
      <c r="B2132" s="34">
        <v>177</v>
      </c>
      <c r="C2132" s="34">
        <v>358</v>
      </c>
      <c r="D2132" s="34">
        <v>7</v>
      </c>
      <c r="E2132" s="179">
        <v>43545</v>
      </c>
      <c r="F2132" s="190">
        <v>5259</v>
      </c>
      <c r="G2132" s="34">
        <v>7898</v>
      </c>
      <c r="H2132" s="180">
        <v>7526</v>
      </c>
      <c r="I2132" s="34"/>
      <c r="J2132" s="192"/>
      <c r="K2132" s="182"/>
      <c r="L2132" s="182"/>
      <c r="M2132" s="182"/>
      <c r="N2132" s="182"/>
    </row>
    <row r="2133" spans="1:14" ht="15.75" customHeight="1" x14ac:dyDescent="0.3">
      <c r="A2133" s="34">
        <v>2132</v>
      </c>
      <c r="B2133" s="34">
        <v>178</v>
      </c>
      <c r="C2133" s="34">
        <v>358</v>
      </c>
      <c r="D2133" s="34">
        <v>7</v>
      </c>
      <c r="E2133" s="179">
        <v>43545</v>
      </c>
      <c r="F2133" s="190">
        <v>5226</v>
      </c>
      <c r="G2133" s="34">
        <v>8058</v>
      </c>
      <c r="H2133" s="180">
        <v>7662</v>
      </c>
      <c r="I2133" s="34"/>
      <c r="J2133" s="192"/>
      <c r="K2133" s="182"/>
      <c r="L2133" s="182"/>
      <c r="M2133" s="182"/>
      <c r="N2133" s="182"/>
    </row>
    <row r="2134" spans="1:14" ht="15.75" customHeight="1" x14ac:dyDescent="0.3">
      <c r="A2134" s="34">
        <v>2133</v>
      </c>
      <c r="B2134" s="34">
        <v>179</v>
      </c>
      <c r="C2134" s="34">
        <v>360</v>
      </c>
      <c r="D2134" s="34">
        <v>7</v>
      </c>
      <c r="E2134" s="179">
        <v>43545</v>
      </c>
      <c r="F2134" s="190">
        <v>5180</v>
      </c>
      <c r="G2134" s="34">
        <v>7390</v>
      </c>
      <c r="H2134" s="180">
        <v>7076</v>
      </c>
      <c r="I2134" s="34"/>
      <c r="J2134" s="192"/>
      <c r="K2134" s="182"/>
      <c r="L2134" s="182"/>
      <c r="M2134" s="182"/>
      <c r="N2134" s="182"/>
    </row>
    <row r="2135" spans="1:14" ht="15.75" customHeight="1" x14ac:dyDescent="0.3">
      <c r="A2135" s="34">
        <v>2134</v>
      </c>
      <c r="B2135" s="34">
        <v>180</v>
      </c>
      <c r="C2135" s="34">
        <v>360</v>
      </c>
      <c r="D2135" s="34">
        <v>7</v>
      </c>
      <c r="E2135" s="179">
        <v>43545</v>
      </c>
      <c r="F2135" s="190">
        <v>5282</v>
      </c>
      <c r="G2135" s="34">
        <v>7444</v>
      </c>
      <c r="H2135" s="180">
        <v>7131</v>
      </c>
      <c r="I2135" s="34"/>
      <c r="J2135" s="192"/>
      <c r="K2135" s="182"/>
      <c r="L2135" s="182"/>
      <c r="M2135" s="182"/>
      <c r="N2135" s="182"/>
    </row>
    <row r="2136" spans="1:14" ht="15.75" customHeight="1" x14ac:dyDescent="0.3">
      <c r="A2136" s="34">
        <v>2135</v>
      </c>
      <c r="B2136" s="34">
        <v>181</v>
      </c>
      <c r="C2136" s="34">
        <v>362</v>
      </c>
      <c r="D2136" s="34">
        <v>7</v>
      </c>
      <c r="E2136" s="179">
        <v>43545</v>
      </c>
      <c r="F2136" s="190">
        <v>5244</v>
      </c>
      <c r="G2136" s="34">
        <v>6838</v>
      </c>
      <c r="H2136" s="180">
        <v>6618</v>
      </c>
      <c r="I2136" s="34"/>
      <c r="J2136" s="192"/>
      <c r="K2136" s="182"/>
      <c r="L2136" s="182"/>
      <c r="M2136" s="182"/>
      <c r="N2136" s="182"/>
    </row>
    <row r="2137" spans="1:14" ht="15.75" customHeight="1" x14ac:dyDescent="0.3">
      <c r="A2137" s="34">
        <v>2136</v>
      </c>
      <c r="B2137" s="34">
        <v>182</v>
      </c>
      <c r="C2137" s="34">
        <v>362</v>
      </c>
      <c r="D2137" s="34">
        <v>7</v>
      </c>
      <c r="E2137" s="179">
        <v>43545</v>
      </c>
      <c r="F2137" s="190">
        <v>5301</v>
      </c>
      <c r="G2137" s="34">
        <v>6896</v>
      </c>
      <c r="H2137" s="180">
        <v>6679</v>
      </c>
      <c r="I2137" s="34"/>
      <c r="J2137" s="192"/>
      <c r="K2137" s="182"/>
      <c r="L2137" s="182"/>
      <c r="M2137" s="182"/>
      <c r="N2137" s="182"/>
    </row>
    <row r="2138" spans="1:14" ht="15.75" customHeight="1" x14ac:dyDescent="0.3">
      <c r="A2138" s="34">
        <v>2137</v>
      </c>
      <c r="B2138" s="34">
        <v>183</v>
      </c>
      <c r="C2138" s="34">
        <v>364</v>
      </c>
      <c r="D2138" s="34">
        <v>7</v>
      </c>
      <c r="E2138" s="179">
        <v>43545</v>
      </c>
      <c r="F2138" s="190">
        <v>5192</v>
      </c>
      <c r="G2138" s="34">
        <v>8540</v>
      </c>
      <c r="H2138" s="180">
        <v>8139</v>
      </c>
      <c r="I2138" s="34"/>
      <c r="J2138" s="192"/>
      <c r="K2138" s="182"/>
      <c r="L2138" s="182"/>
      <c r="M2138" s="182"/>
      <c r="N2138" s="182"/>
    </row>
    <row r="2139" spans="1:14" ht="15.75" customHeight="1" x14ac:dyDescent="0.3">
      <c r="A2139" s="34">
        <v>2138</v>
      </c>
      <c r="B2139" s="34">
        <v>184</v>
      </c>
      <c r="C2139" s="34">
        <v>364</v>
      </c>
      <c r="D2139" s="34">
        <v>7</v>
      </c>
      <c r="E2139" s="179">
        <v>43545</v>
      </c>
      <c r="F2139" s="190">
        <v>5243</v>
      </c>
      <c r="G2139" s="34">
        <v>8383</v>
      </c>
      <c r="H2139" s="180">
        <v>8004</v>
      </c>
      <c r="I2139" s="34"/>
      <c r="J2139" s="192"/>
      <c r="K2139" s="182"/>
      <c r="L2139" s="182"/>
      <c r="M2139" s="182"/>
      <c r="N2139" s="182"/>
    </row>
    <row r="2140" spans="1:14" ht="15.75" customHeight="1" x14ac:dyDescent="0.3">
      <c r="A2140" s="34">
        <v>2139</v>
      </c>
      <c r="B2140" s="34">
        <v>185</v>
      </c>
      <c r="C2140" s="34">
        <v>365</v>
      </c>
      <c r="D2140" s="34">
        <v>7</v>
      </c>
      <c r="E2140" s="179">
        <v>43545</v>
      </c>
      <c r="F2140" s="190">
        <v>5288</v>
      </c>
      <c r="G2140" s="34">
        <v>8995</v>
      </c>
      <c r="H2140" s="180">
        <v>8435</v>
      </c>
      <c r="I2140" s="34"/>
      <c r="J2140" s="192"/>
      <c r="K2140" s="182"/>
      <c r="L2140" s="182"/>
      <c r="M2140" s="182"/>
      <c r="N2140" s="182"/>
    </row>
    <row r="2141" spans="1:14" ht="15.75" customHeight="1" x14ac:dyDescent="0.3">
      <c r="A2141" s="34">
        <v>2140</v>
      </c>
      <c r="B2141" s="34">
        <v>186</v>
      </c>
      <c r="C2141" s="34">
        <v>365</v>
      </c>
      <c r="D2141" s="34">
        <v>7</v>
      </c>
      <c r="E2141" s="179">
        <v>43545</v>
      </c>
      <c r="F2141" s="190">
        <v>5251</v>
      </c>
      <c r="G2141" s="34">
        <v>8842</v>
      </c>
      <c r="H2141" s="180">
        <v>8322</v>
      </c>
      <c r="I2141" s="34"/>
      <c r="J2141" s="192"/>
      <c r="K2141" s="182"/>
      <c r="L2141" s="182"/>
      <c r="M2141" s="182"/>
      <c r="N2141" s="182"/>
    </row>
    <row r="2142" spans="1:14" ht="15.75" customHeight="1" x14ac:dyDescent="0.3">
      <c r="A2142" s="34">
        <v>2141</v>
      </c>
      <c r="B2142" s="34">
        <v>187</v>
      </c>
      <c r="C2142" s="34">
        <v>366</v>
      </c>
      <c r="D2142" s="34">
        <v>7</v>
      </c>
      <c r="E2142" s="179">
        <v>43545</v>
      </c>
      <c r="F2142" s="190">
        <v>5214</v>
      </c>
      <c r="G2142" s="34">
        <v>8582</v>
      </c>
      <c r="H2142" s="180">
        <v>8114</v>
      </c>
      <c r="I2142" s="34"/>
      <c r="J2142" s="192"/>
      <c r="K2142" s="182"/>
      <c r="L2142" s="182"/>
      <c r="M2142" s="182"/>
      <c r="N2142" s="182"/>
    </row>
    <row r="2143" spans="1:14" ht="15.75" customHeight="1" x14ac:dyDescent="0.3">
      <c r="A2143" s="34">
        <v>2142</v>
      </c>
      <c r="B2143" s="34">
        <v>188</v>
      </c>
      <c r="C2143" s="34">
        <v>366</v>
      </c>
      <c r="D2143" s="34">
        <v>7</v>
      </c>
      <c r="E2143" s="179">
        <v>43545</v>
      </c>
      <c r="F2143" s="190">
        <v>5267</v>
      </c>
      <c r="G2143" s="34">
        <v>8573</v>
      </c>
      <c r="H2143" s="180">
        <v>8118</v>
      </c>
      <c r="I2143" s="34"/>
      <c r="J2143" s="192"/>
      <c r="K2143" s="182"/>
      <c r="L2143" s="182"/>
      <c r="M2143" s="182"/>
      <c r="N2143" s="182"/>
    </row>
    <row r="2144" spans="1:14" ht="15.75" customHeight="1" x14ac:dyDescent="0.3">
      <c r="A2144" s="34">
        <v>2143</v>
      </c>
      <c r="B2144" s="34">
        <v>189</v>
      </c>
      <c r="C2144" s="34">
        <v>367</v>
      </c>
      <c r="D2144" s="34">
        <v>7</v>
      </c>
      <c r="E2144" s="179">
        <v>43545</v>
      </c>
      <c r="F2144" s="190">
        <v>5261</v>
      </c>
      <c r="G2144" s="34">
        <v>8143</v>
      </c>
      <c r="H2144" s="180">
        <v>7757</v>
      </c>
      <c r="I2144" s="34"/>
      <c r="J2144" s="192"/>
      <c r="K2144" s="182"/>
      <c r="L2144" s="182"/>
      <c r="M2144" s="182"/>
      <c r="N2144" s="182"/>
    </row>
    <row r="2145" spans="1:14" ht="15.75" customHeight="1" x14ac:dyDescent="0.3">
      <c r="A2145" s="34">
        <v>2144</v>
      </c>
      <c r="B2145" s="34">
        <v>190</v>
      </c>
      <c r="C2145" s="34">
        <v>367</v>
      </c>
      <c r="D2145" s="34">
        <v>7</v>
      </c>
      <c r="E2145" s="179">
        <v>43545</v>
      </c>
      <c r="F2145" s="190">
        <v>5238</v>
      </c>
      <c r="G2145" s="34">
        <v>8187</v>
      </c>
      <c r="H2145" s="180">
        <v>7791</v>
      </c>
      <c r="I2145" s="34"/>
      <c r="J2145" s="192"/>
      <c r="K2145" s="182"/>
      <c r="L2145" s="182"/>
      <c r="M2145" s="182"/>
      <c r="N2145" s="182"/>
    </row>
    <row r="2146" spans="1:14" ht="15.75" customHeight="1" x14ac:dyDescent="0.3">
      <c r="A2146" s="34">
        <v>2145</v>
      </c>
      <c r="B2146" s="34">
        <v>191</v>
      </c>
      <c r="C2146" s="34">
        <v>369</v>
      </c>
      <c r="D2146" s="34">
        <v>7</v>
      </c>
      <c r="E2146" s="179">
        <v>43545</v>
      </c>
      <c r="F2146" s="190">
        <v>5280</v>
      </c>
      <c r="G2146" s="34">
        <v>7552</v>
      </c>
      <c r="H2146" s="180">
        <v>7241</v>
      </c>
      <c r="I2146" s="34"/>
      <c r="J2146" s="192"/>
      <c r="K2146" s="182"/>
      <c r="L2146" s="182"/>
      <c r="M2146" s="182"/>
      <c r="N2146" s="182"/>
    </row>
    <row r="2147" spans="1:14" ht="15.75" customHeight="1" x14ac:dyDescent="0.3">
      <c r="A2147" s="34">
        <v>2146</v>
      </c>
      <c r="B2147" s="34">
        <v>192</v>
      </c>
      <c r="C2147" s="34">
        <v>369</v>
      </c>
      <c r="D2147" s="34">
        <v>7</v>
      </c>
      <c r="E2147" s="179">
        <v>43545</v>
      </c>
      <c r="F2147" s="190">
        <v>5241</v>
      </c>
      <c r="G2147" s="34">
        <v>7675</v>
      </c>
      <c r="H2147" s="180">
        <v>7338</v>
      </c>
      <c r="I2147" s="34"/>
      <c r="J2147" s="192"/>
      <c r="K2147" s="182"/>
      <c r="L2147" s="182"/>
      <c r="M2147" s="182"/>
      <c r="N2147" s="182"/>
    </row>
    <row r="2148" spans="1:14" ht="15.75" customHeight="1" x14ac:dyDescent="0.3">
      <c r="A2148" s="34">
        <v>2147</v>
      </c>
      <c r="B2148" s="34">
        <v>193</v>
      </c>
      <c r="C2148" s="34">
        <v>370</v>
      </c>
      <c r="D2148" s="34">
        <v>7</v>
      </c>
      <c r="E2148" s="179">
        <v>43545</v>
      </c>
      <c r="F2148" s="190">
        <v>5263</v>
      </c>
      <c r="G2148" s="34">
        <v>7777</v>
      </c>
      <c r="H2148" s="180">
        <v>7425</v>
      </c>
      <c r="I2148" s="34"/>
      <c r="J2148" s="192"/>
      <c r="K2148" s="182"/>
      <c r="L2148" s="182"/>
      <c r="M2148" s="182"/>
      <c r="N2148" s="182"/>
    </row>
    <row r="2149" spans="1:14" ht="15.75" customHeight="1" x14ac:dyDescent="0.3">
      <c r="A2149" s="34">
        <v>2148</v>
      </c>
      <c r="B2149" s="34">
        <v>194</v>
      </c>
      <c r="C2149" s="34">
        <v>370</v>
      </c>
      <c r="D2149" s="34">
        <v>7</v>
      </c>
      <c r="E2149" s="179">
        <v>43545</v>
      </c>
      <c r="F2149" s="190">
        <v>5207</v>
      </c>
      <c r="G2149" s="34">
        <v>7665</v>
      </c>
      <c r="H2149" s="180">
        <v>7325</v>
      </c>
      <c r="I2149" s="34"/>
      <c r="J2149" s="192"/>
      <c r="K2149" s="182"/>
      <c r="L2149" s="182"/>
      <c r="M2149" s="182"/>
      <c r="N2149" s="182"/>
    </row>
    <row r="2150" spans="1:14" ht="15.75" customHeight="1" x14ac:dyDescent="0.3">
      <c r="A2150" s="34">
        <v>2149</v>
      </c>
      <c r="B2150" s="34">
        <v>195</v>
      </c>
      <c r="C2150" s="34">
        <v>372</v>
      </c>
      <c r="D2150" s="34">
        <v>7</v>
      </c>
      <c r="E2150" s="179">
        <v>43545</v>
      </c>
      <c r="F2150" s="190">
        <v>5277</v>
      </c>
      <c r="G2150" s="34">
        <v>7836</v>
      </c>
      <c r="H2150" s="180">
        <v>7499</v>
      </c>
      <c r="I2150" s="34"/>
      <c r="J2150" s="192"/>
      <c r="K2150" s="182"/>
      <c r="L2150" s="182"/>
      <c r="M2150" s="182"/>
      <c r="N2150" s="182"/>
    </row>
    <row r="2151" spans="1:14" ht="15.75" customHeight="1" x14ac:dyDescent="0.3">
      <c r="A2151" s="34">
        <v>2150</v>
      </c>
      <c r="B2151" s="34">
        <v>196</v>
      </c>
      <c r="C2151" s="34">
        <v>372</v>
      </c>
      <c r="D2151" s="34">
        <v>7</v>
      </c>
      <c r="E2151" s="179">
        <v>43545</v>
      </c>
      <c r="F2151" s="190">
        <v>5243</v>
      </c>
      <c r="G2151" s="34">
        <v>7605</v>
      </c>
      <c r="H2151" s="180">
        <v>7290</v>
      </c>
      <c r="I2151" s="34"/>
      <c r="J2151" s="192"/>
      <c r="K2151" s="182"/>
      <c r="L2151" s="182"/>
      <c r="M2151" s="182"/>
      <c r="N2151" s="182"/>
    </row>
    <row r="2152" spans="1:14" ht="15.75" customHeight="1" x14ac:dyDescent="0.3">
      <c r="A2152" s="34">
        <v>2151</v>
      </c>
      <c r="B2152" s="34">
        <v>197</v>
      </c>
      <c r="C2152" s="34">
        <v>373</v>
      </c>
      <c r="D2152" s="34">
        <v>7</v>
      </c>
      <c r="E2152" s="179">
        <v>43545</v>
      </c>
      <c r="F2152" s="190">
        <v>5252</v>
      </c>
      <c r="G2152" s="34">
        <v>8291</v>
      </c>
      <c r="H2152" s="180">
        <v>7887</v>
      </c>
      <c r="I2152" s="34"/>
      <c r="J2152" s="192"/>
      <c r="K2152" s="182"/>
      <c r="L2152" s="182"/>
      <c r="M2152" s="182"/>
      <c r="N2152" s="182"/>
    </row>
    <row r="2153" spans="1:14" ht="15.75" customHeight="1" x14ac:dyDescent="0.3">
      <c r="A2153" s="34">
        <v>2152</v>
      </c>
      <c r="B2153" s="34">
        <v>198</v>
      </c>
      <c r="C2153" s="34">
        <v>373</v>
      </c>
      <c r="D2153" s="34">
        <v>7</v>
      </c>
      <c r="E2153" s="179">
        <v>43545</v>
      </c>
      <c r="F2153" s="190">
        <v>5320</v>
      </c>
      <c r="G2153" s="34">
        <v>8262</v>
      </c>
      <c r="H2153" s="180">
        <v>7871</v>
      </c>
      <c r="I2153" s="34"/>
      <c r="J2153" s="192"/>
      <c r="K2153" s="182"/>
      <c r="L2153" s="182"/>
      <c r="M2153" s="182"/>
      <c r="N2153" s="182"/>
    </row>
    <row r="2154" spans="1:14" ht="15.75" customHeight="1" x14ac:dyDescent="0.3">
      <c r="A2154" s="34">
        <v>2153</v>
      </c>
      <c r="B2154" s="34">
        <v>199</v>
      </c>
      <c r="C2154" s="34">
        <v>374</v>
      </c>
      <c r="D2154" s="34">
        <v>7</v>
      </c>
      <c r="E2154" s="179">
        <v>43545</v>
      </c>
      <c r="F2154" s="190">
        <v>5262</v>
      </c>
      <c r="G2154" s="34">
        <v>7182</v>
      </c>
      <c r="H2154" s="180">
        <v>6932</v>
      </c>
      <c r="I2154" s="34"/>
      <c r="J2154" s="192"/>
      <c r="K2154" s="182"/>
      <c r="L2154" s="182"/>
      <c r="M2154" s="182"/>
      <c r="N2154" s="182"/>
    </row>
    <row r="2155" spans="1:14" ht="15.75" customHeight="1" x14ac:dyDescent="0.3">
      <c r="A2155" s="34">
        <v>2154</v>
      </c>
      <c r="B2155" s="34">
        <v>200</v>
      </c>
      <c r="C2155" s="34">
        <v>374</v>
      </c>
      <c r="D2155" s="34">
        <v>7</v>
      </c>
      <c r="E2155" s="179">
        <v>43545</v>
      </c>
      <c r="F2155" s="190">
        <v>5181</v>
      </c>
      <c r="G2155" s="34">
        <v>7219</v>
      </c>
      <c r="H2155" s="180">
        <v>6959</v>
      </c>
      <c r="I2155" s="34"/>
      <c r="J2155" s="192"/>
      <c r="K2155" s="182"/>
      <c r="L2155" s="182"/>
      <c r="M2155" s="182"/>
      <c r="N2155" s="182"/>
    </row>
    <row r="2156" spans="1:14" ht="15.75" customHeight="1" x14ac:dyDescent="0.3">
      <c r="A2156" s="34">
        <v>2155</v>
      </c>
      <c r="B2156" s="34">
        <v>201</v>
      </c>
      <c r="C2156" s="34">
        <v>380</v>
      </c>
      <c r="D2156" s="34">
        <v>7</v>
      </c>
      <c r="E2156" s="179">
        <v>43545</v>
      </c>
      <c r="F2156" s="190">
        <v>5254</v>
      </c>
      <c r="G2156" s="34">
        <v>6893</v>
      </c>
      <c r="H2156" s="180">
        <v>6602</v>
      </c>
      <c r="I2156" s="34"/>
      <c r="J2156" s="192"/>
      <c r="K2156" s="182"/>
      <c r="L2156" s="182"/>
      <c r="M2156" s="182"/>
      <c r="N2156" s="182"/>
    </row>
    <row r="2157" spans="1:14" ht="15.75" customHeight="1" x14ac:dyDescent="0.3">
      <c r="A2157" s="34">
        <v>2156</v>
      </c>
      <c r="B2157" s="34">
        <v>202</v>
      </c>
      <c r="C2157" s="34">
        <v>380</v>
      </c>
      <c r="D2157" s="34">
        <v>7</v>
      </c>
      <c r="E2157" s="179">
        <v>43545</v>
      </c>
      <c r="F2157" s="190">
        <v>5275</v>
      </c>
      <c r="G2157" s="34">
        <v>7102</v>
      </c>
      <c r="H2157" s="180">
        <v>6770</v>
      </c>
      <c r="I2157" s="34"/>
      <c r="J2157" s="192"/>
      <c r="K2157" s="182"/>
      <c r="L2157" s="182"/>
      <c r="M2157" s="182"/>
      <c r="N2157" s="182"/>
    </row>
    <row r="2158" spans="1:14" ht="15.75" customHeight="1" x14ac:dyDescent="0.3">
      <c r="A2158" s="34">
        <v>2157</v>
      </c>
      <c r="B2158" s="34">
        <v>203</v>
      </c>
      <c r="C2158" s="34">
        <v>381</v>
      </c>
      <c r="D2158" s="34">
        <v>7</v>
      </c>
      <c r="E2158" s="179">
        <v>43545</v>
      </c>
      <c r="F2158" s="190">
        <v>5215</v>
      </c>
      <c r="G2158" s="34">
        <v>6989</v>
      </c>
      <c r="H2158" s="180">
        <v>7738</v>
      </c>
      <c r="I2158" s="34"/>
      <c r="J2158" s="192"/>
      <c r="K2158" s="182"/>
      <c r="L2158" s="182"/>
      <c r="M2158" s="182"/>
      <c r="N2158" s="182"/>
    </row>
    <row r="2159" spans="1:14" ht="15.75" customHeight="1" x14ac:dyDescent="0.3">
      <c r="A2159" s="34">
        <v>2158</v>
      </c>
      <c r="B2159" s="34">
        <v>204</v>
      </c>
      <c r="C2159" s="34">
        <v>381</v>
      </c>
      <c r="D2159" s="34">
        <v>7</v>
      </c>
      <c r="E2159" s="179">
        <v>43545</v>
      </c>
      <c r="F2159" s="190">
        <v>5239</v>
      </c>
      <c r="G2159" s="34">
        <v>7054</v>
      </c>
      <c r="H2159" s="180">
        <v>6812</v>
      </c>
      <c r="I2159" s="34"/>
      <c r="J2159" s="192"/>
      <c r="K2159" s="182"/>
      <c r="L2159" s="182"/>
      <c r="M2159" s="182"/>
      <c r="N2159" s="182"/>
    </row>
    <row r="2160" spans="1:14" ht="15.75" customHeight="1" x14ac:dyDescent="0.3">
      <c r="A2160" s="34">
        <v>2159</v>
      </c>
      <c r="B2160" s="34">
        <v>205</v>
      </c>
      <c r="C2160" s="34">
        <v>382</v>
      </c>
      <c r="D2160" s="34">
        <v>7</v>
      </c>
      <c r="E2160" s="179">
        <v>43545</v>
      </c>
      <c r="F2160" s="190">
        <v>5204</v>
      </c>
      <c r="G2160" s="34">
        <v>7949</v>
      </c>
      <c r="H2160" s="180">
        <v>7584</v>
      </c>
      <c r="I2160" s="34"/>
      <c r="J2160" s="192"/>
      <c r="K2160" s="182"/>
      <c r="L2160" s="182"/>
      <c r="M2160" s="182"/>
      <c r="N2160" s="182"/>
    </row>
    <row r="2161" spans="1:14" ht="15.75" customHeight="1" x14ac:dyDescent="0.3">
      <c r="A2161" s="34">
        <v>2160</v>
      </c>
      <c r="B2161" s="34">
        <v>206</v>
      </c>
      <c r="C2161" s="34">
        <v>382</v>
      </c>
      <c r="D2161" s="34">
        <v>7</v>
      </c>
      <c r="E2161" s="179">
        <v>43545</v>
      </c>
      <c r="F2161" s="190">
        <v>5233</v>
      </c>
      <c r="G2161" s="34">
        <v>8209</v>
      </c>
      <c r="H2161" s="180">
        <v>7826</v>
      </c>
      <c r="I2161" s="34"/>
      <c r="J2161" s="192"/>
      <c r="K2161" s="182"/>
      <c r="L2161" s="182"/>
      <c r="M2161" s="182"/>
      <c r="N2161" s="182"/>
    </row>
    <row r="2162" spans="1:14" ht="15.75" customHeight="1" x14ac:dyDescent="0.3">
      <c r="A2162" s="34">
        <v>2161</v>
      </c>
      <c r="B2162" s="34">
        <v>207</v>
      </c>
      <c r="C2162" s="34">
        <v>384</v>
      </c>
      <c r="D2162" s="34">
        <v>7</v>
      </c>
      <c r="E2162" s="179">
        <v>43545</v>
      </c>
      <c r="F2162" s="190">
        <v>5236</v>
      </c>
      <c r="G2162" s="34">
        <v>7961</v>
      </c>
      <c r="H2162" s="180">
        <v>7583</v>
      </c>
      <c r="I2162" s="34"/>
      <c r="J2162" s="192"/>
      <c r="K2162" s="182"/>
      <c r="L2162" s="182"/>
      <c r="M2162" s="182"/>
      <c r="N2162" s="182"/>
    </row>
    <row r="2163" spans="1:14" ht="15.75" customHeight="1" x14ac:dyDescent="0.3">
      <c r="A2163" s="34">
        <v>2162</v>
      </c>
      <c r="B2163" s="34">
        <v>208</v>
      </c>
      <c r="C2163" s="34">
        <v>384</v>
      </c>
      <c r="D2163" s="34">
        <v>7</v>
      </c>
      <c r="E2163" s="179">
        <v>43545</v>
      </c>
      <c r="F2163" s="190">
        <v>5202</v>
      </c>
      <c r="G2163" s="34">
        <v>7791</v>
      </c>
      <c r="H2163" s="180">
        <v>7437</v>
      </c>
      <c r="I2163" s="34"/>
      <c r="J2163" s="192"/>
      <c r="K2163" s="182"/>
      <c r="L2163" s="182"/>
      <c r="M2163" s="182"/>
      <c r="N2163" s="182"/>
    </row>
    <row r="2164" spans="1:14" ht="15.75" customHeight="1" x14ac:dyDescent="0.3">
      <c r="A2164" s="34">
        <v>2163</v>
      </c>
      <c r="B2164" s="34">
        <v>209</v>
      </c>
      <c r="C2164" s="34">
        <v>389</v>
      </c>
      <c r="D2164" s="34">
        <v>7</v>
      </c>
      <c r="E2164" s="179">
        <v>43545</v>
      </c>
      <c r="F2164" s="190">
        <v>5228</v>
      </c>
      <c r="G2164" s="34">
        <v>6336</v>
      </c>
      <c r="H2164" s="180">
        <v>6190</v>
      </c>
      <c r="I2164" s="34"/>
      <c r="J2164" s="192"/>
      <c r="K2164" s="182"/>
      <c r="L2164" s="182"/>
      <c r="M2164" s="182"/>
      <c r="N2164" s="182"/>
    </row>
    <row r="2165" spans="1:14" ht="15.75" customHeight="1" x14ac:dyDescent="0.3">
      <c r="A2165" s="34">
        <v>2164</v>
      </c>
      <c r="B2165" s="34">
        <v>210</v>
      </c>
      <c r="C2165" s="34">
        <v>389</v>
      </c>
      <c r="D2165" s="34">
        <v>7</v>
      </c>
      <c r="E2165" s="179">
        <v>43545</v>
      </c>
      <c r="F2165" s="190">
        <v>5223</v>
      </c>
      <c r="G2165" s="34">
        <v>6333</v>
      </c>
      <c r="H2165" s="180">
        <v>6191</v>
      </c>
      <c r="I2165" s="34"/>
      <c r="J2165" s="192"/>
      <c r="K2165" s="182"/>
      <c r="L2165" s="182"/>
      <c r="M2165" s="182"/>
      <c r="N2165" s="182"/>
    </row>
    <row r="2166" spans="1:14" ht="15.75" customHeight="1" x14ac:dyDescent="0.3">
      <c r="A2166" s="34">
        <v>2165</v>
      </c>
      <c r="B2166" s="34">
        <v>211</v>
      </c>
      <c r="C2166" s="34">
        <v>390</v>
      </c>
      <c r="D2166" s="34">
        <v>7</v>
      </c>
      <c r="E2166" s="179">
        <v>43545</v>
      </c>
      <c r="F2166" s="190">
        <v>5194</v>
      </c>
      <c r="G2166" s="34">
        <v>6594</v>
      </c>
      <c r="H2166" s="180">
        <v>6406</v>
      </c>
      <c r="I2166" s="34"/>
      <c r="J2166" s="192"/>
      <c r="K2166" s="182"/>
      <c r="L2166" s="182"/>
      <c r="M2166" s="182"/>
      <c r="N2166" s="182"/>
    </row>
    <row r="2167" spans="1:14" ht="15.75" customHeight="1" x14ac:dyDescent="0.3">
      <c r="A2167" s="34">
        <v>2166</v>
      </c>
      <c r="B2167" s="34">
        <v>212</v>
      </c>
      <c r="C2167" s="34">
        <v>390</v>
      </c>
      <c r="D2167" s="34">
        <v>7</v>
      </c>
      <c r="E2167" s="179">
        <v>43545</v>
      </c>
      <c r="F2167" s="190">
        <v>5225</v>
      </c>
      <c r="G2167" s="34">
        <v>6690</v>
      </c>
      <c r="H2167" s="180">
        <v>6496</v>
      </c>
      <c r="I2167" s="34"/>
      <c r="J2167" s="192"/>
      <c r="K2167" s="182"/>
      <c r="L2167" s="182"/>
      <c r="M2167" s="182"/>
      <c r="N2167" s="182"/>
    </row>
    <row r="2168" spans="1:14" ht="15.75" customHeight="1" x14ac:dyDescent="0.3">
      <c r="A2168" s="34">
        <v>2167</v>
      </c>
      <c r="B2168" s="34">
        <v>213</v>
      </c>
      <c r="C2168" s="34">
        <v>392</v>
      </c>
      <c r="D2168" s="34">
        <v>7</v>
      </c>
      <c r="E2168" s="179">
        <v>43545</v>
      </c>
      <c r="F2168" s="190">
        <v>5207</v>
      </c>
      <c r="G2168" s="34">
        <v>7553</v>
      </c>
      <c r="H2168" s="180">
        <v>7241</v>
      </c>
      <c r="I2168" s="34"/>
      <c r="J2168" s="192"/>
      <c r="K2168" s="182"/>
      <c r="L2168" s="182"/>
      <c r="M2168" s="182"/>
      <c r="N2168" s="182"/>
    </row>
    <row r="2169" spans="1:14" ht="15.75" customHeight="1" x14ac:dyDescent="0.3">
      <c r="A2169" s="34">
        <v>2168</v>
      </c>
      <c r="B2169" s="34">
        <v>214</v>
      </c>
      <c r="C2169" s="34">
        <v>392</v>
      </c>
      <c r="D2169" s="34">
        <v>7</v>
      </c>
      <c r="E2169" s="179">
        <v>43545</v>
      </c>
      <c r="F2169" s="190">
        <v>5237</v>
      </c>
      <c r="G2169" s="34">
        <v>7689</v>
      </c>
      <c r="H2169" s="180">
        <v>7368</v>
      </c>
      <c r="I2169" s="34"/>
      <c r="J2169" s="192"/>
      <c r="K2169" s="182"/>
      <c r="L2169" s="182"/>
      <c r="M2169" s="182"/>
      <c r="N2169" s="182"/>
    </row>
    <row r="2170" spans="1:14" ht="15.75" customHeight="1" x14ac:dyDescent="0.3">
      <c r="A2170" s="34">
        <v>2169</v>
      </c>
      <c r="B2170" s="34">
        <v>215</v>
      </c>
      <c r="C2170" s="34">
        <v>394</v>
      </c>
      <c r="D2170" s="34">
        <v>7</v>
      </c>
      <c r="E2170" s="179">
        <v>43545</v>
      </c>
      <c r="F2170" s="190">
        <v>5148</v>
      </c>
      <c r="G2170" s="34">
        <v>8653</v>
      </c>
      <c r="H2170" s="180">
        <v>8169</v>
      </c>
      <c r="I2170" s="34"/>
      <c r="J2170" s="192"/>
      <c r="K2170" s="182"/>
      <c r="L2170" s="182"/>
      <c r="M2170" s="182"/>
      <c r="N2170" s="182"/>
    </row>
    <row r="2171" spans="1:14" ht="15.75" customHeight="1" x14ac:dyDescent="0.3">
      <c r="A2171" s="34">
        <v>2170</v>
      </c>
      <c r="B2171" s="34">
        <v>216</v>
      </c>
      <c r="C2171" s="34">
        <v>394</v>
      </c>
      <c r="D2171" s="34">
        <v>7</v>
      </c>
      <c r="E2171" s="179">
        <v>43545</v>
      </c>
      <c r="F2171" s="190">
        <v>5240</v>
      </c>
      <c r="G2171" s="34">
        <v>8764</v>
      </c>
      <c r="H2171" s="180">
        <v>8279</v>
      </c>
      <c r="I2171" s="34"/>
      <c r="J2171" s="192"/>
      <c r="K2171" s="182"/>
      <c r="L2171" s="182"/>
      <c r="M2171" s="182"/>
      <c r="N2171" s="182"/>
    </row>
    <row r="2172" spans="1:14" ht="15.75" customHeight="1" x14ac:dyDescent="0.3">
      <c r="A2172" s="34">
        <v>2171</v>
      </c>
      <c r="B2172" s="34">
        <v>217</v>
      </c>
      <c r="C2172" s="34">
        <v>397</v>
      </c>
      <c r="D2172" s="34">
        <v>7</v>
      </c>
      <c r="E2172" s="179">
        <v>43545</v>
      </c>
      <c r="F2172" s="190">
        <v>5263</v>
      </c>
      <c r="G2172" s="34">
        <v>8678</v>
      </c>
      <c r="H2172" s="180">
        <v>8216</v>
      </c>
      <c r="I2172" s="34"/>
      <c r="J2172" s="192"/>
      <c r="K2172" s="182"/>
      <c r="L2172" s="182"/>
      <c r="M2172" s="182"/>
      <c r="N2172" s="182"/>
    </row>
    <row r="2173" spans="1:14" ht="15.75" customHeight="1" x14ac:dyDescent="0.3">
      <c r="A2173" s="34">
        <v>2172</v>
      </c>
      <c r="B2173" s="34">
        <v>218</v>
      </c>
      <c r="C2173" s="34">
        <v>397</v>
      </c>
      <c r="D2173" s="34">
        <v>7</v>
      </c>
      <c r="E2173" s="179">
        <v>43545</v>
      </c>
      <c r="F2173" s="190">
        <v>5280</v>
      </c>
      <c r="G2173" s="34">
        <v>8621</v>
      </c>
      <c r="H2173" s="180">
        <v>8173</v>
      </c>
      <c r="I2173" s="34"/>
      <c r="J2173" s="192"/>
      <c r="K2173" s="182"/>
      <c r="L2173" s="182"/>
      <c r="M2173" s="182"/>
      <c r="N2173" s="182"/>
    </row>
    <row r="2174" spans="1:14" ht="15.75" customHeight="1" x14ac:dyDescent="0.3">
      <c r="A2174" s="34">
        <v>2173</v>
      </c>
      <c r="B2174" s="34">
        <v>219</v>
      </c>
      <c r="C2174" s="34">
        <v>398</v>
      </c>
      <c r="D2174" s="34">
        <v>7</v>
      </c>
      <c r="E2174" s="179">
        <v>43545</v>
      </c>
      <c r="F2174" s="190">
        <v>5215</v>
      </c>
      <c r="G2174" s="34">
        <v>8093</v>
      </c>
      <c r="H2174" s="180">
        <v>7533</v>
      </c>
      <c r="I2174" s="34"/>
      <c r="J2174" s="192"/>
      <c r="K2174" s="182"/>
      <c r="L2174" s="182"/>
      <c r="M2174" s="182"/>
      <c r="N2174" s="182"/>
    </row>
    <row r="2175" spans="1:14" ht="15.75" customHeight="1" x14ac:dyDescent="0.3">
      <c r="A2175" s="34">
        <v>2174</v>
      </c>
      <c r="B2175" s="34">
        <v>220</v>
      </c>
      <c r="C2175" s="34">
        <v>398</v>
      </c>
      <c r="D2175" s="34">
        <v>7</v>
      </c>
      <c r="E2175" s="179">
        <v>43545</v>
      </c>
      <c r="F2175" s="190">
        <v>5178</v>
      </c>
      <c r="G2175" s="34">
        <v>7767</v>
      </c>
      <c r="H2175" s="180">
        <v>7257</v>
      </c>
      <c r="I2175" s="34"/>
      <c r="J2175" s="192"/>
      <c r="K2175" s="182"/>
      <c r="L2175" s="182"/>
      <c r="M2175" s="182"/>
      <c r="N2175" s="182"/>
    </row>
    <row r="2176" spans="1:14" ht="15.75" customHeight="1" x14ac:dyDescent="0.3">
      <c r="A2176" s="34">
        <v>2175</v>
      </c>
      <c r="B2176" s="34">
        <v>221</v>
      </c>
      <c r="C2176" s="34">
        <v>399</v>
      </c>
      <c r="D2176" s="34">
        <v>7</v>
      </c>
      <c r="E2176" s="179">
        <v>43545</v>
      </c>
      <c r="F2176" s="190">
        <v>5187</v>
      </c>
      <c r="G2176" s="34">
        <v>8072</v>
      </c>
      <c r="H2176" s="180">
        <v>7594</v>
      </c>
      <c r="I2176" s="34"/>
      <c r="J2176" s="192"/>
      <c r="K2176" s="182"/>
      <c r="L2176" s="182"/>
      <c r="M2176" s="182"/>
      <c r="N2176" s="182"/>
    </row>
    <row r="2177" spans="1:14" ht="15.75" customHeight="1" x14ac:dyDescent="0.3">
      <c r="A2177" s="34">
        <v>2176</v>
      </c>
      <c r="B2177" s="34">
        <v>222</v>
      </c>
      <c r="C2177" s="34">
        <v>399</v>
      </c>
      <c r="D2177" s="34">
        <v>7</v>
      </c>
      <c r="E2177" s="179">
        <v>43545</v>
      </c>
      <c r="F2177" s="190">
        <v>5216</v>
      </c>
      <c r="G2177" s="34">
        <v>8183</v>
      </c>
      <c r="H2177" s="180">
        <v>7701</v>
      </c>
      <c r="I2177" s="34"/>
      <c r="J2177" s="192"/>
      <c r="K2177" s="182"/>
      <c r="L2177" s="182"/>
      <c r="M2177" s="182"/>
      <c r="N2177" s="182"/>
    </row>
    <row r="2178" spans="1:14" ht="15.75" customHeight="1" x14ac:dyDescent="0.3">
      <c r="A2178" s="34">
        <v>2177</v>
      </c>
      <c r="B2178" s="34">
        <v>223</v>
      </c>
      <c r="C2178" s="34">
        <v>400</v>
      </c>
      <c r="D2178" s="34">
        <v>7</v>
      </c>
      <c r="E2178" s="179">
        <v>43545</v>
      </c>
      <c r="F2178" s="190">
        <v>5225</v>
      </c>
      <c r="G2178" s="34">
        <v>8391</v>
      </c>
      <c r="H2178" s="180">
        <v>7973</v>
      </c>
      <c r="I2178" s="34"/>
      <c r="J2178" s="192"/>
      <c r="K2178" s="182"/>
      <c r="L2178" s="182"/>
      <c r="M2178" s="182"/>
      <c r="N2178" s="182"/>
    </row>
    <row r="2179" spans="1:14" ht="15.75" customHeight="1" x14ac:dyDescent="0.3">
      <c r="A2179" s="34">
        <v>2178</v>
      </c>
      <c r="B2179" s="34">
        <v>224</v>
      </c>
      <c r="C2179" s="34">
        <v>400</v>
      </c>
      <c r="D2179" s="34">
        <v>7</v>
      </c>
      <c r="E2179" s="179">
        <v>43545</v>
      </c>
      <c r="F2179" s="190">
        <v>5231</v>
      </c>
      <c r="G2179" s="34">
        <v>8394</v>
      </c>
      <c r="H2179" s="180">
        <v>7978</v>
      </c>
      <c r="I2179" s="34"/>
      <c r="J2179" s="192"/>
      <c r="K2179" s="182"/>
      <c r="L2179" s="182"/>
      <c r="M2179" s="182"/>
      <c r="N2179" s="182"/>
    </row>
    <row r="2180" spans="1:14" ht="15.75" customHeight="1" x14ac:dyDescent="0.3">
      <c r="A2180" s="34">
        <v>2179</v>
      </c>
      <c r="B2180" s="34">
        <v>225</v>
      </c>
      <c r="C2180" s="34">
        <v>401</v>
      </c>
      <c r="D2180" s="34">
        <v>7</v>
      </c>
      <c r="E2180" s="179">
        <v>43545</v>
      </c>
      <c r="F2180" s="190">
        <v>5260</v>
      </c>
      <c r="G2180" s="34">
        <v>7657</v>
      </c>
      <c r="H2180" s="180">
        <v>7329</v>
      </c>
      <c r="I2180" s="34"/>
      <c r="J2180" s="192"/>
      <c r="K2180" s="182"/>
      <c r="L2180" s="182"/>
      <c r="M2180" s="182"/>
      <c r="N2180" s="182"/>
    </row>
    <row r="2181" spans="1:14" ht="15.75" customHeight="1" x14ac:dyDescent="0.3">
      <c r="A2181" s="34">
        <v>2180</v>
      </c>
      <c r="B2181" s="34">
        <v>226</v>
      </c>
      <c r="C2181" s="34">
        <v>401</v>
      </c>
      <c r="D2181" s="34">
        <v>7</v>
      </c>
      <c r="E2181" s="179">
        <v>43545</v>
      </c>
      <c r="F2181" s="190">
        <v>5197</v>
      </c>
      <c r="G2181" s="34">
        <v>7816</v>
      </c>
      <c r="H2181" s="180">
        <v>7459</v>
      </c>
      <c r="I2181" s="34"/>
      <c r="J2181" s="192"/>
      <c r="K2181" s="182"/>
      <c r="L2181" s="182"/>
      <c r="M2181" s="182"/>
      <c r="N2181" s="182"/>
    </row>
    <row r="2182" spans="1:14" ht="15.75" customHeight="1" x14ac:dyDescent="0.3">
      <c r="A2182" s="34">
        <v>2181</v>
      </c>
      <c r="B2182" s="34">
        <v>227</v>
      </c>
      <c r="C2182" s="34">
        <v>404</v>
      </c>
      <c r="D2182" s="34">
        <v>7</v>
      </c>
      <c r="E2182" s="179">
        <v>43545</v>
      </c>
      <c r="F2182" s="190">
        <v>5247</v>
      </c>
      <c r="G2182" s="34">
        <v>8271</v>
      </c>
      <c r="H2182" s="180">
        <v>7867</v>
      </c>
      <c r="I2182" s="34"/>
      <c r="J2182" s="192"/>
      <c r="K2182" s="182"/>
      <c r="L2182" s="182"/>
      <c r="M2182" s="182"/>
      <c r="N2182" s="182"/>
    </row>
    <row r="2183" spans="1:14" ht="15.75" customHeight="1" x14ac:dyDescent="0.3">
      <c r="A2183" s="34">
        <v>2182</v>
      </c>
      <c r="B2183" s="34">
        <v>228</v>
      </c>
      <c r="C2183" s="34">
        <v>404</v>
      </c>
      <c r="D2183" s="34">
        <v>7</v>
      </c>
      <c r="E2183" s="179">
        <v>43545</v>
      </c>
      <c r="F2183" s="190">
        <v>5238</v>
      </c>
      <c r="G2183" s="34">
        <v>7899</v>
      </c>
      <c r="H2183" s="180">
        <v>7561</v>
      </c>
      <c r="I2183" s="34"/>
      <c r="J2183" s="192"/>
      <c r="K2183" s="182"/>
      <c r="L2183" s="182"/>
      <c r="M2183" s="182"/>
      <c r="N2183" s="182"/>
    </row>
    <row r="2184" spans="1:14" ht="15.75" customHeight="1" x14ac:dyDescent="0.3">
      <c r="A2184" s="34">
        <v>2183</v>
      </c>
      <c r="B2184" s="34">
        <v>229</v>
      </c>
      <c r="C2184" s="34">
        <v>405</v>
      </c>
      <c r="D2184" s="34">
        <v>7</v>
      </c>
      <c r="E2184" s="179">
        <v>43545</v>
      </c>
      <c r="F2184" s="190">
        <v>5205</v>
      </c>
      <c r="G2184" s="34">
        <v>6806</v>
      </c>
      <c r="H2184" s="180">
        <v>6588</v>
      </c>
      <c r="I2184" s="34"/>
      <c r="J2184" s="192"/>
      <c r="K2184" s="182"/>
      <c r="L2184" s="182"/>
      <c r="M2184" s="182"/>
      <c r="N2184" s="182"/>
    </row>
    <row r="2185" spans="1:14" ht="15.75" customHeight="1" x14ac:dyDescent="0.3">
      <c r="A2185" s="34">
        <v>2184</v>
      </c>
      <c r="B2185" s="34">
        <v>230</v>
      </c>
      <c r="C2185" s="34">
        <v>405</v>
      </c>
      <c r="D2185" s="34">
        <v>7</v>
      </c>
      <c r="E2185" s="179">
        <v>43545</v>
      </c>
      <c r="F2185" s="190">
        <v>5171</v>
      </c>
      <c r="G2185" s="34">
        <v>7114</v>
      </c>
      <c r="H2185" s="180">
        <v>6852</v>
      </c>
      <c r="I2185" s="34"/>
      <c r="J2185" s="192"/>
      <c r="K2185" s="182"/>
      <c r="L2185" s="182"/>
      <c r="M2185" s="182"/>
      <c r="N2185" s="182"/>
    </row>
    <row r="2186" spans="1:14" ht="15.75" customHeight="1" x14ac:dyDescent="0.3">
      <c r="A2186" s="34">
        <v>2185</v>
      </c>
      <c r="B2186" s="34">
        <v>231</v>
      </c>
      <c r="C2186" s="34">
        <v>406</v>
      </c>
      <c r="D2186" s="34">
        <v>7</v>
      </c>
      <c r="E2186" s="179">
        <v>43545</v>
      </c>
      <c r="F2186" s="190">
        <v>5229</v>
      </c>
      <c r="G2186" s="34">
        <v>7584</v>
      </c>
      <c r="H2186" s="180">
        <v>7973</v>
      </c>
      <c r="I2186" s="34"/>
      <c r="J2186" s="192"/>
      <c r="K2186" s="182"/>
      <c r="L2186" s="182"/>
      <c r="M2186" s="182"/>
      <c r="N2186" s="182"/>
    </row>
    <row r="2187" spans="1:14" ht="15.75" customHeight="1" x14ac:dyDescent="0.3">
      <c r="A2187" s="34">
        <v>2186</v>
      </c>
      <c r="B2187" s="34">
        <v>232</v>
      </c>
      <c r="C2187" s="34">
        <v>406</v>
      </c>
      <c r="D2187" s="34">
        <v>7</v>
      </c>
      <c r="E2187" s="179">
        <v>43545</v>
      </c>
      <c r="F2187" s="190">
        <v>5244</v>
      </c>
      <c r="G2187" s="34">
        <v>7645</v>
      </c>
      <c r="H2187" s="180">
        <v>7302</v>
      </c>
      <c r="I2187" s="34"/>
      <c r="J2187" s="192"/>
      <c r="K2187" s="182"/>
      <c r="L2187" s="182"/>
      <c r="M2187" s="182"/>
      <c r="N2187" s="182"/>
    </row>
    <row r="2188" spans="1:14" ht="15.75" customHeight="1" x14ac:dyDescent="0.3">
      <c r="A2188" s="34">
        <v>2187</v>
      </c>
      <c r="B2188" s="34">
        <v>233</v>
      </c>
      <c r="C2188" s="34">
        <v>409</v>
      </c>
      <c r="D2188" s="34">
        <v>7</v>
      </c>
      <c r="E2188" s="179">
        <v>43545</v>
      </c>
      <c r="F2188" s="190">
        <v>5213</v>
      </c>
      <c r="G2188" s="34">
        <v>7382</v>
      </c>
      <c r="H2188" s="180">
        <v>7079</v>
      </c>
      <c r="I2188" s="34"/>
      <c r="J2188" s="192"/>
      <c r="K2188" s="182"/>
      <c r="L2188" s="182"/>
      <c r="M2188" s="182"/>
      <c r="N2188" s="182"/>
    </row>
    <row r="2189" spans="1:14" ht="15.75" customHeight="1" x14ac:dyDescent="0.3">
      <c r="A2189" s="34">
        <v>2188</v>
      </c>
      <c r="B2189" s="34">
        <v>234</v>
      </c>
      <c r="C2189" s="34">
        <v>409</v>
      </c>
      <c r="D2189" s="34">
        <v>7</v>
      </c>
      <c r="E2189" s="179">
        <v>43545</v>
      </c>
      <c r="F2189" s="190">
        <v>5254</v>
      </c>
      <c r="G2189" s="34">
        <v>7410</v>
      </c>
      <c r="H2189" s="180">
        <v>7116</v>
      </c>
      <c r="I2189" s="34"/>
      <c r="J2189" s="192"/>
      <c r="K2189" s="182"/>
      <c r="L2189" s="182"/>
      <c r="M2189" s="182"/>
      <c r="N2189" s="182"/>
    </row>
    <row r="2190" spans="1:14" ht="15.75" customHeight="1" x14ac:dyDescent="0.3">
      <c r="A2190" s="34">
        <v>2189</v>
      </c>
      <c r="B2190" s="34">
        <v>235</v>
      </c>
      <c r="C2190" s="34">
        <v>410</v>
      </c>
      <c r="D2190" s="34">
        <v>7</v>
      </c>
      <c r="E2190" s="179">
        <v>43545</v>
      </c>
      <c r="F2190" s="190">
        <v>5230</v>
      </c>
      <c r="G2190" s="34">
        <v>7802</v>
      </c>
      <c r="H2190" s="180">
        <v>7458</v>
      </c>
      <c r="I2190" s="34"/>
      <c r="J2190" s="192"/>
      <c r="K2190" s="182"/>
      <c r="L2190" s="182"/>
      <c r="M2190" s="182"/>
      <c r="N2190" s="182"/>
    </row>
    <row r="2191" spans="1:14" ht="15.75" customHeight="1" x14ac:dyDescent="0.3">
      <c r="A2191" s="34">
        <v>2190</v>
      </c>
      <c r="B2191" s="34">
        <v>236</v>
      </c>
      <c r="C2191" s="34">
        <v>410</v>
      </c>
      <c r="D2191" s="34">
        <v>7</v>
      </c>
      <c r="E2191" s="179">
        <v>43545</v>
      </c>
      <c r="F2191" s="190">
        <v>5241</v>
      </c>
      <c r="G2191" s="34">
        <v>7959</v>
      </c>
      <c r="H2191" s="180">
        <v>7598</v>
      </c>
      <c r="I2191" s="34"/>
      <c r="J2191" s="192"/>
      <c r="K2191" s="182"/>
      <c r="L2191" s="182"/>
      <c r="M2191" s="182"/>
      <c r="N2191" s="182"/>
    </row>
    <row r="2192" spans="1:14" ht="15.75" customHeight="1" x14ac:dyDescent="0.3">
      <c r="A2192" s="34">
        <v>2191</v>
      </c>
      <c r="B2192" s="34">
        <v>237</v>
      </c>
      <c r="C2192" s="34">
        <v>412</v>
      </c>
      <c r="D2192" s="34">
        <v>7</v>
      </c>
      <c r="E2192" s="179">
        <v>43545</v>
      </c>
      <c r="F2192" s="190">
        <v>5218</v>
      </c>
      <c r="G2192" s="34">
        <v>8772</v>
      </c>
      <c r="H2192" s="180">
        <v>8261</v>
      </c>
      <c r="I2192" s="34"/>
      <c r="J2192" s="192"/>
      <c r="K2192" s="182"/>
      <c r="L2192" s="182"/>
      <c r="M2192" s="182"/>
      <c r="N2192" s="182"/>
    </row>
    <row r="2193" spans="1:14" ht="15.75" customHeight="1" x14ac:dyDescent="0.3">
      <c r="A2193" s="34">
        <v>2192</v>
      </c>
      <c r="B2193" s="34">
        <v>238</v>
      </c>
      <c r="C2193" s="34">
        <v>412</v>
      </c>
      <c r="D2193" s="34">
        <v>7</v>
      </c>
      <c r="E2193" s="179">
        <v>43545</v>
      </c>
      <c r="F2193" s="190">
        <v>5217</v>
      </c>
      <c r="G2193" s="34">
        <v>8616</v>
      </c>
      <c r="H2193" s="180">
        <v>8135</v>
      </c>
      <c r="I2193" s="34"/>
      <c r="J2193" s="192"/>
      <c r="K2193" s="182"/>
      <c r="L2193" s="182"/>
      <c r="M2193" s="182"/>
      <c r="N2193" s="182"/>
    </row>
    <row r="2194" spans="1:14" ht="15.75" customHeight="1" x14ac:dyDescent="0.3">
      <c r="A2194" s="34">
        <v>2193</v>
      </c>
      <c r="B2194" s="34">
        <v>239</v>
      </c>
      <c r="C2194" s="34">
        <v>417</v>
      </c>
      <c r="D2194" s="34">
        <v>7</v>
      </c>
      <c r="E2194" s="179">
        <v>43545</v>
      </c>
      <c r="F2194" s="190">
        <v>5249</v>
      </c>
      <c r="G2194" s="34">
        <v>8813</v>
      </c>
      <c r="H2194" s="180">
        <v>8333</v>
      </c>
      <c r="I2194" s="34"/>
      <c r="J2194" s="192"/>
      <c r="K2194" s="182"/>
      <c r="L2194" s="182"/>
      <c r="M2194" s="182"/>
      <c r="N2194" s="182"/>
    </row>
    <row r="2195" spans="1:14" ht="15.75" customHeight="1" x14ac:dyDescent="0.3">
      <c r="A2195" s="34">
        <v>2194</v>
      </c>
      <c r="B2195" s="34">
        <v>240</v>
      </c>
      <c r="C2195" s="34">
        <v>417</v>
      </c>
      <c r="D2195" s="34">
        <v>7</v>
      </c>
      <c r="E2195" s="179">
        <v>43545</v>
      </c>
      <c r="F2195" s="190">
        <v>5262</v>
      </c>
      <c r="G2195" s="34">
        <v>8405</v>
      </c>
      <c r="H2195" s="180">
        <v>7984</v>
      </c>
      <c r="I2195" s="34"/>
      <c r="J2195" s="192"/>
      <c r="K2195" s="182"/>
      <c r="L2195" s="182"/>
      <c r="M2195" s="182"/>
      <c r="N2195" s="182"/>
    </row>
    <row r="2196" spans="1:14" ht="15.75" customHeight="1" x14ac:dyDescent="0.3">
      <c r="A2196" s="34">
        <v>2195</v>
      </c>
      <c r="B2196" s="34">
        <v>241</v>
      </c>
      <c r="C2196" s="34">
        <v>424</v>
      </c>
      <c r="D2196" s="34">
        <v>7</v>
      </c>
      <c r="E2196" s="179">
        <v>43545</v>
      </c>
      <c r="F2196" s="190">
        <v>5180</v>
      </c>
      <c r="G2196" s="34">
        <v>7344</v>
      </c>
      <c r="H2196" s="180">
        <v>7051</v>
      </c>
      <c r="I2196" s="34"/>
      <c r="J2196" s="192"/>
      <c r="K2196" s="182"/>
      <c r="L2196" s="182"/>
      <c r="M2196" s="182"/>
      <c r="N2196" s="182"/>
    </row>
    <row r="2197" spans="1:14" ht="15.75" customHeight="1" x14ac:dyDescent="0.3">
      <c r="A2197" s="34">
        <v>2196</v>
      </c>
      <c r="B2197" s="34">
        <v>242</v>
      </c>
      <c r="C2197" s="34">
        <v>424</v>
      </c>
      <c r="D2197" s="34">
        <v>7</v>
      </c>
      <c r="E2197" s="179">
        <v>43545</v>
      </c>
      <c r="F2197" s="190">
        <v>5268</v>
      </c>
      <c r="G2197" s="34">
        <v>7599</v>
      </c>
      <c r="H2197" s="180">
        <v>7275</v>
      </c>
      <c r="I2197" s="34"/>
      <c r="J2197" s="192"/>
      <c r="K2197" s="182"/>
      <c r="L2197" s="182"/>
      <c r="M2197" s="182"/>
      <c r="N2197" s="182"/>
    </row>
    <row r="2198" spans="1:14" ht="15.75" customHeight="1" x14ac:dyDescent="0.3">
      <c r="A2198" s="34">
        <v>2197</v>
      </c>
      <c r="B2198" s="34">
        <v>243</v>
      </c>
      <c r="C2198" s="34">
        <v>431</v>
      </c>
      <c r="D2198" s="34">
        <v>7</v>
      </c>
      <c r="E2198" s="179">
        <v>43545</v>
      </c>
      <c r="F2198" s="190">
        <v>5234</v>
      </c>
      <c r="G2198" s="34">
        <v>6805</v>
      </c>
      <c r="H2198" s="180">
        <v>6599</v>
      </c>
      <c r="I2198" s="34"/>
      <c r="J2198" s="192"/>
      <c r="K2198" s="182"/>
      <c r="L2198" s="182"/>
      <c r="M2198" s="182"/>
      <c r="N2198" s="182"/>
    </row>
    <row r="2199" spans="1:14" ht="15.75" customHeight="1" x14ac:dyDescent="0.3">
      <c r="A2199" s="34">
        <v>2198</v>
      </c>
      <c r="B2199" s="34">
        <v>244</v>
      </c>
      <c r="C2199" s="34">
        <v>431</v>
      </c>
      <c r="D2199" s="34">
        <v>7</v>
      </c>
      <c r="E2199" s="179">
        <v>43545</v>
      </c>
      <c r="F2199" s="190">
        <v>5243</v>
      </c>
      <c r="G2199" s="34">
        <v>6694</v>
      </c>
      <c r="H2199" s="180">
        <v>6510</v>
      </c>
      <c r="I2199" s="34"/>
      <c r="J2199" s="192"/>
      <c r="K2199" s="182"/>
      <c r="L2199" s="182"/>
      <c r="M2199" s="182"/>
      <c r="N2199" s="182"/>
    </row>
    <row r="2200" spans="1:14" ht="15.75" customHeight="1" x14ac:dyDescent="0.3">
      <c r="A2200" s="34">
        <v>2199</v>
      </c>
      <c r="B2200" s="34">
        <v>245</v>
      </c>
      <c r="C2200" s="34">
        <v>432</v>
      </c>
      <c r="D2200" s="34">
        <v>7</v>
      </c>
      <c r="E2200" s="179">
        <v>43545</v>
      </c>
      <c r="F2200" s="190">
        <v>5235</v>
      </c>
      <c r="G2200" s="34">
        <v>7556</v>
      </c>
      <c r="H2200" s="180">
        <v>7244</v>
      </c>
      <c r="I2200" s="34"/>
      <c r="J2200" s="192"/>
      <c r="K2200" s="182"/>
      <c r="L2200" s="182"/>
      <c r="M2200" s="182"/>
      <c r="N2200" s="182"/>
    </row>
    <row r="2201" spans="1:14" ht="15.75" customHeight="1" x14ac:dyDescent="0.3">
      <c r="A2201" s="34">
        <v>2200</v>
      </c>
      <c r="B2201" s="34">
        <v>246</v>
      </c>
      <c r="C2201" s="34">
        <v>432</v>
      </c>
      <c r="D2201" s="34">
        <v>7</v>
      </c>
      <c r="E2201" s="179">
        <v>43545</v>
      </c>
      <c r="F2201" s="190">
        <v>5309</v>
      </c>
      <c r="G2201" s="34">
        <v>7649</v>
      </c>
      <c r="H2201" s="180">
        <v>7330</v>
      </c>
      <c r="I2201" s="34"/>
      <c r="J2201" s="192"/>
      <c r="K2201" s="182"/>
      <c r="L2201" s="182"/>
      <c r="M2201" s="182"/>
      <c r="N2201" s="182"/>
    </row>
    <row r="2202" spans="1:14" ht="15.75" customHeight="1" x14ac:dyDescent="0.3">
      <c r="A2202" s="34">
        <v>2201</v>
      </c>
      <c r="B2202" s="34">
        <v>247</v>
      </c>
      <c r="C2202" s="34">
        <v>434</v>
      </c>
      <c r="D2202" s="34">
        <v>7</v>
      </c>
      <c r="E2202" s="179">
        <v>43545</v>
      </c>
      <c r="F2202" s="190">
        <v>5282</v>
      </c>
      <c r="G2202" s="34">
        <v>7564</v>
      </c>
      <c r="H2202" s="180">
        <v>7232</v>
      </c>
      <c r="I2202" s="34"/>
      <c r="J2202" s="192"/>
      <c r="K2202" s="182"/>
      <c r="L2202" s="182"/>
      <c r="M2202" s="182"/>
      <c r="N2202" s="182"/>
    </row>
    <row r="2203" spans="1:14" ht="15.75" customHeight="1" x14ac:dyDescent="0.3">
      <c r="A2203" s="34">
        <v>2202</v>
      </c>
      <c r="B2203" s="34">
        <v>248</v>
      </c>
      <c r="C2203" s="34">
        <v>434</v>
      </c>
      <c r="D2203" s="34">
        <v>7</v>
      </c>
      <c r="E2203" s="179">
        <v>43545</v>
      </c>
      <c r="F2203" s="190">
        <v>5224</v>
      </c>
      <c r="G2203" s="34">
        <v>7814</v>
      </c>
      <c r="H2203" s="180">
        <v>7428</v>
      </c>
      <c r="I2203" s="34"/>
      <c r="J2203" s="192"/>
      <c r="K2203" s="182"/>
      <c r="L2203" s="182"/>
      <c r="M2203" s="182"/>
      <c r="N2203" s="182"/>
    </row>
    <row r="2204" spans="1:14" ht="15.75" customHeight="1" x14ac:dyDescent="0.3">
      <c r="A2204" s="34">
        <v>2203</v>
      </c>
      <c r="B2204" s="34">
        <v>249</v>
      </c>
      <c r="C2204" s="34">
        <v>439</v>
      </c>
      <c r="D2204" s="34">
        <v>7</v>
      </c>
      <c r="E2204" s="179">
        <v>43545</v>
      </c>
      <c r="F2204" s="190">
        <v>5178</v>
      </c>
      <c r="G2204" s="34">
        <v>6433</v>
      </c>
      <c r="H2204" s="180">
        <v>6263</v>
      </c>
      <c r="I2204" s="34"/>
      <c r="J2204" s="192"/>
      <c r="K2204" s="182"/>
      <c r="L2204" s="182"/>
      <c r="M2204" s="182"/>
      <c r="N2204" s="182"/>
    </row>
    <row r="2205" spans="1:14" ht="15.75" customHeight="1" x14ac:dyDescent="0.3">
      <c r="A2205" s="34">
        <v>2204</v>
      </c>
      <c r="B2205" s="34">
        <v>250</v>
      </c>
      <c r="C2205" s="34">
        <v>439</v>
      </c>
      <c r="D2205" s="34">
        <v>7</v>
      </c>
      <c r="E2205" s="179">
        <v>43545</v>
      </c>
      <c r="F2205" s="190">
        <v>5274</v>
      </c>
      <c r="G2205" s="34">
        <v>6582</v>
      </c>
      <c r="H2205" s="180">
        <v>6408</v>
      </c>
      <c r="I2205" s="34"/>
      <c r="J2205" s="192"/>
      <c r="K2205" s="182"/>
      <c r="L2205" s="182"/>
      <c r="M2205" s="182"/>
      <c r="N2205" s="182"/>
    </row>
    <row r="2206" spans="1:14" ht="15.75" customHeight="1" x14ac:dyDescent="0.3">
      <c r="A2206" s="34">
        <v>2205</v>
      </c>
      <c r="B2206" s="34">
        <v>251</v>
      </c>
      <c r="C2206" s="34">
        <v>441</v>
      </c>
      <c r="D2206" s="34">
        <v>7</v>
      </c>
      <c r="E2206" s="179">
        <v>43545</v>
      </c>
      <c r="F2206" s="190">
        <v>5258</v>
      </c>
      <c r="G2206" s="34">
        <v>8039</v>
      </c>
      <c r="H2206" s="180">
        <v>7647</v>
      </c>
      <c r="I2206" s="34"/>
      <c r="J2206" s="192"/>
      <c r="K2206" s="182"/>
      <c r="L2206" s="182"/>
      <c r="M2206" s="182"/>
      <c r="N2206" s="182"/>
    </row>
    <row r="2207" spans="1:14" ht="15.75" customHeight="1" x14ac:dyDescent="0.3">
      <c r="A2207" s="34">
        <v>2206</v>
      </c>
      <c r="B2207" s="34">
        <v>252</v>
      </c>
      <c r="C2207" s="34">
        <v>441</v>
      </c>
      <c r="D2207" s="34">
        <v>7</v>
      </c>
      <c r="E2207" s="179">
        <v>43545</v>
      </c>
      <c r="F2207" s="190">
        <v>5296</v>
      </c>
      <c r="G2207" s="34">
        <v>8156</v>
      </c>
      <c r="H2207" s="180">
        <v>7749</v>
      </c>
      <c r="I2207" s="34"/>
      <c r="J2207" s="192"/>
      <c r="K2207" s="182"/>
      <c r="L2207" s="182"/>
      <c r="M2207" s="182"/>
      <c r="N2207" s="182"/>
    </row>
    <row r="2208" spans="1:14" ht="15.75" customHeight="1" x14ac:dyDescent="0.3">
      <c r="A2208" s="34">
        <v>2207</v>
      </c>
      <c r="B2208" s="34">
        <v>253</v>
      </c>
      <c r="C2208" s="34">
        <v>442</v>
      </c>
      <c r="D2208" s="34">
        <v>7</v>
      </c>
      <c r="E2208" s="179">
        <v>43545</v>
      </c>
      <c r="F2208" s="190">
        <v>5257</v>
      </c>
      <c r="G2208" s="34">
        <v>7276</v>
      </c>
      <c r="H2208" s="180">
        <v>6978</v>
      </c>
      <c r="I2208" s="34"/>
      <c r="J2208" s="192"/>
      <c r="K2208" s="182"/>
      <c r="L2208" s="182"/>
      <c r="M2208" s="182"/>
      <c r="N2208" s="182"/>
    </row>
    <row r="2209" spans="1:14" ht="15.75" customHeight="1" x14ac:dyDescent="0.3">
      <c r="A2209" s="34">
        <v>2208</v>
      </c>
      <c r="B2209" s="34">
        <v>254</v>
      </c>
      <c r="C2209" s="34">
        <v>442</v>
      </c>
      <c r="D2209" s="34">
        <v>7</v>
      </c>
      <c r="E2209" s="179">
        <v>43545</v>
      </c>
      <c r="F2209" s="190">
        <v>5257</v>
      </c>
      <c r="G2209" s="34">
        <v>7267</v>
      </c>
      <c r="H2209" s="180">
        <v>6960</v>
      </c>
      <c r="I2209" s="34"/>
      <c r="J2209" s="192"/>
      <c r="K2209" s="182"/>
      <c r="L2209" s="182"/>
      <c r="M2209" s="182"/>
      <c r="N2209" s="182"/>
    </row>
    <row r="2210" spans="1:14" ht="15.75" customHeight="1" x14ac:dyDescent="0.3">
      <c r="A2210" s="34">
        <v>2209</v>
      </c>
      <c r="B2210" s="34">
        <v>255</v>
      </c>
      <c r="C2210" s="34">
        <v>443</v>
      </c>
      <c r="D2210" s="34">
        <v>7</v>
      </c>
      <c r="E2210" s="179">
        <v>43545</v>
      </c>
      <c r="F2210" s="190">
        <v>5260</v>
      </c>
      <c r="G2210" s="34">
        <v>7430</v>
      </c>
      <c r="H2210" s="180">
        <v>7143</v>
      </c>
      <c r="I2210" s="34"/>
      <c r="J2210" s="192"/>
      <c r="K2210" s="182"/>
      <c r="L2210" s="182"/>
      <c r="M2210" s="182"/>
      <c r="N2210" s="182"/>
    </row>
    <row r="2211" spans="1:14" ht="15.75" customHeight="1" x14ac:dyDescent="0.3">
      <c r="A2211" s="34">
        <v>2210</v>
      </c>
      <c r="B2211" s="34">
        <v>256</v>
      </c>
      <c r="C2211" s="34">
        <v>443</v>
      </c>
      <c r="D2211" s="34">
        <v>7</v>
      </c>
      <c r="E2211" s="179">
        <v>43545</v>
      </c>
      <c r="F2211" s="190">
        <v>5193</v>
      </c>
      <c r="G2211" s="34">
        <v>7166</v>
      </c>
      <c r="H2211" s="180">
        <v>6901</v>
      </c>
      <c r="I2211" s="34"/>
      <c r="J2211" s="192"/>
      <c r="K2211" s="182"/>
      <c r="L2211" s="182"/>
      <c r="M2211" s="182"/>
      <c r="N2211" s="182"/>
    </row>
    <row r="2212" spans="1:14" ht="15.75" customHeight="1" x14ac:dyDescent="0.3">
      <c r="A2212" s="34">
        <v>2211</v>
      </c>
      <c r="B2212" s="34">
        <v>257</v>
      </c>
      <c r="C2212" s="34">
        <v>447</v>
      </c>
      <c r="D2212" s="34">
        <v>7</v>
      </c>
      <c r="E2212" s="179">
        <v>43545</v>
      </c>
      <c r="F2212" s="190">
        <v>5226</v>
      </c>
      <c r="G2212" s="34">
        <v>8191</v>
      </c>
      <c r="H2212" s="180">
        <v>7800</v>
      </c>
      <c r="I2212" s="34"/>
      <c r="J2212" s="192"/>
      <c r="K2212" s="182"/>
      <c r="L2212" s="182"/>
      <c r="M2212" s="182"/>
      <c r="N2212" s="182"/>
    </row>
    <row r="2213" spans="1:14" ht="15.75" customHeight="1" x14ac:dyDescent="0.3">
      <c r="A2213" s="34">
        <v>2212</v>
      </c>
      <c r="B2213" s="34">
        <v>258</v>
      </c>
      <c r="C2213" s="34">
        <v>447</v>
      </c>
      <c r="D2213" s="34">
        <v>7</v>
      </c>
      <c r="E2213" s="179">
        <v>43545</v>
      </c>
      <c r="F2213" s="190">
        <v>5266</v>
      </c>
      <c r="G2213" s="34">
        <v>8194</v>
      </c>
      <c r="H2213" s="180">
        <v>7814</v>
      </c>
      <c r="I2213" s="34"/>
      <c r="J2213" s="192"/>
      <c r="K2213" s="182"/>
      <c r="L2213" s="182"/>
      <c r="M2213" s="182"/>
      <c r="N2213" s="182"/>
    </row>
    <row r="2214" spans="1:14" ht="15.75" customHeight="1" x14ac:dyDescent="0.3">
      <c r="A2214" s="34">
        <v>2213</v>
      </c>
      <c r="B2214" s="34">
        <v>259</v>
      </c>
      <c r="C2214" s="34">
        <v>448</v>
      </c>
      <c r="D2214" s="34">
        <v>7</v>
      </c>
      <c r="E2214" s="179">
        <v>43545</v>
      </c>
      <c r="F2214" s="190">
        <v>5198</v>
      </c>
      <c r="G2214" s="34">
        <v>8095</v>
      </c>
      <c r="H2214" s="180">
        <v>7711</v>
      </c>
      <c r="I2214" s="34"/>
      <c r="J2214" s="192"/>
      <c r="K2214" s="182"/>
      <c r="L2214" s="182"/>
      <c r="M2214" s="182"/>
      <c r="N2214" s="182"/>
    </row>
    <row r="2215" spans="1:14" ht="15.75" customHeight="1" x14ac:dyDescent="0.3">
      <c r="A2215" s="34">
        <v>2214</v>
      </c>
      <c r="B2215" s="34">
        <v>260</v>
      </c>
      <c r="C2215" s="34">
        <v>448</v>
      </c>
      <c r="D2215" s="34">
        <v>7</v>
      </c>
      <c r="E2215" s="179">
        <v>43545</v>
      </c>
      <c r="F2215" s="190">
        <v>5247</v>
      </c>
      <c r="G2215" s="34">
        <v>9133</v>
      </c>
      <c r="H2215" s="180">
        <v>7758</v>
      </c>
      <c r="I2215" s="34"/>
      <c r="J2215" s="192"/>
      <c r="K2215" s="182"/>
      <c r="L2215" s="182"/>
      <c r="M2215" s="182"/>
      <c r="N2215" s="182"/>
    </row>
    <row r="2216" spans="1:14" ht="15.75" customHeight="1" x14ac:dyDescent="0.3">
      <c r="A2216" s="34">
        <v>2215</v>
      </c>
      <c r="B2216" s="34">
        <v>261</v>
      </c>
      <c r="C2216" s="34">
        <v>450</v>
      </c>
      <c r="D2216" s="34">
        <v>7</v>
      </c>
      <c r="E2216" s="179">
        <v>43545</v>
      </c>
      <c r="F2216" s="190">
        <v>5229</v>
      </c>
      <c r="G2216" s="34">
        <v>7263</v>
      </c>
      <c r="H2216" s="180">
        <v>6922</v>
      </c>
      <c r="I2216" s="34"/>
      <c r="J2216" s="192"/>
      <c r="K2216" s="182"/>
      <c r="L2216" s="182"/>
      <c r="M2216" s="182"/>
      <c r="N2216" s="182"/>
    </row>
    <row r="2217" spans="1:14" ht="15.75" customHeight="1" x14ac:dyDescent="0.3">
      <c r="A2217" s="34">
        <v>2216</v>
      </c>
      <c r="B2217" s="34">
        <v>262</v>
      </c>
      <c r="C2217" s="34">
        <v>450</v>
      </c>
      <c r="D2217" s="34">
        <v>7</v>
      </c>
      <c r="E2217" s="179">
        <v>43545</v>
      </c>
      <c r="F2217" s="190">
        <v>5194</v>
      </c>
      <c r="G2217" s="34">
        <v>7206</v>
      </c>
      <c r="H2217" s="180">
        <v>6870</v>
      </c>
      <c r="I2217" s="34"/>
      <c r="J2217" s="192"/>
      <c r="K2217" s="182"/>
      <c r="L2217" s="182"/>
      <c r="M2217" s="182"/>
      <c r="N2217" s="182"/>
    </row>
    <row r="2218" spans="1:14" ht="15.75" customHeight="1" x14ac:dyDescent="0.3">
      <c r="A2218" s="34">
        <v>2217</v>
      </c>
      <c r="B2218" s="34">
        <v>263</v>
      </c>
      <c r="C2218" s="34">
        <v>452</v>
      </c>
      <c r="D2218" s="34">
        <v>7</v>
      </c>
      <c r="E2218" s="179">
        <v>43545</v>
      </c>
      <c r="F2218" s="190">
        <v>5258</v>
      </c>
      <c r="G2218" s="34">
        <v>7350</v>
      </c>
      <c r="H2218" s="180">
        <v>7072</v>
      </c>
      <c r="I2218" s="34"/>
      <c r="J2218" s="192"/>
      <c r="K2218" s="182"/>
      <c r="L2218" s="182"/>
      <c r="M2218" s="182"/>
      <c r="N2218" s="182"/>
    </row>
    <row r="2219" spans="1:14" ht="15.75" customHeight="1" x14ac:dyDescent="0.3">
      <c r="A2219" s="34">
        <v>2218</v>
      </c>
      <c r="B2219" s="34">
        <v>264</v>
      </c>
      <c r="C2219" s="34">
        <v>452</v>
      </c>
      <c r="D2219" s="34">
        <v>7</v>
      </c>
      <c r="E2219" s="179">
        <v>43545</v>
      </c>
      <c r="F2219" s="190">
        <v>5312</v>
      </c>
      <c r="G2219" s="34">
        <v>7325</v>
      </c>
      <c r="H2219" s="180">
        <v>7062</v>
      </c>
      <c r="I2219" s="34"/>
      <c r="J2219" s="192"/>
      <c r="K2219" s="182"/>
      <c r="L2219" s="182"/>
      <c r="M2219" s="182"/>
      <c r="N2219" s="182"/>
    </row>
    <row r="2220" spans="1:14" ht="15.75" customHeight="1" x14ac:dyDescent="0.3">
      <c r="A2220" s="34">
        <v>2219</v>
      </c>
      <c r="B2220" s="34">
        <v>265</v>
      </c>
      <c r="C2220" s="34">
        <v>453</v>
      </c>
      <c r="D2220" s="34">
        <v>7</v>
      </c>
      <c r="E2220" s="179">
        <v>43545</v>
      </c>
      <c r="F2220" s="190">
        <v>5235</v>
      </c>
      <c r="G2220" s="34">
        <v>7240</v>
      </c>
      <c r="H2220" s="180">
        <v>6983</v>
      </c>
      <c r="I2220" s="34"/>
      <c r="J2220" s="192"/>
      <c r="K2220" s="182"/>
      <c r="L2220" s="182"/>
      <c r="M2220" s="182"/>
      <c r="N2220" s="182"/>
    </row>
    <row r="2221" spans="1:14" ht="15.75" customHeight="1" x14ac:dyDescent="0.3">
      <c r="A2221" s="34">
        <v>2220</v>
      </c>
      <c r="B2221" s="34">
        <v>266</v>
      </c>
      <c r="C2221" s="34">
        <v>453</v>
      </c>
      <c r="D2221" s="34">
        <v>7</v>
      </c>
      <c r="E2221" s="179">
        <v>43545</v>
      </c>
      <c r="F2221" s="190">
        <v>5209</v>
      </c>
      <c r="G2221" s="34">
        <v>7257</v>
      </c>
      <c r="H2221" s="180">
        <v>6992</v>
      </c>
      <c r="I2221" s="34"/>
      <c r="J2221" s="192"/>
      <c r="K2221" s="182"/>
      <c r="L2221" s="182"/>
      <c r="M2221" s="182"/>
      <c r="N2221" s="182"/>
    </row>
    <row r="2222" spans="1:14" ht="15.75" customHeight="1" x14ac:dyDescent="0.3">
      <c r="A2222" s="34">
        <v>2221</v>
      </c>
      <c r="B2222" s="34">
        <v>267</v>
      </c>
      <c r="C2222" s="34">
        <v>460</v>
      </c>
      <c r="D2222" s="34">
        <v>7</v>
      </c>
      <c r="E2222" s="179">
        <v>43545</v>
      </c>
      <c r="F2222" s="190">
        <v>5263</v>
      </c>
      <c r="G2222" s="34">
        <v>7329</v>
      </c>
      <c r="H2222" s="180">
        <v>6938</v>
      </c>
      <c r="I2222" s="34"/>
      <c r="J2222" s="192"/>
      <c r="K2222" s="182"/>
      <c r="L2222" s="182"/>
      <c r="M2222" s="182"/>
      <c r="N2222" s="182"/>
    </row>
    <row r="2223" spans="1:14" ht="15.75" customHeight="1" x14ac:dyDescent="0.3">
      <c r="A2223" s="34">
        <v>2222</v>
      </c>
      <c r="B2223" s="34">
        <v>268</v>
      </c>
      <c r="C2223" s="34">
        <v>460</v>
      </c>
      <c r="D2223" s="34">
        <v>7</v>
      </c>
      <c r="E2223" s="179">
        <v>43545</v>
      </c>
      <c r="F2223" s="190">
        <v>5219</v>
      </c>
      <c r="G2223" s="34">
        <v>7329</v>
      </c>
      <c r="H2223" s="180">
        <v>6946</v>
      </c>
      <c r="I2223" s="34"/>
      <c r="J2223" s="192"/>
      <c r="K2223" s="182"/>
      <c r="L2223" s="182"/>
      <c r="M2223" s="182"/>
      <c r="N2223" s="182"/>
    </row>
    <row r="2224" spans="1:14" ht="15.75" customHeight="1" x14ac:dyDescent="0.3">
      <c r="A2224" s="34">
        <v>2223</v>
      </c>
      <c r="B2224" s="34">
        <v>269</v>
      </c>
      <c r="C2224" s="34">
        <v>464</v>
      </c>
      <c r="D2224" s="34">
        <v>7</v>
      </c>
      <c r="E2224" s="179">
        <v>43545</v>
      </c>
      <c r="F2224" s="190">
        <v>5241</v>
      </c>
      <c r="G2224" s="34">
        <v>6577</v>
      </c>
      <c r="H2224" s="180">
        <v>6403</v>
      </c>
      <c r="I2224" s="34"/>
      <c r="J2224" s="192"/>
      <c r="K2224" s="182"/>
      <c r="L2224" s="182"/>
      <c r="M2224" s="182"/>
      <c r="N2224" s="182"/>
    </row>
    <row r="2225" spans="1:14" ht="15.75" customHeight="1" x14ac:dyDescent="0.3">
      <c r="A2225" s="34">
        <v>2224</v>
      </c>
      <c r="B2225" s="34">
        <v>270</v>
      </c>
      <c r="C2225" s="34">
        <v>464</v>
      </c>
      <c r="D2225" s="34">
        <v>7</v>
      </c>
      <c r="E2225" s="179">
        <v>43545</v>
      </c>
      <c r="F2225" s="190">
        <v>5254</v>
      </c>
      <c r="G2225" s="34">
        <v>6693</v>
      </c>
      <c r="H2225" s="180">
        <v>6504</v>
      </c>
      <c r="I2225" s="34"/>
      <c r="J2225" s="192"/>
      <c r="K2225" s="182"/>
      <c r="L2225" s="182"/>
      <c r="M2225" s="182"/>
      <c r="N2225" s="182"/>
    </row>
    <row r="2226" spans="1:14" ht="15.75" customHeight="1" x14ac:dyDescent="0.3">
      <c r="A2226" s="34">
        <v>2225</v>
      </c>
      <c r="B2226" s="34">
        <v>271</v>
      </c>
      <c r="C2226" s="34">
        <v>465</v>
      </c>
      <c r="D2226" s="34">
        <v>7</v>
      </c>
      <c r="E2226" s="179">
        <v>43545</v>
      </c>
      <c r="F2226" s="190">
        <v>5224</v>
      </c>
      <c r="G2226" s="34">
        <v>7915</v>
      </c>
      <c r="H2226" s="180">
        <v>7544</v>
      </c>
      <c r="I2226" s="34"/>
      <c r="J2226" s="192"/>
      <c r="K2226" s="182"/>
      <c r="L2226" s="182"/>
      <c r="M2226" s="182"/>
      <c r="N2226" s="182"/>
    </row>
    <row r="2227" spans="1:14" ht="15.75" customHeight="1" x14ac:dyDescent="0.3">
      <c r="A2227" s="34">
        <v>2226</v>
      </c>
      <c r="B2227" s="34">
        <v>272</v>
      </c>
      <c r="C2227" s="34">
        <v>465</v>
      </c>
      <c r="D2227" s="34">
        <v>7</v>
      </c>
      <c r="E2227" s="179">
        <v>43545</v>
      </c>
      <c r="F2227" s="190">
        <v>5257</v>
      </c>
      <c r="G2227" s="34">
        <v>7674</v>
      </c>
      <c r="H2227" s="180">
        <v>7347</v>
      </c>
      <c r="I2227" s="34"/>
      <c r="J2227" s="192"/>
      <c r="K2227" s="182"/>
      <c r="L2227" s="182"/>
      <c r="M2227" s="182"/>
      <c r="N2227" s="182"/>
    </row>
    <row r="2228" spans="1:14" ht="15.75" customHeight="1" x14ac:dyDescent="0.3">
      <c r="A2228" s="34">
        <v>2227</v>
      </c>
      <c r="B2228" s="34">
        <v>273</v>
      </c>
      <c r="C2228" s="34">
        <v>467</v>
      </c>
      <c r="D2228" s="34">
        <v>7</v>
      </c>
      <c r="E2228" s="179">
        <v>43545</v>
      </c>
      <c r="F2228" s="190">
        <v>5242</v>
      </c>
      <c r="G2228" s="34">
        <v>7493</v>
      </c>
      <c r="H2228" s="180">
        <v>7200</v>
      </c>
      <c r="I2228" s="34"/>
      <c r="J2228" s="192"/>
      <c r="K2228" s="182"/>
      <c r="L2228" s="182"/>
      <c r="M2228" s="182"/>
      <c r="N2228" s="182"/>
    </row>
    <row r="2229" spans="1:14" ht="15.75" customHeight="1" x14ac:dyDescent="0.3">
      <c r="A2229" s="34">
        <v>2228</v>
      </c>
      <c r="B2229" s="34">
        <v>274</v>
      </c>
      <c r="C2229" s="34">
        <v>467</v>
      </c>
      <c r="D2229" s="34">
        <v>7</v>
      </c>
      <c r="E2229" s="179">
        <v>43545</v>
      </c>
      <c r="F2229" s="190">
        <v>5233</v>
      </c>
      <c r="G2229" s="34">
        <v>7478</v>
      </c>
      <c r="H2229" s="180">
        <v>7187</v>
      </c>
      <c r="I2229" s="34"/>
      <c r="J2229" s="192"/>
      <c r="K2229" s="182"/>
      <c r="L2229" s="182"/>
      <c r="M2229" s="182"/>
      <c r="N2229" s="182"/>
    </row>
    <row r="2230" spans="1:14" ht="15.75" customHeight="1" x14ac:dyDescent="0.3">
      <c r="A2230" s="34">
        <v>2229</v>
      </c>
      <c r="B2230" s="34">
        <v>275</v>
      </c>
      <c r="C2230" s="34">
        <v>468</v>
      </c>
      <c r="D2230" s="34">
        <v>7</v>
      </c>
      <c r="E2230" s="179">
        <v>43545</v>
      </c>
      <c r="F2230" s="190">
        <v>5274</v>
      </c>
      <c r="G2230" s="34">
        <v>7088</v>
      </c>
      <c r="H2230" s="180">
        <v>6832</v>
      </c>
      <c r="I2230" s="34"/>
      <c r="J2230" s="192"/>
      <c r="K2230" s="182"/>
      <c r="L2230" s="182"/>
      <c r="M2230" s="182"/>
      <c r="N2230" s="182"/>
    </row>
    <row r="2231" spans="1:14" ht="15.75" customHeight="1" x14ac:dyDescent="0.3">
      <c r="A2231" s="34">
        <v>2230</v>
      </c>
      <c r="B2231" s="34">
        <v>276</v>
      </c>
      <c r="C2231" s="34">
        <v>468</v>
      </c>
      <c r="D2231" s="34">
        <v>7</v>
      </c>
      <c r="E2231" s="179">
        <v>43545</v>
      </c>
      <c r="F2231" s="190">
        <v>5217</v>
      </c>
      <c r="G2231" s="34">
        <v>7125</v>
      </c>
      <c r="H2231" s="180">
        <v>6856</v>
      </c>
      <c r="I2231" s="34"/>
      <c r="J2231" s="192"/>
      <c r="K2231" s="182"/>
      <c r="L2231" s="182"/>
      <c r="M2231" s="182"/>
      <c r="N2231" s="182"/>
    </row>
    <row r="2232" spans="1:14" ht="15.75" customHeight="1" x14ac:dyDescent="0.3">
      <c r="A2232" s="34">
        <v>2231</v>
      </c>
      <c r="B2232" s="34">
        <v>1</v>
      </c>
      <c r="C2232" s="34">
        <v>101</v>
      </c>
      <c r="D2232" s="34">
        <v>8</v>
      </c>
      <c r="E2232" s="179">
        <v>43550</v>
      </c>
      <c r="F2232" s="190">
        <v>5301</v>
      </c>
      <c r="G2232" s="34">
        <v>7553</v>
      </c>
      <c r="H2232" s="180">
        <v>7123</v>
      </c>
      <c r="I2232" s="34"/>
      <c r="J2232" s="192"/>
      <c r="K2232" s="182"/>
      <c r="L2232" s="182"/>
      <c r="M2232" s="182"/>
      <c r="N2232" s="182"/>
    </row>
    <row r="2233" spans="1:14" ht="15.75" customHeight="1" x14ac:dyDescent="0.3">
      <c r="A2233" s="34">
        <v>2232</v>
      </c>
      <c r="B2233" s="34">
        <v>2</v>
      </c>
      <c r="C2233" s="34">
        <v>101</v>
      </c>
      <c r="D2233" s="34">
        <v>8</v>
      </c>
      <c r="E2233" s="179">
        <v>43550</v>
      </c>
      <c r="F2233" s="190">
        <v>5190</v>
      </c>
      <c r="G2233" s="34">
        <v>7463</v>
      </c>
      <c r="H2233" s="180">
        <v>7021</v>
      </c>
      <c r="I2233" s="34"/>
      <c r="J2233" s="192"/>
      <c r="K2233" s="182"/>
      <c r="L2233" s="182"/>
      <c r="M2233" s="182"/>
      <c r="N2233" s="182"/>
    </row>
    <row r="2234" spans="1:14" ht="15.75" customHeight="1" x14ac:dyDescent="0.3">
      <c r="A2234" s="34">
        <v>2233</v>
      </c>
      <c r="B2234" s="34">
        <v>3</v>
      </c>
      <c r="C2234" s="34">
        <v>106</v>
      </c>
      <c r="D2234" s="34">
        <v>8</v>
      </c>
      <c r="E2234" s="179">
        <v>43550</v>
      </c>
      <c r="F2234" s="190">
        <v>5258</v>
      </c>
      <c r="G2234" s="34">
        <v>7518</v>
      </c>
      <c r="H2234" s="180">
        <v>7212</v>
      </c>
      <c r="I2234" s="34"/>
      <c r="J2234" s="192"/>
      <c r="K2234" s="182"/>
      <c r="L2234" s="182"/>
      <c r="M2234" s="182"/>
      <c r="N2234" s="182"/>
    </row>
    <row r="2235" spans="1:14" ht="15.75" customHeight="1" x14ac:dyDescent="0.3">
      <c r="A2235" s="34">
        <v>2234</v>
      </c>
      <c r="B2235" s="34">
        <v>4</v>
      </c>
      <c r="C2235" s="34">
        <v>106</v>
      </c>
      <c r="D2235" s="34">
        <v>8</v>
      </c>
      <c r="E2235" s="179">
        <v>43550</v>
      </c>
      <c r="F2235" s="190">
        <v>5259</v>
      </c>
      <c r="G2235" s="34">
        <v>7461</v>
      </c>
      <c r="H2235" s="180">
        <v>7161</v>
      </c>
      <c r="I2235" s="34"/>
      <c r="J2235" s="192"/>
      <c r="K2235" s="182"/>
      <c r="L2235" s="182"/>
      <c r="M2235" s="182"/>
      <c r="N2235" s="182"/>
    </row>
    <row r="2236" spans="1:14" ht="15.75" customHeight="1" x14ac:dyDescent="0.3">
      <c r="A2236" s="34">
        <v>2235</v>
      </c>
      <c r="B2236" s="34">
        <v>5</v>
      </c>
      <c r="C2236" s="34">
        <v>107</v>
      </c>
      <c r="D2236" s="34">
        <v>8</v>
      </c>
      <c r="E2236" s="179">
        <v>43550</v>
      </c>
      <c r="F2236" s="190">
        <v>5236</v>
      </c>
      <c r="G2236" s="34">
        <v>7598</v>
      </c>
      <c r="H2236" s="180">
        <v>7215</v>
      </c>
      <c r="I2236" s="34"/>
      <c r="J2236" s="192"/>
      <c r="K2236" s="182"/>
      <c r="L2236" s="182"/>
      <c r="M2236" s="182"/>
      <c r="N2236" s="182"/>
    </row>
    <row r="2237" spans="1:14" ht="15.75" customHeight="1" x14ac:dyDescent="0.3">
      <c r="A2237" s="34">
        <v>2236</v>
      </c>
      <c r="B2237" s="34">
        <v>6</v>
      </c>
      <c r="C2237" s="34">
        <v>107</v>
      </c>
      <c r="D2237" s="34">
        <v>8</v>
      </c>
      <c r="E2237" s="179">
        <v>43550</v>
      </c>
      <c r="F2237" s="190">
        <v>5259</v>
      </c>
      <c r="G2237" s="34">
        <v>7622</v>
      </c>
      <c r="H2237" s="180">
        <v>7258</v>
      </c>
      <c r="I2237" s="34"/>
      <c r="J2237" s="192"/>
      <c r="K2237" s="182"/>
      <c r="L2237" s="182"/>
      <c r="M2237" s="182"/>
      <c r="N2237" s="182"/>
    </row>
    <row r="2238" spans="1:14" ht="15.75" customHeight="1" x14ac:dyDescent="0.3">
      <c r="A2238" s="34">
        <v>2237</v>
      </c>
      <c r="B2238" s="34">
        <v>7</v>
      </c>
      <c r="C2238" s="34">
        <v>109</v>
      </c>
      <c r="D2238" s="34">
        <v>8</v>
      </c>
      <c r="E2238" s="179">
        <v>43550</v>
      </c>
      <c r="F2238" s="190">
        <v>5232</v>
      </c>
      <c r="G2238" s="34">
        <v>7077</v>
      </c>
      <c r="H2238" s="180">
        <v>6798</v>
      </c>
      <c r="I2238" s="34"/>
      <c r="J2238" s="192"/>
      <c r="K2238" s="182"/>
      <c r="L2238" s="182"/>
      <c r="M2238" s="182"/>
      <c r="N2238" s="182"/>
    </row>
    <row r="2239" spans="1:14" ht="15.75" customHeight="1" x14ac:dyDescent="0.3">
      <c r="A2239" s="34">
        <v>2238</v>
      </c>
      <c r="B2239" s="34">
        <v>8</v>
      </c>
      <c r="C2239" s="34">
        <v>109</v>
      </c>
      <c r="D2239" s="34">
        <v>8</v>
      </c>
      <c r="E2239" s="179">
        <v>43550</v>
      </c>
      <c r="F2239" s="190">
        <v>5221</v>
      </c>
      <c r="G2239" s="34">
        <v>7092</v>
      </c>
      <c r="H2239" s="180">
        <v>6803</v>
      </c>
      <c r="I2239" s="34"/>
      <c r="J2239" s="192"/>
      <c r="K2239" s="182"/>
      <c r="L2239" s="182"/>
      <c r="M2239" s="182"/>
      <c r="N2239" s="182"/>
    </row>
    <row r="2240" spans="1:14" ht="15.75" customHeight="1" x14ac:dyDescent="0.3">
      <c r="A2240" s="34">
        <v>2239</v>
      </c>
      <c r="B2240" s="34">
        <v>9</v>
      </c>
      <c r="C2240" s="34">
        <v>110</v>
      </c>
      <c r="D2240" s="34">
        <v>8</v>
      </c>
      <c r="E2240" s="179">
        <v>43550</v>
      </c>
      <c r="F2240" s="190">
        <v>5188</v>
      </c>
      <c r="G2240" s="34">
        <v>8265</v>
      </c>
      <c r="H2240" s="180">
        <v>7794</v>
      </c>
      <c r="I2240" s="34"/>
      <c r="J2240" s="192"/>
      <c r="K2240" s="182"/>
      <c r="L2240" s="182"/>
      <c r="M2240" s="182"/>
      <c r="N2240" s="182"/>
    </row>
    <row r="2241" spans="1:14" ht="15.75" customHeight="1" x14ac:dyDescent="0.3">
      <c r="A2241" s="34">
        <v>2240</v>
      </c>
      <c r="B2241" s="34">
        <v>10</v>
      </c>
      <c r="C2241" s="34">
        <v>110</v>
      </c>
      <c r="D2241" s="34">
        <v>8</v>
      </c>
      <c r="E2241" s="179">
        <v>43550</v>
      </c>
      <c r="F2241" s="190">
        <v>5232</v>
      </c>
      <c r="G2241" s="34">
        <v>8373</v>
      </c>
      <c r="H2241" s="180">
        <v>7878</v>
      </c>
      <c r="I2241" s="34"/>
      <c r="J2241" s="192"/>
      <c r="K2241" s="182"/>
      <c r="L2241" s="182"/>
      <c r="M2241" s="182"/>
      <c r="N2241" s="182"/>
    </row>
    <row r="2242" spans="1:14" ht="15.75" customHeight="1" x14ac:dyDescent="0.3">
      <c r="A2242" s="34">
        <v>2241</v>
      </c>
      <c r="B2242" s="34">
        <v>11</v>
      </c>
      <c r="C2242" s="34">
        <v>112</v>
      </c>
      <c r="D2242" s="34">
        <v>8</v>
      </c>
      <c r="E2242" s="179">
        <v>43550</v>
      </c>
      <c r="F2242" s="190">
        <v>5213</v>
      </c>
      <c r="G2242" s="34">
        <v>7972</v>
      </c>
      <c r="H2242" s="180">
        <v>7565</v>
      </c>
      <c r="I2242" s="34"/>
      <c r="J2242" s="192"/>
      <c r="K2242" s="182"/>
      <c r="L2242" s="182"/>
      <c r="M2242" s="182"/>
      <c r="N2242" s="182"/>
    </row>
    <row r="2243" spans="1:14" ht="15.75" customHeight="1" x14ac:dyDescent="0.3">
      <c r="A2243" s="34">
        <v>2242</v>
      </c>
      <c r="B2243" s="34">
        <v>12</v>
      </c>
      <c r="C2243" s="34">
        <v>112</v>
      </c>
      <c r="D2243" s="34">
        <v>8</v>
      </c>
      <c r="E2243" s="179">
        <v>43550</v>
      </c>
      <c r="F2243" s="190">
        <v>5232</v>
      </c>
      <c r="G2243" s="34">
        <v>8079</v>
      </c>
      <c r="H2243" s="180">
        <v>7641</v>
      </c>
      <c r="I2243" s="34"/>
      <c r="J2243" s="192"/>
      <c r="K2243" s="182"/>
      <c r="L2243" s="182"/>
      <c r="M2243" s="182"/>
      <c r="N2243" s="182"/>
    </row>
    <row r="2244" spans="1:14" ht="15.75" customHeight="1" x14ac:dyDescent="0.3">
      <c r="A2244" s="34">
        <v>2243</v>
      </c>
      <c r="B2244" s="34">
        <v>13</v>
      </c>
      <c r="C2244" s="34">
        <v>115</v>
      </c>
      <c r="D2244" s="34">
        <v>8</v>
      </c>
      <c r="E2244" s="179">
        <v>43550</v>
      </c>
      <c r="F2244" s="190">
        <v>5314</v>
      </c>
      <c r="G2244" s="34">
        <v>7690</v>
      </c>
      <c r="H2244" s="180">
        <v>7378</v>
      </c>
      <c r="I2244" s="34"/>
      <c r="J2244" s="192"/>
      <c r="K2244" s="182"/>
      <c r="L2244" s="182"/>
      <c r="M2244" s="182"/>
      <c r="N2244" s="182"/>
    </row>
    <row r="2245" spans="1:14" ht="15.75" customHeight="1" x14ac:dyDescent="0.3">
      <c r="A2245" s="34">
        <v>2244</v>
      </c>
      <c r="B2245" s="34">
        <v>14</v>
      </c>
      <c r="C2245" s="34">
        <v>115</v>
      </c>
      <c r="D2245" s="34">
        <v>8</v>
      </c>
      <c r="E2245" s="179">
        <v>43550</v>
      </c>
      <c r="F2245" s="190">
        <v>5249</v>
      </c>
      <c r="G2245" s="34">
        <v>7799</v>
      </c>
      <c r="H2245" s="180">
        <v>7454</v>
      </c>
      <c r="I2245" s="34"/>
      <c r="J2245" s="192"/>
      <c r="K2245" s="182"/>
      <c r="L2245" s="182"/>
      <c r="M2245" s="182"/>
      <c r="N2245" s="182"/>
    </row>
    <row r="2246" spans="1:14" ht="15.75" customHeight="1" x14ac:dyDescent="0.3">
      <c r="A2246" s="34">
        <v>2245</v>
      </c>
      <c r="B2246" s="34">
        <v>15</v>
      </c>
      <c r="C2246" s="34">
        <v>116</v>
      </c>
      <c r="D2246" s="34">
        <v>8</v>
      </c>
      <c r="E2246" s="179">
        <v>43550</v>
      </c>
      <c r="F2246" s="190">
        <v>5231</v>
      </c>
      <c r="G2246" s="34">
        <v>8247</v>
      </c>
      <c r="H2246" s="180">
        <v>7788</v>
      </c>
      <c r="I2246" s="34"/>
      <c r="J2246" s="192"/>
      <c r="K2246" s="182"/>
      <c r="L2246" s="182"/>
      <c r="M2246" s="182"/>
      <c r="N2246" s="182"/>
    </row>
    <row r="2247" spans="1:14" ht="15.75" customHeight="1" x14ac:dyDescent="0.3">
      <c r="A2247" s="34">
        <v>2246</v>
      </c>
      <c r="B2247" s="34">
        <v>16</v>
      </c>
      <c r="C2247" s="34">
        <v>116</v>
      </c>
      <c r="D2247" s="34">
        <v>8</v>
      </c>
      <c r="E2247" s="179">
        <v>43550</v>
      </c>
      <c r="F2247" s="190">
        <v>5280</v>
      </c>
      <c r="G2247" s="34">
        <v>7930</v>
      </c>
      <c r="H2247" s="180">
        <v>7533</v>
      </c>
      <c r="I2247" s="34"/>
      <c r="J2247" s="192"/>
      <c r="K2247" s="182"/>
      <c r="L2247" s="182"/>
      <c r="M2247" s="182"/>
      <c r="N2247" s="182"/>
    </row>
    <row r="2248" spans="1:14" ht="15.75" customHeight="1" x14ac:dyDescent="0.3">
      <c r="A2248" s="34">
        <v>2247</v>
      </c>
      <c r="B2248" s="34">
        <v>17</v>
      </c>
      <c r="C2248" s="34">
        <v>117</v>
      </c>
      <c r="D2248" s="34">
        <v>8</v>
      </c>
      <c r="E2248" s="179">
        <v>43550</v>
      </c>
      <c r="F2248" s="190">
        <v>5275</v>
      </c>
      <c r="G2248" s="34">
        <v>7780</v>
      </c>
      <c r="H2248" s="180">
        <v>7316</v>
      </c>
      <c r="I2248" s="34"/>
      <c r="J2248" s="192"/>
      <c r="K2248" s="182"/>
      <c r="L2248" s="182"/>
      <c r="M2248" s="182"/>
      <c r="N2248" s="182"/>
    </row>
    <row r="2249" spans="1:14" ht="15.75" customHeight="1" x14ac:dyDescent="0.3">
      <c r="A2249" s="34">
        <v>2248</v>
      </c>
      <c r="B2249" s="34">
        <v>18</v>
      </c>
      <c r="C2249" s="34">
        <v>117</v>
      </c>
      <c r="D2249" s="34">
        <v>8</v>
      </c>
      <c r="E2249" s="179">
        <v>43550</v>
      </c>
      <c r="F2249" s="190">
        <v>5205</v>
      </c>
      <c r="G2249" s="34">
        <v>7684</v>
      </c>
      <c r="H2249" s="180">
        <v>7221</v>
      </c>
      <c r="I2249" s="34"/>
      <c r="J2249" s="192"/>
      <c r="K2249" s="182"/>
      <c r="L2249" s="182"/>
      <c r="M2249" s="182"/>
      <c r="N2249" s="182"/>
    </row>
    <row r="2250" spans="1:14" ht="15.75" customHeight="1" x14ac:dyDescent="0.3">
      <c r="A2250" s="34">
        <v>2249</v>
      </c>
      <c r="B2250" s="34">
        <v>19</v>
      </c>
      <c r="C2250" s="34">
        <v>122</v>
      </c>
      <c r="D2250" s="34">
        <v>8</v>
      </c>
      <c r="E2250" s="179">
        <v>43550</v>
      </c>
      <c r="F2250" s="190">
        <v>5229</v>
      </c>
      <c r="G2250" s="34">
        <v>8264</v>
      </c>
      <c r="H2250" s="180">
        <v>7868</v>
      </c>
      <c r="I2250" s="34"/>
      <c r="J2250" s="192"/>
      <c r="K2250" s="182"/>
      <c r="L2250" s="182"/>
      <c r="M2250" s="182"/>
      <c r="N2250" s="182"/>
    </row>
    <row r="2251" spans="1:14" ht="15.75" customHeight="1" x14ac:dyDescent="0.3">
      <c r="A2251" s="34">
        <v>2250</v>
      </c>
      <c r="B2251" s="34">
        <v>20</v>
      </c>
      <c r="C2251" s="34">
        <v>122</v>
      </c>
      <c r="D2251" s="34">
        <v>8</v>
      </c>
      <c r="E2251" s="179">
        <v>43550</v>
      </c>
      <c r="F2251" s="190">
        <v>5190</v>
      </c>
      <c r="G2251" s="34">
        <v>8213</v>
      </c>
      <c r="H2251" s="180">
        <v>7809</v>
      </c>
      <c r="I2251" s="34"/>
      <c r="J2251" s="192"/>
      <c r="K2251" s="182"/>
      <c r="L2251" s="182"/>
      <c r="M2251" s="182"/>
      <c r="N2251" s="182"/>
    </row>
    <row r="2252" spans="1:14" ht="15.75" customHeight="1" x14ac:dyDescent="0.3">
      <c r="A2252" s="34">
        <v>2251</v>
      </c>
      <c r="B2252" s="34">
        <v>21</v>
      </c>
      <c r="C2252" s="34">
        <v>123</v>
      </c>
      <c r="D2252" s="34">
        <v>8</v>
      </c>
      <c r="E2252" s="179">
        <v>43550</v>
      </c>
      <c r="F2252" s="190">
        <v>5224</v>
      </c>
      <c r="G2252" s="34">
        <v>8417</v>
      </c>
      <c r="H2252" s="180">
        <v>7984</v>
      </c>
      <c r="I2252" s="34"/>
      <c r="J2252" s="192"/>
      <c r="K2252" s="182"/>
      <c r="L2252" s="182"/>
      <c r="M2252" s="182"/>
      <c r="N2252" s="182"/>
    </row>
    <row r="2253" spans="1:14" ht="15.75" customHeight="1" x14ac:dyDescent="0.3">
      <c r="A2253" s="34">
        <v>2252</v>
      </c>
      <c r="B2253" s="34">
        <v>22</v>
      </c>
      <c r="C2253" s="34">
        <v>123</v>
      </c>
      <c r="D2253" s="34">
        <v>8</v>
      </c>
      <c r="E2253" s="179">
        <v>43550</v>
      </c>
      <c r="F2253" s="190">
        <v>5276</v>
      </c>
      <c r="G2253" s="34">
        <v>8663</v>
      </c>
      <c r="H2253" s="180">
        <v>8188</v>
      </c>
      <c r="I2253" s="34"/>
      <c r="J2253" s="192"/>
      <c r="K2253" s="182"/>
      <c r="L2253" s="182"/>
      <c r="M2253" s="182"/>
      <c r="N2253" s="182"/>
    </row>
    <row r="2254" spans="1:14" ht="15.75" customHeight="1" x14ac:dyDescent="0.3">
      <c r="A2254" s="34">
        <v>2253</v>
      </c>
      <c r="B2254" s="34">
        <v>23</v>
      </c>
      <c r="C2254" s="34">
        <v>124</v>
      </c>
      <c r="D2254" s="34">
        <v>8</v>
      </c>
      <c r="E2254" s="179">
        <v>43550</v>
      </c>
      <c r="F2254" s="190">
        <v>5261</v>
      </c>
      <c r="G2254" s="34">
        <v>7993</v>
      </c>
      <c r="H2254" s="180">
        <v>7475</v>
      </c>
      <c r="I2254" s="34"/>
      <c r="J2254" s="192"/>
      <c r="K2254" s="182"/>
      <c r="L2254" s="182"/>
      <c r="M2254" s="182"/>
      <c r="N2254" s="182"/>
    </row>
    <row r="2255" spans="1:14" ht="15.75" customHeight="1" x14ac:dyDescent="0.3">
      <c r="A2255" s="34">
        <v>2254</v>
      </c>
      <c r="B2255" s="34">
        <v>24</v>
      </c>
      <c r="C2255" s="34">
        <v>124</v>
      </c>
      <c r="D2255" s="34">
        <v>8</v>
      </c>
      <c r="E2255" s="179">
        <v>43550</v>
      </c>
      <c r="F2255" s="190">
        <v>5196</v>
      </c>
      <c r="G2255" s="34">
        <v>7935</v>
      </c>
      <c r="H2255" s="180">
        <v>7414</v>
      </c>
      <c r="I2255" s="34"/>
      <c r="J2255" s="192"/>
      <c r="K2255" s="182"/>
      <c r="L2255" s="182"/>
      <c r="M2255" s="182"/>
      <c r="N2255" s="182"/>
    </row>
    <row r="2256" spans="1:14" ht="15.75" customHeight="1" x14ac:dyDescent="0.3">
      <c r="A2256" s="34">
        <v>2255</v>
      </c>
      <c r="B2256" s="34">
        <v>25</v>
      </c>
      <c r="C2256" s="34">
        <v>125</v>
      </c>
      <c r="D2256" s="34">
        <v>8</v>
      </c>
      <c r="E2256" s="179">
        <v>43550</v>
      </c>
      <c r="F2256" s="190">
        <v>5238</v>
      </c>
      <c r="G2256" s="34">
        <v>7929</v>
      </c>
      <c r="H2256" s="180">
        <v>7559</v>
      </c>
      <c r="I2256" s="34"/>
      <c r="J2256" s="192"/>
      <c r="K2256" s="182"/>
      <c r="L2256" s="182"/>
      <c r="M2256" s="182"/>
      <c r="N2256" s="182"/>
    </row>
    <row r="2257" spans="1:14" ht="15.75" customHeight="1" x14ac:dyDescent="0.3">
      <c r="A2257" s="34">
        <v>2256</v>
      </c>
      <c r="B2257" s="34">
        <v>26</v>
      </c>
      <c r="C2257" s="34">
        <v>125</v>
      </c>
      <c r="D2257" s="34">
        <v>8</v>
      </c>
      <c r="E2257" s="179">
        <v>43550</v>
      </c>
      <c r="F2257" s="190">
        <v>5207</v>
      </c>
      <c r="G2257" s="34">
        <v>7778</v>
      </c>
      <c r="H2257" s="180">
        <v>7423</v>
      </c>
      <c r="I2257" s="34"/>
      <c r="J2257" s="192"/>
      <c r="K2257" s="182"/>
      <c r="L2257" s="182"/>
      <c r="M2257" s="182"/>
      <c r="N2257" s="182"/>
    </row>
    <row r="2258" spans="1:14" ht="15.75" customHeight="1" x14ac:dyDescent="0.3">
      <c r="A2258" s="34">
        <v>2257</v>
      </c>
      <c r="B2258" s="34">
        <v>27</v>
      </c>
      <c r="C2258" s="34">
        <v>131</v>
      </c>
      <c r="D2258" s="34">
        <v>8</v>
      </c>
      <c r="E2258" s="179">
        <v>43550</v>
      </c>
      <c r="F2258" s="190">
        <v>5236</v>
      </c>
      <c r="G2258" s="34">
        <v>7938</v>
      </c>
      <c r="H2258" s="180">
        <v>7482</v>
      </c>
      <c r="I2258" s="34"/>
      <c r="J2258" s="192"/>
      <c r="K2258" s="182"/>
      <c r="L2258" s="182"/>
      <c r="M2258" s="182"/>
      <c r="N2258" s="182"/>
    </row>
    <row r="2259" spans="1:14" ht="15.75" customHeight="1" x14ac:dyDescent="0.3">
      <c r="A2259" s="34">
        <v>2258</v>
      </c>
      <c r="B2259" s="34">
        <v>28</v>
      </c>
      <c r="C2259" s="34">
        <v>131</v>
      </c>
      <c r="D2259" s="34">
        <v>8</v>
      </c>
      <c r="E2259" s="179">
        <v>43550</v>
      </c>
      <c r="F2259" s="190">
        <v>5216</v>
      </c>
      <c r="G2259" s="34">
        <v>7600</v>
      </c>
      <c r="H2259" s="180">
        <v>7204</v>
      </c>
      <c r="I2259" s="34"/>
      <c r="J2259" s="192"/>
      <c r="K2259" s="182"/>
      <c r="L2259" s="182"/>
      <c r="M2259" s="182"/>
      <c r="N2259" s="182"/>
    </row>
    <row r="2260" spans="1:14" ht="15.75" customHeight="1" x14ac:dyDescent="0.3">
      <c r="A2260" s="34">
        <v>2259</v>
      </c>
      <c r="B2260" s="34">
        <v>29</v>
      </c>
      <c r="C2260" s="34">
        <v>133</v>
      </c>
      <c r="D2260" s="34">
        <v>8</v>
      </c>
      <c r="E2260" s="179">
        <v>43550</v>
      </c>
      <c r="F2260" s="190">
        <v>5292</v>
      </c>
      <c r="G2260" s="34">
        <v>8339</v>
      </c>
      <c r="H2260" s="180">
        <v>7900</v>
      </c>
      <c r="I2260" s="34"/>
      <c r="J2260" s="192"/>
      <c r="K2260" s="182"/>
      <c r="L2260" s="182"/>
      <c r="M2260" s="182"/>
      <c r="N2260" s="182"/>
    </row>
    <row r="2261" spans="1:14" ht="15.75" customHeight="1" x14ac:dyDescent="0.3">
      <c r="A2261" s="34">
        <v>2260</v>
      </c>
      <c r="B2261" s="34">
        <v>30</v>
      </c>
      <c r="C2261" s="34">
        <v>133</v>
      </c>
      <c r="D2261" s="34">
        <v>8</v>
      </c>
      <c r="E2261" s="179">
        <v>43550</v>
      </c>
      <c r="F2261" s="190">
        <v>5244</v>
      </c>
      <c r="G2261" s="34">
        <v>8176</v>
      </c>
      <c r="H2261" s="180">
        <v>7748</v>
      </c>
      <c r="I2261" s="34"/>
      <c r="J2261" s="192"/>
      <c r="K2261" s="182"/>
      <c r="L2261" s="182"/>
      <c r="M2261" s="182"/>
      <c r="N2261" s="182"/>
    </row>
    <row r="2262" spans="1:14" ht="15.75" customHeight="1" x14ac:dyDescent="0.3">
      <c r="A2262" s="34">
        <v>2261</v>
      </c>
      <c r="B2262" s="34">
        <v>31</v>
      </c>
      <c r="C2262" s="34">
        <v>134</v>
      </c>
      <c r="D2262" s="34">
        <v>8</v>
      </c>
      <c r="E2262" s="179">
        <v>43550</v>
      </c>
      <c r="F2262" s="190">
        <v>5227</v>
      </c>
      <c r="G2262" s="34">
        <v>8725</v>
      </c>
      <c r="H2262" s="180">
        <v>8252</v>
      </c>
      <c r="I2262" s="34"/>
      <c r="J2262" s="192"/>
      <c r="K2262" s="182"/>
      <c r="L2262" s="182"/>
      <c r="M2262" s="182"/>
      <c r="N2262" s="182"/>
    </row>
    <row r="2263" spans="1:14" ht="15.75" customHeight="1" x14ac:dyDescent="0.3">
      <c r="A2263" s="34">
        <v>2262</v>
      </c>
      <c r="B2263" s="34">
        <v>32</v>
      </c>
      <c r="C2263" s="34">
        <v>134</v>
      </c>
      <c r="D2263" s="34">
        <v>8</v>
      </c>
      <c r="E2263" s="179">
        <v>43550</v>
      </c>
      <c r="F2263" s="190">
        <v>5214</v>
      </c>
      <c r="G2263" s="34">
        <v>8824</v>
      </c>
      <c r="H2263" s="180">
        <v>8315</v>
      </c>
      <c r="I2263" s="34"/>
      <c r="J2263" s="192"/>
      <c r="K2263" s="182"/>
      <c r="L2263" s="182"/>
      <c r="M2263" s="182"/>
      <c r="N2263" s="182"/>
    </row>
    <row r="2264" spans="1:14" ht="15.75" customHeight="1" x14ac:dyDescent="0.3">
      <c r="A2264" s="34">
        <v>2263</v>
      </c>
      <c r="B2264" s="34">
        <v>33</v>
      </c>
      <c r="C2264" s="34">
        <v>139</v>
      </c>
      <c r="D2264" s="34">
        <v>8</v>
      </c>
      <c r="E2264" s="179">
        <v>43550</v>
      </c>
      <c r="F2264" s="190">
        <v>5203</v>
      </c>
      <c r="G2264" s="34">
        <v>7291</v>
      </c>
      <c r="H2264" s="180">
        <v>6970</v>
      </c>
      <c r="I2264" s="34"/>
      <c r="J2264" s="192"/>
      <c r="K2264" s="182"/>
      <c r="L2264" s="182"/>
      <c r="M2264" s="182"/>
      <c r="N2264" s="182"/>
    </row>
    <row r="2265" spans="1:14" ht="15.75" customHeight="1" x14ac:dyDescent="0.3">
      <c r="A2265" s="34">
        <v>2264</v>
      </c>
      <c r="B2265" s="34">
        <v>34</v>
      </c>
      <c r="C2265" s="34">
        <v>139</v>
      </c>
      <c r="D2265" s="34">
        <v>8</v>
      </c>
      <c r="E2265" s="179">
        <v>43550</v>
      </c>
      <c r="F2265" s="190">
        <v>5191</v>
      </c>
      <c r="G2265" s="34">
        <v>7074</v>
      </c>
      <c r="H2265" s="180">
        <v>6788</v>
      </c>
      <c r="I2265" s="34"/>
      <c r="J2265" s="192"/>
      <c r="K2265" s="182"/>
      <c r="L2265" s="182"/>
      <c r="M2265" s="182"/>
      <c r="N2265" s="182"/>
    </row>
    <row r="2266" spans="1:14" ht="15.75" customHeight="1" x14ac:dyDescent="0.3">
      <c r="A2266" s="34">
        <v>2265</v>
      </c>
      <c r="B2266" s="34">
        <v>35</v>
      </c>
      <c r="C2266" s="34">
        <v>150</v>
      </c>
      <c r="D2266" s="34">
        <v>8</v>
      </c>
      <c r="E2266" s="179">
        <v>43550</v>
      </c>
      <c r="F2266" s="190">
        <v>5280</v>
      </c>
      <c r="G2266" s="34">
        <v>7794</v>
      </c>
      <c r="H2266" s="180">
        <v>7436</v>
      </c>
      <c r="I2266" s="34"/>
      <c r="J2266" s="192"/>
      <c r="K2266" s="182"/>
      <c r="L2266" s="182"/>
      <c r="M2266" s="182"/>
      <c r="N2266" s="182"/>
    </row>
    <row r="2267" spans="1:14" ht="15.75" customHeight="1" x14ac:dyDescent="0.3">
      <c r="A2267" s="34">
        <v>2266</v>
      </c>
      <c r="B2267" s="34">
        <v>36</v>
      </c>
      <c r="C2267" s="34">
        <v>150</v>
      </c>
      <c r="D2267" s="34">
        <v>8</v>
      </c>
      <c r="E2267" s="179">
        <v>43550</v>
      </c>
      <c r="F2267" s="190">
        <v>5219</v>
      </c>
      <c r="G2267" s="34">
        <v>7753</v>
      </c>
      <c r="H2267" s="180">
        <v>7386</v>
      </c>
      <c r="I2267" s="34"/>
      <c r="J2267" s="192"/>
      <c r="K2267" s="182"/>
      <c r="L2267" s="182"/>
      <c r="M2267" s="182"/>
      <c r="N2267" s="182"/>
    </row>
    <row r="2268" spans="1:14" ht="15.75" customHeight="1" x14ac:dyDescent="0.3">
      <c r="A2268" s="34">
        <v>2267</v>
      </c>
      <c r="B2268" s="34">
        <v>37</v>
      </c>
      <c r="C2268" s="34">
        <v>153</v>
      </c>
      <c r="D2268" s="34">
        <v>8</v>
      </c>
      <c r="E2268" s="179">
        <v>43550</v>
      </c>
      <c r="F2268" s="190">
        <v>5225</v>
      </c>
      <c r="G2268" s="34">
        <v>8294</v>
      </c>
      <c r="H2268" s="180">
        <v>7827</v>
      </c>
      <c r="I2268" s="34"/>
      <c r="J2268" s="192"/>
      <c r="K2268" s="182"/>
      <c r="L2268" s="182"/>
      <c r="M2268" s="182"/>
      <c r="N2268" s="182"/>
    </row>
    <row r="2269" spans="1:14" ht="15.75" customHeight="1" x14ac:dyDescent="0.3">
      <c r="A2269" s="34">
        <v>2268</v>
      </c>
      <c r="B2269" s="34">
        <v>38</v>
      </c>
      <c r="C2269" s="34">
        <v>153</v>
      </c>
      <c r="D2269" s="34">
        <v>8</v>
      </c>
      <c r="E2269" s="179">
        <v>43550</v>
      </c>
      <c r="F2269" s="190">
        <v>5241</v>
      </c>
      <c r="G2269" s="34">
        <v>8453</v>
      </c>
      <c r="H2269" s="180">
        <v>7980</v>
      </c>
      <c r="I2269" s="34"/>
      <c r="J2269" s="192"/>
      <c r="K2269" s="182"/>
      <c r="L2269" s="182"/>
      <c r="M2269" s="182"/>
      <c r="N2269" s="182"/>
    </row>
    <row r="2270" spans="1:14" ht="15.75" customHeight="1" x14ac:dyDescent="0.3">
      <c r="A2270" s="34">
        <v>2269</v>
      </c>
      <c r="B2270" s="34">
        <v>39</v>
      </c>
      <c r="C2270" s="34">
        <v>158</v>
      </c>
      <c r="D2270" s="34">
        <v>8</v>
      </c>
      <c r="E2270" s="179">
        <v>43550</v>
      </c>
      <c r="F2270" s="190">
        <v>5245</v>
      </c>
      <c r="G2270" s="34">
        <v>8625</v>
      </c>
      <c r="H2270" s="180">
        <v>8083</v>
      </c>
      <c r="I2270" s="34"/>
      <c r="J2270" s="192"/>
      <c r="K2270" s="182"/>
      <c r="L2270" s="182"/>
      <c r="M2270" s="182"/>
      <c r="N2270" s="182"/>
    </row>
    <row r="2271" spans="1:14" ht="15.75" customHeight="1" x14ac:dyDescent="0.3">
      <c r="A2271" s="34">
        <v>2270</v>
      </c>
      <c r="B2271" s="34">
        <v>40</v>
      </c>
      <c r="C2271" s="34">
        <v>158</v>
      </c>
      <c r="D2271" s="34">
        <v>8</v>
      </c>
      <c r="E2271" s="179">
        <v>43550</v>
      </c>
      <c r="F2271" s="190">
        <v>5216</v>
      </c>
      <c r="G2271" s="34">
        <v>8554</v>
      </c>
      <c r="H2271" s="180">
        <v>7996</v>
      </c>
      <c r="I2271" s="34"/>
      <c r="J2271" s="192"/>
      <c r="K2271" s="182"/>
      <c r="L2271" s="182"/>
      <c r="M2271" s="182"/>
      <c r="N2271" s="182"/>
    </row>
    <row r="2272" spans="1:14" ht="15.75" customHeight="1" x14ac:dyDescent="0.3">
      <c r="A2272" s="34">
        <v>2271</v>
      </c>
      <c r="B2272" s="34">
        <v>41</v>
      </c>
      <c r="C2272" s="34">
        <v>161</v>
      </c>
      <c r="D2272" s="34">
        <v>8</v>
      </c>
      <c r="E2272" s="179">
        <v>43550</v>
      </c>
      <c r="F2272" s="190">
        <v>5264</v>
      </c>
      <c r="G2272" s="34">
        <v>7089</v>
      </c>
      <c r="H2272" s="180">
        <v>6724</v>
      </c>
      <c r="I2272" s="34"/>
      <c r="J2272" s="192"/>
      <c r="K2272" s="182"/>
      <c r="L2272" s="182"/>
      <c r="M2272" s="182"/>
      <c r="N2272" s="182"/>
    </row>
    <row r="2273" spans="1:14" ht="15.75" customHeight="1" x14ac:dyDescent="0.3">
      <c r="A2273" s="34">
        <v>2272</v>
      </c>
      <c r="B2273" s="34">
        <v>42</v>
      </c>
      <c r="C2273" s="34">
        <v>161</v>
      </c>
      <c r="D2273" s="34">
        <v>8</v>
      </c>
      <c r="E2273" s="179">
        <v>43550</v>
      </c>
      <c r="F2273" s="190">
        <v>5270</v>
      </c>
      <c r="G2273" s="34">
        <v>6765</v>
      </c>
      <c r="H2273" s="180">
        <v>6467</v>
      </c>
      <c r="I2273" s="34"/>
      <c r="J2273" s="192"/>
      <c r="K2273" s="182"/>
      <c r="L2273" s="182"/>
      <c r="M2273" s="182"/>
      <c r="N2273" s="182"/>
    </row>
    <row r="2274" spans="1:14" ht="15.75" customHeight="1" x14ac:dyDescent="0.3">
      <c r="A2274" s="34">
        <v>2273</v>
      </c>
      <c r="B2274" s="34">
        <v>43</v>
      </c>
      <c r="C2274" s="34">
        <v>166</v>
      </c>
      <c r="D2274" s="34">
        <v>8</v>
      </c>
      <c r="E2274" s="179">
        <v>43550</v>
      </c>
      <c r="F2274" s="190">
        <v>5211</v>
      </c>
      <c r="G2274" s="34">
        <v>7968</v>
      </c>
      <c r="H2274" s="180">
        <v>7600</v>
      </c>
      <c r="I2274" s="34"/>
      <c r="J2274" s="192"/>
      <c r="K2274" s="182"/>
      <c r="L2274" s="182"/>
      <c r="M2274" s="182"/>
      <c r="N2274" s="182"/>
    </row>
    <row r="2275" spans="1:14" ht="15.75" customHeight="1" x14ac:dyDescent="0.3">
      <c r="A2275" s="34">
        <v>2274</v>
      </c>
      <c r="B2275" s="34">
        <v>44</v>
      </c>
      <c r="C2275" s="34">
        <v>166</v>
      </c>
      <c r="D2275" s="34">
        <v>8</v>
      </c>
      <c r="E2275" s="179">
        <v>43550</v>
      </c>
      <c r="F2275" s="190">
        <v>5218</v>
      </c>
      <c r="G2275" s="34">
        <v>7768</v>
      </c>
      <c r="H2275" s="180">
        <v>7430</v>
      </c>
      <c r="I2275" s="34"/>
      <c r="J2275" s="192"/>
      <c r="K2275" s="182"/>
      <c r="L2275" s="182"/>
      <c r="M2275" s="182"/>
      <c r="N2275" s="182"/>
    </row>
    <row r="2276" spans="1:14" ht="15.75" customHeight="1" x14ac:dyDescent="0.3">
      <c r="A2276" s="34">
        <v>2275</v>
      </c>
      <c r="B2276" s="34">
        <v>45</v>
      </c>
      <c r="C2276" s="34">
        <v>172</v>
      </c>
      <c r="D2276" s="34">
        <v>8</v>
      </c>
      <c r="E2276" s="179">
        <v>43550</v>
      </c>
      <c r="F2276" s="190">
        <v>5211</v>
      </c>
      <c r="G2276" s="34">
        <v>8565</v>
      </c>
      <c r="H2276" s="180">
        <v>8051</v>
      </c>
      <c r="I2276" s="34"/>
      <c r="J2276" s="192"/>
      <c r="K2276" s="182"/>
      <c r="L2276" s="182"/>
      <c r="M2276" s="182"/>
      <c r="N2276" s="182"/>
    </row>
    <row r="2277" spans="1:14" ht="15.75" customHeight="1" x14ac:dyDescent="0.3">
      <c r="A2277" s="34">
        <v>2276</v>
      </c>
      <c r="B2277" s="34">
        <v>46</v>
      </c>
      <c r="C2277" s="34">
        <v>172</v>
      </c>
      <c r="D2277" s="34">
        <v>8</v>
      </c>
      <c r="E2277" s="179">
        <v>43550</v>
      </c>
      <c r="F2277" s="190">
        <v>5260</v>
      </c>
      <c r="G2277" s="34">
        <v>8543</v>
      </c>
      <c r="H2277" s="180">
        <v>8030</v>
      </c>
      <c r="I2277" s="34"/>
      <c r="J2277" s="192"/>
      <c r="K2277" s="182"/>
      <c r="L2277" s="182"/>
      <c r="M2277" s="182"/>
      <c r="N2277" s="182"/>
    </row>
    <row r="2278" spans="1:14" ht="15.75" customHeight="1" x14ac:dyDescent="0.3">
      <c r="A2278" s="34">
        <v>2277</v>
      </c>
      <c r="B2278" s="34">
        <v>47</v>
      </c>
      <c r="C2278" s="34">
        <v>186</v>
      </c>
      <c r="D2278" s="34">
        <v>8</v>
      </c>
      <c r="E2278" s="179">
        <v>43550</v>
      </c>
      <c r="F2278" s="190">
        <v>5258</v>
      </c>
      <c r="G2278" s="34">
        <v>7580</v>
      </c>
      <c r="H2278" s="180">
        <v>7209</v>
      </c>
      <c r="I2278" s="34"/>
      <c r="J2278" s="192"/>
      <c r="K2278" s="182"/>
      <c r="L2278" s="182"/>
      <c r="M2278" s="182"/>
      <c r="N2278" s="182"/>
    </row>
    <row r="2279" spans="1:14" ht="15.75" customHeight="1" x14ac:dyDescent="0.3">
      <c r="A2279" s="34">
        <v>2278</v>
      </c>
      <c r="B2279" s="34">
        <v>48</v>
      </c>
      <c r="C2279" s="34">
        <v>186</v>
      </c>
      <c r="D2279" s="34">
        <v>8</v>
      </c>
      <c r="E2279" s="179">
        <v>43550</v>
      </c>
      <c r="F2279" s="190">
        <v>5245</v>
      </c>
      <c r="G2279" s="34">
        <v>7521</v>
      </c>
      <c r="H2279" s="180">
        <v>7146</v>
      </c>
      <c r="I2279" s="34"/>
      <c r="J2279" s="192"/>
      <c r="K2279" s="182"/>
      <c r="L2279" s="182"/>
      <c r="M2279" s="182"/>
      <c r="N2279" s="182"/>
    </row>
    <row r="2280" spans="1:14" ht="15.75" customHeight="1" x14ac:dyDescent="0.3">
      <c r="A2280" s="34">
        <v>2279</v>
      </c>
      <c r="B2280" s="34">
        <v>49</v>
      </c>
      <c r="C2280" s="34">
        <v>196</v>
      </c>
      <c r="D2280" s="34">
        <v>8</v>
      </c>
      <c r="E2280" s="179">
        <v>43550</v>
      </c>
      <c r="F2280" s="190">
        <v>5203</v>
      </c>
      <c r="G2280" s="34">
        <v>8092</v>
      </c>
      <c r="H2280" s="180">
        <v>767694</v>
      </c>
      <c r="I2280" s="34"/>
      <c r="J2280" s="192"/>
      <c r="K2280" s="182"/>
      <c r="L2280" s="182"/>
      <c r="M2280" s="182"/>
      <c r="N2280" s="182"/>
    </row>
    <row r="2281" spans="1:14" ht="15.75" customHeight="1" x14ac:dyDescent="0.3">
      <c r="A2281" s="34">
        <v>2280</v>
      </c>
      <c r="B2281" s="34">
        <v>50</v>
      </c>
      <c r="C2281" s="34">
        <v>196</v>
      </c>
      <c r="D2281" s="34">
        <v>8</v>
      </c>
      <c r="E2281" s="179">
        <v>43550</v>
      </c>
      <c r="F2281" s="190">
        <v>5251</v>
      </c>
      <c r="G2281" s="34">
        <v>7977</v>
      </c>
      <c r="H2281" s="180">
        <v>7603</v>
      </c>
      <c r="I2281" s="34"/>
      <c r="J2281" s="192"/>
      <c r="K2281" s="182"/>
      <c r="L2281" s="182"/>
      <c r="M2281" s="182"/>
      <c r="N2281" s="182"/>
    </row>
    <row r="2282" spans="1:14" ht="15.75" customHeight="1" x14ac:dyDescent="0.3">
      <c r="A2282" s="34">
        <v>2281</v>
      </c>
      <c r="B2282" s="34">
        <v>51</v>
      </c>
      <c r="C2282" s="34">
        <v>199</v>
      </c>
      <c r="D2282" s="34">
        <v>8</v>
      </c>
      <c r="E2282" s="179">
        <v>43550</v>
      </c>
      <c r="F2282" s="190">
        <v>5234</v>
      </c>
      <c r="G2282" s="34">
        <v>7734</v>
      </c>
      <c r="H2282" s="180">
        <v>7373</v>
      </c>
      <c r="I2282" s="34"/>
      <c r="J2282" s="192"/>
      <c r="K2282" s="182"/>
      <c r="L2282" s="182"/>
      <c r="M2282" s="182"/>
      <c r="N2282" s="182"/>
    </row>
    <row r="2283" spans="1:14" ht="15.75" customHeight="1" x14ac:dyDescent="0.3">
      <c r="A2283" s="34">
        <v>2282</v>
      </c>
      <c r="B2283" s="34">
        <v>52</v>
      </c>
      <c r="C2283" s="34">
        <v>199</v>
      </c>
      <c r="D2283" s="34">
        <v>8</v>
      </c>
      <c r="E2283" s="179">
        <v>43550</v>
      </c>
      <c r="F2283" s="190">
        <v>5234</v>
      </c>
      <c r="G2283" s="34">
        <v>7747</v>
      </c>
      <c r="H2283" s="180">
        <v>7375</v>
      </c>
      <c r="I2283" s="34"/>
      <c r="J2283" s="192"/>
      <c r="K2283" s="182"/>
      <c r="L2283" s="182"/>
      <c r="M2283" s="182"/>
      <c r="N2283" s="182"/>
    </row>
    <row r="2284" spans="1:14" ht="15.75" customHeight="1" x14ac:dyDescent="0.3">
      <c r="A2284" s="34">
        <v>2283</v>
      </c>
      <c r="B2284" s="34">
        <v>53</v>
      </c>
      <c r="C2284" s="34">
        <v>201</v>
      </c>
      <c r="D2284" s="34">
        <v>8</v>
      </c>
      <c r="E2284" s="179">
        <v>43550</v>
      </c>
      <c r="F2284" s="190">
        <v>5232</v>
      </c>
      <c r="G2284" s="34">
        <v>7059</v>
      </c>
      <c r="H2284" s="180">
        <v>9797</v>
      </c>
      <c r="I2284" s="34"/>
      <c r="J2284" s="192"/>
      <c r="K2284" s="182"/>
      <c r="L2284" s="182"/>
      <c r="M2284" s="182"/>
      <c r="N2284" s="182"/>
    </row>
    <row r="2285" spans="1:14" ht="15.75" customHeight="1" x14ac:dyDescent="0.3">
      <c r="A2285" s="34">
        <v>2284</v>
      </c>
      <c r="B2285" s="34">
        <v>54</v>
      </c>
      <c r="C2285" s="34">
        <v>201</v>
      </c>
      <c r="D2285" s="34">
        <v>8</v>
      </c>
      <c r="E2285" s="179">
        <v>43550</v>
      </c>
      <c r="F2285" s="190">
        <v>5271</v>
      </c>
      <c r="G2285" s="34">
        <v>7140</v>
      </c>
      <c r="H2285" s="180">
        <v>6845</v>
      </c>
      <c r="I2285" s="34"/>
      <c r="J2285" s="192"/>
      <c r="K2285" s="182"/>
      <c r="L2285" s="182"/>
      <c r="M2285" s="182"/>
      <c r="N2285" s="182"/>
    </row>
    <row r="2286" spans="1:14" ht="15.75" customHeight="1" x14ac:dyDescent="0.3">
      <c r="A2286" s="34">
        <v>2285</v>
      </c>
      <c r="B2286" s="34">
        <v>55</v>
      </c>
      <c r="C2286" s="34">
        <v>205</v>
      </c>
      <c r="D2286" s="34">
        <v>8</v>
      </c>
      <c r="E2286" s="179">
        <v>43550</v>
      </c>
      <c r="F2286" s="190">
        <v>5269</v>
      </c>
      <c r="G2286" s="34">
        <v>8170</v>
      </c>
      <c r="H2286" s="180">
        <v>7718</v>
      </c>
      <c r="I2286" s="34"/>
      <c r="J2286" s="192"/>
      <c r="K2286" s="182"/>
      <c r="L2286" s="182"/>
      <c r="M2286" s="182"/>
      <c r="N2286" s="182"/>
    </row>
    <row r="2287" spans="1:14" ht="15.75" customHeight="1" x14ac:dyDescent="0.3">
      <c r="A2287" s="34">
        <v>2286</v>
      </c>
      <c r="B2287" s="34">
        <v>56</v>
      </c>
      <c r="C2287" s="34">
        <v>205</v>
      </c>
      <c r="D2287" s="34">
        <v>8</v>
      </c>
      <c r="E2287" s="179">
        <v>43550</v>
      </c>
      <c r="F2287" s="190">
        <v>5254</v>
      </c>
      <c r="G2287" s="34">
        <v>8022</v>
      </c>
      <c r="H2287" s="180">
        <v>7590</v>
      </c>
      <c r="I2287" s="34"/>
      <c r="J2287" s="192"/>
      <c r="K2287" s="182"/>
      <c r="L2287" s="182"/>
      <c r="M2287" s="182"/>
      <c r="N2287" s="182"/>
    </row>
    <row r="2288" spans="1:14" ht="15.75" customHeight="1" x14ac:dyDescent="0.3">
      <c r="A2288" s="34">
        <v>2287</v>
      </c>
      <c r="B2288" s="34">
        <v>57</v>
      </c>
      <c r="C2288" s="34">
        <v>209</v>
      </c>
      <c r="D2288" s="34">
        <v>8</v>
      </c>
      <c r="E2288" s="179">
        <v>43550</v>
      </c>
      <c r="F2288" s="190">
        <v>5257</v>
      </c>
      <c r="G2288" s="34">
        <v>7231</v>
      </c>
      <c r="H2288" s="180">
        <v>6949</v>
      </c>
      <c r="I2288" s="34"/>
      <c r="J2288" s="192"/>
      <c r="K2288" s="182"/>
      <c r="L2288" s="182"/>
      <c r="M2288" s="182"/>
      <c r="N2288" s="182"/>
    </row>
    <row r="2289" spans="1:14" ht="15.75" customHeight="1" x14ac:dyDescent="0.3">
      <c r="A2289" s="34">
        <v>2288</v>
      </c>
      <c r="B2289" s="34">
        <v>58</v>
      </c>
      <c r="C2289" s="34">
        <v>209</v>
      </c>
      <c r="D2289" s="34">
        <v>8</v>
      </c>
      <c r="E2289" s="179">
        <v>43550</v>
      </c>
      <c r="F2289" s="190">
        <v>5320</v>
      </c>
      <c r="G2289" s="34">
        <v>7158</v>
      </c>
      <c r="H2289" s="180">
        <v>6881</v>
      </c>
      <c r="I2289" s="34"/>
      <c r="J2289" s="192"/>
      <c r="K2289" s="182"/>
      <c r="L2289" s="182"/>
      <c r="M2289" s="182"/>
      <c r="N2289" s="182"/>
    </row>
    <row r="2290" spans="1:14" ht="15.75" customHeight="1" x14ac:dyDescent="0.3">
      <c r="A2290" s="34">
        <v>2289</v>
      </c>
      <c r="B2290" s="34">
        <v>59</v>
      </c>
      <c r="C2290" s="34">
        <v>211</v>
      </c>
      <c r="D2290" s="34">
        <v>8</v>
      </c>
      <c r="E2290" s="179">
        <v>43550</v>
      </c>
      <c r="F2290" s="190">
        <v>5278</v>
      </c>
      <c r="G2290" s="34">
        <v>7715</v>
      </c>
      <c r="H2290" s="180">
        <v>7336</v>
      </c>
      <c r="I2290" s="34"/>
      <c r="J2290" s="192"/>
      <c r="K2290" s="182"/>
      <c r="L2290" s="182"/>
      <c r="M2290" s="182"/>
      <c r="N2290" s="182"/>
    </row>
    <row r="2291" spans="1:14" ht="15.75" customHeight="1" x14ac:dyDescent="0.3">
      <c r="A2291" s="34">
        <v>2290</v>
      </c>
      <c r="B2291" s="34">
        <v>60</v>
      </c>
      <c r="C2291" s="34">
        <v>211</v>
      </c>
      <c r="D2291" s="34">
        <v>8</v>
      </c>
      <c r="E2291" s="179">
        <v>43550</v>
      </c>
      <c r="F2291" s="190">
        <v>5220</v>
      </c>
      <c r="G2291" s="34">
        <v>7678</v>
      </c>
      <c r="H2291" s="180">
        <v>7287</v>
      </c>
      <c r="I2291" s="34"/>
      <c r="J2291" s="192"/>
      <c r="K2291" s="182"/>
      <c r="L2291" s="182"/>
      <c r="M2291" s="182"/>
      <c r="N2291" s="182"/>
    </row>
    <row r="2292" spans="1:14" ht="15.75" customHeight="1" x14ac:dyDescent="0.3">
      <c r="A2292" s="34">
        <v>2291</v>
      </c>
      <c r="B2292" s="34">
        <v>61</v>
      </c>
      <c r="C2292" s="34">
        <v>213</v>
      </c>
      <c r="D2292" s="34">
        <v>8</v>
      </c>
      <c r="E2292" s="179">
        <v>43550</v>
      </c>
      <c r="F2292" s="190">
        <v>5212</v>
      </c>
      <c r="G2292" s="34">
        <v>8066</v>
      </c>
      <c r="H2292" s="180">
        <v>7583</v>
      </c>
      <c r="I2292" s="34"/>
      <c r="J2292" s="192"/>
      <c r="K2292" s="182"/>
      <c r="L2292" s="182"/>
      <c r="M2292" s="182"/>
      <c r="N2292" s="182"/>
    </row>
    <row r="2293" spans="1:14" ht="15.75" customHeight="1" x14ac:dyDescent="0.3">
      <c r="A2293" s="34">
        <v>2292</v>
      </c>
      <c r="B2293" s="34">
        <v>62</v>
      </c>
      <c r="C2293" s="34">
        <v>213</v>
      </c>
      <c r="D2293" s="34">
        <v>8</v>
      </c>
      <c r="E2293" s="179">
        <v>43550</v>
      </c>
      <c r="F2293" s="190">
        <v>5209</v>
      </c>
      <c r="G2293" s="34">
        <v>8005</v>
      </c>
      <c r="H2293" s="180">
        <v>7514</v>
      </c>
      <c r="I2293" s="34"/>
      <c r="J2293" s="192"/>
      <c r="K2293" s="182"/>
      <c r="L2293" s="182"/>
      <c r="M2293" s="182"/>
      <c r="N2293" s="182"/>
    </row>
    <row r="2294" spans="1:14" ht="15.75" customHeight="1" x14ac:dyDescent="0.3">
      <c r="A2294" s="34">
        <v>2293</v>
      </c>
      <c r="B2294" s="34">
        <v>63</v>
      </c>
      <c r="C2294" s="34">
        <v>227</v>
      </c>
      <c r="D2294" s="34">
        <v>8</v>
      </c>
      <c r="E2294" s="179">
        <v>43550</v>
      </c>
      <c r="F2294" s="190">
        <v>5214</v>
      </c>
      <c r="G2294" s="34">
        <v>8430</v>
      </c>
      <c r="H2294" s="180">
        <v>7951</v>
      </c>
      <c r="I2294" s="34"/>
      <c r="J2294" s="192"/>
      <c r="K2294" s="182"/>
      <c r="L2294" s="182"/>
      <c r="M2294" s="182"/>
      <c r="N2294" s="182"/>
    </row>
    <row r="2295" spans="1:14" ht="15.75" customHeight="1" x14ac:dyDescent="0.3">
      <c r="A2295" s="34">
        <v>2294</v>
      </c>
      <c r="B2295" s="34">
        <v>64</v>
      </c>
      <c r="C2295" s="34">
        <v>227</v>
      </c>
      <c r="D2295" s="34">
        <v>8</v>
      </c>
      <c r="E2295" s="179">
        <v>43550</v>
      </c>
      <c r="F2295" s="190">
        <v>5232</v>
      </c>
      <c r="G2295" s="34">
        <v>8229</v>
      </c>
      <c r="H2295" s="180">
        <v>7781</v>
      </c>
      <c r="I2295" s="34"/>
      <c r="J2295" s="192"/>
      <c r="K2295" s="182"/>
      <c r="L2295" s="182"/>
      <c r="M2295" s="182"/>
      <c r="N2295" s="182"/>
    </row>
    <row r="2296" spans="1:14" ht="15.75" customHeight="1" x14ac:dyDescent="0.3">
      <c r="A2296" s="34">
        <v>2295</v>
      </c>
      <c r="B2296" s="34">
        <v>65</v>
      </c>
      <c r="C2296" s="34">
        <v>236</v>
      </c>
      <c r="D2296" s="34">
        <v>8</v>
      </c>
      <c r="E2296" s="179">
        <v>43550</v>
      </c>
      <c r="F2296" s="190">
        <v>5215</v>
      </c>
      <c r="G2296" s="34">
        <v>7414</v>
      </c>
      <c r="H2296" s="180">
        <v>7093</v>
      </c>
      <c r="I2296" s="34"/>
      <c r="J2296" s="192"/>
      <c r="K2296" s="182"/>
      <c r="L2296" s="182"/>
      <c r="M2296" s="182"/>
      <c r="N2296" s="182"/>
    </row>
    <row r="2297" spans="1:14" ht="15.75" customHeight="1" x14ac:dyDescent="0.3">
      <c r="A2297" s="34">
        <v>2296</v>
      </c>
      <c r="B2297" s="34">
        <v>66</v>
      </c>
      <c r="C2297" s="34">
        <v>236</v>
      </c>
      <c r="D2297" s="34">
        <v>8</v>
      </c>
      <c r="E2297" s="179">
        <v>43550</v>
      </c>
      <c r="F2297" s="190">
        <v>5279</v>
      </c>
      <c r="G2297" s="34">
        <v>7340</v>
      </c>
      <c r="H2297" s="180">
        <v>7035</v>
      </c>
      <c r="I2297" s="34"/>
      <c r="J2297" s="192"/>
      <c r="K2297" s="182"/>
      <c r="L2297" s="182"/>
      <c r="M2297" s="182"/>
      <c r="N2297" s="182"/>
    </row>
    <row r="2298" spans="1:14" ht="15.75" customHeight="1" x14ac:dyDescent="0.3">
      <c r="A2298" s="34">
        <v>2297</v>
      </c>
      <c r="B2298" s="34">
        <v>67</v>
      </c>
      <c r="C2298" s="34">
        <v>237</v>
      </c>
      <c r="D2298" s="34">
        <v>8</v>
      </c>
      <c r="E2298" s="179">
        <v>43550</v>
      </c>
      <c r="F2298" s="190">
        <v>5217</v>
      </c>
      <c r="G2298" s="34">
        <v>7032</v>
      </c>
      <c r="H2298" s="180">
        <v>6700</v>
      </c>
      <c r="I2298" s="34"/>
      <c r="J2298" s="192"/>
      <c r="K2298" s="182"/>
      <c r="L2298" s="182"/>
      <c r="M2298" s="182"/>
      <c r="N2298" s="182"/>
    </row>
    <row r="2299" spans="1:14" ht="15.75" customHeight="1" x14ac:dyDescent="0.3">
      <c r="A2299" s="34">
        <v>2298</v>
      </c>
      <c r="B2299" s="34">
        <v>68</v>
      </c>
      <c r="C2299" s="34">
        <v>237</v>
      </c>
      <c r="D2299" s="34">
        <v>8</v>
      </c>
      <c r="E2299" s="179">
        <v>43550</v>
      </c>
      <c r="F2299" s="190">
        <v>5288</v>
      </c>
      <c r="G2299" s="34">
        <v>7295</v>
      </c>
      <c r="H2299" s="180">
        <v>7000</v>
      </c>
      <c r="I2299" s="34"/>
      <c r="J2299" s="192"/>
      <c r="K2299" s="182"/>
      <c r="L2299" s="182"/>
      <c r="M2299" s="182"/>
      <c r="N2299" s="182"/>
    </row>
    <row r="2300" spans="1:14" ht="15.75" customHeight="1" x14ac:dyDescent="0.3">
      <c r="A2300" s="34">
        <v>2299</v>
      </c>
      <c r="B2300" s="34">
        <v>69</v>
      </c>
      <c r="C2300" s="34">
        <v>247</v>
      </c>
      <c r="D2300" s="34">
        <v>8</v>
      </c>
      <c r="E2300" s="179">
        <v>43550</v>
      </c>
      <c r="F2300" s="190">
        <v>5248</v>
      </c>
      <c r="G2300" s="34">
        <v>7696</v>
      </c>
      <c r="H2300" s="180">
        <v>7308</v>
      </c>
      <c r="I2300" s="34"/>
      <c r="J2300" s="192"/>
      <c r="K2300" s="182"/>
      <c r="L2300" s="182"/>
      <c r="M2300" s="182"/>
      <c r="N2300" s="182"/>
    </row>
    <row r="2301" spans="1:14" ht="15.75" customHeight="1" x14ac:dyDescent="0.3">
      <c r="A2301" s="34">
        <v>2300</v>
      </c>
      <c r="B2301" s="34">
        <v>70</v>
      </c>
      <c r="C2301" s="34">
        <v>247</v>
      </c>
      <c r="D2301" s="34">
        <v>8</v>
      </c>
      <c r="E2301" s="179">
        <v>43550</v>
      </c>
      <c r="F2301" s="190">
        <v>5266</v>
      </c>
      <c r="G2301" s="34">
        <v>7543</v>
      </c>
      <c r="H2301" s="180">
        <v>7178</v>
      </c>
      <c r="I2301" s="34"/>
      <c r="J2301" s="192"/>
      <c r="K2301" s="182"/>
      <c r="L2301" s="182"/>
      <c r="M2301" s="182"/>
      <c r="N2301" s="182"/>
    </row>
    <row r="2302" spans="1:14" ht="15.75" customHeight="1" x14ac:dyDescent="0.3">
      <c r="A2302" s="34">
        <v>2301</v>
      </c>
      <c r="B2302" s="34">
        <v>71</v>
      </c>
      <c r="C2302" s="34">
        <v>248</v>
      </c>
      <c r="D2302" s="34">
        <v>8</v>
      </c>
      <c r="E2302" s="179">
        <v>43550</v>
      </c>
      <c r="F2302" s="190">
        <v>5256</v>
      </c>
      <c r="G2302" s="34">
        <v>8672</v>
      </c>
      <c r="H2302" s="180">
        <v>8191</v>
      </c>
      <c r="I2302" s="34"/>
      <c r="J2302" s="192"/>
      <c r="K2302" s="182"/>
      <c r="L2302" s="182"/>
      <c r="M2302" s="182"/>
      <c r="N2302" s="182"/>
    </row>
    <row r="2303" spans="1:14" ht="15.75" customHeight="1" x14ac:dyDescent="0.3">
      <c r="A2303" s="34">
        <v>2302</v>
      </c>
      <c r="B2303" s="34">
        <v>72</v>
      </c>
      <c r="C2303" s="34">
        <v>248</v>
      </c>
      <c r="D2303" s="34">
        <v>8</v>
      </c>
      <c r="E2303" s="179">
        <v>43550</v>
      </c>
      <c r="F2303" s="190">
        <v>5223</v>
      </c>
      <c r="G2303" s="34">
        <v>8863</v>
      </c>
      <c r="H2303" s="180">
        <v>8344</v>
      </c>
      <c r="I2303" s="34"/>
      <c r="J2303" s="192"/>
      <c r="K2303" s="182"/>
      <c r="L2303" s="182"/>
      <c r="M2303" s="182"/>
      <c r="N2303" s="182"/>
    </row>
    <row r="2304" spans="1:14" ht="15.75" customHeight="1" x14ac:dyDescent="0.3">
      <c r="A2304" s="34">
        <v>2303</v>
      </c>
      <c r="B2304" s="34">
        <v>73</v>
      </c>
      <c r="C2304" s="34">
        <v>250</v>
      </c>
      <c r="D2304" s="34">
        <v>8</v>
      </c>
      <c r="E2304" s="179">
        <v>43550</v>
      </c>
      <c r="F2304" s="190">
        <v>5203</v>
      </c>
      <c r="G2304" s="34">
        <v>7423</v>
      </c>
      <c r="H2304" s="180">
        <v>7137</v>
      </c>
      <c r="I2304" s="34"/>
      <c r="J2304" s="192"/>
      <c r="K2304" s="182"/>
      <c r="L2304" s="182"/>
      <c r="M2304" s="182"/>
      <c r="N2304" s="182"/>
    </row>
    <row r="2305" spans="1:14" ht="15.75" customHeight="1" x14ac:dyDescent="0.3">
      <c r="A2305" s="34">
        <v>2304</v>
      </c>
      <c r="B2305" s="34">
        <v>74</v>
      </c>
      <c r="C2305" s="34">
        <v>250</v>
      </c>
      <c r="D2305" s="34">
        <v>8</v>
      </c>
      <c r="E2305" s="179">
        <v>43550</v>
      </c>
      <c r="F2305" s="190">
        <v>5309</v>
      </c>
      <c r="G2305" s="34">
        <v>7565</v>
      </c>
      <c r="H2305" s="180">
        <v>7274</v>
      </c>
      <c r="I2305" s="34"/>
      <c r="J2305" s="192"/>
      <c r="K2305" s="182"/>
      <c r="L2305" s="182"/>
      <c r="M2305" s="182"/>
      <c r="N2305" s="182"/>
    </row>
    <row r="2306" spans="1:14" ht="15.75" customHeight="1" x14ac:dyDescent="0.3">
      <c r="A2306" s="34">
        <v>2305</v>
      </c>
      <c r="B2306" s="34">
        <v>75</v>
      </c>
      <c r="C2306" s="34">
        <v>253</v>
      </c>
      <c r="D2306" s="34">
        <v>8</v>
      </c>
      <c r="E2306" s="179">
        <v>43550</v>
      </c>
      <c r="F2306" s="190">
        <v>5226</v>
      </c>
      <c r="G2306" s="34">
        <v>8702</v>
      </c>
      <c r="H2306" s="180">
        <v>8217</v>
      </c>
      <c r="I2306" s="34"/>
      <c r="J2306" s="192"/>
      <c r="K2306" s="182"/>
      <c r="L2306" s="182"/>
      <c r="M2306" s="182"/>
      <c r="N2306" s="182"/>
    </row>
    <row r="2307" spans="1:14" ht="15.75" customHeight="1" x14ac:dyDescent="0.3">
      <c r="A2307" s="34">
        <v>2306</v>
      </c>
      <c r="B2307" s="34">
        <v>76</v>
      </c>
      <c r="C2307" s="34">
        <v>253</v>
      </c>
      <c r="D2307" s="34">
        <v>8</v>
      </c>
      <c r="E2307" s="179">
        <v>43550</v>
      </c>
      <c r="F2307" s="190">
        <v>5239</v>
      </c>
      <c r="G2307" s="34">
        <v>9125</v>
      </c>
      <c r="H2307" s="180">
        <v>8588</v>
      </c>
      <c r="I2307" s="34"/>
      <c r="J2307" s="192"/>
      <c r="K2307" s="182"/>
      <c r="L2307" s="182"/>
      <c r="M2307" s="182"/>
      <c r="N2307" s="182"/>
    </row>
    <row r="2308" spans="1:14" ht="15.75" customHeight="1" x14ac:dyDescent="0.3">
      <c r="A2308" s="34">
        <v>2307</v>
      </c>
      <c r="B2308" s="34">
        <v>77</v>
      </c>
      <c r="C2308" s="34">
        <v>259</v>
      </c>
      <c r="D2308" s="34">
        <v>8</v>
      </c>
      <c r="E2308" s="179">
        <v>43550</v>
      </c>
      <c r="F2308" s="190">
        <v>5212</v>
      </c>
      <c r="G2308" s="34">
        <v>8192</v>
      </c>
      <c r="H2308" s="180">
        <v>7704</v>
      </c>
      <c r="I2308" s="34"/>
      <c r="J2308" s="192"/>
      <c r="K2308" s="182"/>
      <c r="L2308" s="182"/>
      <c r="M2308" s="182"/>
      <c r="N2308" s="182"/>
    </row>
    <row r="2309" spans="1:14" ht="15.75" customHeight="1" x14ac:dyDescent="0.3">
      <c r="A2309" s="34">
        <v>2308</v>
      </c>
      <c r="B2309" s="34">
        <v>78</v>
      </c>
      <c r="C2309" s="34">
        <v>259</v>
      </c>
      <c r="D2309" s="34">
        <v>8</v>
      </c>
      <c r="E2309" s="179">
        <v>43550</v>
      </c>
      <c r="F2309" s="190">
        <v>5245</v>
      </c>
      <c r="G2309" s="34">
        <v>8368</v>
      </c>
      <c r="H2309" s="180">
        <v>7846</v>
      </c>
      <c r="I2309" s="34"/>
      <c r="J2309" s="192"/>
      <c r="K2309" s="182"/>
      <c r="L2309" s="182"/>
      <c r="M2309" s="182"/>
      <c r="N2309" s="182"/>
    </row>
    <row r="2310" spans="1:14" ht="15.75" customHeight="1" x14ac:dyDescent="0.3">
      <c r="A2310" s="34">
        <v>2309</v>
      </c>
      <c r="B2310" s="34">
        <v>79</v>
      </c>
      <c r="C2310" s="34">
        <v>260</v>
      </c>
      <c r="D2310" s="34">
        <v>8</v>
      </c>
      <c r="E2310" s="179">
        <v>43550</v>
      </c>
      <c r="F2310" s="190">
        <v>5242</v>
      </c>
      <c r="G2310" s="34">
        <v>7872</v>
      </c>
      <c r="H2310" s="180">
        <v>7513</v>
      </c>
      <c r="I2310" s="34"/>
      <c r="J2310" s="192"/>
      <c r="K2310" s="182"/>
      <c r="L2310" s="182"/>
      <c r="M2310" s="182"/>
      <c r="N2310" s="182"/>
    </row>
    <row r="2311" spans="1:14" ht="15.75" customHeight="1" x14ac:dyDescent="0.3">
      <c r="A2311" s="34">
        <v>2310</v>
      </c>
      <c r="B2311" s="34">
        <v>80</v>
      </c>
      <c r="C2311" s="34">
        <v>260</v>
      </c>
      <c r="D2311" s="34">
        <v>8</v>
      </c>
      <c r="E2311" s="179">
        <v>43550</v>
      </c>
      <c r="F2311" s="190">
        <v>5245</v>
      </c>
      <c r="G2311" s="34">
        <v>8008</v>
      </c>
      <c r="H2311" s="180">
        <v>7635</v>
      </c>
      <c r="I2311" s="34"/>
      <c r="J2311" s="192"/>
      <c r="K2311" s="182"/>
      <c r="L2311" s="182"/>
      <c r="M2311" s="182"/>
      <c r="N2311" s="182"/>
    </row>
    <row r="2312" spans="1:14" ht="15.75" customHeight="1" x14ac:dyDescent="0.3">
      <c r="A2312" s="34">
        <v>2311</v>
      </c>
      <c r="B2312" s="34">
        <v>81</v>
      </c>
      <c r="C2312" s="34">
        <v>262</v>
      </c>
      <c r="D2312" s="34">
        <v>8</v>
      </c>
      <c r="E2312" s="179">
        <v>43550</v>
      </c>
      <c r="F2312" s="190">
        <v>5180</v>
      </c>
      <c r="G2312" s="34">
        <v>8168</v>
      </c>
      <c r="H2312" s="180">
        <v>7580</v>
      </c>
      <c r="I2312" s="34"/>
      <c r="J2312" s="192"/>
      <c r="K2312" s="182"/>
      <c r="L2312" s="182"/>
      <c r="M2312" s="182"/>
      <c r="N2312" s="182"/>
    </row>
    <row r="2313" spans="1:14" ht="15.75" customHeight="1" x14ac:dyDescent="0.3">
      <c r="A2313" s="34">
        <v>2312</v>
      </c>
      <c r="B2313" s="34">
        <v>82</v>
      </c>
      <c r="C2313" s="34">
        <v>262</v>
      </c>
      <c r="D2313" s="34">
        <v>8</v>
      </c>
      <c r="E2313" s="179">
        <v>43550</v>
      </c>
      <c r="F2313" s="190">
        <v>5194</v>
      </c>
      <c r="G2313" s="34">
        <v>8318</v>
      </c>
      <c r="H2313" s="180">
        <v>7724</v>
      </c>
      <c r="I2313" s="34"/>
      <c r="J2313" s="192"/>
      <c r="K2313" s="182"/>
      <c r="L2313" s="182"/>
      <c r="M2313" s="182"/>
      <c r="N2313" s="182"/>
    </row>
    <row r="2314" spans="1:14" ht="15.75" customHeight="1" x14ac:dyDescent="0.3">
      <c r="A2314" s="34">
        <v>2313</v>
      </c>
      <c r="B2314" s="34">
        <v>83</v>
      </c>
      <c r="C2314" s="34">
        <v>264</v>
      </c>
      <c r="D2314" s="34">
        <v>8</v>
      </c>
      <c r="E2314" s="179">
        <v>43550</v>
      </c>
      <c r="F2314" s="190">
        <v>5294</v>
      </c>
      <c r="G2314" s="34">
        <v>8175</v>
      </c>
      <c r="H2314" s="180">
        <v>7753</v>
      </c>
      <c r="I2314" s="34"/>
      <c r="J2314" s="192"/>
      <c r="K2314" s="182"/>
      <c r="L2314" s="182"/>
      <c r="M2314" s="182"/>
      <c r="N2314" s="182"/>
    </row>
    <row r="2315" spans="1:14" ht="15.75" customHeight="1" x14ac:dyDescent="0.3">
      <c r="A2315" s="34">
        <v>2314</v>
      </c>
      <c r="B2315" s="34">
        <v>84</v>
      </c>
      <c r="C2315" s="34">
        <v>264</v>
      </c>
      <c r="D2315" s="34">
        <v>8</v>
      </c>
      <c r="E2315" s="179">
        <v>43550</v>
      </c>
      <c r="F2315" s="190">
        <v>5375</v>
      </c>
      <c r="G2315" s="34">
        <v>8259</v>
      </c>
      <c r="H2315" s="180">
        <v>7829</v>
      </c>
      <c r="I2315" s="34"/>
      <c r="J2315" s="192"/>
      <c r="K2315" s="182"/>
      <c r="L2315" s="182"/>
      <c r="M2315" s="182"/>
      <c r="N2315" s="182"/>
    </row>
    <row r="2316" spans="1:14" ht="15.75" customHeight="1" x14ac:dyDescent="0.3">
      <c r="A2316" s="34">
        <v>2315</v>
      </c>
      <c r="B2316" s="34">
        <v>85</v>
      </c>
      <c r="C2316" s="34">
        <v>307</v>
      </c>
      <c r="D2316" s="34">
        <v>8</v>
      </c>
      <c r="E2316" s="179">
        <v>43550</v>
      </c>
      <c r="F2316" s="190">
        <v>5253</v>
      </c>
      <c r="G2316" s="34">
        <v>7959</v>
      </c>
      <c r="H2316" s="180">
        <v>7574</v>
      </c>
      <c r="I2316" s="34"/>
      <c r="J2316" s="192"/>
      <c r="K2316" s="182"/>
      <c r="L2316" s="182"/>
      <c r="M2316" s="182"/>
      <c r="N2316" s="182"/>
    </row>
    <row r="2317" spans="1:14" ht="15.75" customHeight="1" x14ac:dyDescent="0.3">
      <c r="A2317" s="34">
        <v>2316</v>
      </c>
      <c r="B2317" s="34">
        <v>86</v>
      </c>
      <c r="C2317" s="34">
        <v>307</v>
      </c>
      <c r="D2317" s="34">
        <v>8</v>
      </c>
      <c r="E2317" s="179">
        <v>43550</v>
      </c>
      <c r="F2317" s="190">
        <v>5281</v>
      </c>
      <c r="G2317" s="34">
        <v>7818</v>
      </c>
      <c r="H2317" s="180">
        <v>7456</v>
      </c>
      <c r="I2317" s="34"/>
      <c r="J2317" s="192"/>
      <c r="K2317" s="182"/>
      <c r="L2317" s="182"/>
      <c r="M2317" s="182"/>
      <c r="N2317" s="182"/>
    </row>
    <row r="2318" spans="1:14" ht="15.75" customHeight="1" x14ac:dyDescent="0.3">
      <c r="A2318" s="34">
        <v>2317</v>
      </c>
      <c r="B2318" s="34">
        <v>87</v>
      </c>
      <c r="C2318" s="34">
        <v>308</v>
      </c>
      <c r="D2318" s="34">
        <v>8</v>
      </c>
      <c r="E2318" s="179">
        <v>43550</v>
      </c>
      <c r="F2318" s="190">
        <v>5250</v>
      </c>
      <c r="G2318" s="34">
        <v>7867</v>
      </c>
      <c r="H2318" s="180">
        <v>7252</v>
      </c>
      <c r="I2318" s="34"/>
      <c r="J2318" s="192"/>
      <c r="K2318" s="182"/>
      <c r="L2318" s="182"/>
      <c r="M2318" s="182"/>
      <c r="N2318" s="182"/>
    </row>
    <row r="2319" spans="1:14" ht="15.75" customHeight="1" x14ac:dyDescent="0.3">
      <c r="A2319" s="34">
        <v>2318</v>
      </c>
      <c r="B2319" s="34">
        <v>88</v>
      </c>
      <c r="C2319" s="34">
        <v>308</v>
      </c>
      <c r="D2319" s="34">
        <v>8</v>
      </c>
      <c r="E2319" s="179">
        <v>43550</v>
      </c>
      <c r="F2319" s="190">
        <v>5241</v>
      </c>
      <c r="G2319" s="34">
        <v>7455</v>
      </c>
      <c r="H2319" s="180">
        <v>7062</v>
      </c>
      <c r="I2319" s="34"/>
      <c r="J2319" s="192"/>
      <c r="K2319" s="182"/>
      <c r="L2319" s="182"/>
      <c r="M2319" s="182"/>
      <c r="N2319" s="182"/>
    </row>
    <row r="2320" spans="1:14" ht="15.75" customHeight="1" x14ac:dyDescent="0.3">
      <c r="A2320" s="34">
        <v>2319</v>
      </c>
      <c r="B2320" s="34">
        <v>89</v>
      </c>
      <c r="C2320" s="34">
        <v>312</v>
      </c>
      <c r="D2320" s="34">
        <v>8</v>
      </c>
      <c r="E2320" s="179">
        <v>43550</v>
      </c>
      <c r="F2320" s="190">
        <v>5188</v>
      </c>
      <c r="G2320" s="34">
        <v>7943</v>
      </c>
      <c r="H2320" s="180">
        <v>7454</v>
      </c>
      <c r="I2320" s="34"/>
      <c r="J2320" s="192"/>
      <c r="K2320" s="182"/>
      <c r="L2320" s="182"/>
      <c r="M2320" s="182"/>
      <c r="N2320" s="182"/>
    </row>
    <row r="2321" spans="1:14" ht="15.75" customHeight="1" x14ac:dyDescent="0.3">
      <c r="A2321" s="34">
        <v>2320</v>
      </c>
      <c r="B2321" s="34">
        <v>90</v>
      </c>
      <c r="C2321" s="34">
        <v>312</v>
      </c>
      <c r="D2321" s="34">
        <v>8</v>
      </c>
      <c r="E2321" s="179">
        <v>43550</v>
      </c>
      <c r="F2321" s="190">
        <v>5202</v>
      </c>
      <c r="G2321" s="34">
        <v>7830</v>
      </c>
      <c r="H2321" s="180">
        <v>7363</v>
      </c>
      <c r="I2321" s="34"/>
      <c r="J2321" s="192"/>
      <c r="K2321" s="182"/>
      <c r="L2321" s="182"/>
      <c r="M2321" s="182"/>
      <c r="N2321" s="182"/>
    </row>
    <row r="2322" spans="1:14" ht="15.75" customHeight="1" x14ac:dyDescent="0.3">
      <c r="A2322" s="34">
        <v>2321</v>
      </c>
      <c r="B2322" s="34">
        <v>91</v>
      </c>
      <c r="C2322" s="34">
        <v>313</v>
      </c>
      <c r="D2322" s="34">
        <v>8</v>
      </c>
      <c r="E2322" s="179">
        <v>43550</v>
      </c>
      <c r="F2322" s="190">
        <v>5252</v>
      </c>
      <c r="G2322" s="34">
        <v>7983</v>
      </c>
      <c r="H2322" s="180">
        <v>7600</v>
      </c>
      <c r="I2322" s="34"/>
      <c r="J2322" s="192"/>
      <c r="K2322" s="182"/>
      <c r="L2322" s="182"/>
      <c r="M2322" s="182"/>
      <c r="N2322" s="182"/>
    </row>
    <row r="2323" spans="1:14" ht="15.75" customHeight="1" x14ac:dyDescent="0.3">
      <c r="A2323" s="34">
        <v>2322</v>
      </c>
      <c r="B2323" s="34">
        <v>92</v>
      </c>
      <c r="C2323" s="34">
        <v>313</v>
      </c>
      <c r="D2323" s="34">
        <v>8</v>
      </c>
      <c r="E2323" s="179">
        <v>43550</v>
      </c>
      <c r="F2323" s="190">
        <v>5241</v>
      </c>
      <c r="G2323" s="34">
        <v>7950</v>
      </c>
      <c r="H2323" s="180">
        <v>7572</v>
      </c>
      <c r="I2323" s="34"/>
      <c r="J2323" s="192"/>
      <c r="K2323" s="182"/>
      <c r="L2323" s="182"/>
      <c r="M2323" s="182"/>
      <c r="N2323" s="182"/>
    </row>
    <row r="2324" spans="1:14" ht="15.75" customHeight="1" x14ac:dyDescent="0.3">
      <c r="A2324" s="34">
        <v>2323</v>
      </c>
      <c r="B2324" s="34">
        <v>93</v>
      </c>
      <c r="C2324" s="34">
        <v>317</v>
      </c>
      <c r="D2324" s="34">
        <v>8</v>
      </c>
      <c r="E2324" s="179">
        <v>43550</v>
      </c>
      <c r="F2324" s="190">
        <v>5234</v>
      </c>
      <c r="G2324" s="34">
        <v>9045</v>
      </c>
      <c r="H2324" s="180">
        <v>8503</v>
      </c>
      <c r="I2324" s="34"/>
      <c r="J2324" s="192"/>
      <c r="K2324" s="182"/>
      <c r="L2324" s="182"/>
      <c r="M2324" s="182"/>
      <c r="N2324" s="182"/>
    </row>
    <row r="2325" spans="1:14" ht="15.75" customHeight="1" x14ac:dyDescent="0.3">
      <c r="A2325" s="34">
        <v>2324</v>
      </c>
      <c r="B2325" s="34">
        <v>94</v>
      </c>
      <c r="C2325" s="34">
        <v>317</v>
      </c>
      <c r="D2325" s="34">
        <v>8</v>
      </c>
      <c r="E2325" s="179">
        <v>43550</v>
      </c>
      <c r="F2325" s="190">
        <v>5218</v>
      </c>
      <c r="G2325" s="34">
        <v>8986</v>
      </c>
      <c r="H2325" s="180">
        <v>8462</v>
      </c>
      <c r="I2325" s="34"/>
      <c r="J2325" s="192"/>
      <c r="K2325" s="182"/>
      <c r="L2325" s="182"/>
      <c r="M2325" s="182"/>
      <c r="N2325" s="182"/>
    </row>
    <row r="2326" spans="1:14" ht="15.75" customHeight="1" x14ac:dyDescent="0.3">
      <c r="A2326" s="34">
        <v>2325</v>
      </c>
      <c r="B2326" s="34">
        <v>95</v>
      </c>
      <c r="C2326" s="34">
        <v>318</v>
      </c>
      <c r="D2326" s="34">
        <v>8</v>
      </c>
      <c r="E2326" s="179">
        <v>43550</v>
      </c>
      <c r="F2326" s="190">
        <v>5232</v>
      </c>
      <c r="G2326" s="34">
        <v>8373</v>
      </c>
      <c r="H2326" s="180">
        <v>7897</v>
      </c>
      <c r="I2326" s="34"/>
      <c r="J2326" s="192"/>
      <c r="K2326" s="182"/>
      <c r="L2326" s="182"/>
      <c r="M2326" s="182"/>
      <c r="N2326" s="182"/>
    </row>
    <row r="2327" spans="1:14" ht="15.75" customHeight="1" x14ac:dyDescent="0.3">
      <c r="A2327" s="34">
        <v>2326</v>
      </c>
      <c r="B2327" s="34">
        <v>96</v>
      </c>
      <c r="C2327" s="34">
        <v>318</v>
      </c>
      <c r="D2327" s="34">
        <v>8</v>
      </c>
      <c r="E2327" s="179">
        <v>43550</v>
      </c>
      <c r="F2327" s="190">
        <v>5242</v>
      </c>
      <c r="G2327" s="34">
        <v>8434</v>
      </c>
      <c r="H2327" s="180">
        <v>7955</v>
      </c>
      <c r="I2327" s="34"/>
      <c r="J2327" s="192"/>
      <c r="K2327" s="182"/>
      <c r="L2327" s="182"/>
      <c r="M2327" s="182"/>
      <c r="N2327" s="182"/>
    </row>
    <row r="2328" spans="1:14" ht="15.75" customHeight="1" x14ac:dyDescent="0.3">
      <c r="A2328" s="34">
        <v>2327</v>
      </c>
      <c r="B2328" s="34">
        <v>97</v>
      </c>
      <c r="C2328" s="34">
        <v>325</v>
      </c>
      <c r="D2328" s="34">
        <v>8</v>
      </c>
      <c r="E2328" s="179">
        <v>43550</v>
      </c>
      <c r="F2328" s="190">
        <v>5287</v>
      </c>
      <c r="G2328" s="34">
        <v>7214</v>
      </c>
      <c r="H2328" s="180">
        <v>6963</v>
      </c>
      <c r="I2328" s="34"/>
      <c r="J2328" s="192"/>
      <c r="K2328" s="182"/>
      <c r="L2328" s="182"/>
      <c r="M2328" s="182"/>
      <c r="N2328" s="182"/>
    </row>
    <row r="2329" spans="1:14" ht="15.75" customHeight="1" x14ac:dyDescent="0.3">
      <c r="A2329" s="34">
        <v>2328</v>
      </c>
      <c r="B2329" s="34">
        <v>98</v>
      </c>
      <c r="C2329" s="34">
        <v>325</v>
      </c>
      <c r="D2329" s="34">
        <v>8</v>
      </c>
      <c r="E2329" s="179">
        <v>43550</v>
      </c>
      <c r="F2329" s="190">
        <v>5252</v>
      </c>
      <c r="G2329" s="34">
        <v>7266</v>
      </c>
      <c r="H2329" s="180">
        <v>7000</v>
      </c>
      <c r="I2329" s="34"/>
      <c r="J2329" s="192"/>
      <c r="K2329" s="182"/>
      <c r="L2329" s="182"/>
      <c r="M2329" s="182"/>
      <c r="N2329" s="182"/>
    </row>
    <row r="2330" spans="1:14" ht="15.75" customHeight="1" x14ac:dyDescent="0.3">
      <c r="A2330" s="34">
        <v>2329</v>
      </c>
      <c r="B2330" s="34">
        <v>99</v>
      </c>
      <c r="C2330" s="34">
        <v>327</v>
      </c>
      <c r="D2330" s="34">
        <v>8</v>
      </c>
      <c r="E2330" s="179">
        <v>43550</v>
      </c>
      <c r="F2330" s="190">
        <v>5182</v>
      </c>
      <c r="G2330" s="34">
        <v>8083</v>
      </c>
      <c r="H2330" s="180">
        <v>7687</v>
      </c>
      <c r="I2330" s="34"/>
      <c r="J2330" s="192"/>
      <c r="K2330" s="182"/>
      <c r="L2330" s="182"/>
      <c r="M2330" s="182"/>
      <c r="N2330" s="182"/>
    </row>
    <row r="2331" spans="1:14" ht="15.75" customHeight="1" x14ac:dyDescent="0.3">
      <c r="A2331" s="34">
        <v>2330</v>
      </c>
      <c r="B2331" s="34">
        <v>100</v>
      </c>
      <c r="C2331" s="34">
        <v>327</v>
      </c>
      <c r="D2331" s="34">
        <v>8</v>
      </c>
      <c r="E2331" s="179">
        <v>43550</v>
      </c>
      <c r="F2331" s="190">
        <v>5209</v>
      </c>
      <c r="G2331" s="34">
        <v>8113</v>
      </c>
      <c r="H2331" s="180">
        <v>7708</v>
      </c>
      <c r="I2331" s="34"/>
      <c r="J2331" s="192"/>
      <c r="K2331" s="182"/>
      <c r="L2331" s="182"/>
      <c r="M2331" s="182"/>
      <c r="N2331" s="182"/>
    </row>
    <row r="2332" spans="1:14" ht="15.75" customHeight="1" x14ac:dyDescent="0.3">
      <c r="A2332" s="34">
        <v>2331</v>
      </c>
      <c r="B2332" s="34">
        <v>101</v>
      </c>
      <c r="C2332" s="34">
        <v>329</v>
      </c>
      <c r="D2332" s="34">
        <v>8</v>
      </c>
      <c r="E2332" s="179">
        <v>43550</v>
      </c>
      <c r="F2332" s="190">
        <v>5208</v>
      </c>
      <c r="G2332" s="34">
        <v>7025</v>
      </c>
      <c r="H2332" s="180">
        <v>6787</v>
      </c>
      <c r="I2332" s="34"/>
      <c r="J2332" s="192"/>
      <c r="K2332" s="182"/>
      <c r="L2332" s="182"/>
      <c r="M2332" s="182"/>
      <c r="N2332" s="182"/>
    </row>
    <row r="2333" spans="1:14" ht="15.75" customHeight="1" x14ac:dyDescent="0.3">
      <c r="A2333" s="34">
        <v>2332</v>
      </c>
      <c r="B2333" s="34">
        <v>102</v>
      </c>
      <c r="C2333" s="34">
        <v>329</v>
      </c>
      <c r="D2333" s="34">
        <v>8</v>
      </c>
      <c r="E2333" s="179">
        <v>43550</v>
      </c>
      <c r="F2333" s="190">
        <v>5224</v>
      </c>
      <c r="G2333" s="34">
        <v>7023</v>
      </c>
      <c r="H2333" s="180">
        <v>6789</v>
      </c>
      <c r="I2333" s="34"/>
      <c r="J2333" s="192"/>
      <c r="K2333" s="182"/>
      <c r="L2333" s="182"/>
      <c r="M2333" s="182"/>
      <c r="N2333" s="182"/>
    </row>
    <row r="2334" spans="1:14" ht="15.75" customHeight="1" x14ac:dyDescent="0.3">
      <c r="A2334" s="34">
        <v>2333</v>
      </c>
      <c r="B2334" s="34">
        <v>103</v>
      </c>
      <c r="C2334" s="34">
        <v>331</v>
      </c>
      <c r="D2334" s="34">
        <v>8</v>
      </c>
      <c r="E2334" s="179">
        <v>43550</v>
      </c>
      <c r="F2334" s="190">
        <v>5213</v>
      </c>
      <c r="G2334" s="34">
        <v>8064</v>
      </c>
      <c r="H2334" s="180">
        <v>7616</v>
      </c>
      <c r="I2334" s="34"/>
      <c r="J2334" s="192"/>
      <c r="K2334" s="182"/>
      <c r="L2334" s="182"/>
      <c r="M2334" s="182"/>
      <c r="N2334" s="182"/>
    </row>
    <row r="2335" spans="1:14" ht="15.75" customHeight="1" x14ac:dyDescent="0.3">
      <c r="A2335" s="34">
        <v>2334</v>
      </c>
      <c r="B2335" s="34">
        <v>104</v>
      </c>
      <c r="C2335" s="34">
        <v>331</v>
      </c>
      <c r="D2335" s="34">
        <v>8</v>
      </c>
      <c r="E2335" s="179">
        <v>43550</v>
      </c>
      <c r="F2335" s="190">
        <v>5257</v>
      </c>
      <c r="G2335" s="34">
        <v>8113</v>
      </c>
      <c r="H2335" s="180">
        <v>7670</v>
      </c>
      <c r="I2335" s="34"/>
      <c r="J2335" s="192"/>
      <c r="K2335" s="182"/>
      <c r="L2335" s="182"/>
      <c r="M2335" s="182"/>
      <c r="N2335" s="182"/>
    </row>
    <row r="2336" spans="1:14" ht="15.75" customHeight="1" x14ac:dyDescent="0.3">
      <c r="A2336" s="34">
        <v>2335</v>
      </c>
      <c r="B2336" s="34">
        <v>105</v>
      </c>
      <c r="C2336" s="34">
        <v>333</v>
      </c>
      <c r="D2336" s="34">
        <v>8</v>
      </c>
      <c r="E2336" s="179">
        <v>43550</v>
      </c>
      <c r="F2336" s="190">
        <v>5251</v>
      </c>
      <c r="G2336" s="34">
        <v>8229</v>
      </c>
      <c r="H2336" s="180">
        <v>7806</v>
      </c>
      <c r="I2336" s="34"/>
      <c r="J2336" s="192"/>
      <c r="K2336" s="182"/>
      <c r="L2336" s="182"/>
      <c r="M2336" s="182"/>
      <c r="N2336" s="182"/>
    </row>
    <row r="2337" spans="1:14" ht="15.75" customHeight="1" x14ac:dyDescent="0.3">
      <c r="A2337" s="34">
        <v>2336</v>
      </c>
      <c r="B2337" s="34">
        <v>106</v>
      </c>
      <c r="C2337" s="34">
        <v>333</v>
      </c>
      <c r="D2337" s="34">
        <v>8</v>
      </c>
      <c r="E2337" s="179">
        <v>43550</v>
      </c>
      <c r="F2337" s="190">
        <v>5219</v>
      </c>
      <c r="G2337" s="34">
        <v>8453</v>
      </c>
      <c r="H2337" s="180">
        <v>7988</v>
      </c>
      <c r="I2337" s="34"/>
      <c r="J2337" s="192"/>
      <c r="K2337" s="182"/>
      <c r="L2337" s="182"/>
      <c r="M2337" s="182"/>
      <c r="N2337" s="182"/>
    </row>
    <row r="2338" spans="1:14" ht="15.75" customHeight="1" x14ac:dyDescent="0.3">
      <c r="A2338" s="34">
        <v>2337</v>
      </c>
      <c r="B2338" s="34">
        <v>107</v>
      </c>
      <c r="C2338" s="34">
        <v>335</v>
      </c>
      <c r="D2338" s="34">
        <v>8</v>
      </c>
      <c r="E2338" s="179">
        <v>43550</v>
      </c>
      <c r="F2338" s="190">
        <v>5226</v>
      </c>
      <c r="G2338" s="34">
        <v>8609</v>
      </c>
      <c r="H2338" s="180">
        <v>8134</v>
      </c>
      <c r="I2338" s="34"/>
      <c r="J2338" s="192"/>
      <c r="K2338" s="182"/>
      <c r="L2338" s="182"/>
      <c r="M2338" s="182"/>
      <c r="N2338" s="182"/>
    </row>
    <row r="2339" spans="1:14" ht="15.75" customHeight="1" x14ac:dyDescent="0.3">
      <c r="A2339" s="34">
        <v>2338</v>
      </c>
      <c r="B2339" s="34">
        <v>108</v>
      </c>
      <c r="C2339" s="34">
        <v>335</v>
      </c>
      <c r="D2339" s="34">
        <v>8</v>
      </c>
      <c r="E2339" s="179">
        <v>43550</v>
      </c>
      <c r="F2339" s="190">
        <v>5274</v>
      </c>
      <c r="G2339" s="34">
        <v>8598</v>
      </c>
      <c r="H2339" s="180">
        <v>8137</v>
      </c>
      <c r="I2339" s="34"/>
      <c r="J2339" s="192"/>
      <c r="K2339" s="182"/>
      <c r="L2339" s="182"/>
      <c r="M2339" s="182"/>
      <c r="N2339" s="182"/>
    </row>
    <row r="2340" spans="1:14" ht="15.75" customHeight="1" x14ac:dyDescent="0.3">
      <c r="A2340" s="34">
        <v>2339</v>
      </c>
      <c r="B2340" s="34">
        <v>109</v>
      </c>
      <c r="C2340" s="34">
        <v>348</v>
      </c>
      <c r="D2340" s="34">
        <v>8</v>
      </c>
      <c r="E2340" s="179">
        <v>43550</v>
      </c>
      <c r="F2340" s="190">
        <v>5191</v>
      </c>
      <c r="G2340" s="34">
        <v>7337</v>
      </c>
      <c r="H2340" s="180">
        <v>7066</v>
      </c>
      <c r="I2340" s="34"/>
      <c r="J2340" s="192"/>
      <c r="K2340" s="182"/>
      <c r="L2340" s="182"/>
      <c r="M2340" s="182"/>
      <c r="N2340" s="182"/>
    </row>
    <row r="2341" spans="1:14" ht="15.75" customHeight="1" x14ac:dyDescent="0.3">
      <c r="A2341" s="34">
        <v>2340</v>
      </c>
      <c r="B2341" s="34">
        <v>110</v>
      </c>
      <c r="C2341" s="34">
        <v>348</v>
      </c>
      <c r="D2341" s="34">
        <v>8</v>
      </c>
      <c r="E2341" s="179">
        <v>43550</v>
      </c>
      <c r="F2341" s="190">
        <v>5243</v>
      </c>
      <c r="G2341" s="34">
        <v>7495</v>
      </c>
      <c r="H2341" s="180">
        <v>7213</v>
      </c>
      <c r="I2341" s="34"/>
      <c r="J2341" s="192"/>
      <c r="K2341" s="182"/>
      <c r="L2341" s="182"/>
      <c r="M2341" s="182"/>
      <c r="N2341" s="182"/>
    </row>
    <row r="2342" spans="1:14" ht="15.75" customHeight="1" x14ac:dyDescent="0.3">
      <c r="A2342" s="34">
        <v>2341</v>
      </c>
      <c r="B2342" s="34">
        <v>111</v>
      </c>
      <c r="C2342" s="34">
        <v>350</v>
      </c>
      <c r="D2342" s="34">
        <v>8</v>
      </c>
      <c r="E2342" s="179">
        <v>43550</v>
      </c>
      <c r="F2342" s="190">
        <v>5213</v>
      </c>
      <c r="G2342" s="34">
        <v>8186</v>
      </c>
      <c r="H2342" s="180">
        <v>7077</v>
      </c>
      <c r="I2342" s="34"/>
      <c r="J2342" s="192"/>
      <c r="K2342" s="182"/>
      <c r="L2342" s="182"/>
      <c r="M2342" s="182"/>
      <c r="N2342" s="182"/>
    </row>
    <row r="2343" spans="1:14" ht="15.75" customHeight="1" x14ac:dyDescent="0.3">
      <c r="A2343" s="34">
        <v>2342</v>
      </c>
      <c r="B2343" s="34">
        <v>112</v>
      </c>
      <c r="C2343" s="34">
        <v>350</v>
      </c>
      <c r="D2343" s="34">
        <v>8</v>
      </c>
      <c r="E2343" s="179">
        <v>43550</v>
      </c>
      <c r="F2343" s="190">
        <v>5197</v>
      </c>
      <c r="G2343" s="34">
        <v>8232</v>
      </c>
      <c r="H2343" s="180">
        <v>7052</v>
      </c>
      <c r="I2343" s="34"/>
      <c r="J2343" s="192"/>
      <c r="K2343" s="182"/>
      <c r="L2343" s="182"/>
      <c r="M2343" s="182"/>
      <c r="N2343" s="182"/>
    </row>
    <row r="2344" spans="1:14" ht="15.75" customHeight="1" x14ac:dyDescent="0.3">
      <c r="A2344" s="34">
        <v>2343</v>
      </c>
      <c r="B2344" s="34">
        <v>113</v>
      </c>
      <c r="C2344" s="34">
        <v>351</v>
      </c>
      <c r="D2344" s="34">
        <v>8</v>
      </c>
      <c r="E2344" s="179">
        <v>43550</v>
      </c>
      <c r="F2344" s="190">
        <v>5283</v>
      </c>
      <c r="G2344" s="34">
        <v>8586</v>
      </c>
      <c r="H2344" s="180">
        <v>8021</v>
      </c>
      <c r="I2344" s="34"/>
      <c r="J2344" s="192"/>
      <c r="K2344" s="182"/>
      <c r="L2344" s="182"/>
      <c r="M2344" s="182"/>
      <c r="N2344" s="182"/>
    </row>
    <row r="2345" spans="1:14" ht="15.75" customHeight="1" x14ac:dyDescent="0.3">
      <c r="A2345" s="34">
        <v>2344</v>
      </c>
      <c r="B2345" s="34">
        <v>114</v>
      </c>
      <c r="C2345" s="34">
        <v>351</v>
      </c>
      <c r="D2345" s="34">
        <v>8</v>
      </c>
      <c r="E2345" s="179">
        <v>43550</v>
      </c>
      <c r="F2345" s="190">
        <v>5247</v>
      </c>
      <c r="G2345" s="34">
        <v>8542</v>
      </c>
      <c r="H2345" s="180">
        <v>7981</v>
      </c>
      <c r="I2345" s="34"/>
      <c r="J2345" s="192"/>
      <c r="K2345" s="182"/>
      <c r="L2345" s="182"/>
      <c r="M2345" s="182"/>
      <c r="N2345" s="182"/>
    </row>
    <row r="2346" spans="1:14" ht="15.75" customHeight="1" x14ac:dyDescent="0.3">
      <c r="A2346" s="34">
        <v>2345</v>
      </c>
      <c r="B2346" s="34">
        <v>115</v>
      </c>
      <c r="C2346" s="34">
        <v>355</v>
      </c>
      <c r="D2346" s="34">
        <v>8</v>
      </c>
      <c r="E2346" s="179">
        <v>43550</v>
      </c>
      <c r="F2346" s="190">
        <v>5260</v>
      </c>
      <c r="G2346" s="34">
        <v>8202</v>
      </c>
      <c r="H2346" s="180">
        <v>7841</v>
      </c>
      <c r="I2346" s="34"/>
      <c r="J2346" s="192"/>
      <c r="K2346" s="182"/>
      <c r="L2346" s="182"/>
      <c r="M2346" s="182"/>
      <c r="N2346" s="182"/>
    </row>
    <row r="2347" spans="1:14" ht="15.75" customHeight="1" x14ac:dyDescent="0.3">
      <c r="A2347" s="34">
        <v>2346</v>
      </c>
      <c r="B2347" s="34">
        <v>116</v>
      </c>
      <c r="C2347" s="34">
        <v>355</v>
      </c>
      <c r="D2347" s="34">
        <v>8</v>
      </c>
      <c r="E2347" s="179">
        <v>43550</v>
      </c>
      <c r="F2347" s="190">
        <v>5263</v>
      </c>
      <c r="G2347" s="34">
        <v>8141</v>
      </c>
      <c r="H2347" s="180">
        <v>7787</v>
      </c>
      <c r="I2347" s="34"/>
      <c r="J2347" s="192"/>
      <c r="K2347" s="182"/>
      <c r="L2347" s="182"/>
      <c r="M2347" s="182"/>
      <c r="N2347" s="182"/>
    </row>
    <row r="2348" spans="1:14" ht="15.75" customHeight="1" x14ac:dyDescent="0.3">
      <c r="A2348" s="34">
        <v>2347</v>
      </c>
      <c r="B2348" s="34">
        <v>117</v>
      </c>
      <c r="C2348" s="34">
        <v>375</v>
      </c>
      <c r="D2348" s="34">
        <v>8</v>
      </c>
      <c r="E2348" s="179">
        <v>43550</v>
      </c>
      <c r="F2348" s="190">
        <v>5221</v>
      </c>
      <c r="G2348" s="34">
        <v>7926</v>
      </c>
      <c r="H2348" s="180">
        <v>7631</v>
      </c>
      <c r="I2348" s="34"/>
      <c r="J2348" s="192"/>
      <c r="K2348" s="182"/>
      <c r="L2348" s="182"/>
      <c r="M2348" s="182"/>
      <c r="N2348" s="182"/>
    </row>
    <row r="2349" spans="1:14" ht="15.75" customHeight="1" x14ac:dyDescent="0.3">
      <c r="A2349" s="34">
        <v>2348</v>
      </c>
      <c r="B2349" s="34">
        <v>118</v>
      </c>
      <c r="C2349" s="34">
        <v>375</v>
      </c>
      <c r="D2349" s="34">
        <v>8</v>
      </c>
      <c r="E2349" s="179">
        <v>43550</v>
      </c>
      <c r="F2349" s="190">
        <v>5249</v>
      </c>
      <c r="G2349" s="34">
        <v>7899</v>
      </c>
      <c r="H2349" s="180">
        <v>7337</v>
      </c>
      <c r="I2349" s="34"/>
      <c r="J2349" s="192"/>
      <c r="K2349" s="182"/>
      <c r="L2349" s="182"/>
      <c r="M2349" s="182"/>
      <c r="N2349" s="182"/>
    </row>
    <row r="2350" spans="1:14" ht="15.75" customHeight="1" x14ac:dyDescent="0.3">
      <c r="A2350" s="34">
        <v>2349</v>
      </c>
      <c r="B2350" s="34">
        <v>119</v>
      </c>
      <c r="C2350" s="34">
        <v>376</v>
      </c>
      <c r="D2350" s="34">
        <v>8</v>
      </c>
      <c r="E2350" s="179">
        <v>43550</v>
      </c>
      <c r="F2350" s="190">
        <v>5212</v>
      </c>
      <c r="G2350" s="34">
        <v>6622</v>
      </c>
      <c r="H2350" s="180">
        <v>6421</v>
      </c>
      <c r="I2350" s="34"/>
      <c r="J2350" s="192"/>
      <c r="K2350" s="182"/>
      <c r="L2350" s="182"/>
      <c r="M2350" s="182"/>
      <c r="N2350" s="182"/>
    </row>
    <row r="2351" spans="1:14" ht="15.75" customHeight="1" x14ac:dyDescent="0.3">
      <c r="A2351" s="34">
        <v>2350</v>
      </c>
      <c r="B2351" s="34">
        <v>120</v>
      </c>
      <c r="C2351" s="34">
        <v>376</v>
      </c>
      <c r="D2351" s="34">
        <v>8</v>
      </c>
      <c r="E2351" s="179">
        <v>43550</v>
      </c>
      <c r="F2351" s="190">
        <v>5196</v>
      </c>
      <c r="G2351" s="34">
        <v>6598</v>
      </c>
      <c r="H2351" s="180">
        <v>6401</v>
      </c>
      <c r="I2351" s="34"/>
      <c r="J2351" s="192"/>
      <c r="K2351" s="182"/>
      <c r="L2351" s="182"/>
      <c r="M2351" s="182"/>
      <c r="N2351" s="182"/>
    </row>
    <row r="2352" spans="1:14" ht="15.75" customHeight="1" x14ac:dyDescent="0.3">
      <c r="A2352" s="34">
        <v>2351</v>
      </c>
      <c r="B2352" s="34">
        <v>121</v>
      </c>
      <c r="C2352" s="34">
        <v>379</v>
      </c>
      <c r="D2352" s="34">
        <v>8</v>
      </c>
      <c r="E2352" s="179">
        <v>43550</v>
      </c>
      <c r="F2352" s="190">
        <v>5262</v>
      </c>
      <c r="G2352" s="34">
        <v>8057</v>
      </c>
      <c r="H2352" s="180">
        <v>7553</v>
      </c>
      <c r="I2352" s="34"/>
      <c r="J2352" s="192"/>
      <c r="K2352" s="182"/>
      <c r="L2352" s="182"/>
      <c r="M2352" s="182"/>
      <c r="N2352" s="182"/>
    </row>
    <row r="2353" spans="1:14" ht="15.75" customHeight="1" x14ac:dyDescent="0.3">
      <c r="A2353" s="34">
        <v>2352</v>
      </c>
      <c r="B2353" s="34">
        <v>122</v>
      </c>
      <c r="C2353" s="34">
        <v>379</v>
      </c>
      <c r="D2353" s="34">
        <v>8</v>
      </c>
      <c r="E2353" s="179">
        <v>43550</v>
      </c>
      <c r="F2353" s="190">
        <v>5223</v>
      </c>
      <c r="G2353" s="34">
        <v>7995</v>
      </c>
      <c r="H2353" s="180">
        <v>7864</v>
      </c>
      <c r="I2353" s="34"/>
      <c r="J2353" s="192"/>
      <c r="K2353" s="182"/>
      <c r="L2353" s="182"/>
      <c r="M2353" s="182"/>
      <c r="N2353" s="182"/>
    </row>
    <row r="2354" spans="1:14" ht="15.75" customHeight="1" x14ac:dyDescent="0.3">
      <c r="A2354" s="34">
        <v>2353</v>
      </c>
      <c r="B2354" s="34">
        <v>123</v>
      </c>
      <c r="C2354" s="34">
        <v>383</v>
      </c>
      <c r="D2354" s="34">
        <v>8</v>
      </c>
      <c r="E2354" s="179">
        <v>43550</v>
      </c>
      <c r="F2354" s="190">
        <v>5241</v>
      </c>
      <c r="G2354" s="34">
        <v>8610</v>
      </c>
      <c r="H2354" s="180">
        <v>8096</v>
      </c>
      <c r="I2354" s="34"/>
      <c r="J2354" s="192"/>
      <c r="K2354" s="182"/>
      <c r="L2354" s="182"/>
      <c r="M2354" s="182"/>
      <c r="N2354" s="182"/>
    </row>
    <row r="2355" spans="1:14" ht="15.75" customHeight="1" x14ac:dyDescent="0.3">
      <c r="A2355" s="34">
        <v>2354</v>
      </c>
      <c r="B2355" s="34">
        <v>124</v>
      </c>
      <c r="C2355" s="34">
        <v>383</v>
      </c>
      <c r="D2355" s="34">
        <v>8</v>
      </c>
      <c r="E2355" s="179">
        <v>43550</v>
      </c>
      <c r="F2355" s="190">
        <v>5265</v>
      </c>
      <c r="G2355" s="34">
        <v>8800</v>
      </c>
      <c r="H2355" s="180">
        <v>8624</v>
      </c>
      <c r="I2355" s="34"/>
      <c r="J2355" s="192"/>
      <c r="K2355" s="182"/>
      <c r="L2355" s="182"/>
      <c r="M2355" s="182"/>
      <c r="N2355" s="182"/>
    </row>
    <row r="2356" spans="1:14" ht="15.75" customHeight="1" x14ac:dyDescent="0.3">
      <c r="A2356" s="34">
        <v>2355</v>
      </c>
      <c r="B2356" s="34">
        <v>125</v>
      </c>
      <c r="C2356" s="34">
        <v>385</v>
      </c>
      <c r="D2356" s="34">
        <v>8</v>
      </c>
      <c r="E2356" s="179">
        <v>43550</v>
      </c>
      <c r="F2356" s="190">
        <v>5217</v>
      </c>
      <c r="G2356" s="34">
        <v>7401</v>
      </c>
      <c r="H2356" s="180">
        <v>6903</v>
      </c>
      <c r="I2356" s="34"/>
      <c r="J2356" s="192"/>
      <c r="K2356" s="182"/>
      <c r="L2356" s="182"/>
      <c r="M2356" s="182"/>
      <c r="N2356" s="182"/>
    </row>
    <row r="2357" spans="1:14" ht="15.75" customHeight="1" x14ac:dyDescent="0.3">
      <c r="A2357" s="34">
        <v>2356</v>
      </c>
      <c r="B2357" s="34">
        <v>126</v>
      </c>
      <c r="C2357" s="34">
        <v>385</v>
      </c>
      <c r="D2357" s="34">
        <v>8</v>
      </c>
      <c r="E2357" s="179">
        <v>43550</v>
      </c>
      <c r="F2357" s="190">
        <v>5232</v>
      </c>
      <c r="G2357" s="34">
        <v>7368</v>
      </c>
      <c r="H2357" s="180">
        <v>6907</v>
      </c>
      <c r="I2357" s="34"/>
      <c r="J2357" s="192"/>
      <c r="K2357" s="182"/>
      <c r="L2357" s="182"/>
      <c r="M2357" s="182"/>
      <c r="N2357" s="182"/>
    </row>
    <row r="2358" spans="1:14" ht="15.75" customHeight="1" x14ac:dyDescent="0.3">
      <c r="A2358" s="34">
        <v>2357</v>
      </c>
      <c r="B2358" s="34">
        <v>127</v>
      </c>
      <c r="C2358" s="34">
        <v>388</v>
      </c>
      <c r="D2358" s="34">
        <v>8</v>
      </c>
      <c r="E2358" s="179">
        <v>43550</v>
      </c>
      <c r="F2358" s="190">
        <v>5247</v>
      </c>
      <c r="G2358" s="34">
        <v>7836</v>
      </c>
      <c r="H2358" s="180">
        <v>7466</v>
      </c>
      <c r="I2358" s="34"/>
      <c r="J2358" s="192"/>
      <c r="K2358" s="182"/>
      <c r="L2358" s="182"/>
      <c r="M2358" s="182"/>
      <c r="N2358" s="182"/>
    </row>
    <row r="2359" spans="1:14" ht="15.75" customHeight="1" x14ac:dyDescent="0.3">
      <c r="A2359" s="34">
        <v>2358</v>
      </c>
      <c r="B2359" s="34">
        <v>128</v>
      </c>
      <c r="C2359" s="34">
        <v>388</v>
      </c>
      <c r="D2359" s="34">
        <v>8</v>
      </c>
      <c r="E2359" s="179">
        <v>43550</v>
      </c>
      <c r="F2359" s="190">
        <v>5213</v>
      </c>
      <c r="G2359" s="34">
        <v>7506</v>
      </c>
      <c r="H2359" s="180">
        <v>7187</v>
      </c>
      <c r="I2359" s="34"/>
      <c r="J2359" s="192"/>
      <c r="K2359" s="182"/>
      <c r="L2359" s="182"/>
      <c r="M2359" s="182"/>
      <c r="N2359" s="182"/>
    </row>
    <row r="2360" spans="1:14" ht="15.75" customHeight="1" x14ac:dyDescent="0.3">
      <c r="A2360" s="34">
        <v>2359</v>
      </c>
      <c r="B2360" s="34">
        <v>129</v>
      </c>
      <c r="C2360" s="34">
        <v>393</v>
      </c>
      <c r="D2360" s="34">
        <v>8</v>
      </c>
      <c r="E2360" s="179">
        <v>43550</v>
      </c>
      <c r="F2360" s="190">
        <v>5238</v>
      </c>
      <c r="G2360" s="34">
        <v>7136</v>
      </c>
      <c r="H2360" s="180">
        <v>6831</v>
      </c>
      <c r="I2360" s="34"/>
      <c r="J2360" s="192"/>
      <c r="K2360" s="182"/>
      <c r="L2360" s="182"/>
      <c r="M2360" s="182"/>
      <c r="N2360" s="182"/>
    </row>
    <row r="2361" spans="1:14" ht="15.75" customHeight="1" x14ac:dyDescent="0.3">
      <c r="A2361" s="34">
        <v>2360</v>
      </c>
      <c r="B2361" s="34">
        <v>130</v>
      </c>
      <c r="C2361" s="34">
        <v>393</v>
      </c>
      <c r="D2361" s="34">
        <v>8</v>
      </c>
      <c r="E2361" s="179">
        <v>43550</v>
      </c>
      <c r="F2361" s="190">
        <v>5212</v>
      </c>
      <c r="G2361" s="34">
        <v>7253</v>
      </c>
      <c r="H2361" s="180">
        <v>6928</v>
      </c>
      <c r="I2361" s="34"/>
      <c r="J2361" s="192"/>
      <c r="K2361" s="182"/>
      <c r="L2361" s="182"/>
      <c r="M2361" s="182"/>
      <c r="N2361" s="182"/>
    </row>
    <row r="2362" spans="1:14" ht="15.75" customHeight="1" x14ac:dyDescent="0.3">
      <c r="A2362" s="34">
        <v>2361</v>
      </c>
      <c r="B2362" s="34">
        <v>131</v>
      </c>
      <c r="C2362" s="34">
        <v>395</v>
      </c>
      <c r="D2362" s="34">
        <v>8</v>
      </c>
      <c r="E2362" s="179">
        <v>43550</v>
      </c>
      <c r="F2362" s="190">
        <v>5209</v>
      </c>
      <c r="G2362" s="34">
        <v>7936</v>
      </c>
      <c r="H2362" s="180">
        <v>7446</v>
      </c>
      <c r="I2362" s="34"/>
      <c r="J2362" s="192"/>
      <c r="K2362" s="182"/>
      <c r="L2362" s="182"/>
      <c r="M2362" s="182"/>
      <c r="N2362" s="182"/>
    </row>
    <row r="2363" spans="1:14" ht="15.75" customHeight="1" x14ac:dyDescent="0.3">
      <c r="A2363" s="34">
        <v>2362</v>
      </c>
      <c r="B2363" s="34">
        <v>132</v>
      </c>
      <c r="C2363" s="34">
        <v>395</v>
      </c>
      <c r="D2363" s="34">
        <v>8</v>
      </c>
      <c r="E2363" s="179">
        <v>43550</v>
      </c>
      <c r="F2363" s="190">
        <v>5233</v>
      </c>
      <c r="G2363" s="34">
        <v>7823</v>
      </c>
      <c r="H2363" s="180">
        <v>7363</v>
      </c>
      <c r="I2363" s="34"/>
      <c r="J2363" s="192"/>
      <c r="K2363" s="182"/>
      <c r="L2363" s="182"/>
      <c r="M2363" s="182"/>
      <c r="N2363" s="182"/>
    </row>
    <row r="2364" spans="1:14" ht="15.75" customHeight="1" x14ac:dyDescent="0.3">
      <c r="A2364" s="34">
        <v>2363</v>
      </c>
      <c r="B2364" s="34">
        <v>133</v>
      </c>
      <c r="C2364" s="34">
        <v>396</v>
      </c>
      <c r="D2364" s="34">
        <v>8</v>
      </c>
      <c r="E2364" s="179">
        <v>43550</v>
      </c>
      <c r="F2364" s="190">
        <v>5286</v>
      </c>
      <c r="G2364" s="34">
        <v>6970</v>
      </c>
      <c r="H2364" s="180">
        <v>6700</v>
      </c>
      <c r="I2364" s="34"/>
      <c r="J2364" s="192"/>
      <c r="K2364" s="182"/>
      <c r="L2364" s="182"/>
      <c r="M2364" s="182"/>
      <c r="N2364" s="182"/>
    </row>
    <row r="2365" spans="1:14" ht="15.75" customHeight="1" x14ac:dyDescent="0.3">
      <c r="A2365" s="34">
        <v>2364</v>
      </c>
      <c r="B2365" s="34">
        <v>134</v>
      </c>
      <c r="C2365" s="34">
        <v>396</v>
      </c>
      <c r="D2365" s="34">
        <v>8</v>
      </c>
      <c r="E2365" s="179">
        <v>43550</v>
      </c>
      <c r="F2365" s="190">
        <v>5220</v>
      </c>
      <c r="G2365" s="34">
        <v>6886</v>
      </c>
      <c r="H2365" s="180">
        <v>6626</v>
      </c>
      <c r="I2365" s="34"/>
      <c r="J2365" s="192"/>
      <c r="K2365" s="182"/>
      <c r="L2365" s="182"/>
      <c r="M2365" s="182"/>
      <c r="N2365" s="182"/>
    </row>
    <row r="2366" spans="1:14" ht="15.75" customHeight="1" x14ac:dyDescent="0.3">
      <c r="A2366" s="34">
        <v>2365</v>
      </c>
      <c r="B2366" s="34">
        <v>135</v>
      </c>
      <c r="C2366" s="34">
        <v>403</v>
      </c>
      <c r="D2366" s="34">
        <v>8</v>
      </c>
      <c r="E2366" s="179">
        <v>43550</v>
      </c>
      <c r="F2366" s="190">
        <v>5240</v>
      </c>
      <c r="G2366" s="34">
        <v>7937</v>
      </c>
      <c r="H2366" s="180">
        <v>7400</v>
      </c>
      <c r="I2366" s="34"/>
      <c r="J2366" s="192"/>
      <c r="K2366" s="182"/>
      <c r="L2366" s="182"/>
      <c r="M2366" s="182"/>
      <c r="N2366" s="182"/>
    </row>
    <row r="2367" spans="1:14" ht="15.75" customHeight="1" x14ac:dyDescent="0.3">
      <c r="A2367" s="34">
        <v>2366</v>
      </c>
      <c r="B2367" s="34">
        <v>136</v>
      </c>
      <c r="C2367" s="34">
        <v>403</v>
      </c>
      <c r="D2367" s="34">
        <v>8</v>
      </c>
      <c r="E2367" s="179">
        <v>43550</v>
      </c>
      <c r="F2367" s="190">
        <v>5219</v>
      </c>
      <c r="G2367" s="34">
        <v>7788</v>
      </c>
      <c r="H2367" s="180">
        <v>7269</v>
      </c>
      <c r="I2367" s="34"/>
      <c r="J2367" s="192"/>
      <c r="K2367" s="182"/>
      <c r="L2367" s="182"/>
      <c r="M2367" s="182"/>
      <c r="N2367" s="182"/>
    </row>
    <row r="2368" spans="1:14" ht="15.75" customHeight="1" x14ac:dyDescent="0.3">
      <c r="A2368" s="34">
        <v>2367</v>
      </c>
      <c r="B2368" s="34">
        <v>137</v>
      </c>
      <c r="C2368" s="34">
        <v>411</v>
      </c>
      <c r="D2368" s="34">
        <v>8</v>
      </c>
      <c r="E2368" s="179">
        <v>43550</v>
      </c>
      <c r="F2368" s="190">
        <v>5220</v>
      </c>
      <c r="G2368" s="34">
        <v>8081</v>
      </c>
      <c r="H2368" s="180">
        <v>7352</v>
      </c>
      <c r="I2368" s="34"/>
      <c r="J2368" s="192"/>
      <c r="K2368" s="182"/>
      <c r="L2368" s="182"/>
      <c r="M2368" s="182"/>
      <c r="N2368" s="182"/>
    </row>
    <row r="2369" spans="1:14" ht="15.75" customHeight="1" x14ac:dyDescent="0.3">
      <c r="A2369" s="34">
        <v>2368</v>
      </c>
      <c r="B2369" s="34">
        <v>138</v>
      </c>
      <c r="C2369" s="34">
        <v>411</v>
      </c>
      <c r="D2369" s="34">
        <v>8</v>
      </c>
      <c r="E2369" s="179">
        <v>43550</v>
      </c>
      <c r="F2369" s="190">
        <v>5222</v>
      </c>
      <c r="G2369" s="34">
        <v>8230</v>
      </c>
      <c r="H2369" s="180">
        <v>7508</v>
      </c>
      <c r="I2369" s="34"/>
      <c r="J2369" s="192"/>
      <c r="K2369" s="182"/>
      <c r="L2369" s="182"/>
      <c r="M2369" s="182"/>
      <c r="N2369" s="182"/>
    </row>
    <row r="2370" spans="1:14" ht="15.75" customHeight="1" x14ac:dyDescent="0.3">
      <c r="A2370" s="34">
        <v>2369</v>
      </c>
      <c r="B2370" s="34">
        <v>139</v>
      </c>
      <c r="C2370" s="34">
        <v>413</v>
      </c>
      <c r="D2370" s="34">
        <v>8</v>
      </c>
      <c r="E2370" s="179">
        <v>43550</v>
      </c>
      <c r="F2370" s="190">
        <v>5218</v>
      </c>
      <c r="G2370" s="34">
        <v>7829</v>
      </c>
      <c r="H2370" s="180">
        <v>7394</v>
      </c>
      <c r="I2370" s="34"/>
      <c r="J2370" s="192"/>
      <c r="K2370" s="182"/>
      <c r="L2370" s="182"/>
      <c r="M2370" s="182"/>
      <c r="N2370" s="182"/>
    </row>
    <row r="2371" spans="1:14" ht="15.75" customHeight="1" x14ac:dyDescent="0.3">
      <c r="A2371" s="34">
        <v>2370</v>
      </c>
      <c r="B2371" s="34">
        <v>140</v>
      </c>
      <c r="C2371" s="34">
        <v>413</v>
      </c>
      <c r="D2371" s="34">
        <v>8</v>
      </c>
      <c r="E2371" s="179">
        <v>43550</v>
      </c>
      <c r="F2371" s="190">
        <v>5241</v>
      </c>
      <c r="G2371" s="34">
        <v>7983</v>
      </c>
      <c r="H2371" s="180">
        <v>7514</v>
      </c>
      <c r="I2371" s="34"/>
      <c r="J2371" s="192"/>
      <c r="K2371" s="182"/>
      <c r="L2371" s="182"/>
      <c r="M2371" s="182"/>
      <c r="N2371" s="182"/>
    </row>
    <row r="2372" spans="1:14" ht="15.75" customHeight="1" x14ac:dyDescent="0.3">
      <c r="A2372" s="34">
        <v>2371</v>
      </c>
      <c r="B2372" s="34">
        <v>141</v>
      </c>
      <c r="C2372" s="34">
        <v>414</v>
      </c>
      <c r="D2372" s="34">
        <v>8</v>
      </c>
      <c r="E2372" s="179">
        <v>43550</v>
      </c>
      <c r="F2372" s="190">
        <v>5187</v>
      </c>
      <c r="G2372" s="34">
        <v>8094</v>
      </c>
      <c r="H2372" s="180">
        <v>7416</v>
      </c>
      <c r="I2372" s="34"/>
      <c r="J2372" s="192"/>
      <c r="K2372" s="182"/>
      <c r="L2372" s="182"/>
      <c r="M2372" s="182"/>
      <c r="N2372" s="182"/>
    </row>
    <row r="2373" spans="1:14" ht="15.75" customHeight="1" x14ac:dyDescent="0.3">
      <c r="A2373" s="34">
        <v>2372</v>
      </c>
      <c r="B2373" s="34">
        <v>142</v>
      </c>
      <c r="C2373" s="34">
        <v>414</v>
      </c>
      <c r="D2373" s="34">
        <v>8</v>
      </c>
      <c r="E2373" s="179">
        <v>43550</v>
      </c>
      <c r="F2373" s="190">
        <v>5229</v>
      </c>
      <c r="G2373" s="34">
        <v>8228</v>
      </c>
      <c r="H2373" s="180">
        <v>7535</v>
      </c>
      <c r="I2373" s="34"/>
      <c r="J2373" s="192"/>
      <c r="K2373" s="182"/>
      <c r="L2373" s="182"/>
      <c r="M2373" s="182"/>
      <c r="N2373" s="182"/>
    </row>
    <row r="2374" spans="1:14" ht="15.75" customHeight="1" x14ac:dyDescent="0.3">
      <c r="A2374" s="34">
        <v>2373</v>
      </c>
      <c r="B2374" s="34">
        <v>143</v>
      </c>
      <c r="C2374" s="34">
        <v>415</v>
      </c>
      <c r="D2374" s="34">
        <v>8</v>
      </c>
      <c r="E2374" s="179">
        <v>43550</v>
      </c>
      <c r="F2374" s="190">
        <v>5229</v>
      </c>
      <c r="G2374" s="34">
        <v>8205</v>
      </c>
      <c r="H2374" s="180">
        <v>7666</v>
      </c>
      <c r="I2374" s="34"/>
      <c r="J2374" s="192"/>
      <c r="K2374" s="182"/>
      <c r="L2374" s="182"/>
      <c r="M2374" s="182"/>
      <c r="N2374" s="182"/>
    </row>
    <row r="2375" spans="1:14" ht="15.75" customHeight="1" x14ac:dyDescent="0.3">
      <c r="A2375" s="34">
        <v>2374</v>
      </c>
      <c r="B2375" s="34">
        <v>144</v>
      </c>
      <c r="C2375" s="34">
        <v>415</v>
      </c>
      <c r="D2375" s="34">
        <v>8</v>
      </c>
      <c r="E2375" s="179">
        <v>43550</v>
      </c>
      <c r="F2375" s="190">
        <v>5238</v>
      </c>
      <c r="G2375" s="34">
        <v>8165</v>
      </c>
      <c r="H2375" s="180">
        <v>7629</v>
      </c>
      <c r="I2375" s="34"/>
      <c r="J2375" s="192"/>
      <c r="K2375" s="182"/>
      <c r="L2375" s="182"/>
      <c r="M2375" s="182"/>
      <c r="N2375" s="182"/>
    </row>
    <row r="2376" spans="1:14" ht="15.75" customHeight="1" x14ac:dyDescent="0.3">
      <c r="A2376" s="34">
        <v>2375</v>
      </c>
      <c r="B2376" s="34">
        <v>145</v>
      </c>
      <c r="C2376" s="34">
        <v>418</v>
      </c>
      <c r="D2376" s="34">
        <v>8</v>
      </c>
      <c r="E2376" s="179">
        <v>43550</v>
      </c>
      <c r="F2376" s="190">
        <v>5181</v>
      </c>
      <c r="G2376" s="34">
        <v>7670</v>
      </c>
      <c r="H2376" s="180">
        <v>7313</v>
      </c>
      <c r="I2376" s="34"/>
      <c r="J2376" s="192"/>
      <c r="K2376" s="182"/>
      <c r="L2376" s="182"/>
      <c r="M2376" s="182"/>
      <c r="N2376" s="182"/>
    </row>
    <row r="2377" spans="1:14" ht="15.75" customHeight="1" x14ac:dyDescent="0.3">
      <c r="A2377" s="34">
        <v>2376</v>
      </c>
      <c r="B2377" s="34">
        <v>146</v>
      </c>
      <c r="C2377" s="34">
        <v>418</v>
      </c>
      <c r="D2377" s="34">
        <v>8</v>
      </c>
      <c r="E2377" s="179">
        <v>43550</v>
      </c>
      <c r="F2377" s="190">
        <v>5179</v>
      </c>
      <c r="G2377" s="34">
        <v>7627</v>
      </c>
      <c r="H2377" s="180">
        <v>7263</v>
      </c>
      <c r="I2377" s="34"/>
      <c r="J2377" s="192"/>
      <c r="K2377" s="182"/>
      <c r="L2377" s="182"/>
      <c r="M2377" s="182"/>
      <c r="N2377" s="182"/>
    </row>
    <row r="2378" spans="1:14" ht="15.75" customHeight="1" x14ac:dyDescent="0.3">
      <c r="A2378" s="34">
        <v>2377</v>
      </c>
      <c r="B2378" s="34">
        <v>147</v>
      </c>
      <c r="C2378" s="34">
        <v>420</v>
      </c>
      <c r="D2378" s="34">
        <v>8</v>
      </c>
      <c r="E2378" s="179">
        <v>43550</v>
      </c>
      <c r="F2378" s="190">
        <v>5265</v>
      </c>
      <c r="G2378" s="34">
        <v>7655</v>
      </c>
      <c r="H2378" s="180">
        <v>7302</v>
      </c>
      <c r="I2378" s="34"/>
      <c r="J2378" s="192"/>
      <c r="K2378" s="182"/>
      <c r="L2378" s="182"/>
      <c r="M2378" s="182"/>
      <c r="N2378" s="182"/>
    </row>
    <row r="2379" spans="1:14" ht="15.75" customHeight="1" x14ac:dyDescent="0.3">
      <c r="A2379" s="34">
        <v>2378</v>
      </c>
      <c r="B2379" s="34">
        <v>148</v>
      </c>
      <c r="C2379" s="34">
        <v>420</v>
      </c>
      <c r="D2379" s="34">
        <v>8</v>
      </c>
      <c r="E2379" s="179">
        <v>43550</v>
      </c>
      <c r="F2379" s="190">
        <v>5186</v>
      </c>
      <c r="G2379" s="34">
        <v>7434</v>
      </c>
      <c r="H2379" s="180">
        <v>7105</v>
      </c>
      <c r="I2379" s="34"/>
      <c r="J2379" s="192"/>
      <c r="K2379" s="182"/>
      <c r="L2379" s="182"/>
      <c r="M2379" s="182"/>
      <c r="N2379" s="182"/>
    </row>
    <row r="2380" spans="1:14" ht="15.75" customHeight="1" x14ac:dyDescent="0.3">
      <c r="A2380" s="34">
        <v>2379</v>
      </c>
      <c r="B2380" s="34">
        <v>149</v>
      </c>
      <c r="C2380" s="34">
        <v>422</v>
      </c>
      <c r="D2380" s="34">
        <v>8</v>
      </c>
      <c r="E2380" s="179">
        <v>43550</v>
      </c>
      <c r="F2380" s="190">
        <v>5222</v>
      </c>
      <c r="G2380" s="34">
        <v>7284</v>
      </c>
      <c r="H2380" s="180">
        <v>6900</v>
      </c>
      <c r="I2380" s="34"/>
      <c r="J2380" s="192"/>
      <c r="K2380" s="182"/>
      <c r="L2380" s="182"/>
      <c r="M2380" s="182"/>
      <c r="N2380" s="182"/>
    </row>
    <row r="2381" spans="1:14" ht="15.75" customHeight="1" x14ac:dyDescent="0.3">
      <c r="A2381" s="34">
        <v>2380</v>
      </c>
      <c r="B2381" s="34">
        <v>150</v>
      </c>
      <c r="C2381" s="34">
        <v>422</v>
      </c>
      <c r="D2381" s="34">
        <v>8</v>
      </c>
      <c r="E2381" s="179">
        <v>43550</v>
      </c>
      <c r="F2381" s="190">
        <v>5188</v>
      </c>
      <c r="G2381" s="34">
        <v>7331</v>
      </c>
      <c r="H2381" s="180">
        <v>7035</v>
      </c>
      <c r="I2381" s="34"/>
      <c r="J2381" s="192"/>
      <c r="K2381" s="182"/>
      <c r="L2381" s="182"/>
      <c r="M2381" s="182"/>
      <c r="N2381" s="182"/>
    </row>
    <row r="2382" spans="1:14" ht="15.75" customHeight="1" x14ac:dyDescent="0.3">
      <c r="A2382" s="34">
        <v>2381</v>
      </c>
      <c r="B2382" s="34">
        <v>151</v>
      </c>
      <c r="C2382" s="34">
        <v>426</v>
      </c>
      <c r="D2382" s="34">
        <v>8</v>
      </c>
      <c r="E2382" s="179">
        <v>43550</v>
      </c>
      <c r="F2382" s="190">
        <v>5221</v>
      </c>
      <c r="G2382" s="34">
        <v>7996</v>
      </c>
      <c r="H2382" s="180">
        <v>7700</v>
      </c>
      <c r="I2382" s="34"/>
      <c r="J2382" s="192"/>
      <c r="K2382" s="182"/>
      <c r="L2382" s="182"/>
      <c r="M2382" s="182"/>
      <c r="N2382" s="182"/>
    </row>
    <row r="2383" spans="1:14" ht="15.75" customHeight="1" x14ac:dyDescent="0.3">
      <c r="A2383" s="34">
        <v>2382</v>
      </c>
      <c r="B2383" s="34">
        <v>152</v>
      </c>
      <c r="C2383" s="34">
        <v>426</v>
      </c>
      <c r="D2383" s="34">
        <v>8</v>
      </c>
      <c r="E2383" s="179">
        <v>43550</v>
      </c>
      <c r="F2383" s="190">
        <v>5292</v>
      </c>
      <c r="G2383" s="34">
        <v>8055</v>
      </c>
      <c r="H2383" s="180">
        <v>7627</v>
      </c>
      <c r="I2383" s="34"/>
      <c r="J2383" s="192"/>
      <c r="K2383" s="182"/>
      <c r="L2383" s="182"/>
      <c r="M2383" s="182"/>
      <c r="N2383" s="182"/>
    </row>
    <row r="2384" spans="1:14" ht="15.75" customHeight="1" x14ac:dyDescent="0.3">
      <c r="A2384" s="34">
        <v>2383</v>
      </c>
      <c r="B2384" s="34">
        <v>153</v>
      </c>
      <c r="C2384" s="34">
        <v>428</v>
      </c>
      <c r="D2384" s="34">
        <v>8</v>
      </c>
      <c r="E2384" s="179">
        <v>43550</v>
      </c>
      <c r="F2384" s="190">
        <v>5238</v>
      </c>
      <c r="G2384" s="34">
        <v>7204</v>
      </c>
      <c r="H2384" s="180">
        <v>6988</v>
      </c>
      <c r="I2384" s="34"/>
      <c r="J2384" s="192"/>
      <c r="K2384" s="182"/>
      <c r="L2384" s="182"/>
      <c r="M2384" s="182"/>
      <c r="N2384" s="182"/>
    </row>
    <row r="2385" spans="1:14" ht="15.75" customHeight="1" x14ac:dyDescent="0.3">
      <c r="A2385" s="34">
        <v>2384</v>
      </c>
      <c r="B2385" s="34">
        <v>154</v>
      </c>
      <c r="C2385" s="34">
        <v>428</v>
      </c>
      <c r="D2385" s="34">
        <v>8</v>
      </c>
      <c r="E2385" s="179">
        <v>43550</v>
      </c>
      <c r="F2385" s="190">
        <v>5194</v>
      </c>
      <c r="G2385" s="34">
        <v>7235</v>
      </c>
      <c r="H2385" s="180">
        <v>6199</v>
      </c>
      <c r="I2385" s="34"/>
      <c r="J2385" s="192"/>
      <c r="K2385" s="182"/>
      <c r="L2385" s="182"/>
      <c r="M2385" s="182"/>
      <c r="N2385" s="182"/>
    </row>
    <row r="2386" spans="1:14" ht="15.75" customHeight="1" x14ac:dyDescent="0.3">
      <c r="A2386" s="34">
        <v>2385</v>
      </c>
      <c r="B2386" s="34">
        <v>155</v>
      </c>
      <c r="C2386" s="34">
        <v>435</v>
      </c>
      <c r="D2386" s="34">
        <v>8</v>
      </c>
      <c r="E2386" s="179">
        <v>43550</v>
      </c>
      <c r="F2386" s="190">
        <v>5181</v>
      </c>
      <c r="G2386" s="34">
        <v>7850</v>
      </c>
      <c r="H2386" s="180">
        <v>7427</v>
      </c>
      <c r="I2386" s="34"/>
      <c r="J2386" s="192"/>
      <c r="K2386" s="182"/>
      <c r="L2386" s="182"/>
      <c r="M2386" s="182"/>
      <c r="N2386" s="182"/>
    </row>
    <row r="2387" spans="1:14" ht="15.75" customHeight="1" x14ac:dyDescent="0.3">
      <c r="A2387" s="34">
        <v>2386</v>
      </c>
      <c r="B2387" s="34">
        <v>156</v>
      </c>
      <c r="C2387" s="34">
        <v>435</v>
      </c>
      <c r="D2387" s="34">
        <v>8</v>
      </c>
      <c r="E2387" s="179">
        <v>43550</v>
      </c>
      <c r="F2387" s="190">
        <v>5171</v>
      </c>
      <c r="G2387" s="34">
        <v>7764</v>
      </c>
      <c r="H2387" s="180">
        <v>7369</v>
      </c>
      <c r="I2387" s="34"/>
      <c r="J2387" s="192"/>
      <c r="K2387" s="182"/>
      <c r="L2387" s="182"/>
      <c r="M2387" s="182"/>
      <c r="N2387" s="182"/>
    </row>
    <row r="2388" spans="1:14" ht="15.75" customHeight="1" x14ac:dyDescent="0.3">
      <c r="A2388" s="34">
        <v>2387</v>
      </c>
      <c r="B2388" s="34">
        <v>157</v>
      </c>
      <c r="C2388" s="34">
        <v>436</v>
      </c>
      <c r="D2388" s="34">
        <v>8</v>
      </c>
      <c r="E2388" s="179">
        <v>43550</v>
      </c>
      <c r="F2388" s="190">
        <v>5319</v>
      </c>
      <c r="G2388" s="34">
        <v>7819</v>
      </c>
      <c r="H2388" s="180">
        <v>7425</v>
      </c>
      <c r="I2388" s="34"/>
      <c r="J2388" s="192"/>
      <c r="K2388" s="182"/>
      <c r="L2388" s="182"/>
      <c r="M2388" s="182"/>
      <c r="N2388" s="182"/>
    </row>
    <row r="2389" spans="1:14" ht="15.75" customHeight="1" x14ac:dyDescent="0.3">
      <c r="A2389" s="34">
        <v>2388</v>
      </c>
      <c r="B2389" s="34">
        <v>158</v>
      </c>
      <c r="C2389" s="34">
        <v>436</v>
      </c>
      <c r="D2389" s="34">
        <v>8</v>
      </c>
      <c r="E2389" s="179">
        <v>43550</v>
      </c>
      <c r="F2389" s="190">
        <v>5219</v>
      </c>
      <c r="G2389" s="34">
        <v>7802</v>
      </c>
      <c r="H2389" s="180">
        <v>7401</v>
      </c>
      <c r="I2389" s="34"/>
      <c r="J2389" s="192"/>
      <c r="K2389" s="182"/>
      <c r="L2389" s="182"/>
      <c r="M2389" s="182"/>
      <c r="N2389" s="182"/>
    </row>
    <row r="2390" spans="1:14" ht="15.75" customHeight="1" x14ac:dyDescent="0.3">
      <c r="A2390" s="34">
        <v>2389</v>
      </c>
      <c r="B2390" s="34">
        <v>159</v>
      </c>
      <c r="C2390" s="34">
        <v>437</v>
      </c>
      <c r="D2390" s="34">
        <v>8</v>
      </c>
      <c r="E2390" s="179">
        <v>43550</v>
      </c>
      <c r="F2390" s="190">
        <v>5300</v>
      </c>
      <c r="G2390" s="34">
        <v>8073</v>
      </c>
      <c r="H2390" s="180">
        <v>7644</v>
      </c>
      <c r="I2390" s="34"/>
      <c r="J2390" s="192"/>
      <c r="K2390" s="182"/>
      <c r="L2390" s="182"/>
      <c r="M2390" s="182"/>
      <c r="N2390" s="182"/>
    </row>
    <row r="2391" spans="1:14" ht="15.75" customHeight="1" x14ac:dyDescent="0.3">
      <c r="A2391" s="34">
        <v>2390</v>
      </c>
      <c r="B2391" s="34">
        <v>160</v>
      </c>
      <c r="C2391" s="34">
        <v>437</v>
      </c>
      <c r="D2391" s="34">
        <v>8</v>
      </c>
      <c r="E2391" s="179">
        <v>43550</v>
      </c>
      <c r="F2391" s="190">
        <v>5234</v>
      </c>
      <c r="G2391" s="34">
        <v>8072</v>
      </c>
      <c r="H2391" s="180">
        <v>7637</v>
      </c>
      <c r="I2391" s="34"/>
      <c r="J2391" s="192"/>
      <c r="K2391" s="182"/>
      <c r="L2391" s="182"/>
      <c r="M2391" s="182"/>
      <c r="N2391" s="182"/>
    </row>
    <row r="2392" spans="1:14" ht="15.75" customHeight="1" x14ac:dyDescent="0.3">
      <c r="A2392" s="34">
        <v>2391</v>
      </c>
      <c r="B2392" s="34">
        <v>161</v>
      </c>
      <c r="C2392" s="34">
        <v>438</v>
      </c>
      <c r="D2392" s="34">
        <v>8</v>
      </c>
      <c r="E2392" s="179">
        <v>43550</v>
      </c>
      <c r="F2392" s="190">
        <v>5264</v>
      </c>
      <c r="G2392" s="34">
        <v>7355</v>
      </c>
      <c r="H2392" s="180">
        <v>7059</v>
      </c>
      <c r="I2392" s="34"/>
      <c r="J2392" s="192"/>
      <c r="K2392" s="182"/>
      <c r="L2392" s="182"/>
      <c r="M2392" s="182"/>
      <c r="N2392" s="182"/>
    </row>
    <row r="2393" spans="1:14" ht="15.75" customHeight="1" x14ac:dyDescent="0.3">
      <c r="A2393" s="34">
        <v>2392</v>
      </c>
      <c r="B2393" s="34">
        <v>162</v>
      </c>
      <c r="C2393" s="34">
        <v>438</v>
      </c>
      <c r="D2393" s="34">
        <v>8</v>
      </c>
      <c r="E2393" s="179">
        <v>43550</v>
      </c>
      <c r="F2393" s="190">
        <v>5232</v>
      </c>
      <c r="G2393" s="34">
        <v>7234</v>
      </c>
      <c r="H2393" s="180">
        <v>6942</v>
      </c>
      <c r="I2393" s="34"/>
      <c r="J2393" s="192"/>
      <c r="K2393" s="182"/>
      <c r="L2393" s="182"/>
      <c r="M2393" s="182"/>
      <c r="N2393" s="182"/>
    </row>
    <row r="2394" spans="1:14" ht="15.75" customHeight="1" x14ac:dyDescent="0.3">
      <c r="A2394" s="34">
        <v>2393</v>
      </c>
      <c r="B2394" s="34">
        <v>163</v>
      </c>
      <c r="C2394" s="34">
        <v>440</v>
      </c>
      <c r="D2394" s="34">
        <v>8</v>
      </c>
      <c r="E2394" s="179">
        <v>43550</v>
      </c>
      <c r="F2394" s="190">
        <v>5193</v>
      </c>
      <c r="G2394" s="34">
        <v>6895</v>
      </c>
      <c r="H2394" s="180">
        <v>6540</v>
      </c>
      <c r="I2394" s="34"/>
      <c r="J2394" s="192"/>
      <c r="K2394" s="182"/>
      <c r="L2394" s="182"/>
      <c r="M2394" s="182"/>
      <c r="N2394" s="182"/>
    </row>
    <row r="2395" spans="1:14" ht="15.75" customHeight="1" x14ac:dyDescent="0.3">
      <c r="A2395" s="34">
        <v>2394</v>
      </c>
      <c r="B2395" s="34">
        <v>164</v>
      </c>
      <c r="C2395" s="34">
        <v>440</v>
      </c>
      <c r="D2395" s="34">
        <v>8</v>
      </c>
      <c r="E2395" s="179">
        <v>43550</v>
      </c>
      <c r="F2395" s="190">
        <v>5245</v>
      </c>
      <c r="G2395" s="34">
        <v>7097</v>
      </c>
      <c r="H2395" s="180">
        <v>6708</v>
      </c>
      <c r="I2395" s="34"/>
      <c r="J2395" s="192"/>
      <c r="K2395" s="182"/>
      <c r="L2395" s="182"/>
      <c r="M2395" s="182"/>
      <c r="N2395" s="182"/>
    </row>
    <row r="2396" spans="1:14" ht="15.75" customHeight="1" x14ac:dyDescent="0.3">
      <c r="A2396" s="34">
        <v>2395</v>
      </c>
      <c r="B2396" s="34">
        <v>165</v>
      </c>
      <c r="C2396" s="34">
        <v>445</v>
      </c>
      <c r="D2396" s="34">
        <v>8</v>
      </c>
      <c r="E2396" s="179">
        <v>43550</v>
      </c>
      <c r="F2396" s="190">
        <v>5226</v>
      </c>
      <c r="G2396" s="34">
        <v>7833</v>
      </c>
      <c r="H2396" s="180">
        <v>7382</v>
      </c>
      <c r="I2396" s="34"/>
      <c r="J2396" s="192"/>
      <c r="K2396" s="182"/>
      <c r="L2396" s="182"/>
      <c r="M2396" s="182"/>
      <c r="N2396" s="182"/>
    </row>
    <row r="2397" spans="1:14" ht="15.75" customHeight="1" x14ac:dyDescent="0.3">
      <c r="A2397" s="34">
        <v>2396</v>
      </c>
      <c r="B2397" s="34">
        <v>166</v>
      </c>
      <c r="C2397" s="34">
        <v>445</v>
      </c>
      <c r="D2397" s="34">
        <v>8</v>
      </c>
      <c r="E2397" s="179">
        <v>43550</v>
      </c>
      <c r="F2397" s="190">
        <v>5252</v>
      </c>
      <c r="G2397" s="34">
        <v>7861</v>
      </c>
      <c r="H2397" s="180">
        <v>7407</v>
      </c>
      <c r="I2397" s="34"/>
      <c r="J2397" s="192"/>
      <c r="K2397" s="182"/>
      <c r="L2397" s="182"/>
      <c r="M2397" s="182"/>
      <c r="N2397" s="182"/>
    </row>
    <row r="2398" spans="1:14" ht="15.75" customHeight="1" x14ac:dyDescent="0.3">
      <c r="A2398" s="34">
        <v>2397</v>
      </c>
      <c r="B2398" s="34">
        <v>167</v>
      </c>
      <c r="C2398" s="34">
        <v>446</v>
      </c>
      <c r="D2398" s="34">
        <v>8</v>
      </c>
      <c r="E2398" s="179">
        <v>43550</v>
      </c>
      <c r="F2398" s="190">
        <v>5280</v>
      </c>
      <c r="G2398" s="34">
        <v>7784</v>
      </c>
      <c r="H2398" s="180">
        <v>7418</v>
      </c>
      <c r="I2398" s="34"/>
      <c r="J2398" s="192"/>
      <c r="K2398" s="182"/>
      <c r="L2398" s="182"/>
      <c r="M2398" s="182"/>
      <c r="N2398" s="182"/>
    </row>
    <row r="2399" spans="1:14" ht="15.75" customHeight="1" x14ac:dyDescent="0.3">
      <c r="A2399" s="34">
        <v>2398</v>
      </c>
      <c r="B2399" s="34">
        <v>168</v>
      </c>
      <c r="C2399" s="34">
        <v>446</v>
      </c>
      <c r="D2399" s="34">
        <v>8</v>
      </c>
      <c r="E2399" s="179">
        <v>43550</v>
      </c>
      <c r="F2399" s="190">
        <v>5212</v>
      </c>
      <c r="G2399" s="34">
        <v>7959</v>
      </c>
      <c r="H2399" s="180">
        <v>7541</v>
      </c>
      <c r="I2399" s="34"/>
      <c r="J2399" s="192"/>
      <c r="K2399" s="182"/>
      <c r="L2399" s="182"/>
      <c r="M2399" s="182"/>
      <c r="N2399" s="182"/>
    </row>
    <row r="2400" spans="1:14" ht="15.75" customHeight="1" x14ac:dyDescent="0.3">
      <c r="A2400" s="34">
        <v>2399</v>
      </c>
      <c r="B2400" s="34">
        <v>169</v>
      </c>
      <c r="C2400" s="34">
        <v>449</v>
      </c>
      <c r="D2400" s="34">
        <v>8</v>
      </c>
      <c r="E2400" s="179">
        <v>43550</v>
      </c>
      <c r="F2400" s="190">
        <v>5223</v>
      </c>
      <c r="G2400" s="34">
        <v>8039</v>
      </c>
      <c r="H2400" s="180">
        <v>7547</v>
      </c>
      <c r="I2400" s="34"/>
      <c r="J2400" s="192"/>
      <c r="K2400" s="182"/>
      <c r="L2400" s="182"/>
      <c r="M2400" s="182"/>
      <c r="N2400" s="182"/>
    </row>
    <row r="2401" spans="1:14" ht="15.75" customHeight="1" x14ac:dyDescent="0.3">
      <c r="A2401" s="34">
        <v>2400</v>
      </c>
      <c r="B2401" s="34">
        <v>170</v>
      </c>
      <c r="C2401" s="34">
        <v>449</v>
      </c>
      <c r="D2401" s="34">
        <v>8</v>
      </c>
      <c r="E2401" s="179">
        <v>43550</v>
      </c>
      <c r="F2401" s="190">
        <v>5223</v>
      </c>
      <c r="G2401" s="34">
        <v>8010</v>
      </c>
      <c r="H2401" s="180">
        <v>7525</v>
      </c>
      <c r="I2401" s="34"/>
      <c r="J2401" s="192"/>
      <c r="K2401" s="182"/>
      <c r="L2401" s="182"/>
      <c r="M2401" s="182"/>
      <c r="N2401" s="182"/>
    </row>
    <row r="2402" spans="1:14" ht="15.75" customHeight="1" x14ac:dyDescent="0.3">
      <c r="A2402" s="34">
        <v>2401</v>
      </c>
      <c r="B2402" s="34">
        <v>171</v>
      </c>
      <c r="C2402" s="34">
        <v>454</v>
      </c>
      <c r="D2402" s="34">
        <v>8</v>
      </c>
      <c r="E2402" s="179">
        <v>43550</v>
      </c>
      <c r="F2402" s="190">
        <v>5259</v>
      </c>
      <c r="G2402" s="34">
        <v>8980</v>
      </c>
      <c r="H2402" s="180">
        <v>8540</v>
      </c>
      <c r="I2402" s="34"/>
      <c r="J2402" s="192"/>
      <c r="K2402" s="182"/>
      <c r="L2402" s="182"/>
      <c r="M2402" s="182"/>
      <c r="N2402" s="182"/>
    </row>
    <row r="2403" spans="1:14" ht="15.75" customHeight="1" x14ac:dyDescent="0.3">
      <c r="A2403" s="34">
        <v>2402</v>
      </c>
      <c r="B2403" s="34">
        <v>172</v>
      </c>
      <c r="C2403" s="34">
        <v>454</v>
      </c>
      <c r="D2403" s="34">
        <v>8</v>
      </c>
      <c r="E2403" s="179">
        <v>43550</v>
      </c>
      <c r="F2403" s="190">
        <v>5274</v>
      </c>
      <c r="G2403" s="34">
        <v>9030</v>
      </c>
      <c r="H2403" s="180">
        <v>7415</v>
      </c>
      <c r="I2403" s="34"/>
      <c r="J2403" s="192"/>
      <c r="K2403" s="182"/>
      <c r="L2403" s="182"/>
      <c r="M2403" s="182"/>
      <c r="N2403" s="182"/>
    </row>
    <row r="2404" spans="1:14" ht="15.75" customHeight="1" x14ac:dyDescent="0.3">
      <c r="A2404" s="34">
        <v>2403</v>
      </c>
      <c r="B2404" s="34">
        <v>173</v>
      </c>
      <c r="C2404" s="34">
        <v>457</v>
      </c>
      <c r="D2404" s="34">
        <v>8</v>
      </c>
      <c r="E2404" s="179">
        <v>43550</v>
      </c>
      <c r="F2404" s="190">
        <v>5227</v>
      </c>
      <c r="G2404" s="34">
        <v>8590</v>
      </c>
      <c r="H2404" s="180">
        <v>7980</v>
      </c>
      <c r="I2404" s="34"/>
      <c r="J2404" s="192"/>
      <c r="K2404" s="182"/>
      <c r="L2404" s="182"/>
      <c r="M2404" s="182"/>
      <c r="N2404" s="182"/>
    </row>
    <row r="2405" spans="1:14" ht="15.75" customHeight="1" x14ac:dyDescent="0.3">
      <c r="A2405" s="34">
        <v>2404</v>
      </c>
      <c r="B2405" s="34">
        <v>174</v>
      </c>
      <c r="C2405" s="34">
        <v>457</v>
      </c>
      <c r="D2405" s="34">
        <v>8</v>
      </c>
      <c r="E2405" s="179">
        <v>43550</v>
      </c>
      <c r="F2405" s="190">
        <v>5182</v>
      </c>
      <c r="G2405" s="34">
        <v>8794</v>
      </c>
      <c r="H2405" s="180">
        <v>8133</v>
      </c>
      <c r="I2405" s="34"/>
      <c r="J2405" s="192"/>
      <c r="K2405" s="182"/>
      <c r="L2405" s="182"/>
      <c r="M2405" s="182"/>
      <c r="N2405" s="182"/>
    </row>
    <row r="2406" spans="1:14" ht="15.75" customHeight="1" x14ac:dyDescent="0.3">
      <c r="A2406" s="34">
        <v>2405</v>
      </c>
      <c r="B2406" s="34">
        <v>175</v>
      </c>
      <c r="C2406" s="34">
        <v>458</v>
      </c>
      <c r="D2406" s="34">
        <v>8</v>
      </c>
      <c r="E2406" s="179">
        <v>43550</v>
      </c>
      <c r="F2406" s="190">
        <v>5280</v>
      </c>
      <c r="G2406" s="34">
        <v>8346</v>
      </c>
      <c r="H2406" s="180">
        <v>7879</v>
      </c>
      <c r="I2406" s="34"/>
      <c r="J2406" s="192"/>
      <c r="K2406" s="182"/>
      <c r="L2406" s="182"/>
      <c r="M2406" s="182"/>
      <c r="N2406" s="182"/>
    </row>
    <row r="2407" spans="1:14" ht="15.75" customHeight="1" x14ac:dyDescent="0.3">
      <c r="A2407" s="34">
        <v>2406</v>
      </c>
      <c r="B2407" s="34">
        <v>176</v>
      </c>
      <c r="C2407" s="34">
        <v>458</v>
      </c>
      <c r="D2407" s="34">
        <v>8</v>
      </c>
      <c r="E2407" s="179">
        <v>43550</v>
      </c>
      <c r="F2407" s="190">
        <v>5193</v>
      </c>
      <c r="G2407" s="34">
        <v>8322</v>
      </c>
      <c r="H2407" s="180">
        <v>7852</v>
      </c>
      <c r="I2407" s="34"/>
      <c r="J2407" s="192"/>
      <c r="K2407" s="182"/>
      <c r="L2407" s="182"/>
      <c r="M2407" s="182"/>
      <c r="N2407" s="182"/>
    </row>
    <row r="2408" spans="1:14" ht="15.75" customHeight="1" x14ac:dyDescent="0.3">
      <c r="A2408" s="34">
        <v>2407</v>
      </c>
      <c r="B2408" s="34">
        <v>177</v>
      </c>
      <c r="C2408" s="34">
        <v>461</v>
      </c>
      <c r="D2408" s="34">
        <v>8</v>
      </c>
      <c r="E2408" s="179">
        <v>43550</v>
      </c>
      <c r="F2408" s="190">
        <v>5259</v>
      </c>
      <c r="G2408" s="34">
        <v>7594</v>
      </c>
      <c r="H2408" s="180">
        <v>7221</v>
      </c>
      <c r="I2408" s="34"/>
      <c r="J2408" s="192"/>
      <c r="K2408" s="182"/>
      <c r="L2408" s="182"/>
      <c r="M2408" s="182"/>
      <c r="N2408" s="182"/>
    </row>
    <row r="2409" spans="1:14" ht="15.75" customHeight="1" x14ac:dyDescent="0.3">
      <c r="A2409" s="34">
        <v>2408</v>
      </c>
      <c r="B2409" s="34">
        <v>178</v>
      </c>
      <c r="C2409" s="34">
        <v>461</v>
      </c>
      <c r="D2409" s="34">
        <v>8</v>
      </c>
      <c r="E2409" s="179">
        <v>43550</v>
      </c>
      <c r="F2409" s="190">
        <v>5226</v>
      </c>
      <c r="G2409" s="34">
        <v>7630</v>
      </c>
      <c r="H2409" s="180">
        <v>7247</v>
      </c>
      <c r="I2409" s="34"/>
      <c r="J2409" s="192"/>
      <c r="K2409" s="182"/>
      <c r="L2409" s="182"/>
      <c r="M2409" s="182"/>
      <c r="N2409" s="182"/>
    </row>
    <row r="2410" spans="1:14" ht="15.75" customHeight="1" x14ac:dyDescent="0.3">
      <c r="A2410" s="34">
        <v>2409</v>
      </c>
      <c r="B2410" s="34">
        <v>179</v>
      </c>
      <c r="C2410" s="34">
        <v>463</v>
      </c>
      <c r="D2410" s="34">
        <v>8</v>
      </c>
      <c r="E2410" s="179">
        <v>43550</v>
      </c>
      <c r="F2410" s="190">
        <v>5180</v>
      </c>
      <c r="G2410" s="34">
        <v>7512</v>
      </c>
      <c r="H2410" s="180">
        <v>7113</v>
      </c>
      <c r="I2410" s="34"/>
      <c r="J2410" s="192"/>
      <c r="K2410" s="182"/>
      <c r="L2410" s="182"/>
      <c r="M2410" s="182"/>
      <c r="N2410" s="182"/>
    </row>
    <row r="2411" spans="1:14" ht="15.75" customHeight="1" x14ac:dyDescent="0.3">
      <c r="A2411" s="34">
        <v>2410</v>
      </c>
      <c r="B2411" s="34">
        <v>180</v>
      </c>
      <c r="C2411" s="34">
        <v>463</v>
      </c>
      <c r="D2411" s="34">
        <v>8</v>
      </c>
      <c r="E2411" s="179">
        <v>43550</v>
      </c>
      <c r="F2411" s="190">
        <v>5282</v>
      </c>
      <c r="G2411" s="34">
        <v>7700</v>
      </c>
      <c r="H2411" s="180">
        <v>7290</v>
      </c>
      <c r="I2411" s="34"/>
      <c r="J2411" s="192"/>
      <c r="K2411" s="182"/>
      <c r="L2411" s="182"/>
      <c r="M2411" s="182"/>
      <c r="N2411" s="182"/>
    </row>
    <row r="2412" spans="1:14" ht="15.75" customHeight="1" x14ac:dyDescent="0.3">
      <c r="A2412" s="34">
        <v>2411</v>
      </c>
      <c r="B2412" s="34">
        <v>181</v>
      </c>
      <c r="C2412" s="34">
        <v>466</v>
      </c>
      <c r="D2412" s="34">
        <v>8</v>
      </c>
      <c r="E2412" s="179">
        <v>43550</v>
      </c>
      <c r="F2412" s="190">
        <v>5244</v>
      </c>
      <c r="G2412" s="34">
        <v>7634</v>
      </c>
      <c r="H2412" s="180">
        <v>7211</v>
      </c>
      <c r="I2412" s="34"/>
      <c r="J2412" s="192"/>
      <c r="K2412" s="182"/>
      <c r="L2412" s="182"/>
      <c r="M2412" s="182"/>
      <c r="N2412" s="182"/>
    </row>
    <row r="2413" spans="1:14" ht="15.75" customHeight="1" x14ac:dyDescent="0.3">
      <c r="A2413" s="34">
        <v>2412</v>
      </c>
      <c r="B2413" s="34">
        <v>182</v>
      </c>
      <c r="C2413" s="34">
        <v>466</v>
      </c>
      <c r="D2413" s="34">
        <v>8</v>
      </c>
      <c r="E2413" s="179">
        <v>43550</v>
      </c>
      <c r="F2413" s="190">
        <v>5301</v>
      </c>
      <c r="G2413" s="34">
        <v>7608</v>
      </c>
      <c r="H2413" s="180">
        <v>7200</v>
      </c>
      <c r="I2413" s="34"/>
      <c r="J2413" s="192"/>
      <c r="K2413" s="182"/>
      <c r="L2413" s="182"/>
      <c r="M2413" s="182"/>
      <c r="N2413" s="182"/>
    </row>
    <row r="2414" spans="1:14" ht="15.75" customHeight="1" x14ac:dyDescent="0.3">
      <c r="A2414" s="34">
        <v>2413</v>
      </c>
      <c r="B2414" s="34">
        <v>1</v>
      </c>
      <c r="C2414" s="34">
        <v>103</v>
      </c>
      <c r="D2414" s="34">
        <v>9</v>
      </c>
      <c r="E2414" s="179">
        <v>43557</v>
      </c>
      <c r="F2414" s="190">
        <v>5301</v>
      </c>
      <c r="G2414" s="34">
        <v>8089</v>
      </c>
      <c r="H2414" s="180">
        <v>7674</v>
      </c>
      <c r="I2414" s="34"/>
      <c r="J2414" s="192"/>
      <c r="K2414" s="182"/>
      <c r="L2414" s="182"/>
      <c r="M2414" s="182"/>
      <c r="N2414" s="182"/>
    </row>
    <row r="2415" spans="1:14" ht="15.75" customHeight="1" x14ac:dyDescent="0.3">
      <c r="A2415" s="34">
        <v>2414</v>
      </c>
      <c r="B2415" s="34">
        <v>2</v>
      </c>
      <c r="C2415" s="34">
        <v>103</v>
      </c>
      <c r="D2415" s="34">
        <v>9</v>
      </c>
      <c r="E2415" s="179">
        <v>43557</v>
      </c>
      <c r="F2415" s="190">
        <v>5190</v>
      </c>
      <c r="G2415" s="34">
        <v>8136</v>
      </c>
      <c r="H2415" s="180">
        <v>7688</v>
      </c>
      <c r="I2415" s="34"/>
      <c r="J2415" s="192"/>
      <c r="K2415" s="182"/>
      <c r="L2415" s="182"/>
      <c r="M2415" s="182"/>
      <c r="N2415" s="182"/>
    </row>
    <row r="2416" spans="1:14" ht="15.75" customHeight="1" x14ac:dyDescent="0.3">
      <c r="A2416" s="34">
        <v>2415</v>
      </c>
      <c r="B2416" s="34">
        <v>3</v>
      </c>
      <c r="C2416" s="34">
        <v>108</v>
      </c>
      <c r="D2416" s="34">
        <v>9</v>
      </c>
      <c r="E2416" s="179">
        <v>43557</v>
      </c>
      <c r="F2416" s="190">
        <v>5258</v>
      </c>
      <c r="G2416" s="34">
        <v>8476</v>
      </c>
      <c r="H2416" s="180">
        <v>7973</v>
      </c>
      <c r="I2416" s="34"/>
      <c r="J2416" s="192"/>
      <c r="K2416" s="182"/>
      <c r="L2416" s="182"/>
      <c r="M2416" s="182"/>
      <c r="N2416" s="182"/>
    </row>
    <row r="2417" spans="1:14" ht="15.75" customHeight="1" x14ac:dyDescent="0.3">
      <c r="A2417" s="34">
        <v>2416</v>
      </c>
      <c r="B2417" s="34">
        <v>4</v>
      </c>
      <c r="C2417" s="34">
        <v>108</v>
      </c>
      <c r="D2417" s="34">
        <v>9</v>
      </c>
      <c r="E2417" s="179">
        <v>43557</v>
      </c>
      <c r="F2417" s="190">
        <v>5259</v>
      </c>
      <c r="G2417" s="34">
        <v>8394</v>
      </c>
      <c r="H2417" s="180">
        <v>7897</v>
      </c>
      <c r="I2417" s="34"/>
      <c r="J2417" s="192"/>
      <c r="K2417" s="182"/>
      <c r="L2417" s="182"/>
      <c r="M2417" s="182"/>
      <c r="N2417" s="182"/>
    </row>
    <row r="2418" spans="1:14" ht="15.75" customHeight="1" x14ac:dyDescent="0.3">
      <c r="A2418" s="34">
        <v>2417</v>
      </c>
      <c r="B2418" s="34">
        <v>5</v>
      </c>
      <c r="C2418" s="34">
        <v>111</v>
      </c>
      <c r="D2418" s="34">
        <v>9</v>
      </c>
      <c r="E2418" s="179">
        <v>43557</v>
      </c>
      <c r="F2418" s="190">
        <v>5236</v>
      </c>
      <c r="G2418" s="34">
        <v>7716</v>
      </c>
      <c r="H2418" s="180">
        <v>7244</v>
      </c>
      <c r="I2418" s="34"/>
      <c r="J2418" s="192"/>
      <c r="K2418" s="182"/>
      <c r="L2418" s="182"/>
      <c r="M2418" s="182"/>
      <c r="N2418" s="182"/>
    </row>
    <row r="2419" spans="1:14" ht="15.75" customHeight="1" x14ac:dyDescent="0.3">
      <c r="A2419" s="34">
        <v>2418</v>
      </c>
      <c r="B2419" s="34">
        <v>6</v>
      </c>
      <c r="C2419" s="34">
        <v>111</v>
      </c>
      <c r="D2419" s="34">
        <v>9</v>
      </c>
      <c r="E2419" s="179">
        <v>43557</v>
      </c>
      <c r="F2419" s="190">
        <v>5259</v>
      </c>
      <c r="G2419" s="34">
        <v>7855</v>
      </c>
      <c r="H2419" s="180">
        <v>7365</v>
      </c>
      <c r="I2419" s="34"/>
      <c r="J2419" s="192"/>
      <c r="K2419" s="182"/>
      <c r="L2419" s="182"/>
      <c r="M2419" s="182"/>
      <c r="N2419" s="182"/>
    </row>
    <row r="2420" spans="1:14" ht="15.75" customHeight="1" x14ac:dyDescent="0.3">
      <c r="A2420" s="34">
        <v>2419</v>
      </c>
      <c r="B2420" s="34">
        <v>7</v>
      </c>
      <c r="C2420" s="34">
        <v>113</v>
      </c>
      <c r="D2420" s="34">
        <v>9</v>
      </c>
      <c r="E2420" s="179">
        <v>43557</v>
      </c>
      <c r="F2420" s="190">
        <v>5232</v>
      </c>
      <c r="G2420" s="34">
        <v>7752</v>
      </c>
      <c r="H2420" s="180">
        <v>7239</v>
      </c>
      <c r="I2420" s="34"/>
      <c r="J2420" s="192"/>
      <c r="K2420" s="182"/>
      <c r="L2420" s="182"/>
      <c r="M2420" s="182"/>
      <c r="N2420" s="182"/>
    </row>
    <row r="2421" spans="1:14" ht="15.75" customHeight="1" x14ac:dyDescent="0.3">
      <c r="A2421" s="34">
        <v>2420</v>
      </c>
      <c r="B2421" s="34">
        <v>8</v>
      </c>
      <c r="C2421" s="34">
        <v>113</v>
      </c>
      <c r="D2421" s="34">
        <v>9</v>
      </c>
      <c r="E2421" s="179">
        <v>43557</v>
      </c>
      <c r="F2421" s="190">
        <v>5221</v>
      </c>
      <c r="G2421" s="34">
        <v>7677</v>
      </c>
      <c r="H2421" s="180">
        <v>7158</v>
      </c>
      <c r="I2421" s="34"/>
      <c r="J2421" s="192"/>
      <c r="K2421" s="182"/>
      <c r="L2421" s="182"/>
      <c r="M2421" s="182"/>
      <c r="N2421" s="182"/>
    </row>
    <row r="2422" spans="1:14" ht="15.75" customHeight="1" x14ac:dyDescent="0.3">
      <c r="A2422" s="34">
        <v>2421</v>
      </c>
      <c r="B2422" s="34">
        <v>9</v>
      </c>
      <c r="C2422" s="34">
        <v>114</v>
      </c>
      <c r="D2422" s="34">
        <v>9</v>
      </c>
      <c r="E2422" s="179">
        <v>43557</v>
      </c>
      <c r="F2422" s="190">
        <v>5188</v>
      </c>
      <c r="G2422" s="34">
        <v>7955</v>
      </c>
      <c r="H2422" s="180">
        <v>7504</v>
      </c>
      <c r="I2422" s="34"/>
      <c r="J2422" s="192"/>
      <c r="K2422" s="182"/>
      <c r="L2422" s="182"/>
      <c r="M2422" s="182"/>
      <c r="N2422" s="182"/>
    </row>
    <row r="2423" spans="1:14" ht="15.75" customHeight="1" x14ac:dyDescent="0.3">
      <c r="A2423" s="34">
        <v>2422</v>
      </c>
      <c r="B2423" s="34">
        <v>10</v>
      </c>
      <c r="C2423" s="34">
        <v>114</v>
      </c>
      <c r="D2423" s="34">
        <v>9</v>
      </c>
      <c r="E2423" s="179">
        <v>43557</v>
      </c>
      <c r="F2423" s="190">
        <v>5232</v>
      </c>
      <c r="G2423" s="34">
        <v>7957</v>
      </c>
      <c r="H2423" s="180">
        <v>7510</v>
      </c>
      <c r="I2423" s="34"/>
      <c r="J2423" s="192"/>
      <c r="K2423" s="182"/>
      <c r="L2423" s="182"/>
      <c r="M2423" s="182"/>
      <c r="N2423" s="182"/>
    </row>
    <row r="2424" spans="1:14" ht="15.75" customHeight="1" x14ac:dyDescent="0.3">
      <c r="A2424" s="34">
        <v>2423</v>
      </c>
      <c r="B2424" s="34">
        <v>11</v>
      </c>
      <c r="C2424" s="34">
        <v>118</v>
      </c>
      <c r="D2424" s="34">
        <v>9</v>
      </c>
      <c r="E2424" s="179">
        <v>43557</v>
      </c>
      <c r="F2424" s="190">
        <v>5213</v>
      </c>
      <c r="G2424" s="34">
        <v>7746</v>
      </c>
      <c r="H2424" s="180">
        <v>7313</v>
      </c>
      <c r="I2424" s="34"/>
      <c r="J2424" s="193"/>
      <c r="K2424" s="182"/>
      <c r="L2424" s="182"/>
      <c r="M2424" s="182"/>
      <c r="N2424" s="182"/>
    </row>
    <row r="2425" spans="1:14" ht="15.75" customHeight="1" x14ac:dyDescent="0.3">
      <c r="A2425" s="34">
        <v>2424</v>
      </c>
      <c r="B2425" s="34">
        <v>12</v>
      </c>
      <c r="C2425" s="34">
        <v>118</v>
      </c>
      <c r="D2425" s="34">
        <v>9</v>
      </c>
      <c r="E2425" s="179">
        <v>43557</v>
      </c>
      <c r="F2425" s="190">
        <v>5232</v>
      </c>
      <c r="G2425" s="34">
        <v>8022</v>
      </c>
      <c r="H2425" s="180">
        <v>7554</v>
      </c>
      <c r="I2425" s="34"/>
      <c r="J2425" s="193"/>
      <c r="K2425" s="182"/>
      <c r="L2425" s="182"/>
      <c r="M2425" s="182"/>
      <c r="N2425" s="182"/>
    </row>
    <row r="2426" spans="1:14" ht="15.75" customHeight="1" x14ac:dyDescent="0.3">
      <c r="A2426" s="34">
        <v>2425</v>
      </c>
      <c r="B2426" s="34">
        <v>13</v>
      </c>
      <c r="C2426" s="34">
        <v>119</v>
      </c>
      <c r="D2426" s="34">
        <v>9</v>
      </c>
      <c r="E2426" s="179">
        <v>43557</v>
      </c>
      <c r="F2426" s="190">
        <v>5314</v>
      </c>
      <c r="G2426" s="34">
        <v>7406</v>
      </c>
      <c r="H2426" s="180">
        <v>7071</v>
      </c>
      <c r="I2426" s="34"/>
      <c r="J2426" s="193"/>
      <c r="K2426" s="182"/>
      <c r="L2426" s="182"/>
      <c r="M2426" s="182"/>
      <c r="N2426" s="182"/>
    </row>
    <row r="2427" spans="1:14" ht="15.75" customHeight="1" x14ac:dyDescent="0.3">
      <c r="A2427" s="34">
        <v>2426</v>
      </c>
      <c r="B2427" s="34">
        <v>14</v>
      </c>
      <c r="C2427" s="34">
        <v>119</v>
      </c>
      <c r="D2427" s="34">
        <v>9</v>
      </c>
      <c r="E2427" s="179">
        <v>43557</v>
      </c>
      <c r="F2427" s="190">
        <v>5249</v>
      </c>
      <c r="G2427" s="34">
        <v>7429</v>
      </c>
      <c r="H2427" s="180">
        <v>7072</v>
      </c>
      <c r="I2427" s="34"/>
      <c r="J2427" s="193"/>
      <c r="K2427" s="182"/>
      <c r="L2427" s="182"/>
      <c r="M2427" s="182"/>
      <c r="N2427" s="182"/>
    </row>
    <row r="2428" spans="1:14" ht="15.75" customHeight="1" x14ac:dyDescent="0.3">
      <c r="A2428" s="34">
        <v>2427</v>
      </c>
      <c r="B2428" s="34">
        <v>15</v>
      </c>
      <c r="C2428" s="34">
        <v>120</v>
      </c>
      <c r="D2428" s="34">
        <v>9</v>
      </c>
      <c r="E2428" s="179">
        <v>43557</v>
      </c>
      <c r="F2428" s="190">
        <v>5231</v>
      </c>
      <c r="G2428" s="34">
        <v>8068</v>
      </c>
      <c r="H2428" s="180">
        <v>7603</v>
      </c>
      <c r="I2428" s="34"/>
      <c r="J2428" s="193"/>
      <c r="K2428" s="182"/>
      <c r="L2428" s="182"/>
      <c r="M2428" s="182"/>
      <c r="N2428" s="182"/>
    </row>
    <row r="2429" spans="1:14" ht="15.75" customHeight="1" x14ac:dyDescent="0.3">
      <c r="A2429" s="34">
        <v>2428</v>
      </c>
      <c r="B2429" s="34">
        <v>16</v>
      </c>
      <c r="C2429" s="34">
        <v>120</v>
      </c>
      <c r="D2429" s="34">
        <v>9</v>
      </c>
      <c r="E2429" s="179">
        <v>43557</v>
      </c>
      <c r="F2429" s="190">
        <v>5280</v>
      </c>
      <c r="G2429" s="34">
        <v>8098</v>
      </c>
      <c r="H2429" s="180">
        <v>7633</v>
      </c>
      <c r="I2429" s="34"/>
      <c r="J2429" s="193"/>
      <c r="K2429" s="182"/>
      <c r="L2429" s="182"/>
      <c r="M2429" s="182"/>
      <c r="N2429" s="182"/>
    </row>
    <row r="2430" spans="1:14" ht="15.75" customHeight="1" x14ac:dyDescent="0.3">
      <c r="A2430" s="34">
        <v>2429</v>
      </c>
      <c r="B2430" s="34">
        <v>17</v>
      </c>
      <c r="C2430" s="34">
        <v>121</v>
      </c>
      <c r="D2430" s="34">
        <v>9</v>
      </c>
      <c r="E2430" s="179">
        <v>43557</v>
      </c>
      <c r="F2430" s="190">
        <v>5275</v>
      </c>
      <c r="G2430" s="34">
        <v>6774</v>
      </c>
      <c r="H2430" s="180">
        <v>6534</v>
      </c>
      <c r="I2430" s="34"/>
      <c r="J2430" s="193"/>
      <c r="K2430" s="182"/>
      <c r="L2430" s="182"/>
      <c r="M2430" s="182"/>
      <c r="N2430" s="182"/>
    </row>
    <row r="2431" spans="1:14" ht="15.75" customHeight="1" x14ac:dyDescent="0.3">
      <c r="A2431" s="34">
        <v>2430</v>
      </c>
      <c r="B2431" s="34">
        <v>18</v>
      </c>
      <c r="C2431" s="34">
        <v>121</v>
      </c>
      <c r="D2431" s="34">
        <v>9</v>
      </c>
      <c r="E2431" s="179">
        <v>43557</v>
      </c>
      <c r="F2431" s="190">
        <v>5205</v>
      </c>
      <c r="G2431" s="34">
        <v>6808</v>
      </c>
      <c r="H2431" s="180">
        <v>6554</v>
      </c>
      <c r="I2431" s="34"/>
      <c r="J2431" s="193"/>
      <c r="K2431" s="182"/>
      <c r="L2431" s="182"/>
      <c r="M2431" s="182"/>
      <c r="N2431" s="182"/>
    </row>
    <row r="2432" spans="1:14" ht="15.75" customHeight="1" x14ac:dyDescent="0.3">
      <c r="A2432" s="34">
        <v>2431</v>
      </c>
      <c r="B2432" s="34">
        <v>19</v>
      </c>
      <c r="C2432" s="34">
        <v>127</v>
      </c>
      <c r="D2432" s="34">
        <v>9</v>
      </c>
      <c r="E2432" s="179">
        <v>43557</v>
      </c>
      <c r="F2432" s="190">
        <v>5229</v>
      </c>
      <c r="G2432" s="34">
        <v>7405</v>
      </c>
      <c r="H2432" s="180">
        <v>6981</v>
      </c>
      <c r="I2432" s="34"/>
      <c r="J2432" s="193"/>
      <c r="K2432" s="182"/>
      <c r="L2432" s="182"/>
      <c r="M2432" s="182"/>
      <c r="N2432" s="182"/>
    </row>
    <row r="2433" spans="1:14" ht="15.75" customHeight="1" x14ac:dyDescent="0.3">
      <c r="A2433" s="34">
        <v>2432</v>
      </c>
      <c r="B2433" s="34">
        <v>20</v>
      </c>
      <c r="C2433" s="34">
        <v>127</v>
      </c>
      <c r="D2433" s="34">
        <v>9</v>
      </c>
      <c r="E2433" s="179">
        <v>43557</v>
      </c>
      <c r="F2433" s="190">
        <v>5190</v>
      </c>
      <c r="G2433" s="34">
        <v>7603</v>
      </c>
      <c r="H2433" s="180">
        <v>7152</v>
      </c>
      <c r="I2433" s="34"/>
      <c r="J2433" s="193"/>
      <c r="K2433" s="182"/>
      <c r="L2433" s="182"/>
      <c r="M2433" s="182"/>
      <c r="N2433" s="182"/>
    </row>
    <row r="2434" spans="1:14" ht="15.75" customHeight="1" x14ac:dyDescent="0.3">
      <c r="A2434" s="34">
        <v>2433</v>
      </c>
      <c r="B2434" s="34">
        <v>21</v>
      </c>
      <c r="C2434" s="34">
        <v>128</v>
      </c>
      <c r="D2434" s="34">
        <v>9</v>
      </c>
      <c r="E2434" s="179">
        <v>43557</v>
      </c>
      <c r="F2434" s="190">
        <v>5224</v>
      </c>
      <c r="G2434" s="34">
        <v>6682</v>
      </c>
      <c r="H2434" s="180">
        <v>6461</v>
      </c>
      <c r="I2434" s="34"/>
      <c r="J2434" s="193"/>
      <c r="K2434" s="182"/>
      <c r="L2434" s="182"/>
      <c r="M2434" s="182"/>
      <c r="N2434" s="182"/>
    </row>
    <row r="2435" spans="1:14" ht="15.75" customHeight="1" x14ac:dyDescent="0.3">
      <c r="A2435" s="34">
        <v>2434</v>
      </c>
      <c r="B2435" s="34">
        <v>22</v>
      </c>
      <c r="C2435" s="34">
        <v>128</v>
      </c>
      <c r="D2435" s="34">
        <v>9</v>
      </c>
      <c r="E2435" s="179">
        <v>43557</v>
      </c>
      <c r="F2435" s="190">
        <v>5276</v>
      </c>
      <c r="G2435" s="34">
        <v>6859</v>
      </c>
      <c r="H2435" s="180">
        <v>6615</v>
      </c>
      <c r="I2435" s="34"/>
      <c r="J2435" s="193"/>
      <c r="K2435" s="182"/>
      <c r="L2435" s="182"/>
      <c r="M2435" s="182"/>
      <c r="N2435" s="182"/>
    </row>
    <row r="2436" spans="1:14" ht="15.75" customHeight="1" x14ac:dyDescent="0.3">
      <c r="A2436" s="34">
        <v>2435</v>
      </c>
      <c r="B2436" s="34">
        <v>23</v>
      </c>
      <c r="C2436" s="34">
        <v>132</v>
      </c>
      <c r="D2436" s="34">
        <v>9</v>
      </c>
      <c r="E2436" s="179">
        <v>43557</v>
      </c>
      <c r="F2436" s="190">
        <v>5261</v>
      </c>
      <c r="G2436" s="34">
        <v>7964</v>
      </c>
      <c r="H2436" s="180">
        <v>7360</v>
      </c>
      <c r="I2436" s="34"/>
      <c r="J2436" s="193"/>
      <c r="K2436" s="182"/>
      <c r="L2436" s="182"/>
      <c r="M2436" s="182"/>
      <c r="N2436" s="182"/>
    </row>
    <row r="2437" spans="1:14" ht="15.75" customHeight="1" x14ac:dyDescent="0.3">
      <c r="A2437" s="34">
        <v>2436</v>
      </c>
      <c r="B2437" s="34">
        <v>24</v>
      </c>
      <c r="C2437" s="34">
        <v>132</v>
      </c>
      <c r="D2437" s="34">
        <v>9</v>
      </c>
      <c r="E2437" s="179">
        <v>43557</v>
      </c>
      <c r="F2437" s="190">
        <v>5196</v>
      </c>
      <c r="G2437" s="34">
        <v>8109</v>
      </c>
      <c r="H2437" s="180">
        <v>7466</v>
      </c>
      <c r="I2437" s="34"/>
      <c r="J2437" s="193"/>
      <c r="K2437" s="182"/>
      <c r="L2437" s="182"/>
      <c r="M2437" s="182"/>
      <c r="N2437" s="182"/>
    </row>
    <row r="2438" spans="1:14" ht="15.75" customHeight="1" x14ac:dyDescent="0.3">
      <c r="A2438" s="34">
        <v>2437</v>
      </c>
      <c r="B2438" s="34">
        <v>25</v>
      </c>
      <c r="C2438" s="34">
        <v>135</v>
      </c>
      <c r="D2438" s="34">
        <v>9</v>
      </c>
      <c r="E2438" s="179">
        <v>43557</v>
      </c>
      <c r="F2438" s="190">
        <v>5238</v>
      </c>
      <c r="G2438" s="34">
        <v>7994</v>
      </c>
      <c r="H2438" s="180">
        <v>7497</v>
      </c>
      <c r="I2438" s="34"/>
      <c r="J2438" s="193"/>
      <c r="K2438" s="182"/>
      <c r="L2438" s="182"/>
      <c r="M2438" s="182"/>
      <c r="N2438" s="182"/>
    </row>
    <row r="2439" spans="1:14" ht="15.75" customHeight="1" x14ac:dyDescent="0.3">
      <c r="A2439" s="34">
        <v>2438</v>
      </c>
      <c r="B2439" s="34">
        <v>26</v>
      </c>
      <c r="C2439" s="34">
        <v>135</v>
      </c>
      <c r="D2439" s="34">
        <v>9</v>
      </c>
      <c r="E2439" s="179">
        <v>43557</v>
      </c>
      <c r="F2439" s="190">
        <v>5207</v>
      </c>
      <c r="G2439" s="34">
        <v>8157</v>
      </c>
      <c r="H2439" s="180">
        <v>7612</v>
      </c>
      <c r="I2439" s="34"/>
      <c r="J2439" s="193"/>
      <c r="K2439" s="182"/>
      <c r="L2439" s="182"/>
      <c r="M2439" s="182"/>
      <c r="N2439" s="182"/>
    </row>
    <row r="2440" spans="1:14" ht="15.75" customHeight="1" x14ac:dyDescent="0.3">
      <c r="A2440" s="34">
        <v>2439</v>
      </c>
      <c r="B2440" s="34">
        <v>27</v>
      </c>
      <c r="C2440" s="34">
        <v>136</v>
      </c>
      <c r="D2440" s="34">
        <v>9</v>
      </c>
      <c r="E2440" s="179">
        <v>43557</v>
      </c>
      <c r="F2440" s="190">
        <v>5236</v>
      </c>
      <c r="G2440" s="34">
        <v>7688</v>
      </c>
      <c r="H2440" s="180">
        <v>7206</v>
      </c>
      <c r="I2440" s="34"/>
      <c r="J2440" s="193"/>
      <c r="K2440" s="182"/>
      <c r="L2440" s="182"/>
      <c r="M2440" s="182"/>
      <c r="N2440" s="182"/>
    </row>
    <row r="2441" spans="1:14" ht="15.75" customHeight="1" x14ac:dyDescent="0.3">
      <c r="A2441" s="34">
        <v>2440</v>
      </c>
      <c r="B2441" s="34">
        <v>28</v>
      </c>
      <c r="C2441" s="34">
        <v>136</v>
      </c>
      <c r="D2441" s="34">
        <v>9</v>
      </c>
      <c r="E2441" s="179">
        <v>43557</v>
      </c>
      <c r="F2441" s="190">
        <v>5216</v>
      </c>
      <c r="G2441" s="34">
        <v>7664</v>
      </c>
      <c r="H2441" s="180">
        <v>7185</v>
      </c>
      <c r="I2441" s="34"/>
      <c r="J2441" s="193"/>
      <c r="K2441" s="182"/>
      <c r="L2441" s="182"/>
      <c r="M2441" s="182"/>
      <c r="N2441" s="182"/>
    </row>
    <row r="2442" spans="1:14" ht="15.75" customHeight="1" x14ac:dyDescent="0.3">
      <c r="A2442" s="34">
        <v>2441</v>
      </c>
      <c r="B2442" s="34">
        <v>29</v>
      </c>
      <c r="C2442" s="34">
        <v>137</v>
      </c>
      <c r="D2442" s="34">
        <v>9</v>
      </c>
      <c r="E2442" s="179">
        <v>43557</v>
      </c>
      <c r="F2442" s="190">
        <v>5292</v>
      </c>
      <c r="G2442" s="34">
        <v>7470</v>
      </c>
      <c r="H2442" s="180">
        <v>7124</v>
      </c>
      <c r="I2442" s="34"/>
      <c r="J2442" s="193"/>
      <c r="K2442" s="182"/>
      <c r="L2442" s="182"/>
      <c r="M2442" s="182"/>
      <c r="N2442" s="182"/>
    </row>
    <row r="2443" spans="1:14" ht="15.75" customHeight="1" x14ac:dyDescent="0.3">
      <c r="A2443" s="34">
        <v>2442</v>
      </c>
      <c r="B2443" s="34">
        <v>30</v>
      </c>
      <c r="C2443" s="34">
        <v>137</v>
      </c>
      <c r="D2443" s="34">
        <v>9</v>
      </c>
      <c r="E2443" s="179">
        <v>43557</v>
      </c>
      <c r="F2443" s="190">
        <v>5244</v>
      </c>
      <c r="G2443" s="34">
        <v>7477</v>
      </c>
      <c r="H2443" s="180">
        <v>7125</v>
      </c>
      <c r="I2443" s="34"/>
      <c r="J2443" s="193"/>
      <c r="K2443" s="182"/>
      <c r="L2443" s="182"/>
      <c r="M2443" s="182"/>
      <c r="N2443" s="182"/>
    </row>
    <row r="2444" spans="1:14" ht="15.75" customHeight="1" x14ac:dyDescent="0.3">
      <c r="A2444" s="34">
        <v>2443</v>
      </c>
      <c r="B2444" s="34">
        <v>31</v>
      </c>
      <c r="C2444" s="34">
        <v>138</v>
      </c>
      <c r="D2444" s="34">
        <v>9</v>
      </c>
      <c r="E2444" s="179">
        <v>43557</v>
      </c>
      <c r="F2444" s="190">
        <v>5227</v>
      </c>
      <c r="G2444" s="34">
        <v>8547</v>
      </c>
      <c r="H2444" s="180">
        <v>7899</v>
      </c>
      <c r="I2444" s="34"/>
      <c r="J2444" s="193"/>
      <c r="K2444" s="182"/>
      <c r="L2444" s="182"/>
      <c r="M2444" s="182"/>
      <c r="N2444" s="182"/>
    </row>
    <row r="2445" spans="1:14" ht="15.75" customHeight="1" x14ac:dyDescent="0.3">
      <c r="A2445" s="34">
        <v>2444</v>
      </c>
      <c r="B2445" s="34">
        <v>32</v>
      </c>
      <c r="C2445" s="34">
        <v>138</v>
      </c>
      <c r="D2445" s="34">
        <v>9</v>
      </c>
      <c r="E2445" s="179">
        <v>43557</v>
      </c>
      <c r="F2445" s="190">
        <v>5214</v>
      </c>
      <c r="G2445" s="34">
        <v>8533</v>
      </c>
      <c r="H2445" s="180">
        <v>7897</v>
      </c>
      <c r="I2445" s="34"/>
      <c r="J2445" s="193"/>
      <c r="K2445" s="182"/>
      <c r="L2445" s="182"/>
      <c r="M2445" s="182"/>
      <c r="N2445" s="182"/>
    </row>
    <row r="2446" spans="1:14" ht="15.75" customHeight="1" x14ac:dyDescent="0.3">
      <c r="A2446" s="34">
        <v>2445</v>
      </c>
      <c r="B2446" s="34">
        <v>33</v>
      </c>
      <c r="C2446" s="34">
        <v>140</v>
      </c>
      <c r="D2446" s="34">
        <v>9</v>
      </c>
      <c r="E2446" s="179">
        <v>43557</v>
      </c>
      <c r="F2446" s="190">
        <v>5203</v>
      </c>
      <c r="G2446" s="34">
        <v>7435</v>
      </c>
      <c r="H2446" s="180">
        <v>7081</v>
      </c>
      <c r="I2446" s="34"/>
      <c r="J2446" s="193"/>
      <c r="K2446" s="182"/>
      <c r="L2446" s="182"/>
      <c r="M2446" s="182"/>
      <c r="N2446" s="182"/>
    </row>
    <row r="2447" spans="1:14" ht="15.75" customHeight="1" x14ac:dyDescent="0.3">
      <c r="A2447" s="34">
        <v>2446</v>
      </c>
      <c r="B2447" s="34">
        <v>34</v>
      </c>
      <c r="C2447" s="34">
        <v>140</v>
      </c>
      <c r="D2447" s="34">
        <v>9</v>
      </c>
      <c r="E2447" s="179">
        <v>43557</v>
      </c>
      <c r="F2447" s="190">
        <v>5191</v>
      </c>
      <c r="G2447" s="34">
        <v>7468</v>
      </c>
      <c r="H2447" s="180">
        <v>7106</v>
      </c>
      <c r="I2447" s="34"/>
      <c r="J2447" s="193"/>
      <c r="K2447" s="182"/>
      <c r="L2447" s="182"/>
      <c r="M2447" s="182"/>
      <c r="N2447" s="182"/>
    </row>
    <row r="2448" spans="1:14" ht="15.75" customHeight="1" x14ac:dyDescent="0.3">
      <c r="A2448" s="34">
        <v>2447</v>
      </c>
      <c r="B2448" s="34">
        <v>35</v>
      </c>
      <c r="C2448" s="34">
        <v>141</v>
      </c>
      <c r="D2448" s="34">
        <v>9</v>
      </c>
      <c r="E2448" s="179">
        <v>43557</v>
      </c>
      <c r="F2448" s="190">
        <v>5280</v>
      </c>
      <c r="G2448" s="34">
        <v>7675</v>
      </c>
      <c r="H2448" s="180">
        <v>7272</v>
      </c>
      <c r="I2448" s="34"/>
      <c r="J2448" s="193"/>
      <c r="K2448" s="182"/>
      <c r="L2448" s="182"/>
      <c r="M2448" s="182"/>
      <c r="N2448" s="182"/>
    </row>
    <row r="2449" spans="1:14" ht="15.75" customHeight="1" x14ac:dyDescent="0.3">
      <c r="A2449" s="34">
        <v>2448</v>
      </c>
      <c r="B2449" s="34">
        <v>36</v>
      </c>
      <c r="C2449" s="34">
        <v>141</v>
      </c>
      <c r="D2449" s="34">
        <v>9</v>
      </c>
      <c r="E2449" s="179">
        <v>43557</v>
      </c>
      <c r="F2449" s="190">
        <v>5219</v>
      </c>
      <c r="G2449" s="34">
        <v>7660</v>
      </c>
      <c r="H2449" s="180">
        <v>7255</v>
      </c>
      <c r="I2449" s="34"/>
      <c r="J2449" s="193"/>
      <c r="K2449" s="182"/>
      <c r="L2449" s="182"/>
      <c r="M2449" s="182"/>
      <c r="N2449" s="182"/>
    </row>
    <row r="2450" spans="1:14" ht="15.75" customHeight="1" x14ac:dyDescent="0.3">
      <c r="A2450" s="34">
        <v>2449</v>
      </c>
      <c r="B2450" s="34">
        <v>37</v>
      </c>
      <c r="C2450" s="34">
        <v>142</v>
      </c>
      <c r="D2450" s="34">
        <v>9</v>
      </c>
      <c r="E2450" s="179">
        <v>43557</v>
      </c>
      <c r="F2450" s="190">
        <v>5225</v>
      </c>
      <c r="G2450" s="34">
        <v>8434</v>
      </c>
      <c r="H2450" s="180">
        <v>7877</v>
      </c>
      <c r="I2450" s="34"/>
      <c r="J2450" s="193"/>
      <c r="K2450" s="182"/>
      <c r="L2450" s="182"/>
      <c r="M2450" s="182"/>
      <c r="N2450" s="182"/>
    </row>
    <row r="2451" spans="1:14" ht="15.75" customHeight="1" x14ac:dyDescent="0.3">
      <c r="A2451" s="34">
        <v>2450</v>
      </c>
      <c r="B2451" s="34">
        <v>38</v>
      </c>
      <c r="C2451" s="34">
        <v>142</v>
      </c>
      <c r="D2451" s="34">
        <v>9</v>
      </c>
      <c r="E2451" s="179">
        <v>43557</v>
      </c>
      <c r="F2451" s="190">
        <v>5241</v>
      </c>
      <c r="G2451" s="34">
        <v>8731</v>
      </c>
      <c r="H2451" s="180">
        <v>8123</v>
      </c>
      <c r="I2451" s="34"/>
      <c r="J2451" s="193"/>
      <c r="K2451" s="182"/>
      <c r="L2451" s="182"/>
      <c r="M2451" s="182"/>
      <c r="N2451" s="182"/>
    </row>
    <row r="2452" spans="1:14" ht="15.75" customHeight="1" x14ac:dyDescent="0.3">
      <c r="A2452" s="34">
        <v>2451</v>
      </c>
      <c r="B2452" s="34">
        <v>39</v>
      </c>
      <c r="C2452" s="34">
        <v>144</v>
      </c>
      <c r="D2452" s="34">
        <v>9</v>
      </c>
      <c r="E2452" s="179">
        <v>43557</v>
      </c>
      <c r="F2452" s="190">
        <v>5245</v>
      </c>
      <c r="G2452" s="34">
        <v>9084</v>
      </c>
      <c r="H2452" s="180">
        <v>8383</v>
      </c>
      <c r="I2452" s="34"/>
      <c r="J2452" s="193"/>
      <c r="K2452" s="182"/>
      <c r="L2452" s="182"/>
      <c r="M2452" s="182"/>
      <c r="N2452" s="182"/>
    </row>
    <row r="2453" spans="1:14" ht="15.75" customHeight="1" x14ac:dyDescent="0.3">
      <c r="A2453" s="34">
        <v>2452</v>
      </c>
      <c r="B2453" s="34">
        <v>40</v>
      </c>
      <c r="C2453" s="34">
        <v>144</v>
      </c>
      <c r="D2453" s="34">
        <v>9</v>
      </c>
      <c r="E2453" s="179">
        <v>43557</v>
      </c>
      <c r="F2453" s="190">
        <v>5216</v>
      </c>
      <c r="G2453" s="34">
        <v>9172</v>
      </c>
      <c r="H2453" s="180">
        <v>8450</v>
      </c>
      <c r="I2453" s="34"/>
      <c r="J2453" s="193"/>
      <c r="K2453" s="182"/>
      <c r="L2453" s="182"/>
      <c r="M2453" s="182"/>
      <c r="N2453" s="182"/>
    </row>
    <row r="2454" spans="1:14" ht="15.75" customHeight="1" x14ac:dyDescent="0.3">
      <c r="A2454" s="34">
        <v>2453</v>
      </c>
      <c r="B2454" s="34">
        <v>41</v>
      </c>
      <c r="C2454" s="34">
        <v>145</v>
      </c>
      <c r="D2454" s="34">
        <v>9</v>
      </c>
      <c r="E2454" s="179">
        <v>43557</v>
      </c>
      <c r="F2454" s="190">
        <v>5264</v>
      </c>
      <c r="G2454" s="34">
        <v>7783</v>
      </c>
      <c r="H2454" s="180">
        <v>7237</v>
      </c>
      <c r="I2454" s="34"/>
      <c r="J2454" s="193"/>
      <c r="K2454" s="182"/>
      <c r="L2454" s="182"/>
      <c r="M2454" s="182"/>
      <c r="N2454" s="182"/>
    </row>
    <row r="2455" spans="1:14" ht="15.75" customHeight="1" x14ac:dyDescent="0.3">
      <c r="A2455" s="34">
        <v>2454</v>
      </c>
      <c r="B2455" s="34">
        <v>42</v>
      </c>
      <c r="C2455" s="34">
        <v>145</v>
      </c>
      <c r="D2455" s="34">
        <v>9</v>
      </c>
      <c r="E2455" s="179">
        <v>43557</v>
      </c>
      <c r="F2455" s="190">
        <v>5270</v>
      </c>
      <c r="G2455" s="34">
        <v>7843</v>
      </c>
      <c r="H2455" s="180">
        <v>7300</v>
      </c>
      <c r="I2455" s="34"/>
      <c r="J2455" s="193"/>
      <c r="K2455" s="182"/>
      <c r="L2455" s="182"/>
      <c r="M2455" s="182"/>
      <c r="N2455" s="182"/>
    </row>
    <row r="2456" spans="1:14" ht="15.75" customHeight="1" x14ac:dyDescent="0.3">
      <c r="A2456" s="34">
        <v>2455</v>
      </c>
      <c r="B2456" s="34">
        <v>43</v>
      </c>
      <c r="C2456" s="34">
        <v>146</v>
      </c>
      <c r="D2456" s="34">
        <v>9</v>
      </c>
      <c r="E2456" s="179">
        <v>43557</v>
      </c>
      <c r="F2456" s="190">
        <v>5211</v>
      </c>
      <c r="G2456" s="34">
        <v>7561</v>
      </c>
      <c r="H2456" s="180">
        <v>7183</v>
      </c>
      <c r="I2456" s="34"/>
      <c r="J2456" s="193"/>
      <c r="K2456" s="182"/>
      <c r="L2456" s="182"/>
      <c r="M2456" s="182"/>
      <c r="N2456" s="182"/>
    </row>
    <row r="2457" spans="1:14" ht="15.75" customHeight="1" x14ac:dyDescent="0.3">
      <c r="A2457" s="34">
        <v>2456</v>
      </c>
      <c r="B2457" s="34">
        <v>44</v>
      </c>
      <c r="C2457" s="34">
        <v>146</v>
      </c>
      <c r="D2457" s="34">
        <v>9</v>
      </c>
      <c r="E2457" s="179">
        <v>43557</v>
      </c>
      <c r="F2457" s="190">
        <v>5218</v>
      </c>
      <c r="G2457" s="34">
        <v>7631</v>
      </c>
      <c r="H2457" s="180">
        <v>7237</v>
      </c>
      <c r="I2457" s="34"/>
      <c r="J2457" s="193"/>
      <c r="K2457" s="182"/>
      <c r="L2457" s="182"/>
      <c r="M2457" s="182"/>
      <c r="N2457" s="182"/>
    </row>
    <row r="2458" spans="1:14" ht="15.75" customHeight="1" x14ac:dyDescent="0.3">
      <c r="A2458" s="34">
        <v>2457</v>
      </c>
      <c r="B2458" s="34">
        <v>45</v>
      </c>
      <c r="C2458" s="34">
        <v>149</v>
      </c>
      <c r="D2458" s="34">
        <v>9</v>
      </c>
      <c r="E2458" s="179">
        <v>43557</v>
      </c>
      <c r="F2458" s="190">
        <v>5211</v>
      </c>
      <c r="G2458" s="34">
        <v>8042</v>
      </c>
      <c r="H2458" s="180">
        <v>7536</v>
      </c>
      <c r="I2458" s="34"/>
      <c r="J2458" s="193"/>
      <c r="K2458" s="182"/>
      <c r="L2458" s="182"/>
      <c r="M2458" s="182"/>
      <c r="N2458" s="182"/>
    </row>
    <row r="2459" spans="1:14" ht="15.75" customHeight="1" x14ac:dyDescent="0.3">
      <c r="A2459" s="34">
        <v>2458</v>
      </c>
      <c r="B2459" s="34">
        <v>46</v>
      </c>
      <c r="C2459" s="34">
        <v>149</v>
      </c>
      <c r="D2459" s="34">
        <v>9</v>
      </c>
      <c r="E2459" s="179">
        <v>43557</v>
      </c>
      <c r="F2459" s="190">
        <v>5260</v>
      </c>
      <c r="G2459" s="34">
        <v>8029</v>
      </c>
      <c r="H2459" s="180">
        <v>7540</v>
      </c>
      <c r="I2459" s="34"/>
      <c r="J2459" s="193"/>
      <c r="K2459" s="182"/>
      <c r="L2459" s="182"/>
      <c r="M2459" s="182"/>
      <c r="N2459" s="182"/>
    </row>
    <row r="2460" spans="1:14" ht="15.75" customHeight="1" x14ac:dyDescent="0.3">
      <c r="A2460" s="34">
        <v>2459</v>
      </c>
      <c r="B2460" s="34">
        <v>47</v>
      </c>
      <c r="C2460" s="34">
        <v>151</v>
      </c>
      <c r="D2460" s="34">
        <v>9</v>
      </c>
      <c r="E2460" s="179">
        <v>43557</v>
      </c>
      <c r="F2460" s="190">
        <v>5258</v>
      </c>
      <c r="G2460" s="34">
        <v>8107</v>
      </c>
      <c r="H2460" s="180">
        <v>7628</v>
      </c>
      <c r="I2460" s="34"/>
      <c r="J2460" s="193"/>
      <c r="K2460" s="182"/>
      <c r="L2460" s="182"/>
      <c r="M2460" s="182"/>
      <c r="N2460" s="182"/>
    </row>
    <row r="2461" spans="1:14" ht="15.75" customHeight="1" x14ac:dyDescent="0.3">
      <c r="A2461" s="34">
        <v>2460</v>
      </c>
      <c r="B2461" s="34">
        <v>48</v>
      </c>
      <c r="C2461" s="34">
        <v>151</v>
      </c>
      <c r="D2461" s="34">
        <v>9</v>
      </c>
      <c r="E2461" s="179">
        <v>43557</v>
      </c>
      <c r="F2461" s="190">
        <v>5245</v>
      </c>
      <c r="G2461" s="34">
        <v>8451</v>
      </c>
      <c r="H2461" s="180">
        <v>7913</v>
      </c>
      <c r="I2461" s="34"/>
      <c r="J2461" s="193"/>
      <c r="K2461" s="182"/>
      <c r="L2461" s="182"/>
      <c r="M2461" s="182"/>
      <c r="N2461" s="182"/>
    </row>
    <row r="2462" spans="1:14" ht="15.75" customHeight="1" x14ac:dyDescent="0.3">
      <c r="A2462" s="34">
        <v>2461</v>
      </c>
      <c r="B2462" s="34">
        <v>49</v>
      </c>
      <c r="C2462" s="34">
        <v>160</v>
      </c>
      <c r="D2462" s="34">
        <v>9</v>
      </c>
      <c r="E2462" s="179">
        <v>43557</v>
      </c>
      <c r="F2462" s="190">
        <v>5203</v>
      </c>
      <c r="G2462" s="34">
        <v>7406</v>
      </c>
      <c r="H2462" s="180">
        <v>7062</v>
      </c>
      <c r="I2462" s="34"/>
      <c r="J2462" s="193"/>
      <c r="K2462" s="182"/>
      <c r="L2462" s="182"/>
      <c r="M2462" s="182"/>
      <c r="N2462" s="182"/>
    </row>
    <row r="2463" spans="1:14" ht="15.75" customHeight="1" x14ac:dyDescent="0.3">
      <c r="A2463" s="34">
        <v>2462</v>
      </c>
      <c r="B2463" s="34">
        <v>50</v>
      </c>
      <c r="C2463" s="34">
        <v>160</v>
      </c>
      <c r="D2463" s="34">
        <v>9</v>
      </c>
      <c r="E2463" s="179">
        <v>43557</v>
      </c>
      <c r="F2463" s="190">
        <v>5251</v>
      </c>
      <c r="G2463" s="34">
        <v>7611</v>
      </c>
      <c r="H2463" s="180">
        <v>7241</v>
      </c>
      <c r="I2463" s="34"/>
      <c r="J2463" s="193"/>
      <c r="K2463" s="182"/>
      <c r="L2463" s="182"/>
      <c r="M2463" s="182"/>
      <c r="N2463" s="182"/>
    </row>
    <row r="2464" spans="1:14" ht="15.75" customHeight="1" x14ac:dyDescent="0.3">
      <c r="A2464" s="34">
        <v>2463</v>
      </c>
      <c r="B2464" s="34">
        <v>51</v>
      </c>
      <c r="C2464" s="34">
        <v>173</v>
      </c>
      <c r="D2464" s="34">
        <v>9</v>
      </c>
      <c r="E2464" s="179">
        <v>43557</v>
      </c>
      <c r="F2464" s="190">
        <v>5234</v>
      </c>
      <c r="G2464" s="34">
        <v>8144</v>
      </c>
      <c r="H2464" s="180">
        <v>7689</v>
      </c>
      <c r="I2464" s="34"/>
      <c r="J2464" s="193"/>
      <c r="K2464" s="182"/>
      <c r="L2464" s="182"/>
      <c r="M2464" s="182"/>
      <c r="N2464" s="182"/>
    </row>
    <row r="2465" spans="1:14" ht="15.75" customHeight="1" x14ac:dyDescent="0.3">
      <c r="A2465" s="34">
        <v>2464</v>
      </c>
      <c r="B2465" s="34">
        <v>52</v>
      </c>
      <c r="C2465" s="34">
        <v>173</v>
      </c>
      <c r="D2465" s="34">
        <v>9</v>
      </c>
      <c r="E2465" s="179">
        <v>43557</v>
      </c>
      <c r="F2465" s="190">
        <v>5234</v>
      </c>
      <c r="G2465" s="34">
        <v>7963</v>
      </c>
      <c r="H2465" s="180">
        <v>7534</v>
      </c>
      <c r="I2465" s="34"/>
      <c r="J2465" s="193"/>
      <c r="K2465" s="182"/>
      <c r="L2465" s="182"/>
      <c r="M2465" s="182"/>
      <c r="N2465" s="182"/>
    </row>
    <row r="2466" spans="1:14" ht="15.75" customHeight="1" x14ac:dyDescent="0.3">
      <c r="A2466" s="34">
        <v>2465</v>
      </c>
      <c r="B2466" s="34">
        <v>53</v>
      </c>
      <c r="C2466" s="34">
        <v>174</v>
      </c>
      <c r="D2466" s="34">
        <v>9</v>
      </c>
      <c r="E2466" s="179">
        <v>43557</v>
      </c>
      <c r="F2466" s="190">
        <v>5232</v>
      </c>
      <c r="G2466" s="34">
        <v>8269</v>
      </c>
      <c r="H2466" s="180">
        <v>7768</v>
      </c>
      <c r="I2466" s="34"/>
      <c r="J2466" s="193"/>
      <c r="K2466" s="182"/>
      <c r="L2466" s="182"/>
      <c r="M2466" s="182"/>
      <c r="N2466" s="182"/>
    </row>
    <row r="2467" spans="1:14" ht="15.75" customHeight="1" x14ac:dyDescent="0.3">
      <c r="A2467" s="34">
        <v>2466</v>
      </c>
      <c r="B2467" s="34">
        <v>54</v>
      </c>
      <c r="C2467" s="34">
        <v>174</v>
      </c>
      <c r="D2467" s="34">
        <v>9</v>
      </c>
      <c r="E2467" s="179">
        <v>43557</v>
      </c>
      <c r="F2467" s="190">
        <v>5271</v>
      </c>
      <c r="G2467" s="34">
        <v>8144</v>
      </c>
      <c r="H2467" s="180">
        <v>7671</v>
      </c>
      <c r="I2467" s="34"/>
      <c r="J2467" s="193"/>
      <c r="K2467" s="182"/>
      <c r="L2467" s="182"/>
      <c r="M2467" s="182"/>
      <c r="N2467" s="182"/>
    </row>
    <row r="2468" spans="1:14" ht="15.75" customHeight="1" x14ac:dyDescent="0.3">
      <c r="A2468" s="34">
        <v>2467</v>
      </c>
      <c r="B2468" s="34">
        <v>55</v>
      </c>
      <c r="C2468" s="34">
        <v>175</v>
      </c>
      <c r="D2468" s="34">
        <v>9</v>
      </c>
      <c r="E2468" s="179">
        <v>43557</v>
      </c>
      <c r="F2468" s="190">
        <v>5269</v>
      </c>
      <c r="G2468" s="34">
        <v>8052</v>
      </c>
      <c r="H2468" s="180">
        <v>7600</v>
      </c>
      <c r="I2468" s="34"/>
      <c r="J2468" s="193"/>
      <c r="K2468" s="182"/>
      <c r="L2468" s="182"/>
      <c r="M2468" s="182"/>
      <c r="N2468" s="182"/>
    </row>
    <row r="2469" spans="1:14" ht="15.75" customHeight="1" x14ac:dyDescent="0.3">
      <c r="A2469" s="34">
        <v>2468</v>
      </c>
      <c r="B2469" s="34">
        <v>56</v>
      </c>
      <c r="C2469" s="34">
        <v>175</v>
      </c>
      <c r="D2469" s="34">
        <v>9</v>
      </c>
      <c r="E2469" s="179">
        <v>43557</v>
      </c>
      <c r="F2469" s="190">
        <v>5254</v>
      </c>
      <c r="G2469" s="34">
        <v>8149</v>
      </c>
      <c r="H2469" s="180">
        <v>7669</v>
      </c>
      <c r="I2469" s="34"/>
      <c r="J2469" s="193"/>
      <c r="K2469" s="182"/>
      <c r="L2469" s="182"/>
      <c r="M2469" s="182"/>
      <c r="N2469" s="182"/>
    </row>
    <row r="2470" spans="1:14" ht="15.75" customHeight="1" x14ac:dyDescent="0.3">
      <c r="A2470" s="34">
        <v>2469</v>
      </c>
      <c r="B2470" s="34">
        <v>57</v>
      </c>
      <c r="C2470" s="34">
        <v>177</v>
      </c>
      <c r="D2470" s="34">
        <v>9</v>
      </c>
      <c r="E2470" s="179">
        <v>43557</v>
      </c>
      <c r="F2470" s="190">
        <v>5257</v>
      </c>
      <c r="G2470" s="34">
        <v>7315</v>
      </c>
      <c r="H2470" s="180">
        <v>6951</v>
      </c>
      <c r="I2470" s="34"/>
      <c r="J2470" s="193"/>
      <c r="K2470" s="182"/>
      <c r="L2470" s="182"/>
      <c r="M2470" s="182"/>
      <c r="N2470" s="182"/>
    </row>
    <row r="2471" spans="1:14" ht="15.75" customHeight="1" x14ac:dyDescent="0.3">
      <c r="A2471" s="34">
        <v>2470</v>
      </c>
      <c r="B2471" s="34">
        <v>58</v>
      </c>
      <c r="C2471" s="34">
        <v>177</v>
      </c>
      <c r="D2471" s="34">
        <v>9</v>
      </c>
      <c r="E2471" s="179">
        <v>43557</v>
      </c>
      <c r="F2471" s="190">
        <v>5320</v>
      </c>
      <c r="G2471" s="34">
        <v>7257</v>
      </c>
      <c r="H2471" s="180">
        <v>6909</v>
      </c>
      <c r="I2471" s="34"/>
      <c r="J2471" s="193"/>
      <c r="K2471" s="182"/>
      <c r="L2471" s="182"/>
      <c r="M2471" s="182"/>
      <c r="N2471" s="182"/>
    </row>
    <row r="2472" spans="1:14" ht="15.75" customHeight="1" x14ac:dyDescent="0.3">
      <c r="A2472" s="34">
        <v>2471</v>
      </c>
      <c r="B2472" s="34">
        <v>59</v>
      </c>
      <c r="C2472" s="34">
        <v>179</v>
      </c>
      <c r="D2472" s="34">
        <v>9</v>
      </c>
      <c r="E2472" s="179">
        <v>43557</v>
      </c>
      <c r="F2472" s="190">
        <v>5278</v>
      </c>
      <c r="G2472" s="34">
        <v>7522</v>
      </c>
      <c r="H2472" s="180">
        <v>7064</v>
      </c>
      <c r="I2472" s="34"/>
      <c r="J2472" s="193"/>
      <c r="K2472" s="182"/>
      <c r="L2472" s="182"/>
      <c r="M2472" s="182"/>
      <c r="N2472" s="182"/>
    </row>
    <row r="2473" spans="1:14" ht="15.75" customHeight="1" x14ac:dyDescent="0.3">
      <c r="A2473" s="34">
        <v>2472</v>
      </c>
      <c r="B2473" s="34">
        <v>60</v>
      </c>
      <c r="C2473" s="34">
        <v>179</v>
      </c>
      <c r="D2473" s="34">
        <v>9</v>
      </c>
      <c r="E2473" s="179">
        <v>43557</v>
      </c>
      <c r="F2473" s="190">
        <v>5220</v>
      </c>
      <c r="G2473" s="34">
        <v>7458</v>
      </c>
      <c r="H2473" s="180">
        <v>7005</v>
      </c>
      <c r="I2473" s="34"/>
      <c r="J2473" s="193"/>
      <c r="K2473" s="182"/>
      <c r="L2473" s="182"/>
      <c r="M2473" s="182"/>
      <c r="N2473" s="182"/>
    </row>
    <row r="2474" spans="1:14" ht="15.75" customHeight="1" x14ac:dyDescent="0.3">
      <c r="A2474" s="34">
        <v>2473</v>
      </c>
      <c r="B2474" s="34">
        <v>61</v>
      </c>
      <c r="C2474" s="34">
        <v>180</v>
      </c>
      <c r="D2474" s="34">
        <v>9</v>
      </c>
      <c r="E2474" s="179">
        <v>43557</v>
      </c>
      <c r="F2474" s="190">
        <v>5212</v>
      </c>
      <c r="G2474" s="34">
        <v>8230</v>
      </c>
      <c r="H2474" s="180">
        <v>7740</v>
      </c>
      <c r="I2474" s="34"/>
      <c r="J2474" s="193"/>
      <c r="K2474" s="182"/>
      <c r="L2474" s="182"/>
      <c r="M2474" s="182"/>
      <c r="N2474" s="182"/>
    </row>
    <row r="2475" spans="1:14" ht="15.75" customHeight="1" x14ac:dyDescent="0.3">
      <c r="A2475" s="34">
        <v>2474</v>
      </c>
      <c r="B2475" s="34">
        <v>62</v>
      </c>
      <c r="C2475" s="34">
        <v>180</v>
      </c>
      <c r="D2475" s="34">
        <v>9</v>
      </c>
      <c r="E2475" s="179">
        <v>43557</v>
      </c>
      <c r="F2475" s="190">
        <v>5209</v>
      </c>
      <c r="G2475" s="34">
        <v>8108</v>
      </c>
      <c r="H2475" s="180">
        <v>7629</v>
      </c>
      <c r="I2475" s="34"/>
      <c r="J2475" s="193"/>
      <c r="K2475" s="182"/>
      <c r="L2475" s="182"/>
      <c r="M2475" s="182"/>
      <c r="N2475" s="182"/>
    </row>
    <row r="2476" spans="1:14" ht="15.75" customHeight="1" x14ac:dyDescent="0.3">
      <c r="A2476" s="34">
        <v>2475</v>
      </c>
      <c r="B2476" s="34">
        <v>63</v>
      </c>
      <c r="C2476" s="34">
        <v>184</v>
      </c>
      <c r="D2476" s="34">
        <v>9</v>
      </c>
      <c r="E2476" s="179">
        <v>43557</v>
      </c>
      <c r="F2476" s="190">
        <v>5214</v>
      </c>
      <c r="G2476" s="34">
        <v>7922</v>
      </c>
      <c r="H2476" s="180">
        <v>7290</v>
      </c>
      <c r="I2476" s="34"/>
      <c r="J2476" s="193"/>
      <c r="K2476" s="182"/>
      <c r="L2476" s="182"/>
      <c r="M2476" s="182"/>
      <c r="N2476" s="182"/>
    </row>
    <row r="2477" spans="1:14" ht="15.75" customHeight="1" x14ac:dyDescent="0.3">
      <c r="A2477" s="34">
        <v>2476</v>
      </c>
      <c r="B2477" s="34">
        <v>64</v>
      </c>
      <c r="C2477" s="34">
        <v>184</v>
      </c>
      <c r="D2477" s="34">
        <v>9</v>
      </c>
      <c r="E2477" s="179">
        <v>43557</v>
      </c>
      <c r="F2477" s="190">
        <v>5232</v>
      </c>
      <c r="G2477" s="34">
        <v>8133</v>
      </c>
      <c r="H2477" s="180">
        <v>7455</v>
      </c>
      <c r="I2477" s="34"/>
      <c r="J2477" s="193"/>
      <c r="K2477" s="182"/>
      <c r="L2477" s="182"/>
      <c r="M2477" s="182"/>
      <c r="N2477" s="182"/>
    </row>
    <row r="2478" spans="1:14" ht="15.75" customHeight="1" x14ac:dyDescent="0.3">
      <c r="A2478" s="34">
        <v>2477</v>
      </c>
      <c r="B2478" s="34">
        <v>65</v>
      </c>
      <c r="C2478" s="34">
        <v>190</v>
      </c>
      <c r="D2478" s="34">
        <v>9</v>
      </c>
      <c r="E2478" s="179">
        <v>43557</v>
      </c>
      <c r="F2478" s="190">
        <v>5215</v>
      </c>
      <c r="G2478" s="34">
        <v>8280</v>
      </c>
      <c r="H2478" s="180">
        <v>7746</v>
      </c>
      <c r="I2478" s="34"/>
      <c r="J2478" s="193"/>
      <c r="K2478" s="182"/>
      <c r="L2478" s="182"/>
      <c r="M2478" s="182"/>
      <c r="N2478" s="182"/>
    </row>
    <row r="2479" spans="1:14" ht="15.75" customHeight="1" x14ac:dyDescent="0.3">
      <c r="A2479" s="34">
        <v>2478</v>
      </c>
      <c r="B2479" s="34">
        <v>66</v>
      </c>
      <c r="C2479" s="34">
        <v>190</v>
      </c>
      <c r="D2479" s="34">
        <v>9</v>
      </c>
      <c r="E2479" s="179">
        <v>43557</v>
      </c>
      <c r="F2479" s="190">
        <v>5279</v>
      </c>
      <c r="G2479" s="34">
        <v>8673</v>
      </c>
      <c r="H2479" s="180">
        <v>9084</v>
      </c>
      <c r="I2479" s="34"/>
      <c r="J2479" s="193"/>
      <c r="K2479" s="182"/>
      <c r="L2479" s="182"/>
      <c r="M2479" s="182"/>
      <c r="N2479" s="182"/>
    </row>
    <row r="2480" spans="1:14" ht="15.75" customHeight="1" x14ac:dyDescent="0.3">
      <c r="A2480" s="34">
        <v>2479</v>
      </c>
      <c r="B2480" s="34">
        <v>67</v>
      </c>
      <c r="C2480" s="34">
        <v>191</v>
      </c>
      <c r="D2480" s="34">
        <v>9</v>
      </c>
      <c r="E2480" s="179">
        <v>43557</v>
      </c>
      <c r="F2480" s="190">
        <v>5217</v>
      </c>
      <c r="G2480" s="34">
        <v>7707</v>
      </c>
      <c r="H2480" s="180">
        <v>7304</v>
      </c>
      <c r="I2480" s="34"/>
      <c r="J2480" s="193"/>
      <c r="K2480" s="182"/>
      <c r="L2480" s="182"/>
      <c r="M2480" s="182"/>
      <c r="N2480" s="182"/>
    </row>
    <row r="2481" spans="1:14" ht="15.75" customHeight="1" x14ac:dyDescent="0.3">
      <c r="A2481" s="34">
        <v>2480</v>
      </c>
      <c r="B2481" s="34">
        <v>68</v>
      </c>
      <c r="C2481" s="34">
        <v>191</v>
      </c>
      <c r="D2481" s="34">
        <v>9</v>
      </c>
      <c r="E2481" s="179">
        <v>43557</v>
      </c>
      <c r="F2481" s="190">
        <v>5288</v>
      </c>
      <c r="G2481" s="34">
        <v>7923</v>
      </c>
      <c r="H2481" s="180">
        <v>7497</v>
      </c>
      <c r="I2481" s="34"/>
      <c r="J2481" s="193"/>
      <c r="K2481" s="182"/>
      <c r="L2481" s="182"/>
      <c r="M2481" s="182"/>
      <c r="N2481" s="182"/>
    </row>
    <row r="2482" spans="1:14" ht="15.75" customHeight="1" x14ac:dyDescent="0.3">
      <c r="A2482" s="34">
        <v>2481</v>
      </c>
      <c r="B2482" s="34">
        <v>69</v>
      </c>
      <c r="C2482" s="34">
        <v>192</v>
      </c>
      <c r="D2482" s="34">
        <v>9</v>
      </c>
      <c r="E2482" s="179">
        <v>43557</v>
      </c>
      <c r="F2482" s="190">
        <v>5248</v>
      </c>
      <c r="G2482" s="34">
        <v>7661</v>
      </c>
      <c r="H2482" s="180">
        <v>7293</v>
      </c>
      <c r="I2482" s="34"/>
      <c r="J2482" s="193"/>
      <c r="K2482" s="182"/>
      <c r="L2482" s="182"/>
      <c r="M2482" s="182"/>
      <c r="N2482" s="182"/>
    </row>
    <row r="2483" spans="1:14" ht="15.75" customHeight="1" x14ac:dyDescent="0.3">
      <c r="A2483" s="34">
        <v>2482</v>
      </c>
      <c r="B2483" s="34">
        <v>70</v>
      </c>
      <c r="C2483" s="34">
        <v>192</v>
      </c>
      <c r="D2483" s="34">
        <v>9</v>
      </c>
      <c r="E2483" s="179">
        <v>43557</v>
      </c>
      <c r="F2483" s="190">
        <v>5266</v>
      </c>
      <c r="G2483" s="34">
        <v>7721</v>
      </c>
      <c r="H2483" s="180">
        <v>7343</v>
      </c>
      <c r="I2483" s="34"/>
      <c r="J2483" s="193"/>
      <c r="K2483" s="182"/>
      <c r="L2483" s="182"/>
      <c r="M2483" s="182"/>
      <c r="N2483" s="182"/>
    </row>
    <row r="2484" spans="1:14" ht="15.75" customHeight="1" x14ac:dyDescent="0.3">
      <c r="A2484" s="34">
        <v>2483</v>
      </c>
      <c r="B2484" s="34">
        <v>71</v>
      </c>
      <c r="C2484" s="34">
        <v>195</v>
      </c>
      <c r="D2484" s="34">
        <v>9</v>
      </c>
      <c r="E2484" s="179">
        <v>43557</v>
      </c>
      <c r="F2484" s="190">
        <v>5256</v>
      </c>
      <c r="G2484" s="34">
        <v>7257</v>
      </c>
      <c r="H2484" s="180">
        <v>6984</v>
      </c>
      <c r="I2484" s="34"/>
      <c r="J2484" s="193"/>
      <c r="K2484" s="182"/>
      <c r="L2484" s="182"/>
      <c r="M2484" s="182"/>
      <c r="N2484" s="182"/>
    </row>
    <row r="2485" spans="1:14" ht="15.75" customHeight="1" x14ac:dyDescent="0.3">
      <c r="A2485" s="34">
        <v>2484</v>
      </c>
      <c r="B2485" s="34">
        <v>72</v>
      </c>
      <c r="C2485" s="34">
        <v>195</v>
      </c>
      <c r="D2485" s="34">
        <v>9</v>
      </c>
      <c r="E2485" s="179">
        <v>43557</v>
      </c>
      <c r="F2485" s="190">
        <v>5223</v>
      </c>
      <c r="G2485" s="34">
        <v>7291</v>
      </c>
      <c r="H2485" s="180">
        <v>7016</v>
      </c>
      <c r="I2485" s="34"/>
      <c r="J2485" s="193"/>
      <c r="K2485" s="182"/>
      <c r="L2485" s="182"/>
      <c r="M2485" s="182"/>
      <c r="N2485" s="182"/>
    </row>
    <row r="2486" spans="1:14" ht="15.75" customHeight="1" x14ac:dyDescent="0.3">
      <c r="A2486" s="34">
        <v>2485</v>
      </c>
      <c r="B2486" s="34">
        <v>73</v>
      </c>
      <c r="C2486" s="34">
        <v>208</v>
      </c>
      <c r="D2486" s="34">
        <v>9</v>
      </c>
      <c r="E2486" s="179">
        <v>43557</v>
      </c>
      <c r="F2486" s="190">
        <v>5203</v>
      </c>
      <c r="G2486" s="34">
        <v>7643</v>
      </c>
      <c r="H2486" s="180">
        <v>7301</v>
      </c>
      <c r="I2486" s="34"/>
      <c r="J2486" s="193"/>
      <c r="K2486" s="182"/>
      <c r="L2486" s="182"/>
      <c r="M2486" s="182"/>
      <c r="N2486" s="182"/>
    </row>
    <row r="2487" spans="1:14" ht="15.75" customHeight="1" x14ac:dyDescent="0.3">
      <c r="A2487" s="34">
        <v>2486</v>
      </c>
      <c r="B2487" s="34">
        <v>74</v>
      </c>
      <c r="C2487" s="34">
        <v>208</v>
      </c>
      <c r="D2487" s="34">
        <v>9</v>
      </c>
      <c r="E2487" s="179">
        <v>43557</v>
      </c>
      <c r="F2487" s="190">
        <v>5309</v>
      </c>
      <c r="G2487" s="34">
        <v>7689</v>
      </c>
      <c r="H2487" s="180">
        <v>7350</v>
      </c>
      <c r="I2487" s="34"/>
      <c r="J2487" s="193"/>
      <c r="K2487" s="182"/>
      <c r="L2487" s="182"/>
      <c r="M2487" s="182"/>
      <c r="N2487" s="182"/>
    </row>
    <row r="2488" spans="1:14" ht="15.75" customHeight="1" x14ac:dyDescent="0.3">
      <c r="A2488" s="34">
        <v>2487</v>
      </c>
      <c r="B2488" s="34">
        <v>75</v>
      </c>
      <c r="C2488" s="34">
        <v>220</v>
      </c>
      <c r="D2488" s="34">
        <v>9</v>
      </c>
      <c r="E2488" s="179">
        <v>43557</v>
      </c>
      <c r="F2488" s="190">
        <v>5226</v>
      </c>
      <c r="G2488" s="34">
        <v>6618</v>
      </c>
      <c r="H2488" s="180">
        <v>7227</v>
      </c>
      <c r="I2488" s="34"/>
      <c r="J2488" s="193"/>
      <c r="K2488" s="182"/>
      <c r="L2488" s="182"/>
      <c r="M2488" s="182"/>
      <c r="N2488" s="182"/>
    </row>
    <row r="2489" spans="1:14" ht="15.75" customHeight="1" x14ac:dyDescent="0.3">
      <c r="A2489" s="34">
        <v>2488</v>
      </c>
      <c r="B2489" s="34">
        <v>76</v>
      </c>
      <c r="C2489" s="34">
        <v>220</v>
      </c>
      <c r="D2489" s="34">
        <v>9</v>
      </c>
      <c r="E2489" s="179">
        <v>43557</v>
      </c>
      <c r="F2489" s="190">
        <v>5239</v>
      </c>
      <c r="G2489" s="34">
        <v>7611</v>
      </c>
      <c r="H2489" s="180">
        <v>7212</v>
      </c>
      <c r="I2489" s="34"/>
      <c r="J2489" s="193"/>
      <c r="K2489" s="182"/>
      <c r="L2489" s="182"/>
      <c r="M2489" s="182"/>
      <c r="N2489" s="182"/>
    </row>
    <row r="2490" spans="1:14" ht="15.75" customHeight="1" x14ac:dyDescent="0.3">
      <c r="A2490" s="34">
        <v>2489</v>
      </c>
      <c r="B2490" s="34">
        <v>77</v>
      </c>
      <c r="C2490" s="34">
        <v>221</v>
      </c>
      <c r="D2490" s="34">
        <v>9</v>
      </c>
      <c r="E2490" s="179">
        <v>43557</v>
      </c>
      <c r="F2490" s="190">
        <v>5212</v>
      </c>
      <c r="G2490" s="34">
        <v>8053</v>
      </c>
      <c r="H2490" s="180">
        <v>7632</v>
      </c>
      <c r="I2490" s="34"/>
      <c r="J2490" s="193"/>
      <c r="K2490" s="182"/>
      <c r="L2490" s="182"/>
      <c r="M2490" s="182"/>
      <c r="N2490" s="182"/>
    </row>
    <row r="2491" spans="1:14" ht="15.75" customHeight="1" x14ac:dyDescent="0.3">
      <c r="A2491" s="34">
        <v>2490</v>
      </c>
      <c r="B2491" s="34">
        <v>78</v>
      </c>
      <c r="C2491" s="34">
        <v>221</v>
      </c>
      <c r="D2491" s="34">
        <v>9</v>
      </c>
      <c r="E2491" s="179">
        <v>43557</v>
      </c>
      <c r="F2491" s="190">
        <v>5245</v>
      </c>
      <c r="G2491" s="34">
        <v>8050</v>
      </c>
      <c r="H2491" s="180">
        <v>7635</v>
      </c>
      <c r="I2491" s="34"/>
      <c r="J2491" s="193"/>
      <c r="K2491" s="182"/>
      <c r="L2491" s="182"/>
      <c r="M2491" s="182"/>
      <c r="N2491" s="182"/>
    </row>
    <row r="2492" spans="1:14" ht="15.75" customHeight="1" x14ac:dyDescent="0.3">
      <c r="A2492" s="34">
        <v>2491</v>
      </c>
      <c r="B2492" s="34">
        <v>79</v>
      </c>
      <c r="C2492" s="34">
        <v>222</v>
      </c>
      <c r="D2492" s="34">
        <v>9</v>
      </c>
      <c r="E2492" s="179">
        <v>43557</v>
      </c>
      <c r="F2492" s="190">
        <v>5242</v>
      </c>
      <c r="G2492" s="34">
        <v>7952</v>
      </c>
      <c r="H2492" s="180">
        <v>7555</v>
      </c>
      <c r="I2492" s="34"/>
      <c r="J2492" s="193"/>
      <c r="K2492" s="182"/>
      <c r="L2492" s="182"/>
      <c r="M2492" s="182"/>
      <c r="N2492" s="182"/>
    </row>
    <row r="2493" spans="1:14" ht="15.75" customHeight="1" x14ac:dyDescent="0.3">
      <c r="A2493" s="34">
        <v>2492</v>
      </c>
      <c r="B2493" s="34">
        <v>80</v>
      </c>
      <c r="C2493" s="34">
        <v>222</v>
      </c>
      <c r="D2493" s="34">
        <v>9</v>
      </c>
      <c r="E2493" s="179">
        <v>43557</v>
      </c>
      <c r="F2493" s="190">
        <v>5245</v>
      </c>
      <c r="G2493" s="34">
        <v>8027</v>
      </c>
      <c r="H2493" s="180">
        <v>7618</v>
      </c>
      <c r="I2493" s="34"/>
      <c r="J2493" s="193"/>
      <c r="K2493" s="182"/>
      <c r="L2493" s="182"/>
      <c r="M2493" s="182"/>
      <c r="N2493" s="182"/>
    </row>
    <row r="2494" spans="1:14" ht="15.75" customHeight="1" x14ac:dyDescent="0.3">
      <c r="A2494" s="34">
        <v>2493</v>
      </c>
      <c r="B2494" s="34">
        <v>81</v>
      </c>
      <c r="C2494" s="34">
        <v>232</v>
      </c>
      <c r="D2494" s="34">
        <v>9</v>
      </c>
      <c r="E2494" s="179">
        <v>43557</v>
      </c>
      <c r="F2494" s="190">
        <v>5180</v>
      </c>
      <c r="G2494" s="34">
        <v>8220</v>
      </c>
      <c r="H2494" s="180">
        <v>7745</v>
      </c>
      <c r="I2494" s="34"/>
      <c r="J2494" s="193"/>
      <c r="K2494" s="182"/>
      <c r="L2494" s="182"/>
      <c r="M2494" s="182"/>
      <c r="N2494" s="182"/>
    </row>
    <row r="2495" spans="1:14" ht="15.75" customHeight="1" x14ac:dyDescent="0.3">
      <c r="A2495" s="34">
        <v>2494</v>
      </c>
      <c r="B2495" s="34">
        <v>82</v>
      </c>
      <c r="C2495" s="34">
        <v>232</v>
      </c>
      <c r="D2495" s="34">
        <v>9</v>
      </c>
      <c r="E2495" s="179">
        <v>43557</v>
      </c>
      <c r="F2495" s="190">
        <v>5194</v>
      </c>
      <c r="G2495" s="34">
        <v>8108</v>
      </c>
      <c r="H2495" s="180">
        <v>7654</v>
      </c>
      <c r="I2495" s="34"/>
      <c r="J2495" s="193"/>
      <c r="K2495" s="182"/>
      <c r="L2495" s="182"/>
      <c r="M2495" s="182"/>
      <c r="N2495" s="182"/>
    </row>
    <row r="2496" spans="1:14" ht="15.75" customHeight="1" x14ac:dyDescent="0.3">
      <c r="A2496" s="34">
        <v>2495</v>
      </c>
      <c r="B2496" s="34">
        <v>83</v>
      </c>
      <c r="C2496" s="34">
        <v>234</v>
      </c>
      <c r="D2496" s="34">
        <v>9</v>
      </c>
      <c r="E2496" s="179">
        <v>43557</v>
      </c>
      <c r="F2496" s="190">
        <v>5294</v>
      </c>
      <c r="G2496" s="34">
        <v>8420</v>
      </c>
      <c r="H2496" s="180">
        <v>7944</v>
      </c>
      <c r="I2496" s="34"/>
      <c r="J2496" s="193"/>
      <c r="K2496" s="182"/>
      <c r="L2496" s="182"/>
      <c r="M2496" s="182"/>
      <c r="N2496" s="182"/>
    </row>
    <row r="2497" spans="1:14" ht="15.75" customHeight="1" x14ac:dyDescent="0.3">
      <c r="A2497" s="34">
        <v>2496</v>
      </c>
      <c r="B2497" s="34">
        <v>84</v>
      </c>
      <c r="C2497" s="34">
        <v>234</v>
      </c>
      <c r="D2497" s="34">
        <v>9</v>
      </c>
      <c r="E2497" s="179">
        <v>43557</v>
      </c>
      <c r="F2497" s="190">
        <v>5375</v>
      </c>
      <c r="G2497" s="34">
        <v>8545</v>
      </c>
      <c r="H2497" s="180">
        <v>8067</v>
      </c>
      <c r="I2497" s="34"/>
      <c r="J2497" s="193"/>
      <c r="K2497" s="182"/>
      <c r="L2497" s="182"/>
      <c r="M2497" s="182"/>
      <c r="N2497" s="182"/>
    </row>
    <row r="2498" spans="1:14" ht="15.75" customHeight="1" x14ac:dyDescent="0.3">
      <c r="A2498" s="34">
        <v>2497</v>
      </c>
      <c r="B2498" s="34">
        <v>85</v>
      </c>
      <c r="C2498" s="34">
        <v>236</v>
      </c>
      <c r="D2498" s="34">
        <v>9</v>
      </c>
      <c r="E2498" s="179">
        <v>43557</v>
      </c>
      <c r="F2498" s="190">
        <v>5253</v>
      </c>
      <c r="G2498" s="34">
        <v>7991</v>
      </c>
      <c r="H2498" s="180">
        <v>7589</v>
      </c>
      <c r="I2498" s="34"/>
      <c r="J2498" s="193"/>
      <c r="K2498" s="182"/>
      <c r="L2498" s="182"/>
      <c r="M2498" s="182"/>
      <c r="N2498" s="182"/>
    </row>
    <row r="2499" spans="1:14" ht="15.75" customHeight="1" x14ac:dyDescent="0.3">
      <c r="A2499" s="34">
        <v>2498</v>
      </c>
      <c r="B2499" s="34">
        <v>86</v>
      </c>
      <c r="C2499" s="34">
        <v>236</v>
      </c>
      <c r="D2499" s="34">
        <v>9</v>
      </c>
      <c r="E2499" s="179">
        <v>43557</v>
      </c>
      <c r="F2499" s="190">
        <v>5281</v>
      </c>
      <c r="G2499" s="34">
        <v>8010</v>
      </c>
      <c r="H2499" s="180">
        <v>7610</v>
      </c>
      <c r="I2499" s="34"/>
      <c r="J2499" s="193"/>
      <c r="K2499" s="182"/>
      <c r="L2499" s="182"/>
      <c r="M2499" s="182"/>
      <c r="N2499" s="182"/>
    </row>
    <row r="2500" spans="1:14" ht="15.75" customHeight="1" x14ac:dyDescent="0.3">
      <c r="A2500" s="34">
        <v>2499</v>
      </c>
      <c r="B2500" s="34">
        <v>87</v>
      </c>
      <c r="C2500" s="34">
        <v>238</v>
      </c>
      <c r="D2500" s="34">
        <v>9</v>
      </c>
      <c r="E2500" s="179">
        <v>43557</v>
      </c>
      <c r="F2500" s="190">
        <v>5250</v>
      </c>
      <c r="G2500" s="34">
        <v>8178</v>
      </c>
      <c r="H2500" s="180">
        <v>7769</v>
      </c>
      <c r="I2500" s="34"/>
      <c r="J2500" s="193"/>
      <c r="K2500" s="182"/>
      <c r="L2500" s="182"/>
      <c r="M2500" s="182"/>
      <c r="N2500" s="182"/>
    </row>
    <row r="2501" spans="1:14" ht="15.75" customHeight="1" x14ac:dyDescent="0.3">
      <c r="A2501" s="34">
        <v>2500</v>
      </c>
      <c r="B2501" s="34">
        <v>88</v>
      </c>
      <c r="C2501" s="34">
        <v>238</v>
      </c>
      <c r="D2501" s="34">
        <v>9</v>
      </c>
      <c r="E2501" s="179">
        <v>43557</v>
      </c>
      <c r="F2501" s="190">
        <v>5241</v>
      </c>
      <c r="G2501" s="34">
        <v>8106</v>
      </c>
      <c r="H2501" s="180">
        <v>7712</v>
      </c>
      <c r="I2501" s="34"/>
      <c r="J2501" s="193"/>
      <c r="K2501" s="182"/>
      <c r="L2501" s="182"/>
      <c r="M2501" s="182"/>
      <c r="N2501" s="182"/>
    </row>
    <row r="2502" spans="1:14" ht="15.75" customHeight="1" x14ac:dyDescent="0.3">
      <c r="A2502" s="34">
        <v>2501</v>
      </c>
      <c r="B2502" s="34">
        <v>89</v>
      </c>
      <c r="C2502" s="34">
        <v>240</v>
      </c>
      <c r="D2502" s="34">
        <v>9</v>
      </c>
      <c r="E2502" s="179">
        <v>43557</v>
      </c>
      <c r="F2502" s="190">
        <v>5188</v>
      </c>
      <c r="G2502" s="34">
        <v>7744</v>
      </c>
      <c r="H2502" s="180">
        <v>7365</v>
      </c>
      <c r="I2502" s="34"/>
      <c r="J2502" s="193"/>
      <c r="K2502" s="182"/>
      <c r="L2502" s="182"/>
      <c r="M2502" s="182"/>
      <c r="N2502" s="182"/>
    </row>
    <row r="2503" spans="1:14" ht="15.75" customHeight="1" x14ac:dyDescent="0.3">
      <c r="A2503" s="34">
        <v>2502</v>
      </c>
      <c r="B2503" s="34">
        <v>90</v>
      </c>
      <c r="C2503" s="34">
        <v>240</v>
      </c>
      <c r="D2503" s="34">
        <v>9</v>
      </c>
      <c r="E2503" s="179">
        <v>43557</v>
      </c>
      <c r="F2503" s="190">
        <v>5202</v>
      </c>
      <c r="G2503" s="34">
        <v>7815</v>
      </c>
      <c r="H2503" s="180">
        <v>7430</v>
      </c>
      <c r="I2503" s="34"/>
      <c r="J2503" s="193"/>
      <c r="K2503" s="182"/>
      <c r="L2503" s="182"/>
      <c r="M2503" s="182"/>
      <c r="N2503" s="182"/>
    </row>
    <row r="2504" spans="1:14" ht="15.75" customHeight="1" x14ac:dyDescent="0.3">
      <c r="A2504" s="34">
        <v>2503</v>
      </c>
      <c r="B2504" s="34">
        <v>91</v>
      </c>
      <c r="C2504" s="34">
        <v>242</v>
      </c>
      <c r="D2504" s="34">
        <v>9</v>
      </c>
      <c r="E2504" s="179">
        <v>43557</v>
      </c>
      <c r="F2504" s="190">
        <v>5252</v>
      </c>
      <c r="G2504" s="34">
        <v>8102</v>
      </c>
      <c r="H2504" s="180">
        <v>7614</v>
      </c>
      <c r="I2504" s="34"/>
      <c r="J2504" s="193"/>
      <c r="K2504" s="182"/>
      <c r="L2504" s="182"/>
      <c r="M2504" s="182"/>
      <c r="N2504" s="182"/>
    </row>
    <row r="2505" spans="1:14" ht="15.75" customHeight="1" x14ac:dyDescent="0.3">
      <c r="A2505" s="34">
        <v>2504</v>
      </c>
      <c r="B2505" s="34">
        <v>92</v>
      </c>
      <c r="C2505" s="34">
        <v>242</v>
      </c>
      <c r="D2505" s="34">
        <v>9</v>
      </c>
      <c r="E2505" s="179">
        <v>43557</v>
      </c>
      <c r="F2505" s="190">
        <v>5241</v>
      </c>
      <c r="G2505" s="34">
        <v>7899</v>
      </c>
      <c r="H2505" s="180">
        <v>7427</v>
      </c>
      <c r="I2505" s="34"/>
      <c r="J2505" s="193"/>
      <c r="K2505" s="182"/>
      <c r="L2505" s="182"/>
      <c r="M2505" s="182"/>
      <c r="N2505" s="182"/>
    </row>
    <row r="2506" spans="1:14" ht="15.75" customHeight="1" x14ac:dyDescent="0.3">
      <c r="A2506" s="34">
        <v>2505</v>
      </c>
      <c r="B2506" s="34">
        <v>93</v>
      </c>
      <c r="C2506" s="34">
        <v>252</v>
      </c>
      <c r="D2506" s="34">
        <v>9</v>
      </c>
      <c r="E2506" s="179">
        <v>43557</v>
      </c>
      <c r="F2506" s="190">
        <v>5234</v>
      </c>
      <c r="G2506" s="34">
        <v>8229</v>
      </c>
      <c r="H2506" s="180">
        <v>7743</v>
      </c>
      <c r="I2506" s="34"/>
      <c r="J2506" s="193"/>
      <c r="K2506" s="182"/>
      <c r="L2506" s="182"/>
      <c r="M2506" s="182"/>
      <c r="N2506" s="182"/>
    </row>
    <row r="2507" spans="1:14" ht="15.75" customHeight="1" x14ac:dyDescent="0.3">
      <c r="A2507" s="34">
        <v>2506</v>
      </c>
      <c r="B2507" s="34">
        <v>94</v>
      </c>
      <c r="C2507" s="34">
        <v>252</v>
      </c>
      <c r="D2507" s="34">
        <v>9</v>
      </c>
      <c r="E2507" s="179">
        <v>43557</v>
      </c>
      <c r="F2507" s="190">
        <v>5218</v>
      </c>
      <c r="G2507" s="34">
        <v>8438</v>
      </c>
      <c r="H2507" s="180">
        <v>7924</v>
      </c>
      <c r="I2507" s="34"/>
      <c r="J2507" s="193"/>
      <c r="K2507" s="182"/>
      <c r="L2507" s="182"/>
      <c r="M2507" s="182"/>
      <c r="N2507" s="182"/>
    </row>
    <row r="2508" spans="1:14" ht="15.75" customHeight="1" x14ac:dyDescent="0.3">
      <c r="A2508" s="34">
        <v>2507</v>
      </c>
      <c r="B2508" s="34">
        <v>95</v>
      </c>
      <c r="C2508" s="34">
        <v>254</v>
      </c>
      <c r="D2508" s="34">
        <v>9</v>
      </c>
      <c r="E2508" s="179">
        <v>43557</v>
      </c>
      <c r="F2508" s="190">
        <v>5232</v>
      </c>
      <c r="G2508" s="34">
        <v>6852</v>
      </c>
      <c r="H2508" s="180">
        <v>6622</v>
      </c>
      <c r="I2508" s="34"/>
      <c r="J2508" s="193"/>
      <c r="K2508" s="182"/>
      <c r="L2508" s="182"/>
      <c r="M2508" s="182"/>
      <c r="N2508" s="182"/>
    </row>
    <row r="2509" spans="1:14" ht="15.75" customHeight="1" x14ac:dyDescent="0.3">
      <c r="A2509" s="34">
        <v>2508</v>
      </c>
      <c r="B2509" s="34">
        <v>96</v>
      </c>
      <c r="C2509" s="34">
        <v>254</v>
      </c>
      <c r="D2509" s="34">
        <v>9</v>
      </c>
      <c r="E2509" s="179">
        <v>43557</v>
      </c>
      <c r="F2509" s="190">
        <v>5242</v>
      </c>
      <c r="G2509" s="34">
        <v>6727</v>
      </c>
      <c r="H2509" s="180">
        <v>6515</v>
      </c>
      <c r="I2509" s="34"/>
      <c r="J2509" s="193"/>
      <c r="K2509" s="182"/>
      <c r="L2509" s="182"/>
      <c r="M2509" s="182"/>
      <c r="N2509" s="182"/>
    </row>
    <row r="2510" spans="1:14" ht="15.75" customHeight="1" x14ac:dyDescent="0.3">
      <c r="A2510" s="34">
        <v>2509</v>
      </c>
      <c r="B2510" s="34">
        <v>97</v>
      </c>
      <c r="C2510" s="34">
        <v>258</v>
      </c>
      <c r="D2510" s="34">
        <v>9</v>
      </c>
      <c r="E2510" s="179">
        <v>43557</v>
      </c>
      <c r="F2510" s="190">
        <v>5287</v>
      </c>
      <c r="G2510" s="34">
        <v>7678</v>
      </c>
      <c r="H2510" s="180">
        <v>7222</v>
      </c>
      <c r="I2510" s="34"/>
      <c r="J2510" s="193"/>
      <c r="K2510" s="182"/>
      <c r="L2510" s="182"/>
      <c r="M2510" s="182"/>
      <c r="N2510" s="182"/>
    </row>
    <row r="2511" spans="1:14" ht="15.75" customHeight="1" x14ac:dyDescent="0.3">
      <c r="A2511" s="34">
        <v>2510</v>
      </c>
      <c r="B2511" s="34">
        <v>98</v>
      </c>
      <c r="C2511" s="34">
        <v>258</v>
      </c>
      <c r="D2511" s="34">
        <v>9</v>
      </c>
      <c r="E2511" s="179">
        <v>43557</v>
      </c>
      <c r="F2511" s="190">
        <v>5252</v>
      </c>
      <c r="G2511" s="34">
        <v>7823</v>
      </c>
      <c r="H2511" s="180">
        <v>7330</v>
      </c>
      <c r="I2511" s="34"/>
      <c r="J2511" s="193"/>
      <c r="K2511" s="182"/>
      <c r="L2511" s="182"/>
      <c r="M2511" s="182"/>
      <c r="N2511" s="182"/>
    </row>
    <row r="2512" spans="1:14" ht="15.75" customHeight="1" x14ac:dyDescent="0.3">
      <c r="A2512" s="34">
        <v>2511</v>
      </c>
      <c r="B2512" s="34">
        <v>99</v>
      </c>
      <c r="C2512" s="34">
        <v>266</v>
      </c>
      <c r="D2512" s="34">
        <v>9</v>
      </c>
      <c r="E2512" s="179">
        <v>43557</v>
      </c>
      <c r="F2512" s="190">
        <v>5182</v>
      </c>
      <c r="G2512" s="34">
        <v>8132</v>
      </c>
      <c r="H2512" s="180">
        <v>7720</v>
      </c>
      <c r="I2512" s="34"/>
      <c r="J2512" s="193"/>
      <c r="K2512" s="182"/>
      <c r="L2512" s="182"/>
      <c r="M2512" s="182"/>
      <c r="N2512" s="182"/>
    </row>
    <row r="2513" spans="1:14" ht="15.75" customHeight="1" x14ac:dyDescent="0.3">
      <c r="A2513" s="34">
        <v>2512</v>
      </c>
      <c r="B2513" s="34">
        <v>100</v>
      </c>
      <c r="C2513" s="34">
        <v>266</v>
      </c>
      <c r="D2513" s="34">
        <v>9</v>
      </c>
      <c r="E2513" s="179">
        <v>43557</v>
      </c>
      <c r="F2513" s="190">
        <v>5209</v>
      </c>
      <c r="G2513" s="34">
        <v>8231</v>
      </c>
      <c r="H2513" s="180">
        <v>7813</v>
      </c>
      <c r="I2513" s="34"/>
      <c r="J2513" s="193"/>
      <c r="K2513" s="182"/>
      <c r="L2513" s="182"/>
      <c r="M2513" s="182"/>
      <c r="N2513" s="182"/>
    </row>
    <row r="2514" spans="1:14" ht="15.75" customHeight="1" x14ac:dyDescent="0.3">
      <c r="A2514" s="34">
        <v>2513</v>
      </c>
      <c r="B2514" s="34">
        <v>101</v>
      </c>
      <c r="C2514" s="34">
        <v>267</v>
      </c>
      <c r="D2514" s="34">
        <v>9</v>
      </c>
      <c r="E2514" s="179">
        <v>43557</v>
      </c>
      <c r="F2514" s="190">
        <v>5208</v>
      </c>
      <c r="G2514" s="34">
        <v>8098</v>
      </c>
      <c r="H2514" s="180">
        <v>7669</v>
      </c>
      <c r="I2514" s="34"/>
      <c r="J2514" s="193"/>
      <c r="K2514" s="182"/>
      <c r="L2514" s="182"/>
      <c r="M2514" s="182"/>
      <c r="N2514" s="182"/>
    </row>
    <row r="2515" spans="1:14" ht="15.75" customHeight="1" x14ac:dyDescent="0.3">
      <c r="A2515" s="34">
        <v>2514</v>
      </c>
      <c r="B2515" s="34">
        <v>102</v>
      </c>
      <c r="C2515" s="34">
        <v>267</v>
      </c>
      <c r="D2515" s="34">
        <v>9</v>
      </c>
      <c r="E2515" s="179">
        <v>43557</v>
      </c>
      <c r="F2515" s="190">
        <v>5224</v>
      </c>
      <c r="G2515" s="34">
        <v>8232</v>
      </c>
      <c r="H2515" s="180">
        <v>7786</v>
      </c>
      <c r="I2515" s="34"/>
      <c r="J2515" s="193"/>
      <c r="K2515" s="182"/>
      <c r="L2515" s="182"/>
      <c r="M2515" s="182"/>
      <c r="N2515" s="182"/>
    </row>
    <row r="2516" spans="1:14" ht="15.75" customHeight="1" x14ac:dyDescent="0.3">
      <c r="A2516" s="34">
        <v>2515</v>
      </c>
      <c r="B2516" s="34">
        <v>103</v>
      </c>
      <c r="C2516" s="34">
        <v>268</v>
      </c>
      <c r="D2516" s="34">
        <v>9</v>
      </c>
      <c r="E2516" s="179">
        <v>43557</v>
      </c>
      <c r="F2516" s="190">
        <v>5213</v>
      </c>
      <c r="G2516" s="34">
        <v>7777</v>
      </c>
      <c r="H2516" s="180">
        <v>7367</v>
      </c>
      <c r="I2516" s="34"/>
      <c r="J2516" s="193"/>
      <c r="K2516" s="182"/>
      <c r="L2516" s="182"/>
      <c r="M2516" s="182"/>
      <c r="N2516" s="182"/>
    </row>
    <row r="2517" spans="1:14" ht="15.75" customHeight="1" x14ac:dyDescent="0.3">
      <c r="A2517" s="34">
        <v>2516</v>
      </c>
      <c r="B2517" s="34">
        <v>104</v>
      </c>
      <c r="C2517" s="34">
        <v>268</v>
      </c>
      <c r="D2517" s="34">
        <v>9</v>
      </c>
      <c r="E2517" s="179">
        <v>43557</v>
      </c>
      <c r="F2517" s="190">
        <v>5257</v>
      </c>
      <c r="G2517" s="34">
        <v>7830</v>
      </c>
      <c r="H2517" s="180">
        <v>7419</v>
      </c>
      <c r="I2517" s="34"/>
      <c r="J2517" s="193"/>
      <c r="K2517" s="182"/>
      <c r="L2517" s="182"/>
      <c r="M2517" s="182"/>
      <c r="N2517" s="182"/>
    </row>
    <row r="2518" spans="1:14" ht="15.75" customHeight="1" x14ac:dyDescent="0.3">
      <c r="A2518" s="34">
        <v>2517</v>
      </c>
      <c r="B2518" s="34">
        <v>105</v>
      </c>
      <c r="C2518" s="34">
        <v>301</v>
      </c>
      <c r="D2518" s="34">
        <v>9</v>
      </c>
      <c r="E2518" s="179">
        <v>43557</v>
      </c>
      <c r="F2518" s="190">
        <v>5251</v>
      </c>
      <c r="G2518" s="34">
        <v>7866</v>
      </c>
      <c r="H2518" s="180">
        <v>7272</v>
      </c>
      <c r="I2518" s="34"/>
      <c r="J2518" s="193"/>
      <c r="K2518" s="182"/>
      <c r="L2518" s="182"/>
      <c r="M2518" s="182"/>
      <c r="N2518" s="182"/>
    </row>
    <row r="2519" spans="1:14" ht="15.75" customHeight="1" x14ac:dyDescent="0.3">
      <c r="A2519" s="34">
        <v>2518</v>
      </c>
      <c r="B2519" s="34">
        <v>106</v>
      </c>
      <c r="C2519" s="34">
        <v>301</v>
      </c>
      <c r="D2519" s="34">
        <v>9</v>
      </c>
      <c r="E2519" s="179">
        <v>43557</v>
      </c>
      <c r="F2519" s="190">
        <v>5219</v>
      </c>
      <c r="G2519" s="34">
        <v>7658</v>
      </c>
      <c r="H2519" s="180">
        <v>7102</v>
      </c>
      <c r="I2519" s="34"/>
      <c r="J2519" s="193"/>
      <c r="K2519" s="182"/>
      <c r="L2519" s="182"/>
      <c r="M2519" s="182"/>
      <c r="N2519" s="182"/>
    </row>
    <row r="2520" spans="1:14" ht="15.75" customHeight="1" x14ac:dyDescent="0.3">
      <c r="A2520" s="34">
        <v>2519</v>
      </c>
      <c r="B2520" s="34">
        <v>107</v>
      </c>
      <c r="C2520" s="34">
        <v>302</v>
      </c>
      <c r="D2520" s="34">
        <v>9</v>
      </c>
      <c r="E2520" s="179">
        <v>43557</v>
      </c>
      <c r="F2520" s="190">
        <v>5226</v>
      </c>
      <c r="G2520" s="34">
        <v>7395</v>
      </c>
      <c r="H2520" s="180">
        <v>7075</v>
      </c>
      <c r="I2520" s="34"/>
      <c r="J2520" s="193"/>
      <c r="K2520" s="182"/>
      <c r="L2520" s="182"/>
      <c r="M2520" s="182"/>
      <c r="N2520" s="182"/>
    </row>
    <row r="2521" spans="1:14" ht="15.75" customHeight="1" x14ac:dyDescent="0.3">
      <c r="A2521" s="34">
        <v>2520</v>
      </c>
      <c r="B2521" s="34">
        <v>108</v>
      </c>
      <c r="C2521" s="34">
        <v>302</v>
      </c>
      <c r="D2521" s="34">
        <v>9</v>
      </c>
      <c r="E2521" s="179">
        <v>43557</v>
      </c>
      <c r="F2521" s="190">
        <v>5274</v>
      </c>
      <c r="G2521" s="34">
        <v>7543</v>
      </c>
      <c r="H2521" s="180">
        <v>7203</v>
      </c>
      <c r="I2521" s="34"/>
      <c r="J2521" s="193"/>
      <c r="K2521" s="182"/>
      <c r="L2521" s="182"/>
      <c r="M2521" s="182"/>
      <c r="N2521" s="182"/>
    </row>
    <row r="2522" spans="1:14" ht="15.75" customHeight="1" x14ac:dyDescent="0.3">
      <c r="A2522" s="34">
        <v>2521</v>
      </c>
      <c r="B2522" s="34">
        <v>109</v>
      </c>
      <c r="C2522" s="34">
        <v>319</v>
      </c>
      <c r="D2522" s="34">
        <v>9</v>
      </c>
      <c r="E2522" s="179">
        <v>43557</v>
      </c>
      <c r="F2522" s="190">
        <v>5191</v>
      </c>
      <c r="G2522" s="34">
        <v>8728</v>
      </c>
      <c r="H2522" s="180">
        <v>8154</v>
      </c>
      <c r="I2522" s="34"/>
      <c r="J2522" s="193"/>
      <c r="K2522" s="182"/>
      <c r="L2522" s="182"/>
      <c r="M2522" s="182"/>
      <c r="N2522" s="182"/>
    </row>
    <row r="2523" spans="1:14" ht="15.75" customHeight="1" x14ac:dyDescent="0.3">
      <c r="A2523" s="34">
        <v>2522</v>
      </c>
      <c r="B2523" s="34">
        <v>110</v>
      </c>
      <c r="C2523" s="34">
        <v>319</v>
      </c>
      <c r="D2523" s="34">
        <v>9</v>
      </c>
      <c r="E2523" s="179">
        <v>43557</v>
      </c>
      <c r="F2523" s="190">
        <v>5243</v>
      </c>
      <c r="G2523" s="34">
        <v>8810</v>
      </c>
      <c r="H2523" s="180">
        <v>8236</v>
      </c>
      <c r="I2523" s="34"/>
      <c r="J2523" s="193"/>
      <c r="K2523" s="182"/>
      <c r="L2523" s="182"/>
      <c r="M2523" s="182"/>
      <c r="N2523" s="182"/>
    </row>
    <row r="2524" spans="1:14" ht="15.75" customHeight="1" x14ac:dyDescent="0.3">
      <c r="A2524" s="34">
        <v>2523</v>
      </c>
      <c r="B2524" s="34">
        <v>111</v>
      </c>
      <c r="C2524" s="34">
        <v>321</v>
      </c>
      <c r="D2524" s="34">
        <v>9</v>
      </c>
      <c r="E2524" s="179">
        <v>43557</v>
      </c>
      <c r="F2524" s="190">
        <v>5213</v>
      </c>
      <c r="G2524" s="34">
        <v>6959</v>
      </c>
      <c r="H2524" s="180">
        <v>6695</v>
      </c>
      <c r="I2524" s="34"/>
      <c r="J2524" s="193"/>
      <c r="K2524" s="182"/>
      <c r="L2524" s="182"/>
      <c r="M2524" s="182"/>
      <c r="N2524" s="182"/>
    </row>
    <row r="2525" spans="1:14" ht="15.75" customHeight="1" x14ac:dyDescent="0.3">
      <c r="A2525" s="34">
        <v>2524</v>
      </c>
      <c r="B2525" s="34">
        <v>112</v>
      </c>
      <c r="C2525" s="34">
        <v>321</v>
      </c>
      <c r="D2525" s="34">
        <v>9</v>
      </c>
      <c r="E2525" s="179">
        <v>43557</v>
      </c>
      <c r="F2525" s="190">
        <v>5197</v>
      </c>
      <c r="G2525" s="34">
        <v>6847</v>
      </c>
      <c r="H2525" s="180">
        <v>6599</v>
      </c>
      <c r="I2525" s="34"/>
      <c r="J2525" s="193"/>
      <c r="K2525" s="182"/>
      <c r="L2525" s="182"/>
      <c r="M2525" s="182"/>
      <c r="N2525" s="182"/>
    </row>
    <row r="2526" spans="1:14" ht="15.75" customHeight="1" x14ac:dyDescent="0.3">
      <c r="A2526" s="34">
        <v>2525</v>
      </c>
      <c r="B2526" s="34">
        <v>113</v>
      </c>
      <c r="C2526" s="34">
        <v>324</v>
      </c>
      <c r="D2526" s="34">
        <v>9</v>
      </c>
      <c r="E2526" s="179">
        <v>43557</v>
      </c>
      <c r="F2526" s="190">
        <v>5283</v>
      </c>
      <c r="G2526" s="34">
        <v>7746</v>
      </c>
      <c r="H2526" s="180">
        <v>7378</v>
      </c>
      <c r="I2526" s="34"/>
      <c r="J2526" s="193"/>
      <c r="K2526" s="182"/>
      <c r="L2526" s="182"/>
      <c r="M2526" s="182"/>
      <c r="N2526" s="182"/>
    </row>
    <row r="2527" spans="1:14" ht="15.75" customHeight="1" x14ac:dyDescent="0.3">
      <c r="A2527" s="34">
        <v>2526</v>
      </c>
      <c r="B2527" s="34">
        <v>114</v>
      </c>
      <c r="C2527" s="34">
        <v>324</v>
      </c>
      <c r="D2527" s="34">
        <v>9</v>
      </c>
      <c r="E2527" s="179">
        <v>43557</v>
      </c>
      <c r="F2527" s="190">
        <v>5247</v>
      </c>
      <c r="G2527" s="34">
        <v>7675</v>
      </c>
      <c r="H2527" s="180">
        <v>7305</v>
      </c>
      <c r="I2527" s="34"/>
      <c r="J2527" s="193"/>
      <c r="K2527" s="182"/>
      <c r="L2527" s="182"/>
      <c r="M2527" s="182"/>
      <c r="N2527" s="182"/>
    </row>
    <row r="2528" spans="1:14" ht="15.75" customHeight="1" x14ac:dyDescent="0.3">
      <c r="A2528" s="34">
        <v>2527</v>
      </c>
      <c r="B2528" s="34">
        <v>115</v>
      </c>
      <c r="C2528" s="34">
        <v>332</v>
      </c>
      <c r="D2528" s="34">
        <v>9</v>
      </c>
      <c r="E2528" s="179">
        <v>43557</v>
      </c>
      <c r="F2528" s="190">
        <v>5260</v>
      </c>
      <c r="G2528" s="34">
        <v>7950</v>
      </c>
      <c r="H2528" s="180">
        <v>7560</v>
      </c>
      <c r="I2528" s="34"/>
      <c r="J2528" s="193"/>
      <c r="K2528" s="182"/>
      <c r="L2528" s="182"/>
      <c r="M2528" s="182"/>
      <c r="N2528" s="182"/>
    </row>
    <row r="2529" spans="1:14" ht="15.75" customHeight="1" x14ac:dyDescent="0.3">
      <c r="A2529" s="34">
        <v>2528</v>
      </c>
      <c r="B2529" s="34">
        <v>116</v>
      </c>
      <c r="C2529" s="34">
        <v>332</v>
      </c>
      <c r="D2529" s="34">
        <v>9</v>
      </c>
      <c r="E2529" s="179">
        <v>43557</v>
      </c>
      <c r="F2529" s="190">
        <v>5263</v>
      </c>
      <c r="G2529" s="34">
        <v>7989</v>
      </c>
      <c r="H2529" s="180">
        <v>7596</v>
      </c>
      <c r="I2529" s="34"/>
      <c r="J2529" s="193"/>
      <c r="K2529" s="182"/>
      <c r="L2529" s="182"/>
      <c r="M2529" s="182"/>
      <c r="N2529" s="182"/>
    </row>
    <row r="2530" spans="1:14" ht="15.75" customHeight="1" x14ac:dyDescent="0.3">
      <c r="A2530" s="34">
        <v>2529</v>
      </c>
      <c r="B2530" s="34">
        <v>117</v>
      </c>
      <c r="C2530" s="34">
        <v>337</v>
      </c>
      <c r="D2530" s="34">
        <v>9</v>
      </c>
      <c r="E2530" s="179">
        <v>43557</v>
      </c>
      <c r="F2530" s="190">
        <v>5221</v>
      </c>
      <c r="G2530" s="34">
        <v>8456</v>
      </c>
      <c r="H2530" s="180">
        <v>7853</v>
      </c>
      <c r="I2530" s="34"/>
      <c r="J2530" s="193"/>
      <c r="K2530" s="182"/>
      <c r="L2530" s="182"/>
      <c r="M2530" s="182"/>
      <c r="N2530" s="182"/>
    </row>
    <row r="2531" spans="1:14" ht="15.75" customHeight="1" x14ac:dyDescent="0.3">
      <c r="A2531" s="34">
        <v>2530</v>
      </c>
      <c r="B2531" s="34">
        <v>118</v>
      </c>
      <c r="C2531" s="34">
        <v>337</v>
      </c>
      <c r="D2531" s="34">
        <v>9</v>
      </c>
      <c r="E2531" s="179">
        <v>43557</v>
      </c>
      <c r="F2531" s="190">
        <v>5249</v>
      </c>
      <c r="G2531" s="34">
        <v>8406</v>
      </c>
      <c r="H2531" s="180">
        <v>7807</v>
      </c>
      <c r="I2531" s="34"/>
      <c r="J2531" s="193"/>
      <c r="K2531" s="182"/>
      <c r="L2531" s="182"/>
      <c r="M2531" s="182"/>
      <c r="N2531" s="182"/>
    </row>
    <row r="2532" spans="1:14" ht="15.75" customHeight="1" x14ac:dyDescent="0.3">
      <c r="A2532" s="34">
        <v>2531</v>
      </c>
      <c r="B2532" s="34">
        <v>119</v>
      </c>
      <c r="C2532" s="34">
        <v>338</v>
      </c>
      <c r="D2532" s="34">
        <v>9</v>
      </c>
      <c r="E2532" s="179">
        <v>43557</v>
      </c>
      <c r="F2532" s="190">
        <v>5212</v>
      </c>
      <c r="G2532" s="34">
        <v>8505</v>
      </c>
      <c r="H2532" s="180">
        <v>7949</v>
      </c>
      <c r="I2532" s="34"/>
      <c r="J2532" s="193"/>
      <c r="K2532" s="182"/>
      <c r="L2532" s="182"/>
      <c r="M2532" s="182"/>
      <c r="N2532" s="182"/>
    </row>
    <row r="2533" spans="1:14" ht="15.75" customHeight="1" x14ac:dyDescent="0.3">
      <c r="A2533" s="34">
        <v>2532</v>
      </c>
      <c r="B2533" s="34">
        <v>120</v>
      </c>
      <c r="C2533" s="34">
        <v>338</v>
      </c>
      <c r="D2533" s="34">
        <v>9</v>
      </c>
      <c r="E2533" s="179">
        <v>43557</v>
      </c>
      <c r="F2533" s="190">
        <v>5196</v>
      </c>
      <c r="G2533" s="34">
        <v>8032</v>
      </c>
      <c r="H2533" s="180">
        <v>7556</v>
      </c>
      <c r="I2533" s="34"/>
      <c r="J2533" s="193"/>
      <c r="K2533" s="182"/>
      <c r="L2533" s="182"/>
      <c r="M2533" s="182"/>
      <c r="N2533" s="182"/>
    </row>
    <row r="2534" spans="1:14" ht="15.75" customHeight="1" x14ac:dyDescent="0.3">
      <c r="A2534" s="34">
        <v>2533</v>
      </c>
      <c r="B2534" s="34">
        <v>121</v>
      </c>
      <c r="C2534" s="34">
        <v>341</v>
      </c>
      <c r="D2534" s="34">
        <v>9</v>
      </c>
      <c r="E2534" s="179">
        <v>43557</v>
      </c>
      <c r="F2534" s="190">
        <v>5262</v>
      </c>
      <c r="G2534" s="34">
        <v>8064</v>
      </c>
      <c r="H2534" s="180">
        <v>7595</v>
      </c>
      <c r="I2534" s="34"/>
      <c r="J2534" s="193"/>
      <c r="K2534" s="182"/>
      <c r="L2534" s="182"/>
      <c r="M2534" s="182"/>
      <c r="N2534" s="182"/>
    </row>
    <row r="2535" spans="1:14" ht="15.75" customHeight="1" x14ac:dyDescent="0.3">
      <c r="A2535" s="34">
        <v>2534</v>
      </c>
      <c r="B2535" s="34">
        <v>122</v>
      </c>
      <c r="C2535" s="34">
        <v>341</v>
      </c>
      <c r="D2535" s="34">
        <v>9</v>
      </c>
      <c r="E2535" s="179">
        <v>43557</v>
      </c>
      <c r="F2535" s="190">
        <v>5223</v>
      </c>
      <c r="G2535" s="34">
        <v>7741</v>
      </c>
      <c r="H2535" s="180">
        <v>7333</v>
      </c>
      <c r="I2535" s="34"/>
      <c r="J2535" s="193"/>
      <c r="K2535" s="182"/>
      <c r="L2535" s="182"/>
      <c r="M2535" s="182"/>
      <c r="N2535" s="182"/>
    </row>
    <row r="2536" spans="1:14" ht="15.75" customHeight="1" x14ac:dyDescent="0.3">
      <c r="A2536" s="34">
        <v>2535</v>
      </c>
      <c r="B2536" s="34">
        <v>123</v>
      </c>
      <c r="C2536" s="34">
        <v>343</v>
      </c>
      <c r="D2536" s="34">
        <v>9</v>
      </c>
      <c r="E2536" s="179">
        <v>43557</v>
      </c>
      <c r="F2536" s="190">
        <v>5241</v>
      </c>
      <c r="G2536" s="34">
        <v>8088</v>
      </c>
      <c r="H2536" s="180">
        <v>7673</v>
      </c>
      <c r="I2536" s="34"/>
      <c r="J2536" s="193"/>
      <c r="K2536" s="182"/>
      <c r="L2536" s="182"/>
      <c r="M2536" s="182"/>
      <c r="N2536" s="182"/>
    </row>
    <row r="2537" spans="1:14" ht="15.75" customHeight="1" x14ac:dyDescent="0.3">
      <c r="A2537" s="34">
        <v>2536</v>
      </c>
      <c r="B2537" s="34">
        <v>124</v>
      </c>
      <c r="C2537" s="34">
        <v>343</v>
      </c>
      <c r="D2537" s="34">
        <v>9</v>
      </c>
      <c r="E2537" s="179">
        <v>43557</v>
      </c>
      <c r="F2537" s="190">
        <v>5265</v>
      </c>
      <c r="G2537" s="34">
        <v>8131</v>
      </c>
      <c r="H2537" s="180">
        <v>7711</v>
      </c>
      <c r="I2537" s="34"/>
      <c r="J2537" s="193"/>
      <c r="K2537" s="182"/>
      <c r="L2537" s="182"/>
      <c r="M2537" s="182"/>
      <c r="N2537" s="182"/>
    </row>
    <row r="2538" spans="1:14" ht="15.75" customHeight="1" x14ac:dyDescent="0.3">
      <c r="A2538" s="34">
        <v>2537</v>
      </c>
      <c r="B2538" s="34">
        <v>125</v>
      </c>
      <c r="C2538" s="34">
        <v>345</v>
      </c>
      <c r="D2538" s="34">
        <v>9</v>
      </c>
      <c r="E2538" s="179">
        <v>43557</v>
      </c>
      <c r="F2538" s="190">
        <v>5217</v>
      </c>
      <c r="G2538" s="34">
        <v>7371</v>
      </c>
      <c r="H2538" s="180">
        <v>6988</v>
      </c>
      <c r="I2538" s="34"/>
      <c r="J2538" s="193"/>
      <c r="K2538" s="182"/>
      <c r="L2538" s="182"/>
      <c r="M2538" s="182"/>
      <c r="N2538" s="182"/>
    </row>
    <row r="2539" spans="1:14" ht="15.75" customHeight="1" x14ac:dyDescent="0.3">
      <c r="A2539" s="34">
        <v>2538</v>
      </c>
      <c r="B2539" s="34">
        <v>126</v>
      </c>
      <c r="C2539" s="34">
        <v>345</v>
      </c>
      <c r="D2539" s="34">
        <v>9</v>
      </c>
      <c r="E2539" s="179">
        <v>43557</v>
      </c>
      <c r="F2539" s="190">
        <v>5232</v>
      </c>
      <c r="G2539" s="34">
        <v>7365</v>
      </c>
      <c r="H2539" s="180">
        <v>6995</v>
      </c>
      <c r="I2539" s="34"/>
      <c r="J2539" s="193"/>
      <c r="K2539" s="182"/>
      <c r="L2539" s="182"/>
      <c r="M2539" s="182"/>
      <c r="N2539" s="182"/>
    </row>
    <row r="2540" spans="1:14" ht="15.75" customHeight="1" x14ac:dyDescent="0.3">
      <c r="A2540" s="34">
        <v>2539</v>
      </c>
      <c r="B2540" s="34">
        <v>127</v>
      </c>
      <c r="C2540" s="34">
        <v>353</v>
      </c>
      <c r="D2540" s="34">
        <v>9</v>
      </c>
      <c r="E2540" s="179">
        <v>43557</v>
      </c>
      <c r="F2540" s="190">
        <v>5247</v>
      </c>
      <c r="G2540" s="34">
        <v>8249</v>
      </c>
      <c r="H2540" s="180">
        <v>7798</v>
      </c>
      <c r="I2540" s="34"/>
      <c r="J2540" s="193"/>
      <c r="K2540" s="182"/>
      <c r="L2540" s="182"/>
      <c r="M2540" s="182"/>
      <c r="N2540" s="182"/>
    </row>
    <row r="2541" spans="1:14" ht="15.75" customHeight="1" x14ac:dyDescent="0.3">
      <c r="A2541" s="34">
        <v>2540</v>
      </c>
      <c r="B2541" s="34">
        <v>128</v>
      </c>
      <c r="C2541" s="34">
        <v>353</v>
      </c>
      <c r="D2541" s="34">
        <v>9</v>
      </c>
      <c r="E2541" s="179">
        <v>43557</v>
      </c>
      <c r="F2541" s="190">
        <v>5213</v>
      </c>
      <c r="G2541" s="34">
        <v>8229</v>
      </c>
      <c r="H2541" s="180">
        <v>7784</v>
      </c>
      <c r="I2541" s="34"/>
      <c r="J2541" s="193"/>
      <c r="K2541" s="182"/>
      <c r="L2541" s="182"/>
      <c r="M2541" s="182"/>
      <c r="N2541" s="182"/>
    </row>
    <row r="2542" spans="1:14" ht="15.75" customHeight="1" x14ac:dyDescent="0.3">
      <c r="A2542" s="34">
        <v>2541</v>
      </c>
      <c r="B2542" s="34">
        <v>129</v>
      </c>
      <c r="C2542" s="34">
        <v>356</v>
      </c>
      <c r="D2542" s="34">
        <v>9</v>
      </c>
      <c r="E2542" s="179">
        <v>43557</v>
      </c>
      <c r="F2542" s="190">
        <v>5238</v>
      </c>
      <c r="G2542" s="34">
        <v>6777</v>
      </c>
      <c r="H2542" s="180">
        <v>6553</v>
      </c>
      <c r="I2542" s="34"/>
      <c r="J2542" s="193"/>
      <c r="K2542" s="182"/>
      <c r="L2542" s="182"/>
      <c r="M2542" s="182"/>
      <c r="N2542" s="182"/>
    </row>
    <row r="2543" spans="1:14" ht="15.75" customHeight="1" x14ac:dyDescent="0.3">
      <c r="A2543" s="34">
        <v>2542</v>
      </c>
      <c r="B2543" s="34">
        <v>130</v>
      </c>
      <c r="C2543" s="34">
        <v>356</v>
      </c>
      <c r="D2543" s="34">
        <v>9</v>
      </c>
      <c r="E2543" s="179">
        <v>43557</v>
      </c>
      <c r="F2543" s="190">
        <v>5212</v>
      </c>
      <c r="G2543" s="34">
        <v>6828</v>
      </c>
      <c r="H2543" s="180">
        <v>6587</v>
      </c>
      <c r="I2543" s="34"/>
      <c r="J2543" s="193"/>
      <c r="K2543" s="182"/>
      <c r="L2543" s="182"/>
      <c r="M2543" s="182"/>
      <c r="N2543" s="182"/>
    </row>
    <row r="2544" spans="1:14" ht="15.75" customHeight="1" x14ac:dyDescent="0.3">
      <c r="A2544" s="34">
        <v>2543</v>
      </c>
      <c r="B2544" s="34">
        <v>131</v>
      </c>
      <c r="C2544" s="34">
        <v>357</v>
      </c>
      <c r="D2544" s="34">
        <v>9</v>
      </c>
      <c r="E2544" s="179">
        <v>43557</v>
      </c>
      <c r="F2544" s="190">
        <v>5209</v>
      </c>
      <c r="G2544" s="34">
        <v>8228</v>
      </c>
      <c r="H2544" s="180">
        <v>7701</v>
      </c>
      <c r="I2544" s="34"/>
      <c r="J2544" s="193"/>
      <c r="K2544" s="182"/>
      <c r="L2544" s="182"/>
      <c r="M2544" s="182"/>
      <c r="N2544" s="182"/>
    </row>
    <row r="2545" spans="1:14" ht="15.75" customHeight="1" x14ac:dyDescent="0.3">
      <c r="A2545" s="34">
        <v>2544</v>
      </c>
      <c r="B2545" s="34">
        <v>132</v>
      </c>
      <c r="C2545" s="34">
        <v>357</v>
      </c>
      <c r="D2545" s="34">
        <v>9</v>
      </c>
      <c r="E2545" s="179">
        <v>43557</v>
      </c>
      <c r="F2545" s="190">
        <v>5233</v>
      </c>
      <c r="G2545" s="34">
        <v>8283</v>
      </c>
      <c r="H2545" s="180">
        <v>7742</v>
      </c>
      <c r="I2545" s="34"/>
      <c r="J2545" s="193"/>
      <c r="K2545" s="182"/>
      <c r="L2545" s="182"/>
      <c r="M2545" s="182"/>
      <c r="N2545" s="182"/>
    </row>
    <row r="2546" spans="1:14" ht="15.75" customHeight="1" x14ac:dyDescent="0.3">
      <c r="A2546" s="34">
        <v>2545</v>
      </c>
      <c r="B2546" s="34">
        <v>133</v>
      </c>
      <c r="C2546" s="34">
        <v>359</v>
      </c>
      <c r="D2546" s="34">
        <v>9</v>
      </c>
      <c r="E2546" s="179">
        <v>43557</v>
      </c>
      <c r="F2546" s="190">
        <v>5286</v>
      </c>
      <c r="G2546" s="34">
        <v>7536</v>
      </c>
      <c r="H2546" s="180">
        <v>7226</v>
      </c>
      <c r="I2546" s="34"/>
      <c r="J2546" s="193"/>
      <c r="K2546" s="182"/>
      <c r="L2546" s="182"/>
      <c r="M2546" s="182"/>
      <c r="N2546" s="182"/>
    </row>
    <row r="2547" spans="1:14" ht="15.75" customHeight="1" x14ac:dyDescent="0.3">
      <c r="A2547" s="34">
        <v>2546</v>
      </c>
      <c r="B2547" s="34">
        <v>134</v>
      </c>
      <c r="C2547" s="34">
        <v>359</v>
      </c>
      <c r="D2547" s="34">
        <v>9</v>
      </c>
      <c r="E2547" s="179">
        <v>43557</v>
      </c>
      <c r="F2547" s="190">
        <v>5220</v>
      </c>
      <c r="G2547" s="34">
        <v>7417</v>
      </c>
      <c r="H2547" s="180">
        <v>7105</v>
      </c>
      <c r="I2547" s="34"/>
      <c r="J2547" s="193"/>
      <c r="K2547" s="182"/>
      <c r="L2547" s="182"/>
      <c r="M2547" s="182"/>
      <c r="N2547" s="182"/>
    </row>
    <row r="2548" spans="1:14" ht="15.75" customHeight="1" x14ac:dyDescent="0.3">
      <c r="A2548" s="34">
        <v>2547</v>
      </c>
      <c r="B2548" s="34">
        <v>135</v>
      </c>
      <c r="C2548" s="34">
        <v>361</v>
      </c>
      <c r="D2548" s="34">
        <v>9</v>
      </c>
      <c r="E2548" s="179">
        <v>43557</v>
      </c>
      <c r="F2548" s="190">
        <v>5240</v>
      </c>
      <c r="G2548" s="34">
        <v>7994</v>
      </c>
      <c r="H2548" s="180">
        <v>7553</v>
      </c>
      <c r="I2548" s="34"/>
      <c r="J2548" s="193"/>
      <c r="K2548" s="182"/>
      <c r="L2548" s="182"/>
      <c r="M2548" s="182"/>
      <c r="N2548" s="182"/>
    </row>
    <row r="2549" spans="1:14" ht="15.75" customHeight="1" x14ac:dyDescent="0.3">
      <c r="A2549" s="34">
        <v>2548</v>
      </c>
      <c r="B2549" s="34">
        <v>136</v>
      </c>
      <c r="C2549" s="34">
        <v>361</v>
      </c>
      <c r="D2549" s="34">
        <v>9</v>
      </c>
      <c r="E2549" s="179">
        <v>43557</v>
      </c>
      <c r="F2549" s="190">
        <v>5219</v>
      </c>
      <c r="G2549" s="34">
        <v>8084</v>
      </c>
      <c r="H2549" s="180">
        <v>7632</v>
      </c>
      <c r="I2549" s="34"/>
      <c r="J2549" s="193"/>
      <c r="K2549" s="182"/>
      <c r="L2549" s="182"/>
      <c r="M2549" s="182"/>
      <c r="N2549" s="182"/>
    </row>
    <row r="2550" spans="1:14" ht="15.75" customHeight="1" x14ac:dyDescent="0.3">
      <c r="A2550" s="34">
        <v>2549</v>
      </c>
      <c r="B2550" s="34">
        <v>137</v>
      </c>
      <c r="C2550" s="34">
        <v>363</v>
      </c>
      <c r="D2550" s="34">
        <v>9</v>
      </c>
      <c r="E2550" s="179">
        <v>43557</v>
      </c>
      <c r="F2550" s="190">
        <v>5220</v>
      </c>
      <c r="G2550" s="34">
        <v>8144</v>
      </c>
      <c r="H2550" s="180">
        <v>7612</v>
      </c>
      <c r="I2550" s="34"/>
      <c r="J2550" s="193"/>
      <c r="K2550" s="182"/>
      <c r="L2550" s="182"/>
      <c r="M2550" s="182"/>
      <c r="N2550" s="182"/>
    </row>
    <row r="2551" spans="1:14" ht="15.75" customHeight="1" x14ac:dyDescent="0.3">
      <c r="A2551" s="34">
        <v>2550</v>
      </c>
      <c r="B2551" s="34">
        <v>138</v>
      </c>
      <c r="C2551" s="34">
        <v>363</v>
      </c>
      <c r="D2551" s="34">
        <v>9</v>
      </c>
      <c r="E2551" s="179">
        <v>43557</v>
      </c>
      <c r="F2551" s="190">
        <v>5222</v>
      </c>
      <c r="G2551" s="34">
        <v>7945</v>
      </c>
      <c r="H2551" s="180">
        <v>7460</v>
      </c>
      <c r="I2551" s="34"/>
      <c r="J2551" s="193"/>
      <c r="K2551" s="182"/>
      <c r="L2551" s="182"/>
      <c r="M2551" s="182"/>
      <c r="N2551" s="182"/>
    </row>
    <row r="2552" spans="1:14" ht="15.75" customHeight="1" x14ac:dyDescent="0.3">
      <c r="A2552" s="34">
        <v>2551</v>
      </c>
      <c r="B2552" s="34">
        <v>139</v>
      </c>
      <c r="C2552" s="34">
        <v>368</v>
      </c>
      <c r="D2552" s="34">
        <v>9</v>
      </c>
      <c r="E2552" s="179">
        <v>43557</v>
      </c>
      <c r="F2552" s="190">
        <v>5218</v>
      </c>
      <c r="G2552" s="34">
        <v>8030</v>
      </c>
      <c r="H2552" s="180">
        <v>7640</v>
      </c>
      <c r="I2552" s="34"/>
      <c r="J2552" s="193"/>
      <c r="K2552" s="182"/>
      <c r="L2552" s="182"/>
      <c r="M2552" s="182"/>
      <c r="N2552" s="182"/>
    </row>
    <row r="2553" spans="1:14" ht="15.75" customHeight="1" x14ac:dyDescent="0.3">
      <c r="A2553" s="34">
        <v>2552</v>
      </c>
      <c r="B2553" s="34">
        <v>140</v>
      </c>
      <c r="C2553" s="34">
        <v>368</v>
      </c>
      <c r="D2553" s="34">
        <v>9</v>
      </c>
      <c r="E2553" s="179">
        <v>43557</v>
      </c>
      <c r="F2553" s="190">
        <v>5241</v>
      </c>
      <c r="G2553" s="34">
        <v>8031</v>
      </c>
      <c r="H2553" s="180">
        <v>7641</v>
      </c>
      <c r="I2553" s="34"/>
      <c r="J2553" s="193"/>
      <c r="K2553" s="182"/>
      <c r="L2553" s="182"/>
      <c r="M2553" s="182"/>
      <c r="N2553" s="182"/>
    </row>
    <row r="2554" spans="1:14" ht="15.75" customHeight="1" x14ac:dyDescent="0.3">
      <c r="A2554" s="34">
        <v>2553</v>
      </c>
      <c r="B2554" s="34">
        <v>141</v>
      </c>
      <c r="C2554" s="34">
        <v>377</v>
      </c>
      <c r="D2554" s="34">
        <v>9</v>
      </c>
      <c r="E2554" s="179">
        <v>43557</v>
      </c>
      <c r="F2554" s="190">
        <v>5187</v>
      </c>
      <c r="G2554" s="34">
        <v>7601</v>
      </c>
      <c r="H2554" s="180">
        <v>7268</v>
      </c>
      <c r="I2554" s="34"/>
      <c r="J2554" s="193"/>
      <c r="K2554" s="182"/>
      <c r="L2554" s="182"/>
      <c r="M2554" s="182"/>
      <c r="N2554" s="182"/>
    </row>
    <row r="2555" spans="1:14" ht="15.75" customHeight="1" x14ac:dyDescent="0.3">
      <c r="A2555" s="34">
        <v>2554</v>
      </c>
      <c r="B2555" s="34">
        <v>142</v>
      </c>
      <c r="C2555" s="183">
        <v>377</v>
      </c>
      <c r="D2555" s="34">
        <v>9</v>
      </c>
      <c r="E2555" s="179">
        <v>43557</v>
      </c>
      <c r="F2555" s="190">
        <v>5229</v>
      </c>
      <c r="G2555" s="34">
        <v>7637</v>
      </c>
      <c r="H2555" s="180">
        <v>7300</v>
      </c>
      <c r="I2555" s="34"/>
      <c r="J2555" s="193"/>
      <c r="K2555" s="182"/>
      <c r="L2555" s="182"/>
      <c r="M2555" s="182"/>
      <c r="N2555" s="182"/>
    </row>
    <row r="2556" spans="1:14" ht="15.75" customHeight="1" x14ac:dyDescent="0.3">
      <c r="A2556" s="34">
        <v>2555</v>
      </c>
      <c r="B2556" s="34">
        <v>143</v>
      </c>
      <c r="C2556" s="185">
        <v>378</v>
      </c>
      <c r="D2556" s="34">
        <v>9</v>
      </c>
      <c r="E2556" s="179">
        <v>43557</v>
      </c>
      <c r="F2556" s="190">
        <v>5229</v>
      </c>
      <c r="G2556" s="34">
        <v>7760</v>
      </c>
      <c r="H2556" s="180">
        <v>7396</v>
      </c>
      <c r="I2556" s="34"/>
      <c r="J2556" s="193"/>
      <c r="K2556" s="182"/>
      <c r="L2556" s="182"/>
      <c r="M2556" s="182"/>
      <c r="N2556" s="182"/>
    </row>
    <row r="2557" spans="1:14" ht="15.75" customHeight="1" x14ac:dyDescent="0.3">
      <c r="A2557" s="34">
        <v>2556</v>
      </c>
      <c r="B2557" s="34">
        <v>144</v>
      </c>
      <c r="C2557" s="34">
        <v>378</v>
      </c>
      <c r="D2557" s="34">
        <v>9</v>
      </c>
      <c r="E2557" s="179">
        <v>43557</v>
      </c>
      <c r="F2557" s="190">
        <v>5238</v>
      </c>
      <c r="G2557" s="34">
        <v>7919</v>
      </c>
      <c r="H2557" s="180">
        <v>7535</v>
      </c>
      <c r="I2557" s="34"/>
      <c r="J2557" s="193"/>
      <c r="K2557" s="182"/>
      <c r="L2557" s="182"/>
      <c r="M2557" s="182"/>
      <c r="N2557" s="182"/>
    </row>
    <row r="2558" spans="1:14" ht="15.75" customHeight="1" x14ac:dyDescent="0.3">
      <c r="A2558" s="34">
        <v>2557</v>
      </c>
      <c r="B2558" s="34">
        <v>145</v>
      </c>
      <c r="C2558" s="34">
        <v>391</v>
      </c>
      <c r="D2558" s="34">
        <v>9</v>
      </c>
      <c r="E2558" s="179">
        <v>43557</v>
      </c>
      <c r="F2558" s="190">
        <v>5181</v>
      </c>
      <c r="G2558" s="34">
        <v>7427</v>
      </c>
      <c r="H2558" s="180">
        <v>7097</v>
      </c>
      <c r="I2558" s="34"/>
      <c r="J2558" s="193"/>
      <c r="K2558" s="182"/>
      <c r="L2558" s="182"/>
      <c r="M2558" s="182"/>
      <c r="N2558" s="182"/>
    </row>
    <row r="2559" spans="1:14" ht="15.75" customHeight="1" x14ac:dyDescent="0.3">
      <c r="A2559" s="34">
        <v>2558</v>
      </c>
      <c r="B2559" s="34">
        <v>146</v>
      </c>
      <c r="C2559" s="34">
        <v>391</v>
      </c>
      <c r="D2559" s="34">
        <v>9</v>
      </c>
      <c r="E2559" s="179">
        <v>43557</v>
      </c>
      <c r="F2559" s="190">
        <v>5179</v>
      </c>
      <c r="G2559" s="34">
        <v>7412</v>
      </c>
      <c r="H2559" s="180">
        <v>7084</v>
      </c>
      <c r="I2559" s="34"/>
      <c r="J2559" s="193"/>
      <c r="K2559" s="182"/>
      <c r="L2559" s="182"/>
      <c r="M2559" s="182"/>
      <c r="N2559" s="182"/>
    </row>
    <row r="2560" spans="1:14" ht="15.75" customHeight="1" x14ac:dyDescent="0.3">
      <c r="A2560" s="34">
        <v>2559</v>
      </c>
      <c r="B2560" s="34">
        <v>147</v>
      </c>
      <c r="C2560" s="34">
        <v>402</v>
      </c>
      <c r="D2560" s="34">
        <v>9</v>
      </c>
      <c r="E2560" s="179">
        <v>43557</v>
      </c>
      <c r="F2560" s="190">
        <v>5265</v>
      </c>
      <c r="G2560" s="34">
        <v>8602</v>
      </c>
      <c r="H2560" s="180">
        <v>8066</v>
      </c>
      <c r="I2560" s="34"/>
      <c r="J2560" s="193"/>
      <c r="K2560" s="182"/>
      <c r="L2560" s="182"/>
      <c r="M2560" s="182"/>
      <c r="N2560" s="182"/>
    </row>
    <row r="2561" spans="1:14" ht="15.75" customHeight="1" x14ac:dyDescent="0.3">
      <c r="A2561" s="34">
        <v>2560</v>
      </c>
      <c r="B2561" s="34">
        <v>148</v>
      </c>
      <c r="C2561" s="34">
        <v>402</v>
      </c>
      <c r="D2561" s="34">
        <v>9</v>
      </c>
      <c r="E2561" s="179">
        <v>43557</v>
      </c>
      <c r="F2561" s="190">
        <v>5186</v>
      </c>
      <c r="G2561" s="34">
        <v>8610</v>
      </c>
      <c r="H2561" s="180">
        <v>8064</v>
      </c>
      <c r="I2561" s="34"/>
      <c r="J2561" s="193"/>
      <c r="K2561" s="182"/>
      <c r="L2561" s="182"/>
      <c r="M2561" s="182"/>
      <c r="N2561" s="182"/>
    </row>
    <row r="2562" spans="1:14" ht="15.75" customHeight="1" x14ac:dyDescent="0.3">
      <c r="A2562" s="34">
        <v>2561</v>
      </c>
      <c r="B2562" s="34">
        <v>149</v>
      </c>
      <c r="C2562" s="34">
        <v>407</v>
      </c>
      <c r="D2562" s="34">
        <v>9</v>
      </c>
      <c r="E2562" s="179">
        <v>43557</v>
      </c>
      <c r="F2562" s="190">
        <v>5222</v>
      </c>
      <c r="G2562" s="34">
        <v>8055</v>
      </c>
      <c r="H2562" s="180">
        <v>7653</v>
      </c>
      <c r="I2562" s="34"/>
      <c r="J2562" s="193"/>
      <c r="K2562" s="182"/>
      <c r="L2562" s="182"/>
      <c r="M2562" s="182"/>
      <c r="N2562" s="182"/>
    </row>
    <row r="2563" spans="1:14" ht="15.75" customHeight="1" x14ac:dyDescent="0.3">
      <c r="A2563" s="34">
        <v>2562</v>
      </c>
      <c r="B2563" s="34">
        <v>150</v>
      </c>
      <c r="C2563" s="34">
        <v>407</v>
      </c>
      <c r="D2563" s="34">
        <v>9</v>
      </c>
      <c r="E2563" s="179">
        <v>43557</v>
      </c>
      <c r="F2563" s="190">
        <v>5188</v>
      </c>
      <c r="G2563" s="183">
        <v>8039</v>
      </c>
      <c r="H2563" s="184">
        <v>7631</v>
      </c>
      <c r="I2563" s="183"/>
      <c r="J2563" s="194"/>
      <c r="K2563" s="182"/>
      <c r="L2563" s="182"/>
      <c r="M2563" s="182"/>
      <c r="N2563" s="182"/>
    </row>
    <row r="2564" spans="1:14" ht="15.75" customHeight="1" x14ac:dyDescent="0.3">
      <c r="A2564" s="34">
        <v>2563</v>
      </c>
      <c r="B2564" s="34">
        <v>151</v>
      </c>
      <c r="C2564" s="34">
        <v>408</v>
      </c>
      <c r="D2564" s="34">
        <v>9</v>
      </c>
      <c r="E2564" s="179">
        <v>43557</v>
      </c>
      <c r="F2564" s="190">
        <v>5221</v>
      </c>
      <c r="G2564" s="185">
        <v>7927</v>
      </c>
      <c r="H2564" s="180">
        <v>7475</v>
      </c>
      <c r="I2564" s="185"/>
      <c r="J2564" s="193"/>
      <c r="K2564" s="182"/>
      <c r="L2564" s="182"/>
      <c r="M2564" s="182"/>
      <c r="N2564" s="182"/>
    </row>
    <row r="2565" spans="1:14" ht="15.75" customHeight="1" x14ac:dyDescent="0.3">
      <c r="A2565" s="34">
        <v>2564</v>
      </c>
      <c r="B2565" s="34">
        <v>152</v>
      </c>
      <c r="C2565" s="34">
        <v>408</v>
      </c>
      <c r="D2565" s="34">
        <v>9</v>
      </c>
      <c r="E2565" s="179">
        <v>43557</v>
      </c>
      <c r="F2565" s="190">
        <v>5292</v>
      </c>
      <c r="G2565" s="34">
        <v>7931</v>
      </c>
      <c r="H2565" s="180">
        <v>7501</v>
      </c>
      <c r="I2565" s="34"/>
      <c r="J2565" s="193"/>
      <c r="K2565" s="182"/>
      <c r="L2565" s="182"/>
      <c r="M2565" s="182"/>
      <c r="N2565" s="182"/>
    </row>
    <row r="2566" spans="1:14" ht="15.75" customHeight="1" x14ac:dyDescent="0.3">
      <c r="A2566" s="34">
        <v>2565</v>
      </c>
      <c r="B2566" s="34">
        <v>153</v>
      </c>
      <c r="C2566" s="34">
        <v>416</v>
      </c>
      <c r="D2566" s="34">
        <v>9</v>
      </c>
      <c r="E2566" s="179">
        <v>43557</v>
      </c>
      <c r="F2566" s="190">
        <v>5238</v>
      </c>
      <c r="G2566" s="34">
        <v>8013</v>
      </c>
      <c r="H2566" s="180">
        <v>7616</v>
      </c>
      <c r="I2566" s="34"/>
      <c r="J2566" s="193"/>
      <c r="K2566" s="182"/>
      <c r="L2566" s="182"/>
      <c r="M2566" s="182"/>
      <c r="N2566" s="182"/>
    </row>
    <row r="2567" spans="1:14" ht="15.75" customHeight="1" x14ac:dyDescent="0.3">
      <c r="A2567" s="34">
        <v>2566</v>
      </c>
      <c r="B2567" s="34">
        <v>154</v>
      </c>
      <c r="C2567" s="34">
        <v>416</v>
      </c>
      <c r="D2567" s="34">
        <v>9</v>
      </c>
      <c r="E2567" s="179">
        <v>43557</v>
      </c>
      <c r="F2567" s="190">
        <v>5194</v>
      </c>
      <c r="G2567" s="34">
        <v>8085</v>
      </c>
      <c r="H2567" s="180">
        <v>7675</v>
      </c>
      <c r="I2567" s="34"/>
      <c r="J2567" s="193"/>
      <c r="K2567" s="182"/>
      <c r="L2567" s="182"/>
      <c r="M2567" s="182"/>
      <c r="N2567" s="182"/>
    </row>
    <row r="2568" spans="1:14" ht="15.75" customHeight="1" x14ac:dyDescent="0.3">
      <c r="A2568" s="34">
        <v>2567</v>
      </c>
      <c r="B2568" s="34">
        <v>155</v>
      </c>
      <c r="C2568" s="34">
        <v>419</v>
      </c>
      <c r="D2568" s="34">
        <v>9</v>
      </c>
      <c r="E2568" s="179">
        <v>43557</v>
      </c>
      <c r="F2568" s="190">
        <v>5181</v>
      </c>
      <c r="G2568" s="34">
        <v>8386</v>
      </c>
      <c r="H2568" s="180">
        <v>7953</v>
      </c>
      <c r="I2568" s="34"/>
      <c r="J2568" s="193"/>
      <c r="K2568" s="182"/>
      <c r="L2568" s="182"/>
      <c r="M2568" s="182"/>
      <c r="N2568" s="182"/>
    </row>
    <row r="2569" spans="1:14" ht="15.75" customHeight="1" x14ac:dyDescent="0.3">
      <c r="A2569" s="34">
        <v>2568</v>
      </c>
      <c r="B2569" s="34">
        <v>156</v>
      </c>
      <c r="C2569" s="34">
        <v>419</v>
      </c>
      <c r="D2569" s="34">
        <v>9</v>
      </c>
      <c r="E2569" s="179">
        <v>43557</v>
      </c>
      <c r="F2569" s="190">
        <v>5171</v>
      </c>
      <c r="G2569" s="34">
        <v>8239</v>
      </c>
      <c r="H2569" s="180">
        <v>7822</v>
      </c>
      <c r="I2569" s="34"/>
      <c r="J2569" s="193"/>
      <c r="K2569" s="182"/>
      <c r="L2569" s="182"/>
      <c r="M2569" s="182"/>
      <c r="N2569" s="182"/>
    </row>
    <row r="2570" spans="1:14" ht="15.75" customHeight="1" x14ac:dyDescent="0.3">
      <c r="A2570" s="34">
        <v>2569</v>
      </c>
      <c r="B2570" s="34">
        <v>157</v>
      </c>
      <c r="C2570" s="34">
        <v>421</v>
      </c>
      <c r="D2570" s="34">
        <v>9</v>
      </c>
      <c r="E2570" s="179">
        <v>43557</v>
      </c>
      <c r="F2570" s="190">
        <v>5319</v>
      </c>
      <c r="G2570" s="34">
        <v>7769</v>
      </c>
      <c r="H2570" s="180">
        <v>7335</v>
      </c>
      <c r="I2570" s="34"/>
      <c r="J2570" s="193"/>
      <c r="K2570" s="182"/>
      <c r="L2570" s="182"/>
      <c r="M2570" s="182"/>
      <c r="N2570" s="182"/>
    </row>
    <row r="2571" spans="1:14" ht="15.75" customHeight="1" x14ac:dyDescent="0.3">
      <c r="A2571" s="34">
        <v>2570</v>
      </c>
      <c r="B2571" s="34">
        <v>158</v>
      </c>
      <c r="C2571" s="34">
        <v>421</v>
      </c>
      <c r="D2571" s="34">
        <v>9</v>
      </c>
      <c r="E2571" s="179">
        <v>43557</v>
      </c>
      <c r="F2571" s="190">
        <v>5219</v>
      </c>
      <c r="G2571" s="34">
        <v>7646</v>
      </c>
      <c r="H2571" s="180">
        <v>7189</v>
      </c>
      <c r="I2571" s="34"/>
      <c r="J2571" s="193"/>
      <c r="K2571" s="182"/>
      <c r="L2571" s="182"/>
      <c r="M2571" s="182"/>
      <c r="N2571" s="182"/>
    </row>
    <row r="2572" spans="1:14" ht="15.75" customHeight="1" x14ac:dyDescent="0.3">
      <c r="A2572" s="34">
        <v>2571</v>
      </c>
      <c r="B2572" s="34">
        <v>159</v>
      </c>
      <c r="C2572" s="34">
        <v>423</v>
      </c>
      <c r="D2572" s="34">
        <v>9</v>
      </c>
      <c r="E2572" s="179">
        <v>43557</v>
      </c>
      <c r="F2572" s="190">
        <v>5300</v>
      </c>
      <c r="G2572" s="34">
        <v>7910</v>
      </c>
      <c r="H2572" s="180">
        <v>7555</v>
      </c>
      <c r="I2572" s="34"/>
      <c r="J2572" s="193"/>
      <c r="K2572" s="182"/>
      <c r="L2572" s="182"/>
      <c r="M2572" s="182"/>
      <c r="N2572" s="182"/>
    </row>
    <row r="2573" spans="1:14" ht="15.75" customHeight="1" x14ac:dyDescent="0.3">
      <c r="A2573" s="34">
        <v>2572</v>
      </c>
      <c r="B2573" s="34">
        <v>160</v>
      </c>
      <c r="C2573" s="34">
        <v>423</v>
      </c>
      <c r="D2573" s="34">
        <v>9</v>
      </c>
      <c r="E2573" s="179">
        <v>43557</v>
      </c>
      <c r="F2573" s="190">
        <v>5234</v>
      </c>
      <c r="G2573" s="34">
        <v>7649</v>
      </c>
      <c r="H2573" s="180">
        <v>7319</v>
      </c>
      <c r="I2573" s="34"/>
      <c r="J2573" s="193"/>
      <c r="K2573" s="182"/>
      <c r="L2573" s="182"/>
      <c r="M2573" s="182"/>
      <c r="N2573" s="182"/>
    </row>
    <row r="2574" spans="1:14" ht="15.75" customHeight="1" x14ac:dyDescent="0.3">
      <c r="A2574" s="34">
        <v>2573</v>
      </c>
      <c r="B2574" s="34">
        <v>161</v>
      </c>
      <c r="C2574" s="34">
        <v>425</v>
      </c>
      <c r="D2574" s="34">
        <v>9</v>
      </c>
      <c r="E2574" s="179">
        <v>43557</v>
      </c>
      <c r="F2574" s="190">
        <v>5264</v>
      </c>
      <c r="G2574" s="34">
        <v>8039</v>
      </c>
      <c r="H2574" s="180">
        <v>7636</v>
      </c>
      <c r="I2574" s="34"/>
      <c r="J2574" s="193"/>
      <c r="K2574" s="182"/>
      <c r="L2574" s="182"/>
      <c r="M2574" s="182"/>
      <c r="N2574" s="182"/>
    </row>
    <row r="2575" spans="1:14" ht="15.75" customHeight="1" x14ac:dyDescent="0.3">
      <c r="A2575" s="34">
        <v>2574</v>
      </c>
      <c r="B2575" s="34">
        <v>162</v>
      </c>
      <c r="C2575" s="34">
        <v>425</v>
      </c>
      <c r="D2575" s="34">
        <v>9</v>
      </c>
      <c r="E2575" s="179">
        <v>43557</v>
      </c>
      <c r="F2575" s="190">
        <v>5232</v>
      </c>
      <c r="G2575" s="34">
        <v>8068</v>
      </c>
      <c r="H2575" s="180">
        <v>7663</v>
      </c>
      <c r="I2575" s="34"/>
      <c r="J2575" s="193"/>
      <c r="K2575" s="182"/>
      <c r="L2575" s="182"/>
      <c r="M2575" s="182"/>
      <c r="N2575" s="182"/>
    </row>
    <row r="2576" spans="1:14" ht="15.75" customHeight="1" x14ac:dyDescent="0.3">
      <c r="A2576" s="34">
        <v>2575</v>
      </c>
      <c r="B2576" s="34">
        <v>163</v>
      </c>
      <c r="C2576" s="34">
        <v>427</v>
      </c>
      <c r="D2576" s="34">
        <v>9</v>
      </c>
      <c r="E2576" s="179">
        <v>43557</v>
      </c>
      <c r="F2576" s="190">
        <v>5193</v>
      </c>
      <c r="G2576" s="34">
        <v>7946</v>
      </c>
      <c r="H2576" s="180">
        <v>7551</v>
      </c>
      <c r="I2576" s="34"/>
      <c r="J2576" s="193"/>
      <c r="K2576" s="182"/>
      <c r="L2576" s="182"/>
      <c r="M2576" s="182"/>
      <c r="N2576" s="182"/>
    </row>
    <row r="2577" spans="1:14" ht="15.75" customHeight="1" x14ac:dyDescent="0.3">
      <c r="A2577" s="34">
        <v>2576</v>
      </c>
      <c r="B2577" s="34">
        <v>164</v>
      </c>
      <c r="C2577" s="34">
        <v>427</v>
      </c>
      <c r="D2577" s="34">
        <v>9</v>
      </c>
      <c r="E2577" s="179">
        <v>43557</v>
      </c>
      <c r="F2577" s="190">
        <v>5245</v>
      </c>
      <c r="G2577" s="34">
        <v>7674</v>
      </c>
      <c r="H2577" s="180">
        <v>7330</v>
      </c>
      <c r="I2577" s="34"/>
      <c r="J2577" s="193"/>
      <c r="K2577" s="182"/>
      <c r="L2577" s="182"/>
      <c r="M2577" s="182"/>
      <c r="N2577" s="182"/>
    </row>
    <row r="2578" spans="1:14" ht="15.75" customHeight="1" x14ac:dyDescent="0.3">
      <c r="A2578" s="34">
        <v>2577</v>
      </c>
      <c r="B2578" s="34">
        <v>165</v>
      </c>
      <c r="C2578" s="34">
        <v>429</v>
      </c>
      <c r="D2578" s="34">
        <v>9</v>
      </c>
      <c r="E2578" s="179">
        <v>43557</v>
      </c>
      <c r="F2578" s="190">
        <v>5226</v>
      </c>
      <c r="G2578" s="34">
        <v>7875</v>
      </c>
      <c r="H2578" s="180">
        <v>7501</v>
      </c>
      <c r="I2578" s="34"/>
      <c r="J2578" s="193"/>
      <c r="K2578" s="182"/>
      <c r="L2578" s="182"/>
      <c r="M2578" s="182"/>
      <c r="N2578" s="182"/>
    </row>
    <row r="2579" spans="1:14" ht="15.75" customHeight="1" x14ac:dyDescent="0.3">
      <c r="A2579" s="34">
        <v>2578</v>
      </c>
      <c r="B2579" s="34">
        <v>166</v>
      </c>
      <c r="C2579" s="34">
        <v>429</v>
      </c>
      <c r="D2579" s="34">
        <v>9</v>
      </c>
      <c r="E2579" s="179">
        <v>43557</v>
      </c>
      <c r="F2579" s="190">
        <v>5252</v>
      </c>
      <c r="G2579" s="34">
        <v>7965</v>
      </c>
      <c r="H2579" s="180">
        <v>7576</v>
      </c>
      <c r="I2579" s="34"/>
      <c r="J2579" s="193"/>
      <c r="K2579" s="182"/>
      <c r="L2579" s="182"/>
      <c r="M2579" s="182"/>
      <c r="N2579" s="182"/>
    </row>
    <row r="2580" spans="1:14" ht="15.75" customHeight="1" x14ac:dyDescent="0.3">
      <c r="A2580" s="34">
        <v>2579</v>
      </c>
      <c r="B2580" s="34">
        <v>167</v>
      </c>
      <c r="C2580" s="34">
        <v>430</v>
      </c>
      <c r="D2580" s="34">
        <v>9</v>
      </c>
      <c r="E2580" s="179">
        <v>43557</v>
      </c>
      <c r="F2580" s="190">
        <v>5280</v>
      </c>
      <c r="G2580" s="34">
        <v>7953</v>
      </c>
      <c r="H2580" s="180">
        <v>7450</v>
      </c>
      <c r="I2580" s="34"/>
      <c r="J2580" s="193"/>
      <c r="K2580" s="182"/>
      <c r="L2580" s="182"/>
      <c r="M2580" s="182"/>
      <c r="N2580" s="182"/>
    </row>
    <row r="2581" spans="1:14" ht="15.75" customHeight="1" x14ac:dyDescent="0.3">
      <c r="A2581" s="34">
        <v>2580</v>
      </c>
      <c r="B2581" s="34">
        <v>168</v>
      </c>
      <c r="C2581" s="34">
        <v>430</v>
      </c>
      <c r="D2581" s="34">
        <v>9</v>
      </c>
      <c r="E2581" s="179">
        <v>43557</v>
      </c>
      <c r="F2581" s="190">
        <v>5212</v>
      </c>
      <c r="G2581" s="34">
        <v>7530</v>
      </c>
      <c r="H2581" s="180">
        <v>7091</v>
      </c>
      <c r="I2581" s="34"/>
      <c r="J2581" s="193"/>
      <c r="K2581" s="182"/>
      <c r="L2581" s="182"/>
      <c r="M2581" s="182"/>
      <c r="N2581" s="182"/>
    </row>
    <row r="2582" spans="1:14" ht="15.75" customHeight="1" x14ac:dyDescent="0.3">
      <c r="A2582" s="34">
        <v>2581</v>
      </c>
      <c r="B2582" s="34">
        <v>169</v>
      </c>
      <c r="C2582" s="34">
        <v>433</v>
      </c>
      <c r="D2582" s="34">
        <v>9</v>
      </c>
      <c r="E2582" s="179">
        <v>43557</v>
      </c>
      <c r="F2582" s="190">
        <v>5223</v>
      </c>
      <c r="G2582" s="34">
        <v>7826</v>
      </c>
      <c r="H2582" s="180">
        <v>7405</v>
      </c>
      <c r="I2582" s="34"/>
      <c r="J2582" s="193"/>
      <c r="K2582" s="182"/>
      <c r="L2582" s="182"/>
      <c r="M2582" s="182"/>
      <c r="N2582" s="182"/>
    </row>
    <row r="2583" spans="1:14" ht="15.75" customHeight="1" x14ac:dyDescent="0.3">
      <c r="A2583" s="34">
        <v>2582</v>
      </c>
      <c r="B2583" s="34">
        <v>170</v>
      </c>
      <c r="C2583" s="34">
        <v>433</v>
      </c>
      <c r="D2583" s="34">
        <v>9</v>
      </c>
      <c r="E2583" s="179">
        <v>43557</v>
      </c>
      <c r="F2583" s="190">
        <v>5223</v>
      </c>
      <c r="G2583" s="34">
        <v>7744</v>
      </c>
      <c r="H2583" s="180">
        <v>7341</v>
      </c>
      <c r="I2583" s="34"/>
      <c r="J2583" s="193"/>
      <c r="K2583" s="182"/>
      <c r="L2583" s="182"/>
      <c r="M2583" s="182"/>
      <c r="N2583" s="182"/>
    </row>
    <row r="2584" spans="1:14" ht="15.75" customHeight="1" x14ac:dyDescent="0.3">
      <c r="A2584" s="34">
        <v>2583</v>
      </c>
      <c r="B2584" s="34">
        <v>171</v>
      </c>
      <c r="C2584" s="34">
        <v>444</v>
      </c>
      <c r="D2584" s="34">
        <v>9</v>
      </c>
      <c r="E2584" s="179">
        <v>43557</v>
      </c>
      <c r="F2584" s="190">
        <v>5259</v>
      </c>
      <c r="G2584" s="34">
        <v>7200</v>
      </c>
      <c r="H2584" s="180">
        <v>6911</v>
      </c>
      <c r="I2584" s="34"/>
      <c r="J2584" s="193"/>
      <c r="K2584" s="182"/>
      <c r="L2584" s="182"/>
      <c r="M2584" s="182"/>
      <c r="N2584" s="182"/>
    </row>
    <row r="2585" spans="1:14" ht="15.75" customHeight="1" x14ac:dyDescent="0.3">
      <c r="A2585" s="34">
        <v>2584</v>
      </c>
      <c r="B2585" s="34">
        <v>172</v>
      </c>
      <c r="C2585" s="34">
        <v>444</v>
      </c>
      <c r="D2585" s="34">
        <v>9</v>
      </c>
      <c r="E2585" s="179">
        <v>43557</v>
      </c>
      <c r="F2585" s="190">
        <v>5274</v>
      </c>
      <c r="G2585" s="34">
        <v>7285</v>
      </c>
      <c r="H2585" s="180">
        <v>6988</v>
      </c>
      <c r="I2585" s="34"/>
      <c r="J2585" s="193"/>
      <c r="K2585" s="182"/>
      <c r="L2585" s="182"/>
      <c r="M2585" s="182"/>
      <c r="N2585" s="182"/>
    </row>
    <row r="2586" spans="1:14" ht="15.75" customHeight="1" x14ac:dyDescent="0.3">
      <c r="A2586" s="34">
        <v>2585</v>
      </c>
      <c r="B2586" s="34">
        <v>173</v>
      </c>
      <c r="C2586" s="34">
        <v>451</v>
      </c>
      <c r="D2586" s="34">
        <v>9</v>
      </c>
      <c r="E2586" s="179">
        <v>43557</v>
      </c>
      <c r="F2586" s="190">
        <v>5227</v>
      </c>
      <c r="G2586" s="34">
        <v>8044</v>
      </c>
      <c r="H2586" s="180">
        <v>7652</v>
      </c>
      <c r="I2586" s="34"/>
      <c r="J2586" s="193"/>
      <c r="K2586" s="182"/>
      <c r="L2586" s="182"/>
      <c r="M2586" s="182"/>
      <c r="N2586" s="182"/>
    </row>
    <row r="2587" spans="1:14" ht="15.75" customHeight="1" x14ac:dyDescent="0.3">
      <c r="A2587" s="34">
        <v>2586</v>
      </c>
      <c r="B2587" s="34">
        <v>174</v>
      </c>
      <c r="C2587" s="34">
        <v>451</v>
      </c>
      <c r="D2587" s="34">
        <v>9</v>
      </c>
      <c r="E2587" s="179">
        <v>43557</v>
      </c>
      <c r="F2587" s="190">
        <v>5182</v>
      </c>
      <c r="G2587" s="34">
        <v>8174</v>
      </c>
      <c r="H2587" s="180">
        <v>7757</v>
      </c>
      <c r="I2587" s="34"/>
      <c r="J2587" s="193"/>
      <c r="K2587" s="182"/>
      <c r="L2587" s="182"/>
      <c r="M2587" s="182"/>
      <c r="N2587" s="182"/>
    </row>
    <row r="2588" spans="1:14" ht="15.75" customHeight="1" x14ac:dyDescent="0.3">
      <c r="A2588" s="34">
        <v>2587</v>
      </c>
      <c r="B2588" s="34">
        <v>175</v>
      </c>
      <c r="C2588" s="34">
        <v>455</v>
      </c>
      <c r="D2588" s="34">
        <v>9</v>
      </c>
      <c r="E2588" s="179">
        <v>43557</v>
      </c>
      <c r="F2588" s="190">
        <v>5280</v>
      </c>
      <c r="G2588" s="34">
        <v>7872</v>
      </c>
      <c r="H2588" s="180">
        <v>7430</v>
      </c>
      <c r="I2588" s="34"/>
      <c r="J2588" s="193"/>
      <c r="K2588" s="182"/>
      <c r="L2588" s="182"/>
      <c r="M2588" s="182"/>
      <c r="N2588" s="182"/>
    </row>
    <row r="2589" spans="1:14" ht="15.75" customHeight="1" x14ac:dyDescent="0.3">
      <c r="A2589" s="34">
        <v>2588</v>
      </c>
      <c r="B2589" s="34">
        <v>176</v>
      </c>
      <c r="C2589" s="34">
        <v>455</v>
      </c>
      <c r="D2589" s="34">
        <v>9</v>
      </c>
      <c r="E2589" s="179">
        <v>43557</v>
      </c>
      <c r="F2589" s="190">
        <v>5193</v>
      </c>
      <c r="G2589" s="34">
        <v>7706</v>
      </c>
      <c r="H2589" s="180">
        <v>7277</v>
      </c>
      <c r="I2589" s="34"/>
      <c r="J2589" s="193"/>
      <c r="K2589" s="182"/>
      <c r="L2589" s="182"/>
      <c r="M2589" s="182"/>
      <c r="N2589" s="182"/>
    </row>
    <row r="2590" spans="1:14" ht="15.75" customHeight="1" x14ac:dyDescent="0.3">
      <c r="A2590" s="34">
        <v>2589</v>
      </c>
      <c r="B2590" s="34">
        <v>177</v>
      </c>
      <c r="C2590" s="34">
        <v>456</v>
      </c>
      <c r="D2590" s="34">
        <v>9</v>
      </c>
      <c r="E2590" s="179">
        <v>43557</v>
      </c>
      <c r="F2590" s="190">
        <v>5259</v>
      </c>
      <c r="G2590" s="34">
        <v>8960</v>
      </c>
      <c r="H2590" s="180">
        <v>8394</v>
      </c>
      <c r="I2590" s="34"/>
      <c r="J2590" s="193"/>
      <c r="K2590" s="182"/>
      <c r="L2590" s="182"/>
      <c r="M2590" s="182"/>
      <c r="N2590" s="182"/>
    </row>
    <row r="2591" spans="1:14" ht="15.75" customHeight="1" x14ac:dyDescent="0.3">
      <c r="A2591" s="34">
        <v>2590</v>
      </c>
      <c r="B2591" s="34">
        <v>178</v>
      </c>
      <c r="C2591" s="34">
        <v>456</v>
      </c>
      <c r="D2591" s="34">
        <v>9</v>
      </c>
      <c r="E2591" s="179">
        <v>43557</v>
      </c>
      <c r="F2591" s="190">
        <v>5226</v>
      </c>
      <c r="G2591" s="34">
        <v>8810</v>
      </c>
      <c r="H2591" s="180">
        <v>8269</v>
      </c>
      <c r="I2591" s="34"/>
      <c r="J2591" s="193"/>
      <c r="K2591" s="182"/>
      <c r="L2591" s="182"/>
      <c r="M2591" s="182"/>
      <c r="N2591" s="182"/>
    </row>
    <row r="2592" spans="1:14" ht="15.75" customHeight="1" x14ac:dyDescent="0.3">
      <c r="A2592" s="34">
        <v>2591</v>
      </c>
      <c r="B2592" s="34">
        <v>179</v>
      </c>
      <c r="C2592" s="34">
        <v>459</v>
      </c>
      <c r="D2592" s="34">
        <v>9</v>
      </c>
      <c r="E2592" s="179">
        <v>43557</v>
      </c>
      <c r="F2592" s="190">
        <v>5180</v>
      </c>
      <c r="G2592" s="34">
        <v>7698</v>
      </c>
      <c r="H2592" s="180">
        <v>7325</v>
      </c>
      <c r="I2592" s="34"/>
      <c r="J2592" s="193"/>
      <c r="K2592" s="182"/>
      <c r="L2592" s="182"/>
      <c r="M2592" s="182"/>
      <c r="N2592" s="182"/>
    </row>
    <row r="2593" spans="1:14" ht="15.75" customHeight="1" x14ac:dyDescent="0.3">
      <c r="A2593" s="34">
        <v>2592</v>
      </c>
      <c r="B2593" s="34">
        <v>180</v>
      </c>
      <c r="C2593" s="34">
        <v>459</v>
      </c>
      <c r="D2593" s="34">
        <v>9</v>
      </c>
      <c r="E2593" s="179">
        <v>43557</v>
      </c>
      <c r="F2593" s="190">
        <v>5282</v>
      </c>
      <c r="G2593" s="34">
        <v>7963</v>
      </c>
      <c r="H2593" s="180">
        <v>7573</v>
      </c>
      <c r="I2593" s="34"/>
      <c r="J2593" s="193"/>
      <c r="K2593" s="182"/>
      <c r="L2593" s="182"/>
      <c r="M2593" s="182"/>
      <c r="N2593" s="182"/>
    </row>
    <row r="2594" spans="1:14" ht="15.75" customHeight="1" x14ac:dyDescent="0.3">
      <c r="A2594" s="34">
        <v>2593</v>
      </c>
      <c r="B2594" s="34">
        <v>181</v>
      </c>
      <c r="C2594" s="34">
        <v>462</v>
      </c>
      <c r="D2594" s="34">
        <v>9</v>
      </c>
      <c r="E2594" s="179">
        <v>43557</v>
      </c>
      <c r="F2594" s="190">
        <v>5244</v>
      </c>
      <c r="G2594" s="34">
        <v>7305</v>
      </c>
      <c r="H2594" s="180">
        <v>7039</v>
      </c>
      <c r="I2594" s="34"/>
      <c r="J2594" s="193"/>
      <c r="K2594" s="182"/>
      <c r="L2594" s="182"/>
      <c r="M2594" s="182"/>
      <c r="N2594" s="182"/>
    </row>
    <row r="2595" spans="1:14" ht="15.75" customHeight="1" x14ac:dyDescent="0.3">
      <c r="A2595" s="34">
        <v>2594</v>
      </c>
      <c r="B2595" s="34">
        <v>182</v>
      </c>
      <c r="C2595" s="34">
        <v>462</v>
      </c>
      <c r="D2595" s="34">
        <v>9</v>
      </c>
      <c r="E2595" s="179">
        <v>43557</v>
      </c>
      <c r="F2595" s="190">
        <v>5301</v>
      </c>
      <c r="G2595" s="34">
        <v>7384</v>
      </c>
      <c r="H2595" s="180">
        <v>7118</v>
      </c>
      <c r="I2595" s="34"/>
      <c r="J2595" s="193"/>
      <c r="K2595" s="182"/>
      <c r="L2595" s="182"/>
      <c r="M2595" s="182"/>
      <c r="N2595" s="182"/>
    </row>
    <row r="2596" spans="1:14" ht="15.75" customHeight="1" x14ac:dyDescent="0.3">
      <c r="A2596" s="34">
        <v>2595</v>
      </c>
      <c r="B2596" s="34"/>
      <c r="C2596" s="34"/>
      <c r="D2596" s="34"/>
      <c r="E2596" s="179"/>
      <c r="F2596" s="190"/>
      <c r="G2596" s="34"/>
      <c r="H2596" s="180"/>
      <c r="I2596" s="34"/>
      <c r="J2596" s="193"/>
      <c r="K2596" s="182"/>
      <c r="L2596" s="182"/>
      <c r="M2596" s="182"/>
      <c r="N2596" s="182"/>
    </row>
    <row r="2597" spans="1:14" ht="15.75" customHeight="1" x14ac:dyDescent="0.3">
      <c r="A2597" s="34">
        <v>2596</v>
      </c>
      <c r="B2597" s="34"/>
      <c r="C2597" s="34"/>
      <c r="D2597" s="34"/>
      <c r="E2597" s="179"/>
      <c r="F2597" s="190"/>
      <c r="G2597" s="34"/>
      <c r="H2597" s="180"/>
      <c r="I2597" s="34"/>
      <c r="J2597" s="193"/>
      <c r="K2597" s="182"/>
      <c r="L2597" s="182"/>
      <c r="M2597" s="182"/>
      <c r="N2597" s="182"/>
    </row>
    <row r="2598" spans="1:14" ht="15.75" customHeight="1" x14ac:dyDescent="0.3">
      <c r="A2598" s="34">
        <v>2597</v>
      </c>
      <c r="B2598" s="34"/>
      <c r="C2598" s="34"/>
      <c r="D2598" s="34"/>
      <c r="E2598" s="179"/>
      <c r="F2598" s="190"/>
      <c r="G2598" s="34"/>
      <c r="H2598" s="180"/>
      <c r="I2598" s="34"/>
      <c r="J2598" s="193"/>
      <c r="K2598" s="182"/>
      <c r="L2598" s="182"/>
      <c r="M2598" s="182"/>
      <c r="N2598" s="182"/>
    </row>
    <row r="2599" spans="1:14" ht="15.75" customHeight="1" x14ac:dyDescent="0.3">
      <c r="A2599" s="34">
        <v>2598</v>
      </c>
      <c r="B2599" s="34"/>
      <c r="C2599" s="34"/>
      <c r="D2599" s="34"/>
      <c r="E2599" s="179"/>
      <c r="F2599" s="190"/>
      <c r="G2599" s="34"/>
      <c r="H2599" s="180"/>
      <c r="I2599" s="34"/>
      <c r="J2599" s="193"/>
      <c r="K2599" s="182"/>
      <c r="L2599" s="182"/>
      <c r="M2599" s="182"/>
      <c r="N2599" s="182"/>
    </row>
    <row r="2600" spans="1:14" ht="15.75" customHeight="1" x14ac:dyDescent="0.3">
      <c r="A2600" s="34">
        <v>2599</v>
      </c>
      <c r="B2600" s="34"/>
      <c r="C2600" s="34"/>
      <c r="D2600" s="34"/>
      <c r="E2600" s="179"/>
      <c r="F2600" s="190"/>
      <c r="G2600" s="34"/>
      <c r="H2600" s="180"/>
      <c r="I2600" s="34"/>
      <c r="J2600" s="193"/>
      <c r="K2600" s="182"/>
      <c r="L2600" s="182"/>
      <c r="M2600" s="182"/>
      <c r="N2600" s="182"/>
    </row>
    <row r="2601" spans="1:14" ht="15.75" customHeight="1" x14ac:dyDescent="0.3">
      <c r="A2601" s="34">
        <v>2600</v>
      </c>
      <c r="B2601" s="34"/>
      <c r="C2601" s="34"/>
      <c r="D2601" s="34"/>
      <c r="E2601" s="179"/>
      <c r="F2601" s="190"/>
      <c r="G2601" s="34"/>
      <c r="H2601" s="180"/>
      <c r="I2601" s="34"/>
      <c r="J2601" s="193"/>
      <c r="K2601" s="182"/>
      <c r="L2601" s="182"/>
      <c r="M2601" s="182"/>
      <c r="N2601" s="182"/>
    </row>
    <row r="2602" spans="1:14" ht="15.75" customHeight="1" x14ac:dyDescent="0.3">
      <c r="A2602" s="34">
        <v>2601</v>
      </c>
      <c r="B2602" s="34"/>
      <c r="C2602" s="34"/>
      <c r="D2602" s="34"/>
      <c r="E2602" s="179"/>
      <c r="F2602" s="190"/>
      <c r="G2602" s="34"/>
      <c r="H2602" s="180"/>
      <c r="I2602" s="34"/>
      <c r="J2602" s="193"/>
      <c r="K2602" s="182"/>
      <c r="L2602" s="182"/>
      <c r="M2602" s="182"/>
      <c r="N2602" s="182"/>
    </row>
    <row r="2603" spans="1:14" ht="15.75" customHeight="1" x14ac:dyDescent="0.3">
      <c r="A2603" s="34">
        <v>2602</v>
      </c>
      <c r="B2603" s="34"/>
      <c r="C2603" s="34"/>
      <c r="D2603" s="34"/>
      <c r="E2603" s="179"/>
      <c r="F2603" s="190"/>
      <c r="G2603" s="34"/>
      <c r="H2603" s="180"/>
      <c r="I2603" s="34"/>
      <c r="J2603" s="193"/>
      <c r="K2603" s="182"/>
      <c r="L2603" s="182"/>
      <c r="M2603" s="182"/>
      <c r="N2603" s="182"/>
    </row>
    <row r="2604" spans="1:14" ht="15.75" customHeight="1" x14ac:dyDescent="0.3">
      <c r="A2604" s="34">
        <v>2603</v>
      </c>
      <c r="B2604" s="34"/>
      <c r="C2604" s="34"/>
      <c r="D2604" s="34"/>
      <c r="E2604" s="179"/>
      <c r="F2604" s="190"/>
      <c r="G2604" s="34"/>
      <c r="H2604" s="180"/>
      <c r="I2604" s="34"/>
      <c r="J2604" s="193"/>
      <c r="K2604" s="182"/>
      <c r="L2604" s="182"/>
      <c r="M2604" s="182"/>
      <c r="N2604" s="182"/>
    </row>
    <row r="2605" spans="1:14" ht="15.75" customHeight="1" x14ac:dyDescent="0.3">
      <c r="A2605" s="34">
        <v>2604</v>
      </c>
      <c r="B2605" s="34"/>
      <c r="C2605" s="34"/>
      <c r="D2605" s="34"/>
      <c r="E2605" s="179"/>
      <c r="F2605" s="190"/>
      <c r="G2605" s="34"/>
      <c r="H2605" s="180"/>
      <c r="I2605" s="34"/>
      <c r="J2605" s="193"/>
      <c r="K2605" s="182"/>
      <c r="L2605" s="182"/>
      <c r="M2605" s="182"/>
      <c r="N2605" s="182"/>
    </row>
    <row r="2606" spans="1:14" ht="15.75" customHeight="1" x14ac:dyDescent="0.3">
      <c r="A2606" s="34">
        <v>2605</v>
      </c>
      <c r="B2606" s="34"/>
      <c r="C2606" s="34"/>
      <c r="D2606" s="34"/>
      <c r="E2606" s="179"/>
      <c r="F2606" s="190"/>
      <c r="G2606" s="34"/>
      <c r="H2606" s="180"/>
      <c r="I2606" s="34"/>
      <c r="J2606" s="193"/>
      <c r="K2606" s="182"/>
      <c r="L2606" s="182"/>
      <c r="M2606" s="182"/>
      <c r="N2606" s="182"/>
    </row>
    <row r="2607" spans="1:14" ht="15.75" customHeight="1" x14ac:dyDescent="0.3">
      <c r="A2607" s="34">
        <v>2606</v>
      </c>
      <c r="B2607" s="34"/>
      <c r="C2607" s="34"/>
      <c r="D2607" s="34"/>
      <c r="E2607" s="179"/>
      <c r="F2607" s="190"/>
      <c r="G2607" s="34"/>
      <c r="H2607" s="180"/>
      <c r="I2607" s="34"/>
      <c r="J2607" s="193"/>
      <c r="K2607" s="182"/>
      <c r="L2607" s="182"/>
      <c r="M2607" s="182"/>
      <c r="N2607" s="182"/>
    </row>
    <row r="2608" spans="1:14" ht="15.75" customHeight="1" x14ac:dyDescent="0.3">
      <c r="A2608" s="34">
        <v>2607</v>
      </c>
      <c r="B2608" s="34"/>
      <c r="C2608" s="34"/>
      <c r="D2608" s="34"/>
      <c r="E2608" s="179"/>
      <c r="F2608" s="190"/>
      <c r="G2608" s="34"/>
      <c r="H2608" s="180"/>
      <c r="I2608" s="34"/>
      <c r="J2608" s="193"/>
      <c r="K2608" s="182"/>
      <c r="L2608" s="182"/>
      <c r="M2608" s="182"/>
      <c r="N2608" s="182"/>
    </row>
    <row r="2609" spans="1:14" ht="15.75" customHeight="1" x14ac:dyDescent="0.3">
      <c r="A2609" s="34">
        <v>2608</v>
      </c>
      <c r="B2609" s="34"/>
      <c r="C2609" s="34"/>
      <c r="D2609" s="34"/>
      <c r="E2609" s="179"/>
      <c r="F2609" s="190"/>
      <c r="G2609" s="34"/>
      <c r="H2609" s="180"/>
      <c r="I2609" s="34"/>
      <c r="J2609" s="193"/>
      <c r="K2609" s="182"/>
      <c r="L2609" s="182"/>
      <c r="M2609" s="182"/>
      <c r="N2609" s="182"/>
    </row>
    <row r="2610" spans="1:14" ht="15.75" customHeight="1" x14ac:dyDescent="0.3">
      <c r="A2610" s="34">
        <v>2609</v>
      </c>
      <c r="B2610" s="34"/>
      <c r="C2610" s="34"/>
      <c r="D2610" s="34"/>
      <c r="E2610" s="179"/>
      <c r="F2610" s="190"/>
      <c r="G2610" s="34"/>
      <c r="H2610" s="180"/>
      <c r="I2610" s="34"/>
      <c r="J2610" s="193"/>
      <c r="K2610" s="182"/>
      <c r="L2610" s="182"/>
      <c r="M2610" s="182"/>
      <c r="N2610" s="182"/>
    </row>
    <row r="2611" spans="1:14" ht="15.75" customHeight="1" x14ac:dyDescent="0.3">
      <c r="A2611" s="34">
        <v>2610</v>
      </c>
      <c r="B2611" s="34"/>
      <c r="C2611" s="34"/>
      <c r="D2611" s="34"/>
      <c r="E2611" s="179"/>
      <c r="F2611" s="190"/>
      <c r="G2611" s="34"/>
      <c r="H2611" s="180"/>
      <c r="I2611" s="34"/>
      <c r="J2611" s="193"/>
      <c r="K2611" s="182"/>
      <c r="L2611" s="182"/>
      <c r="M2611" s="182"/>
      <c r="N2611" s="182"/>
    </row>
    <row r="2612" spans="1:14" ht="15.75" customHeight="1" x14ac:dyDescent="0.3">
      <c r="A2612" s="34">
        <v>2611</v>
      </c>
      <c r="B2612" s="34"/>
      <c r="C2612" s="34"/>
      <c r="D2612" s="34"/>
      <c r="E2612" s="179"/>
      <c r="F2612" s="190"/>
      <c r="G2612" s="34"/>
      <c r="H2612" s="180"/>
      <c r="I2612" s="34"/>
      <c r="J2612" s="193"/>
      <c r="K2612" s="182"/>
      <c r="L2612" s="182"/>
      <c r="M2612" s="182"/>
      <c r="N2612" s="182"/>
    </row>
    <row r="2613" spans="1:14" ht="15.75" customHeight="1" x14ac:dyDescent="0.3">
      <c r="A2613" s="34">
        <v>2612</v>
      </c>
      <c r="B2613" s="34"/>
      <c r="C2613" s="34"/>
      <c r="D2613" s="34"/>
      <c r="E2613" s="179"/>
      <c r="F2613" s="190"/>
      <c r="G2613" s="34"/>
      <c r="H2613" s="180"/>
      <c r="I2613" s="34"/>
      <c r="J2613" s="193"/>
      <c r="K2613" s="182"/>
      <c r="L2613" s="182"/>
      <c r="M2613" s="182"/>
      <c r="N2613" s="182"/>
    </row>
    <row r="2614" spans="1:14" ht="15.75" customHeight="1" x14ac:dyDescent="0.3">
      <c r="A2614" s="34">
        <v>2613</v>
      </c>
      <c r="B2614" s="34"/>
      <c r="C2614" s="34"/>
      <c r="D2614" s="34"/>
      <c r="E2614" s="179"/>
      <c r="F2614" s="190"/>
      <c r="G2614" s="34"/>
      <c r="H2614" s="180"/>
      <c r="I2614" s="34"/>
      <c r="J2614" s="193"/>
      <c r="K2614" s="182"/>
      <c r="L2614" s="182"/>
      <c r="M2614" s="182"/>
      <c r="N2614" s="182"/>
    </row>
    <row r="2615" spans="1:14" ht="15.75" customHeight="1" x14ac:dyDescent="0.3">
      <c r="A2615" s="34">
        <v>2614</v>
      </c>
      <c r="B2615" s="34"/>
      <c r="C2615" s="34"/>
      <c r="D2615" s="34"/>
      <c r="E2615" s="179"/>
      <c r="F2615" s="190"/>
      <c r="G2615" s="34"/>
      <c r="H2615" s="180"/>
      <c r="I2615" s="34"/>
      <c r="J2615" s="193"/>
      <c r="K2615" s="182"/>
      <c r="L2615" s="182"/>
      <c r="M2615" s="182"/>
      <c r="N2615" s="182"/>
    </row>
    <row r="2616" spans="1:14" ht="15.75" customHeight="1" x14ac:dyDescent="0.3">
      <c r="A2616" s="34">
        <v>2615</v>
      </c>
      <c r="B2616" s="34"/>
      <c r="C2616" s="34"/>
      <c r="D2616" s="34"/>
      <c r="E2616" s="179"/>
      <c r="F2616" s="190"/>
      <c r="G2616" s="34"/>
      <c r="H2616" s="180"/>
      <c r="I2616" s="34"/>
      <c r="J2616" s="193"/>
      <c r="K2616" s="182"/>
      <c r="L2616" s="182"/>
      <c r="M2616" s="182"/>
      <c r="N2616" s="182"/>
    </row>
    <row r="2617" spans="1:14" ht="15.75" customHeight="1" x14ac:dyDescent="0.3">
      <c r="A2617" s="34">
        <v>2616</v>
      </c>
      <c r="B2617" s="34"/>
      <c r="C2617" s="34"/>
      <c r="D2617" s="34"/>
      <c r="E2617" s="179"/>
      <c r="F2617" s="190"/>
      <c r="G2617" s="34"/>
      <c r="H2617" s="180"/>
      <c r="I2617" s="34"/>
      <c r="J2617" s="193"/>
      <c r="K2617" s="182"/>
      <c r="L2617" s="182"/>
      <c r="M2617" s="182"/>
      <c r="N2617" s="182"/>
    </row>
    <row r="2618" spans="1:14" ht="15.75" customHeight="1" x14ac:dyDescent="0.3">
      <c r="A2618" s="34">
        <v>2617</v>
      </c>
      <c r="B2618" s="34"/>
      <c r="C2618" s="34"/>
      <c r="D2618" s="34"/>
      <c r="E2618" s="179"/>
      <c r="F2618" s="190"/>
      <c r="G2618" s="34"/>
      <c r="H2618" s="180"/>
      <c r="I2618" s="34"/>
      <c r="J2618" s="193"/>
      <c r="K2618" s="182"/>
      <c r="L2618" s="182"/>
      <c r="M2618" s="182"/>
      <c r="N2618" s="182"/>
    </row>
    <row r="2619" spans="1:14" ht="15.75" customHeight="1" x14ac:dyDescent="0.3">
      <c r="A2619" s="34">
        <v>2618</v>
      </c>
      <c r="B2619" s="34"/>
      <c r="C2619" s="34"/>
      <c r="D2619" s="34"/>
      <c r="E2619" s="179"/>
      <c r="F2619" s="190"/>
      <c r="G2619" s="34"/>
      <c r="H2619" s="180"/>
      <c r="I2619" s="34"/>
      <c r="J2619" s="193"/>
      <c r="K2619" s="182"/>
      <c r="L2619" s="182"/>
      <c r="M2619" s="182"/>
      <c r="N2619" s="182"/>
    </row>
    <row r="2620" spans="1:14" ht="15.75" customHeight="1" x14ac:dyDescent="0.3">
      <c r="A2620" s="34">
        <v>2619</v>
      </c>
      <c r="B2620" s="34"/>
      <c r="C2620" s="34"/>
      <c r="D2620" s="34"/>
      <c r="E2620" s="179"/>
      <c r="F2620" s="190"/>
      <c r="G2620" s="34"/>
      <c r="H2620" s="180"/>
      <c r="I2620" s="34"/>
      <c r="J2620" s="193"/>
      <c r="K2620" s="182"/>
      <c r="L2620" s="182"/>
      <c r="M2620" s="182"/>
      <c r="N2620" s="182"/>
    </row>
    <row r="2621" spans="1:14" ht="15.75" customHeight="1" x14ac:dyDescent="0.3">
      <c r="A2621" s="34">
        <v>2620</v>
      </c>
      <c r="B2621" s="34"/>
      <c r="C2621" s="34"/>
      <c r="D2621" s="34"/>
      <c r="E2621" s="179"/>
      <c r="F2621" s="190"/>
      <c r="G2621" s="34"/>
      <c r="H2621" s="180"/>
      <c r="I2621" s="34"/>
      <c r="J2621" s="193"/>
      <c r="K2621" s="182"/>
      <c r="L2621" s="182"/>
      <c r="M2621" s="182"/>
      <c r="N2621" s="182"/>
    </row>
    <row r="2622" spans="1:14" ht="15.75" customHeight="1" x14ac:dyDescent="0.3">
      <c r="A2622" s="34">
        <v>2621</v>
      </c>
      <c r="B2622" s="34"/>
      <c r="C2622" s="34"/>
      <c r="D2622" s="34"/>
      <c r="E2622" s="179"/>
      <c r="F2622" s="190"/>
      <c r="G2622" s="34"/>
      <c r="H2622" s="180"/>
      <c r="I2622" s="34"/>
      <c r="J2622" s="193"/>
      <c r="K2622" s="182"/>
      <c r="L2622" s="182"/>
      <c r="M2622" s="182"/>
      <c r="N2622" s="182"/>
    </row>
    <row r="2623" spans="1:14" ht="15.75" customHeight="1" x14ac:dyDescent="0.3">
      <c r="A2623" s="34">
        <v>2622</v>
      </c>
      <c r="B2623" s="34"/>
      <c r="C2623" s="34"/>
      <c r="D2623" s="34"/>
      <c r="E2623" s="179"/>
      <c r="F2623" s="190"/>
      <c r="G2623" s="34"/>
      <c r="H2623" s="180"/>
      <c r="I2623" s="34"/>
      <c r="J2623" s="193"/>
      <c r="K2623" s="182"/>
      <c r="L2623" s="182"/>
      <c r="M2623" s="182"/>
      <c r="N2623" s="182"/>
    </row>
    <row r="2624" spans="1:14" ht="15.75" customHeight="1" x14ac:dyDescent="0.3">
      <c r="A2624" s="34">
        <v>2623</v>
      </c>
      <c r="B2624" s="34"/>
      <c r="C2624" s="34"/>
      <c r="D2624" s="34"/>
      <c r="E2624" s="179"/>
      <c r="F2624" s="190"/>
      <c r="G2624" s="34"/>
      <c r="H2624" s="180"/>
      <c r="I2624" s="34"/>
      <c r="J2624" s="193"/>
      <c r="K2624" s="182"/>
      <c r="L2624" s="182"/>
      <c r="M2624" s="182"/>
      <c r="N2624" s="182"/>
    </row>
    <row r="2625" spans="1:14" ht="15.75" customHeight="1" x14ac:dyDescent="0.3">
      <c r="A2625" s="34">
        <v>2624</v>
      </c>
      <c r="B2625" s="34"/>
      <c r="C2625" s="34"/>
      <c r="D2625" s="34"/>
      <c r="E2625" s="179"/>
      <c r="F2625" s="190"/>
      <c r="G2625" s="34"/>
      <c r="H2625" s="180"/>
      <c r="I2625" s="34"/>
      <c r="J2625" s="193"/>
      <c r="K2625" s="182"/>
      <c r="L2625" s="182"/>
      <c r="M2625" s="182"/>
      <c r="N2625" s="182"/>
    </row>
    <row r="2626" spans="1:14" ht="15.75" customHeight="1" x14ac:dyDescent="0.3">
      <c r="A2626" s="34">
        <v>2625</v>
      </c>
      <c r="B2626" s="34"/>
      <c r="C2626" s="34"/>
      <c r="D2626" s="34"/>
      <c r="E2626" s="179"/>
      <c r="F2626" s="190"/>
      <c r="G2626" s="34"/>
      <c r="H2626" s="180"/>
      <c r="I2626" s="34"/>
      <c r="J2626" s="193"/>
      <c r="K2626" s="182"/>
      <c r="L2626" s="182"/>
      <c r="M2626" s="182"/>
      <c r="N2626" s="182"/>
    </row>
    <row r="2627" spans="1:14" ht="15.75" customHeight="1" x14ac:dyDescent="0.3">
      <c r="A2627" s="34">
        <v>2626</v>
      </c>
      <c r="B2627" s="34"/>
      <c r="C2627" s="34"/>
      <c r="D2627" s="34"/>
      <c r="E2627" s="179"/>
      <c r="F2627" s="190"/>
      <c r="G2627" s="34"/>
      <c r="H2627" s="180"/>
      <c r="I2627" s="34"/>
      <c r="J2627" s="193"/>
      <c r="K2627" s="182"/>
      <c r="L2627" s="182"/>
      <c r="M2627" s="182"/>
      <c r="N2627" s="182"/>
    </row>
    <row r="2628" spans="1:14" ht="15.75" customHeight="1" x14ac:dyDescent="0.3">
      <c r="A2628" s="34">
        <v>2627</v>
      </c>
      <c r="B2628" s="34"/>
      <c r="C2628" s="34"/>
      <c r="D2628" s="34"/>
      <c r="E2628" s="179"/>
      <c r="F2628" s="190"/>
      <c r="G2628" s="34"/>
      <c r="H2628" s="180"/>
      <c r="I2628" s="34"/>
      <c r="J2628" s="193"/>
      <c r="K2628" s="182"/>
      <c r="L2628" s="182"/>
      <c r="M2628" s="182"/>
      <c r="N2628" s="182"/>
    </row>
    <row r="2629" spans="1:14" ht="15.75" customHeight="1" x14ac:dyDescent="0.3">
      <c r="A2629" s="34">
        <v>2628</v>
      </c>
      <c r="B2629" s="34"/>
      <c r="C2629" s="34"/>
      <c r="D2629" s="34"/>
      <c r="E2629" s="179"/>
      <c r="F2629" s="190"/>
      <c r="G2629" s="34"/>
      <c r="H2629" s="180"/>
      <c r="I2629" s="34"/>
      <c r="J2629" s="193"/>
      <c r="K2629" s="182"/>
      <c r="L2629" s="182"/>
      <c r="M2629" s="182"/>
      <c r="N2629" s="182"/>
    </row>
    <row r="2630" spans="1:14" ht="15.75" customHeight="1" x14ac:dyDescent="0.3">
      <c r="A2630" s="34">
        <v>2629</v>
      </c>
      <c r="B2630" s="34">
        <v>1</v>
      </c>
      <c r="C2630" s="34">
        <v>104</v>
      </c>
      <c r="D2630" s="34">
        <v>10</v>
      </c>
      <c r="E2630" s="179">
        <v>43564</v>
      </c>
      <c r="F2630" s="190">
        <v>5301</v>
      </c>
      <c r="G2630" s="34">
        <v>8178</v>
      </c>
      <c r="H2630" s="180">
        <v>7763</v>
      </c>
      <c r="I2630" s="34"/>
      <c r="J2630" s="193"/>
      <c r="K2630" s="182"/>
      <c r="L2630" s="182"/>
      <c r="M2630" s="182"/>
      <c r="N2630" s="182"/>
    </row>
    <row r="2631" spans="1:14" ht="15.75" customHeight="1" x14ac:dyDescent="0.3">
      <c r="A2631" s="34">
        <v>2630</v>
      </c>
      <c r="B2631" s="34">
        <v>2</v>
      </c>
      <c r="C2631" s="34">
        <v>104</v>
      </c>
      <c r="D2631" s="34">
        <v>10</v>
      </c>
      <c r="E2631" s="179">
        <v>43564</v>
      </c>
      <c r="F2631" s="190">
        <v>5190</v>
      </c>
      <c r="G2631" s="34">
        <v>7858</v>
      </c>
      <c r="H2631" s="180">
        <v>7469</v>
      </c>
      <c r="I2631" s="34"/>
      <c r="J2631" s="193"/>
      <c r="K2631" s="182"/>
      <c r="L2631" s="182"/>
      <c r="M2631" s="182"/>
      <c r="N2631" s="182"/>
    </row>
    <row r="2632" spans="1:14" ht="15.75" customHeight="1" x14ac:dyDescent="0.3">
      <c r="A2632" s="34">
        <v>2631</v>
      </c>
      <c r="B2632" s="34">
        <v>3</v>
      </c>
      <c r="C2632" s="34">
        <v>126</v>
      </c>
      <c r="D2632" s="34">
        <v>10</v>
      </c>
      <c r="E2632" s="179">
        <v>43564</v>
      </c>
      <c r="F2632" s="190">
        <v>5258</v>
      </c>
      <c r="G2632" s="34">
        <v>7544</v>
      </c>
      <c r="H2632" s="180">
        <v>7216</v>
      </c>
      <c r="I2632" s="34"/>
      <c r="J2632" s="193"/>
      <c r="K2632" s="182"/>
      <c r="L2632" s="182"/>
      <c r="M2632" s="182"/>
      <c r="N2632" s="182"/>
    </row>
    <row r="2633" spans="1:14" ht="15.75" customHeight="1" x14ac:dyDescent="0.3">
      <c r="A2633" s="34">
        <v>2632</v>
      </c>
      <c r="B2633" s="34">
        <v>4</v>
      </c>
      <c r="C2633" s="34">
        <v>126</v>
      </c>
      <c r="D2633" s="34">
        <v>10</v>
      </c>
      <c r="E2633" s="179">
        <v>43564</v>
      </c>
      <c r="F2633" s="190">
        <v>5259</v>
      </c>
      <c r="G2633" s="34">
        <v>7468</v>
      </c>
      <c r="H2633" s="180">
        <v>7153</v>
      </c>
      <c r="I2633" s="34"/>
      <c r="J2633" s="193"/>
      <c r="K2633" s="182"/>
      <c r="L2633" s="182"/>
      <c r="M2633" s="182"/>
      <c r="N2633" s="182"/>
    </row>
    <row r="2634" spans="1:14" ht="15.75" customHeight="1" x14ac:dyDescent="0.3">
      <c r="A2634" s="34">
        <v>2633</v>
      </c>
      <c r="B2634" s="34">
        <v>5</v>
      </c>
      <c r="C2634" s="34">
        <v>143</v>
      </c>
      <c r="D2634" s="34">
        <v>10</v>
      </c>
      <c r="E2634" s="179">
        <v>43564</v>
      </c>
      <c r="F2634" s="190">
        <v>5236</v>
      </c>
      <c r="G2634" s="34">
        <v>7604</v>
      </c>
      <c r="H2634" s="180">
        <v>7282</v>
      </c>
      <c r="I2634" s="34"/>
      <c r="J2634" s="193"/>
      <c r="K2634" s="182"/>
      <c r="L2634" s="182"/>
      <c r="M2634" s="182"/>
      <c r="N2634" s="182"/>
    </row>
    <row r="2635" spans="1:14" ht="15.75" customHeight="1" x14ac:dyDescent="0.3">
      <c r="A2635" s="34">
        <v>2634</v>
      </c>
      <c r="B2635" s="34">
        <v>6</v>
      </c>
      <c r="C2635" s="34">
        <v>143</v>
      </c>
      <c r="D2635" s="34">
        <v>10</v>
      </c>
      <c r="E2635" s="179">
        <v>43564</v>
      </c>
      <c r="F2635" s="190">
        <v>5259</v>
      </c>
      <c r="G2635" s="34">
        <v>7742</v>
      </c>
      <c r="H2635" s="180">
        <v>7407</v>
      </c>
      <c r="I2635" s="34"/>
      <c r="J2635" s="193"/>
      <c r="K2635" s="182"/>
      <c r="L2635" s="182"/>
      <c r="M2635" s="182"/>
      <c r="N2635" s="182"/>
    </row>
    <row r="2636" spans="1:14" ht="15.75" customHeight="1" x14ac:dyDescent="0.3">
      <c r="A2636" s="34">
        <v>2635</v>
      </c>
      <c r="B2636" s="34">
        <v>7</v>
      </c>
      <c r="C2636" s="34">
        <v>147</v>
      </c>
      <c r="D2636" s="34">
        <v>10</v>
      </c>
      <c r="E2636" s="179">
        <v>43564</v>
      </c>
      <c r="F2636" s="190">
        <v>5232</v>
      </c>
      <c r="G2636" s="34">
        <v>8411</v>
      </c>
      <c r="H2636" s="180">
        <v>7952</v>
      </c>
      <c r="I2636" s="34"/>
      <c r="J2636" s="193"/>
      <c r="K2636" s="182"/>
      <c r="L2636" s="182"/>
      <c r="M2636" s="182"/>
      <c r="N2636" s="182"/>
    </row>
    <row r="2637" spans="1:14" ht="15.75" customHeight="1" x14ac:dyDescent="0.3">
      <c r="A2637" s="34">
        <v>2636</v>
      </c>
      <c r="B2637" s="34">
        <v>8</v>
      </c>
      <c r="C2637" s="34">
        <v>147</v>
      </c>
      <c r="D2637" s="34">
        <v>10</v>
      </c>
      <c r="E2637" s="179">
        <v>43564</v>
      </c>
      <c r="F2637" s="190">
        <v>5221</v>
      </c>
      <c r="G2637" s="34">
        <v>8305</v>
      </c>
      <c r="H2637" s="180">
        <v>7863</v>
      </c>
      <c r="I2637" s="34"/>
      <c r="J2637" s="193"/>
      <c r="K2637" s="182"/>
      <c r="L2637" s="182"/>
      <c r="M2637" s="182"/>
      <c r="N2637" s="182"/>
    </row>
    <row r="2638" spans="1:14" ht="15.75" customHeight="1" x14ac:dyDescent="0.3">
      <c r="A2638" s="34">
        <v>2637</v>
      </c>
      <c r="B2638" s="34">
        <v>9</v>
      </c>
      <c r="C2638" s="34">
        <v>148</v>
      </c>
      <c r="D2638" s="34">
        <v>10</v>
      </c>
      <c r="E2638" s="179">
        <v>43564</v>
      </c>
      <c r="F2638" s="190">
        <v>5188</v>
      </c>
      <c r="G2638" s="34">
        <v>7783</v>
      </c>
      <c r="H2638" s="180">
        <v>7085</v>
      </c>
      <c r="I2638" s="34"/>
      <c r="J2638" s="193"/>
      <c r="K2638" s="182"/>
      <c r="L2638" s="182"/>
      <c r="M2638" s="182"/>
      <c r="N2638" s="182"/>
    </row>
    <row r="2639" spans="1:14" ht="15.75" customHeight="1" x14ac:dyDescent="0.3">
      <c r="A2639" s="34">
        <v>2638</v>
      </c>
      <c r="B2639" s="34">
        <v>10</v>
      </c>
      <c r="C2639" s="34">
        <v>148</v>
      </c>
      <c r="D2639" s="34">
        <v>10</v>
      </c>
      <c r="E2639" s="179">
        <v>43564</v>
      </c>
      <c r="F2639" s="190">
        <v>5232</v>
      </c>
      <c r="G2639" s="34">
        <v>7300</v>
      </c>
      <c r="H2639" s="180">
        <v>7022</v>
      </c>
      <c r="I2639" s="34"/>
      <c r="J2639" s="193"/>
      <c r="K2639" s="182"/>
      <c r="L2639" s="182"/>
      <c r="M2639" s="182"/>
      <c r="N2639" s="182"/>
    </row>
    <row r="2640" spans="1:14" ht="15.75" customHeight="1" x14ac:dyDescent="0.3">
      <c r="A2640" s="34">
        <v>2639</v>
      </c>
      <c r="B2640" s="34">
        <v>11</v>
      </c>
      <c r="C2640" s="34">
        <v>152</v>
      </c>
      <c r="D2640" s="34">
        <v>10</v>
      </c>
      <c r="E2640" s="179">
        <v>43564</v>
      </c>
      <c r="F2640" s="190">
        <v>5213</v>
      </c>
      <c r="G2640" s="34">
        <v>8632</v>
      </c>
      <c r="H2640" s="180">
        <v>8164</v>
      </c>
      <c r="I2640" s="34"/>
      <c r="J2640" s="193"/>
      <c r="K2640" s="182"/>
      <c r="L2640" s="182"/>
      <c r="M2640" s="182"/>
      <c r="N2640" s="182"/>
    </row>
    <row r="2641" spans="1:14" ht="15.75" customHeight="1" x14ac:dyDescent="0.3">
      <c r="A2641" s="34">
        <v>2640</v>
      </c>
      <c r="B2641" s="34">
        <v>12</v>
      </c>
      <c r="C2641" s="34">
        <v>152</v>
      </c>
      <c r="D2641" s="34">
        <v>10</v>
      </c>
      <c r="E2641" s="179">
        <v>43564</v>
      </c>
      <c r="F2641" s="190">
        <v>5232</v>
      </c>
      <c r="G2641" s="34">
        <v>8385</v>
      </c>
      <c r="H2641" s="180">
        <v>7969</v>
      </c>
      <c r="I2641" s="34"/>
      <c r="J2641" s="193"/>
      <c r="K2641" s="182"/>
      <c r="L2641" s="182"/>
      <c r="M2641" s="182"/>
      <c r="N2641" s="182"/>
    </row>
    <row r="2642" spans="1:14" ht="15.75" customHeight="1" x14ac:dyDescent="0.3">
      <c r="A2642" s="34">
        <v>2641</v>
      </c>
      <c r="B2642" s="34">
        <v>13</v>
      </c>
      <c r="C2642" s="34">
        <v>155</v>
      </c>
      <c r="D2642" s="34">
        <v>10</v>
      </c>
      <c r="E2642" s="179">
        <v>43564</v>
      </c>
      <c r="F2642" s="190">
        <v>5314</v>
      </c>
      <c r="G2642" s="34">
        <v>6800</v>
      </c>
      <c r="H2642" s="180">
        <v>6591</v>
      </c>
      <c r="I2642" s="34"/>
      <c r="J2642" s="193"/>
      <c r="K2642" s="182"/>
      <c r="L2642" s="182"/>
      <c r="M2642" s="182"/>
      <c r="N2642" s="182"/>
    </row>
    <row r="2643" spans="1:14" ht="15.75" customHeight="1" x14ac:dyDescent="0.3">
      <c r="A2643" s="34">
        <v>2642</v>
      </c>
      <c r="B2643" s="34">
        <v>14</v>
      </c>
      <c r="C2643" s="34">
        <v>155</v>
      </c>
      <c r="D2643" s="34">
        <v>10</v>
      </c>
      <c r="E2643" s="179">
        <v>43564</v>
      </c>
      <c r="F2643" s="190">
        <v>5249</v>
      </c>
      <c r="G2643" s="34">
        <v>6464</v>
      </c>
      <c r="H2643" s="180">
        <v>6287</v>
      </c>
      <c r="I2643" s="34"/>
      <c r="J2643" s="193"/>
      <c r="K2643" s="182"/>
      <c r="L2643" s="182"/>
      <c r="M2643" s="182"/>
      <c r="N2643" s="182"/>
    </row>
    <row r="2644" spans="1:14" ht="15.75" customHeight="1" x14ac:dyDescent="0.3">
      <c r="A2644" s="34">
        <v>2643</v>
      </c>
      <c r="B2644" s="34">
        <v>15</v>
      </c>
      <c r="C2644" s="34">
        <v>156</v>
      </c>
      <c r="D2644" s="34">
        <v>10</v>
      </c>
      <c r="E2644" s="179">
        <v>43564</v>
      </c>
      <c r="F2644" s="190">
        <v>5231</v>
      </c>
      <c r="G2644" s="34">
        <v>8226</v>
      </c>
      <c r="H2644" s="180">
        <v>7807</v>
      </c>
      <c r="I2644" s="34"/>
      <c r="J2644" s="193"/>
      <c r="K2644" s="182"/>
      <c r="L2644" s="182"/>
      <c r="M2644" s="182"/>
      <c r="N2644" s="182"/>
    </row>
    <row r="2645" spans="1:14" ht="15.75" customHeight="1" x14ac:dyDescent="0.3">
      <c r="A2645" s="34">
        <v>2644</v>
      </c>
      <c r="B2645" s="34">
        <v>16</v>
      </c>
      <c r="C2645" s="34">
        <v>156</v>
      </c>
      <c r="D2645" s="34">
        <v>10</v>
      </c>
      <c r="E2645" s="179">
        <v>43564</v>
      </c>
      <c r="F2645" s="190">
        <v>5280</v>
      </c>
      <c r="G2645" s="34">
        <v>8120</v>
      </c>
      <c r="H2645" s="180">
        <v>7725</v>
      </c>
      <c r="I2645" s="34"/>
      <c r="J2645" s="193"/>
      <c r="K2645" s="182"/>
      <c r="L2645" s="182"/>
      <c r="M2645" s="182"/>
      <c r="N2645" s="182"/>
    </row>
    <row r="2646" spans="1:14" ht="15.75" customHeight="1" x14ac:dyDescent="0.3">
      <c r="A2646" s="34">
        <v>2645</v>
      </c>
      <c r="B2646" s="34">
        <v>17</v>
      </c>
      <c r="C2646" s="34">
        <v>159</v>
      </c>
      <c r="D2646" s="34">
        <v>10</v>
      </c>
      <c r="E2646" s="179">
        <v>43564</v>
      </c>
      <c r="F2646" s="190">
        <v>5275</v>
      </c>
      <c r="G2646" s="34">
        <v>7160</v>
      </c>
      <c r="H2646" s="180">
        <v>6903</v>
      </c>
      <c r="I2646" s="34"/>
      <c r="J2646" s="193"/>
      <c r="K2646" s="182"/>
      <c r="L2646" s="182"/>
      <c r="M2646" s="182"/>
      <c r="N2646" s="182"/>
    </row>
    <row r="2647" spans="1:14" ht="15.75" customHeight="1" x14ac:dyDescent="0.3">
      <c r="A2647" s="34">
        <v>2646</v>
      </c>
      <c r="B2647" s="34">
        <v>18</v>
      </c>
      <c r="C2647" s="34">
        <v>159</v>
      </c>
      <c r="D2647" s="34">
        <v>10</v>
      </c>
      <c r="E2647" s="179">
        <v>43564</v>
      </c>
      <c r="F2647" s="190">
        <v>5205</v>
      </c>
      <c r="G2647" s="34">
        <v>7033</v>
      </c>
      <c r="H2647" s="180">
        <v>6796</v>
      </c>
      <c r="I2647" s="34"/>
      <c r="J2647" s="193"/>
      <c r="K2647" s="182"/>
      <c r="L2647" s="182"/>
      <c r="M2647" s="182"/>
      <c r="N2647" s="182"/>
    </row>
    <row r="2648" spans="1:14" ht="15.75" customHeight="1" x14ac:dyDescent="0.3">
      <c r="A2648" s="34">
        <v>2647</v>
      </c>
      <c r="B2648" s="34">
        <v>19</v>
      </c>
      <c r="C2648" s="34">
        <v>162</v>
      </c>
      <c r="D2648" s="34">
        <v>10</v>
      </c>
      <c r="E2648" s="179">
        <v>43564</v>
      </c>
      <c r="F2648" s="190">
        <v>5229</v>
      </c>
      <c r="G2648" s="34">
        <v>8223</v>
      </c>
      <c r="H2648" s="180">
        <v>7801</v>
      </c>
      <c r="I2648" s="34"/>
      <c r="J2648" s="193"/>
      <c r="K2648" s="182"/>
      <c r="L2648" s="182"/>
      <c r="M2648" s="182"/>
      <c r="N2648" s="182"/>
    </row>
    <row r="2649" spans="1:14" ht="15.75" customHeight="1" x14ac:dyDescent="0.3">
      <c r="A2649" s="34">
        <v>2648</v>
      </c>
      <c r="B2649" s="34">
        <v>20</v>
      </c>
      <c r="C2649" s="34">
        <v>162</v>
      </c>
      <c r="D2649" s="34">
        <v>10</v>
      </c>
      <c r="E2649" s="179">
        <v>43564</v>
      </c>
      <c r="F2649" s="190">
        <v>5190</v>
      </c>
      <c r="G2649" s="34">
        <v>8007</v>
      </c>
      <c r="H2649" s="180">
        <v>7605</v>
      </c>
      <c r="I2649" s="34"/>
      <c r="J2649" s="193"/>
      <c r="K2649" s="182"/>
      <c r="L2649" s="182"/>
      <c r="M2649" s="182"/>
      <c r="N2649" s="182"/>
    </row>
    <row r="2650" spans="1:14" ht="15.75" customHeight="1" x14ac:dyDescent="0.3">
      <c r="A2650" s="34">
        <v>2649</v>
      </c>
      <c r="B2650" s="34">
        <v>21</v>
      </c>
      <c r="C2650" s="34">
        <v>165</v>
      </c>
      <c r="D2650" s="34">
        <v>10</v>
      </c>
      <c r="E2650" s="179">
        <v>43564</v>
      </c>
      <c r="F2650" s="190">
        <v>5224</v>
      </c>
      <c r="G2650" s="34">
        <v>7544</v>
      </c>
      <c r="H2650" s="180">
        <v>7200</v>
      </c>
      <c r="I2650" s="34"/>
      <c r="J2650" s="193"/>
      <c r="K2650" s="182"/>
      <c r="L2650" s="182"/>
      <c r="M2650" s="182"/>
      <c r="N2650" s="182"/>
    </row>
    <row r="2651" spans="1:14" ht="15.75" customHeight="1" x14ac:dyDescent="0.3">
      <c r="A2651" s="34">
        <v>2650</v>
      </c>
      <c r="B2651" s="34">
        <v>22</v>
      </c>
      <c r="C2651" s="34">
        <v>165</v>
      </c>
      <c r="D2651" s="34">
        <v>10</v>
      </c>
      <c r="E2651" s="179">
        <v>43564</v>
      </c>
      <c r="F2651" s="190">
        <v>5276</v>
      </c>
      <c r="G2651" s="34">
        <v>7535</v>
      </c>
      <c r="H2651" s="180">
        <v>7204</v>
      </c>
      <c r="I2651" s="34"/>
      <c r="J2651" s="193"/>
      <c r="K2651" s="182"/>
      <c r="L2651" s="182"/>
      <c r="M2651" s="182"/>
      <c r="N2651" s="182"/>
    </row>
    <row r="2652" spans="1:14" ht="15.75" customHeight="1" x14ac:dyDescent="0.3">
      <c r="A2652" s="34">
        <v>2651</v>
      </c>
      <c r="B2652" s="34">
        <v>23</v>
      </c>
      <c r="C2652" s="34">
        <v>167</v>
      </c>
      <c r="D2652" s="34">
        <v>10</v>
      </c>
      <c r="E2652" s="179">
        <v>43564</v>
      </c>
      <c r="F2652" s="190">
        <v>5261</v>
      </c>
      <c r="G2652" s="34">
        <v>7774</v>
      </c>
      <c r="H2652" s="180">
        <v>7114</v>
      </c>
      <c r="I2652" s="34"/>
      <c r="J2652" s="193"/>
      <c r="K2652" s="182"/>
      <c r="L2652" s="182"/>
      <c r="M2652" s="182"/>
      <c r="N2652" s="182"/>
    </row>
    <row r="2653" spans="1:14" ht="15.75" customHeight="1" x14ac:dyDescent="0.3">
      <c r="A2653" s="34">
        <v>2652</v>
      </c>
      <c r="B2653" s="34">
        <v>24</v>
      </c>
      <c r="C2653" s="34">
        <v>167</v>
      </c>
      <c r="D2653" s="34">
        <v>10</v>
      </c>
      <c r="E2653" s="179">
        <v>43564</v>
      </c>
      <c r="F2653" s="190">
        <v>5196</v>
      </c>
      <c r="G2653" s="34">
        <v>7635</v>
      </c>
      <c r="H2653" s="180">
        <v>7299</v>
      </c>
      <c r="I2653" s="34"/>
      <c r="J2653" s="193"/>
      <c r="K2653" s="182"/>
      <c r="L2653" s="182"/>
      <c r="M2653" s="182"/>
      <c r="N2653" s="182"/>
    </row>
    <row r="2654" spans="1:14" ht="15.75" customHeight="1" x14ac:dyDescent="0.3">
      <c r="A2654" s="34">
        <v>2653</v>
      </c>
      <c r="B2654" s="34">
        <v>25</v>
      </c>
      <c r="C2654" s="34">
        <v>169</v>
      </c>
      <c r="D2654" s="34">
        <v>10</v>
      </c>
      <c r="E2654" s="179">
        <v>43564</v>
      </c>
      <c r="F2654" s="190">
        <v>5238</v>
      </c>
      <c r="G2654" s="34">
        <v>7359</v>
      </c>
      <c r="H2654" s="180">
        <v>7040</v>
      </c>
      <c r="I2654" s="34"/>
      <c r="J2654" s="193"/>
      <c r="K2654" s="182"/>
      <c r="L2654" s="182"/>
      <c r="M2654" s="182"/>
      <c r="N2654" s="182"/>
    </row>
    <row r="2655" spans="1:14" ht="15.75" customHeight="1" x14ac:dyDescent="0.3">
      <c r="A2655" s="34">
        <v>2654</v>
      </c>
      <c r="B2655" s="34">
        <v>26</v>
      </c>
      <c r="C2655" s="34">
        <v>169</v>
      </c>
      <c r="D2655" s="34">
        <v>10</v>
      </c>
      <c r="E2655" s="179">
        <v>43564</v>
      </c>
      <c r="F2655" s="190">
        <v>5207</v>
      </c>
      <c r="G2655" s="34">
        <v>7571</v>
      </c>
      <c r="H2655" s="180">
        <v>7219</v>
      </c>
      <c r="I2655" s="34"/>
      <c r="J2655" s="193"/>
      <c r="K2655" s="182"/>
      <c r="L2655" s="182"/>
      <c r="M2655" s="182"/>
      <c r="N2655" s="182"/>
    </row>
    <row r="2656" spans="1:14" ht="15.75" customHeight="1" x14ac:dyDescent="0.3">
      <c r="A2656" s="34">
        <v>2655</v>
      </c>
      <c r="B2656" s="34">
        <v>27</v>
      </c>
      <c r="C2656" s="34">
        <v>171</v>
      </c>
      <c r="D2656" s="34">
        <v>10</v>
      </c>
      <c r="E2656" s="179">
        <v>43564</v>
      </c>
      <c r="F2656" s="190">
        <v>5236</v>
      </c>
      <c r="G2656" s="34">
        <v>7627</v>
      </c>
      <c r="H2656" s="180">
        <v>7302</v>
      </c>
      <c r="I2656" s="34"/>
      <c r="J2656" s="193"/>
      <c r="K2656" s="182"/>
      <c r="L2656" s="182"/>
      <c r="M2656" s="182"/>
      <c r="N2656" s="182"/>
    </row>
    <row r="2657" spans="1:14" ht="15.75" customHeight="1" x14ac:dyDescent="0.3">
      <c r="A2657" s="34">
        <v>2656</v>
      </c>
      <c r="B2657" s="34">
        <v>28</v>
      </c>
      <c r="C2657" s="34">
        <v>171</v>
      </c>
      <c r="D2657" s="34">
        <v>10</v>
      </c>
      <c r="E2657" s="179">
        <v>43564</v>
      </c>
      <c r="F2657" s="190">
        <v>5216</v>
      </c>
      <c r="G2657" s="34">
        <v>7695</v>
      </c>
      <c r="H2657" s="180">
        <v>7361</v>
      </c>
      <c r="I2657" s="34"/>
      <c r="J2657" s="193"/>
      <c r="K2657" s="182"/>
      <c r="L2657" s="182"/>
      <c r="M2657" s="182"/>
      <c r="N2657" s="182"/>
    </row>
    <row r="2658" spans="1:14" ht="15.75" customHeight="1" x14ac:dyDescent="0.3">
      <c r="A2658" s="34">
        <v>2657</v>
      </c>
      <c r="B2658" s="34">
        <v>29</v>
      </c>
      <c r="C2658" s="34">
        <v>176</v>
      </c>
      <c r="D2658" s="34">
        <v>10</v>
      </c>
      <c r="E2658" s="179">
        <v>43564</v>
      </c>
      <c r="F2658" s="190">
        <v>5292</v>
      </c>
      <c r="G2658" s="34">
        <v>7665</v>
      </c>
      <c r="H2658" s="180">
        <v>7334</v>
      </c>
      <c r="I2658" s="34"/>
      <c r="J2658" s="193"/>
      <c r="K2658" s="182"/>
      <c r="L2658" s="182"/>
      <c r="M2658" s="182"/>
      <c r="N2658" s="182"/>
    </row>
    <row r="2659" spans="1:14" ht="15.75" customHeight="1" x14ac:dyDescent="0.3">
      <c r="A2659" s="34">
        <v>2658</v>
      </c>
      <c r="B2659" s="34">
        <v>30</v>
      </c>
      <c r="C2659" s="34">
        <v>176</v>
      </c>
      <c r="D2659" s="34">
        <v>10</v>
      </c>
      <c r="E2659" s="179">
        <v>43564</v>
      </c>
      <c r="F2659" s="190">
        <v>5244</v>
      </c>
      <c r="G2659" s="34">
        <v>7503</v>
      </c>
      <c r="H2659" s="180">
        <v>7197</v>
      </c>
      <c r="I2659" s="34"/>
      <c r="J2659" s="193"/>
      <c r="K2659" s="182"/>
      <c r="L2659" s="182"/>
      <c r="M2659" s="182"/>
      <c r="N2659" s="182"/>
    </row>
    <row r="2660" spans="1:14" ht="15.75" customHeight="1" x14ac:dyDescent="0.3">
      <c r="A2660" s="34">
        <v>2659</v>
      </c>
      <c r="B2660" s="34">
        <v>31</v>
      </c>
      <c r="C2660" s="34">
        <v>178</v>
      </c>
      <c r="D2660" s="34">
        <v>10</v>
      </c>
      <c r="E2660" s="179">
        <v>43564</v>
      </c>
      <c r="F2660" s="190">
        <v>5227</v>
      </c>
      <c r="G2660" s="34">
        <v>7443</v>
      </c>
      <c r="H2660" s="180">
        <v>7084</v>
      </c>
      <c r="I2660" s="34"/>
      <c r="J2660" s="193"/>
      <c r="K2660" s="182"/>
      <c r="L2660" s="182"/>
      <c r="M2660" s="182"/>
      <c r="N2660" s="182"/>
    </row>
    <row r="2661" spans="1:14" ht="15.75" customHeight="1" x14ac:dyDescent="0.3">
      <c r="A2661" s="34">
        <v>2660</v>
      </c>
      <c r="B2661" s="34">
        <v>32</v>
      </c>
      <c r="C2661" s="34">
        <v>178</v>
      </c>
      <c r="D2661" s="34">
        <v>10</v>
      </c>
      <c r="E2661" s="179">
        <v>43564</v>
      </c>
      <c r="F2661" s="190">
        <v>5214</v>
      </c>
      <c r="G2661" s="34">
        <v>7369</v>
      </c>
      <c r="H2661" s="180">
        <v>7019</v>
      </c>
      <c r="I2661" s="34"/>
      <c r="J2661" s="193"/>
      <c r="K2661" s="182"/>
      <c r="L2661" s="182"/>
      <c r="M2661" s="182"/>
      <c r="N2661" s="182"/>
    </row>
    <row r="2662" spans="1:14" ht="15.75" customHeight="1" x14ac:dyDescent="0.3">
      <c r="A2662" s="34">
        <v>2661</v>
      </c>
      <c r="B2662" s="34">
        <v>33</v>
      </c>
      <c r="C2662" s="34">
        <v>182</v>
      </c>
      <c r="D2662" s="34">
        <v>10</v>
      </c>
      <c r="E2662" s="179">
        <v>43564</v>
      </c>
      <c r="F2662" s="190">
        <v>5203</v>
      </c>
      <c r="G2662" s="34">
        <v>7637</v>
      </c>
      <c r="H2662" s="180">
        <v>7272</v>
      </c>
      <c r="I2662" s="34"/>
      <c r="J2662" s="193"/>
      <c r="K2662" s="182"/>
      <c r="L2662" s="182"/>
      <c r="M2662" s="182"/>
      <c r="N2662" s="182"/>
    </row>
    <row r="2663" spans="1:14" ht="15.75" customHeight="1" x14ac:dyDescent="0.3">
      <c r="A2663" s="34">
        <v>2662</v>
      </c>
      <c r="B2663" s="34">
        <v>34</v>
      </c>
      <c r="C2663" s="34">
        <v>182</v>
      </c>
      <c r="D2663" s="34">
        <v>10</v>
      </c>
      <c r="E2663" s="179">
        <v>43564</v>
      </c>
      <c r="F2663" s="190">
        <v>5191</v>
      </c>
      <c r="G2663" s="34">
        <v>7564</v>
      </c>
      <c r="H2663" s="180">
        <v>7212</v>
      </c>
      <c r="I2663" s="34"/>
      <c r="J2663" s="193"/>
      <c r="K2663" s="182"/>
      <c r="L2663" s="182"/>
      <c r="M2663" s="182"/>
      <c r="N2663" s="182"/>
    </row>
    <row r="2664" spans="1:14" ht="15.75" customHeight="1" x14ac:dyDescent="0.3">
      <c r="A2664" s="34">
        <v>2663</v>
      </c>
      <c r="B2664" s="34">
        <v>35</v>
      </c>
      <c r="C2664" s="34">
        <v>188</v>
      </c>
      <c r="D2664" s="34">
        <v>10</v>
      </c>
      <c r="E2664" s="179">
        <v>43564</v>
      </c>
      <c r="F2664" s="190">
        <v>5280</v>
      </c>
      <c r="G2664" s="34">
        <v>7231</v>
      </c>
      <c r="H2664" s="180">
        <v>6900</v>
      </c>
      <c r="I2664" s="34"/>
      <c r="J2664" s="193"/>
      <c r="K2664" s="182"/>
      <c r="L2664" s="182"/>
      <c r="M2664" s="182"/>
      <c r="N2664" s="182"/>
    </row>
    <row r="2665" spans="1:14" ht="15.75" customHeight="1" x14ac:dyDescent="0.3">
      <c r="A2665" s="34">
        <v>2664</v>
      </c>
      <c r="B2665" s="34">
        <v>36</v>
      </c>
      <c r="C2665" s="34">
        <v>188</v>
      </c>
      <c r="D2665" s="34">
        <v>10</v>
      </c>
      <c r="E2665" s="179">
        <v>43564</v>
      </c>
      <c r="F2665" s="190">
        <v>5219</v>
      </c>
      <c r="G2665" s="34">
        <v>7202</v>
      </c>
      <c r="H2665" s="180">
        <v>6872</v>
      </c>
      <c r="I2665" s="34"/>
      <c r="J2665" s="193"/>
      <c r="K2665" s="182"/>
      <c r="L2665" s="182"/>
      <c r="M2665" s="182"/>
      <c r="N2665" s="182"/>
    </row>
    <row r="2666" spans="1:14" ht="15.75" customHeight="1" x14ac:dyDescent="0.3">
      <c r="A2666" s="34">
        <v>2665</v>
      </c>
      <c r="B2666" s="34">
        <v>37</v>
      </c>
      <c r="C2666" s="34">
        <v>189</v>
      </c>
      <c r="D2666" s="34">
        <v>10</v>
      </c>
      <c r="E2666" s="179">
        <v>43564</v>
      </c>
      <c r="F2666" s="190">
        <v>5225</v>
      </c>
      <c r="G2666" s="34">
        <v>8381</v>
      </c>
      <c r="H2666" s="180">
        <v>7895</v>
      </c>
      <c r="I2666" s="34"/>
      <c r="J2666" s="193"/>
      <c r="K2666" s="182"/>
      <c r="L2666" s="182"/>
      <c r="M2666" s="182"/>
      <c r="N2666" s="182"/>
    </row>
    <row r="2667" spans="1:14" ht="15.75" customHeight="1" x14ac:dyDescent="0.3">
      <c r="A2667" s="34">
        <v>2666</v>
      </c>
      <c r="B2667" s="34">
        <v>38</v>
      </c>
      <c r="C2667" s="34">
        <v>189</v>
      </c>
      <c r="D2667" s="34">
        <v>10</v>
      </c>
      <c r="E2667" s="179">
        <v>43564</v>
      </c>
      <c r="F2667" s="190">
        <v>5241</v>
      </c>
      <c r="G2667" s="34">
        <v>8338</v>
      </c>
      <c r="H2667" s="180">
        <v>7939</v>
      </c>
      <c r="I2667" s="34"/>
      <c r="J2667" s="193"/>
      <c r="K2667" s="182"/>
      <c r="L2667" s="182"/>
      <c r="M2667" s="182"/>
      <c r="N2667" s="182"/>
    </row>
    <row r="2668" spans="1:14" ht="15.75" customHeight="1" x14ac:dyDescent="0.3">
      <c r="A2668" s="34">
        <v>2667</v>
      </c>
      <c r="B2668" s="34">
        <v>39</v>
      </c>
      <c r="C2668" s="34">
        <v>194</v>
      </c>
      <c r="D2668" s="34">
        <v>10</v>
      </c>
      <c r="E2668" s="179">
        <v>43564</v>
      </c>
      <c r="F2668" s="190">
        <v>5245</v>
      </c>
      <c r="G2668" s="34">
        <v>7413</v>
      </c>
      <c r="H2668" s="180">
        <v>7070</v>
      </c>
      <c r="I2668" s="34"/>
      <c r="J2668" s="193"/>
      <c r="K2668" s="182"/>
      <c r="L2668" s="182"/>
      <c r="M2668" s="182"/>
      <c r="N2668" s="182"/>
    </row>
    <row r="2669" spans="1:14" ht="15.75" customHeight="1" x14ac:dyDescent="0.3">
      <c r="A2669" s="34">
        <v>2668</v>
      </c>
      <c r="B2669" s="34">
        <v>40</v>
      </c>
      <c r="C2669" s="34">
        <v>194</v>
      </c>
      <c r="D2669" s="34">
        <v>10</v>
      </c>
      <c r="E2669" s="179">
        <v>43564</v>
      </c>
      <c r="F2669" s="190">
        <v>5216</v>
      </c>
      <c r="G2669" s="34">
        <v>7314</v>
      </c>
      <c r="H2669" s="180">
        <v>6984</v>
      </c>
      <c r="I2669" s="34"/>
      <c r="J2669" s="193"/>
      <c r="K2669" s="182"/>
      <c r="L2669" s="182"/>
      <c r="M2669" s="182"/>
      <c r="N2669" s="182"/>
    </row>
    <row r="2670" spans="1:14" ht="15.75" customHeight="1" x14ac:dyDescent="0.3">
      <c r="A2670" s="34">
        <v>2669</v>
      </c>
      <c r="B2670" s="34">
        <v>41</v>
      </c>
      <c r="C2670" s="34">
        <v>197</v>
      </c>
      <c r="D2670" s="34">
        <v>10</v>
      </c>
      <c r="E2670" s="179">
        <v>43564</v>
      </c>
      <c r="F2670" s="190">
        <v>5264</v>
      </c>
      <c r="G2670" s="34">
        <v>8102</v>
      </c>
      <c r="H2670" s="180">
        <v>7703</v>
      </c>
      <c r="I2670" s="34"/>
      <c r="J2670" s="193"/>
      <c r="K2670" s="182"/>
      <c r="L2670" s="182"/>
      <c r="M2670" s="182"/>
      <c r="N2670" s="182"/>
    </row>
    <row r="2671" spans="1:14" ht="15.75" customHeight="1" x14ac:dyDescent="0.3">
      <c r="A2671" s="34">
        <v>2670</v>
      </c>
      <c r="B2671" s="34">
        <v>42</v>
      </c>
      <c r="C2671" s="34">
        <v>197</v>
      </c>
      <c r="D2671" s="34">
        <v>10</v>
      </c>
      <c r="E2671" s="179">
        <v>43564</v>
      </c>
      <c r="F2671" s="190">
        <v>5270</v>
      </c>
      <c r="G2671" s="34">
        <v>8260</v>
      </c>
      <c r="H2671" s="180">
        <v>7851</v>
      </c>
      <c r="I2671" s="34"/>
      <c r="J2671" s="193"/>
      <c r="K2671" s="182"/>
      <c r="L2671" s="182"/>
      <c r="M2671" s="182"/>
      <c r="N2671" s="182"/>
    </row>
    <row r="2672" spans="1:14" ht="15.75" customHeight="1" x14ac:dyDescent="0.3">
      <c r="A2672" s="34">
        <v>2671</v>
      </c>
      <c r="B2672" s="34">
        <v>43</v>
      </c>
      <c r="C2672" s="34">
        <v>212</v>
      </c>
      <c r="D2672" s="34">
        <v>10</v>
      </c>
      <c r="E2672" s="179">
        <v>43564</v>
      </c>
      <c r="F2672" s="190">
        <v>5211</v>
      </c>
      <c r="G2672" s="34">
        <v>8114</v>
      </c>
      <c r="H2672" s="180">
        <v>7698</v>
      </c>
      <c r="I2672" s="34"/>
      <c r="J2672" s="193"/>
      <c r="K2672" s="182"/>
      <c r="L2672" s="182"/>
      <c r="M2672" s="182"/>
      <c r="N2672" s="182"/>
    </row>
    <row r="2673" spans="1:14" ht="15.75" customHeight="1" x14ac:dyDescent="0.3">
      <c r="A2673" s="34">
        <v>2672</v>
      </c>
      <c r="B2673" s="34">
        <v>44</v>
      </c>
      <c r="C2673" s="34">
        <v>212</v>
      </c>
      <c r="D2673" s="34">
        <v>10</v>
      </c>
      <c r="E2673" s="179">
        <v>43564</v>
      </c>
      <c r="F2673" s="190">
        <v>5218</v>
      </c>
      <c r="G2673" s="34">
        <v>8336</v>
      </c>
      <c r="H2673" s="180">
        <v>7884</v>
      </c>
      <c r="I2673" s="34"/>
      <c r="J2673" s="193"/>
      <c r="K2673" s="182"/>
      <c r="L2673" s="182"/>
      <c r="M2673" s="182"/>
      <c r="N2673" s="182"/>
    </row>
    <row r="2674" spans="1:14" ht="15.75" customHeight="1" x14ac:dyDescent="0.3">
      <c r="A2674" s="34">
        <v>2673</v>
      </c>
      <c r="B2674" s="34">
        <v>45</v>
      </c>
      <c r="C2674" s="34">
        <v>218</v>
      </c>
      <c r="D2674" s="34">
        <v>10</v>
      </c>
      <c r="E2674" s="179">
        <v>43564</v>
      </c>
      <c r="F2674" s="190">
        <v>5211</v>
      </c>
      <c r="G2674" s="34">
        <v>8275</v>
      </c>
      <c r="H2674" s="180">
        <v>7847</v>
      </c>
      <c r="I2674" s="34"/>
      <c r="J2674" s="193"/>
      <c r="K2674" s="182"/>
      <c r="L2674" s="182"/>
      <c r="M2674" s="182"/>
      <c r="N2674" s="182"/>
    </row>
    <row r="2675" spans="1:14" ht="15.75" customHeight="1" x14ac:dyDescent="0.3">
      <c r="A2675" s="34">
        <v>2674</v>
      </c>
      <c r="B2675" s="34">
        <v>46</v>
      </c>
      <c r="C2675" s="34">
        <v>218</v>
      </c>
      <c r="D2675" s="34">
        <v>10</v>
      </c>
      <c r="E2675" s="179">
        <v>43564</v>
      </c>
      <c r="F2675" s="190">
        <v>5260</v>
      </c>
      <c r="G2675" s="34">
        <v>8188</v>
      </c>
      <c r="H2675" s="180">
        <v>7780</v>
      </c>
      <c r="I2675" s="34"/>
      <c r="J2675" s="193"/>
      <c r="K2675" s="182"/>
      <c r="L2675" s="182"/>
      <c r="M2675" s="182"/>
      <c r="N2675" s="182"/>
    </row>
    <row r="2676" spans="1:14" ht="15.75" customHeight="1" x14ac:dyDescent="0.3">
      <c r="A2676" s="34">
        <v>2675</v>
      </c>
      <c r="B2676" s="34">
        <v>47</v>
      </c>
      <c r="C2676" s="34">
        <v>225</v>
      </c>
      <c r="D2676" s="34">
        <v>10</v>
      </c>
      <c r="E2676" s="179">
        <v>43564</v>
      </c>
      <c r="F2676" s="190">
        <v>5258</v>
      </c>
      <c r="G2676" s="34">
        <v>7228</v>
      </c>
      <c r="H2676" s="180">
        <v>6949</v>
      </c>
      <c r="I2676" s="34"/>
      <c r="J2676" s="193"/>
      <c r="K2676" s="182"/>
      <c r="L2676" s="182"/>
      <c r="M2676" s="182"/>
      <c r="N2676" s="182"/>
    </row>
    <row r="2677" spans="1:14" ht="15.75" customHeight="1" x14ac:dyDescent="0.3">
      <c r="A2677" s="34">
        <v>2676</v>
      </c>
      <c r="B2677" s="34">
        <v>48</v>
      </c>
      <c r="C2677" s="34">
        <v>225</v>
      </c>
      <c r="D2677" s="34">
        <v>10</v>
      </c>
      <c r="E2677" s="179">
        <v>43564</v>
      </c>
      <c r="F2677" s="190">
        <v>5245</v>
      </c>
      <c r="G2677" s="34">
        <v>7088</v>
      </c>
      <c r="H2677" s="180">
        <v>6836</v>
      </c>
      <c r="I2677" s="34"/>
      <c r="J2677" s="193"/>
      <c r="K2677" s="182"/>
      <c r="L2677" s="182"/>
      <c r="M2677" s="182"/>
      <c r="N2677" s="182"/>
    </row>
    <row r="2678" spans="1:14" ht="15.75" customHeight="1" x14ac:dyDescent="0.3">
      <c r="A2678" s="34">
        <v>2677</v>
      </c>
      <c r="B2678" s="34">
        <v>49</v>
      </c>
      <c r="C2678" s="34">
        <v>226</v>
      </c>
      <c r="D2678" s="34">
        <v>10</v>
      </c>
      <c r="E2678" s="179">
        <v>43564</v>
      </c>
      <c r="F2678" s="190">
        <v>5203</v>
      </c>
      <c r="G2678" s="34">
        <v>8452</v>
      </c>
      <c r="H2678" s="180">
        <v>7965</v>
      </c>
      <c r="I2678" s="34"/>
      <c r="J2678" s="193"/>
      <c r="K2678" s="182"/>
      <c r="L2678" s="182"/>
      <c r="M2678" s="182"/>
      <c r="N2678" s="182"/>
    </row>
    <row r="2679" spans="1:14" ht="15.75" customHeight="1" x14ac:dyDescent="0.3">
      <c r="A2679" s="34">
        <v>2678</v>
      </c>
      <c r="B2679" s="34">
        <v>50</v>
      </c>
      <c r="C2679" s="34">
        <v>226</v>
      </c>
      <c r="D2679" s="34">
        <v>10</v>
      </c>
      <c r="E2679" s="179">
        <v>43564</v>
      </c>
      <c r="F2679" s="190">
        <v>5251</v>
      </c>
      <c r="G2679" s="34">
        <v>8580</v>
      </c>
      <c r="H2679" s="180">
        <v>8089</v>
      </c>
      <c r="I2679" s="34"/>
      <c r="J2679" s="193"/>
      <c r="K2679" s="182"/>
      <c r="L2679" s="182"/>
      <c r="M2679" s="182"/>
      <c r="N2679" s="182"/>
    </row>
    <row r="2680" spans="1:14" ht="15.75" customHeight="1" x14ac:dyDescent="0.3">
      <c r="A2680" s="34">
        <v>2679</v>
      </c>
      <c r="B2680" s="34">
        <v>51</v>
      </c>
      <c r="C2680" s="34">
        <v>233</v>
      </c>
      <c r="D2680" s="34">
        <v>10</v>
      </c>
      <c r="E2680" s="179">
        <v>43564</v>
      </c>
      <c r="F2680" s="190">
        <v>5234</v>
      </c>
      <c r="G2680" s="34">
        <v>6339</v>
      </c>
      <c r="H2680" s="180">
        <v>6516</v>
      </c>
      <c r="I2680" s="34"/>
      <c r="J2680" s="193"/>
      <c r="K2680" s="182"/>
      <c r="L2680" s="182"/>
      <c r="M2680" s="182"/>
      <c r="N2680" s="182"/>
    </row>
    <row r="2681" spans="1:14" ht="15.75" customHeight="1" x14ac:dyDescent="0.3">
      <c r="A2681" s="34">
        <v>2680</v>
      </c>
      <c r="B2681" s="34">
        <v>52</v>
      </c>
      <c r="C2681" s="34">
        <v>233</v>
      </c>
      <c r="D2681" s="34">
        <v>10</v>
      </c>
      <c r="E2681" s="179">
        <v>43564</v>
      </c>
      <c r="F2681" s="190">
        <v>5234</v>
      </c>
      <c r="G2681" s="34">
        <v>6710</v>
      </c>
      <c r="H2681" s="180">
        <v>6495</v>
      </c>
      <c r="I2681" s="34"/>
      <c r="J2681" s="193"/>
      <c r="K2681" s="182"/>
      <c r="L2681" s="182"/>
      <c r="M2681" s="182"/>
      <c r="N2681" s="182"/>
    </row>
    <row r="2682" spans="1:14" ht="15.75" customHeight="1" x14ac:dyDescent="0.3">
      <c r="A2682" s="34">
        <v>2681</v>
      </c>
      <c r="B2682" s="34">
        <v>53</v>
      </c>
      <c r="C2682" s="34">
        <v>239</v>
      </c>
      <c r="D2682" s="34">
        <v>10</v>
      </c>
      <c r="E2682" s="179">
        <v>43564</v>
      </c>
      <c r="F2682" s="190">
        <v>5232</v>
      </c>
      <c r="G2682" s="34">
        <v>7811</v>
      </c>
      <c r="H2682" s="180">
        <v>7434</v>
      </c>
      <c r="I2682" s="34"/>
      <c r="J2682" s="193"/>
      <c r="K2682" s="182"/>
      <c r="L2682" s="182"/>
      <c r="M2682" s="182"/>
      <c r="N2682" s="182"/>
    </row>
    <row r="2683" spans="1:14" ht="15.75" customHeight="1" x14ac:dyDescent="0.3">
      <c r="A2683" s="34">
        <v>2682</v>
      </c>
      <c r="B2683" s="34">
        <v>54</v>
      </c>
      <c r="C2683" s="34">
        <v>239</v>
      </c>
      <c r="D2683" s="34">
        <v>10</v>
      </c>
      <c r="E2683" s="179">
        <v>43564</v>
      </c>
      <c r="F2683" s="190">
        <v>5271</v>
      </c>
      <c r="G2683" s="34">
        <v>7698</v>
      </c>
      <c r="H2683" s="180">
        <v>7348</v>
      </c>
      <c r="I2683" s="34"/>
      <c r="J2683" s="193"/>
      <c r="K2683" s="182"/>
      <c r="L2683" s="182"/>
      <c r="M2683" s="182"/>
      <c r="N2683" s="182"/>
    </row>
    <row r="2684" spans="1:14" ht="15.75" customHeight="1" x14ac:dyDescent="0.3">
      <c r="A2684" s="34">
        <v>2683</v>
      </c>
      <c r="B2684" s="34">
        <v>55</v>
      </c>
      <c r="C2684" s="34">
        <v>244</v>
      </c>
      <c r="D2684" s="34">
        <v>10</v>
      </c>
      <c r="E2684" s="179">
        <v>43564</v>
      </c>
      <c r="F2684" s="190">
        <v>5269</v>
      </c>
      <c r="G2684" s="34">
        <v>7105</v>
      </c>
      <c r="H2684" s="180">
        <v>6842</v>
      </c>
      <c r="I2684" s="34"/>
      <c r="J2684" s="193"/>
      <c r="K2684" s="182"/>
      <c r="L2684" s="182"/>
      <c r="M2684" s="182"/>
      <c r="N2684" s="182"/>
    </row>
    <row r="2685" spans="1:14" ht="15.75" customHeight="1" x14ac:dyDescent="0.3">
      <c r="A2685" s="34">
        <v>2684</v>
      </c>
      <c r="B2685" s="34">
        <v>56</v>
      </c>
      <c r="C2685" s="34">
        <v>244</v>
      </c>
      <c r="D2685" s="34">
        <v>10</v>
      </c>
      <c r="E2685" s="179">
        <v>43564</v>
      </c>
      <c r="F2685" s="190">
        <v>5254</v>
      </c>
      <c r="G2685" s="34">
        <v>7140</v>
      </c>
      <c r="H2685" s="180">
        <v>6869</v>
      </c>
      <c r="I2685" s="34"/>
      <c r="J2685" s="193"/>
      <c r="K2685" s="182"/>
      <c r="L2685" s="182"/>
      <c r="M2685" s="182"/>
      <c r="N2685" s="182"/>
    </row>
    <row r="2686" spans="1:14" ht="15.75" customHeight="1" x14ac:dyDescent="0.3">
      <c r="A2686" s="34">
        <v>2685</v>
      </c>
      <c r="B2686" s="34">
        <v>57</v>
      </c>
      <c r="C2686" s="34">
        <v>245</v>
      </c>
      <c r="D2686" s="34">
        <v>10</v>
      </c>
      <c r="E2686" s="179">
        <v>43564</v>
      </c>
      <c r="F2686" s="190">
        <v>5257</v>
      </c>
      <c r="G2686" s="34">
        <v>8022</v>
      </c>
      <c r="H2686" s="180">
        <v>7579</v>
      </c>
      <c r="I2686" s="34"/>
      <c r="J2686" s="193"/>
      <c r="K2686" s="182"/>
      <c r="L2686" s="182"/>
      <c r="M2686" s="182"/>
      <c r="N2686" s="182"/>
    </row>
    <row r="2687" spans="1:14" ht="15.75" customHeight="1" x14ac:dyDescent="0.3">
      <c r="A2687" s="34">
        <v>2686</v>
      </c>
      <c r="B2687" s="34">
        <v>58</v>
      </c>
      <c r="C2687" s="34">
        <v>245</v>
      </c>
      <c r="D2687" s="34">
        <v>10</v>
      </c>
      <c r="E2687" s="179">
        <v>43564</v>
      </c>
      <c r="F2687" s="190">
        <v>5320</v>
      </c>
      <c r="G2687" s="34">
        <v>8047</v>
      </c>
      <c r="H2687" s="180">
        <v>7613</v>
      </c>
      <c r="I2687" s="34"/>
      <c r="J2687" s="193"/>
      <c r="K2687" s="182"/>
      <c r="L2687" s="182"/>
      <c r="M2687" s="182"/>
      <c r="N2687" s="182"/>
    </row>
    <row r="2688" spans="1:14" ht="15.75" customHeight="1" x14ac:dyDescent="0.3">
      <c r="A2688" s="34">
        <v>2687</v>
      </c>
      <c r="B2688" s="34">
        <v>59</v>
      </c>
      <c r="C2688" s="34">
        <v>246</v>
      </c>
      <c r="D2688" s="34">
        <v>10</v>
      </c>
      <c r="E2688" s="179">
        <v>43564</v>
      </c>
      <c r="F2688" s="190">
        <v>5278</v>
      </c>
      <c r="G2688" s="34">
        <v>7551</v>
      </c>
      <c r="H2688" s="180">
        <v>7226</v>
      </c>
      <c r="I2688" s="34"/>
      <c r="J2688" s="193"/>
      <c r="K2688" s="182"/>
      <c r="L2688" s="182"/>
      <c r="M2688" s="182"/>
      <c r="N2688" s="182"/>
    </row>
    <row r="2689" spans="1:14" ht="15.75" customHeight="1" x14ac:dyDescent="0.3">
      <c r="A2689" s="34">
        <v>2688</v>
      </c>
      <c r="B2689" s="34">
        <v>60</v>
      </c>
      <c r="C2689" s="34">
        <v>246</v>
      </c>
      <c r="D2689" s="34">
        <v>10</v>
      </c>
      <c r="E2689" s="179">
        <v>43564</v>
      </c>
      <c r="F2689" s="190">
        <v>5220</v>
      </c>
      <c r="G2689" s="34">
        <v>7631</v>
      </c>
      <c r="H2689" s="180">
        <v>7300</v>
      </c>
      <c r="I2689" s="34"/>
      <c r="J2689" s="193"/>
      <c r="K2689" s="182"/>
      <c r="L2689" s="182"/>
      <c r="M2689" s="182"/>
      <c r="N2689" s="182"/>
    </row>
    <row r="2690" spans="1:14" ht="15.75" customHeight="1" x14ac:dyDescent="0.3">
      <c r="A2690" s="34">
        <v>2689</v>
      </c>
      <c r="B2690" s="34">
        <v>61</v>
      </c>
      <c r="C2690" s="34">
        <v>249</v>
      </c>
      <c r="D2690" s="34">
        <v>10</v>
      </c>
      <c r="E2690" s="179">
        <v>43564</v>
      </c>
      <c r="F2690" s="190">
        <v>5212</v>
      </c>
      <c r="G2690" s="34">
        <v>7265</v>
      </c>
      <c r="H2690" s="180">
        <v>6952</v>
      </c>
      <c r="I2690" s="34"/>
      <c r="J2690" s="193"/>
      <c r="K2690" s="182"/>
      <c r="L2690" s="182"/>
      <c r="M2690" s="182"/>
      <c r="N2690" s="182"/>
    </row>
    <row r="2691" spans="1:14" ht="15.75" customHeight="1" x14ac:dyDescent="0.3">
      <c r="A2691" s="34">
        <v>2690</v>
      </c>
      <c r="B2691" s="34">
        <v>62</v>
      </c>
      <c r="C2691" s="34">
        <v>249</v>
      </c>
      <c r="D2691" s="34">
        <v>10</v>
      </c>
      <c r="E2691" s="179">
        <v>43564</v>
      </c>
      <c r="F2691" s="190">
        <v>5209</v>
      </c>
      <c r="G2691" s="34">
        <v>7296</v>
      </c>
      <c r="H2691" s="180">
        <v>6985</v>
      </c>
      <c r="I2691" s="34"/>
      <c r="J2691" s="193"/>
      <c r="K2691" s="182"/>
      <c r="L2691" s="182"/>
      <c r="M2691" s="182"/>
      <c r="N2691" s="182"/>
    </row>
    <row r="2692" spans="1:14" ht="15.75" customHeight="1" x14ac:dyDescent="0.3">
      <c r="A2692" s="34">
        <v>2691</v>
      </c>
      <c r="B2692" s="34">
        <v>63</v>
      </c>
      <c r="C2692" s="34">
        <v>257</v>
      </c>
      <c r="D2692" s="34">
        <v>10</v>
      </c>
      <c r="E2692" s="179">
        <v>43564</v>
      </c>
      <c r="F2692" s="190">
        <v>5214</v>
      </c>
      <c r="G2692" s="34">
        <v>7669</v>
      </c>
      <c r="H2692" s="180">
        <v>7326</v>
      </c>
      <c r="I2692" s="34"/>
      <c r="J2692" s="193"/>
      <c r="K2692" s="182"/>
      <c r="L2692" s="182"/>
      <c r="M2692" s="182"/>
      <c r="N2692" s="182"/>
    </row>
    <row r="2693" spans="1:14" ht="15.75" customHeight="1" x14ac:dyDescent="0.3">
      <c r="A2693" s="34">
        <v>2692</v>
      </c>
      <c r="B2693" s="34">
        <v>64</v>
      </c>
      <c r="C2693" s="34">
        <v>257</v>
      </c>
      <c r="D2693" s="34">
        <v>10</v>
      </c>
      <c r="E2693" s="179">
        <v>43564</v>
      </c>
      <c r="F2693" s="190">
        <v>5232</v>
      </c>
      <c r="G2693" s="34">
        <v>7475</v>
      </c>
      <c r="H2693" s="180">
        <v>7161</v>
      </c>
      <c r="I2693" s="34"/>
      <c r="J2693" s="193"/>
      <c r="K2693" s="182"/>
      <c r="L2693" s="182"/>
      <c r="M2693" s="182"/>
      <c r="N2693" s="182"/>
    </row>
    <row r="2694" spans="1:14" ht="15.75" customHeight="1" x14ac:dyDescent="0.3">
      <c r="A2694" s="34">
        <v>2693</v>
      </c>
      <c r="B2694" s="34">
        <v>65</v>
      </c>
      <c r="C2694" s="34">
        <v>261</v>
      </c>
      <c r="D2694" s="34">
        <v>10</v>
      </c>
      <c r="E2694" s="179">
        <v>43564</v>
      </c>
      <c r="F2694" s="190">
        <v>5215</v>
      </c>
      <c r="G2694" s="34">
        <v>8292</v>
      </c>
      <c r="H2694" s="180">
        <v>7873</v>
      </c>
      <c r="I2694" s="34"/>
      <c r="J2694" s="193"/>
      <c r="K2694" s="182"/>
      <c r="L2694" s="182"/>
      <c r="M2694" s="182"/>
      <c r="N2694" s="182"/>
    </row>
    <row r="2695" spans="1:14" ht="15.75" customHeight="1" x14ac:dyDescent="0.3">
      <c r="A2695" s="34">
        <v>2694</v>
      </c>
      <c r="B2695" s="34">
        <v>66</v>
      </c>
      <c r="C2695" s="34">
        <v>261</v>
      </c>
      <c r="D2695" s="34">
        <v>10</v>
      </c>
      <c r="E2695" s="179">
        <v>43564</v>
      </c>
      <c r="F2695" s="190">
        <v>5279</v>
      </c>
      <c r="G2695" s="34">
        <v>8293</v>
      </c>
      <c r="H2695" s="180">
        <v>7897</v>
      </c>
      <c r="I2695" s="34"/>
      <c r="J2695" s="193"/>
      <c r="K2695" s="182"/>
      <c r="L2695" s="182"/>
      <c r="M2695" s="182"/>
      <c r="N2695" s="182"/>
    </row>
    <row r="2696" spans="1:14" ht="15.75" customHeight="1" x14ac:dyDescent="0.3">
      <c r="A2696" s="34">
        <v>2695</v>
      </c>
      <c r="B2696" s="34">
        <v>67</v>
      </c>
      <c r="C2696" s="34">
        <v>263</v>
      </c>
      <c r="D2696" s="34">
        <v>10</v>
      </c>
      <c r="E2696" s="179">
        <v>43564</v>
      </c>
      <c r="F2696" s="190">
        <v>5217</v>
      </c>
      <c r="G2696" s="34">
        <v>8181</v>
      </c>
      <c r="H2696" s="180">
        <v>7814</v>
      </c>
      <c r="I2696" s="34"/>
      <c r="J2696" s="193"/>
      <c r="K2696" s="182"/>
      <c r="L2696" s="182"/>
      <c r="M2696" s="182"/>
      <c r="N2696" s="182"/>
    </row>
    <row r="2697" spans="1:14" ht="15.75" customHeight="1" x14ac:dyDescent="0.3">
      <c r="A2697" s="34">
        <v>2696</v>
      </c>
      <c r="B2697" s="34">
        <v>68</v>
      </c>
      <c r="C2697" s="34">
        <v>263</v>
      </c>
      <c r="D2697" s="34">
        <v>10</v>
      </c>
      <c r="E2697" s="179">
        <v>43564</v>
      </c>
      <c r="F2697" s="190">
        <v>5288</v>
      </c>
      <c r="G2697" s="34">
        <v>8171</v>
      </c>
      <c r="H2697" s="180">
        <v>7809</v>
      </c>
      <c r="I2697" s="34"/>
      <c r="J2697" s="193"/>
      <c r="K2697" s="182"/>
      <c r="L2697" s="182"/>
      <c r="M2697" s="182"/>
      <c r="N2697" s="182"/>
    </row>
    <row r="2698" spans="1:14" ht="15.75" customHeight="1" x14ac:dyDescent="0.3">
      <c r="A2698" s="34">
        <v>2697</v>
      </c>
      <c r="B2698" s="34">
        <v>69</v>
      </c>
      <c r="C2698" s="34">
        <v>316</v>
      </c>
      <c r="D2698" s="34">
        <v>10</v>
      </c>
      <c r="E2698" s="179">
        <v>43564</v>
      </c>
      <c r="F2698" s="190">
        <v>5248</v>
      </c>
      <c r="G2698" s="34">
        <v>7651</v>
      </c>
      <c r="H2698" s="180">
        <v>7331</v>
      </c>
      <c r="I2698" s="34"/>
      <c r="J2698" s="193"/>
      <c r="K2698" s="182"/>
      <c r="L2698" s="182"/>
      <c r="M2698" s="182"/>
      <c r="N2698" s="182"/>
    </row>
    <row r="2699" spans="1:14" ht="15.75" customHeight="1" x14ac:dyDescent="0.3">
      <c r="A2699" s="34">
        <v>2698</v>
      </c>
      <c r="B2699" s="34">
        <v>70</v>
      </c>
      <c r="C2699" s="34">
        <v>316</v>
      </c>
      <c r="D2699" s="34">
        <v>10</v>
      </c>
      <c r="E2699" s="179">
        <v>43564</v>
      </c>
      <c r="F2699" s="190">
        <v>5266</v>
      </c>
      <c r="G2699" s="34">
        <v>7827</v>
      </c>
      <c r="H2699" s="180">
        <v>7486</v>
      </c>
      <c r="I2699" s="34"/>
      <c r="J2699" s="193"/>
      <c r="K2699" s="182"/>
      <c r="L2699" s="182"/>
      <c r="M2699" s="182"/>
      <c r="N2699" s="182"/>
    </row>
    <row r="2700" spans="1:14" ht="15.75" customHeight="1" x14ac:dyDescent="0.3">
      <c r="A2700" s="34">
        <v>2699</v>
      </c>
      <c r="B2700" s="34">
        <v>71</v>
      </c>
      <c r="C2700" s="34">
        <v>323</v>
      </c>
      <c r="D2700" s="34">
        <v>10</v>
      </c>
      <c r="E2700" s="179">
        <v>43564</v>
      </c>
      <c r="F2700" s="190">
        <v>5256</v>
      </c>
      <c r="G2700" s="34">
        <v>8404</v>
      </c>
      <c r="H2700" s="180">
        <v>8010</v>
      </c>
      <c r="I2700" s="34"/>
      <c r="J2700" s="193"/>
      <c r="K2700" s="182"/>
      <c r="L2700" s="182"/>
      <c r="M2700" s="182"/>
      <c r="N2700" s="182"/>
    </row>
    <row r="2701" spans="1:14" ht="15.75" customHeight="1" x14ac:dyDescent="0.3">
      <c r="A2701" s="34">
        <v>2700</v>
      </c>
      <c r="B2701" s="34">
        <v>72</v>
      </c>
      <c r="C2701" s="34">
        <v>323</v>
      </c>
      <c r="D2701" s="34">
        <v>10</v>
      </c>
      <c r="E2701" s="179">
        <v>43564</v>
      </c>
      <c r="F2701" s="190">
        <v>5223</v>
      </c>
      <c r="G2701" s="34">
        <v>8155</v>
      </c>
      <c r="H2701" s="180">
        <v>7795</v>
      </c>
      <c r="I2701" s="34"/>
      <c r="J2701" s="193"/>
      <c r="K2701" s="182"/>
      <c r="L2701" s="182"/>
      <c r="M2701" s="182"/>
      <c r="N2701" s="182"/>
    </row>
    <row r="2702" spans="1:14" ht="15.75" customHeight="1" x14ac:dyDescent="0.3">
      <c r="A2702" s="34">
        <v>2701</v>
      </c>
      <c r="B2702" s="34">
        <v>73</v>
      </c>
      <c r="C2702" s="34">
        <v>330</v>
      </c>
      <c r="D2702" s="34">
        <v>10</v>
      </c>
      <c r="E2702" s="179">
        <v>43564</v>
      </c>
      <c r="F2702" s="190">
        <v>5203</v>
      </c>
      <c r="G2702" s="34">
        <v>7716</v>
      </c>
      <c r="H2702" s="180">
        <v>7404</v>
      </c>
      <c r="I2702" s="34"/>
      <c r="J2702" s="193"/>
      <c r="K2702" s="182"/>
      <c r="L2702" s="182"/>
      <c r="M2702" s="182"/>
      <c r="N2702" s="182"/>
    </row>
    <row r="2703" spans="1:14" ht="15.75" customHeight="1" x14ac:dyDescent="0.3">
      <c r="A2703" s="34">
        <v>2702</v>
      </c>
      <c r="B2703" s="34">
        <v>74</v>
      </c>
      <c r="C2703" s="34">
        <v>330</v>
      </c>
      <c r="D2703" s="34">
        <v>10</v>
      </c>
      <c r="E2703" s="179">
        <v>43564</v>
      </c>
      <c r="F2703" s="190">
        <v>5309</v>
      </c>
      <c r="G2703" s="34">
        <v>7821</v>
      </c>
      <c r="H2703" s="180">
        <v>7505</v>
      </c>
      <c r="I2703" s="34"/>
      <c r="J2703" s="193"/>
      <c r="K2703" s="182"/>
      <c r="L2703" s="182"/>
      <c r="M2703" s="182"/>
      <c r="N2703" s="182"/>
    </row>
    <row r="2704" spans="1:14" ht="15.75" customHeight="1" x14ac:dyDescent="0.3">
      <c r="A2704" s="34">
        <v>2703</v>
      </c>
      <c r="B2704" s="34">
        <v>75</v>
      </c>
      <c r="C2704" s="34">
        <v>336</v>
      </c>
      <c r="D2704" s="34">
        <v>10</v>
      </c>
      <c r="E2704" s="179">
        <v>43564</v>
      </c>
      <c r="F2704" s="190">
        <v>5226</v>
      </c>
      <c r="G2704" s="34">
        <v>7709</v>
      </c>
      <c r="H2704" s="180">
        <v>7478</v>
      </c>
      <c r="I2704" s="34"/>
      <c r="J2704" s="193"/>
      <c r="K2704" s="182"/>
      <c r="L2704" s="182"/>
      <c r="M2704" s="182"/>
      <c r="N2704" s="182"/>
    </row>
    <row r="2705" spans="1:14" ht="15.75" customHeight="1" x14ac:dyDescent="0.3">
      <c r="A2705" s="34">
        <v>2704</v>
      </c>
      <c r="B2705" s="34">
        <v>76</v>
      </c>
      <c r="C2705" s="34">
        <v>336</v>
      </c>
      <c r="D2705" s="34">
        <v>10</v>
      </c>
      <c r="E2705" s="179">
        <v>43564</v>
      </c>
      <c r="F2705" s="190">
        <v>5239</v>
      </c>
      <c r="G2705" s="34">
        <v>7812</v>
      </c>
      <c r="H2705" s="180">
        <v>7486</v>
      </c>
      <c r="I2705" s="34"/>
      <c r="J2705" s="193"/>
      <c r="K2705" s="182"/>
      <c r="L2705" s="182"/>
      <c r="M2705" s="182"/>
      <c r="N2705" s="182"/>
    </row>
    <row r="2706" spans="1:14" ht="15.75" customHeight="1" x14ac:dyDescent="0.3">
      <c r="A2706" s="34">
        <v>2705</v>
      </c>
      <c r="B2706" s="34">
        <v>77</v>
      </c>
      <c r="C2706" s="34">
        <v>340</v>
      </c>
      <c r="D2706" s="34">
        <v>10</v>
      </c>
      <c r="E2706" s="179">
        <v>43564</v>
      </c>
      <c r="F2706" s="190">
        <v>5212</v>
      </c>
      <c r="G2706" s="34">
        <v>8076</v>
      </c>
      <c r="H2706" s="180">
        <v>7713</v>
      </c>
      <c r="I2706" s="34"/>
      <c r="J2706" s="193"/>
      <c r="K2706" s="182"/>
      <c r="L2706" s="182"/>
      <c r="M2706" s="182"/>
      <c r="N2706" s="182"/>
    </row>
    <row r="2707" spans="1:14" ht="15.75" customHeight="1" x14ac:dyDescent="0.3">
      <c r="A2707" s="34">
        <v>2706</v>
      </c>
      <c r="B2707" s="34">
        <v>78</v>
      </c>
      <c r="C2707" s="34">
        <v>340</v>
      </c>
      <c r="D2707" s="34">
        <v>10</v>
      </c>
      <c r="E2707" s="179">
        <v>43564</v>
      </c>
      <c r="F2707" s="190">
        <v>5245</v>
      </c>
      <c r="G2707" s="34">
        <v>8097</v>
      </c>
      <c r="H2707" s="180">
        <v>7742</v>
      </c>
      <c r="I2707" s="34"/>
      <c r="J2707" s="193"/>
      <c r="K2707" s="182"/>
      <c r="L2707" s="182"/>
      <c r="M2707" s="182"/>
      <c r="N2707" s="182"/>
    </row>
    <row r="2708" spans="1:14" ht="15.75" customHeight="1" x14ac:dyDescent="0.3">
      <c r="A2708" s="34">
        <v>2707</v>
      </c>
      <c r="B2708" s="34">
        <v>79</v>
      </c>
      <c r="C2708" s="34">
        <v>344</v>
      </c>
      <c r="D2708" s="34">
        <v>10</v>
      </c>
      <c r="E2708" s="179">
        <v>43564</v>
      </c>
      <c r="F2708" s="190">
        <v>5242</v>
      </c>
      <c r="G2708" s="34">
        <v>7533</v>
      </c>
      <c r="H2708" s="180">
        <v>7229</v>
      </c>
      <c r="I2708" s="34"/>
      <c r="J2708" s="193"/>
      <c r="K2708" s="182"/>
      <c r="L2708" s="182"/>
      <c r="M2708" s="182"/>
      <c r="N2708" s="182"/>
    </row>
    <row r="2709" spans="1:14" ht="15.75" customHeight="1" x14ac:dyDescent="0.3">
      <c r="A2709" s="34">
        <v>2708</v>
      </c>
      <c r="B2709" s="34">
        <v>80</v>
      </c>
      <c r="C2709" s="34">
        <v>344</v>
      </c>
      <c r="D2709" s="34">
        <v>10</v>
      </c>
      <c r="E2709" s="179">
        <v>43564</v>
      </c>
      <c r="F2709" s="190">
        <v>5245</v>
      </c>
      <c r="G2709" s="34">
        <v>7577</v>
      </c>
      <c r="H2709" s="180">
        <v>7273</v>
      </c>
      <c r="I2709" s="34"/>
      <c r="J2709" s="193"/>
      <c r="K2709" s="182"/>
      <c r="L2709" s="182"/>
      <c r="M2709" s="182"/>
      <c r="N2709" s="182"/>
    </row>
    <row r="2710" spans="1:14" ht="15.75" customHeight="1" x14ac:dyDescent="0.3">
      <c r="A2710" s="34">
        <v>2709</v>
      </c>
      <c r="B2710" s="34">
        <v>81</v>
      </c>
      <c r="C2710" s="34">
        <v>352</v>
      </c>
      <c r="D2710" s="34">
        <v>10</v>
      </c>
      <c r="E2710" s="179">
        <v>43564</v>
      </c>
      <c r="F2710" s="190">
        <v>5180</v>
      </c>
      <c r="G2710" s="34">
        <v>6897</v>
      </c>
      <c r="H2710" s="180">
        <v>6694</v>
      </c>
      <c r="I2710" s="34"/>
      <c r="J2710" s="193"/>
      <c r="K2710" s="182"/>
      <c r="L2710" s="182"/>
      <c r="M2710" s="182"/>
      <c r="N2710" s="182"/>
    </row>
    <row r="2711" spans="1:14" ht="15.75" customHeight="1" x14ac:dyDescent="0.3">
      <c r="A2711" s="34">
        <v>2710</v>
      </c>
      <c r="B2711" s="34">
        <v>82</v>
      </c>
      <c r="C2711" s="34">
        <v>352</v>
      </c>
      <c r="D2711" s="34">
        <v>10</v>
      </c>
      <c r="E2711" s="179">
        <v>43564</v>
      </c>
      <c r="F2711" s="190">
        <v>5194</v>
      </c>
      <c r="G2711" s="34">
        <v>6769</v>
      </c>
      <c r="H2711" s="180">
        <v>6572</v>
      </c>
      <c r="I2711" s="34"/>
      <c r="J2711" s="193"/>
      <c r="K2711" s="182"/>
      <c r="L2711" s="182"/>
      <c r="M2711" s="182"/>
      <c r="N2711" s="182"/>
    </row>
    <row r="2712" spans="1:14" ht="15.75" customHeight="1" x14ac:dyDescent="0.3">
      <c r="A2712" s="34">
        <v>2711</v>
      </c>
      <c r="B2712" s="34">
        <v>83</v>
      </c>
      <c r="C2712" s="34">
        <v>365</v>
      </c>
      <c r="D2712" s="34">
        <v>10</v>
      </c>
      <c r="E2712" s="179">
        <v>43564</v>
      </c>
      <c r="F2712" s="190">
        <v>5294</v>
      </c>
      <c r="G2712" s="34">
        <v>8087</v>
      </c>
      <c r="H2712" s="180">
        <v>7740</v>
      </c>
      <c r="I2712" s="34"/>
      <c r="J2712" s="193"/>
      <c r="K2712" s="182"/>
      <c r="L2712" s="182"/>
      <c r="M2712" s="182"/>
      <c r="N2712" s="182"/>
    </row>
    <row r="2713" spans="1:14" ht="15.75" customHeight="1" x14ac:dyDescent="0.3">
      <c r="A2713" s="34">
        <v>2712</v>
      </c>
      <c r="B2713" s="34">
        <v>84</v>
      </c>
      <c r="C2713" s="34">
        <v>365</v>
      </c>
      <c r="D2713" s="34">
        <v>10</v>
      </c>
      <c r="E2713" s="179">
        <v>43564</v>
      </c>
      <c r="F2713" s="190">
        <v>5375</v>
      </c>
      <c r="G2713" s="34">
        <v>8169</v>
      </c>
      <c r="H2713" s="180">
        <v>7826</v>
      </c>
      <c r="I2713" s="34"/>
      <c r="J2713" s="193"/>
      <c r="K2713" s="182"/>
      <c r="L2713" s="182"/>
      <c r="M2713" s="182"/>
      <c r="N2713" s="182"/>
    </row>
    <row r="2714" spans="1:14" ht="15.75" customHeight="1" x14ac:dyDescent="0.3">
      <c r="A2714" s="34">
        <v>2713</v>
      </c>
      <c r="B2714" s="34">
        <v>85</v>
      </c>
      <c r="C2714" s="34">
        <v>380</v>
      </c>
      <c r="D2714" s="34">
        <v>10</v>
      </c>
      <c r="E2714" s="179">
        <v>43564</v>
      </c>
      <c r="F2714" s="190">
        <v>5253</v>
      </c>
      <c r="G2714" s="34">
        <v>6728</v>
      </c>
      <c r="H2714" s="180">
        <v>6538</v>
      </c>
      <c r="I2714" s="34"/>
      <c r="J2714" s="193"/>
      <c r="K2714" s="182"/>
      <c r="L2714" s="182"/>
      <c r="M2714" s="182"/>
      <c r="N2714" s="182"/>
    </row>
    <row r="2715" spans="1:14" ht="15.75" customHeight="1" x14ac:dyDescent="0.3">
      <c r="A2715" s="34">
        <v>2714</v>
      </c>
      <c r="B2715" s="34">
        <v>86</v>
      </c>
      <c r="C2715" s="34">
        <v>380</v>
      </c>
      <c r="D2715" s="34">
        <v>10</v>
      </c>
      <c r="E2715" s="179">
        <v>43564</v>
      </c>
      <c r="F2715" s="190">
        <v>5281</v>
      </c>
      <c r="G2715" s="34">
        <v>6474</v>
      </c>
      <c r="H2715" s="180">
        <v>6321</v>
      </c>
      <c r="I2715" s="34"/>
      <c r="J2715" s="193"/>
      <c r="K2715" s="182"/>
      <c r="L2715" s="182"/>
      <c r="M2715" s="182"/>
      <c r="N2715" s="182"/>
    </row>
    <row r="2716" spans="1:14" ht="15.75" customHeight="1" x14ac:dyDescent="0.3">
      <c r="A2716" s="34">
        <v>2715</v>
      </c>
      <c r="B2716" s="34">
        <v>87</v>
      </c>
      <c r="C2716" s="34">
        <v>398</v>
      </c>
      <c r="D2716" s="34">
        <v>10</v>
      </c>
      <c r="E2716" s="179">
        <v>43564</v>
      </c>
      <c r="F2716" s="190">
        <v>5250</v>
      </c>
      <c r="G2716" s="34">
        <v>7478</v>
      </c>
      <c r="H2716" s="180">
        <v>7121</v>
      </c>
      <c r="I2716" s="34"/>
      <c r="J2716" s="193"/>
      <c r="K2716" s="182"/>
      <c r="L2716" s="182"/>
      <c r="M2716" s="182"/>
      <c r="N2716" s="182"/>
    </row>
    <row r="2717" spans="1:14" ht="15.75" customHeight="1" x14ac:dyDescent="0.3">
      <c r="A2717" s="34">
        <v>2716</v>
      </c>
      <c r="B2717" s="34">
        <v>88</v>
      </c>
      <c r="C2717" s="34">
        <v>398</v>
      </c>
      <c r="D2717" s="34">
        <v>10</v>
      </c>
      <c r="E2717" s="179">
        <v>43564</v>
      </c>
      <c r="F2717" s="190">
        <v>5241</v>
      </c>
      <c r="G2717" s="34">
        <v>7567</v>
      </c>
      <c r="H2717" s="180">
        <v>7199</v>
      </c>
      <c r="I2717" s="34"/>
      <c r="J2717" s="193"/>
      <c r="K2717" s="182"/>
      <c r="L2717" s="182"/>
      <c r="M2717" s="182"/>
      <c r="N2717" s="182"/>
    </row>
    <row r="2718" spans="1:14" ht="15.75" customHeight="1" x14ac:dyDescent="0.3">
      <c r="A2718" s="34">
        <v>2717</v>
      </c>
      <c r="B2718" s="34">
        <v>89</v>
      </c>
      <c r="C2718" s="34">
        <v>399</v>
      </c>
      <c r="D2718" s="34">
        <v>10</v>
      </c>
      <c r="E2718" s="179">
        <v>43564</v>
      </c>
      <c r="F2718" s="190">
        <v>5188</v>
      </c>
      <c r="G2718" s="34">
        <v>7754</v>
      </c>
      <c r="H2718" s="180">
        <v>7415</v>
      </c>
      <c r="I2718" s="34"/>
      <c r="J2718" s="193"/>
      <c r="K2718" s="182"/>
      <c r="L2718" s="182"/>
      <c r="M2718" s="182"/>
      <c r="N2718" s="182"/>
    </row>
    <row r="2719" spans="1:14" ht="15.75" customHeight="1" x14ac:dyDescent="0.3">
      <c r="A2719" s="34">
        <v>2718</v>
      </c>
      <c r="B2719" s="34">
        <v>90</v>
      </c>
      <c r="C2719" s="34">
        <v>399</v>
      </c>
      <c r="D2719" s="34">
        <v>10</v>
      </c>
      <c r="E2719" s="179">
        <v>43564</v>
      </c>
      <c r="F2719" s="190">
        <v>5202</v>
      </c>
      <c r="G2719" s="34">
        <v>7920</v>
      </c>
      <c r="H2719" s="180">
        <v>7571</v>
      </c>
      <c r="I2719" s="34"/>
      <c r="J2719" s="193"/>
      <c r="K2719" s="182"/>
      <c r="L2719" s="182"/>
      <c r="M2719" s="182"/>
      <c r="N2719" s="182"/>
    </row>
    <row r="2720" spans="1:14" ht="15.75" customHeight="1" x14ac:dyDescent="0.3">
      <c r="A2720" s="34">
        <v>2719</v>
      </c>
      <c r="B2720" s="34">
        <v>91</v>
      </c>
      <c r="C2720" s="34">
        <v>101</v>
      </c>
      <c r="D2720" s="34">
        <v>10</v>
      </c>
      <c r="E2720" s="179">
        <v>43564</v>
      </c>
      <c r="F2720" s="190">
        <v>5252</v>
      </c>
      <c r="G2720" s="34">
        <v>7277</v>
      </c>
      <c r="H2720" s="180">
        <v>7004</v>
      </c>
      <c r="I2720" s="34"/>
      <c r="J2720" s="193"/>
      <c r="K2720" s="182"/>
      <c r="L2720" s="182"/>
      <c r="M2720" s="182"/>
      <c r="N2720" s="182"/>
    </row>
    <row r="2721" spans="1:14" ht="15.75" customHeight="1" x14ac:dyDescent="0.3">
      <c r="A2721" s="34">
        <v>2720</v>
      </c>
      <c r="B2721" s="34">
        <v>92</v>
      </c>
      <c r="C2721" s="34">
        <v>101</v>
      </c>
      <c r="D2721" s="34">
        <v>10</v>
      </c>
      <c r="E2721" s="179">
        <v>43564</v>
      </c>
      <c r="F2721" s="190">
        <v>5241</v>
      </c>
      <c r="G2721" s="34">
        <v>7344</v>
      </c>
      <c r="H2721" s="180">
        <v>7057</v>
      </c>
      <c r="I2721" s="34"/>
      <c r="J2721" s="193"/>
      <c r="K2721" s="182"/>
      <c r="L2721" s="182"/>
      <c r="M2721" s="182"/>
      <c r="N2721" s="182"/>
    </row>
    <row r="2722" spans="1:14" ht="15.75" customHeight="1" x14ac:dyDescent="0.3">
      <c r="A2722" s="34">
        <v>2721</v>
      </c>
      <c r="B2722" s="34">
        <v>93</v>
      </c>
      <c r="C2722" s="34">
        <v>107</v>
      </c>
      <c r="D2722" s="34">
        <v>10</v>
      </c>
      <c r="E2722" s="179">
        <v>43564</v>
      </c>
      <c r="F2722" s="190">
        <v>5234</v>
      </c>
      <c r="G2722" s="34">
        <v>7573</v>
      </c>
      <c r="H2722" s="180">
        <v>7270</v>
      </c>
      <c r="I2722" s="34"/>
      <c r="J2722" s="193"/>
      <c r="K2722" s="182"/>
      <c r="L2722" s="182"/>
      <c r="M2722" s="182"/>
      <c r="N2722" s="182"/>
    </row>
    <row r="2723" spans="1:14" ht="15.75" customHeight="1" x14ac:dyDescent="0.3">
      <c r="A2723" s="34">
        <v>2722</v>
      </c>
      <c r="B2723" s="34">
        <v>94</v>
      </c>
      <c r="C2723" s="34">
        <v>107</v>
      </c>
      <c r="D2723" s="34">
        <v>10</v>
      </c>
      <c r="E2723" s="179">
        <v>43564</v>
      </c>
      <c r="F2723" s="190">
        <v>5218</v>
      </c>
      <c r="G2723" s="34">
        <v>7416</v>
      </c>
      <c r="H2723" s="180">
        <v>7135</v>
      </c>
      <c r="I2723" s="34"/>
      <c r="J2723" s="193"/>
      <c r="K2723" s="182"/>
      <c r="L2723" s="182"/>
      <c r="M2723" s="182"/>
      <c r="N2723" s="182"/>
    </row>
    <row r="2724" spans="1:14" ht="15.75" customHeight="1" x14ac:dyDescent="0.3">
      <c r="A2724" s="34">
        <v>2723</v>
      </c>
      <c r="B2724" s="34">
        <v>95</v>
      </c>
      <c r="C2724" s="34">
        <v>109</v>
      </c>
      <c r="D2724" s="34">
        <v>10</v>
      </c>
      <c r="E2724" s="179">
        <v>43564</v>
      </c>
      <c r="F2724" s="190">
        <v>5232</v>
      </c>
      <c r="G2724" s="34">
        <v>7137</v>
      </c>
      <c r="H2724" s="180">
        <v>6892</v>
      </c>
      <c r="I2724" s="34"/>
      <c r="J2724" s="193"/>
      <c r="K2724" s="182"/>
      <c r="L2724" s="182"/>
      <c r="M2724" s="182"/>
      <c r="N2724" s="182"/>
    </row>
    <row r="2725" spans="1:14" ht="15.75" customHeight="1" x14ac:dyDescent="0.3">
      <c r="A2725" s="34">
        <v>2724</v>
      </c>
      <c r="B2725" s="34">
        <v>96</v>
      </c>
      <c r="C2725" s="34">
        <v>109</v>
      </c>
      <c r="D2725" s="34">
        <v>10</v>
      </c>
      <c r="E2725" s="179">
        <v>43564</v>
      </c>
      <c r="F2725" s="190">
        <v>5242</v>
      </c>
      <c r="G2725" s="34">
        <v>7152</v>
      </c>
      <c r="H2725" s="180">
        <v>6911</v>
      </c>
      <c r="I2725" s="34"/>
      <c r="J2725" s="193"/>
      <c r="K2725" s="182"/>
      <c r="L2725" s="182"/>
      <c r="M2725" s="182"/>
      <c r="N2725" s="182"/>
    </row>
    <row r="2726" spans="1:14" ht="15.75" customHeight="1" x14ac:dyDescent="0.3">
      <c r="A2726" s="34">
        <v>2725</v>
      </c>
      <c r="B2726" s="34">
        <v>97</v>
      </c>
      <c r="C2726" s="34">
        <v>110</v>
      </c>
      <c r="D2726" s="34">
        <v>10</v>
      </c>
      <c r="E2726" s="179">
        <v>43564</v>
      </c>
      <c r="F2726" s="190">
        <v>5287</v>
      </c>
      <c r="G2726" s="34">
        <v>8026</v>
      </c>
      <c r="H2726" s="180">
        <v>7643</v>
      </c>
      <c r="I2726" s="34"/>
      <c r="J2726" s="193"/>
      <c r="K2726" s="182"/>
      <c r="L2726" s="182"/>
      <c r="M2726" s="182"/>
      <c r="N2726" s="182"/>
    </row>
    <row r="2727" spans="1:14" ht="15.75" customHeight="1" x14ac:dyDescent="0.3">
      <c r="A2727" s="34">
        <v>2726</v>
      </c>
      <c r="B2727" s="34">
        <v>98</v>
      </c>
      <c r="C2727" s="34">
        <v>110</v>
      </c>
      <c r="D2727" s="34">
        <v>10</v>
      </c>
      <c r="E2727" s="179">
        <v>43564</v>
      </c>
      <c r="F2727" s="190">
        <v>5252</v>
      </c>
      <c r="G2727" s="34">
        <v>7996</v>
      </c>
      <c r="H2727" s="180">
        <v>7437</v>
      </c>
      <c r="I2727" s="34"/>
      <c r="J2727" s="193"/>
      <c r="K2727" s="182"/>
      <c r="L2727" s="182"/>
      <c r="M2727" s="182"/>
      <c r="N2727" s="182"/>
    </row>
    <row r="2728" spans="1:14" ht="15.75" customHeight="1" x14ac:dyDescent="0.3">
      <c r="A2728" s="34">
        <v>2727</v>
      </c>
      <c r="B2728" s="34">
        <v>99</v>
      </c>
      <c r="C2728" s="34">
        <v>112</v>
      </c>
      <c r="D2728" s="34">
        <v>10</v>
      </c>
      <c r="E2728" s="179">
        <v>43564</v>
      </c>
      <c r="F2728" s="190">
        <v>5182</v>
      </c>
      <c r="G2728" s="34">
        <v>7679</v>
      </c>
      <c r="H2728" s="180">
        <v>7330</v>
      </c>
      <c r="I2728" s="34"/>
      <c r="J2728" s="193"/>
      <c r="K2728" s="182"/>
      <c r="L2728" s="182"/>
      <c r="M2728" s="182"/>
      <c r="N2728" s="182"/>
    </row>
    <row r="2729" spans="1:14" ht="15.75" customHeight="1" x14ac:dyDescent="0.3">
      <c r="A2729" s="34">
        <v>2728</v>
      </c>
      <c r="B2729" s="34">
        <v>100</v>
      </c>
      <c r="C2729" s="34">
        <v>112</v>
      </c>
      <c r="D2729" s="34">
        <v>10</v>
      </c>
      <c r="E2729" s="179">
        <v>43564</v>
      </c>
      <c r="F2729" s="190">
        <v>5209</v>
      </c>
      <c r="G2729" s="34">
        <v>7742</v>
      </c>
      <c r="H2729" s="180">
        <v>7389</v>
      </c>
      <c r="I2729" s="34"/>
      <c r="J2729" s="193"/>
      <c r="K2729" s="182"/>
      <c r="L2729" s="182"/>
      <c r="M2729" s="182"/>
      <c r="N2729" s="182"/>
    </row>
    <row r="2730" spans="1:14" ht="15.75" customHeight="1" x14ac:dyDescent="0.3">
      <c r="A2730" s="34">
        <v>2729</v>
      </c>
      <c r="B2730" s="34">
        <v>101</v>
      </c>
      <c r="C2730" s="34">
        <v>116</v>
      </c>
      <c r="D2730" s="34">
        <v>10</v>
      </c>
      <c r="E2730" s="179">
        <v>43564</v>
      </c>
      <c r="F2730" s="190">
        <v>5208</v>
      </c>
      <c r="G2730" s="34">
        <v>8014</v>
      </c>
      <c r="H2730" s="180">
        <v>7625</v>
      </c>
      <c r="I2730" s="34"/>
      <c r="J2730" s="193"/>
      <c r="K2730" s="182"/>
      <c r="L2730" s="182"/>
      <c r="M2730" s="182"/>
      <c r="N2730" s="182"/>
    </row>
    <row r="2731" spans="1:14" ht="15.75" customHeight="1" x14ac:dyDescent="0.3">
      <c r="A2731" s="34">
        <v>2730</v>
      </c>
      <c r="B2731" s="34">
        <v>102</v>
      </c>
      <c r="C2731" s="34">
        <v>116</v>
      </c>
      <c r="D2731" s="34">
        <v>10</v>
      </c>
      <c r="E2731" s="179">
        <v>43564</v>
      </c>
      <c r="F2731" s="190">
        <v>5224</v>
      </c>
      <c r="G2731" s="34">
        <v>7823</v>
      </c>
      <c r="H2731" s="180">
        <v>7467</v>
      </c>
      <c r="I2731" s="34"/>
      <c r="J2731" s="193"/>
      <c r="K2731" s="182"/>
      <c r="L2731" s="182"/>
      <c r="M2731" s="182"/>
      <c r="N2731" s="182"/>
    </row>
    <row r="2732" spans="1:14" ht="15.75" customHeight="1" x14ac:dyDescent="0.3">
      <c r="A2732" s="34">
        <v>2731</v>
      </c>
      <c r="B2732" s="34">
        <v>103</v>
      </c>
      <c r="C2732" s="34">
        <v>117</v>
      </c>
      <c r="D2732" s="34">
        <v>10</v>
      </c>
      <c r="E2732" s="179">
        <v>43564</v>
      </c>
      <c r="F2732" s="190">
        <v>5213</v>
      </c>
      <c r="G2732" s="34">
        <v>7543</v>
      </c>
      <c r="H2732" s="180">
        <v>7213</v>
      </c>
      <c r="I2732" s="34"/>
      <c r="J2732" s="193"/>
      <c r="K2732" s="182"/>
      <c r="L2732" s="182"/>
      <c r="M2732" s="182"/>
      <c r="N2732" s="182"/>
    </row>
    <row r="2733" spans="1:14" ht="15.75" customHeight="1" x14ac:dyDescent="0.3">
      <c r="A2733" s="34">
        <v>2732</v>
      </c>
      <c r="B2733" s="34">
        <v>104</v>
      </c>
      <c r="C2733" s="34">
        <v>117</v>
      </c>
      <c r="D2733" s="34">
        <v>10</v>
      </c>
      <c r="E2733" s="179">
        <v>43564</v>
      </c>
      <c r="F2733" s="190">
        <v>5257</v>
      </c>
      <c r="G2733" s="34">
        <v>7614</v>
      </c>
      <c r="H2733" s="180">
        <v>7279</v>
      </c>
      <c r="I2733" s="34"/>
      <c r="J2733" s="193"/>
      <c r="K2733" s="182"/>
      <c r="L2733" s="182"/>
      <c r="M2733" s="182"/>
      <c r="N2733" s="182"/>
    </row>
    <row r="2734" spans="1:14" ht="15.75" customHeight="1" x14ac:dyDescent="0.3">
      <c r="A2734" s="34">
        <v>2733</v>
      </c>
      <c r="B2734" s="34">
        <v>105</v>
      </c>
      <c r="C2734" s="34">
        <v>124</v>
      </c>
      <c r="D2734" s="34">
        <v>10</v>
      </c>
      <c r="E2734" s="179">
        <v>43564</v>
      </c>
      <c r="F2734" s="190">
        <v>5251</v>
      </c>
      <c r="G2734" s="34">
        <v>7861</v>
      </c>
      <c r="H2734" s="180">
        <v>7440</v>
      </c>
      <c r="I2734" s="34"/>
      <c r="J2734" s="193"/>
      <c r="K2734" s="182"/>
      <c r="L2734" s="182"/>
      <c r="M2734" s="182"/>
      <c r="N2734" s="182"/>
    </row>
    <row r="2735" spans="1:14" ht="15.75" customHeight="1" x14ac:dyDescent="0.3">
      <c r="A2735" s="34">
        <v>2734</v>
      </c>
      <c r="B2735" s="34">
        <v>106</v>
      </c>
      <c r="C2735" s="34">
        <v>124</v>
      </c>
      <c r="D2735" s="34">
        <v>10</v>
      </c>
      <c r="E2735" s="179">
        <v>43564</v>
      </c>
      <c r="F2735" s="190">
        <v>5219</v>
      </c>
      <c r="G2735" s="34">
        <v>7837</v>
      </c>
      <c r="H2735" s="180">
        <v>7418</v>
      </c>
      <c r="I2735" s="34"/>
      <c r="J2735" s="193"/>
      <c r="K2735" s="182"/>
      <c r="L2735" s="182"/>
      <c r="M2735" s="182"/>
      <c r="N2735" s="182"/>
    </row>
    <row r="2736" spans="1:14" ht="15.75" customHeight="1" x14ac:dyDescent="0.3">
      <c r="A2736" s="34">
        <v>2735</v>
      </c>
      <c r="B2736" s="34">
        <v>107</v>
      </c>
      <c r="C2736" s="34">
        <v>131</v>
      </c>
      <c r="D2736" s="34">
        <v>10</v>
      </c>
      <c r="E2736" s="179">
        <v>43564</v>
      </c>
      <c r="F2736" s="190">
        <v>5226</v>
      </c>
      <c r="G2736" s="34">
        <v>7571</v>
      </c>
      <c r="H2736" s="180">
        <v>7244</v>
      </c>
      <c r="I2736" s="34"/>
      <c r="J2736" s="193"/>
      <c r="K2736" s="182"/>
      <c r="L2736" s="182"/>
      <c r="M2736" s="182"/>
      <c r="N2736" s="182"/>
    </row>
    <row r="2737" spans="1:14" ht="15.75" customHeight="1" x14ac:dyDescent="0.3">
      <c r="A2737" s="34">
        <v>2736</v>
      </c>
      <c r="B2737" s="34">
        <v>108</v>
      </c>
      <c r="C2737" s="34">
        <v>131</v>
      </c>
      <c r="D2737" s="34">
        <v>10</v>
      </c>
      <c r="E2737" s="179">
        <v>43564</v>
      </c>
      <c r="F2737" s="190">
        <v>5274</v>
      </c>
      <c r="G2737" s="34">
        <v>7463</v>
      </c>
      <c r="H2737" s="180">
        <v>7157</v>
      </c>
      <c r="I2737" s="34"/>
      <c r="J2737" s="193"/>
      <c r="K2737" s="182"/>
      <c r="L2737" s="182"/>
      <c r="M2737" s="182"/>
      <c r="N2737" s="182"/>
    </row>
    <row r="2738" spans="1:14" ht="15.75" customHeight="1" x14ac:dyDescent="0.3">
      <c r="A2738" s="34">
        <v>2737</v>
      </c>
      <c r="B2738" s="34">
        <v>109</v>
      </c>
      <c r="C2738" s="34">
        <v>139</v>
      </c>
      <c r="D2738" s="34">
        <v>10</v>
      </c>
      <c r="E2738" s="179">
        <v>43564</v>
      </c>
      <c r="F2738" s="190">
        <v>5191</v>
      </c>
      <c r="G2738" s="34">
        <v>7423</v>
      </c>
      <c r="H2738" s="180">
        <v>7108</v>
      </c>
      <c r="I2738" s="34"/>
      <c r="J2738" s="193"/>
      <c r="K2738" s="182"/>
      <c r="L2738" s="182"/>
      <c r="M2738" s="182"/>
      <c r="N2738" s="182"/>
    </row>
    <row r="2739" spans="1:14" ht="15.75" customHeight="1" x14ac:dyDescent="0.3">
      <c r="A2739" s="34">
        <v>2738</v>
      </c>
      <c r="B2739" s="34">
        <v>110</v>
      </c>
      <c r="C2739" s="34">
        <v>139</v>
      </c>
      <c r="D2739" s="34">
        <v>10</v>
      </c>
      <c r="E2739" s="179">
        <v>43564</v>
      </c>
      <c r="F2739" s="190">
        <v>5243</v>
      </c>
      <c r="G2739" s="34">
        <v>7453</v>
      </c>
      <c r="H2739" s="180">
        <v>7142</v>
      </c>
      <c r="I2739" s="34"/>
      <c r="J2739" s="193"/>
      <c r="K2739" s="182"/>
      <c r="L2739" s="182"/>
      <c r="M2739" s="182"/>
      <c r="N2739" s="182"/>
    </row>
    <row r="2740" spans="1:14" ht="15.75" customHeight="1" x14ac:dyDescent="0.3">
      <c r="A2740" s="34">
        <v>2739</v>
      </c>
      <c r="B2740" s="34">
        <v>111</v>
      </c>
      <c r="C2740" s="34">
        <v>158</v>
      </c>
      <c r="D2740" s="34">
        <v>10</v>
      </c>
      <c r="E2740" s="179">
        <v>43564</v>
      </c>
      <c r="F2740" s="190">
        <v>5213</v>
      </c>
      <c r="G2740" s="34">
        <v>8351</v>
      </c>
      <c r="H2740" s="180">
        <v>7932</v>
      </c>
      <c r="I2740" s="34"/>
      <c r="J2740" s="193"/>
      <c r="K2740" s="182"/>
      <c r="L2740" s="182"/>
      <c r="M2740" s="182"/>
      <c r="N2740" s="182"/>
    </row>
    <row r="2741" spans="1:14" ht="15.75" customHeight="1" x14ac:dyDescent="0.3">
      <c r="A2741" s="34">
        <v>2740</v>
      </c>
      <c r="B2741" s="34">
        <v>112</v>
      </c>
      <c r="C2741" s="34">
        <v>158</v>
      </c>
      <c r="D2741" s="34">
        <v>10</v>
      </c>
      <c r="E2741" s="179">
        <v>43564</v>
      </c>
      <c r="F2741" s="190">
        <v>5197</v>
      </c>
      <c r="G2741" s="34">
        <v>8348</v>
      </c>
      <c r="H2741" s="180">
        <v>7930</v>
      </c>
      <c r="I2741" s="34"/>
      <c r="J2741" s="193"/>
      <c r="K2741" s="182"/>
      <c r="L2741" s="182"/>
      <c r="M2741" s="182"/>
      <c r="N2741" s="182"/>
    </row>
    <row r="2742" spans="1:14" ht="15.75" customHeight="1" x14ac:dyDescent="0.3">
      <c r="A2742" s="34">
        <v>2741</v>
      </c>
      <c r="B2742" s="34">
        <v>113</v>
      </c>
      <c r="C2742" s="34">
        <v>161</v>
      </c>
      <c r="D2742" s="34">
        <v>10</v>
      </c>
      <c r="E2742" s="179">
        <v>43564</v>
      </c>
      <c r="F2742" s="190">
        <v>5283</v>
      </c>
      <c r="G2742" s="34">
        <v>7172</v>
      </c>
      <c r="H2742" s="180">
        <v>6855</v>
      </c>
      <c r="I2742" s="34"/>
      <c r="J2742" s="193"/>
      <c r="K2742" s="182"/>
      <c r="L2742" s="182"/>
      <c r="M2742" s="182"/>
      <c r="N2742" s="182"/>
    </row>
    <row r="2743" spans="1:14" ht="15.75" customHeight="1" x14ac:dyDescent="0.3">
      <c r="A2743" s="34">
        <v>2742</v>
      </c>
      <c r="B2743" s="34">
        <v>114</v>
      </c>
      <c r="C2743" s="34">
        <v>161</v>
      </c>
      <c r="D2743" s="34">
        <v>10</v>
      </c>
      <c r="E2743" s="179">
        <v>43564</v>
      </c>
      <c r="F2743" s="190">
        <v>5247</v>
      </c>
      <c r="G2743" s="34">
        <v>7297</v>
      </c>
      <c r="H2743" s="180">
        <v>6954</v>
      </c>
      <c r="I2743" s="34"/>
      <c r="J2743" s="193"/>
      <c r="K2743" s="182"/>
      <c r="L2743" s="182"/>
      <c r="M2743" s="182"/>
      <c r="N2743" s="182"/>
    </row>
    <row r="2744" spans="1:14" ht="15.75" customHeight="1" x14ac:dyDescent="0.3">
      <c r="A2744" s="34">
        <v>2743</v>
      </c>
      <c r="B2744" s="34">
        <v>115</v>
      </c>
      <c r="C2744" s="34">
        <v>172</v>
      </c>
      <c r="D2744" s="34">
        <v>10</v>
      </c>
      <c r="E2744" s="179">
        <v>43564</v>
      </c>
      <c r="F2744" s="190">
        <v>5260</v>
      </c>
      <c r="G2744" s="34">
        <v>8391</v>
      </c>
      <c r="H2744" s="180">
        <v>7909</v>
      </c>
      <c r="I2744" s="34"/>
      <c r="J2744" s="193"/>
      <c r="K2744" s="182"/>
      <c r="L2744" s="182"/>
      <c r="M2744" s="182"/>
      <c r="N2744" s="182"/>
    </row>
    <row r="2745" spans="1:14" ht="15.75" customHeight="1" x14ac:dyDescent="0.3">
      <c r="A2745" s="34">
        <v>2744</v>
      </c>
      <c r="B2745" s="34">
        <v>116</v>
      </c>
      <c r="C2745" s="34">
        <v>172</v>
      </c>
      <c r="D2745" s="34">
        <v>10</v>
      </c>
      <c r="E2745" s="179">
        <v>43564</v>
      </c>
      <c r="F2745" s="190">
        <v>5263</v>
      </c>
      <c r="G2745" s="34">
        <v>8486</v>
      </c>
      <c r="H2745" s="180">
        <v>7991</v>
      </c>
      <c r="I2745" s="34"/>
      <c r="J2745" s="193"/>
      <c r="K2745" s="182"/>
      <c r="L2745" s="182"/>
      <c r="M2745" s="182"/>
      <c r="N2745" s="182"/>
    </row>
    <row r="2746" spans="1:14" ht="15.75" customHeight="1" x14ac:dyDescent="0.3">
      <c r="A2746" s="34">
        <v>2745</v>
      </c>
      <c r="B2746" s="34">
        <v>117</v>
      </c>
      <c r="C2746" s="34">
        <v>186</v>
      </c>
      <c r="D2746" s="34">
        <v>10</v>
      </c>
      <c r="E2746" s="179">
        <v>43564</v>
      </c>
      <c r="F2746" s="190">
        <v>5221</v>
      </c>
      <c r="G2746" s="34">
        <v>7767</v>
      </c>
      <c r="H2746" s="180">
        <v>7424</v>
      </c>
      <c r="I2746" s="34"/>
      <c r="J2746" s="193"/>
      <c r="K2746" s="182"/>
      <c r="L2746" s="182"/>
      <c r="M2746" s="182"/>
      <c r="N2746" s="182"/>
    </row>
    <row r="2747" spans="1:14" ht="15.75" customHeight="1" x14ac:dyDescent="0.3">
      <c r="A2747" s="34">
        <v>2746</v>
      </c>
      <c r="B2747" s="34">
        <v>118</v>
      </c>
      <c r="C2747" s="34">
        <v>186</v>
      </c>
      <c r="D2747" s="34">
        <v>10</v>
      </c>
      <c r="E2747" s="179">
        <v>43564</v>
      </c>
      <c r="F2747" s="190">
        <v>5249</v>
      </c>
      <c r="G2747" s="34">
        <v>7595</v>
      </c>
      <c r="H2747" s="180">
        <v>7284</v>
      </c>
      <c r="I2747" s="34"/>
      <c r="J2747" s="193"/>
      <c r="K2747" s="182"/>
      <c r="L2747" s="182"/>
      <c r="M2747" s="182"/>
      <c r="N2747" s="182"/>
    </row>
    <row r="2748" spans="1:14" ht="15.75" customHeight="1" x14ac:dyDescent="0.3">
      <c r="A2748" s="34">
        <v>2747</v>
      </c>
      <c r="B2748" s="34">
        <v>119</v>
      </c>
      <c r="C2748" s="34">
        <v>199</v>
      </c>
      <c r="D2748" s="34">
        <v>10</v>
      </c>
      <c r="E2748" s="179">
        <v>43564</v>
      </c>
      <c r="F2748" s="190">
        <v>5212</v>
      </c>
      <c r="G2748" s="34">
        <v>7763</v>
      </c>
      <c r="H2748" s="180">
        <v>7427</v>
      </c>
      <c r="I2748" s="34"/>
      <c r="J2748" s="193"/>
      <c r="K2748" s="182"/>
      <c r="L2748" s="182"/>
      <c r="M2748" s="182"/>
      <c r="N2748" s="182"/>
    </row>
    <row r="2749" spans="1:14" ht="15.75" customHeight="1" x14ac:dyDescent="0.3">
      <c r="A2749" s="34">
        <v>2748</v>
      </c>
      <c r="B2749" s="34">
        <v>120</v>
      </c>
      <c r="C2749" s="34">
        <v>199</v>
      </c>
      <c r="D2749" s="34">
        <v>10</v>
      </c>
      <c r="E2749" s="179">
        <v>43564</v>
      </c>
      <c r="F2749" s="190">
        <v>5196</v>
      </c>
      <c r="G2749" s="34">
        <v>7707</v>
      </c>
      <c r="H2749" s="180">
        <v>7382</v>
      </c>
      <c r="I2749" s="34"/>
      <c r="J2749" s="193"/>
      <c r="K2749" s="182"/>
      <c r="L2749" s="182"/>
      <c r="M2749" s="182"/>
      <c r="N2749" s="182"/>
    </row>
    <row r="2750" spans="1:14" ht="15.75" customHeight="1" x14ac:dyDescent="0.3">
      <c r="A2750" s="34">
        <v>2749</v>
      </c>
      <c r="B2750" s="34">
        <v>121</v>
      </c>
      <c r="C2750" s="34">
        <v>201</v>
      </c>
      <c r="D2750" s="34">
        <v>10</v>
      </c>
      <c r="E2750" s="179">
        <v>43564</v>
      </c>
      <c r="F2750" s="190">
        <v>5262</v>
      </c>
      <c r="G2750" s="34">
        <v>7354</v>
      </c>
      <c r="H2750" s="180">
        <v>7070</v>
      </c>
      <c r="I2750" s="34"/>
      <c r="J2750" s="193"/>
      <c r="K2750" s="182"/>
      <c r="L2750" s="182"/>
      <c r="M2750" s="182"/>
      <c r="N2750" s="182"/>
    </row>
    <row r="2751" spans="1:14" ht="15.75" customHeight="1" x14ac:dyDescent="0.3">
      <c r="A2751" s="34">
        <v>2750</v>
      </c>
      <c r="B2751" s="34">
        <v>122</v>
      </c>
      <c r="C2751" s="34">
        <v>201</v>
      </c>
      <c r="D2751" s="34">
        <v>10</v>
      </c>
      <c r="E2751" s="179">
        <v>43564</v>
      </c>
      <c r="F2751" s="190">
        <v>5223</v>
      </c>
      <c r="G2751" s="34">
        <v>7252</v>
      </c>
      <c r="H2751" s="180">
        <v>6979</v>
      </c>
      <c r="I2751" s="34"/>
      <c r="J2751" s="193"/>
      <c r="K2751" s="182"/>
      <c r="L2751" s="182"/>
      <c r="M2751" s="182"/>
      <c r="N2751" s="182"/>
    </row>
    <row r="2752" spans="1:14" ht="15.75" customHeight="1" x14ac:dyDescent="0.3">
      <c r="A2752" s="34">
        <v>2751</v>
      </c>
      <c r="B2752" s="34">
        <v>123</v>
      </c>
      <c r="C2752" s="34">
        <v>205</v>
      </c>
      <c r="D2752" s="34">
        <v>10</v>
      </c>
      <c r="E2752" s="179">
        <v>43564</v>
      </c>
      <c r="F2752" s="190">
        <v>5241</v>
      </c>
      <c r="G2752" s="34">
        <v>7619</v>
      </c>
      <c r="H2752" s="180">
        <v>7291</v>
      </c>
      <c r="I2752" s="34"/>
      <c r="J2752" s="193"/>
      <c r="K2752" s="182"/>
      <c r="L2752" s="182"/>
      <c r="M2752" s="182"/>
      <c r="N2752" s="182"/>
    </row>
    <row r="2753" spans="1:14" ht="15.75" customHeight="1" x14ac:dyDescent="0.3">
      <c r="A2753" s="34">
        <v>2752</v>
      </c>
      <c r="B2753" s="34">
        <v>124</v>
      </c>
      <c r="C2753" s="34">
        <v>205</v>
      </c>
      <c r="D2753" s="34">
        <v>10</v>
      </c>
      <c r="E2753" s="179">
        <v>43564</v>
      </c>
      <c r="F2753" s="190">
        <v>5265</v>
      </c>
      <c r="G2753" s="34">
        <v>7493</v>
      </c>
      <c r="H2753" s="180">
        <v>7188</v>
      </c>
      <c r="I2753" s="34"/>
      <c r="J2753" s="193"/>
      <c r="K2753" s="182"/>
      <c r="L2753" s="182"/>
      <c r="M2753" s="182"/>
      <c r="N2753" s="182"/>
    </row>
    <row r="2754" spans="1:14" ht="15.75" customHeight="1" x14ac:dyDescent="0.3">
      <c r="A2754" s="34">
        <v>2753</v>
      </c>
      <c r="B2754" s="34">
        <v>125</v>
      </c>
      <c r="C2754" s="34">
        <v>209</v>
      </c>
      <c r="D2754" s="34">
        <v>10</v>
      </c>
      <c r="E2754" s="179">
        <v>43564</v>
      </c>
      <c r="F2754" s="190">
        <v>5217</v>
      </c>
      <c r="G2754" s="34">
        <v>7250</v>
      </c>
      <c r="H2754" s="180">
        <v>6987</v>
      </c>
      <c r="I2754" s="34"/>
      <c r="J2754" s="193"/>
      <c r="K2754" s="182"/>
      <c r="L2754" s="182"/>
      <c r="M2754" s="182"/>
      <c r="N2754" s="182"/>
    </row>
    <row r="2755" spans="1:14" ht="15.75" customHeight="1" x14ac:dyDescent="0.3">
      <c r="A2755" s="34">
        <v>2754</v>
      </c>
      <c r="B2755" s="34">
        <v>126</v>
      </c>
      <c r="C2755" s="34">
        <v>209</v>
      </c>
      <c r="D2755" s="34">
        <v>10</v>
      </c>
      <c r="E2755" s="179">
        <v>43564</v>
      </c>
      <c r="F2755" s="190">
        <v>5232</v>
      </c>
      <c r="G2755" s="34">
        <v>7227</v>
      </c>
      <c r="H2755" s="180">
        <v>6972</v>
      </c>
      <c r="I2755" s="34"/>
      <c r="J2755" s="193"/>
      <c r="K2755" s="182"/>
      <c r="L2755" s="182"/>
      <c r="M2755" s="182"/>
      <c r="N2755" s="182"/>
    </row>
    <row r="2756" spans="1:14" ht="15.75" customHeight="1" x14ac:dyDescent="0.3">
      <c r="A2756" s="34">
        <v>2755</v>
      </c>
      <c r="B2756" s="34">
        <v>127</v>
      </c>
      <c r="C2756" s="34">
        <v>211</v>
      </c>
      <c r="D2756" s="34">
        <v>10</v>
      </c>
      <c r="E2756" s="179">
        <v>43564</v>
      </c>
      <c r="F2756" s="190">
        <v>5247</v>
      </c>
      <c r="G2756" s="34">
        <v>7184</v>
      </c>
      <c r="H2756" s="180">
        <v>6896</v>
      </c>
      <c r="I2756" s="34"/>
      <c r="J2756" s="193"/>
      <c r="K2756" s="182"/>
      <c r="L2756" s="182"/>
      <c r="M2756" s="182"/>
      <c r="N2756" s="182"/>
    </row>
    <row r="2757" spans="1:14" ht="15.75" customHeight="1" x14ac:dyDescent="0.3">
      <c r="A2757" s="34">
        <v>2756</v>
      </c>
      <c r="B2757" s="34">
        <v>128</v>
      </c>
      <c r="C2757" s="34">
        <v>211</v>
      </c>
      <c r="D2757" s="34">
        <v>10</v>
      </c>
      <c r="E2757" s="179">
        <v>43564</v>
      </c>
      <c r="F2757" s="190">
        <v>5213</v>
      </c>
      <c r="G2757" s="34">
        <v>7105</v>
      </c>
      <c r="H2757" s="180">
        <v>6823</v>
      </c>
      <c r="I2757" s="34"/>
      <c r="J2757" s="193"/>
      <c r="K2757" s="182"/>
      <c r="L2757" s="182"/>
      <c r="M2757" s="182"/>
      <c r="N2757" s="182"/>
    </row>
    <row r="2758" spans="1:14" ht="15.75" customHeight="1" x14ac:dyDescent="0.3">
      <c r="A2758" s="34">
        <v>2757</v>
      </c>
      <c r="B2758" s="34">
        <v>129</v>
      </c>
      <c r="C2758" s="34">
        <v>213</v>
      </c>
      <c r="D2758" s="34">
        <v>10</v>
      </c>
      <c r="E2758" s="179">
        <v>43564</v>
      </c>
      <c r="F2758" s="190">
        <v>5238</v>
      </c>
      <c r="G2758" s="34">
        <v>8042</v>
      </c>
      <c r="H2758" s="180">
        <v>7628</v>
      </c>
      <c r="I2758" s="34"/>
      <c r="J2758" s="193"/>
      <c r="K2758" s="182"/>
      <c r="L2758" s="182"/>
      <c r="M2758" s="182"/>
      <c r="N2758" s="182"/>
    </row>
    <row r="2759" spans="1:14" ht="15.75" customHeight="1" x14ac:dyDescent="0.3">
      <c r="A2759" s="34">
        <v>2758</v>
      </c>
      <c r="B2759" s="34">
        <v>130</v>
      </c>
      <c r="C2759" s="34">
        <v>213</v>
      </c>
      <c r="D2759" s="34">
        <v>10</v>
      </c>
      <c r="E2759" s="179">
        <v>43564</v>
      </c>
      <c r="F2759" s="190">
        <v>5212</v>
      </c>
      <c r="G2759" s="34">
        <v>7950</v>
      </c>
      <c r="H2759" s="180">
        <v>7546</v>
      </c>
      <c r="I2759" s="34"/>
      <c r="J2759" s="193"/>
      <c r="K2759" s="182"/>
      <c r="L2759" s="182"/>
      <c r="M2759" s="182"/>
      <c r="N2759" s="182"/>
    </row>
    <row r="2760" spans="1:14" ht="15.75" customHeight="1" x14ac:dyDescent="0.3">
      <c r="A2760" s="34">
        <v>2759</v>
      </c>
      <c r="B2760" s="34">
        <v>131</v>
      </c>
      <c r="C2760" s="34">
        <v>237</v>
      </c>
      <c r="D2760" s="34">
        <v>10</v>
      </c>
      <c r="E2760" s="179">
        <v>43564</v>
      </c>
      <c r="F2760" s="190">
        <v>5209</v>
      </c>
      <c r="G2760" s="34">
        <v>7527</v>
      </c>
      <c r="H2760" s="180">
        <v>7207</v>
      </c>
      <c r="I2760" s="34"/>
      <c r="J2760" s="193"/>
      <c r="K2760" s="182"/>
      <c r="L2760" s="182"/>
      <c r="M2760" s="182"/>
      <c r="N2760" s="182"/>
    </row>
    <row r="2761" spans="1:14" ht="15.75" customHeight="1" x14ac:dyDescent="0.3">
      <c r="A2761" s="34">
        <v>2760</v>
      </c>
      <c r="B2761" s="34">
        <v>132</v>
      </c>
      <c r="C2761" s="34">
        <v>237</v>
      </c>
      <c r="D2761" s="34">
        <v>10</v>
      </c>
      <c r="E2761" s="179">
        <v>43564</v>
      </c>
      <c r="F2761" s="190">
        <v>5233</v>
      </c>
      <c r="G2761" s="34">
        <v>7349</v>
      </c>
      <c r="H2761" s="180">
        <v>7061</v>
      </c>
      <c r="I2761" s="34"/>
      <c r="J2761" s="193"/>
      <c r="K2761" s="182"/>
      <c r="L2761" s="182"/>
      <c r="M2761" s="182"/>
      <c r="N2761" s="182"/>
    </row>
    <row r="2762" spans="1:14" ht="15.75" customHeight="1" x14ac:dyDescent="0.3">
      <c r="A2762" s="34">
        <v>2761</v>
      </c>
      <c r="B2762" s="34">
        <v>133</v>
      </c>
      <c r="C2762" s="34">
        <v>247</v>
      </c>
      <c r="D2762" s="34">
        <v>10</v>
      </c>
      <c r="E2762" s="179">
        <v>43564</v>
      </c>
      <c r="F2762" s="190">
        <v>5286</v>
      </c>
      <c r="G2762" s="34">
        <v>7567</v>
      </c>
      <c r="H2762" s="180">
        <v>7303</v>
      </c>
      <c r="I2762" s="34"/>
      <c r="J2762" s="193"/>
      <c r="K2762" s="182"/>
      <c r="L2762" s="182"/>
      <c r="M2762" s="182"/>
      <c r="N2762" s="182"/>
    </row>
    <row r="2763" spans="1:14" ht="15.75" customHeight="1" x14ac:dyDescent="0.3">
      <c r="A2763" s="34">
        <v>2762</v>
      </c>
      <c r="B2763" s="34">
        <v>134</v>
      </c>
      <c r="C2763" s="34">
        <v>247</v>
      </c>
      <c r="D2763" s="34">
        <v>10</v>
      </c>
      <c r="E2763" s="179">
        <v>43564</v>
      </c>
      <c r="F2763" s="190">
        <v>5220</v>
      </c>
      <c r="G2763" s="34">
        <v>7475</v>
      </c>
      <c r="H2763" s="180">
        <v>7220</v>
      </c>
      <c r="I2763" s="34"/>
      <c r="J2763" s="193"/>
      <c r="K2763" s="182"/>
      <c r="L2763" s="182"/>
      <c r="M2763" s="182"/>
      <c r="N2763" s="182"/>
    </row>
    <row r="2764" spans="1:14" ht="15.75" customHeight="1" x14ac:dyDescent="0.3">
      <c r="A2764" s="34">
        <v>2763</v>
      </c>
      <c r="B2764" s="34">
        <v>135</v>
      </c>
      <c r="C2764" s="34">
        <v>259</v>
      </c>
      <c r="D2764" s="34">
        <v>10</v>
      </c>
      <c r="E2764" s="179">
        <v>43564</v>
      </c>
      <c r="F2764" s="190">
        <v>5240</v>
      </c>
      <c r="G2764" s="34">
        <v>8214</v>
      </c>
      <c r="H2764" s="180">
        <v>7810</v>
      </c>
      <c r="I2764" s="34"/>
      <c r="J2764" s="193"/>
      <c r="K2764" s="182"/>
      <c r="L2764" s="182"/>
      <c r="M2764" s="182"/>
      <c r="N2764" s="182"/>
    </row>
    <row r="2765" spans="1:14" ht="15.75" customHeight="1" x14ac:dyDescent="0.3">
      <c r="A2765" s="34">
        <v>2764</v>
      </c>
      <c r="B2765" s="34">
        <v>136</v>
      </c>
      <c r="C2765" s="34">
        <v>259</v>
      </c>
      <c r="D2765" s="34">
        <v>10</v>
      </c>
      <c r="E2765" s="179">
        <v>43564</v>
      </c>
      <c r="F2765" s="190">
        <v>5219</v>
      </c>
      <c r="G2765" s="34">
        <v>8236</v>
      </c>
      <c r="H2765" s="180">
        <v>7823</v>
      </c>
      <c r="I2765" s="34"/>
      <c r="J2765" s="193"/>
      <c r="K2765" s="182"/>
      <c r="L2765" s="182"/>
      <c r="M2765" s="182"/>
      <c r="N2765" s="182"/>
    </row>
    <row r="2766" spans="1:14" ht="15.75" customHeight="1" x14ac:dyDescent="0.3">
      <c r="A2766" s="34">
        <v>2765</v>
      </c>
      <c r="B2766" s="34">
        <v>137</v>
      </c>
      <c r="C2766" s="34">
        <v>262</v>
      </c>
      <c r="D2766" s="34">
        <v>10</v>
      </c>
      <c r="E2766" s="179">
        <v>43564</v>
      </c>
      <c r="F2766" s="190">
        <v>5220</v>
      </c>
      <c r="G2766" s="34">
        <v>8230</v>
      </c>
      <c r="H2766" s="180">
        <v>7838</v>
      </c>
      <c r="I2766" s="34"/>
      <c r="J2766" s="193"/>
      <c r="K2766" s="182"/>
      <c r="L2766" s="182"/>
      <c r="M2766" s="182"/>
      <c r="N2766" s="182"/>
    </row>
    <row r="2767" spans="1:14" ht="15.75" customHeight="1" x14ac:dyDescent="0.3">
      <c r="A2767" s="34">
        <v>2766</v>
      </c>
      <c r="B2767" s="34">
        <v>138</v>
      </c>
      <c r="C2767" s="34">
        <v>262</v>
      </c>
      <c r="D2767" s="34">
        <v>10</v>
      </c>
      <c r="E2767" s="179">
        <v>43564</v>
      </c>
      <c r="F2767" s="190">
        <v>5222</v>
      </c>
      <c r="G2767" s="34">
        <v>8135</v>
      </c>
      <c r="H2767" s="180">
        <v>7756</v>
      </c>
      <c r="I2767" s="34"/>
      <c r="J2767" s="193"/>
      <c r="K2767" s="182"/>
      <c r="L2767" s="182"/>
      <c r="M2767" s="182"/>
      <c r="N2767" s="182"/>
    </row>
    <row r="2768" spans="1:14" ht="15.75" customHeight="1" x14ac:dyDescent="0.3">
      <c r="A2768" s="34">
        <v>2767</v>
      </c>
      <c r="B2768" s="34">
        <v>139</v>
      </c>
      <c r="C2768" s="34">
        <v>308</v>
      </c>
      <c r="D2768" s="34">
        <v>10</v>
      </c>
      <c r="E2768" s="179">
        <v>43564</v>
      </c>
      <c r="F2768" s="190">
        <v>5218</v>
      </c>
      <c r="G2768" s="34">
        <v>7183</v>
      </c>
      <c r="H2768" s="180">
        <v>6923</v>
      </c>
      <c r="I2768" s="34"/>
      <c r="J2768" s="193"/>
      <c r="K2768" s="182"/>
      <c r="L2768" s="182"/>
      <c r="M2768" s="182"/>
      <c r="N2768" s="182"/>
    </row>
    <row r="2769" spans="1:14" ht="15.75" customHeight="1" x14ac:dyDescent="0.3">
      <c r="A2769" s="34">
        <v>2768</v>
      </c>
      <c r="B2769" s="34">
        <v>140</v>
      </c>
      <c r="C2769" s="34">
        <v>308</v>
      </c>
      <c r="D2769" s="34">
        <v>10</v>
      </c>
      <c r="E2769" s="179">
        <v>43564</v>
      </c>
      <c r="F2769" s="190">
        <v>5241</v>
      </c>
      <c r="G2769" s="34">
        <v>7359</v>
      </c>
      <c r="H2769" s="180">
        <v>7070</v>
      </c>
      <c r="I2769" s="34"/>
      <c r="J2769" s="193"/>
      <c r="K2769" s="182"/>
      <c r="L2769" s="182"/>
      <c r="M2769" s="182"/>
      <c r="N2769" s="182"/>
    </row>
    <row r="2770" spans="1:14" ht="15.75" customHeight="1" x14ac:dyDescent="0.3">
      <c r="A2770" s="34">
        <v>2769</v>
      </c>
      <c r="B2770" s="34">
        <v>141</v>
      </c>
      <c r="C2770" s="34">
        <v>312</v>
      </c>
      <c r="D2770" s="34">
        <v>10</v>
      </c>
      <c r="E2770" s="179">
        <v>43564</v>
      </c>
      <c r="F2770" s="190">
        <v>5187</v>
      </c>
      <c r="G2770" s="34">
        <v>7281</v>
      </c>
      <c r="H2770" s="180">
        <v>6926</v>
      </c>
      <c r="I2770" s="34"/>
      <c r="J2770" s="193"/>
      <c r="K2770" s="182"/>
      <c r="L2770" s="182"/>
      <c r="M2770" s="182"/>
      <c r="N2770" s="182"/>
    </row>
    <row r="2771" spans="1:14" ht="15.75" customHeight="1" x14ac:dyDescent="0.3">
      <c r="A2771" s="34">
        <v>2770</v>
      </c>
      <c r="B2771" s="34">
        <v>142</v>
      </c>
      <c r="C2771" s="34">
        <v>312</v>
      </c>
      <c r="D2771" s="34">
        <v>10</v>
      </c>
      <c r="E2771" s="179">
        <v>43564</v>
      </c>
      <c r="F2771" s="190">
        <v>5229</v>
      </c>
      <c r="G2771" s="34">
        <v>7302</v>
      </c>
      <c r="H2771" s="180">
        <v>7017</v>
      </c>
      <c r="I2771" s="34"/>
      <c r="J2771" s="193"/>
      <c r="K2771" s="182"/>
      <c r="L2771" s="182"/>
      <c r="M2771" s="182"/>
      <c r="N2771" s="182"/>
    </row>
    <row r="2772" spans="1:14" ht="15.75" customHeight="1" x14ac:dyDescent="0.3">
      <c r="A2772" s="34">
        <v>2771</v>
      </c>
      <c r="B2772" s="34">
        <v>143</v>
      </c>
      <c r="C2772" s="34">
        <v>318</v>
      </c>
      <c r="D2772" s="34">
        <v>10</v>
      </c>
      <c r="E2772" s="179">
        <v>43564</v>
      </c>
      <c r="F2772" s="190">
        <v>5229</v>
      </c>
      <c r="G2772" s="34">
        <v>8399</v>
      </c>
      <c r="H2772" s="180">
        <v>7960</v>
      </c>
      <c r="I2772" s="34"/>
      <c r="J2772" s="193"/>
      <c r="K2772" s="182"/>
      <c r="L2772" s="182"/>
      <c r="M2772" s="182"/>
      <c r="N2772" s="182"/>
    </row>
    <row r="2773" spans="1:14" ht="15.75" customHeight="1" x14ac:dyDescent="0.3">
      <c r="A2773" s="34">
        <v>2772</v>
      </c>
      <c r="B2773" s="34">
        <v>144</v>
      </c>
      <c r="C2773" s="34">
        <v>318</v>
      </c>
      <c r="D2773" s="34">
        <v>10</v>
      </c>
      <c r="E2773" s="179">
        <v>43564</v>
      </c>
      <c r="F2773" s="190">
        <v>5238</v>
      </c>
      <c r="G2773" s="34">
        <v>8432</v>
      </c>
      <c r="H2773" s="180">
        <v>7996</v>
      </c>
      <c r="I2773" s="34"/>
      <c r="J2773" s="193"/>
      <c r="K2773" s="182"/>
      <c r="L2773" s="182"/>
      <c r="M2773" s="182"/>
      <c r="N2773" s="182"/>
    </row>
    <row r="2774" spans="1:14" ht="15.75" customHeight="1" x14ac:dyDescent="0.3">
      <c r="A2774" s="34">
        <v>2773</v>
      </c>
      <c r="B2774" s="34">
        <v>145</v>
      </c>
      <c r="C2774" s="34">
        <v>331</v>
      </c>
      <c r="D2774" s="34">
        <v>10</v>
      </c>
      <c r="E2774" s="179">
        <v>43564</v>
      </c>
      <c r="F2774" s="190">
        <v>5181</v>
      </c>
      <c r="G2774" s="34">
        <v>7377</v>
      </c>
      <c r="H2774" s="180">
        <v>7081</v>
      </c>
      <c r="I2774" s="34"/>
      <c r="J2774" s="193"/>
      <c r="K2774" s="182"/>
      <c r="L2774" s="182"/>
      <c r="M2774" s="182"/>
      <c r="N2774" s="182"/>
    </row>
    <row r="2775" spans="1:14" ht="15.75" customHeight="1" x14ac:dyDescent="0.3">
      <c r="A2775" s="34">
        <v>2774</v>
      </c>
      <c r="B2775" s="34">
        <v>146</v>
      </c>
      <c r="C2775" s="34">
        <v>331</v>
      </c>
      <c r="D2775" s="34">
        <v>10</v>
      </c>
      <c r="E2775" s="179">
        <v>43564</v>
      </c>
      <c r="F2775" s="190">
        <v>5179</v>
      </c>
      <c r="G2775" s="34">
        <v>7558</v>
      </c>
      <c r="H2775" s="180">
        <v>7236</v>
      </c>
      <c r="I2775" s="34"/>
      <c r="J2775" s="193"/>
      <c r="K2775" s="182"/>
      <c r="L2775" s="182"/>
      <c r="M2775" s="182"/>
      <c r="N2775" s="182"/>
    </row>
    <row r="2776" spans="1:14" ht="15.75" customHeight="1" x14ac:dyDescent="0.3">
      <c r="A2776" s="34">
        <v>2775</v>
      </c>
      <c r="B2776" s="34">
        <v>147</v>
      </c>
      <c r="C2776" s="34">
        <v>350</v>
      </c>
      <c r="D2776" s="34">
        <v>10</v>
      </c>
      <c r="E2776" s="179">
        <v>43564</v>
      </c>
      <c r="F2776" s="190">
        <v>5265</v>
      </c>
      <c r="G2776" s="34">
        <v>7972</v>
      </c>
      <c r="H2776" s="180">
        <v>7612</v>
      </c>
      <c r="I2776" s="34"/>
      <c r="J2776" s="193"/>
      <c r="K2776" s="182"/>
      <c r="L2776" s="182"/>
      <c r="M2776" s="182"/>
      <c r="N2776" s="182"/>
    </row>
    <row r="2777" spans="1:14" ht="15.75" customHeight="1" x14ac:dyDescent="0.3">
      <c r="A2777" s="34">
        <v>2776</v>
      </c>
      <c r="B2777" s="34">
        <v>148</v>
      </c>
      <c r="C2777" s="34">
        <v>350</v>
      </c>
      <c r="D2777" s="34">
        <v>10</v>
      </c>
      <c r="E2777" s="179">
        <v>43564</v>
      </c>
      <c r="F2777" s="190">
        <v>5186</v>
      </c>
      <c r="G2777" s="34">
        <v>7744</v>
      </c>
      <c r="H2777" s="180">
        <v>7404</v>
      </c>
      <c r="I2777" s="34"/>
      <c r="J2777" s="193"/>
      <c r="K2777" s="182"/>
      <c r="L2777" s="182"/>
      <c r="M2777" s="182"/>
      <c r="N2777" s="182"/>
    </row>
    <row r="2778" spans="1:14" ht="15.75" customHeight="1" x14ac:dyDescent="0.3">
      <c r="A2778" s="34">
        <v>2777</v>
      </c>
      <c r="B2778" s="34">
        <v>149</v>
      </c>
      <c r="C2778" s="34">
        <v>351</v>
      </c>
      <c r="D2778" s="34">
        <v>10</v>
      </c>
      <c r="E2778" s="179">
        <v>43564</v>
      </c>
      <c r="F2778" s="190">
        <v>5222</v>
      </c>
      <c r="G2778" s="34">
        <v>7697</v>
      </c>
      <c r="H2778" s="180">
        <v>7359</v>
      </c>
      <c r="I2778" s="34"/>
      <c r="J2778" s="193"/>
      <c r="K2778" s="182"/>
      <c r="L2778" s="182"/>
      <c r="M2778" s="182"/>
      <c r="N2778" s="182"/>
    </row>
    <row r="2779" spans="1:14" ht="15.75" customHeight="1" x14ac:dyDescent="0.3">
      <c r="A2779" s="34">
        <v>2778</v>
      </c>
      <c r="B2779" s="34">
        <v>150</v>
      </c>
      <c r="C2779" s="34">
        <v>351</v>
      </c>
      <c r="D2779" s="34">
        <v>10</v>
      </c>
      <c r="E2779" s="179">
        <v>43564</v>
      </c>
      <c r="F2779" s="190">
        <v>5188</v>
      </c>
      <c r="G2779" s="34">
        <v>7676</v>
      </c>
      <c r="H2779" s="180">
        <v>7339</v>
      </c>
      <c r="I2779" s="34"/>
      <c r="J2779" s="193"/>
      <c r="K2779" s="182"/>
      <c r="L2779" s="182"/>
      <c r="M2779" s="182"/>
      <c r="N2779" s="182"/>
    </row>
    <row r="2780" spans="1:14" ht="15.75" customHeight="1" x14ac:dyDescent="0.3">
      <c r="A2780" s="34">
        <v>2779</v>
      </c>
      <c r="B2780" s="34">
        <v>151</v>
      </c>
      <c r="C2780" s="34">
        <v>375</v>
      </c>
      <c r="D2780" s="34">
        <v>10</v>
      </c>
      <c r="E2780" s="179">
        <v>43564</v>
      </c>
      <c r="F2780" s="190">
        <v>5221</v>
      </c>
      <c r="G2780" s="34">
        <v>7331</v>
      </c>
      <c r="H2780" s="180">
        <v>7075</v>
      </c>
      <c r="I2780" s="34"/>
      <c r="J2780" s="193"/>
      <c r="K2780" s="182"/>
      <c r="L2780" s="182"/>
      <c r="M2780" s="182"/>
      <c r="N2780" s="182"/>
    </row>
    <row r="2781" spans="1:14" ht="15.75" customHeight="1" x14ac:dyDescent="0.3">
      <c r="A2781" s="34">
        <v>2780</v>
      </c>
      <c r="B2781" s="34">
        <v>152</v>
      </c>
      <c r="C2781" s="34">
        <v>375</v>
      </c>
      <c r="D2781" s="34">
        <v>10</v>
      </c>
      <c r="E2781" s="179">
        <v>43564</v>
      </c>
      <c r="F2781" s="190">
        <v>5292</v>
      </c>
      <c r="G2781" s="34">
        <v>7237</v>
      </c>
      <c r="H2781" s="180">
        <v>6997</v>
      </c>
      <c r="I2781" s="34"/>
      <c r="J2781" s="193"/>
      <c r="K2781" s="182"/>
      <c r="L2781" s="182"/>
      <c r="M2781" s="182"/>
      <c r="N2781" s="182"/>
    </row>
    <row r="2782" spans="1:14" ht="15.75" customHeight="1" x14ac:dyDescent="0.3">
      <c r="A2782" s="34">
        <v>2781</v>
      </c>
      <c r="B2782" s="34">
        <v>153</v>
      </c>
      <c r="C2782" s="34">
        <v>379</v>
      </c>
      <c r="D2782" s="34">
        <v>10</v>
      </c>
      <c r="E2782" s="179">
        <v>43564</v>
      </c>
      <c r="F2782" s="190">
        <v>5238</v>
      </c>
      <c r="G2782" s="34">
        <v>6509</v>
      </c>
      <c r="H2782" s="180">
        <v>6347</v>
      </c>
      <c r="I2782" s="34"/>
      <c r="J2782" s="193"/>
      <c r="K2782" s="182"/>
      <c r="L2782" s="182"/>
      <c r="M2782" s="182"/>
      <c r="N2782" s="182"/>
    </row>
    <row r="2783" spans="1:14" ht="15.75" customHeight="1" x14ac:dyDescent="0.3">
      <c r="A2783" s="34">
        <v>2782</v>
      </c>
      <c r="B2783" s="34">
        <v>154</v>
      </c>
      <c r="C2783" s="34">
        <v>379</v>
      </c>
      <c r="D2783" s="34">
        <v>10</v>
      </c>
      <c r="E2783" s="179">
        <v>43564</v>
      </c>
      <c r="F2783" s="190">
        <v>5194</v>
      </c>
      <c r="G2783" s="34">
        <v>6432</v>
      </c>
      <c r="H2783" s="180">
        <v>6273</v>
      </c>
      <c r="I2783" s="34"/>
      <c r="J2783" s="193"/>
      <c r="K2783" s="182"/>
      <c r="L2783" s="182"/>
      <c r="M2783" s="182"/>
      <c r="N2783" s="182"/>
    </row>
    <row r="2784" spans="1:14" ht="15.75" customHeight="1" x14ac:dyDescent="0.3">
      <c r="A2784" s="34">
        <v>2783</v>
      </c>
      <c r="B2784" s="34">
        <v>155</v>
      </c>
      <c r="C2784" s="34">
        <v>383</v>
      </c>
      <c r="D2784" s="34">
        <v>10</v>
      </c>
      <c r="E2784" s="179">
        <v>43564</v>
      </c>
      <c r="F2784" s="190">
        <v>5181</v>
      </c>
      <c r="G2784" s="34">
        <v>8605</v>
      </c>
      <c r="H2784" s="180">
        <v>8146</v>
      </c>
      <c r="I2784" s="34"/>
      <c r="J2784" s="193"/>
      <c r="K2784" s="182"/>
      <c r="L2784" s="182"/>
      <c r="M2784" s="182"/>
      <c r="N2784" s="182"/>
    </row>
    <row r="2785" spans="1:14" ht="15.75" customHeight="1" x14ac:dyDescent="0.3">
      <c r="A2785" s="34">
        <v>2784</v>
      </c>
      <c r="B2785" s="34">
        <v>156</v>
      </c>
      <c r="C2785" s="34">
        <v>383</v>
      </c>
      <c r="D2785" s="34">
        <v>10</v>
      </c>
      <c r="E2785" s="179">
        <v>43564</v>
      </c>
      <c r="F2785" s="190">
        <v>5171</v>
      </c>
      <c r="G2785" s="34">
        <v>8489</v>
      </c>
      <c r="H2785" s="180">
        <v>8049</v>
      </c>
      <c r="I2785" s="34"/>
      <c r="J2785" s="193"/>
      <c r="K2785" s="182"/>
      <c r="L2785" s="182"/>
      <c r="M2785" s="182"/>
      <c r="N2785" s="182"/>
    </row>
    <row r="2786" spans="1:14" ht="15.75" customHeight="1" x14ac:dyDescent="0.3">
      <c r="A2786" s="34">
        <v>2785</v>
      </c>
      <c r="B2786" s="34">
        <v>157</v>
      </c>
      <c r="C2786" s="34">
        <v>385</v>
      </c>
      <c r="D2786" s="34">
        <v>10</v>
      </c>
      <c r="E2786" s="179">
        <v>43564</v>
      </c>
      <c r="F2786" s="190">
        <v>5319</v>
      </c>
      <c r="G2786" s="34">
        <v>7089</v>
      </c>
      <c r="H2786" s="180">
        <v>6837</v>
      </c>
      <c r="I2786" s="34"/>
      <c r="J2786" s="193"/>
      <c r="K2786" s="182"/>
      <c r="L2786" s="182"/>
      <c r="M2786" s="182"/>
      <c r="N2786" s="182"/>
    </row>
    <row r="2787" spans="1:14" ht="15.75" customHeight="1" x14ac:dyDescent="0.3">
      <c r="A2787" s="34">
        <v>2786</v>
      </c>
      <c r="B2787" s="34">
        <v>158</v>
      </c>
      <c r="C2787" s="34">
        <v>385</v>
      </c>
      <c r="D2787" s="34">
        <v>10</v>
      </c>
      <c r="E2787" s="179">
        <v>43564</v>
      </c>
      <c r="F2787" s="190">
        <v>5219</v>
      </c>
      <c r="G2787" s="34">
        <v>7095</v>
      </c>
      <c r="H2787" s="180">
        <v>6822</v>
      </c>
      <c r="I2787" s="34"/>
      <c r="J2787" s="193"/>
      <c r="K2787" s="182"/>
      <c r="L2787" s="182"/>
      <c r="M2787" s="182"/>
      <c r="N2787" s="182"/>
    </row>
    <row r="2788" spans="1:14" ht="15.75" customHeight="1" x14ac:dyDescent="0.3">
      <c r="A2788" s="34">
        <v>2787</v>
      </c>
      <c r="B2788" s="34">
        <v>159</v>
      </c>
      <c r="C2788" s="34">
        <v>388</v>
      </c>
      <c r="D2788" s="34">
        <v>10</v>
      </c>
      <c r="E2788" s="179">
        <v>43564</v>
      </c>
      <c r="F2788" s="190">
        <v>5300</v>
      </c>
      <c r="G2788" s="34">
        <v>7713</v>
      </c>
      <c r="H2788" s="180">
        <v>7395</v>
      </c>
      <c r="I2788" s="34"/>
      <c r="J2788" s="193"/>
      <c r="K2788" s="182"/>
      <c r="L2788" s="182"/>
      <c r="M2788" s="182"/>
      <c r="N2788" s="182"/>
    </row>
    <row r="2789" spans="1:14" ht="15.75" customHeight="1" x14ac:dyDescent="0.3">
      <c r="A2789" s="34">
        <v>2788</v>
      </c>
      <c r="B2789" s="34">
        <v>160</v>
      </c>
      <c r="C2789" s="34">
        <v>388</v>
      </c>
      <c r="D2789" s="34">
        <v>10</v>
      </c>
      <c r="E2789" s="179">
        <v>43564</v>
      </c>
      <c r="F2789" s="190">
        <v>5234</v>
      </c>
      <c r="G2789" s="34">
        <v>7583</v>
      </c>
      <c r="H2789" s="180">
        <v>7273</v>
      </c>
      <c r="I2789" s="34"/>
      <c r="J2789" s="193"/>
      <c r="K2789" s="182"/>
      <c r="L2789" s="182"/>
      <c r="M2789" s="182"/>
      <c r="N2789" s="182"/>
    </row>
    <row r="2790" spans="1:14" ht="15.75" customHeight="1" x14ac:dyDescent="0.3">
      <c r="A2790" s="34">
        <v>2789</v>
      </c>
      <c r="B2790" s="34">
        <v>161</v>
      </c>
      <c r="C2790" s="34">
        <v>393</v>
      </c>
      <c r="D2790" s="34">
        <v>10</v>
      </c>
      <c r="E2790" s="179">
        <v>43564</v>
      </c>
      <c r="F2790" s="190">
        <v>5264</v>
      </c>
      <c r="G2790" s="34">
        <v>7831</v>
      </c>
      <c r="H2790" s="180">
        <v>7232</v>
      </c>
      <c r="I2790" s="34"/>
      <c r="J2790" s="193"/>
      <c r="K2790" s="182"/>
      <c r="L2790" s="182"/>
      <c r="M2790" s="182"/>
      <c r="N2790" s="182"/>
    </row>
    <row r="2791" spans="1:14" ht="15.75" customHeight="1" x14ac:dyDescent="0.3">
      <c r="A2791" s="34">
        <v>2790</v>
      </c>
      <c r="B2791" s="34">
        <v>162</v>
      </c>
      <c r="C2791" s="34">
        <v>393</v>
      </c>
      <c r="D2791" s="34">
        <v>10</v>
      </c>
      <c r="E2791" s="179">
        <v>43564</v>
      </c>
      <c r="F2791" s="190">
        <v>5232</v>
      </c>
      <c r="G2791" s="34">
        <v>7481</v>
      </c>
      <c r="H2791" s="180">
        <v>7186</v>
      </c>
      <c r="I2791" s="34"/>
      <c r="J2791" s="193"/>
      <c r="K2791" s="182"/>
      <c r="L2791" s="182"/>
      <c r="M2791" s="182"/>
      <c r="N2791" s="182"/>
    </row>
    <row r="2792" spans="1:14" ht="15.75" customHeight="1" x14ac:dyDescent="0.3">
      <c r="A2792" s="34">
        <v>2791</v>
      </c>
      <c r="B2792" s="34">
        <v>163</v>
      </c>
      <c r="C2792" s="34">
        <v>395</v>
      </c>
      <c r="D2792" s="34">
        <v>10</v>
      </c>
      <c r="E2792" s="179">
        <v>43564</v>
      </c>
      <c r="F2792" s="190">
        <v>5193</v>
      </c>
      <c r="G2792" s="34">
        <v>7889</v>
      </c>
      <c r="H2792" s="180">
        <v>7525</v>
      </c>
      <c r="I2792" s="34"/>
      <c r="J2792" s="193"/>
      <c r="K2792" s="182"/>
      <c r="L2792" s="182"/>
      <c r="M2792" s="182"/>
      <c r="N2792" s="182"/>
    </row>
    <row r="2793" spans="1:14" ht="15.75" customHeight="1" x14ac:dyDescent="0.3">
      <c r="A2793" s="34">
        <v>2792</v>
      </c>
      <c r="B2793" s="34">
        <v>164</v>
      </c>
      <c r="C2793" s="34">
        <v>395</v>
      </c>
      <c r="D2793" s="34">
        <v>10</v>
      </c>
      <c r="E2793" s="179">
        <v>43564</v>
      </c>
      <c r="F2793" s="190">
        <v>5245</v>
      </c>
      <c r="G2793" s="34">
        <v>8067</v>
      </c>
      <c r="H2793" s="180">
        <v>7681</v>
      </c>
      <c r="I2793" s="34"/>
      <c r="J2793" s="193"/>
      <c r="K2793" s="182"/>
      <c r="L2793" s="182"/>
      <c r="M2793" s="182"/>
      <c r="N2793" s="182"/>
    </row>
    <row r="2794" spans="1:14" ht="15.75" customHeight="1" x14ac:dyDescent="0.3">
      <c r="A2794" s="34">
        <v>2793</v>
      </c>
      <c r="B2794" s="34">
        <v>165</v>
      </c>
      <c r="C2794" s="34">
        <v>396</v>
      </c>
      <c r="D2794" s="34">
        <v>10</v>
      </c>
      <c r="E2794" s="179">
        <v>43564</v>
      </c>
      <c r="F2794" s="190">
        <v>5226</v>
      </c>
      <c r="G2794" s="34">
        <v>7189</v>
      </c>
      <c r="H2794" s="180">
        <v>6943</v>
      </c>
      <c r="I2794" s="34"/>
      <c r="J2794" s="193"/>
      <c r="K2794" s="182"/>
      <c r="L2794" s="182"/>
      <c r="M2794" s="182"/>
      <c r="N2794" s="182"/>
    </row>
    <row r="2795" spans="1:14" ht="15.75" customHeight="1" x14ac:dyDescent="0.3">
      <c r="A2795" s="34">
        <v>2794</v>
      </c>
      <c r="B2795" s="34">
        <v>166</v>
      </c>
      <c r="C2795" s="34">
        <v>396</v>
      </c>
      <c r="D2795" s="34">
        <v>10</v>
      </c>
      <c r="E2795" s="179">
        <v>43564</v>
      </c>
      <c r="F2795" s="190">
        <v>5252</v>
      </c>
      <c r="G2795" s="34">
        <v>7186</v>
      </c>
      <c r="H2795" s="180">
        <v>6943</v>
      </c>
      <c r="I2795" s="34"/>
      <c r="J2795" s="193"/>
      <c r="K2795" s="182"/>
      <c r="L2795" s="182"/>
      <c r="M2795" s="182"/>
      <c r="N2795" s="182"/>
    </row>
    <row r="2796" spans="1:14" ht="15.75" customHeight="1" x14ac:dyDescent="0.3">
      <c r="A2796" s="34">
        <v>2795</v>
      </c>
      <c r="B2796" s="34">
        <v>167</v>
      </c>
      <c r="C2796" s="34">
        <v>403</v>
      </c>
      <c r="D2796" s="34">
        <v>10</v>
      </c>
      <c r="E2796" s="179">
        <v>43564</v>
      </c>
      <c r="F2796" s="190">
        <v>5280</v>
      </c>
      <c r="G2796" s="34">
        <v>8384</v>
      </c>
      <c r="H2796" s="180">
        <v>7851</v>
      </c>
      <c r="I2796" s="34"/>
      <c r="J2796" s="193"/>
      <c r="K2796" s="182"/>
      <c r="L2796" s="182"/>
      <c r="M2796" s="182"/>
      <c r="N2796" s="182"/>
    </row>
    <row r="2797" spans="1:14" ht="15.75" customHeight="1" x14ac:dyDescent="0.3">
      <c r="A2797" s="34">
        <v>2796</v>
      </c>
      <c r="B2797" s="34">
        <v>168</v>
      </c>
      <c r="C2797" s="34">
        <v>403</v>
      </c>
      <c r="D2797" s="34">
        <v>10</v>
      </c>
      <c r="E2797" s="179">
        <v>43564</v>
      </c>
      <c r="F2797" s="190">
        <v>5212</v>
      </c>
      <c r="G2797" s="34">
        <v>8392</v>
      </c>
      <c r="H2797" s="180">
        <v>7851</v>
      </c>
      <c r="I2797" s="34"/>
      <c r="J2797" s="193"/>
      <c r="K2797" s="182"/>
      <c r="L2797" s="182"/>
      <c r="M2797" s="182"/>
      <c r="N2797" s="182"/>
    </row>
    <row r="2798" spans="1:14" ht="15.75" customHeight="1" x14ac:dyDescent="0.3">
      <c r="A2798" s="34">
        <v>2797</v>
      </c>
      <c r="B2798" s="34">
        <v>169</v>
      </c>
      <c r="C2798" s="34">
        <v>411</v>
      </c>
      <c r="D2798" s="34">
        <v>10</v>
      </c>
      <c r="E2798" s="179">
        <v>43564</v>
      </c>
      <c r="F2798" s="190">
        <v>5223</v>
      </c>
      <c r="G2798" s="34">
        <v>7942</v>
      </c>
      <c r="H2798" s="180">
        <v>7586</v>
      </c>
      <c r="I2798" s="34"/>
      <c r="J2798" s="193"/>
      <c r="K2798" s="182"/>
      <c r="L2798" s="182"/>
      <c r="M2798" s="182"/>
      <c r="N2798" s="182"/>
    </row>
    <row r="2799" spans="1:14" ht="15.75" customHeight="1" x14ac:dyDescent="0.3">
      <c r="A2799" s="34">
        <v>2798</v>
      </c>
      <c r="B2799" s="34">
        <v>170</v>
      </c>
      <c r="C2799" s="34">
        <v>411</v>
      </c>
      <c r="D2799" s="34">
        <v>10</v>
      </c>
      <c r="E2799" s="179">
        <v>43564</v>
      </c>
      <c r="F2799" s="190">
        <v>5223</v>
      </c>
      <c r="G2799" s="34">
        <v>7941</v>
      </c>
      <c r="H2799" s="180">
        <v>7576</v>
      </c>
      <c r="I2799" s="34"/>
      <c r="J2799" s="193"/>
      <c r="K2799" s="182"/>
      <c r="L2799" s="182"/>
      <c r="M2799" s="182"/>
      <c r="N2799" s="182"/>
    </row>
    <row r="2800" spans="1:14" ht="15.75" customHeight="1" x14ac:dyDescent="0.3">
      <c r="A2800" s="34">
        <v>2799</v>
      </c>
      <c r="B2800" s="34">
        <v>171</v>
      </c>
      <c r="C2800" s="34">
        <v>413</v>
      </c>
      <c r="D2800" s="34">
        <v>10</v>
      </c>
      <c r="E2800" s="179">
        <v>43564</v>
      </c>
      <c r="F2800" s="190">
        <v>5259</v>
      </c>
      <c r="G2800" s="34">
        <v>7785</v>
      </c>
      <c r="H2800" s="180">
        <v>7437</v>
      </c>
      <c r="I2800" s="34"/>
      <c r="J2800" s="193"/>
      <c r="K2800" s="182"/>
      <c r="L2800" s="182"/>
      <c r="M2800" s="182"/>
      <c r="N2800" s="182"/>
    </row>
    <row r="2801" spans="1:14" ht="15.75" customHeight="1" x14ac:dyDescent="0.3">
      <c r="A2801" s="34">
        <v>2800</v>
      </c>
      <c r="B2801" s="34">
        <v>172</v>
      </c>
      <c r="C2801" s="34">
        <v>413</v>
      </c>
      <c r="D2801" s="34">
        <v>10</v>
      </c>
      <c r="E2801" s="179">
        <v>43564</v>
      </c>
      <c r="F2801" s="190">
        <v>5274</v>
      </c>
      <c r="G2801" s="34">
        <v>7760</v>
      </c>
      <c r="H2801" s="180">
        <v>7414</v>
      </c>
      <c r="I2801" s="34"/>
      <c r="J2801" s="193"/>
      <c r="K2801" s="182"/>
      <c r="L2801" s="182"/>
      <c r="M2801" s="182"/>
      <c r="N2801" s="182"/>
    </row>
    <row r="2802" spans="1:14" ht="15.75" customHeight="1" x14ac:dyDescent="0.3">
      <c r="A2802" s="34">
        <v>2801</v>
      </c>
      <c r="B2802" s="34">
        <v>173</v>
      </c>
      <c r="C2802" s="34">
        <v>414</v>
      </c>
      <c r="D2802" s="34">
        <v>10</v>
      </c>
      <c r="E2802" s="179">
        <v>43564</v>
      </c>
      <c r="F2802" s="190">
        <v>5227</v>
      </c>
      <c r="G2802" s="34">
        <v>8324</v>
      </c>
      <c r="H2802" s="180">
        <v>7790</v>
      </c>
      <c r="I2802" s="34"/>
      <c r="J2802" s="193"/>
      <c r="K2802" s="182"/>
      <c r="L2802" s="182"/>
      <c r="M2802" s="182"/>
      <c r="N2802" s="182"/>
    </row>
    <row r="2803" spans="1:14" ht="15.75" customHeight="1" x14ac:dyDescent="0.3">
      <c r="A2803" s="34">
        <v>2802</v>
      </c>
      <c r="B2803" s="34">
        <v>174</v>
      </c>
      <c r="C2803" s="34">
        <v>414</v>
      </c>
      <c r="D2803" s="34">
        <v>10</v>
      </c>
      <c r="E2803" s="179">
        <v>43564</v>
      </c>
      <c r="F2803" s="190">
        <v>5182</v>
      </c>
      <c r="G2803" s="34">
        <v>8332</v>
      </c>
      <c r="H2803" s="180">
        <v>7785</v>
      </c>
      <c r="I2803" s="34"/>
      <c r="J2803" s="193"/>
      <c r="K2803" s="182"/>
      <c r="L2803" s="182"/>
      <c r="M2803" s="182"/>
      <c r="N2803" s="182"/>
    </row>
    <row r="2804" spans="1:14" ht="15.75" customHeight="1" x14ac:dyDescent="0.3">
      <c r="A2804" s="34">
        <v>2803</v>
      </c>
      <c r="B2804" s="34">
        <v>175</v>
      </c>
      <c r="C2804" s="34">
        <v>415</v>
      </c>
      <c r="D2804" s="34">
        <v>10</v>
      </c>
      <c r="E2804" s="179">
        <v>43564</v>
      </c>
      <c r="F2804" s="190">
        <v>5280</v>
      </c>
      <c r="G2804" s="34">
        <v>7864</v>
      </c>
      <c r="H2804" s="180">
        <v>7565</v>
      </c>
      <c r="I2804" s="34"/>
      <c r="J2804" s="193"/>
      <c r="K2804" s="182"/>
      <c r="L2804" s="182"/>
      <c r="M2804" s="182"/>
      <c r="N2804" s="182"/>
    </row>
    <row r="2805" spans="1:14" ht="15.75" customHeight="1" x14ac:dyDescent="0.3">
      <c r="A2805" s="34">
        <v>2804</v>
      </c>
      <c r="B2805" s="34">
        <v>176</v>
      </c>
      <c r="C2805" s="34">
        <v>415</v>
      </c>
      <c r="D2805" s="34">
        <v>10</v>
      </c>
      <c r="E2805" s="179">
        <v>43564</v>
      </c>
      <c r="F2805" s="190">
        <v>5193</v>
      </c>
      <c r="G2805" s="34">
        <v>8746</v>
      </c>
      <c r="H2805" s="180">
        <v>7803</v>
      </c>
      <c r="I2805" s="34"/>
      <c r="J2805" s="193"/>
      <c r="K2805" s="182"/>
      <c r="L2805" s="182"/>
      <c r="M2805" s="182"/>
      <c r="N2805" s="182"/>
    </row>
    <row r="2806" spans="1:14" ht="15.75" customHeight="1" x14ac:dyDescent="0.3">
      <c r="A2806" s="34">
        <v>2805</v>
      </c>
      <c r="B2806" s="34">
        <v>177</v>
      </c>
      <c r="C2806" s="34">
        <v>418</v>
      </c>
      <c r="D2806" s="34">
        <v>10</v>
      </c>
      <c r="E2806" s="179">
        <v>43564</v>
      </c>
      <c r="F2806" s="190">
        <v>5259</v>
      </c>
      <c r="G2806" s="34">
        <v>8047</v>
      </c>
      <c r="H2806" s="180">
        <v>7702</v>
      </c>
      <c r="I2806" s="34"/>
      <c r="J2806" s="193"/>
      <c r="K2806" s="182"/>
      <c r="L2806" s="182"/>
      <c r="M2806" s="182"/>
      <c r="N2806" s="182"/>
    </row>
    <row r="2807" spans="1:14" ht="15.75" customHeight="1" x14ac:dyDescent="0.3">
      <c r="A2807" s="34">
        <v>2806</v>
      </c>
      <c r="B2807" s="34">
        <v>178</v>
      </c>
      <c r="C2807" s="34">
        <v>418</v>
      </c>
      <c r="D2807" s="34">
        <v>10</v>
      </c>
      <c r="E2807" s="179">
        <v>43564</v>
      </c>
      <c r="F2807" s="190">
        <v>5226</v>
      </c>
      <c r="G2807" s="34">
        <v>7961</v>
      </c>
      <c r="H2807" s="180">
        <v>7619</v>
      </c>
      <c r="I2807" s="34"/>
      <c r="J2807" s="193"/>
      <c r="K2807" s="182"/>
      <c r="L2807" s="182"/>
      <c r="M2807" s="182"/>
      <c r="N2807" s="182"/>
    </row>
    <row r="2808" spans="1:14" ht="15.75" customHeight="1" x14ac:dyDescent="0.3">
      <c r="A2808" s="34">
        <v>2807</v>
      </c>
      <c r="B2808" s="34">
        <v>179</v>
      </c>
      <c r="C2808" s="34">
        <v>422</v>
      </c>
      <c r="D2808" s="34">
        <v>10</v>
      </c>
      <c r="E2808" s="179">
        <v>43564</v>
      </c>
      <c r="F2808" s="190">
        <v>5180</v>
      </c>
      <c r="G2808" s="34">
        <v>7621</v>
      </c>
      <c r="H2808" s="180">
        <v>7315</v>
      </c>
      <c r="I2808" s="34"/>
      <c r="J2808" s="193"/>
      <c r="K2808" s="182"/>
      <c r="L2808" s="182"/>
      <c r="M2808" s="182"/>
      <c r="N2808" s="182"/>
    </row>
    <row r="2809" spans="1:14" ht="15.75" customHeight="1" x14ac:dyDescent="0.3">
      <c r="A2809" s="34">
        <v>2808</v>
      </c>
      <c r="B2809" s="34">
        <v>180</v>
      </c>
      <c r="C2809" s="34">
        <v>422</v>
      </c>
      <c r="D2809" s="34">
        <v>10</v>
      </c>
      <c r="E2809" s="179">
        <v>43564</v>
      </c>
      <c r="F2809" s="190">
        <v>5282</v>
      </c>
      <c r="G2809" s="34">
        <v>7504</v>
      </c>
      <c r="H2809" s="180">
        <v>7240</v>
      </c>
      <c r="I2809" s="34"/>
      <c r="J2809" s="193"/>
      <c r="K2809" s="182"/>
      <c r="L2809" s="182"/>
      <c r="M2809" s="182"/>
      <c r="N2809" s="182"/>
    </row>
    <row r="2810" spans="1:14" ht="15.75" customHeight="1" x14ac:dyDescent="0.3">
      <c r="A2810" s="34">
        <v>2809</v>
      </c>
      <c r="B2810" s="34">
        <v>181</v>
      </c>
      <c r="C2810" s="34">
        <v>426</v>
      </c>
      <c r="D2810" s="34">
        <v>10</v>
      </c>
      <c r="E2810" s="179">
        <v>43564</v>
      </c>
      <c r="F2810" s="190">
        <v>5244</v>
      </c>
      <c r="G2810" s="34">
        <v>7944</v>
      </c>
      <c r="H2810" s="180">
        <v>7609</v>
      </c>
      <c r="I2810" s="34"/>
      <c r="J2810" s="193"/>
      <c r="K2810" s="182"/>
      <c r="L2810" s="182"/>
      <c r="M2810" s="182"/>
      <c r="N2810" s="182"/>
    </row>
    <row r="2811" spans="1:14" ht="15.75" customHeight="1" x14ac:dyDescent="0.3">
      <c r="A2811" s="34">
        <v>2810</v>
      </c>
      <c r="B2811" s="34">
        <v>182</v>
      </c>
      <c r="C2811" s="34">
        <v>426</v>
      </c>
      <c r="D2811" s="34">
        <v>10</v>
      </c>
      <c r="E2811" s="179">
        <v>43564</v>
      </c>
      <c r="F2811" s="190">
        <v>5301</v>
      </c>
      <c r="G2811" s="34">
        <v>7990</v>
      </c>
      <c r="H2811" s="180">
        <v>7653</v>
      </c>
      <c r="I2811" s="34"/>
      <c r="J2811" s="193"/>
      <c r="K2811" s="182"/>
      <c r="L2811" s="182"/>
      <c r="M2811" s="182"/>
      <c r="N2811" s="182"/>
    </row>
    <row r="2812" spans="1:14" ht="15.75" customHeight="1" x14ac:dyDescent="0.3">
      <c r="A2812" s="34">
        <v>2811</v>
      </c>
      <c r="B2812" s="34">
        <v>183</v>
      </c>
      <c r="C2812" s="34">
        <v>428</v>
      </c>
      <c r="D2812" s="34">
        <v>10</v>
      </c>
      <c r="E2812" s="179">
        <v>43564</v>
      </c>
      <c r="F2812" s="190">
        <v>5192</v>
      </c>
      <c r="G2812" s="34">
        <v>7147</v>
      </c>
      <c r="H2812" s="180">
        <v>6888</v>
      </c>
      <c r="I2812" s="34"/>
      <c r="J2812" s="193"/>
      <c r="K2812" s="182"/>
      <c r="L2812" s="182"/>
      <c r="M2812" s="182"/>
      <c r="N2812" s="182"/>
    </row>
    <row r="2813" spans="1:14" ht="15.75" customHeight="1" x14ac:dyDescent="0.3">
      <c r="A2813" s="34">
        <v>2812</v>
      </c>
      <c r="B2813" s="34">
        <v>184</v>
      </c>
      <c r="C2813" s="34">
        <v>428</v>
      </c>
      <c r="D2813" s="34">
        <v>10</v>
      </c>
      <c r="E2813" s="179">
        <v>43564</v>
      </c>
      <c r="F2813" s="190">
        <v>5243</v>
      </c>
      <c r="G2813" s="34">
        <v>7237</v>
      </c>
      <c r="H2813" s="180">
        <v>6972</v>
      </c>
      <c r="I2813" s="34"/>
      <c r="J2813" s="193"/>
      <c r="K2813" s="182"/>
      <c r="L2813" s="182"/>
      <c r="M2813" s="182"/>
      <c r="N2813" s="182"/>
    </row>
    <row r="2814" spans="1:14" ht="15.75" customHeight="1" x14ac:dyDescent="0.3">
      <c r="A2814" s="34">
        <v>2813</v>
      </c>
      <c r="B2814" s="34">
        <v>185</v>
      </c>
      <c r="C2814" s="34">
        <v>435</v>
      </c>
      <c r="D2814" s="34">
        <v>10</v>
      </c>
      <c r="E2814" s="179">
        <v>43564</v>
      </c>
      <c r="F2814" s="190">
        <v>5288</v>
      </c>
      <c r="G2814" s="34">
        <v>7486</v>
      </c>
      <c r="H2814" s="180">
        <v>7206</v>
      </c>
      <c r="I2814" s="34"/>
      <c r="J2814" s="193"/>
      <c r="K2814" s="182"/>
      <c r="L2814" s="182"/>
      <c r="M2814" s="182"/>
      <c r="N2814" s="182"/>
    </row>
    <row r="2815" spans="1:14" ht="15.75" customHeight="1" x14ac:dyDescent="0.3">
      <c r="A2815" s="34">
        <v>2814</v>
      </c>
      <c r="B2815" s="34">
        <v>186</v>
      </c>
      <c r="C2815" s="34">
        <v>435</v>
      </c>
      <c r="D2815" s="34">
        <v>10</v>
      </c>
      <c r="E2815" s="179">
        <v>43564</v>
      </c>
      <c r="F2815" s="190">
        <v>5251</v>
      </c>
      <c r="G2815" s="34">
        <v>7503</v>
      </c>
      <c r="H2815" s="180">
        <v>7216</v>
      </c>
      <c r="I2815" s="34"/>
      <c r="J2815" s="193"/>
      <c r="K2815" s="182"/>
      <c r="L2815" s="182"/>
      <c r="M2815" s="182"/>
      <c r="N2815" s="182"/>
    </row>
    <row r="2816" spans="1:14" ht="15.75" customHeight="1" x14ac:dyDescent="0.3">
      <c r="A2816" s="34">
        <v>2815</v>
      </c>
      <c r="B2816" s="34">
        <v>187</v>
      </c>
      <c r="C2816" s="34">
        <v>436</v>
      </c>
      <c r="D2816" s="34">
        <v>10</v>
      </c>
      <c r="E2816" s="179">
        <v>43564</v>
      </c>
      <c r="F2816" s="190">
        <v>5214</v>
      </c>
      <c r="G2816" s="34">
        <v>7410</v>
      </c>
      <c r="H2816" s="180">
        <v>7150</v>
      </c>
      <c r="I2816" s="34"/>
      <c r="J2816" s="193"/>
      <c r="K2816" s="182"/>
      <c r="L2816" s="182"/>
      <c r="M2816" s="182"/>
      <c r="N2816" s="182"/>
    </row>
    <row r="2817" spans="1:14" ht="15.75" customHeight="1" x14ac:dyDescent="0.3">
      <c r="A2817" s="34">
        <v>2816</v>
      </c>
      <c r="B2817" s="34">
        <v>188</v>
      </c>
      <c r="C2817" s="34">
        <v>436</v>
      </c>
      <c r="D2817" s="34">
        <v>10</v>
      </c>
      <c r="E2817" s="179">
        <v>43564</v>
      </c>
      <c r="F2817" s="190">
        <v>5267</v>
      </c>
      <c r="G2817" s="34">
        <v>7340</v>
      </c>
      <c r="H2817" s="180">
        <v>7093</v>
      </c>
      <c r="I2817" s="34"/>
      <c r="J2817" s="193"/>
      <c r="K2817" s="182"/>
      <c r="L2817" s="182"/>
      <c r="M2817" s="182"/>
      <c r="N2817" s="182"/>
    </row>
    <row r="2818" spans="1:14" ht="15.75" customHeight="1" x14ac:dyDescent="0.3">
      <c r="A2818" s="34">
        <v>2817</v>
      </c>
      <c r="B2818" s="34">
        <v>189</v>
      </c>
      <c r="C2818" s="34">
        <v>437</v>
      </c>
      <c r="D2818" s="34">
        <v>10</v>
      </c>
      <c r="E2818" s="179">
        <v>43564</v>
      </c>
      <c r="F2818" s="190">
        <v>5261</v>
      </c>
      <c r="G2818" s="34">
        <v>7713</v>
      </c>
      <c r="H2818" s="180">
        <v>7416</v>
      </c>
      <c r="I2818" s="34"/>
      <c r="J2818" s="193"/>
      <c r="K2818" s="182"/>
      <c r="L2818" s="182"/>
      <c r="M2818" s="182"/>
      <c r="N2818" s="182"/>
    </row>
    <row r="2819" spans="1:14" ht="15.75" customHeight="1" x14ac:dyDescent="0.3">
      <c r="A2819" s="34">
        <v>2818</v>
      </c>
      <c r="B2819" s="34">
        <v>190</v>
      </c>
      <c r="C2819" s="34">
        <v>437</v>
      </c>
      <c r="D2819" s="34">
        <v>10</v>
      </c>
      <c r="E2819" s="179">
        <v>43564</v>
      </c>
      <c r="F2819" s="190">
        <v>5238</v>
      </c>
      <c r="G2819" s="34">
        <v>8158</v>
      </c>
      <c r="H2819" s="180">
        <v>7801</v>
      </c>
      <c r="I2819" s="34"/>
      <c r="J2819" s="193"/>
      <c r="K2819" s="182"/>
      <c r="L2819" s="182"/>
      <c r="M2819" s="182"/>
      <c r="N2819" s="182"/>
    </row>
    <row r="2820" spans="1:14" ht="15.75" customHeight="1" x14ac:dyDescent="0.3">
      <c r="A2820" s="34">
        <v>2819</v>
      </c>
      <c r="B2820" s="34">
        <v>191</v>
      </c>
      <c r="C2820" s="34">
        <v>440</v>
      </c>
      <c r="D2820" s="34">
        <v>10</v>
      </c>
      <c r="E2820" s="179">
        <v>43564</v>
      </c>
      <c r="F2820" s="190">
        <v>5280</v>
      </c>
      <c r="G2820" s="34">
        <v>7221</v>
      </c>
      <c r="H2820" s="180">
        <v>6978</v>
      </c>
      <c r="I2820" s="34"/>
      <c r="J2820" s="193"/>
      <c r="K2820" s="182"/>
      <c r="L2820" s="182"/>
      <c r="M2820" s="182"/>
      <c r="N2820" s="182"/>
    </row>
    <row r="2821" spans="1:14" ht="15.75" customHeight="1" x14ac:dyDescent="0.3">
      <c r="A2821" s="34">
        <v>2820</v>
      </c>
      <c r="B2821" s="34">
        <v>192</v>
      </c>
      <c r="C2821" s="34">
        <v>440</v>
      </c>
      <c r="D2821" s="34">
        <v>10</v>
      </c>
      <c r="E2821" s="179">
        <v>43564</v>
      </c>
      <c r="F2821" s="190">
        <v>5241</v>
      </c>
      <c r="G2821" s="34">
        <v>7328</v>
      </c>
      <c r="H2821" s="180">
        <v>7068</v>
      </c>
      <c r="I2821" s="34"/>
      <c r="J2821" s="193"/>
      <c r="K2821" s="182"/>
      <c r="L2821" s="182"/>
      <c r="M2821" s="182"/>
      <c r="N2821" s="182"/>
    </row>
    <row r="2822" spans="1:14" ht="15.75" customHeight="1" x14ac:dyDescent="0.3">
      <c r="A2822" s="34">
        <v>2821</v>
      </c>
      <c r="B2822" s="34">
        <v>193</v>
      </c>
      <c r="C2822" s="34">
        <v>445</v>
      </c>
      <c r="D2822" s="34">
        <v>10</v>
      </c>
      <c r="E2822" s="179">
        <v>43564</v>
      </c>
      <c r="F2822" s="190">
        <v>5263</v>
      </c>
      <c r="G2822" s="34">
        <v>7509</v>
      </c>
      <c r="H2822" s="180">
        <v>7228</v>
      </c>
      <c r="I2822" s="34"/>
      <c r="J2822" s="193"/>
      <c r="K2822" s="182"/>
      <c r="L2822" s="182"/>
      <c r="M2822" s="182"/>
      <c r="N2822" s="182"/>
    </row>
    <row r="2823" spans="1:14" ht="15.75" customHeight="1" x14ac:dyDescent="0.3">
      <c r="A2823" s="34">
        <v>2822</v>
      </c>
      <c r="B2823" s="34">
        <v>194</v>
      </c>
      <c r="C2823" s="34">
        <v>445</v>
      </c>
      <c r="D2823" s="34">
        <v>10</v>
      </c>
      <c r="E2823" s="179">
        <v>43564</v>
      </c>
      <c r="F2823" s="190">
        <v>5207</v>
      </c>
      <c r="G2823" s="34">
        <v>7509</v>
      </c>
      <c r="H2823" s="180">
        <v>7219</v>
      </c>
      <c r="I2823" s="34"/>
      <c r="J2823" s="193"/>
      <c r="K2823" s="182"/>
      <c r="L2823" s="182"/>
      <c r="M2823" s="182"/>
      <c r="N2823" s="182"/>
    </row>
    <row r="2824" spans="1:14" ht="15.75" customHeight="1" x14ac:dyDescent="0.3">
      <c r="A2824" s="34">
        <v>2823</v>
      </c>
      <c r="B2824" s="34">
        <v>195</v>
      </c>
      <c r="C2824" s="34">
        <v>446</v>
      </c>
      <c r="D2824" s="34">
        <v>10</v>
      </c>
      <c r="E2824" s="179">
        <v>43564</v>
      </c>
      <c r="F2824" s="190">
        <v>5277</v>
      </c>
      <c r="G2824" s="34">
        <v>7604</v>
      </c>
      <c r="H2824" s="180">
        <v>7327</v>
      </c>
      <c r="I2824" s="34"/>
      <c r="J2824" s="193"/>
      <c r="K2824" s="182"/>
      <c r="L2824" s="182"/>
      <c r="M2824" s="182"/>
      <c r="N2824" s="182"/>
    </row>
    <row r="2825" spans="1:14" ht="15.75" customHeight="1" x14ac:dyDescent="0.3">
      <c r="A2825" s="34">
        <v>2824</v>
      </c>
      <c r="B2825" s="34">
        <v>196</v>
      </c>
      <c r="C2825" s="34">
        <v>446</v>
      </c>
      <c r="D2825" s="34">
        <v>10</v>
      </c>
      <c r="E2825" s="179">
        <v>43564</v>
      </c>
      <c r="F2825" s="190">
        <v>5243</v>
      </c>
      <c r="G2825" s="34">
        <v>7742</v>
      </c>
      <c r="H2825" s="180">
        <v>7446</v>
      </c>
      <c r="I2825" s="34"/>
      <c r="J2825" s="193"/>
      <c r="K2825" s="182"/>
      <c r="L2825" s="182"/>
      <c r="M2825" s="182"/>
      <c r="N2825" s="182"/>
    </row>
    <row r="2826" spans="1:14" ht="15.75" customHeight="1" x14ac:dyDescent="0.3">
      <c r="A2826" s="34">
        <v>2825</v>
      </c>
      <c r="B2826" s="34">
        <v>197</v>
      </c>
      <c r="C2826" s="34">
        <v>449</v>
      </c>
      <c r="D2826" s="34">
        <v>10</v>
      </c>
      <c r="E2826" s="179">
        <v>43564</v>
      </c>
      <c r="F2826" s="190">
        <v>5252</v>
      </c>
      <c r="G2826" s="34">
        <v>8055</v>
      </c>
      <c r="H2826" s="180">
        <v>7711</v>
      </c>
      <c r="I2826" s="34"/>
      <c r="J2826" s="193"/>
      <c r="K2826" s="182"/>
      <c r="L2826" s="182"/>
      <c r="M2826" s="182"/>
      <c r="N2826" s="182"/>
    </row>
    <row r="2827" spans="1:14" ht="15.75" customHeight="1" x14ac:dyDescent="0.3">
      <c r="A2827" s="34">
        <v>2826</v>
      </c>
      <c r="B2827" s="34">
        <v>198</v>
      </c>
      <c r="C2827" s="34">
        <v>449</v>
      </c>
      <c r="D2827" s="34">
        <v>10</v>
      </c>
      <c r="E2827" s="179">
        <v>43564</v>
      </c>
      <c r="F2827" s="190">
        <v>5320</v>
      </c>
      <c r="G2827" s="34">
        <v>7894</v>
      </c>
      <c r="H2827" s="180">
        <v>7573</v>
      </c>
      <c r="I2827" s="34"/>
      <c r="J2827" s="193"/>
      <c r="K2827" s="182"/>
      <c r="L2827" s="182"/>
      <c r="M2827" s="182"/>
      <c r="N2827" s="182"/>
    </row>
    <row r="2828" spans="1:14" ht="15.75" customHeight="1" x14ac:dyDescent="0.3">
      <c r="A2828" s="34">
        <v>2827</v>
      </c>
      <c r="B2828" s="34">
        <v>199</v>
      </c>
      <c r="C2828" s="34">
        <v>454</v>
      </c>
      <c r="D2828" s="34">
        <v>10</v>
      </c>
      <c r="E2828" s="179">
        <v>43564</v>
      </c>
      <c r="F2828" s="190">
        <v>5262</v>
      </c>
      <c r="G2828" s="34">
        <v>8470</v>
      </c>
      <c r="H2828" s="180">
        <v>8094</v>
      </c>
      <c r="I2828" s="34"/>
      <c r="J2828" s="193"/>
      <c r="K2828" s="182"/>
      <c r="L2828" s="182"/>
      <c r="M2828" s="182"/>
      <c r="N2828" s="182"/>
    </row>
    <row r="2829" spans="1:14" ht="15.75" customHeight="1" x14ac:dyDescent="0.3">
      <c r="A2829" s="34">
        <v>2828</v>
      </c>
      <c r="B2829" s="34">
        <v>200</v>
      </c>
      <c r="C2829" s="34">
        <v>454</v>
      </c>
      <c r="D2829" s="34">
        <v>10</v>
      </c>
      <c r="E2829" s="179">
        <v>43564</v>
      </c>
      <c r="F2829" s="190">
        <v>5181</v>
      </c>
      <c r="G2829" s="34">
        <v>8181</v>
      </c>
      <c r="H2829" s="180">
        <v>7830</v>
      </c>
      <c r="I2829" s="34"/>
      <c r="J2829" s="193"/>
      <c r="K2829" s="182"/>
      <c r="L2829" s="182"/>
      <c r="M2829" s="182"/>
      <c r="N2829" s="182"/>
    </row>
    <row r="2830" spans="1:14" ht="15.75" customHeight="1" x14ac:dyDescent="0.3">
      <c r="A2830" s="34">
        <v>2829</v>
      </c>
      <c r="B2830" s="34">
        <v>201</v>
      </c>
      <c r="C2830" s="34">
        <v>457</v>
      </c>
      <c r="D2830" s="34">
        <v>10</v>
      </c>
      <c r="E2830" s="179">
        <v>43564</v>
      </c>
      <c r="F2830" s="190">
        <v>5254</v>
      </c>
      <c r="G2830" s="34">
        <v>7871</v>
      </c>
      <c r="H2830" s="180">
        <v>7587</v>
      </c>
      <c r="I2830" s="34"/>
      <c r="J2830" s="193"/>
      <c r="K2830" s="182"/>
      <c r="L2830" s="182"/>
      <c r="M2830" s="182"/>
      <c r="N2830" s="182"/>
    </row>
    <row r="2831" spans="1:14" ht="15.75" customHeight="1" x14ac:dyDescent="0.3">
      <c r="A2831" s="34">
        <v>2830</v>
      </c>
      <c r="B2831" s="34">
        <v>202</v>
      </c>
      <c r="C2831" s="34">
        <v>457</v>
      </c>
      <c r="D2831" s="34">
        <v>10</v>
      </c>
      <c r="E2831" s="179">
        <v>43564</v>
      </c>
      <c r="F2831" s="190">
        <v>5275</v>
      </c>
      <c r="G2831" s="34">
        <v>7951</v>
      </c>
      <c r="H2831" s="180">
        <v>7657</v>
      </c>
      <c r="I2831" s="34"/>
      <c r="J2831" s="193"/>
      <c r="K2831" s="182"/>
      <c r="L2831" s="182"/>
      <c r="M2831" s="182"/>
      <c r="N2831" s="182"/>
    </row>
    <row r="2832" spans="1:14" ht="15.75" customHeight="1" x14ac:dyDescent="0.3">
      <c r="A2832" s="34">
        <v>2831</v>
      </c>
      <c r="B2832" s="34">
        <v>203</v>
      </c>
      <c r="C2832" s="34">
        <v>458</v>
      </c>
      <c r="D2832" s="34">
        <v>10</v>
      </c>
      <c r="E2832" s="179">
        <v>43564</v>
      </c>
      <c r="F2832" s="190">
        <v>5215</v>
      </c>
      <c r="G2832" s="34">
        <v>8148</v>
      </c>
      <c r="H2832" s="180">
        <v>7796</v>
      </c>
      <c r="I2832" s="34"/>
      <c r="J2832" s="193"/>
      <c r="K2832" s="182"/>
      <c r="L2832" s="182"/>
      <c r="M2832" s="182"/>
      <c r="N2832" s="182"/>
    </row>
    <row r="2833" spans="1:14" ht="15.75" customHeight="1" x14ac:dyDescent="0.3">
      <c r="A2833" s="34">
        <v>2832</v>
      </c>
      <c r="B2833" s="34">
        <v>204</v>
      </c>
      <c r="C2833" s="34">
        <v>458</v>
      </c>
      <c r="D2833" s="34">
        <v>10</v>
      </c>
      <c r="E2833" s="179">
        <v>43564</v>
      </c>
      <c r="F2833" s="190">
        <v>5239</v>
      </c>
      <c r="G2833" s="34">
        <v>8213</v>
      </c>
      <c r="H2833" s="180">
        <v>7857</v>
      </c>
      <c r="I2833" s="34"/>
      <c r="J2833" s="193"/>
      <c r="K2833" s="182"/>
      <c r="L2833" s="182"/>
      <c r="M2833" s="182"/>
      <c r="N2833" s="182"/>
    </row>
    <row r="2834" spans="1:14" ht="15.75" customHeight="1" x14ac:dyDescent="0.3">
      <c r="A2834" s="34">
        <v>2833</v>
      </c>
      <c r="B2834" s="34">
        <v>205</v>
      </c>
      <c r="C2834" s="34">
        <v>461</v>
      </c>
      <c r="D2834" s="34">
        <v>10</v>
      </c>
      <c r="E2834" s="179">
        <v>43564</v>
      </c>
      <c r="F2834" s="190">
        <v>5204</v>
      </c>
      <c r="G2834" s="34">
        <v>7422</v>
      </c>
      <c r="H2834" s="180">
        <v>7147</v>
      </c>
      <c r="I2834" s="34"/>
      <c r="J2834" s="193"/>
      <c r="K2834" s="182"/>
      <c r="L2834" s="182"/>
      <c r="M2834" s="182"/>
      <c r="N2834" s="182"/>
    </row>
    <row r="2835" spans="1:14" ht="15.75" customHeight="1" x14ac:dyDescent="0.3">
      <c r="A2835" s="34">
        <v>2834</v>
      </c>
      <c r="B2835" s="34">
        <v>206</v>
      </c>
      <c r="C2835" s="34">
        <v>461</v>
      </c>
      <c r="D2835" s="34">
        <v>10</v>
      </c>
      <c r="E2835" s="179">
        <v>43564</v>
      </c>
      <c r="F2835" s="190">
        <v>5233</v>
      </c>
      <c r="G2835" s="34">
        <v>7582</v>
      </c>
      <c r="H2835" s="180">
        <v>7291</v>
      </c>
      <c r="I2835" s="34"/>
      <c r="J2835" s="193"/>
      <c r="K2835" s="182"/>
      <c r="L2835" s="182"/>
      <c r="M2835" s="182"/>
      <c r="N2835" s="182"/>
    </row>
    <row r="2836" spans="1:14" ht="15.75" customHeight="1" x14ac:dyDescent="0.3">
      <c r="A2836" s="34">
        <v>2835</v>
      </c>
      <c r="B2836" s="34">
        <v>207</v>
      </c>
      <c r="C2836" s="34">
        <v>463</v>
      </c>
      <c r="D2836" s="34">
        <v>10</v>
      </c>
      <c r="E2836" s="179">
        <v>43564</v>
      </c>
      <c r="F2836" s="190">
        <v>5236</v>
      </c>
      <c r="G2836" s="34">
        <v>7364</v>
      </c>
      <c r="H2836" s="180">
        <v>7111</v>
      </c>
      <c r="I2836" s="34"/>
      <c r="J2836" s="193"/>
      <c r="K2836" s="182"/>
      <c r="L2836" s="182"/>
      <c r="M2836" s="182"/>
      <c r="N2836" s="182"/>
    </row>
    <row r="2837" spans="1:14" ht="15.75" customHeight="1" x14ac:dyDescent="0.3">
      <c r="A2837" s="34">
        <v>2836</v>
      </c>
      <c r="B2837" s="34">
        <v>208</v>
      </c>
      <c r="C2837" s="34">
        <v>463</v>
      </c>
      <c r="D2837" s="34">
        <v>10</v>
      </c>
      <c r="E2837" s="179">
        <v>43564</v>
      </c>
      <c r="F2837" s="190">
        <v>5202</v>
      </c>
      <c r="G2837" s="34">
        <v>7306</v>
      </c>
      <c r="H2837" s="180">
        <v>7061</v>
      </c>
      <c r="I2837" s="34"/>
      <c r="J2837" s="193"/>
      <c r="K2837" s="182"/>
      <c r="L2837" s="182"/>
      <c r="M2837" s="182"/>
      <c r="N2837" s="182"/>
    </row>
    <row r="2838" spans="1:14" ht="15.75" customHeight="1" x14ac:dyDescent="0.3">
      <c r="A2838" s="34">
        <v>2837</v>
      </c>
      <c r="B2838" s="34">
        <v>209</v>
      </c>
      <c r="C2838" s="34">
        <v>466</v>
      </c>
      <c r="D2838" s="34">
        <v>10</v>
      </c>
      <c r="E2838" s="179">
        <v>43564</v>
      </c>
      <c r="F2838" s="190">
        <v>5228</v>
      </c>
      <c r="G2838" s="34">
        <v>7835</v>
      </c>
      <c r="H2838" s="180">
        <v>7468</v>
      </c>
      <c r="I2838" s="34"/>
      <c r="J2838" s="193"/>
      <c r="K2838" s="182"/>
      <c r="L2838" s="182"/>
      <c r="M2838" s="182"/>
      <c r="N2838" s="182"/>
    </row>
    <row r="2839" spans="1:14" ht="15.75" customHeight="1" x14ac:dyDescent="0.3">
      <c r="A2839" s="34">
        <v>2838</v>
      </c>
      <c r="B2839" s="34">
        <v>210</v>
      </c>
      <c r="C2839" s="34">
        <v>466</v>
      </c>
      <c r="D2839" s="34">
        <v>10</v>
      </c>
      <c r="E2839" s="179">
        <v>43564</v>
      </c>
      <c r="F2839" s="190">
        <v>5223</v>
      </c>
      <c r="G2839" s="34">
        <v>7635</v>
      </c>
      <c r="H2839" s="180">
        <v>7311</v>
      </c>
      <c r="I2839" s="34"/>
      <c r="J2839" s="193"/>
      <c r="K2839" s="182"/>
      <c r="L2839" s="182"/>
      <c r="M2839" s="182"/>
      <c r="N2839" s="182"/>
    </row>
    <row r="2840" spans="1:14" ht="15.75" customHeight="1" x14ac:dyDescent="0.3">
      <c r="A2840" s="34">
        <v>2839</v>
      </c>
      <c r="B2840" s="34">
        <v>211</v>
      </c>
      <c r="C2840" s="34">
        <v>304</v>
      </c>
      <c r="D2840" s="34">
        <v>10</v>
      </c>
      <c r="E2840" s="179">
        <v>43564</v>
      </c>
      <c r="F2840" s="190">
        <v>5194</v>
      </c>
      <c r="G2840" s="34">
        <v>7192</v>
      </c>
      <c r="H2840" s="180">
        <v>6955</v>
      </c>
      <c r="I2840" s="34"/>
      <c r="J2840" s="193"/>
      <c r="K2840" s="182"/>
      <c r="L2840" s="182"/>
      <c r="M2840" s="182"/>
      <c r="N2840" s="182"/>
    </row>
    <row r="2841" spans="1:14" ht="15.75" customHeight="1" x14ac:dyDescent="0.3">
      <c r="A2841" s="34">
        <v>2840</v>
      </c>
      <c r="B2841" s="34">
        <v>212</v>
      </c>
      <c r="C2841" s="34">
        <v>304</v>
      </c>
      <c r="D2841" s="34">
        <v>10</v>
      </c>
      <c r="E2841" s="179">
        <v>43564</v>
      </c>
      <c r="F2841" s="190">
        <v>5225</v>
      </c>
      <c r="G2841" s="34">
        <v>7606</v>
      </c>
      <c r="H2841" s="180">
        <v>7318</v>
      </c>
      <c r="I2841" s="34"/>
      <c r="J2841" s="193"/>
      <c r="K2841" s="182"/>
      <c r="L2841" s="182"/>
      <c r="M2841" s="182"/>
      <c r="N2841" s="182"/>
    </row>
    <row r="2842" spans="1:14" ht="15.75" customHeight="1" x14ac:dyDescent="0.3">
      <c r="A2842" s="34">
        <v>2841</v>
      </c>
      <c r="B2842" s="34"/>
      <c r="C2842" s="34"/>
      <c r="D2842" s="34"/>
      <c r="E2842" s="179"/>
      <c r="F2842" s="190"/>
      <c r="G2842" s="34"/>
      <c r="H2842" s="180"/>
      <c r="I2842" s="34"/>
      <c r="J2842" s="193"/>
      <c r="K2842" s="182"/>
      <c r="L2842" s="182"/>
      <c r="M2842" s="182"/>
      <c r="N2842" s="182"/>
    </row>
    <row r="2843" spans="1:14" ht="15.75" customHeight="1" x14ac:dyDescent="0.3">
      <c r="A2843" s="34">
        <v>2916</v>
      </c>
      <c r="B2843" s="34"/>
      <c r="C2843" s="34"/>
      <c r="D2843" s="34"/>
      <c r="E2843" s="179"/>
      <c r="F2843" s="190"/>
      <c r="G2843" s="34"/>
      <c r="H2843" s="180"/>
      <c r="I2843" s="34"/>
      <c r="J2843" s="193"/>
      <c r="K2843" s="182"/>
      <c r="L2843" s="182"/>
      <c r="M2843" s="182"/>
      <c r="N2843" s="182"/>
    </row>
    <row r="2844" spans="1:14" ht="15.75" customHeight="1" x14ac:dyDescent="0.3">
      <c r="A2844" s="34">
        <v>2917</v>
      </c>
      <c r="B2844" s="34">
        <v>1</v>
      </c>
      <c r="C2844" s="34" t="s">
        <v>391</v>
      </c>
      <c r="D2844" s="34">
        <v>11</v>
      </c>
      <c r="E2844" s="179">
        <v>43571</v>
      </c>
      <c r="F2844" s="190">
        <v>5301</v>
      </c>
      <c r="G2844" s="34">
        <v>7746</v>
      </c>
      <c r="H2844" s="180">
        <v>6822</v>
      </c>
      <c r="I2844" s="34"/>
      <c r="J2844" s="193"/>
      <c r="K2844" s="182">
        <v>0.5</v>
      </c>
      <c r="L2844" s="182"/>
      <c r="M2844" s="182"/>
      <c r="N2844" s="182"/>
    </row>
    <row r="2845" spans="1:14" ht="15.75" customHeight="1" x14ac:dyDescent="0.3">
      <c r="A2845" s="34">
        <v>2918</v>
      </c>
      <c r="B2845" s="34">
        <v>2</v>
      </c>
      <c r="C2845" s="34" t="s">
        <v>391</v>
      </c>
      <c r="D2845" s="34">
        <v>11</v>
      </c>
      <c r="E2845" s="179">
        <v>43571</v>
      </c>
      <c r="F2845" s="190">
        <v>5190</v>
      </c>
      <c r="G2845" s="34">
        <v>7694</v>
      </c>
      <c r="H2845" s="180">
        <v>6741</v>
      </c>
      <c r="I2845" s="34"/>
      <c r="J2845" s="193"/>
      <c r="K2845" s="182"/>
      <c r="L2845" s="182"/>
      <c r="M2845" s="182"/>
      <c r="N2845" s="182"/>
    </row>
    <row r="2846" spans="1:14" ht="15.75" customHeight="1" x14ac:dyDescent="0.3">
      <c r="A2846" s="34">
        <v>2919</v>
      </c>
      <c r="B2846" s="34">
        <v>3</v>
      </c>
      <c r="C2846" s="34" t="s">
        <v>406</v>
      </c>
      <c r="D2846" s="34">
        <v>11</v>
      </c>
      <c r="E2846" s="179">
        <v>43571</v>
      </c>
      <c r="F2846" s="190">
        <v>5258</v>
      </c>
      <c r="G2846" s="34">
        <v>9247</v>
      </c>
      <c r="H2846" s="180">
        <v>7889</v>
      </c>
      <c r="I2846" s="34"/>
      <c r="J2846" s="193"/>
      <c r="K2846" s="182" t="s">
        <v>13</v>
      </c>
      <c r="L2846" s="182"/>
      <c r="M2846" s="182"/>
      <c r="N2846" s="182"/>
    </row>
    <row r="2847" spans="1:14" ht="15.75" customHeight="1" x14ac:dyDescent="0.3">
      <c r="A2847" s="34">
        <v>2920</v>
      </c>
      <c r="B2847" s="34">
        <v>4</v>
      </c>
      <c r="C2847" s="34" t="s">
        <v>406</v>
      </c>
      <c r="D2847" s="34">
        <v>11</v>
      </c>
      <c r="E2847" s="179">
        <v>43571</v>
      </c>
      <c r="F2847" s="190">
        <v>5259</v>
      </c>
      <c r="G2847" s="34">
        <v>9030</v>
      </c>
      <c r="H2847" s="180">
        <v>7741</v>
      </c>
      <c r="I2847" s="34"/>
      <c r="J2847" s="193"/>
      <c r="K2847" s="182"/>
      <c r="L2847" s="182"/>
      <c r="M2847" s="182"/>
      <c r="N2847" s="182"/>
    </row>
    <row r="2848" spans="1:14" ht="15.75" customHeight="1" x14ac:dyDescent="0.3">
      <c r="A2848" s="34">
        <v>2921</v>
      </c>
      <c r="B2848" s="34">
        <v>5</v>
      </c>
      <c r="C2848" s="34" t="s">
        <v>413</v>
      </c>
      <c r="D2848" s="34">
        <v>11</v>
      </c>
      <c r="E2848" s="179">
        <v>43571</v>
      </c>
      <c r="F2848" s="190">
        <v>5236</v>
      </c>
      <c r="G2848" s="34">
        <v>9105</v>
      </c>
      <c r="H2848" s="180">
        <v>7429</v>
      </c>
      <c r="I2848" s="34"/>
      <c r="J2848" s="193"/>
      <c r="K2848" s="182" t="s">
        <v>414</v>
      </c>
      <c r="L2848" s="182"/>
      <c r="M2848" s="182"/>
      <c r="N2848" s="182"/>
    </row>
    <row r="2849" spans="1:14" ht="15.75" customHeight="1" x14ac:dyDescent="0.3">
      <c r="A2849" s="34">
        <v>2922</v>
      </c>
      <c r="B2849" s="34">
        <v>6</v>
      </c>
      <c r="C2849" s="34" t="s">
        <v>413</v>
      </c>
      <c r="D2849" s="34">
        <v>11</v>
      </c>
      <c r="E2849" s="179">
        <v>43571</v>
      </c>
      <c r="F2849" s="190">
        <v>5259</v>
      </c>
      <c r="G2849" s="34">
        <v>8852</v>
      </c>
      <c r="H2849" s="180">
        <v>7388</v>
      </c>
      <c r="I2849" s="34"/>
      <c r="J2849" s="193"/>
      <c r="K2849" s="182"/>
      <c r="L2849" s="182"/>
      <c r="M2849" s="182"/>
      <c r="N2849" s="182"/>
    </row>
    <row r="2850" spans="1:14" ht="15.75" customHeight="1" x14ac:dyDescent="0.3">
      <c r="A2850" s="34">
        <v>2923</v>
      </c>
      <c r="B2850" s="34">
        <v>7</v>
      </c>
      <c r="C2850" s="34" t="s">
        <v>419</v>
      </c>
      <c r="D2850" s="34">
        <v>11</v>
      </c>
      <c r="E2850" s="179">
        <v>43571</v>
      </c>
      <c r="F2850" s="190">
        <v>5232</v>
      </c>
      <c r="G2850" s="34">
        <v>8902</v>
      </c>
      <c r="H2850" s="180">
        <v>7549</v>
      </c>
      <c r="I2850" s="34"/>
      <c r="J2850" s="193"/>
      <c r="K2850" s="182" t="s">
        <v>414</v>
      </c>
      <c r="L2850" s="182"/>
      <c r="M2850" s="182"/>
      <c r="N2850" s="182"/>
    </row>
    <row r="2851" spans="1:14" ht="15.75" customHeight="1" x14ac:dyDescent="0.3">
      <c r="A2851" s="34">
        <v>2924</v>
      </c>
      <c r="B2851" s="34">
        <v>8</v>
      </c>
      <c r="C2851" s="34" t="s">
        <v>419</v>
      </c>
      <c r="D2851" s="34">
        <v>11</v>
      </c>
      <c r="E2851" s="179">
        <v>43571</v>
      </c>
      <c r="F2851" s="190">
        <v>5221</v>
      </c>
      <c r="G2851" s="34">
        <v>9243</v>
      </c>
      <c r="H2851" s="180">
        <v>7753</v>
      </c>
      <c r="I2851" s="34"/>
      <c r="J2851" s="193"/>
      <c r="K2851" s="182"/>
      <c r="L2851" s="182"/>
      <c r="M2851" s="182"/>
      <c r="N2851" s="182"/>
    </row>
    <row r="2852" spans="1:14" ht="15.75" customHeight="1" x14ac:dyDescent="0.3">
      <c r="A2852" s="34">
        <v>2925</v>
      </c>
      <c r="B2852" s="34">
        <v>9</v>
      </c>
      <c r="C2852" s="34" t="s">
        <v>420</v>
      </c>
      <c r="D2852" s="34">
        <v>11</v>
      </c>
      <c r="E2852" s="179">
        <v>43571</v>
      </c>
      <c r="F2852" s="190">
        <v>5188</v>
      </c>
      <c r="G2852" s="34">
        <v>7619</v>
      </c>
      <c r="H2852" s="180">
        <v>6783</v>
      </c>
      <c r="I2852" s="34"/>
      <c r="J2852" s="193"/>
      <c r="K2852" s="182" t="s">
        <v>414</v>
      </c>
      <c r="L2852" s="182"/>
      <c r="M2852" s="182"/>
      <c r="N2852" s="182"/>
    </row>
    <row r="2853" spans="1:14" ht="15.75" customHeight="1" x14ac:dyDescent="0.3">
      <c r="A2853" s="34">
        <v>2926</v>
      </c>
      <c r="B2853" s="34">
        <v>10</v>
      </c>
      <c r="C2853" s="34" t="s">
        <v>420</v>
      </c>
      <c r="D2853" s="34">
        <v>11</v>
      </c>
      <c r="E2853" s="179">
        <v>43571</v>
      </c>
      <c r="F2853" s="190">
        <v>5232</v>
      </c>
      <c r="G2853" s="34">
        <v>7747</v>
      </c>
      <c r="H2853" s="180">
        <v>6870</v>
      </c>
      <c r="I2853" s="34"/>
      <c r="J2853" s="193"/>
      <c r="K2853" s="182"/>
      <c r="L2853" s="182"/>
      <c r="M2853" s="182"/>
      <c r="N2853" s="182"/>
    </row>
    <row r="2854" spans="1:14" ht="15.75" customHeight="1" x14ac:dyDescent="0.3">
      <c r="A2854" s="34">
        <v>2927</v>
      </c>
      <c r="B2854" s="34">
        <v>11</v>
      </c>
      <c r="C2854" s="34" t="s">
        <v>423</v>
      </c>
      <c r="D2854" s="34">
        <v>11</v>
      </c>
      <c r="E2854" s="179">
        <v>43571</v>
      </c>
      <c r="F2854" s="190">
        <v>5213</v>
      </c>
      <c r="G2854" s="34">
        <v>7867</v>
      </c>
      <c r="H2854" s="180">
        <v>6751</v>
      </c>
      <c r="I2854" s="34"/>
      <c r="J2854" s="195"/>
      <c r="K2854" s="182">
        <v>0.5</v>
      </c>
      <c r="L2854" s="182"/>
      <c r="M2854" s="182"/>
      <c r="N2854" s="182"/>
    </row>
    <row r="2855" spans="1:14" ht="15.75" customHeight="1" x14ac:dyDescent="0.3">
      <c r="A2855" s="34">
        <v>2928</v>
      </c>
      <c r="B2855" s="34">
        <v>12</v>
      </c>
      <c r="C2855" s="34" t="s">
        <v>423</v>
      </c>
      <c r="D2855" s="34">
        <v>11</v>
      </c>
      <c r="E2855" s="179">
        <v>43571</v>
      </c>
      <c r="F2855" s="190">
        <v>5232</v>
      </c>
      <c r="G2855" s="34">
        <v>7647</v>
      </c>
      <c r="H2855" s="180">
        <v>6661</v>
      </c>
      <c r="I2855" s="34"/>
      <c r="J2855" s="193"/>
      <c r="K2855" s="182"/>
      <c r="L2855" s="182"/>
      <c r="M2855" s="182"/>
      <c r="N2855" s="182"/>
    </row>
    <row r="2856" spans="1:14" ht="15.75" customHeight="1" x14ac:dyDescent="0.3">
      <c r="A2856" s="34">
        <v>2929</v>
      </c>
      <c r="B2856" s="34">
        <v>13</v>
      </c>
      <c r="C2856" s="34" t="s">
        <v>427</v>
      </c>
      <c r="D2856" s="34">
        <v>11</v>
      </c>
      <c r="E2856" s="179">
        <v>43571</v>
      </c>
      <c r="F2856" s="190">
        <v>5314</v>
      </c>
      <c r="G2856" s="34">
        <v>6694</v>
      </c>
      <c r="H2856" s="180">
        <v>6466</v>
      </c>
      <c r="I2856" s="34"/>
      <c r="J2856" s="193"/>
      <c r="K2856" s="182" t="s">
        <v>13</v>
      </c>
      <c r="L2856" s="182"/>
      <c r="M2856" s="182"/>
      <c r="N2856" s="182"/>
    </row>
    <row r="2857" spans="1:14" ht="15.75" customHeight="1" x14ac:dyDescent="0.3">
      <c r="A2857" s="34">
        <v>2930</v>
      </c>
      <c r="B2857" s="34">
        <v>14</v>
      </c>
      <c r="C2857" s="34" t="s">
        <v>427</v>
      </c>
      <c r="D2857" s="34">
        <v>11</v>
      </c>
      <c r="E2857" s="179">
        <v>43571</v>
      </c>
      <c r="F2857" s="190">
        <v>5249</v>
      </c>
      <c r="G2857" s="34">
        <v>6477</v>
      </c>
      <c r="H2857" s="180">
        <v>6271</v>
      </c>
      <c r="I2857" s="34"/>
      <c r="J2857" s="193"/>
      <c r="K2857" s="182"/>
      <c r="L2857" s="182"/>
      <c r="M2857" s="182"/>
      <c r="N2857" s="182"/>
    </row>
    <row r="2858" spans="1:14" ht="15.75" customHeight="1" x14ac:dyDescent="0.3">
      <c r="A2858" s="34">
        <v>2931</v>
      </c>
      <c r="B2858" s="34">
        <v>15</v>
      </c>
      <c r="C2858" s="34" t="s">
        <v>436</v>
      </c>
      <c r="D2858" s="34">
        <v>11</v>
      </c>
      <c r="E2858" s="179">
        <v>43571</v>
      </c>
      <c r="F2858" s="190">
        <v>5231</v>
      </c>
      <c r="G2858" s="34">
        <v>8726</v>
      </c>
      <c r="H2858" s="180">
        <v>7242</v>
      </c>
      <c r="I2858" s="34"/>
      <c r="J2858" s="193"/>
      <c r="K2858" s="182">
        <v>0.5</v>
      </c>
      <c r="L2858" s="182"/>
      <c r="M2858" s="182"/>
      <c r="N2858" s="182"/>
    </row>
    <row r="2859" spans="1:14" ht="15.75" customHeight="1" x14ac:dyDescent="0.3">
      <c r="A2859" s="34">
        <v>2932</v>
      </c>
      <c r="B2859" s="34">
        <v>16</v>
      </c>
      <c r="C2859" s="34" t="s">
        <v>437</v>
      </c>
      <c r="D2859" s="34">
        <v>11</v>
      </c>
      <c r="E2859" s="179">
        <v>43571</v>
      </c>
      <c r="F2859" s="190">
        <v>5280</v>
      </c>
      <c r="G2859" s="34">
        <v>8652</v>
      </c>
      <c r="H2859" s="180">
        <v>7198</v>
      </c>
      <c r="I2859" s="34"/>
      <c r="J2859" s="193"/>
      <c r="K2859" s="182"/>
      <c r="L2859" s="182"/>
      <c r="M2859" s="182"/>
      <c r="N2859" s="182"/>
    </row>
    <row r="2860" spans="1:14" ht="15.75" customHeight="1" x14ac:dyDescent="0.3">
      <c r="A2860" s="34">
        <v>2933</v>
      </c>
      <c r="B2860" s="34">
        <v>17</v>
      </c>
      <c r="C2860" s="34" t="s">
        <v>439</v>
      </c>
      <c r="D2860" s="34">
        <v>11</v>
      </c>
      <c r="E2860" s="179">
        <v>43571</v>
      </c>
      <c r="F2860" s="190">
        <v>5275</v>
      </c>
      <c r="G2860" s="34">
        <v>7429</v>
      </c>
      <c r="H2860" s="180">
        <v>6792</v>
      </c>
      <c r="I2860" s="34"/>
      <c r="J2860" s="193"/>
      <c r="K2860" s="182" t="s">
        <v>13</v>
      </c>
      <c r="L2860" s="182"/>
      <c r="M2860" s="182"/>
      <c r="N2860" s="182"/>
    </row>
    <row r="2861" spans="1:14" ht="15.75" customHeight="1" x14ac:dyDescent="0.3">
      <c r="A2861" s="34">
        <v>2934</v>
      </c>
      <c r="B2861" s="34">
        <v>18</v>
      </c>
      <c r="C2861" s="34" t="s">
        <v>439</v>
      </c>
      <c r="D2861" s="34">
        <v>11</v>
      </c>
      <c r="E2861" s="179">
        <v>43571</v>
      </c>
      <c r="F2861" s="190">
        <v>5205</v>
      </c>
      <c r="G2861" s="34">
        <v>7493</v>
      </c>
      <c r="H2861" s="180">
        <v>6816</v>
      </c>
      <c r="I2861" s="34"/>
      <c r="J2861" s="193"/>
      <c r="K2861" s="182"/>
      <c r="L2861" s="182"/>
      <c r="M2861" s="182"/>
      <c r="N2861" s="182"/>
    </row>
    <row r="2862" spans="1:14" ht="15.75" customHeight="1" x14ac:dyDescent="0.3">
      <c r="A2862" s="34">
        <v>2935</v>
      </c>
      <c r="B2862" s="34">
        <v>19</v>
      </c>
      <c r="C2862" s="34" t="s">
        <v>457</v>
      </c>
      <c r="D2862" s="34">
        <v>11</v>
      </c>
      <c r="E2862" s="179">
        <v>43571</v>
      </c>
      <c r="F2862" s="190">
        <v>5229</v>
      </c>
      <c r="G2862" s="34">
        <v>8477</v>
      </c>
      <c r="H2862" s="180">
        <v>7267</v>
      </c>
      <c r="I2862" s="34"/>
      <c r="J2862" s="193"/>
      <c r="K2862" s="182" t="s">
        <v>414</v>
      </c>
      <c r="L2862" s="182"/>
      <c r="M2862" s="182"/>
      <c r="N2862" s="182"/>
    </row>
    <row r="2863" spans="1:14" ht="15.75" customHeight="1" x14ac:dyDescent="0.3">
      <c r="A2863" s="34">
        <v>2936</v>
      </c>
      <c r="B2863" s="34">
        <v>20</v>
      </c>
      <c r="C2863" s="34" t="s">
        <v>457</v>
      </c>
      <c r="D2863" s="34">
        <v>11</v>
      </c>
      <c r="E2863" s="179">
        <v>43571</v>
      </c>
      <c r="F2863" s="190">
        <v>5190</v>
      </c>
      <c r="G2863" s="34">
        <v>8355</v>
      </c>
      <c r="H2863" s="180">
        <v>7155</v>
      </c>
      <c r="I2863" s="34"/>
      <c r="J2863" s="193"/>
      <c r="K2863" s="182"/>
      <c r="L2863" s="182"/>
      <c r="M2863" s="182"/>
      <c r="N2863" s="182"/>
    </row>
    <row r="2864" spans="1:14" ht="15.75" customHeight="1" x14ac:dyDescent="0.3">
      <c r="A2864" s="34">
        <v>2937</v>
      </c>
      <c r="B2864" s="34">
        <v>21</v>
      </c>
      <c r="C2864" s="34" t="s">
        <v>468</v>
      </c>
      <c r="D2864" s="34">
        <v>11</v>
      </c>
      <c r="E2864" s="179">
        <v>43571</v>
      </c>
      <c r="F2864" s="190">
        <v>5224</v>
      </c>
      <c r="G2864" s="34">
        <v>8495</v>
      </c>
      <c r="H2864" s="180">
        <v>7228</v>
      </c>
      <c r="I2864" s="34"/>
      <c r="J2864" s="193"/>
      <c r="K2864" s="182">
        <v>0.5</v>
      </c>
      <c r="L2864" s="182"/>
      <c r="M2864" s="182"/>
      <c r="N2864" s="182"/>
    </row>
    <row r="2865" spans="1:14" ht="15.75" customHeight="1" x14ac:dyDescent="0.3">
      <c r="A2865" s="34">
        <v>2938</v>
      </c>
      <c r="B2865" s="34">
        <v>22</v>
      </c>
      <c r="C2865" s="34" t="s">
        <v>468</v>
      </c>
      <c r="D2865" s="34">
        <v>11</v>
      </c>
      <c r="E2865" s="179">
        <v>43571</v>
      </c>
      <c r="F2865" s="190">
        <v>5276</v>
      </c>
      <c r="G2865" s="34">
        <v>8424</v>
      </c>
      <c r="H2865" s="180">
        <v>7202</v>
      </c>
      <c r="I2865" s="34"/>
      <c r="J2865" s="193"/>
      <c r="K2865" s="182"/>
      <c r="L2865" s="182"/>
      <c r="M2865" s="182"/>
      <c r="N2865" s="182"/>
    </row>
    <row r="2866" spans="1:14" ht="15.75" customHeight="1" x14ac:dyDescent="0.3">
      <c r="A2866" s="34">
        <v>2939</v>
      </c>
      <c r="B2866" s="34">
        <v>23</v>
      </c>
      <c r="C2866" s="34" t="s">
        <v>469</v>
      </c>
      <c r="D2866" s="34">
        <v>11</v>
      </c>
      <c r="E2866" s="179">
        <v>43571</v>
      </c>
      <c r="F2866" s="190">
        <v>5261</v>
      </c>
      <c r="G2866" s="34">
        <v>7483</v>
      </c>
      <c r="H2866" s="180">
        <v>6955</v>
      </c>
      <c r="I2866" s="34"/>
      <c r="J2866" s="195"/>
      <c r="K2866" s="182" t="s">
        <v>13</v>
      </c>
      <c r="L2866" s="182"/>
      <c r="M2866" s="182"/>
      <c r="N2866" s="182"/>
    </row>
    <row r="2867" spans="1:14" ht="15.75" customHeight="1" x14ac:dyDescent="0.3">
      <c r="A2867" s="34">
        <v>2940</v>
      </c>
      <c r="B2867" s="34">
        <v>24</v>
      </c>
      <c r="C2867" s="34" t="s">
        <v>469</v>
      </c>
      <c r="D2867" s="34">
        <v>11</v>
      </c>
      <c r="E2867" s="179">
        <v>43571</v>
      </c>
      <c r="F2867" s="190">
        <v>5196</v>
      </c>
      <c r="G2867" s="34">
        <v>7332</v>
      </c>
      <c r="H2867" s="180">
        <v>6823</v>
      </c>
      <c r="I2867" s="34"/>
      <c r="J2867" s="193"/>
      <c r="K2867" s="182"/>
      <c r="L2867" s="182"/>
      <c r="M2867" s="182"/>
      <c r="N2867" s="182"/>
    </row>
    <row r="2868" spans="1:14" ht="15.75" customHeight="1" x14ac:dyDescent="0.3">
      <c r="A2868" s="34">
        <v>2941</v>
      </c>
      <c r="B2868" s="34">
        <v>25</v>
      </c>
      <c r="C2868" s="34" t="s">
        <v>476</v>
      </c>
      <c r="D2868" s="34">
        <v>11</v>
      </c>
      <c r="E2868" s="179">
        <v>43571</v>
      </c>
      <c r="F2868" s="190">
        <v>5238</v>
      </c>
      <c r="G2868" s="34">
        <v>8610</v>
      </c>
      <c r="H2868" s="180">
        <v>7644</v>
      </c>
      <c r="I2868" s="34"/>
      <c r="J2868" s="193"/>
      <c r="K2868" s="182" t="s">
        <v>13</v>
      </c>
      <c r="L2868" s="182"/>
      <c r="M2868" s="182"/>
      <c r="N2868" s="182"/>
    </row>
    <row r="2869" spans="1:14" ht="15.75" customHeight="1" x14ac:dyDescent="0.3">
      <c r="A2869" s="34">
        <v>2942</v>
      </c>
      <c r="B2869" s="34">
        <v>26</v>
      </c>
      <c r="C2869" s="34" t="s">
        <v>476</v>
      </c>
      <c r="D2869" s="34">
        <v>11</v>
      </c>
      <c r="E2869" s="179">
        <v>43571</v>
      </c>
      <c r="F2869" s="190">
        <v>5207</v>
      </c>
      <c r="G2869" s="34">
        <v>8453</v>
      </c>
      <c r="H2869" s="180">
        <v>7489</v>
      </c>
      <c r="I2869" s="34"/>
      <c r="J2869" s="193"/>
      <c r="K2869" s="182"/>
      <c r="L2869" s="182"/>
      <c r="M2869" s="182"/>
      <c r="N2869" s="182"/>
    </row>
    <row r="2870" spans="1:14" ht="15.75" customHeight="1" x14ac:dyDescent="0.3">
      <c r="A2870" s="34">
        <v>2943</v>
      </c>
      <c r="B2870" s="34">
        <v>27</v>
      </c>
      <c r="C2870" s="34" t="s">
        <v>479</v>
      </c>
      <c r="D2870" s="34">
        <v>11</v>
      </c>
      <c r="E2870" s="179">
        <v>43571</v>
      </c>
      <c r="F2870" s="190">
        <v>5236</v>
      </c>
      <c r="G2870" s="34">
        <v>8890</v>
      </c>
      <c r="H2870" s="180">
        <v>7446</v>
      </c>
      <c r="I2870" s="34"/>
      <c r="J2870" s="193"/>
      <c r="K2870" s="182">
        <v>0.5</v>
      </c>
      <c r="L2870" s="182"/>
      <c r="M2870" s="182"/>
      <c r="N2870" s="182"/>
    </row>
    <row r="2871" spans="1:14" ht="15.75" customHeight="1" x14ac:dyDescent="0.3">
      <c r="A2871" s="34">
        <v>2944</v>
      </c>
      <c r="B2871" s="34">
        <v>28</v>
      </c>
      <c r="C2871" s="34" t="s">
        <v>479</v>
      </c>
      <c r="D2871" s="34">
        <v>11</v>
      </c>
      <c r="E2871" s="179">
        <v>43571</v>
      </c>
      <c r="F2871" s="190">
        <v>5216</v>
      </c>
      <c r="G2871" s="34">
        <v>8954</v>
      </c>
      <c r="H2871" s="180">
        <v>7462</v>
      </c>
      <c r="I2871" s="34"/>
      <c r="J2871" s="193"/>
      <c r="K2871" s="182"/>
      <c r="L2871" s="182"/>
      <c r="M2871" s="182"/>
      <c r="N2871" s="182"/>
    </row>
    <row r="2872" spans="1:14" ht="15.75" customHeight="1" x14ac:dyDescent="0.3">
      <c r="A2872" s="34">
        <v>2945</v>
      </c>
      <c r="B2872" s="34">
        <v>29</v>
      </c>
      <c r="C2872" s="34" t="s">
        <v>484</v>
      </c>
      <c r="D2872" s="34">
        <v>11</v>
      </c>
      <c r="E2872" s="179">
        <v>43571</v>
      </c>
      <c r="F2872" s="190">
        <v>5292</v>
      </c>
      <c r="G2872" s="34">
        <v>7603</v>
      </c>
      <c r="H2872" s="180">
        <v>6917</v>
      </c>
      <c r="I2872" s="34"/>
      <c r="J2872" s="193"/>
      <c r="K2872" s="182" t="s">
        <v>414</v>
      </c>
      <c r="L2872" s="182"/>
      <c r="M2872" s="182"/>
      <c r="N2872" s="182"/>
    </row>
    <row r="2873" spans="1:14" ht="15.75" customHeight="1" x14ac:dyDescent="0.3">
      <c r="A2873" s="34">
        <v>2946</v>
      </c>
      <c r="B2873" s="34">
        <v>30</v>
      </c>
      <c r="C2873" s="34" t="s">
        <v>484</v>
      </c>
      <c r="D2873" s="34">
        <v>11</v>
      </c>
      <c r="E2873" s="179">
        <v>43571</v>
      </c>
      <c r="F2873" s="190">
        <v>5244</v>
      </c>
      <c r="G2873" s="34">
        <v>7594</v>
      </c>
      <c r="H2873" s="180">
        <v>6873</v>
      </c>
      <c r="I2873" s="34"/>
      <c r="J2873" s="193"/>
      <c r="K2873" s="182"/>
      <c r="L2873" s="182"/>
      <c r="M2873" s="182"/>
      <c r="N2873" s="182"/>
    </row>
    <row r="2874" spans="1:14" ht="15.75" customHeight="1" x14ac:dyDescent="0.3">
      <c r="A2874" s="34">
        <v>2947</v>
      </c>
      <c r="B2874" s="34">
        <v>31</v>
      </c>
      <c r="C2874" s="34" t="s">
        <v>490</v>
      </c>
      <c r="D2874" s="34">
        <v>11</v>
      </c>
      <c r="E2874" s="179">
        <v>43571</v>
      </c>
      <c r="F2874" s="190">
        <v>5227</v>
      </c>
      <c r="G2874" s="34">
        <v>6579</v>
      </c>
      <c r="H2874" s="180">
        <v>6242</v>
      </c>
      <c r="I2874" s="34"/>
      <c r="J2874" s="193"/>
      <c r="K2874" s="182" t="s">
        <v>13</v>
      </c>
      <c r="L2874" s="182"/>
      <c r="M2874" s="182"/>
      <c r="N2874" s="182"/>
    </row>
    <row r="2875" spans="1:14" ht="15.75" customHeight="1" x14ac:dyDescent="0.3">
      <c r="A2875" s="34">
        <v>2948</v>
      </c>
      <c r="B2875" s="34">
        <v>32</v>
      </c>
      <c r="C2875" s="34" t="s">
        <v>490</v>
      </c>
      <c r="D2875" s="34">
        <v>11</v>
      </c>
      <c r="E2875" s="179">
        <v>43571</v>
      </c>
      <c r="F2875" s="190">
        <v>5214</v>
      </c>
      <c r="G2875" s="34">
        <v>6591</v>
      </c>
      <c r="H2875" s="180">
        <v>6247</v>
      </c>
      <c r="I2875" s="34"/>
      <c r="J2875" s="193"/>
      <c r="K2875" s="182"/>
      <c r="L2875" s="182"/>
      <c r="M2875" s="182"/>
      <c r="N2875" s="182"/>
    </row>
    <row r="2876" spans="1:14" ht="15.75" customHeight="1" x14ac:dyDescent="0.3">
      <c r="A2876" s="34">
        <v>2949</v>
      </c>
      <c r="B2876" s="34">
        <v>33</v>
      </c>
      <c r="C2876" s="34" t="s">
        <v>492</v>
      </c>
      <c r="D2876" s="34">
        <v>11</v>
      </c>
      <c r="E2876" s="179">
        <v>43571</v>
      </c>
      <c r="F2876" s="190">
        <v>5203</v>
      </c>
      <c r="G2876" s="34">
        <v>7688</v>
      </c>
      <c r="H2876" s="180">
        <v>6701</v>
      </c>
      <c r="I2876" s="34"/>
      <c r="J2876" s="193"/>
      <c r="K2876" s="182" t="s">
        <v>414</v>
      </c>
      <c r="L2876" s="182"/>
      <c r="M2876" s="182"/>
      <c r="N2876" s="182"/>
    </row>
    <row r="2877" spans="1:14" ht="15.75" customHeight="1" x14ac:dyDescent="0.3">
      <c r="A2877" s="34">
        <v>2950</v>
      </c>
      <c r="B2877" s="34">
        <v>34</v>
      </c>
      <c r="C2877" s="34" t="s">
        <v>492</v>
      </c>
      <c r="D2877" s="34">
        <v>11</v>
      </c>
      <c r="E2877" s="179">
        <v>43571</v>
      </c>
      <c r="F2877" s="190">
        <v>5191</v>
      </c>
      <c r="G2877" s="34">
        <v>7710</v>
      </c>
      <c r="H2877" s="180">
        <v>6712</v>
      </c>
      <c r="I2877" s="34"/>
      <c r="J2877" s="193"/>
      <c r="K2877" s="182"/>
      <c r="L2877" s="182"/>
      <c r="M2877" s="182"/>
      <c r="N2877" s="182"/>
    </row>
    <row r="2878" spans="1:14" ht="15.75" customHeight="1" x14ac:dyDescent="0.3">
      <c r="A2878" s="34">
        <v>2951</v>
      </c>
      <c r="B2878" s="34">
        <v>35</v>
      </c>
      <c r="C2878" s="34" t="s">
        <v>495</v>
      </c>
      <c r="D2878" s="34">
        <v>11</v>
      </c>
      <c r="E2878" s="179">
        <v>43571</v>
      </c>
      <c r="F2878" s="190">
        <v>5280</v>
      </c>
      <c r="G2878" s="34">
        <v>8019</v>
      </c>
      <c r="H2878" s="180">
        <v>6917</v>
      </c>
      <c r="I2878" s="34"/>
      <c r="J2878" s="195"/>
      <c r="K2878" s="182">
        <v>0.25</v>
      </c>
      <c r="L2878" s="182"/>
      <c r="M2878" s="182"/>
      <c r="N2878" s="182"/>
    </row>
    <row r="2879" spans="1:14" ht="15.75" customHeight="1" x14ac:dyDescent="0.3">
      <c r="A2879" s="34">
        <v>2952</v>
      </c>
      <c r="B2879" s="34">
        <v>36</v>
      </c>
      <c r="C2879" s="34" t="s">
        <v>495</v>
      </c>
      <c r="D2879" s="34">
        <v>11</v>
      </c>
      <c r="E2879" s="179">
        <v>43571</v>
      </c>
      <c r="F2879" s="190">
        <v>5219</v>
      </c>
      <c r="G2879" s="34">
        <v>7781</v>
      </c>
      <c r="H2879" s="180">
        <v>6737</v>
      </c>
      <c r="I2879" s="34"/>
      <c r="J2879" s="193"/>
      <c r="K2879" s="182"/>
      <c r="L2879" s="182"/>
      <c r="M2879" s="182"/>
      <c r="N2879" s="182"/>
    </row>
    <row r="2880" spans="1:14" ht="15.75" customHeight="1" x14ac:dyDescent="0.3">
      <c r="A2880" s="34">
        <v>2953</v>
      </c>
      <c r="B2880" s="34">
        <v>37</v>
      </c>
      <c r="C2880" s="34" t="s">
        <v>501</v>
      </c>
      <c r="D2880" s="34">
        <v>11</v>
      </c>
      <c r="E2880" s="179">
        <v>43571</v>
      </c>
      <c r="F2880" s="190">
        <v>5225</v>
      </c>
      <c r="G2880" s="34">
        <v>7988</v>
      </c>
      <c r="H2880" s="180">
        <v>7008</v>
      </c>
      <c r="I2880" s="34"/>
      <c r="J2880" s="193"/>
      <c r="K2880" s="182">
        <v>0.5</v>
      </c>
      <c r="L2880" s="182"/>
      <c r="M2880" s="182"/>
      <c r="N2880" s="182"/>
    </row>
    <row r="2881" spans="1:14" ht="15.75" customHeight="1" x14ac:dyDescent="0.3">
      <c r="A2881" s="34">
        <v>2954</v>
      </c>
      <c r="B2881" s="34">
        <v>38</v>
      </c>
      <c r="C2881" s="34" t="s">
        <v>501</v>
      </c>
      <c r="D2881" s="34">
        <v>11</v>
      </c>
      <c r="E2881" s="179">
        <v>43571</v>
      </c>
      <c r="F2881" s="190">
        <v>5241</v>
      </c>
      <c r="G2881" s="34">
        <v>7964</v>
      </c>
      <c r="H2881" s="180">
        <v>6968</v>
      </c>
      <c r="I2881" s="34"/>
      <c r="J2881" s="193"/>
      <c r="K2881" s="182"/>
      <c r="L2881" s="182"/>
      <c r="M2881" s="182"/>
      <c r="N2881" s="182"/>
    </row>
    <row r="2882" spans="1:14" ht="15.75" customHeight="1" x14ac:dyDescent="0.3">
      <c r="A2882" s="34">
        <v>2955</v>
      </c>
      <c r="B2882" s="34">
        <v>39</v>
      </c>
      <c r="C2882" s="34" t="s">
        <v>506</v>
      </c>
      <c r="D2882" s="34">
        <v>11</v>
      </c>
      <c r="E2882" s="179">
        <v>43571</v>
      </c>
      <c r="F2882" s="190">
        <v>5245</v>
      </c>
      <c r="G2882" s="34">
        <v>8890</v>
      </c>
      <c r="H2882" s="180">
        <v>7708</v>
      </c>
      <c r="I2882" s="34"/>
      <c r="J2882" s="193"/>
      <c r="K2882" s="182" t="s">
        <v>13</v>
      </c>
      <c r="L2882" s="182"/>
      <c r="M2882" s="182"/>
      <c r="N2882" s="182"/>
    </row>
    <row r="2883" spans="1:14" ht="15.75" customHeight="1" x14ac:dyDescent="0.3">
      <c r="A2883" s="34">
        <v>2956</v>
      </c>
      <c r="B2883" s="34">
        <v>40</v>
      </c>
      <c r="C2883" s="34" t="s">
        <v>506</v>
      </c>
      <c r="D2883" s="34">
        <v>11</v>
      </c>
      <c r="E2883" s="179">
        <v>43571</v>
      </c>
      <c r="F2883" s="190">
        <v>5216</v>
      </c>
      <c r="G2883" s="34">
        <v>8687</v>
      </c>
      <c r="H2883" s="180">
        <v>7553</v>
      </c>
      <c r="I2883" s="34"/>
      <c r="J2883" s="193"/>
      <c r="K2883" s="182"/>
      <c r="L2883" s="182"/>
      <c r="M2883" s="182"/>
      <c r="N2883" s="182"/>
    </row>
    <row r="2884" spans="1:14" ht="15.75" customHeight="1" x14ac:dyDescent="0.3">
      <c r="A2884" s="34">
        <v>2957</v>
      </c>
      <c r="B2884" s="34">
        <v>41</v>
      </c>
      <c r="C2884" s="34" t="s">
        <v>518</v>
      </c>
      <c r="D2884" s="34">
        <v>11</v>
      </c>
      <c r="E2884" s="179">
        <v>43571</v>
      </c>
      <c r="F2884" s="190">
        <v>5264</v>
      </c>
      <c r="G2884" s="34">
        <v>8573</v>
      </c>
      <c r="H2884" s="180">
        <v>7299</v>
      </c>
      <c r="I2884" s="34"/>
      <c r="J2884" s="193"/>
      <c r="K2884" s="182">
        <v>0.25</v>
      </c>
      <c r="L2884" s="182"/>
      <c r="M2884" s="182"/>
      <c r="N2884" s="182"/>
    </row>
    <row r="2885" spans="1:14" ht="15.75" customHeight="1" x14ac:dyDescent="0.3">
      <c r="A2885" s="34">
        <v>2958</v>
      </c>
      <c r="B2885" s="34">
        <v>42</v>
      </c>
      <c r="C2885" s="34" t="s">
        <v>518</v>
      </c>
      <c r="D2885" s="34">
        <v>11</v>
      </c>
      <c r="E2885" s="179">
        <v>43571</v>
      </c>
      <c r="F2885" s="190">
        <v>5270</v>
      </c>
      <c r="G2885" s="34">
        <v>8770</v>
      </c>
      <c r="H2885" s="180">
        <v>7428</v>
      </c>
      <c r="I2885" s="34"/>
      <c r="J2885" s="193"/>
      <c r="K2885" s="182"/>
      <c r="L2885" s="182"/>
      <c r="M2885" s="182"/>
      <c r="N2885" s="182"/>
    </row>
    <row r="2886" spans="1:14" ht="15.75" customHeight="1" x14ac:dyDescent="0.3">
      <c r="A2886" s="34">
        <v>2959</v>
      </c>
      <c r="B2886" s="34">
        <v>43</v>
      </c>
      <c r="C2886" s="34" t="s">
        <v>531</v>
      </c>
      <c r="D2886" s="34">
        <v>11</v>
      </c>
      <c r="E2886" s="179">
        <v>43571</v>
      </c>
      <c r="F2886" s="190">
        <v>5211</v>
      </c>
      <c r="G2886" s="34">
        <v>8602</v>
      </c>
      <c r="H2886" s="180">
        <v>7354</v>
      </c>
      <c r="I2886" s="34"/>
      <c r="J2886" s="193"/>
      <c r="K2886" s="182">
        <v>0.25</v>
      </c>
      <c r="L2886" s="182"/>
      <c r="M2886" s="182"/>
      <c r="N2886" s="182"/>
    </row>
    <row r="2887" spans="1:14" ht="15.75" customHeight="1" x14ac:dyDescent="0.3">
      <c r="A2887" s="34">
        <v>2960</v>
      </c>
      <c r="B2887" s="34">
        <v>44</v>
      </c>
      <c r="C2887" s="34" t="s">
        <v>531</v>
      </c>
      <c r="D2887" s="34">
        <v>11</v>
      </c>
      <c r="E2887" s="179">
        <v>43571</v>
      </c>
      <c r="F2887" s="190">
        <v>5218</v>
      </c>
      <c r="G2887" s="34">
        <v>8518</v>
      </c>
      <c r="H2887" s="180">
        <v>7287</v>
      </c>
      <c r="I2887" s="34"/>
      <c r="J2887" s="193"/>
      <c r="K2887" s="182"/>
      <c r="L2887" s="182"/>
      <c r="M2887" s="182"/>
      <c r="N2887" s="182"/>
    </row>
    <row r="2888" spans="1:14" ht="15.75" customHeight="1" x14ac:dyDescent="0.3">
      <c r="A2888" s="34">
        <v>2961</v>
      </c>
      <c r="B2888" s="34">
        <v>45</v>
      </c>
      <c r="C2888" s="34" t="s">
        <v>533</v>
      </c>
      <c r="D2888" s="34">
        <v>11</v>
      </c>
      <c r="E2888" s="179">
        <v>43571</v>
      </c>
      <c r="F2888" s="190">
        <v>5211</v>
      </c>
      <c r="G2888" s="34">
        <v>8701</v>
      </c>
      <c r="H2888" s="180">
        <v>7342</v>
      </c>
      <c r="I2888" s="34"/>
      <c r="J2888" s="193"/>
      <c r="K2888" s="182">
        <v>0.25</v>
      </c>
      <c r="L2888" s="182"/>
      <c r="M2888" s="182"/>
      <c r="N2888" s="182"/>
    </row>
    <row r="2889" spans="1:14" ht="15.75" customHeight="1" x14ac:dyDescent="0.3">
      <c r="A2889" s="34">
        <v>2962</v>
      </c>
      <c r="B2889" s="34">
        <v>46</v>
      </c>
      <c r="C2889" s="34" t="s">
        <v>533</v>
      </c>
      <c r="D2889" s="34">
        <v>11</v>
      </c>
      <c r="E2889" s="179">
        <v>43571</v>
      </c>
      <c r="F2889" s="190">
        <v>5260</v>
      </c>
      <c r="G2889" s="34">
        <v>8832</v>
      </c>
      <c r="H2889" s="180">
        <v>7419</v>
      </c>
      <c r="I2889" s="34"/>
      <c r="J2889" s="193"/>
      <c r="K2889" s="182"/>
      <c r="L2889" s="182"/>
      <c r="M2889" s="182"/>
      <c r="N2889" s="182"/>
    </row>
    <row r="2890" spans="1:14" ht="15.75" customHeight="1" x14ac:dyDescent="0.3">
      <c r="A2890" s="34">
        <v>2963</v>
      </c>
      <c r="B2890" s="34">
        <v>47</v>
      </c>
      <c r="C2890" s="34" t="s">
        <v>537</v>
      </c>
      <c r="D2890" s="34">
        <v>11</v>
      </c>
      <c r="E2890" s="179">
        <v>43571</v>
      </c>
      <c r="F2890" s="190">
        <v>5258</v>
      </c>
      <c r="G2890" s="34">
        <v>7411</v>
      </c>
      <c r="H2890" s="180">
        <v>6944</v>
      </c>
      <c r="I2890" s="34"/>
      <c r="J2890" s="195"/>
      <c r="K2890" s="182" t="s">
        <v>13</v>
      </c>
      <c r="L2890" s="182"/>
      <c r="M2890" s="182"/>
      <c r="N2890" s="182"/>
    </row>
    <row r="2891" spans="1:14" ht="15.75" customHeight="1" x14ac:dyDescent="0.3">
      <c r="A2891" s="34">
        <v>2964</v>
      </c>
      <c r="B2891" s="34">
        <v>48</v>
      </c>
      <c r="C2891" s="34" t="s">
        <v>537</v>
      </c>
      <c r="D2891" s="34">
        <v>11</v>
      </c>
      <c r="E2891" s="179">
        <v>43571</v>
      </c>
      <c r="F2891" s="190">
        <v>5245</v>
      </c>
      <c r="G2891" s="34">
        <v>7446</v>
      </c>
      <c r="H2891" s="180">
        <v>6957</v>
      </c>
      <c r="I2891" s="34"/>
      <c r="J2891" s="193"/>
      <c r="K2891" s="182"/>
      <c r="L2891" s="182"/>
      <c r="M2891" s="182"/>
      <c r="N2891" s="182"/>
    </row>
    <row r="2892" spans="1:14" ht="15.75" customHeight="1" x14ac:dyDescent="0.3">
      <c r="A2892" s="34">
        <v>2965</v>
      </c>
      <c r="B2892" s="34">
        <v>49</v>
      </c>
      <c r="C2892" s="34" t="s">
        <v>539</v>
      </c>
      <c r="D2892" s="34">
        <v>11</v>
      </c>
      <c r="E2892" s="179">
        <v>43571</v>
      </c>
      <c r="F2892" s="190">
        <v>5203</v>
      </c>
      <c r="G2892" s="34">
        <v>7896</v>
      </c>
      <c r="H2892" s="180">
        <v>6892</v>
      </c>
      <c r="I2892" s="34"/>
      <c r="J2892" s="193"/>
      <c r="K2892" s="182">
        <v>0.5</v>
      </c>
      <c r="L2892" s="182"/>
      <c r="M2892" s="182"/>
      <c r="N2892" s="182"/>
    </row>
    <row r="2893" spans="1:14" ht="15.75" customHeight="1" x14ac:dyDescent="0.3">
      <c r="A2893" s="34">
        <v>2966</v>
      </c>
      <c r="B2893" s="34">
        <v>50</v>
      </c>
      <c r="C2893" s="34" t="s">
        <v>539</v>
      </c>
      <c r="D2893" s="34">
        <v>11</v>
      </c>
      <c r="E2893" s="179">
        <v>43571</v>
      </c>
      <c r="F2893" s="190">
        <v>5251</v>
      </c>
      <c r="G2893" s="34">
        <v>8069</v>
      </c>
      <c r="H2893" s="180">
        <v>6987</v>
      </c>
      <c r="I2893" s="34"/>
      <c r="J2893" s="193"/>
      <c r="K2893" s="182"/>
      <c r="L2893" s="182"/>
      <c r="M2893" s="182"/>
      <c r="N2893" s="182"/>
    </row>
    <row r="2894" spans="1:14" ht="15.75" customHeight="1" x14ac:dyDescent="0.3">
      <c r="A2894" s="34">
        <v>2967</v>
      </c>
      <c r="B2894" s="34">
        <v>51</v>
      </c>
      <c r="C2894" s="34" t="s">
        <v>546</v>
      </c>
      <c r="D2894" s="34">
        <v>11</v>
      </c>
      <c r="E2894" s="179">
        <v>43571</v>
      </c>
      <c r="F2894" s="190">
        <v>5234</v>
      </c>
      <c r="G2894" s="34">
        <v>8011</v>
      </c>
      <c r="H2894" s="180">
        <v>6901</v>
      </c>
      <c r="I2894" s="34"/>
      <c r="J2894" s="193"/>
      <c r="K2894" s="182">
        <v>0.5</v>
      </c>
      <c r="L2894" s="182"/>
      <c r="M2894" s="182"/>
      <c r="N2894" s="182"/>
    </row>
    <row r="2895" spans="1:14" ht="15.75" customHeight="1" x14ac:dyDescent="0.3">
      <c r="A2895" s="34">
        <v>2968</v>
      </c>
      <c r="B2895" s="34">
        <v>52</v>
      </c>
      <c r="C2895" s="34" t="s">
        <v>546</v>
      </c>
      <c r="D2895" s="34">
        <v>11</v>
      </c>
      <c r="E2895" s="179">
        <v>43571</v>
      </c>
      <c r="F2895" s="190">
        <v>5234</v>
      </c>
      <c r="G2895" s="34">
        <v>8137</v>
      </c>
      <c r="H2895" s="180">
        <v>6973</v>
      </c>
      <c r="I2895" s="34"/>
      <c r="J2895" s="193"/>
      <c r="K2895" s="182"/>
      <c r="L2895" s="182"/>
      <c r="M2895" s="182"/>
      <c r="N2895" s="182"/>
    </row>
    <row r="2896" spans="1:14" ht="15.75" customHeight="1" x14ac:dyDescent="0.3">
      <c r="A2896" s="34">
        <v>2969</v>
      </c>
      <c r="B2896" s="34">
        <v>53</v>
      </c>
      <c r="C2896" s="34" t="s">
        <v>548</v>
      </c>
      <c r="D2896" s="34">
        <v>11</v>
      </c>
      <c r="E2896" s="179">
        <v>43571</v>
      </c>
      <c r="F2896" s="190">
        <v>5232</v>
      </c>
      <c r="G2896" s="34">
        <v>9065</v>
      </c>
      <c r="H2896" s="180">
        <v>7366</v>
      </c>
      <c r="I2896" s="34"/>
      <c r="J2896" s="193"/>
      <c r="K2896" s="182">
        <v>0.25</v>
      </c>
      <c r="L2896" s="182"/>
      <c r="M2896" s="182"/>
      <c r="N2896" s="182"/>
    </row>
    <row r="2897" spans="1:14" ht="15.75" customHeight="1" x14ac:dyDescent="0.3">
      <c r="A2897" s="34">
        <v>2970</v>
      </c>
      <c r="B2897" s="34">
        <v>54</v>
      </c>
      <c r="C2897" s="34" t="s">
        <v>548</v>
      </c>
      <c r="D2897" s="34">
        <v>11</v>
      </c>
      <c r="E2897" s="179">
        <v>43571</v>
      </c>
      <c r="F2897" s="190">
        <v>5271</v>
      </c>
      <c r="G2897" s="34">
        <v>9219</v>
      </c>
      <c r="H2897" s="180">
        <v>7460</v>
      </c>
      <c r="I2897" s="34"/>
      <c r="J2897" s="193"/>
      <c r="K2897" s="182"/>
      <c r="L2897" s="182"/>
      <c r="M2897" s="182"/>
      <c r="N2897" s="182"/>
    </row>
    <row r="2898" spans="1:14" ht="15.75" customHeight="1" x14ac:dyDescent="0.3">
      <c r="A2898" s="34">
        <v>2971</v>
      </c>
      <c r="B2898" s="34">
        <v>55</v>
      </c>
      <c r="C2898" s="34" t="s">
        <v>549</v>
      </c>
      <c r="D2898" s="34">
        <v>11</v>
      </c>
      <c r="E2898" s="179">
        <v>43571</v>
      </c>
      <c r="F2898" s="190">
        <v>5269</v>
      </c>
      <c r="G2898" s="34">
        <v>9342</v>
      </c>
      <c r="H2898" s="180">
        <v>7958</v>
      </c>
      <c r="I2898" s="34"/>
      <c r="J2898" s="193"/>
      <c r="K2898" s="182" t="s">
        <v>414</v>
      </c>
      <c r="L2898" s="182"/>
      <c r="M2898" s="182"/>
      <c r="N2898" s="182"/>
    </row>
    <row r="2899" spans="1:14" ht="15.75" customHeight="1" x14ac:dyDescent="0.3">
      <c r="A2899" s="34">
        <v>2972</v>
      </c>
      <c r="B2899" s="34">
        <v>56</v>
      </c>
      <c r="C2899" s="34" t="s">
        <v>549</v>
      </c>
      <c r="D2899" s="34">
        <v>11</v>
      </c>
      <c r="E2899" s="179">
        <v>43571</v>
      </c>
      <c r="F2899" s="190">
        <v>5254</v>
      </c>
      <c r="G2899" s="34">
        <v>9425</v>
      </c>
      <c r="H2899" s="180">
        <v>7979</v>
      </c>
      <c r="I2899" s="34"/>
      <c r="J2899" s="193"/>
      <c r="K2899" s="182"/>
      <c r="L2899" s="182"/>
      <c r="M2899" s="182"/>
      <c r="N2899" s="182"/>
    </row>
    <row r="2900" spans="1:14" ht="15.75" customHeight="1" x14ac:dyDescent="0.3">
      <c r="A2900" s="34">
        <v>2973</v>
      </c>
      <c r="B2900" s="34">
        <v>57</v>
      </c>
      <c r="C2900" s="34" t="s">
        <v>550</v>
      </c>
      <c r="D2900" s="34">
        <v>11</v>
      </c>
      <c r="E2900" s="179">
        <v>43571</v>
      </c>
      <c r="F2900" s="190">
        <v>5257</v>
      </c>
      <c r="G2900" s="34">
        <v>8890</v>
      </c>
      <c r="H2900" s="180">
        <v>7395</v>
      </c>
      <c r="I2900" s="34"/>
      <c r="J2900" s="193"/>
      <c r="K2900" s="182">
        <v>0.25</v>
      </c>
      <c r="L2900" s="182"/>
      <c r="M2900" s="182"/>
      <c r="N2900" s="182"/>
    </row>
    <row r="2901" spans="1:14" ht="15.75" customHeight="1" x14ac:dyDescent="0.3">
      <c r="A2901" s="34">
        <v>2974</v>
      </c>
      <c r="B2901" s="34">
        <v>58</v>
      </c>
      <c r="C2901" s="34" t="s">
        <v>550</v>
      </c>
      <c r="D2901" s="34">
        <v>11</v>
      </c>
      <c r="E2901" s="179">
        <v>43571</v>
      </c>
      <c r="F2901" s="190">
        <v>5320</v>
      </c>
      <c r="G2901" s="34">
        <v>8931</v>
      </c>
      <c r="H2901" s="180">
        <v>7425</v>
      </c>
      <c r="I2901" s="34"/>
      <c r="J2901" s="193"/>
      <c r="K2901" s="182"/>
      <c r="L2901" s="182"/>
      <c r="M2901" s="182"/>
      <c r="N2901" s="182"/>
    </row>
    <row r="2902" spans="1:14" ht="15.75" customHeight="1" x14ac:dyDescent="0.3">
      <c r="A2902" s="34">
        <v>2975</v>
      </c>
      <c r="B2902" s="34">
        <v>59</v>
      </c>
      <c r="C2902" s="34" t="s">
        <v>551</v>
      </c>
      <c r="D2902" s="34">
        <v>11</v>
      </c>
      <c r="E2902" s="179">
        <v>43571</v>
      </c>
      <c r="F2902" s="190">
        <v>5278</v>
      </c>
      <c r="G2902" s="34">
        <v>8867</v>
      </c>
      <c r="H2902" s="180">
        <v>7282</v>
      </c>
      <c r="I2902" s="34"/>
      <c r="J2902" s="195"/>
      <c r="K2902" s="182">
        <v>0.25</v>
      </c>
      <c r="L2902" s="182"/>
      <c r="M2902" s="182"/>
      <c r="N2902" s="182"/>
    </row>
    <row r="2903" spans="1:14" ht="15.75" customHeight="1" x14ac:dyDescent="0.3">
      <c r="A2903" s="34">
        <v>2976</v>
      </c>
      <c r="B2903" s="34">
        <v>60</v>
      </c>
      <c r="C2903" s="34" t="s">
        <v>551</v>
      </c>
      <c r="D2903" s="34">
        <v>11</v>
      </c>
      <c r="E2903" s="179">
        <v>43571</v>
      </c>
      <c r="F2903" s="190">
        <v>5220</v>
      </c>
      <c r="G2903" s="34">
        <v>8599</v>
      </c>
      <c r="H2903" s="180">
        <v>7104</v>
      </c>
      <c r="I2903" s="34"/>
      <c r="J2903" s="193"/>
      <c r="K2903" s="182"/>
      <c r="L2903" s="182"/>
      <c r="M2903" s="182"/>
      <c r="N2903" s="182"/>
    </row>
    <row r="2904" spans="1:14" ht="15.75" customHeight="1" x14ac:dyDescent="0.3">
      <c r="A2904" s="34">
        <v>2977</v>
      </c>
      <c r="B2904" s="34">
        <v>61</v>
      </c>
      <c r="C2904" s="34" t="s">
        <v>553</v>
      </c>
      <c r="D2904" s="34">
        <v>11</v>
      </c>
      <c r="E2904" s="179">
        <v>43571</v>
      </c>
      <c r="F2904" s="190">
        <v>5212</v>
      </c>
      <c r="G2904" s="34">
        <v>8142</v>
      </c>
      <c r="H2904" s="180">
        <v>7038</v>
      </c>
      <c r="I2904" s="34"/>
      <c r="J2904" s="193"/>
      <c r="K2904" s="182">
        <v>0.25</v>
      </c>
      <c r="L2904" s="182"/>
      <c r="M2904" s="182"/>
      <c r="N2904" s="182"/>
    </row>
    <row r="2905" spans="1:14" ht="15.75" customHeight="1" x14ac:dyDescent="0.3">
      <c r="A2905" s="34">
        <v>2978</v>
      </c>
      <c r="B2905" s="34">
        <v>62</v>
      </c>
      <c r="C2905" s="34" t="s">
        <v>553</v>
      </c>
      <c r="D2905" s="34">
        <v>11</v>
      </c>
      <c r="E2905" s="179">
        <v>43571</v>
      </c>
      <c r="F2905" s="190">
        <v>5209</v>
      </c>
      <c r="G2905" s="34">
        <v>8634</v>
      </c>
      <c r="H2905" s="180">
        <v>7298</v>
      </c>
      <c r="I2905" s="34"/>
      <c r="J2905" s="193"/>
      <c r="K2905" s="182"/>
      <c r="L2905" s="182"/>
      <c r="M2905" s="182"/>
      <c r="N2905" s="182"/>
    </row>
    <row r="2906" spans="1:14" ht="15.75" customHeight="1" x14ac:dyDescent="0.3">
      <c r="A2906" s="34">
        <v>2979</v>
      </c>
      <c r="B2906" s="34">
        <v>63</v>
      </c>
      <c r="C2906" s="34" t="s">
        <v>554</v>
      </c>
      <c r="D2906" s="34">
        <v>11</v>
      </c>
      <c r="E2906" s="179">
        <v>43571</v>
      </c>
      <c r="F2906" s="190">
        <v>5214</v>
      </c>
      <c r="G2906" s="34">
        <v>8825</v>
      </c>
      <c r="H2906" s="180">
        <v>7124</v>
      </c>
      <c r="I2906" s="34"/>
      <c r="J2906" s="193"/>
      <c r="K2906" s="182">
        <v>0.25</v>
      </c>
      <c r="L2906" s="182"/>
      <c r="M2906" s="182"/>
      <c r="N2906" s="182"/>
    </row>
    <row r="2907" spans="1:14" ht="15.75" customHeight="1" x14ac:dyDescent="0.3">
      <c r="A2907" s="34">
        <v>2980</v>
      </c>
      <c r="B2907" s="34">
        <v>64</v>
      </c>
      <c r="C2907" s="34" t="s">
        <v>554</v>
      </c>
      <c r="D2907" s="34">
        <v>11</v>
      </c>
      <c r="E2907" s="179">
        <v>43571</v>
      </c>
      <c r="F2907" s="190">
        <v>5232</v>
      </c>
      <c r="G2907" s="34">
        <v>8771</v>
      </c>
      <c r="H2907" s="180">
        <v>7125</v>
      </c>
      <c r="I2907" s="34"/>
      <c r="J2907" s="193"/>
      <c r="K2907" s="182"/>
      <c r="L2907" s="182"/>
      <c r="M2907" s="182"/>
      <c r="N2907" s="182"/>
    </row>
    <row r="2908" spans="1:14" ht="15.75" customHeight="1" x14ac:dyDescent="0.3">
      <c r="A2908" s="34">
        <v>2981</v>
      </c>
      <c r="B2908" s="34">
        <v>65</v>
      </c>
      <c r="C2908" s="34" t="s">
        <v>560</v>
      </c>
      <c r="D2908" s="34">
        <v>11</v>
      </c>
      <c r="E2908" s="179">
        <v>43571</v>
      </c>
      <c r="F2908" s="190">
        <v>5215</v>
      </c>
      <c r="G2908" s="34">
        <v>8941</v>
      </c>
      <c r="H2908" s="180">
        <v>7466</v>
      </c>
      <c r="I2908" s="34"/>
      <c r="J2908" s="193"/>
      <c r="K2908" s="182">
        <v>0.5</v>
      </c>
      <c r="L2908" s="182"/>
      <c r="M2908" s="182"/>
      <c r="N2908" s="182"/>
    </row>
    <row r="2909" spans="1:14" ht="15.75" customHeight="1" x14ac:dyDescent="0.3">
      <c r="A2909" s="34">
        <v>2982</v>
      </c>
      <c r="B2909" s="34">
        <v>66</v>
      </c>
      <c r="C2909" s="34" t="s">
        <v>560</v>
      </c>
      <c r="D2909" s="34">
        <v>11</v>
      </c>
      <c r="E2909" s="179">
        <v>43571</v>
      </c>
      <c r="F2909" s="190">
        <v>5279</v>
      </c>
      <c r="G2909" s="34">
        <v>8849</v>
      </c>
      <c r="H2909" s="180">
        <v>7406</v>
      </c>
      <c r="I2909" s="34"/>
      <c r="J2909" s="193"/>
      <c r="K2909" s="182"/>
      <c r="L2909" s="182"/>
      <c r="M2909" s="182"/>
      <c r="N2909" s="182"/>
    </row>
    <row r="2910" spans="1:14" ht="15.75" customHeight="1" x14ac:dyDescent="0.3">
      <c r="A2910" s="34">
        <v>2983</v>
      </c>
      <c r="B2910" s="34">
        <v>67</v>
      </c>
      <c r="C2910" s="34" t="s">
        <v>565</v>
      </c>
      <c r="D2910" s="34">
        <v>11</v>
      </c>
      <c r="E2910" s="179">
        <v>43571</v>
      </c>
      <c r="F2910" s="190">
        <v>5217</v>
      </c>
      <c r="G2910" s="34">
        <v>8463</v>
      </c>
      <c r="H2910" s="180">
        <v>7415</v>
      </c>
      <c r="I2910" s="34"/>
      <c r="J2910" s="193"/>
      <c r="K2910" s="182" t="s">
        <v>13</v>
      </c>
      <c r="L2910" s="182"/>
      <c r="M2910" s="182"/>
      <c r="N2910" s="182"/>
    </row>
    <row r="2911" spans="1:14" ht="15.75" customHeight="1" x14ac:dyDescent="0.3">
      <c r="A2911" s="34">
        <v>2984</v>
      </c>
      <c r="B2911" s="34">
        <v>68</v>
      </c>
      <c r="C2911" s="34" t="s">
        <v>565</v>
      </c>
      <c r="D2911" s="34">
        <v>11</v>
      </c>
      <c r="E2911" s="179">
        <v>43571</v>
      </c>
      <c r="F2911" s="190">
        <v>5288</v>
      </c>
      <c r="G2911" s="34">
        <v>8605</v>
      </c>
      <c r="H2911" s="180">
        <v>7509</v>
      </c>
      <c r="I2911" s="34"/>
      <c r="J2911" s="193"/>
      <c r="K2911" s="182"/>
      <c r="L2911" s="182"/>
      <c r="M2911" s="182"/>
      <c r="N2911" s="182"/>
    </row>
    <row r="2912" spans="1:14" ht="15.75" customHeight="1" x14ac:dyDescent="0.3">
      <c r="A2912" s="34">
        <v>2985</v>
      </c>
      <c r="B2912" s="34">
        <v>69</v>
      </c>
      <c r="C2912" s="34" t="s">
        <v>566</v>
      </c>
      <c r="D2912" s="34">
        <v>11</v>
      </c>
      <c r="E2912" s="179">
        <v>43571</v>
      </c>
      <c r="F2912" s="190">
        <v>5248</v>
      </c>
      <c r="G2912" s="34">
        <v>8804</v>
      </c>
      <c r="H2912" s="180">
        <v>7359</v>
      </c>
      <c r="I2912" s="34"/>
      <c r="J2912" s="193"/>
      <c r="K2912" s="182">
        <v>0.5</v>
      </c>
      <c r="L2912" s="182"/>
      <c r="M2912" s="182"/>
      <c r="N2912" s="182"/>
    </row>
    <row r="2913" spans="1:14" ht="15.75" customHeight="1" x14ac:dyDescent="0.3">
      <c r="A2913" s="34">
        <v>2986</v>
      </c>
      <c r="B2913" s="34">
        <v>70</v>
      </c>
      <c r="C2913" s="34" t="s">
        <v>566</v>
      </c>
      <c r="D2913" s="34">
        <v>11</v>
      </c>
      <c r="E2913" s="179">
        <v>43571</v>
      </c>
      <c r="F2913" s="190">
        <v>5266</v>
      </c>
      <c r="G2913" s="34">
        <v>8849</v>
      </c>
      <c r="H2913" s="180">
        <v>7390</v>
      </c>
      <c r="I2913" s="34"/>
      <c r="J2913" s="193"/>
      <c r="K2913" s="182"/>
      <c r="L2913" s="182"/>
      <c r="M2913" s="182"/>
      <c r="N2913" s="182"/>
    </row>
    <row r="2914" spans="1:14" ht="15.75" customHeight="1" x14ac:dyDescent="0.3">
      <c r="A2914" s="34">
        <v>2987</v>
      </c>
      <c r="B2914" s="34">
        <v>71</v>
      </c>
      <c r="C2914" s="34" t="s">
        <v>570</v>
      </c>
      <c r="D2914" s="34">
        <v>11</v>
      </c>
      <c r="E2914" s="179">
        <v>43571</v>
      </c>
      <c r="F2914" s="190">
        <v>5256</v>
      </c>
      <c r="G2914" s="34">
        <v>9168</v>
      </c>
      <c r="H2914" s="180">
        <v>7297</v>
      </c>
      <c r="I2914" s="34"/>
      <c r="J2914" s="195"/>
      <c r="K2914" s="182" t="s">
        <v>414</v>
      </c>
      <c r="L2914" s="182"/>
      <c r="M2914" s="182"/>
      <c r="N2914" s="182"/>
    </row>
    <row r="2915" spans="1:14" ht="15.75" customHeight="1" x14ac:dyDescent="0.3">
      <c r="A2915" s="34">
        <v>2988</v>
      </c>
      <c r="B2915" s="34">
        <v>72</v>
      </c>
      <c r="C2915" s="34" t="s">
        <v>570</v>
      </c>
      <c r="D2915" s="34">
        <v>11</v>
      </c>
      <c r="E2915" s="179">
        <v>43571</v>
      </c>
      <c r="F2915" s="190">
        <v>5223</v>
      </c>
      <c r="G2915" s="34">
        <v>8972</v>
      </c>
      <c r="H2915" s="180">
        <v>7556</v>
      </c>
      <c r="I2915" s="34"/>
      <c r="J2915" s="193"/>
      <c r="K2915" s="182"/>
      <c r="L2915" s="182"/>
      <c r="M2915" s="182"/>
      <c r="N2915" s="182"/>
    </row>
    <row r="2916" spans="1:14" ht="15.75" customHeight="1" x14ac:dyDescent="0.3">
      <c r="A2916" s="34">
        <v>2989</v>
      </c>
      <c r="B2916" s="34">
        <v>73</v>
      </c>
      <c r="C2916" s="34" t="s">
        <v>578</v>
      </c>
      <c r="D2916" s="34">
        <v>11</v>
      </c>
      <c r="E2916" s="179">
        <v>43571</v>
      </c>
      <c r="F2916" s="190">
        <v>5203</v>
      </c>
      <c r="G2916" s="34">
        <v>8512</v>
      </c>
      <c r="H2916" s="180">
        <v>7367</v>
      </c>
      <c r="I2916" s="34"/>
      <c r="J2916" s="193"/>
      <c r="K2916" s="182" t="s">
        <v>414</v>
      </c>
      <c r="L2916" s="182"/>
      <c r="M2916" s="182"/>
      <c r="N2916" s="182"/>
    </row>
    <row r="2917" spans="1:14" ht="15.75" customHeight="1" x14ac:dyDescent="0.3">
      <c r="A2917" s="34">
        <v>2990</v>
      </c>
      <c r="B2917" s="34">
        <v>74</v>
      </c>
      <c r="C2917" s="34" t="s">
        <v>578</v>
      </c>
      <c r="D2917" s="34">
        <v>11</v>
      </c>
      <c r="E2917" s="179">
        <v>43571</v>
      </c>
      <c r="F2917" s="190">
        <v>5309</v>
      </c>
      <c r="G2917" s="34">
        <v>8653</v>
      </c>
      <c r="H2917" s="180">
        <v>7481</v>
      </c>
      <c r="I2917" s="34"/>
      <c r="J2917" s="193"/>
      <c r="K2917" s="182"/>
      <c r="L2917" s="182"/>
      <c r="M2917" s="182"/>
      <c r="N2917" s="182"/>
    </row>
    <row r="2918" spans="1:14" ht="15.75" customHeight="1" x14ac:dyDescent="0.3">
      <c r="A2918" s="34">
        <v>2991</v>
      </c>
      <c r="B2918" s="34">
        <v>75</v>
      </c>
      <c r="C2918" s="34" t="s">
        <v>584</v>
      </c>
      <c r="D2918" s="34">
        <v>11</v>
      </c>
      <c r="E2918" s="179">
        <v>43571</v>
      </c>
      <c r="F2918" s="190">
        <v>5226</v>
      </c>
      <c r="G2918" s="34">
        <v>9482</v>
      </c>
      <c r="H2918" s="180">
        <v>7796</v>
      </c>
      <c r="I2918" s="34"/>
      <c r="J2918" s="193"/>
      <c r="K2918" s="182" t="s">
        <v>414</v>
      </c>
      <c r="L2918" s="182"/>
      <c r="M2918" s="182"/>
      <c r="N2918" s="182"/>
    </row>
    <row r="2919" spans="1:14" ht="15.75" customHeight="1" x14ac:dyDescent="0.3">
      <c r="A2919" s="34">
        <v>2992</v>
      </c>
      <c r="B2919" s="34">
        <v>76</v>
      </c>
      <c r="C2919" s="34" t="s">
        <v>584</v>
      </c>
      <c r="D2919" s="34">
        <v>11</v>
      </c>
      <c r="E2919" s="179">
        <v>43571</v>
      </c>
      <c r="F2919" s="190">
        <v>5239</v>
      </c>
      <c r="G2919" s="34">
        <v>9751</v>
      </c>
      <c r="H2919" s="180">
        <v>7978</v>
      </c>
      <c r="I2919" s="34"/>
      <c r="J2919" s="193"/>
      <c r="K2919" s="182"/>
      <c r="L2919" s="182"/>
      <c r="M2919" s="182"/>
      <c r="N2919" s="182"/>
    </row>
    <row r="2920" spans="1:14" ht="15.75" customHeight="1" x14ac:dyDescent="0.3">
      <c r="A2920" s="34">
        <v>2993</v>
      </c>
      <c r="B2920" s="34">
        <v>77</v>
      </c>
      <c r="C2920" s="34" t="s">
        <v>585</v>
      </c>
      <c r="D2920" s="34">
        <v>11</v>
      </c>
      <c r="E2920" s="179">
        <v>43571</v>
      </c>
      <c r="F2920" s="190">
        <v>5212</v>
      </c>
      <c r="G2920" s="34">
        <v>6955</v>
      </c>
      <c r="H2920" s="180">
        <v>6618</v>
      </c>
      <c r="I2920" s="34"/>
      <c r="J2920" s="193"/>
      <c r="K2920" s="182" t="s">
        <v>13</v>
      </c>
      <c r="L2920" s="182"/>
      <c r="M2920" s="182"/>
      <c r="N2920" s="182"/>
    </row>
    <row r="2921" spans="1:14" ht="15.75" customHeight="1" x14ac:dyDescent="0.3">
      <c r="A2921" s="34">
        <v>2994</v>
      </c>
      <c r="B2921" s="34">
        <v>78</v>
      </c>
      <c r="C2921" s="34" t="s">
        <v>585</v>
      </c>
      <c r="D2921" s="34">
        <v>11</v>
      </c>
      <c r="E2921" s="179">
        <v>43571</v>
      </c>
      <c r="F2921" s="190">
        <v>5245</v>
      </c>
      <c r="G2921" s="34">
        <v>7106</v>
      </c>
      <c r="H2921" s="180">
        <v>6751</v>
      </c>
      <c r="I2921" s="34"/>
      <c r="J2921" s="193"/>
      <c r="K2921" s="182"/>
      <c r="L2921" s="182"/>
      <c r="M2921" s="182"/>
      <c r="N2921" s="182"/>
    </row>
    <row r="2922" spans="1:14" ht="15.75" customHeight="1" x14ac:dyDescent="0.3">
      <c r="A2922" s="34">
        <v>2995</v>
      </c>
      <c r="B2922" s="34">
        <v>79</v>
      </c>
      <c r="C2922" s="34" t="s">
        <v>596</v>
      </c>
      <c r="D2922" s="34">
        <v>11</v>
      </c>
      <c r="E2922" s="179">
        <v>43571</v>
      </c>
      <c r="F2922" s="190">
        <v>5242</v>
      </c>
      <c r="G2922" s="34">
        <v>8362</v>
      </c>
      <c r="H2922" s="180">
        <v>7205</v>
      </c>
      <c r="I2922" s="34"/>
      <c r="J2922" s="193"/>
      <c r="K2922" s="182">
        <v>0.5</v>
      </c>
      <c r="L2922" s="182"/>
      <c r="M2922" s="182"/>
      <c r="N2922" s="182"/>
    </row>
    <row r="2923" spans="1:14" ht="15.75" customHeight="1" x14ac:dyDescent="0.3">
      <c r="A2923" s="34">
        <v>2996</v>
      </c>
      <c r="B2923" s="34">
        <v>80</v>
      </c>
      <c r="C2923" s="34" t="s">
        <v>596</v>
      </c>
      <c r="D2923" s="34">
        <v>11</v>
      </c>
      <c r="E2923" s="179">
        <v>43571</v>
      </c>
      <c r="F2923" s="190">
        <v>5245</v>
      </c>
      <c r="G2923" s="34">
        <v>8510</v>
      </c>
      <c r="H2923" s="180">
        <v>7237</v>
      </c>
      <c r="I2923" s="34"/>
      <c r="J2923" s="193"/>
      <c r="K2923" s="182"/>
      <c r="L2923" s="182"/>
      <c r="M2923" s="182"/>
      <c r="N2923" s="182"/>
    </row>
    <row r="2924" spans="1:14" ht="15.75" customHeight="1" x14ac:dyDescent="0.3">
      <c r="A2924" s="34">
        <v>2997</v>
      </c>
      <c r="B2924" s="34">
        <v>81</v>
      </c>
      <c r="C2924" s="34" t="s">
        <v>626</v>
      </c>
      <c r="D2924" s="34">
        <v>11</v>
      </c>
      <c r="E2924" s="179">
        <v>43571</v>
      </c>
      <c r="F2924" s="190">
        <v>5180</v>
      </c>
      <c r="G2924" s="34">
        <v>8487</v>
      </c>
      <c r="H2924" s="180">
        <v>7330</v>
      </c>
      <c r="I2924" s="34"/>
      <c r="J2924" s="193"/>
      <c r="K2924" s="182">
        <v>0.25</v>
      </c>
      <c r="L2924" s="182"/>
      <c r="M2924" s="182"/>
      <c r="N2924" s="182"/>
    </row>
    <row r="2925" spans="1:14" ht="15.75" customHeight="1" x14ac:dyDescent="0.3">
      <c r="A2925" s="34">
        <v>2998</v>
      </c>
      <c r="B2925" s="34">
        <v>82</v>
      </c>
      <c r="C2925" s="34" t="s">
        <v>626</v>
      </c>
      <c r="D2925" s="34">
        <v>11</v>
      </c>
      <c r="E2925" s="179">
        <v>43571</v>
      </c>
      <c r="F2925" s="190">
        <v>5194</v>
      </c>
      <c r="G2925" s="34">
        <v>8715</v>
      </c>
      <c r="H2925" s="180">
        <v>7478</v>
      </c>
      <c r="I2925" s="34"/>
      <c r="J2925" s="193"/>
      <c r="K2925" s="182"/>
      <c r="L2925" s="182"/>
      <c r="M2925" s="182"/>
      <c r="N2925" s="182"/>
    </row>
    <row r="2926" spans="1:14" ht="15.75" customHeight="1" x14ac:dyDescent="0.3">
      <c r="A2926" s="34">
        <v>2999</v>
      </c>
      <c r="B2926" s="34">
        <v>83</v>
      </c>
      <c r="C2926" s="34" t="s">
        <v>635</v>
      </c>
      <c r="D2926" s="34">
        <v>11</v>
      </c>
      <c r="E2926" s="179">
        <v>43571</v>
      </c>
      <c r="F2926" s="190">
        <v>5294</v>
      </c>
      <c r="G2926" s="34">
        <v>7772</v>
      </c>
      <c r="H2926" s="180">
        <v>6553</v>
      </c>
      <c r="I2926" s="34"/>
      <c r="J2926" s="195"/>
      <c r="K2926" s="182">
        <v>0.25</v>
      </c>
      <c r="L2926" s="182"/>
      <c r="M2926" s="182"/>
      <c r="N2926" s="182"/>
    </row>
    <row r="2927" spans="1:14" ht="15.75" customHeight="1" x14ac:dyDescent="0.3">
      <c r="A2927" s="34">
        <v>3000</v>
      </c>
      <c r="B2927" s="34">
        <v>84</v>
      </c>
      <c r="C2927" s="34" t="s">
        <v>635</v>
      </c>
      <c r="D2927" s="34">
        <v>11</v>
      </c>
      <c r="E2927" s="179">
        <v>43571</v>
      </c>
      <c r="F2927" s="190">
        <v>5375</v>
      </c>
      <c r="G2927" s="34">
        <v>7782</v>
      </c>
      <c r="H2927" s="180">
        <v>6601</v>
      </c>
      <c r="I2927" s="34"/>
      <c r="J2927" s="193"/>
      <c r="K2927" s="182"/>
      <c r="L2927" s="182"/>
      <c r="M2927" s="182"/>
      <c r="N2927" s="182"/>
    </row>
    <row r="2928" spans="1:14" ht="15.75" customHeight="1" x14ac:dyDescent="0.3">
      <c r="A2928" s="34">
        <v>3001</v>
      </c>
      <c r="B2928" s="34">
        <v>85</v>
      </c>
      <c r="C2928" s="34" t="s">
        <v>644</v>
      </c>
      <c r="D2928" s="34">
        <v>11</v>
      </c>
      <c r="E2928" s="179">
        <v>43571</v>
      </c>
      <c r="F2928" s="190">
        <v>5253</v>
      </c>
      <c r="G2928" s="34">
        <v>8920</v>
      </c>
      <c r="H2928" s="180">
        <v>7531</v>
      </c>
      <c r="I2928" s="34"/>
      <c r="J2928" s="193"/>
      <c r="K2928" s="182">
        <v>0.5</v>
      </c>
      <c r="L2928" s="182"/>
      <c r="M2928" s="182"/>
      <c r="N2928" s="182"/>
    </row>
    <row r="2929" spans="1:14" ht="15.75" customHeight="1" x14ac:dyDescent="0.3">
      <c r="A2929" s="34">
        <v>3002</v>
      </c>
      <c r="B2929" s="34">
        <v>86</v>
      </c>
      <c r="C2929" s="34" t="s">
        <v>644</v>
      </c>
      <c r="D2929" s="34">
        <v>11</v>
      </c>
      <c r="E2929" s="179">
        <v>43571</v>
      </c>
      <c r="F2929" s="190">
        <v>5281</v>
      </c>
      <c r="G2929" s="34">
        <v>8785</v>
      </c>
      <c r="H2929" s="180">
        <v>7456</v>
      </c>
      <c r="I2929" s="34"/>
      <c r="J2929" s="193"/>
      <c r="K2929" s="182"/>
      <c r="L2929" s="182"/>
      <c r="M2929" s="182"/>
      <c r="N2929" s="182"/>
    </row>
    <row r="2930" spans="1:14" ht="15.75" customHeight="1" x14ac:dyDescent="0.3">
      <c r="A2930" s="34">
        <v>3003</v>
      </c>
      <c r="B2930" s="34">
        <v>87</v>
      </c>
      <c r="C2930" s="34" t="s">
        <v>647</v>
      </c>
      <c r="D2930" s="34">
        <v>11</v>
      </c>
      <c r="E2930" s="179">
        <v>43571</v>
      </c>
      <c r="F2930" s="190">
        <v>5250</v>
      </c>
      <c r="G2930" s="34">
        <v>9595</v>
      </c>
      <c r="H2930" s="180">
        <v>7848</v>
      </c>
      <c r="I2930" s="34"/>
      <c r="J2930" s="193"/>
      <c r="K2930" s="182">
        <v>0.5</v>
      </c>
      <c r="L2930" s="182"/>
      <c r="M2930" s="182"/>
      <c r="N2930" s="182"/>
    </row>
    <row r="2931" spans="1:14" ht="15.75" customHeight="1" x14ac:dyDescent="0.3">
      <c r="A2931" s="34">
        <v>3004</v>
      </c>
      <c r="B2931" s="34">
        <v>88</v>
      </c>
      <c r="C2931" s="34" t="s">
        <v>647</v>
      </c>
      <c r="D2931" s="34">
        <v>11</v>
      </c>
      <c r="E2931" s="179">
        <v>43571</v>
      </c>
      <c r="F2931" s="190">
        <v>5241</v>
      </c>
      <c r="G2931" s="34">
        <v>9597</v>
      </c>
      <c r="H2931" s="180">
        <v>7886</v>
      </c>
      <c r="I2931" s="34"/>
      <c r="J2931" s="193"/>
      <c r="K2931" s="182"/>
      <c r="L2931" s="182"/>
      <c r="M2931" s="182"/>
      <c r="N2931" s="182"/>
    </row>
    <row r="2932" spans="1:14" ht="15.75" customHeight="1" x14ac:dyDescent="0.3">
      <c r="A2932" s="34">
        <v>3005</v>
      </c>
      <c r="B2932" s="34">
        <v>89</v>
      </c>
      <c r="C2932" s="34" t="s">
        <v>659</v>
      </c>
      <c r="D2932" s="34">
        <v>11</v>
      </c>
      <c r="E2932" s="179">
        <v>43571</v>
      </c>
      <c r="F2932" s="190">
        <v>5188</v>
      </c>
      <c r="G2932" s="34">
        <v>7769</v>
      </c>
      <c r="H2932" s="180">
        <v>6940</v>
      </c>
      <c r="I2932" s="34"/>
      <c r="J2932" s="193"/>
      <c r="K2932" s="182" t="s">
        <v>414</v>
      </c>
      <c r="L2932" s="182"/>
      <c r="M2932" s="182"/>
      <c r="N2932" s="182"/>
    </row>
    <row r="2933" spans="1:14" ht="15.75" customHeight="1" x14ac:dyDescent="0.3">
      <c r="A2933" s="34">
        <v>3006</v>
      </c>
      <c r="B2933" s="34">
        <v>90</v>
      </c>
      <c r="C2933" s="34" t="s">
        <v>659</v>
      </c>
      <c r="D2933" s="34">
        <v>11</v>
      </c>
      <c r="E2933" s="179">
        <v>43571</v>
      </c>
      <c r="F2933" s="190">
        <v>5202</v>
      </c>
      <c r="G2933" s="34">
        <v>7932</v>
      </c>
      <c r="H2933" s="180">
        <v>7077</v>
      </c>
      <c r="I2933" s="34"/>
      <c r="J2933" s="193"/>
      <c r="K2933" s="182"/>
      <c r="L2933" s="182"/>
      <c r="M2933" s="182"/>
      <c r="N2933" s="182"/>
    </row>
    <row r="2934" spans="1:14" ht="15.75" customHeight="1" x14ac:dyDescent="0.3">
      <c r="A2934" s="34">
        <v>3007</v>
      </c>
      <c r="B2934" s="34">
        <v>91</v>
      </c>
      <c r="C2934" s="34" t="s">
        <v>660</v>
      </c>
      <c r="D2934" s="34">
        <v>11</v>
      </c>
      <c r="E2934" s="179">
        <v>43571</v>
      </c>
      <c r="F2934" s="190">
        <v>5252</v>
      </c>
      <c r="G2934" s="34">
        <v>8084</v>
      </c>
      <c r="H2934" s="180">
        <v>7106</v>
      </c>
      <c r="I2934" s="34"/>
      <c r="J2934" s="193"/>
      <c r="K2934" s="182" t="s">
        <v>414</v>
      </c>
      <c r="L2934" s="182"/>
      <c r="M2934" s="182"/>
      <c r="N2934" s="182"/>
    </row>
    <row r="2935" spans="1:14" ht="15.75" customHeight="1" x14ac:dyDescent="0.3">
      <c r="A2935" s="34">
        <v>3008</v>
      </c>
      <c r="B2935" s="34">
        <v>92</v>
      </c>
      <c r="C2935" s="34" t="s">
        <v>660</v>
      </c>
      <c r="D2935" s="34">
        <v>11</v>
      </c>
      <c r="E2935" s="179">
        <v>43571</v>
      </c>
      <c r="F2935" s="190">
        <v>5241</v>
      </c>
      <c r="G2935" s="34">
        <v>7956</v>
      </c>
      <c r="H2935" s="180">
        <v>7059</v>
      </c>
      <c r="I2935" s="34"/>
      <c r="J2935" s="193"/>
      <c r="K2935" s="182"/>
      <c r="L2935" s="182"/>
      <c r="M2935" s="182"/>
      <c r="N2935" s="182"/>
    </row>
    <row r="2936" spans="1:14" ht="15.75" customHeight="1" x14ac:dyDescent="0.3">
      <c r="A2936" s="34">
        <v>3009</v>
      </c>
      <c r="B2936" s="34">
        <v>93</v>
      </c>
      <c r="C2936" s="34" t="s">
        <v>662</v>
      </c>
      <c r="D2936" s="34">
        <v>11</v>
      </c>
      <c r="E2936" s="179">
        <v>43571</v>
      </c>
      <c r="F2936" s="190">
        <v>5234</v>
      </c>
      <c r="G2936" s="34">
        <v>8769</v>
      </c>
      <c r="H2936" s="180">
        <v>7528</v>
      </c>
      <c r="I2936" s="34"/>
      <c r="J2936" s="193"/>
      <c r="K2936" s="182" t="s">
        <v>13</v>
      </c>
      <c r="L2936" s="182"/>
      <c r="M2936" s="182"/>
      <c r="N2936" s="182"/>
    </row>
    <row r="2937" spans="1:14" ht="15.75" customHeight="1" x14ac:dyDescent="0.3">
      <c r="A2937" s="34">
        <v>3010</v>
      </c>
      <c r="B2937" s="34">
        <v>94</v>
      </c>
      <c r="C2937" s="34" t="s">
        <v>662</v>
      </c>
      <c r="D2937" s="34">
        <v>11</v>
      </c>
      <c r="E2937" s="179">
        <v>43571</v>
      </c>
      <c r="F2937" s="190">
        <v>5218</v>
      </c>
      <c r="G2937" s="34">
        <v>8692</v>
      </c>
      <c r="H2937" s="180">
        <v>7464</v>
      </c>
      <c r="I2937" s="34"/>
      <c r="J2937" s="193"/>
      <c r="K2937" s="182"/>
      <c r="L2937" s="182"/>
      <c r="M2937" s="182"/>
      <c r="N2937" s="182"/>
    </row>
    <row r="2938" spans="1:14" ht="15.75" customHeight="1" x14ac:dyDescent="0.3">
      <c r="A2938" s="34">
        <v>3011</v>
      </c>
      <c r="B2938" s="34">
        <v>95</v>
      </c>
      <c r="C2938" s="34" t="s">
        <v>664</v>
      </c>
      <c r="D2938" s="34">
        <v>11</v>
      </c>
      <c r="E2938" s="179">
        <v>43571</v>
      </c>
      <c r="F2938" s="190">
        <v>5232</v>
      </c>
      <c r="G2938" s="34">
        <v>7858</v>
      </c>
      <c r="H2938" s="180">
        <v>7267</v>
      </c>
      <c r="I2938" s="34"/>
      <c r="J2938" s="195"/>
      <c r="K2938" s="182" t="s">
        <v>13</v>
      </c>
      <c r="L2938" s="182"/>
      <c r="M2938" s="182"/>
      <c r="N2938" s="182"/>
    </row>
    <row r="2939" spans="1:14" ht="15.75" customHeight="1" x14ac:dyDescent="0.3">
      <c r="A2939" s="34">
        <v>3012</v>
      </c>
      <c r="B2939" s="34">
        <v>96</v>
      </c>
      <c r="C2939" s="34" t="s">
        <v>664</v>
      </c>
      <c r="D2939" s="34">
        <v>11</v>
      </c>
      <c r="E2939" s="179">
        <v>43571</v>
      </c>
      <c r="F2939" s="190">
        <v>5242</v>
      </c>
      <c r="G2939" s="34">
        <v>7946</v>
      </c>
      <c r="H2939" s="180">
        <v>7332</v>
      </c>
      <c r="I2939" s="34"/>
      <c r="J2939" s="193"/>
      <c r="K2939" s="182"/>
      <c r="L2939" s="182"/>
      <c r="M2939" s="182"/>
      <c r="N2939" s="182"/>
    </row>
    <row r="2940" spans="1:14" ht="15.75" customHeight="1" x14ac:dyDescent="0.3">
      <c r="A2940" s="34">
        <v>3013</v>
      </c>
      <c r="B2940" s="34">
        <v>97</v>
      </c>
      <c r="C2940" s="34" t="s">
        <v>665</v>
      </c>
      <c r="D2940" s="34">
        <v>11</v>
      </c>
      <c r="E2940" s="179">
        <v>43571</v>
      </c>
      <c r="F2940" s="190">
        <v>5287</v>
      </c>
      <c r="G2940" s="34">
        <v>7337</v>
      </c>
      <c r="H2940" s="180">
        <v>6793</v>
      </c>
      <c r="I2940" s="34"/>
      <c r="J2940" s="193"/>
      <c r="K2940" s="182" t="s">
        <v>13</v>
      </c>
      <c r="L2940" s="182"/>
      <c r="M2940" s="182"/>
      <c r="N2940" s="182"/>
    </row>
    <row r="2941" spans="1:14" ht="15.75" customHeight="1" x14ac:dyDescent="0.3">
      <c r="A2941" s="34">
        <v>3014</v>
      </c>
      <c r="B2941" s="34">
        <v>98</v>
      </c>
      <c r="C2941" s="34" t="s">
        <v>665</v>
      </c>
      <c r="D2941" s="34">
        <v>11</v>
      </c>
      <c r="E2941" s="179">
        <v>43571</v>
      </c>
      <c r="F2941" s="190">
        <v>5252</v>
      </c>
      <c r="G2941" s="34">
        <v>7361</v>
      </c>
      <c r="H2941" s="180">
        <v>6800</v>
      </c>
      <c r="I2941" s="34"/>
      <c r="J2941" s="193"/>
      <c r="K2941" s="182"/>
      <c r="L2941" s="182"/>
      <c r="M2941" s="182"/>
      <c r="N2941" s="182"/>
    </row>
    <row r="2942" spans="1:14" ht="15.75" customHeight="1" x14ac:dyDescent="0.3">
      <c r="A2942" s="34">
        <v>3015</v>
      </c>
      <c r="B2942" s="34">
        <v>99</v>
      </c>
      <c r="C2942" s="34" t="s">
        <v>677</v>
      </c>
      <c r="D2942" s="34">
        <v>11</v>
      </c>
      <c r="E2942" s="179">
        <v>43571</v>
      </c>
      <c r="F2942" s="190">
        <v>5182</v>
      </c>
      <c r="G2942" s="34">
        <v>8610</v>
      </c>
      <c r="H2942" s="180">
        <v>7211</v>
      </c>
      <c r="I2942" s="34"/>
      <c r="J2942" s="193"/>
      <c r="K2942" s="182">
        <v>0.25</v>
      </c>
      <c r="L2942" s="182"/>
      <c r="M2942" s="182"/>
      <c r="N2942" s="182"/>
    </row>
    <row r="2943" spans="1:14" ht="15.75" customHeight="1" x14ac:dyDescent="0.3">
      <c r="A2943" s="34">
        <v>3016</v>
      </c>
      <c r="B2943" s="34">
        <v>100</v>
      </c>
      <c r="C2943" s="34" t="s">
        <v>677</v>
      </c>
      <c r="D2943" s="34">
        <v>11</v>
      </c>
      <c r="E2943" s="179">
        <v>43571</v>
      </c>
      <c r="F2943" s="190">
        <v>5209</v>
      </c>
      <c r="G2943" s="34">
        <v>8462</v>
      </c>
      <c r="H2943" s="180">
        <v>7151</v>
      </c>
      <c r="I2943" s="34"/>
      <c r="J2943" s="193"/>
      <c r="K2943" s="182"/>
      <c r="L2943" s="182"/>
      <c r="M2943" s="182"/>
      <c r="N2943" s="182"/>
    </row>
    <row r="2944" spans="1:14" ht="15.75" customHeight="1" x14ac:dyDescent="0.3">
      <c r="A2944" s="34">
        <v>3017</v>
      </c>
      <c r="B2944" s="34">
        <v>101</v>
      </c>
      <c r="C2944" s="34" t="s">
        <v>678</v>
      </c>
      <c r="D2944" s="34">
        <v>11</v>
      </c>
      <c r="E2944" s="179">
        <v>43571</v>
      </c>
      <c r="F2944" s="190">
        <v>5208</v>
      </c>
      <c r="G2944" s="34">
        <v>8326</v>
      </c>
      <c r="H2944" s="180">
        <v>7090</v>
      </c>
      <c r="I2944" s="34"/>
      <c r="J2944" s="193"/>
      <c r="K2944" s="182">
        <v>0.25</v>
      </c>
      <c r="L2944" s="182"/>
      <c r="M2944" s="182"/>
      <c r="N2944" s="182"/>
    </row>
    <row r="2945" spans="1:14" ht="15.75" customHeight="1" x14ac:dyDescent="0.3">
      <c r="A2945" s="34">
        <v>3018</v>
      </c>
      <c r="B2945" s="34">
        <v>102</v>
      </c>
      <c r="C2945" s="34" t="s">
        <v>678</v>
      </c>
      <c r="D2945" s="34">
        <v>11</v>
      </c>
      <c r="E2945" s="179">
        <v>43571</v>
      </c>
      <c r="F2945" s="190">
        <v>5224</v>
      </c>
      <c r="G2945" s="34">
        <v>8278</v>
      </c>
      <c r="H2945" s="180">
        <v>7062</v>
      </c>
      <c r="I2945" s="34"/>
      <c r="J2945" s="193"/>
      <c r="K2945" s="182"/>
      <c r="L2945" s="182"/>
      <c r="M2945" s="182"/>
      <c r="N2945" s="182"/>
    </row>
    <row r="2946" spans="1:14" ht="15.75" customHeight="1" x14ac:dyDescent="0.3">
      <c r="A2946" s="34">
        <v>3019</v>
      </c>
      <c r="B2946" s="34">
        <v>103</v>
      </c>
      <c r="C2946" s="34" t="s">
        <v>679</v>
      </c>
      <c r="D2946" s="34">
        <v>11</v>
      </c>
      <c r="E2946" s="179">
        <v>43571</v>
      </c>
      <c r="F2946" s="190">
        <v>5213</v>
      </c>
      <c r="G2946" s="34">
        <v>8109</v>
      </c>
      <c r="H2946" s="180">
        <v>7331</v>
      </c>
      <c r="I2946" s="34"/>
      <c r="J2946" s="193"/>
      <c r="K2946" s="182" t="s">
        <v>13</v>
      </c>
      <c r="L2946" s="182"/>
      <c r="M2946" s="182"/>
      <c r="N2946" s="182"/>
    </row>
    <row r="2947" spans="1:14" ht="15.75" customHeight="1" x14ac:dyDescent="0.3">
      <c r="A2947" s="34">
        <v>3020</v>
      </c>
      <c r="B2947" s="34">
        <v>104</v>
      </c>
      <c r="C2947" s="34" t="s">
        <v>679</v>
      </c>
      <c r="D2947" s="34">
        <v>11</v>
      </c>
      <c r="E2947" s="179">
        <v>43571</v>
      </c>
      <c r="F2947" s="190">
        <v>5257</v>
      </c>
      <c r="G2947" s="34">
        <v>8608</v>
      </c>
      <c r="H2947" s="180">
        <v>7664</v>
      </c>
      <c r="I2947" s="34"/>
      <c r="J2947" s="193"/>
      <c r="K2947" s="182"/>
      <c r="L2947" s="182"/>
      <c r="M2947" s="182"/>
      <c r="N2947" s="182"/>
    </row>
    <row r="2948" spans="1:14" ht="15.75" customHeight="1" x14ac:dyDescent="0.3">
      <c r="A2948" s="34">
        <v>3021</v>
      </c>
      <c r="B2948" s="34">
        <v>105</v>
      </c>
      <c r="C2948" s="34" t="s">
        <v>685</v>
      </c>
      <c r="D2948" s="34">
        <v>11</v>
      </c>
      <c r="E2948" s="179">
        <v>43571</v>
      </c>
      <c r="F2948" s="190">
        <v>5251</v>
      </c>
      <c r="G2948" s="34">
        <v>8262</v>
      </c>
      <c r="H2948" s="180">
        <v>7111</v>
      </c>
      <c r="I2948" s="34"/>
      <c r="J2948" s="193"/>
      <c r="K2948" s="182" t="s">
        <v>414</v>
      </c>
      <c r="L2948" s="182"/>
      <c r="M2948" s="182"/>
      <c r="N2948" s="182"/>
    </row>
    <row r="2949" spans="1:14" ht="15.75" customHeight="1" x14ac:dyDescent="0.3">
      <c r="A2949" s="34">
        <v>3022</v>
      </c>
      <c r="B2949" s="34">
        <v>106</v>
      </c>
      <c r="C2949" s="34" t="s">
        <v>685</v>
      </c>
      <c r="D2949" s="34">
        <v>11</v>
      </c>
      <c r="E2949" s="179">
        <v>43571</v>
      </c>
      <c r="F2949" s="190">
        <v>5219</v>
      </c>
      <c r="G2949" s="34">
        <v>8369</v>
      </c>
      <c r="H2949" s="180">
        <v>7148</v>
      </c>
      <c r="I2949" s="34"/>
      <c r="J2949" s="193"/>
      <c r="K2949" s="182"/>
      <c r="L2949" s="182"/>
      <c r="M2949" s="182"/>
      <c r="N2949" s="182"/>
    </row>
    <row r="2950" spans="1:14" ht="15.75" customHeight="1" x14ac:dyDescent="0.3">
      <c r="A2950" s="34">
        <v>3023</v>
      </c>
      <c r="B2950" s="34">
        <v>107</v>
      </c>
      <c r="C2950" s="34" t="s">
        <v>686</v>
      </c>
      <c r="D2950" s="34">
        <v>11</v>
      </c>
      <c r="E2950" s="179">
        <v>43571</v>
      </c>
      <c r="F2950" s="190">
        <v>5226</v>
      </c>
      <c r="G2950" s="34">
        <v>8704</v>
      </c>
      <c r="H2950" s="180">
        <v>7378</v>
      </c>
      <c r="I2950" s="34"/>
      <c r="J2950" s="195"/>
      <c r="K2950" s="182">
        <v>0.5</v>
      </c>
      <c r="L2950" s="182"/>
      <c r="M2950" s="182"/>
      <c r="N2950" s="182"/>
    </row>
    <row r="2951" spans="1:14" ht="15.75" customHeight="1" x14ac:dyDescent="0.3">
      <c r="A2951" s="34">
        <v>3024</v>
      </c>
      <c r="B2951" s="34">
        <v>108</v>
      </c>
      <c r="C2951" s="34" t="s">
        <v>686</v>
      </c>
      <c r="D2951" s="34">
        <v>11</v>
      </c>
      <c r="E2951" s="179">
        <v>43571</v>
      </c>
      <c r="F2951" s="190">
        <v>5274</v>
      </c>
      <c r="G2951" s="34">
        <v>8746</v>
      </c>
      <c r="H2951" s="180">
        <v>7440</v>
      </c>
      <c r="I2951" s="34"/>
      <c r="J2951" s="193"/>
      <c r="K2951" s="182"/>
      <c r="L2951" s="182"/>
      <c r="M2951" s="182"/>
      <c r="N2951" s="182"/>
    </row>
    <row r="2952" spans="1:14" ht="15.75" customHeight="1" x14ac:dyDescent="0.3">
      <c r="A2952" s="34">
        <v>3025</v>
      </c>
      <c r="B2952" s="34">
        <v>109</v>
      </c>
      <c r="C2952" s="34" t="s">
        <v>689</v>
      </c>
      <c r="D2952" s="34">
        <v>11</v>
      </c>
      <c r="E2952" s="179">
        <v>43571</v>
      </c>
      <c r="F2952" s="190">
        <v>5191</v>
      </c>
      <c r="G2952" s="34">
        <v>8221</v>
      </c>
      <c r="H2952" s="180">
        <v>6948</v>
      </c>
      <c r="I2952" s="34"/>
      <c r="J2952" s="193"/>
      <c r="K2952" s="182">
        <v>0.25</v>
      </c>
      <c r="L2952" s="182"/>
      <c r="M2952" s="182"/>
      <c r="N2952" s="182"/>
    </row>
    <row r="2953" spans="1:14" ht="15.75" customHeight="1" x14ac:dyDescent="0.3">
      <c r="A2953" s="34">
        <v>3026</v>
      </c>
      <c r="B2953" s="34">
        <v>110</v>
      </c>
      <c r="C2953" s="34" t="s">
        <v>689</v>
      </c>
      <c r="D2953" s="34">
        <v>11</v>
      </c>
      <c r="E2953" s="179">
        <v>43571</v>
      </c>
      <c r="F2953" s="190">
        <v>5243</v>
      </c>
      <c r="G2953" s="34">
        <v>8010</v>
      </c>
      <c r="H2953" s="180">
        <v>6894</v>
      </c>
      <c r="I2953" s="34"/>
      <c r="J2953" s="193"/>
      <c r="K2953" s="182"/>
      <c r="L2953" s="182"/>
      <c r="M2953" s="182"/>
      <c r="N2953" s="182"/>
    </row>
    <row r="2954" spans="1:14" ht="15.75" customHeight="1" x14ac:dyDescent="0.3">
      <c r="A2954" s="34">
        <v>3027</v>
      </c>
      <c r="B2954" s="34">
        <v>111</v>
      </c>
      <c r="C2954" s="34" t="s">
        <v>692</v>
      </c>
      <c r="D2954" s="34">
        <v>11</v>
      </c>
      <c r="E2954" s="179">
        <v>43571</v>
      </c>
      <c r="F2954" s="190">
        <v>5213</v>
      </c>
      <c r="G2954" s="34">
        <v>7191</v>
      </c>
      <c r="H2954" s="180">
        <v>6606</v>
      </c>
      <c r="I2954" s="34"/>
      <c r="J2954" s="193"/>
      <c r="K2954" s="182" t="s">
        <v>13</v>
      </c>
      <c r="L2954" s="182"/>
      <c r="M2954" s="182"/>
      <c r="N2954" s="182"/>
    </row>
    <row r="2955" spans="1:14" ht="15.75" customHeight="1" x14ac:dyDescent="0.3">
      <c r="A2955" s="34">
        <v>3028</v>
      </c>
      <c r="B2955" s="34">
        <v>112</v>
      </c>
      <c r="C2955" s="34" t="s">
        <v>692</v>
      </c>
      <c r="D2955" s="34">
        <v>11</v>
      </c>
      <c r="E2955" s="179">
        <v>43571</v>
      </c>
      <c r="F2955" s="190">
        <v>5197</v>
      </c>
      <c r="G2955" s="34">
        <v>7476</v>
      </c>
      <c r="H2955" s="180">
        <v>6773</v>
      </c>
      <c r="I2955" s="34"/>
      <c r="J2955" s="193"/>
      <c r="K2955" s="182"/>
      <c r="L2955" s="182"/>
      <c r="M2955" s="182"/>
      <c r="N2955" s="182"/>
    </row>
    <row r="2956" spans="1:14" ht="15.75" customHeight="1" x14ac:dyDescent="0.3">
      <c r="A2956" s="34">
        <v>3029</v>
      </c>
      <c r="B2956" s="34">
        <v>113</v>
      </c>
      <c r="C2956" s="34" t="s">
        <v>693</v>
      </c>
      <c r="D2956" s="34">
        <v>11</v>
      </c>
      <c r="E2956" s="179">
        <v>43571</v>
      </c>
      <c r="F2956" s="190">
        <v>5283</v>
      </c>
      <c r="G2956" s="34">
        <v>9985</v>
      </c>
      <c r="H2956" s="180">
        <v>8154</v>
      </c>
      <c r="I2956" s="34"/>
      <c r="J2956" s="193"/>
      <c r="K2956" s="182">
        <v>0.25</v>
      </c>
      <c r="L2956" s="182"/>
      <c r="M2956" s="182"/>
      <c r="N2956" s="182"/>
    </row>
    <row r="2957" spans="1:14" ht="15.75" customHeight="1" x14ac:dyDescent="0.3">
      <c r="A2957" s="34">
        <v>3030</v>
      </c>
      <c r="B2957" s="34">
        <v>114</v>
      </c>
      <c r="C2957" s="34" t="s">
        <v>693</v>
      </c>
      <c r="D2957" s="34">
        <v>11</v>
      </c>
      <c r="E2957" s="179">
        <v>43571</v>
      </c>
      <c r="F2957" s="190">
        <v>5247</v>
      </c>
      <c r="G2957" s="34">
        <v>9465</v>
      </c>
      <c r="H2957" s="180">
        <v>7841</v>
      </c>
      <c r="I2957" s="34"/>
      <c r="J2957" s="193"/>
      <c r="K2957" s="182"/>
      <c r="L2957" s="182"/>
      <c r="M2957" s="182"/>
      <c r="N2957" s="182"/>
    </row>
    <row r="2958" spans="1:14" ht="15.75" customHeight="1" x14ac:dyDescent="0.3">
      <c r="A2958" s="34">
        <v>3031</v>
      </c>
      <c r="B2958" s="34">
        <v>115</v>
      </c>
      <c r="C2958" s="34" t="s">
        <v>696</v>
      </c>
      <c r="D2958" s="34">
        <v>11</v>
      </c>
      <c r="E2958" s="179">
        <v>43571</v>
      </c>
      <c r="F2958" s="190">
        <v>5260</v>
      </c>
      <c r="G2958" s="34">
        <v>8384</v>
      </c>
      <c r="H2958" s="180">
        <v>7180</v>
      </c>
      <c r="I2958" s="34"/>
      <c r="J2958" s="193"/>
      <c r="K2958" s="182">
        <v>0.25</v>
      </c>
      <c r="L2958" s="182"/>
      <c r="M2958" s="182"/>
      <c r="N2958" s="182"/>
    </row>
    <row r="2959" spans="1:14" ht="15.75" customHeight="1" x14ac:dyDescent="0.3">
      <c r="A2959" s="34">
        <v>3032</v>
      </c>
      <c r="B2959" s="34">
        <v>116</v>
      </c>
      <c r="C2959" s="34" t="s">
        <v>696</v>
      </c>
      <c r="D2959" s="34">
        <v>11</v>
      </c>
      <c r="E2959" s="179">
        <v>43571</v>
      </c>
      <c r="F2959" s="190">
        <v>5263</v>
      </c>
      <c r="G2959" s="34">
        <v>8364</v>
      </c>
      <c r="H2959" s="180">
        <v>7170</v>
      </c>
      <c r="I2959" s="34"/>
      <c r="J2959" s="193"/>
      <c r="K2959" s="182"/>
      <c r="L2959" s="182"/>
      <c r="M2959" s="182"/>
      <c r="N2959" s="182"/>
    </row>
    <row r="2960" spans="1:14" ht="15.75" customHeight="1" x14ac:dyDescent="0.3">
      <c r="A2960" s="34">
        <v>3033</v>
      </c>
      <c r="B2960" s="34">
        <v>117</v>
      </c>
      <c r="C2960" s="34" t="s">
        <v>706</v>
      </c>
      <c r="D2960" s="34">
        <v>11</v>
      </c>
      <c r="E2960" s="179">
        <v>43571</v>
      </c>
      <c r="F2960" s="190">
        <v>5221</v>
      </c>
      <c r="G2960" s="34">
        <v>8821</v>
      </c>
      <c r="H2960" s="180">
        <v>6948</v>
      </c>
      <c r="I2960" s="34"/>
      <c r="J2960" s="193"/>
      <c r="K2960" s="182">
        <v>0.25</v>
      </c>
      <c r="L2960" s="182"/>
      <c r="M2960" s="182"/>
      <c r="N2960" s="182"/>
    </row>
    <row r="2961" spans="1:14" ht="15.75" customHeight="1" x14ac:dyDescent="0.3">
      <c r="A2961" s="34">
        <v>3034</v>
      </c>
      <c r="B2961" s="34">
        <v>118</v>
      </c>
      <c r="C2961" s="34" t="s">
        <v>706</v>
      </c>
      <c r="D2961" s="34">
        <v>11</v>
      </c>
      <c r="E2961" s="179">
        <v>43571</v>
      </c>
      <c r="F2961" s="190">
        <v>5249</v>
      </c>
      <c r="G2961" s="34">
        <v>8577</v>
      </c>
      <c r="H2961" s="180">
        <v>6869</v>
      </c>
      <c r="I2961" s="34"/>
      <c r="J2961" s="193"/>
      <c r="K2961" s="182"/>
      <c r="L2961" s="182"/>
      <c r="M2961" s="182"/>
      <c r="N2961" s="182"/>
    </row>
    <row r="2962" spans="1:14" ht="15.75" customHeight="1" x14ac:dyDescent="0.3">
      <c r="A2962" s="34">
        <v>3035</v>
      </c>
      <c r="B2962" s="34">
        <v>119</v>
      </c>
      <c r="C2962" s="34" t="s">
        <v>717</v>
      </c>
      <c r="D2962" s="34">
        <v>11</v>
      </c>
      <c r="E2962" s="179">
        <v>43571</v>
      </c>
      <c r="F2962" s="190">
        <v>5212</v>
      </c>
      <c r="G2962" s="34">
        <v>9557</v>
      </c>
      <c r="H2962" s="180">
        <v>7825</v>
      </c>
      <c r="I2962" s="34"/>
      <c r="J2962" s="195"/>
      <c r="K2962" s="182">
        <v>0.25</v>
      </c>
      <c r="L2962" s="182"/>
      <c r="M2962" s="182"/>
      <c r="N2962" s="182"/>
    </row>
    <row r="2963" spans="1:14" ht="15.75" customHeight="1" x14ac:dyDescent="0.3">
      <c r="A2963" s="34">
        <v>3036</v>
      </c>
      <c r="B2963" s="34">
        <v>120</v>
      </c>
      <c r="C2963" s="34" t="s">
        <v>717</v>
      </c>
      <c r="D2963" s="34">
        <v>11</v>
      </c>
      <c r="E2963" s="179">
        <v>43571</v>
      </c>
      <c r="F2963" s="190">
        <v>5196</v>
      </c>
      <c r="G2963" s="34">
        <v>9491</v>
      </c>
      <c r="H2963" s="180">
        <v>7770</v>
      </c>
      <c r="I2963" s="34"/>
      <c r="J2963" s="193"/>
      <c r="K2963" s="182"/>
      <c r="L2963" s="182"/>
      <c r="M2963" s="182"/>
      <c r="N2963" s="182"/>
    </row>
    <row r="2964" spans="1:14" ht="15.75" customHeight="1" x14ac:dyDescent="0.3">
      <c r="A2964" s="34">
        <v>3037</v>
      </c>
      <c r="B2964" s="34">
        <v>121</v>
      </c>
      <c r="C2964" s="34" t="s">
        <v>719</v>
      </c>
      <c r="D2964" s="34">
        <v>11</v>
      </c>
      <c r="E2964" s="179">
        <v>43571</v>
      </c>
      <c r="F2964" s="190">
        <v>5262</v>
      </c>
      <c r="G2964" s="34">
        <v>7391</v>
      </c>
      <c r="H2964" s="180">
        <v>6659</v>
      </c>
      <c r="I2964" s="34"/>
      <c r="J2964" s="193"/>
      <c r="K2964" s="182" t="s">
        <v>13</v>
      </c>
      <c r="L2964" s="182"/>
      <c r="M2964" s="182"/>
      <c r="N2964" s="182"/>
    </row>
    <row r="2965" spans="1:14" ht="15.75" customHeight="1" x14ac:dyDescent="0.3">
      <c r="A2965" s="34">
        <v>3038</v>
      </c>
      <c r="B2965" s="34">
        <v>122</v>
      </c>
      <c r="C2965" s="34" t="s">
        <v>719</v>
      </c>
      <c r="D2965" s="34">
        <v>11</v>
      </c>
      <c r="E2965" s="179">
        <v>43571</v>
      </c>
      <c r="F2965" s="190">
        <v>5223</v>
      </c>
      <c r="G2965" s="34">
        <v>7199</v>
      </c>
      <c r="H2965" s="180">
        <v>6566</v>
      </c>
      <c r="I2965" s="34"/>
      <c r="J2965" s="193"/>
      <c r="K2965" s="182"/>
      <c r="L2965" s="182"/>
      <c r="M2965" s="182"/>
      <c r="N2965" s="182"/>
    </row>
    <row r="2966" spans="1:14" ht="15.75" customHeight="1" x14ac:dyDescent="0.3">
      <c r="A2966" s="34">
        <v>3039</v>
      </c>
      <c r="B2966" s="34">
        <v>123</v>
      </c>
      <c r="C2966" s="34" t="s">
        <v>725</v>
      </c>
      <c r="D2966" s="34">
        <v>11</v>
      </c>
      <c r="E2966" s="179">
        <v>43571</v>
      </c>
      <c r="F2966" s="190">
        <v>5241</v>
      </c>
      <c r="G2966" s="34">
        <v>8295</v>
      </c>
      <c r="H2966" s="180">
        <v>7089</v>
      </c>
      <c r="I2966" s="34"/>
      <c r="J2966" s="193"/>
      <c r="K2966" s="182" t="s">
        <v>414</v>
      </c>
      <c r="L2966" s="182"/>
      <c r="M2966" s="182"/>
      <c r="N2966" s="182"/>
    </row>
    <row r="2967" spans="1:14" ht="15.75" customHeight="1" x14ac:dyDescent="0.3">
      <c r="A2967" s="34">
        <v>3040</v>
      </c>
      <c r="B2967" s="34">
        <v>124</v>
      </c>
      <c r="C2967" s="34" t="s">
        <v>725</v>
      </c>
      <c r="D2967" s="34">
        <v>11</v>
      </c>
      <c r="E2967" s="179">
        <v>43571</v>
      </c>
      <c r="F2967" s="190">
        <v>5265</v>
      </c>
      <c r="G2967" s="34">
        <v>8340</v>
      </c>
      <c r="H2967" s="180">
        <v>7145</v>
      </c>
      <c r="I2967" s="34"/>
      <c r="J2967" s="193"/>
      <c r="K2967" s="182"/>
      <c r="L2967" s="182"/>
      <c r="M2967" s="182"/>
      <c r="N2967" s="182"/>
    </row>
    <row r="2968" spans="1:14" ht="15.75" customHeight="1" x14ac:dyDescent="0.3">
      <c r="A2968" s="34">
        <v>3041</v>
      </c>
      <c r="B2968" s="34">
        <v>125</v>
      </c>
      <c r="C2968" s="34" t="s">
        <v>726</v>
      </c>
      <c r="D2968" s="34">
        <v>11</v>
      </c>
      <c r="E2968" s="179">
        <v>43571</v>
      </c>
      <c r="F2968" s="190">
        <v>5217</v>
      </c>
      <c r="G2968" s="34">
        <v>8920</v>
      </c>
      <c r="H2968" s="180">
        <v>7524</v>
      </c>
      <c r="I2968" s="34"/>
      <c r="J2968" s="193"/>
      <c r="K2968" s="182">
        <v>0.5</v>
      </c>
      <c r="L2968" s="182"/>
      <c r="M2968" s="182"/>
      <c r="N2968" s="182"/>
    </row>
    <row r="2969" spans="1:14" ht="15.75" customHeight="1" x14ac:dyDescent="0.3">
      <c r="A2969" s="34">
        <v>3042</v>
      </c>
      <c r="B2969" s="34">
        <v>126</v>
      </c>
      <c r="C2969" s="34" t="s">
        <v>726</v>
      </c>
      <c r="D2969" s="34">
        <v>11</v>
      </c>
      <c r="E2969" s="179">
        <v>43571</v>
      </c>
      <c r="F2969" s="190">
        <v>5232</v>
      </c>
      <c r="G2969" s="34">
        <v>8616</v>
      </c>
      <c r="H2969" s="180">
        <v>7334</v>
      </c>
      <c r="I2969" s="34"/>
      <c r="J2969" s="193"/>
      <c r="K2969" s="182"/>
      <c r="L2969" s="182"/>
      <c r="M2969" s="182"/>
      <c r="N2969" s="182"/>
    </row>
    <row r="2970" spans="1:14" ht="15.75" customHeight="1" x14ac:dyDescent="0.3">
      <c r="A2970" s="34">
        <v>3043</v>
      </c>
      <c r="B2970" s="34">
        <v>127</v>
      </c>
      <c r="C2970" s="34" t="s">
        <v>728</v>
      </c>
      <c r="D2970" s="34">
        <v>11</v>
      </c>
      <c r="E2970" s="179">
        <v>43571</v>
      </c>
      <c r="F2970" s="190">
        <v>5247</v>
      </c>
      <c r="G2970" s="34">
        <v>8728</v>
      </c>
      <c r="H2970" s="180">
        <v>7602</v>
      </c>
      <c r="I2970" s="34"/>
      <c r="J2970" s="193"/>
      <c r="K2970" s="182" t="s">
        <v>414</v>
      </c>
      <c r="L2970" s="182"/>
      <c r="M2970" s="182"/>
      <c r="N2970" s="182"/>
    </row>
    <row r="2971" spans="1:14" ht="15.75" customHeight="1" x14ac:dyDescent="0.3">
      <c r="A2971" s="34">
        <v>3044</v>
      </c>
      <c r="B2971" s="34">
        <v>128</v>
      </c>
      <c r="C2971" s="34" t="s">
        <v>728</v>
      </c>
      <c r="D2971" s="34">
        <v>11</v>
      </c>
      <c r="E2971" s="179">
        <v>43571</v>
      </c>
      <c r="F2971" s="190">
        <v>5213</v>
      </c>
      <c r="G2971" s="34">
        <v>8644</v>
      </c>
      <c r="H2971" s="180">
        <v>7522</v>
      </c>
      <c r="I2971" s="34"/>
      <c r="J2971" s="193"/>
      <c r="K2971" s="182"/>
      <c r="L2971" s="182"/>
      <c r="M2971" s="182"/>
      <c r="N2971" s="182"/>
    </row>
    <row r="2972" spans="1:14" ht="15.75" customHeight="1" x14ac:dyDescent="0.3">
      <c r="A2972" s="34">
        <v>3045</v>
      </c>
      <c r="B2972" s="34">
        <v>129</v>
      </c>
      <c r="C2972" s="34" t="s">
        <v>729</v>
      </c>
      <c r="D2972" s="34">
        <v>11</v>
      </c>
      <c r="E2972" s="179">
        <v>43571</v>
      </c>
      <c r="F2972" s="190">
        <v>5238</v>
      </c>
      <c r="G2972" s="34">
        <v>7898</v>
      </c>
      <c r="H2972" s="180">
        <v>6907</v>
      </c>
      <c r="I2972" s="34"/>
      <c r="J2972" s="193"/>
      <c r="K2972" s="182">
        <v>0.25</v>
      </c>
      <c r="L2972" s="182"/>
      <c r="M2972" s="182"/>
      <c r="N2972" s="182"/>
    </row>
    <row r="2973" spans="1:14" ht="15.75" customHeight="1" x14ac:dyDescent="0.3">
      <c r="A2973" s="34">
        <v>3046</v>
      </c>
      <c r="B2973" s="34">
        <v>130</v>
      </c>
      <c r="C2973" s="34" t="s">
        <v>729</v>
      </c>
      <c r="D2973" s="34">
        <v>11</v>
      </c>
      <c r="E2973" s="179">
        <v>43571</v>
      </c>
      <c r="F2973" s="190">
        <v>5212</v>
      </c>
      <c r="G2973" s="34">
        <v>8065</v>
      </c>
      <c r="H2973" s="180">
        <v>7001</v>
      </c>
      <c r="I2973" s="34"/>
      <c r="J2973" s="193"/>
      <c r="K2973" s="182"/>
      <c r="L2973" s="182"/>
      <c r="M2973" s="182"/>
      <c r="N2973" s="182"/>
    </row>
    <row r="2974" spans="1:14" ht="15.75" customHeight="1" x14ac:dyDescent="0.3">
      <c r="A2974" s="34">
        <v>3047</v>
      </c>
      <c r="B2974" s="34"/>
      <c r="C2974" s="34" t="s">
        <v>739</v>
      </c>
      <c r="D2974" s="34" t="s">
        <v>740</v>
      </c>
      <c r="E2974" s="179"/>
      <c r="F2974" s="190"/>
      <c r="G2974" s="34"/>
      <c r="H2974" s="180"/>
      <c r="I2974" s="34"/>
      <c r="J2974" s="195"/>
      <c r="K2974" s="182"/>
      <c r="L2974" s="182"/>
      <c r="M2974" s="182"/>
      <c r="N2974" s="182"/>
    </row>
    <row r="2975" spans="1:14" ht="15.75" customHeight="1" x14ac:dyDescent="0.3">
      <c r="A2975" s="34">
        <v>3048</v>
      </c>
      <c r="B2975" s="34"/>
      <c r="C2975" s="34" t="s">
        <v>720</v>
      </c>
      <c r="D2975" s="34" t="s">
        <v>740</v>
      </c>
      <c r="E2975" s="179"/>
      <c r="F2975" s="190"/>
      <c r="G2975" s="34"/>
      <c r="H2975" s="180"/>
      <c r="I2975" s="34"/>
      <c r="J2975" s="193"/>
      <c r="K2975" s="182"/>
      <c r="L2975" s="182"/>
      <c r="M2975" s="182"/>
      <c r="N2975" s="182"/>
    </row>
    <row r="2976" spans="1:14" ht="15.75" customHeight="1" x14ac:dyDescent="0.3">
      <c r="A2976" s="34">
        <v>3049</v>
      </c>
      <c r="B2976" s="34"/>
      <c r="C2976" s="34"/>
      <c r="D2976" s="34"/>
      <c r="E2976" s="179"/>
      <c r="F2976" s="190"/>
      <c r="G2976" s="34"/>
      <c r="H2976" s="180"/>
      <c r="I2976" s="34"/>
      <c r="J2976" s="193"/>
      <c r="K2976" s="182"/>
      <c r="L2976" s="182"/>
      <c r="M2976" s="182"/>
      <c r="N2976" s="182"/>
    </row>
    <row r="2977" spans="1:14" ht="15.75" customHeight="1" x14ac:dyDescent="0.3">
      <c r="A2977" s="34">
        <v>3050</v>
      </c>
      <c r="B2977" s="34"/>
      <c r="C2977" s="34"/>
      <c r="D2977" s="34"/>
      <c r="E2977" s="179"/>
      <c r="F2977" s="190"/>
      <c r="G2977" s="34"/>
      <c r="H2977" s="180"/>
      <c r="I2977" s="34"/>
      <c r="J2977" s="193"/>
      <c r="K2977" s="182"/>
      <c r="L2977" s="182"/>
      <c r="M2977" s="182"/>
      <c r="N2977" s="182"/>
    </row>
    <row r="2978" spans="1:14" ht="15.75" customHeight="1" x14ac:dyDescent="0.3">
      <c r="A2978" s="34">
        <v>3051</v>
      </c>
      <c r="B2978" s="34"/>
      <c r="C2978" s="34"/>
      <c r="D2978" s="34"/>
      <c r="E2978" s="179"/>
      <c r="F2978" s="190"/>
      <c r="G2978" s="34"/>
      <c r="H2978" s="180"/>
      <c r="I2978" s="34"/>
      <c r="J2978" s="193"/>
      <c r="K2978" s="182"/>
      <c r="L2978" s="182"/>
      <c r="M2978" s="182"/>
      <c r="N2978" s="182"/>
    </row>
    <row r="2979" spans="1:14" ht="15.75" customHeight="1" x14ac:dyDescent="0.3">
      <c r="A2979" s="34">
        <v>3052</v>
      </c>
      <c r="B2979" s="34"/>
      <c r="C2979" s="34"/>
      <c r="D2979" s="34"/>
      <c r="E2979" s="179"/>
      <c r="F2979" s="190"/>
      <c r="G2979" s="34"/>
      <c r="H2979" s="180"/>
      <c r="I2979" s="34"/>
      <c r="J2979" s="193"/>
      <c r="K2979" s="182"/>
      <c r="L2979" s="182"/>
      <c r="M2979" s="182"/>
      <c r="N2979" s="182"/>
    </row>
    <row r="2980" spans="1:14" ht="15.75" customHeight="1" x14ac:dyDescent="0.3">
      <c r="A2980" s="34">
        <v>3053</v>
      </c>
      <c r="B2980" s="34"/>
      <c r="C2980" s="34"/>
      <c r="D2980" s="34"/>
      <c r="E2980" s="179"/>
      <c r="F2980" s="190"/>
      <c r="G2980" s="34"/>
      <c r="H2980" s="180"/>
      <c r="I2980" s="34"/>
      <c r="J2980" s="193"/>
      <c r="K2980" s="182"/>
      <c r="L2980" s="182"/>
      <c r="M2980" s="182"/>
      <c r="N2980" s="182"/>
    </row>
    <row r="2981" spans="1:14" ht="15.75" customHeight="1" x14ac:dyDescent="0.3">
      <c r="A2981" s="34">
        <v>3054</v>
      </c>
      <c r="B2981" s="34"/>
      <c r="C2981" s="34"/>
      <c r="D2981" s="34"/>
      <c r="E2981" s="179"/>
      <c r="F2981" s="190"/>
      <c r="G2981" s="34"/>
      <c r="H2981" s="180"/>
      <c r="I2981" s="34"/>
      <c r="J2981" s="193"/>
      <c r="K2981" s="182"/>
      <c r="L2981" s="182"/>
      <c r="M2981" s="182"/>
      <c r="N2981" s="182"/>
    </row>
    <row r="2982" spans="1:14" ht="15.75" customHeight="1" x14ac:dyDescent="0.3">
      <c r="A2982" s="34">
        <v>3055</v>
      </c>
      <c r="B2982" s="34"/>
      <c r="C2982" s="34"/>
      <c r="D2982" s="34"/>
      <c r="E2982" s="179"/>
      <c r="F2982" s="190"/>
      <c r="G2982" s="34"/>
      <c r="H2982" s="180"/>
      <c r="I2982" s="34"/>
      <c r="J2982" s="193"/>
      <c r="K2982" s="182"/>
      <c r="L2982" s="182"/>
      <c r="M2982" s="182"/>
      <c r="N2982" s="182"/>
    </row>
    <row r="2983" spans="1:14" ht="15.75" customHeight="1" x14ac:dyDescent="0.3">
      <c r="A2983" s="34">
        <v>3056</v>
      </c>
      <c r="B2983" s="34"/>
      <c r="C2983" s="34"/>
      <c r="D2983" s="34"/>
      <c r="E2983" s="179"/>
      <c r="F2983" s="190"/>
      <c r="G2983" s="34"/>
      <c r="H2983" s="180"/>
      <c r="I2983" s="34"/>
      <c r="J2983" s="193"/>
      <c r="K2983" s="182"/>
      <c r="L2983" s="182"/>
      <c r="M2983" s="182"/>
      <c r="N2983" s="182"/>
    </row>
    <row r="2984" spans="1:14" ht="15.75" customHeight="1" x14ac:dyDescent="0.3">
      <c r="A2984" s="34">
        <v>3057</v>
      </c>
      <c r="B2984" s="34"/>
      <c r="C2984" s="34"/>
      <c r="D2984" s="34"/>
      <c r="E2984" s="179"/>
      <c r="F2984" s="190"/>
      <c r="G2984" s="34"/>
      <c r="H2984" s="180"/>
      <c r="I2984" s="34"/>
      <c r="J2984" s="193"/>
      <c r="K2984" s="182"/>
      <c r="L2984" s="182"/>
      <c r="M2984" s="182"/>
      <c r="N2984" s="182"/>
    </row>
    <row r="2985" spans="1:14" ht="15.75" customHeight="1" x14ac:dyDescent="0.3">
      <c r="A2985" s="34">
        <v>3058</v>
      </c>
      <c r="B2985" s="34"/>
      <c r="C2985" s="34"/>
      <c r="D2985" s="34"/>
      <c r="E2985" s="179"/>
      <c r="F2985" s="190"/>
      <c r="G2985" s="34"/>
      <c r="H2985" s="180"/>
      <c r="I2985" s="34"/>
      <c r="J2985" s="193"/>
      <c r="K2985" s="182"/>
      <c r="L2985" s="182"/>
      <c r="M2985" s="182"/>
      <c r="N2985" s="182"/>
    </row>
    <row r="2986" spans="1:14" ht="15.75" customHeight="1" x14ac:dyDescent="0.3">
      <c r="A2986" s="34">
        <v>3059</v>
      </c>
      <c r="B2986" s="34"/>
      <c r="C2986" s="34"/>
      <c r="D2986" s="34"/>
      <c r="E2986" s="179"/>
      <c r="F2986" s="190"/>
      <c r="G2986" s="34"/>
      <c r="H2986" s="180"/>
      <c r="I2986" s="34"/>
      <c r="J2986" s="195"/>
      <c r="K2986" s="182"/>
      <c r="L2986" s="182"/>
      <c r="M2986" s="182"/>
      <c r="N2986" s="182"/>
    </row>
    <row r="2987" spans="1:14" ht="15.75" customHeight="1" x14ac:dyDescent="0.3">
      <c r="A2987" s="34">
        <v>3060</v>
      </c>
      <c r="B2987" s="34"/>
      <c r="C2987" s="34"/>
      <c r="D2987" s="34"/>
      <c r="E2987" s="179"/>
      <c r="F2987" s="190"/>
      <c r="G2987" s="34"/>
      <c r="H2987" s="180"/>
      <c r="I2987" s="34"/>
      <c r="J2987" s="193"/>
      <c r="K2987" s="182"/>
      <c r="L2987" s="182"/>
      <c r="M2987" s="182"/>
      <c r="N2987" s="182"/>
    </row>
    <row r="2988" spans="1:14" ht="15.75" customHeight="1" x14ac:dyDescent="0.3">
      <c r="A2988" s="34">
        <v>3061</v>
      </c>
      <c r="B2988" s="34">
        <v>1</v>
      </c>
      <c r="C2988" s="34">
        <v>103</v>
      </c>
      <c r="D2988" s="34">
        <v>12</v>
      </c>
      <c r="E2988" s="179">
        <v>43577</v>
      </c>
      <c r="F2988" s="190">
        <v>5301</v>
      </c>
      <c r="G2988" s="34">
        <v>8387</v>
      </c>
      <c r="H2988" s="180">
        <v>7976</v>
      </c>
      <c r="I2988" s="34"/>
      <c r="J2988" s="193"/>
      <c r="K2988" s="182"/>
      <c r="L2988" s="182"/>
      <c r="M2988" s="182"/>
      <c r="N2988" s="182"/>
    </row>
    <row r="2989" spans="1:14" ht="15.75" customHeight="1" x14ac:dyDescent="0.3">
      <c r="A2989" s="34">
        <v>3062</v>
      </c>
      <c r="B2989" s="34">
        <v>2</v>
      </c>
      <c r="C2989" s="34">
        <v>103</v>
      </c>
      <c r="D2989" s="34">
        <v>12</v>
      </c>
      <c r="E2989" s="179">
        <v>43577</v>
      </c>
      <c r="F2989" s="190">
        <v>5190</v>
      </c>
      <c r="G2989" s="34">
        <v>8267</v>
      </c>
      <c r="H2989" s="180">
        <v>7837</v>
      </c>
      <c r="I2989" s="34"/>
      <c r="J2989" s="193"/>
      <c r="K2989" s="182"/>
      <c r="L2989" s="182"/>
      <c r="M2989" s="182"/>
      <c r="N2989" s="182"/>
    </row>
    <row r="2990" spans="1:14" ht="15.75" customHeight="1" x14ac:dyDescent="0.3">
      <c r="A2990" s="34">
        <v>3063</v>
      </c>
      <c r="B2990" s="34">
        <v>3</v>
      </c>
      <c r="C2990" s="34">
        <v>108</v>
      </c>
      <c r="D2990" s="34">
        <v>12</v>
      </c>
      <c r="E2990" s="179">
        <v>43577</v>
      </c>
      <c r="F2990" s="190">
        <v>5258</v>
      </c>
      <c r="G2990" s="34">
        <v>7550</v>
      </c>
      <c r="H2990" s="180">
        <v>7229</v>
      </c>
      <c r="I2990" s="34"/>
      <c r="J2990" s="193"/>
      <c r="K2990" s="182"/>
      <c r="L2990" s="182"/>
      <c r="M2990" s="182"/>
      <c r="N2990" s="182"/>
    </row>
    <row r="2991" spans="1:14" ht="15.75" customHeight="1" x14ac:dyDescent="0.3">
      <c r="A2991" s="34">
        <v>3064</v>
      </c>
      <c r="B2991" s="34">
        <v>4</v>
      </c>
      <c r="C2991" s="34">
        <v>108</v>
      </c>
      <c r="D2991" s="34">
        <v>12</v>
      </c>
      <c r="E2991" s="179">
        <v>43577</v>
      </c>
      <c r="F2991" s="190">
        <v>5259</v>
      </c>
      <c r="G2991" s="34">
        <v>7490</v>
      </c>
      <c r="H2991" s="180">
        <v>7170</v>
      </c>
      <c r="I2991" s="34"/>
      <c r="J2991" s="193"/>
      <c r="K2991" s="182"/>
      <c r="L2991" s="182"/>
      <c r="M2991" s="182"/>
      <c r="N2991" s="182"/>
    </row>
    <row r="2992" spans="1:14" ht="15.75" customHeight="1" x14ac:dyDescent="0.3">
      <c r="A2992" s="34">
        <v>3065</v>
      </c>
      <c r="B2992" s="34">
        <v>5</v>
      </c>
      <c r="C2992" s="34">
        <v>111</v>
      </c>
      <c r="D2992" s="34">
        <v>12</v>
      </c>
      <c r="E2992" s="179">
        <v>43577</v>
      </c>
      <c r="F2992" s="190">
        <v>5236</v>
      </c>
      <c r="G2992" s="34">
        <v>7801</v>
      </c>
      <c r="H2992" s="180">
        <v>7361</v>
      </c>
      <c r="I2992" s="34"/>
      <c r="J2992" s="193"/>
      <c r="K2992" s="182"/>
      <c r="L2992" s="182"/>
      <c r="M2992" s="182"/>
      <c r="N2992" s="182"/>
    </row>
    <row r="2993" spans="1:14" ht="15.75" customHeight="1" x14ac:dyDescent="0.3">
      <c r="A2993" s="34">
        <v>3066</v>
      </c>
      <c r="B2993" s="34">
        <v>6</v>
      </c>
      <c r="C2993" s="34">
        <v>111</v>
      </c>
      <c r="D2993" s="34">
        <v>12</v>
      </c>
      <c r="E2993" s="179">
        <v>43577</v>
      </c>
      <c r="F2993" s="190">
        <v>5259</v>
      </c>
      <c r="G2993" s="34">
        <v>7937</v>
      </c>
      <c r="H2993" s="180">
        <v>7479</v>
      </c>
      <c r="I2993" s="34"/>
      <c r="J2993" s="193"/>
      <c r="K2993" s="182"/>
      <c r="L2993" s="182"/>
      <c r="M2993" s="182"/>
      <c r="N2993" s="182"/>
    </row>
    <row r="2994" spans="1:14" ht="15.75" customHeight="1" x14ac:dyDescent="0.3">
      <c r="A2994" s="34">
        <v>3067</v>
      </c>
      <c r="B2994" s="34">
        <v>7</v>
      </c>
      <c r="C2994" s="34">
        <v>113</v>
      </c>
      <c r="D2994" s="34">
        <v>12</v>
      </c>
      <c r="E2994" s="179">
        <v>43577</v>
      </c>
      <c r="F2994" s="190">
        <v>5232</v>
      </c>
      <c r="G2994" s="34">
        <v>7588</v>
      </c>
      <c r="H2994" s="180">
        <v>7240</v>
      </c>
      <c r="I2994" s="34"/>
      <c r="J2994" s="193"/>
      <c r="K2994" s="182"/>
      <c r="L2994" s="182"/>
      <c r="M2994" s="182"/>
      <c r="N2994" s="182"/>
    </row>
    <row r="2995" spans="1:14" ht="15.75" customHeight="1" x14ac:dyDescent="0.3">
      <c r="A2995" s="34">
        <v>3068</v>
      </c>
      <c r="B2995" s="34">
        <v>8</v>
      </c>
      <c r="C2995" s="34">
        <v>113</v>
      </c>
      <c r="D2995" s="34">
        <v>12</v>
      </c>
      <c r="E2995" s="179">
        <v>43577</v>
      </c>
      <c r="F2995" s="190">
        <v>5221</v>
      </c>
      <c r="G2995" s="34">
        <v>7728</v>
      </c>
      <c r="H2995" s="180">
        <v>7346</v>
      </c>
      <c r="I2995" s="34"/>
      <c r="J2995" s="193"/>
      <c r="K2995" s="182"/>
      <c r="L2995" s="182"/>
      <c r="M2995" s="182"/>
      <c r="N2995" s="182"/>
    </row>
    <row r="2996" spans="1:14" ht="15.75" customHeight="1" x14ac:dyDescent="0.3">
      <c r="A2996" s="34">
        <v>3069</v>
      </c>
      <c r="B2996" s="34">
        <v>9</v>
      </c>
      <c r="C2996" s="34">
        <v>114</v>
      </c>
      <c r="D2996" s="34">
        <v>12</v>
      </c>
      <c r="E2996" s="179">
        <v>43577</v>
      </c>
      <c r="F2996" s="190">
        <v>5188</v>
      </c>
      <c r="G2996" s="34">
        <v>7970</v>
      </c>
      <c r="H2996" s="180">
        <v>7550</v>
      </c>
      <c r="I2996" s="34"/>
      <c r="J2996" s="193"/>
      <c r="K2996" s="182"/>
      <c r="L2996" s="182"/>
      <c r="M2996" s="182"/>
      <c r="N2996" s="182"/>
    </row>
    <row r="2997" spans="1:14" ht="15.75" customHeight="1" x14ac:dyDescent="0.3">
      <c r="A2997" s="34">
        <v>3070</v>
      </c>
      <c r="B2997" s="34">
        <v>10</v>
      </c>
      <c r="C2997" s="34">
        <v>114</v>
      </c>
      <c r="D2997" s="34">
        <v>12</v>
      </c>
      <c r="E2997" s="179">
        <v>43577</v>
      </c>
      <c r="F2997" s="190">
        <v>5232</v>
      </c>
      <c r="G2997" s="34">
        <v>7959</v>
      </c>
      <c r="H2997" s="180">
        <v>7541</v>
      </c>
      <c r="I2997" s="34"/>
      <c r="J2997" s="193"/>
      <c r="K2997" s="182"/>
      <c r="L2997" s="182"/>
      <c r="M2997" s="182"/>
      <c r="N2997" s="182"/>
    </row>
    <row r="2998" spans="1:14" ht="15.75" customHeight="1" x14ac:dyDescent="0.3">
      <c r="A2998" s="34">
        <v>3071</v>
      </c>
      <c r="B2998" s="34">
        <v>11</v>
      </c>
      <c r="C2998" s="34">
        <v>118</v>
      </c>
      <c r="D2998" s="34">
        <v>12</v>
      </c>
      <c r="E2998" s="179">
        <v>43577</v>
      </c>
      <c r="F2998" s="190">
        <v>5213</v>
      </c>
      <c r="G2998" s="34">
        <v>7450</v>
      </c>
      <c r="H2998" s="180">
        <v>7117</v>
      </c>
      <c r="I2998" s="34"/>
      <c r="J2998" s="195"/>
      <c r="K2998" s="182"/>
      <c r="L2998" s="182"/>
      <c r="M2998" s="182"/>
      <c r="N2998" s="182"/>
    </row>
    <row r="2999" spans="1:14" ht="15.75" customHeight="1" x14ac:dyDescent="0.3">
      <c r="A2999" s="34">
        <v>3072</v>
      </c>
      <c r="B2999" s="34">
        <v>12</v>
      </c>
      <c r="C2999" s="34">
        <v>118</v>
      </c>
      <c r="D2999" s="34">
        <v>12</v>
      </c>
      <c r="E2999" s="179">
        <v>43577</v>
      </c>
      <c r="F2999" s="190">
        <v>5232</v>
      </c>
      <c r="G2999" s="34">
        <v>7762</v>
      </c>
      <c r="H2999" s="180">
        <v>7385</v>
      </c>
      <c r="I2999" s="34"/>
      <c r="J2999" s="193"/>
      <c r="K2999" s="182"/>
      <c r="L2999" s="182"/>
      <c r="M2999" s="182"/>
      <c r="N2999" s="182"/>
    </row>
    <row r="3000" spans="1:14" ht="15.75" customHeight="1" x14ac:dyDescent="0.3">
      <c r="A3000" s="34">
        <v>3073</v>
      </c>
      <c r="B3000" s="34">
        <v>13</v>
      </c>
      <c r="C3000" s="34">
        <v>119</v>
      </c>
      <c r="D3000" s="34">
        <v>12</v>
      </c>
      <c r="E3000" s="179">
        <v>43577</v>
      </c>
      <c r="F3000" s="190">
        <v>5314</v>
      </c>
      <c r="G3000" s="34">
        <v>7855</v>
      </c>
      <c r="H3000" s="180">
        <v>7483</v>
      </c>
      <c r="I3000" s="34"/>
      <c r="J3000" s="193"/>
      <c r="K3000" s="182"/>
      <c r="L3000" s="182"/>
      <c r="M3000" s="182"/>
      <c r="N3000" s="182"/>
    </row>
    <row r="3001" spans="1:14" ht="15.75" customHeight="1" x14ac:dyDescent="0.3">
      <c r="A3001" s="34">
        <v>3074</v>
      </c>
      <c r="B3001" s="34">
        <v>14</v>
      </c>
      <c r="C3001" s="34">
        <v>119</v>
      </c>
      <c r="D3001" s="34">
        <v>12</v>
      </c>
      <c r="E3001" s="179">
        <v>43577</v>
      </c>
      <c r="F3001" s="190">
        <v>5249</v>
      </c>
      <c r="G3001" s="34">
        <v>7561</v>
      </c>
      <c r="H3001" s="180">
        <v>7208</v>
      </c>
      <c r="I3001" s="34"/>
      <c r="J3001" s="193"/>
      <c r="K3001" s="182"/>
      <c r="L3001" s="182"/>
      <c r="M3001" s="182"/>
      <c r="N3001" s="182"/>
    </row>
    <row r="3002" spans="1:14" ht="15.75" customHeight="1" x14ac:dyDescent="0.3">
      <c r="A3002" s="34">
        <v>3075</v>
      </c>
      <c r="B3002" s="34">
        <v>15</v>
      </c>
      <c r="C3002" s="34">
        <v>120</v>
      </c>
      <c r="D3002" s="34">
        <v>12</v>
      </c>
      <c r="E3002" s="179">
        <v>43577</v>
      </c>
      <c r="F3002" s="190">
        <v>5231</v>
      </c>
      <c r="G3002" s="34">
        <v>7720</v>
      </c>
      <c r="H3002" s="180">
        <v>7350</v>
      </c>
      <c r="I3002" s="34"/>
      <c r="J3002" s="193"/>
      <c r="K3002" s="182"/>
      <c r="L3002" s="182"/>
      <c r="M3002" s="182"/>
      <c r="N3002" s="182"/>
    </row>
    <row r="3003" spans="1:14" ht="15.75" customHeight="1" x14ac:dyDescent="0.3">
      <c r="A3003" s="34">
        <v>3076</v>
      </c>
      <c r="B3003" s="34">
        <v>16</v>
      </c>
      <c r="C3003" s="34">
        <v>120</v>
      </c>
      <c r="D3003" s="34">
        <v>12</v>
      </c>
      <c r="E3003" s="179">
        <v>43577</v>
      </c>
      <c r="F3003" s="190">
        <v>5280</v>
      </c>
      <c r="G3003" s="34">
        <v>7769</v>
      </c>
      <c r="H3003" s="180">
        <v>7395</v>
      </c>
      <c r="I3003" s="34"/>
      <c r="J3003" s="193"/>
      <c r="K3003" s="182"/>
      <c r="L3003" s="182"/>
      <c r="M3003" s="182"/>
      <c r="N3003" s="182"/>
    </row>
    <row r="3004" spans="1:14" ht="15.75" customHeight="1" x14ac:dyDescent="0.3">
      <c r="A3004" s="34">
        <v>3077</v>
      </c>
      <c r="B3004" s="34">
        <v>17</v>
      </c>
      <c r="C3004" s="34">
        <v>121</v>
      </c>
      <c r="D3004" s="34">
        <v>12</v>
      </c>
      <c r="E3004" s="179">
        <v>43577</v>
      </c>
      <c r="F3004" s="190">
        <v>5275</v>
      </c>
      <c r="G3004" s="34">
        <v>7383</v>
      </c>
      <c r="H3004" s="180">
        <v>7043</v>
      </c>
      <c r="I3004" s="34"/>
      <c r="J3004" s="193"/>
      <c r="K3004" s="182"/>
      <c r="L3004" s="182"/>
      <c r="M3004" s="182"/>
      <c r="N3004" s="182"/>
    </row>
    <row r="3005" spans="1:14" ht="15.75" customHeight="1" x14ac:dyDescent="0.3">
      <c r="A3005" s="34">
        <v>3078</v>
      </c>
      <c r="B3005" s="34">
        <v>18</v>
      </c>
      <c r="C3005" s="34">
        <v>121</v>
      </c>
      <c r="D3005" s="34">
        <v>12</v>
      </c>
      <c r="E3005" s="179">
        <v>43577</v>
      </c>
      <c r="F3005" s="190">
        <v>5205</v>
      </c>
      <c r="G3005" s="34">
        <v>7304</v>
      </c>
      <c r="H3005" s="180">
        <v>6969</v>
      </c>
      <c r="I3005" s="34"/>
      <c r="J3005" s="193"/>
      <c r="K3005" s="182"/>
      <c r="L3005" s="182"/>
      <c r="M3005" s="182"/>
      <c r="N3005" s="182"/>
    </row>
    <row r="3006" spans="1:14" ht="15.75" customHeight="1" x14ac:dyDescent="0.3">
      <c r="A3006" s="34">
        <v>3079</v>
      </c>
      <c r="B3006" s="34">
        <v>19</v>
      </c>
      <c r="C3006" s="34">
        <v>127</v>
      </c>
      <c r="D3006" s="34">
        <v>12</v>
      </c>
      <c r="E3006" s="179">
        <v>43577</v>
      </c>
      <c r="F3006" s="190">
        <v>5229</v>
      </c>
      <c r="G3006" s="34">
        <v>7371</v>
      </c>
      <c r="H3006" s="180">
        <v>7078</v>
      </c>
      <c r="I3006" s="34"/>
      <c r="J3006" s="193"/>
      <c r="K3006" s="182"/>
      <c r="L3006" s="182"/>
      <c r="M3006" s="182"/>
      <c r="N3006" s="182"/>
    </row>
    <row r="3007" spans="1:14" ht="15.75" customHeight="1" x14ac:dyDescent="0.3">
      <c r="A3007" s="34">
        <v>3080</v>
      </c>
      <c r="B3007" s="34">
        <v>20</v>
      </c>
      <c r="C3007" s="34">
        <v>127</v>
      </c>
      <c r="D3007" s="34">
        <v>12</v>
      </c>
      <c r="E3007" s="179">
        <v>43577</v>
      </c>
      <c r="F3007" s="190">
        <v>5190</v>
      </c>
      <c r="G3007" s="34">
        <v>7337</v>
      </c>
      <c r="H3007" s="180">
        <v>7035</v>
      </c>
      <c r="I3007" s="34"/>
      <c r="J3007" s="193"/>
      <c r="K3007" s="182"/>
      <c r="L3007" s="182"/>
      <c r="M3007" s="182"/>
      <c r="N3007" s="182"/>
    </row>
    <row r="3008" spans="1:14" ht="15.75" customHeight="1" x14ac:dyDescent="0.3">
      <c r="A3008" s="34">
        <v>3081</v>
      </c>
      <c r="B3008" s="34">
        <v>21</v>
      </c>
      <c r="C3008" s="34">
        <v>128</v>
      </c>
      <c r="D3008" s="34">
        <v>12</v>
      </c>
      <c r="E3008" s="179">
        <v>43577</v>
      </c>
      <c r="F3008" s="190">
        <v>5224</v>
      </c>
      <c r="G3008" s="34">
        <v>6846</v>
      </c>
      <c r="H3008" s="180">
        <v>6604</v>
      </c>
      <c r="I3008" s="34"/>
      <c r="J3008" s="193"/>
      <c r="K3008" s="182"/>
      <c r="L3008" s="182"/>
      <c r="M3008" s="182"/>
      <c r="N3008" s="182"/>
    </row>
    <row r="3009" spans="1:14" ht="15.75" customHeight="1" x14ac:dyDescent="0.3">
      <c r="A3009" s="34">
        <v>3082</v>
      </c>
      <c r="B3009" s="34">
        <v>22</v>
      </c>
      <c r="C3009" s="34">
        <v>128</v>
      </c>
      <c r="D3009" s="34">
        <v>12</v>
      </c>
      <c r="E3009" s="179">
        <v>43577</v>
      </c>
      <c r="F3009" s="190">
        <v>5276</v>
      </c>
      <c r="G3009" s="34">
        <v>7068</v>
      </c>
      <c r="H3009" s="180">
        <v>6803</v>
      </c>
      <c r="I3009" s="34"/>
      <c r="J3009" s="193"/>
      <c r="K3009" s="182"/>
      <c r="L3009" s="182"/>
      <c r="M3009" s="182"/>
      <c r="N3009" s="182"/>
    </row>
    <row r="3010" spans="1:14" ht="15.75" customHeight="1" x14ac:dyDescent="0.3">
      <c r="A3010" s="34">
        <v>3083</v>
      </c>
      <c r="B3010" s="34">
        <v>23</v>
      </c>
      <c r="C3010" s="34">
        <v>132</v>
      </c>
      <c r="D3010" s="34">
        <v>12</v>
      </c>
      <c r="E3010" s="179">
        <v>43577</v>
      </c>
      <c r="F3010" s="190">
        <v>5261</v>
      </c>
      <c r="G3010" s="34">
        <v>7946</v>
      </c>
      <c r="H3010" s="180">
        <v>7534</v>
      </c>
      <c r="I3010" s="34"/>
      <c r="J3010" s="195"/>
      <c r="K3010" s="182"/>
      <c r="L3010" s="182"/>
      <c r="M3010" s="182"/>
      <c r="N3010" s="182"/>
    </row>
    <row r="3011" spans="1:14" ht="15.75" customHeight="1" x14ac:dyDescent="0.3">
      <c r="A3011" s="34">
        <v>3084</v>
      </c>
      <c r="B3011" s="34">
        <v>24</v>
      </c>
      <c r="C3011" s="34">
        <v>132</v>
      </c>
      <c r="D3011" s="34">
        <v>12</v>
      </c>
      <c r="E3011" s="179">
        <v>43577</v>
      </c>
      <c r="F3011" s="190">
        <v>5196</v>
      </c>
      <c r="G3011" s="34">
        <v>7948</v>
      </c>
      <c r="H3011" s="180">
        <v>7523</v>
      </c>
      <c r="I3011" s="34"/>
      <c r="J3011" s="193"/>
      <c r="K3011" s="182"/>
      <c r="L3011" s="182"/>
      <c r="M3011" s="182"/>
      <c r="N3011" s="182"/>
    </row>
    <row r="3012" spans="1:14" ht="15.75" customHeight="1" x14ac:dyDescent="0.3">
      <c r="A3012" s="34">
        <v>3085</v>
      </c>
      <c r="B3012" s="34">
        <v>25</v>
      </c>
      <c r="C3012" s="34">
        <v>135</v>
      </c>
      <c r="D3012" s="34">
        <v>12</v>
      </c>
      <c r="E3012" s="179">
        <v>43577</v>
      </c>
      <c r="F3012" s="190">
        <v>5238</v>
      </c>
      <c r="G3012" s="34">
        <v>8139</v>
      </c>
      <c r="H3012" s="180">
        <v>7665</v>
      </c>
      <c r="I3012" s="34"/>
      <c r="J3012" s="193"/>
      <c r="K3012" s="182"/>
      <c r="L3012" s="182"/>
      <c r="M3012" s="182"/>
      <c r="N3012" s="182"/>
    </row>
    <row r="3013" spans="1:14" ht="15.75" customHeight="1" x14ac:dyDescent="0.3">
      <c r="A3013" s="34">
        <v>3086</v>
      </c>
      <c r="B3013" s="34">
        <v>26</v>
      </c>
      <c r="C3013" s="34">
        <v>135</v>
      </c>
      <c r="D3013" s="34">
        <v>12</v>
      </c>
      <c r="E3013" s="179">
        <v>43577</v>
      </c>
      <c r="F3013" s="190">
        <v>5207</v>
      </c>
      <c r="G3013" s="34">
        <v>8312</v>
      </c>
      <c r="H3013" s="180">
        <v>7788</v>
      </c>
      <c r="I3013" s="34"/>
      <c r="J3013" s="193"/>
      <c r="K3013" s="182"/>
      <c r="L3013" s="182"/>
      <c r="M3013" s="182"/>
      <c r="N3013" s="182"/>
    </row>
    <row r="3014" spans="1:14" ht="15.75" customHeight="1" x14ac:dyDescent="0.3">
      <c r="A3014" s="34">
        <v>3087</v>
      </c>
      <c r="B3014" s="34">
        <v>27</v>
      </c>
      <c r="C3014" s="34">
        <v>136</v>
      </c>
      <c r="D3014" s="34">
        <v>12</v>
      </c>
      <c r="E3014" s="179">
        <v>43577</v>
      </c>
      <c r="F3014" s="190">
        <v>5236</v>
      </c>
      <c r="G3014" s="34">
        <v>7312</v>
      </c>
      <c r="H3014" s="180">
        <v>6988</v>
      </c>
      <c r="I3014" s="34"/>
      <c r="J3014" s="193"/>
      <c r="K3014" s="182"/>
      <c r="L3014" s="182"/>
      <c r="M3014" s="182"/>
      <c r="N3014" s="182"/>
    </row>
    <row r="3015" spans="1:14" ht="15.75" customHeight="1" x14ac:dyDescent="0.3">
      <c r="A3015" s="34">
        <v>3088</v>
      </c>
      <c r="B3015" s="34">
        <v>28</v>
      </c>
      <c r="C3015" s="34">
        <v>136</v>
      </c>
      <c r="D3015" s="34">
        <v>12</v>
      </c>
      <c r="E3015" s="179">
        <v>43577</v>
      </c>
      <c r="F3015" s="190">
        <v>5216</v>
      </c>
      <c r="G3015" s="34">
        <v>7609</v>
      </c>
      <c r="H3015" s="180">
        <v>7237</v>
      </c>
      <c r="I3015" s="34"/>
      <c r="J3015" s="193"/>
      <c r="K3015" s="182"/>
      <c r="L3015" s="182"/>
      <c r="M3015" s="182"/>
      <c r="N3015" s="182"/>
    </row>
    <row r="3016" spans="1:14" ht="15.75" customHeight="1" x14ac:dyDescent="0.3">
      <c r="A3016" s="34">
        <v>3089</v>
      </c>
      <c r="B3016" s="34">
        <v>29</v>
      </c>
      <c r="C3016" s="34">
        <v>137</v>
      </c>
      <c r="D3016" s="34">
        <v>12</v>
      </c>
      <c r="E3016" s="179">
        <v>43577</v>
      </c>
      <c r="F3016" s="190">
        <v>5292</v>
      </c>
      <c r="G3016" s="34">
        <v>8497</v>
      </c>
      <c r="H3016" s="180">
        <v>7989</v>
      </c>
      <c r="I3016" s="34"/>
      <c r="J3016" s="193"/>
      <c r="K3016" s="182"/>
      <c r="L3016" s="182"/>
      <c r="M3016" s="182"/>
      <c r="N3016" s="182"/>
    </row>
    <row r="3017" spans="1:14" ht="15.75" customHeight="1" x14ac:dyDescent="0.3">
      <c r="A3017" s="34">
        <v>3090</v>
      </c>
      <c r="B3017" s="34">
        <v>30</v>
      </c>
      <c r="C3017" s="34">
        <v>137</v>
      </c>
      <c r="D3017" s="34">
        <v>12</v>
      </c>
      <c r="E3017" s="179">
        <v>43577</v>
      </c>
      <c r="F3017" s="190">
        <v>5244</v>
      </c>
      <c r="G3017" s="34">
        <v>8347</v>
      </c>
      <c r="H3017" s="180">
        <v>7847</v>
      </c>
      <c r="I3017" s="34"/>
      <c r="J3017" s="193"/>
      <c r="K3017" s="182"/>
      <c r="L3017" s="182"/>
      <c r="M3017" s="182"/>
      <c r="N3017" s="182"/>
    </row>
    <row r="3018" spans="1:14" ht="15.75" customHeight="1" x14ac:dyDescent="0.3">
      <c r="A3018" s="34">
        <v>3091</v>
      </c>
      <c r="B3018" s="34">
        <v>31</v>
      </c>
      <c r="C3018" s="34">
        <v>138</v>
      </c>
      <c r="D3018" s="34">
        <v>12</v>
      </c>
      <c r="E3018" s="179">
        <v>43577</v>
      </c>
      <c r="F3018" s="190">
        <v>5227</v>
      </c>
      <c r="G3018" s="34">
        <v>8714</v>
      </c>
      <c r="H3018" s="180">
        <v>8185</v>
      </c>
      <c r="I3018" s="34"/>
      <c r="J3018" s="193"/>
      <c r="K3018" s="182"/>
      <c r="L3018" s="182"/>
      <c r="M3018" s="182"/>
      <c r="N3018" s="182"/>
    </row>
    <row r="3019" spans="1:14" ht="15.75" customHeight="1" x14ac:dyDescent="0.3">
      <c r="A3019" s="34">
        <v>3092</v>
      </c>
      <c r="B3019" s="34">
        <v>32</v>
      </c>
      <c r="C3019" s="34">
        <v>138</v>
      </c>
      <c r="D3019" s="34">
        <v>12</v>
      </c>
      <c r="E3019" s="179">
        <v>43577</v>
      </c>
      <c r="F3019" s="190">
        <v>5214</v>
      </c>
      <c r="G3019" s="34">
        <v>8525</v>
      </c>
      <c r="H3019" s="180">
        <v>8076</v>
      </c>
      <c r="I3019" s="34"/>
      <c r="J3019" s="193"/>
      <c r="K3019" s="182"/>
      <c r="L3019" s="182"/>
      <c r="M3019" s="182"/>
      <c r="N3019" s="182"/>
    </row>
    <row r="3020" spans="1:14" ht="15.75" customHeight="1" x14ac:dyDescent="0.3">
      <c r="A3020" s="34">
        <v>3093</v>
      </c>
      <c r="B3020" s="34">
        <v>33</v>
      </c>
      <c r="C3020" s="34">
        <v>140</v>
      </c>
      <c r="D3020" s="34">
        <v>12</v>
      </c>
      <c r="E3020" s="179">
        <v>43577</v>
      </c>
      <c r="F3020" s="190">
        <v>5203</v>
      </c>
      <c r="G3020" s="34">
        <v>7402</v>
      </c>
      <c r="H3020" s="180">
        <v>7061</v>
      </c>
      <c r="I3020" s="34"/>
      <c r="J3020" s="193"/>
      <c r="K3020" s="182"/>
      <c r="L3020" s="182"/>
      <c r="M3020" s="182"/>
      <c r="N3020" s="182"/>
    </row>
    <row r="3021" spans="1:14" ht="15.75" customHeight="1" x14ac:dyDescent="0.3">
      <c r="A3021" s="34">
        <v>3094</v>
      </c>
      <c r="B3021" s="34">
        <v>34</v>
      </c>
      <c r="C3021" s="183">
        <v>140</v>
      </c>
      <c r="D3021" s="34">
        <v>12</v>
      </c>
      <c r="E3021" s="179">
        <v>43577</v>
      </c>
      <c r="F3021" s="190">
        <v>5191</v>
      </c>
      <c r="G3021" s="34">
        <v>7347</v>
      </c>
      <c r="H3021" s="180">
        <v>7012</v>
      </c>
      <c r="I3021" s="34"/>
      <c r="J3021" s="193"/>
      <c r="K3021" s="182"/>
      <c r="L3021" s="182"/>
      <c r="M3021" s="182"/>
      <c r="N3021" s="182"/>
    </row>
    <row r="3022" spans="1:14" ht="15.75" customHeight="1" x14ac:dyDescent="0.3">
      <c r="A3022" s="34">
        <v>3095</v>
      </c>
      <c r="B3022" s="34">
        <v>35</v>
      </c>
      <c r="C3022" s="185">
        <v>141</v>
      </c>
      <c r="D3022" s="34">
        <v>12</v>
      </c>
      <c r="E3022" s="179">
        <v>43577</v>
      </c>
      <c r="F3022" s="190">
        <v>5280</v>
      </c>
      <c r="G3022" s="34">
        <v>7720</v>
      </c>
      <c r="H3022" s="180">
        <v>7327</v>
      </c>
      <c r="I3022" s="34"/>
      <c r="J3022" s="195"/>
      <c r="K3022" s="182"/>
      <c r="L3022" s="182"/>
      <c r="M3022" s="182"/>
      <c r="N3022" s="182"/>
    </row>
    <row r="3023" spans="1:14" ht="15.75" customHeight="1" x14ac:dyDescent="0.3">
      <c r="A3023" s="34">
        <v>3096</v>
      </c>
      <c r="B3023" s="34">
        <v>36</v>
      </c>
      <c r="C3023" s="34">
        <v>141</v>
      </c>
      <c r="D3023" s="34">
        <v>12</v>
      </c>
      <c r="E3023" s="179">
        <v>43577</v>
      </c>
      <c r="F3023" s="190">
        <v>5219</v>
      </c>
      <c r="G3023" s="34">
        <v>7778</v>
      </c>
      <c r="H3023" s="180">
        <v>7369</v>
      </c>
      <c r="I3023" s="34"/>
      <c r="J3023" s="193"/>
      <c r="K3023" s="182"/>
      <c r="L3023" s="182"/>
      <c r="M3023" s="182"/>
      <c r="N3023" s="182"/>
    </row>
    <row r="3024" spans="1:14" ht="15.75" customHeight="1" x14ac:dyDescent="0.3">
      <c r="A3024" s="34">
        <v>3097</v>
      </c>
      <c r="B3024" s="34">
        <v>37</v>
      </c>
      <c r="C3024" s="34">
        <v>142</v>
      </c>
      <c r="D3024" s="34">
        <v>12</v>
      </c>
      <c r="E3024" s="179">
        <v>43577</v>
      </c>
      <c r="F3024" s="190">
        <v>5225</v>
      </c>
      <c r="G3024" s="34">
        <v>8062</v>
      </c>
      <c r="H3024" s="180">
        <v>7649</v>
      </c>
      <c r="I3024" s="34"/>
      <c r="J3024" s="193"/>
      <c r="K3024" s="182"/>
      <c r="L3024" s="182"/>
      <c r="M3024" s="182"/>
      <c r="N3024" s="182"/>
    </row>
    <row r="3025" spans="1:14" ht="15.75" customHeight="1" x14ac:dyDescent="0.3">
      <c r="A3025" s="34">
        <v>3098</v>
      </c>
      <c r="B3025" s="34">
        <v>38</v>
      </c>
      <c r="C3025" s="34">
        <v>142</v>
      </c>
      <c r="D3025" s="34">
        <v>12</v>
      </c>
      <c r="E3025" s="179">
        <v>43577</v>
      </c>
      <c r="F3025" s="190">
        <v>5241</v>
      </c>
      <c r="G3025" s="34">
        <v>8323</v>
      </c>
      <c r="H3025" s="180">
        <v>7865</v>
      </c>
      <c r="I3025" s="34"/>
      <c r="J3025" s="193"/>
      <c r="K3025" s="182"/>
      <c r="L3025" s="182"/>
      <c r="M3025" s="182"/>
      <c r="N3025" s="182"/>
    </row>
    <row r="3026" spans="1:14" ht="15.75" customHeight="1" x14ac:dyDescent="0.3">
      <c r="A3026" s="34">
        <v>3099</v>
      </c>
      <c r="B3026" s="34">
        <v>39</v>
      </c>
      <c r="C3026" s="34">
        <v>144</v>
      </c>
      <c r="D3026" s="34">
        <v>12</v>
      </c>
      <c r="E3026" s="179">
        <v>43577</v>
      </c>
      <c r="F3026" s="190">
        <v>5245</v>
      </c>
      <c r="G3026" s="34">
        <v>8864</v>
      </c>
      <c r="H3026" s="180">
        <v>8369</v>
      </c>
      <c r="I3026" s="34"/>
      <c r="J3026" s="193"/>
      <c r="K3026" s="182"/>
      <c r="L3026" s="182"/>
      <c r="M3026" s="182"/>
      <c r="N3026" s="182"/>
    </row>
    <row r="3027" spans="1:14" ht="15.75" customHeight="1" x14ac:dyDescent="0.3">
      <c r="A3027" s="34">
        <v>3100</v>
      </c>
      <c r="B3027" s="34">
        <v>40</v>
      </c>
      <c r="C3027" s="34">
        <v>144</v>
      </c>
      <c r="D3027" s="34">
        <v>12</v>
      </c>
      <c r="E3027" s="179">
        <v>43577</v>
      </c>
      <c r="F3027" s="190">
        <v>5216</v>
      </c>
      <c r="G3027" s="34">
        <v>8831</v>
      </c>
      <c r="H3027" s="180">
        <v>8321</v>
      </c>
      <c r="I3027" s="34"/>
      <c r="J3027" s="193"/>
      <c r="K3027" s="182"/>
      <c r="L3027" s="182"/>
      <c r="M3027" s="182"/>
      <c r="N3027" s="182"/>
    </row>
    <row r="3028" spans="1:14" ht="15.75" customHeight="1" x14ac:dyDescent="0.3">
      <c r="A3028" s="34">
        <v>3101</v>
      </c>
      <c r="B3028" s="34">
        <v>41</v>
      </c>
      <c r="C3028" s="34">
        <v>145</v>
      </c>
      <c r="D3028" s="34">
        <v>12</v>
      </c>
      <c r="E3028" s="179">
        <v>43577</v>
      </c>
      <c r="F3028" s="190">
        <v>5264</v>
      </c>
      <c r="G3028" s="34">
        <v>7452</v>
      </c>
      <c r="H3028" s="180">
        <v>7112</v>
      </c>
      <c r="I3028" s="34"/>
      <c r="J3028" s="193"/>
      <c r="K3028" s="182"/>
      <c r="L3028" s="182"/>
      <c r="M3028" s="182"/>
      <c r="N3028" s="182"/>
    </row>
    <row r="3029" spans="1:14" ht="15.75" customHeight="1" x14ac:dyDescent="0.3">
      <c r="A3029" s="34">
        <v>3102</v>
      </c>
      <c r="B3029" s="34">
        <v>42</v>
      </c>
      <c r="C3029" s="34">
        <v>145</v>
      </c>
      <c r="D3029" s="34">
        <v>12</v>
      </c>
      <c r="E3029" s="179">
        <v>43577</v>
      </c>
      <c r="F3029" s="190">
        <v>5270</v>
      </c>
      <c r="G3029" s="34">
        <v>7654</v>
      </c>
      <c r="H3029" s="180">
        <v>7280</v>
      </c>
      <c r="I3029" s="34"/>
      <c r="J3029" s="193"/>
      <c r="K3029" s="182"/>
      <c r="L3029" s="182"/>
      <c r="M3029" s="182"/>
      <c r="N3029" s="182"/>
    </row>
    <row r="3030" spans="1:14" ht="15.75" customHeight="1" x14ac:dyDescent="0.3">
      <c r="A3030" s="34">
        <v>3103</v>
      </c>
      <c r="B3030" s="34">
        <v>43</v>
      </c>
      <c r="C3030" s="34">
        <v>146</v>
      </c>
      <c r="D3030" s="34">
        <v>12</v>
      </c>
      <c r="E3030" s="179">
        <v>43577</v>
      </c>
      <c r="F3030" s="190">
        <v>5211</v>
      </c>
      <c r="G3030" s="34">
        <v>7468</v>
      </c>
      <c r="H3030" s="180">
        <v>7124</v>
      </c>
      <c r="I3030" s="34"/>
      <c r="J3030" s="195"/>
      <c r="K3030" s="182"/>
      <c r="L3030" s="182"/>
      <c r="M3030" s="182"/>
      <c r="N3030" s="182"/>
    </row>
    <row r="3031" spans="1:14" ht="15.75" customHeight="1" x14ac:dyDescent="0.3">
      <c r="A3031" s="34">
        <v>3104</v>
      </c>
      <c r="B3031" s="34">
        <v>44</v>
      </c>
      <c r="C3031" s="34">
        <v>146</v>
      </c>
      <c r="D3031" s="34">
        <v>12</v>
      </c>
      <c r="E3031" s="179">
        <v>43577</v>
      </c>
      <c r="F3031" s="190">
        <v>5218</v>
      </c>
      <c r="G3031" s="34">
        <v>7439</v>
      </c>
      <c r="H3031" s="180">
        <v>7100</v>
      </c>
      <c r="I3031" s="34"/>
      <c r="J3031" s="193"/>
      <c r="K3031" s="182"/>
      <c r="L3031" s="182"/>
      <c r="M3031" s="182"/>
      <c r="N3031" s="182"/>
    </row>
    <row r="3032" spans="1:14" ht="15.75" customHeight="1" x14ac:dyDescent="0.3">
      <c r="A3032" s="34">
        <v>3105</v>
      </c>
      <c r="B3032" s="34">
        <v>45</v>
      </c>
      <c r="C3032" s="34">
        <v>149</v>
      </c>
      <c r="D3032" s="34">
        <v>12</v>
      </c>
      <c r="E3032" s="179">
        <v>43577</v>
      </c>
      <c r="F3032" s="190">
        <v>5211</v>
      </c>
      <c r="G3032" s="34">
        <v>8104</v>
      </c>
      <c r="H3032" s="180">
        <v>7654</v>
      </c>
      <c r="I3032" s="34"/>
      <c r="J3032" s="193"/>
      <c r="K3032" s="182"/>
      <c r="L3032" s="182"/>
      <c r="M3032" s="182"/>
      <c r="N3032" s="182"/>
    </row>
    <row r="3033" spans="1:14" ht="15.75" customHeight="1" x14ac:dyDescent="0.3">
      <c r="A3033" s="34">
        <v>3106</v>
      </c>
      <c r="B3033" s="34">
        <v>46</v>
      </c>
      <c r="C3033" s="34">
        <v>149</v>
      </c>
      <c r="D3033" s="34">
        <v>12</v>
      </c>
      <c r="E3033" s="179">
        <v>43577</v>
      </c>
      <c r="F3033" s="190">
        <v>5260</v>
      </c>
      <c r="G3033" s="34">
        <v>8241</v>
      </c>
      <c r="H3033" s="180">
        <v>7781</v>
      </c>
      <c r="I3033" s="34"/>
      <c r="J3033" s="193"/>
      <c r="K3033" s="182"/>
      <c r="L3033" s="182"/>
      <c r="M3033" s="182"/>
      <c r="N3033" s="182"/>
    </row>
    <row r="3034" spans="1:14" ht="15.75" customHeight="1" x14ac:dyDescent="0.3">
      <c r="A3034" s="34">
        <v>3107</v>
      </c>
      <c r="B3034" s="34">
        <v>47</v>
      </c>
      <c r="C3034" s="34">
        <v>151</v>
      </c>
      <c r="D3034" s="34">
        <v>12</v>
      </c>
      <c r="E3034" s="179">
        <v>43577</v>
      </c>
      <c r="F3034" s="190">
        <v>5258</v>
      </c>
      <c r="G3034" s="34">
        <v>8141</v>
      </c>
      <c r="H3034" s="180">
        <v>7724</v>
      </c>
      <c r="I3034" s="34"/>
      <c r="J3034" s="193"/>
      <c r="K3034" s="182"/>
      <c r="L3034" s="182"/>
      <c r="M3034" s="182"/>
      <c r="N3034" s="182"/>
    </row>
    <row r="3035" spans="1:14" ht="15.75" customHeight="1" x14ac:dyDescent="0.3">
      <c r="A3035" s="34">
        <v>3108</v>
      </c>
      <c r="B3035" s="34">
        <v>48</v>
      </c>
      <c r="C3035" s="34">
        <v>151</v>
      </c>
      <c r="D3035" s="34">
        <v>12</v>
      </c>
      <c r="E3035" s="179">
        <v>43577</v>
      </c>
      <c r="F3035" s="190">
        <v>5245</v>
      </c>
      <c r="G3035" s="34">
        <v>8180</v>
      </c>
      <c r="H3035" s="180">
        <v>7748</v>
      </c>
      <c r="I3035" s="34"/>
      <c r="J3035" s="193"/>
      <c r="K3035" s="182"/>
      <c r="L3035" s="182"/>
      <c r="M3035" s="182"/>
      <c r="N3035" s="182"/>
    </row>
    <row r="3036" spans="1:14" ht="15.75" customHeight="1" x14ac:dyDescent="0.3">
      <c r="A3036" s="34">
        <v>3109</v>
      </c>
      <c r="B3036" s="34">
        <v>49</v>
      </c>
      <c r="C3036" s="34">
        <v>160</v>
      </c>
      <c r="D3036" s="34">
        <v>12</v>
      </c>
      <c r="E3036" s="179">
        <v>43577</v>
      </c>
      <c r="F3036" s="190">
        <v>5203</v>
      </c>
      <c r="G3036" s="34">
        <v>7492</v>
      </c>
      <c r="H3036" s="180">
        <v>7152</v>
      </c>
      <c r="I3036" s="34"/>
      <c r="J3036" s="193"/>
      <c r="K3036" s="182"/>
      <c r="L3036" s="182"/>
      <c r="M3036" s="182"/>
      <c r="N3036" s="182"/>
    </row>
    <row r="3037" spans="1:14" ht="15.75" customHeight="1" x14ac:dyDescent="0.3">
      <c r="A3037" s="34">
        <v>3110</v>
      </c>
      <c r="B3037" s="34">
        <v>50</v>
      </c>
      <c r="C3037" s="34">
        <v>160</v>
      </c>
      <c r="D3037" s="34">
        <v>12</v>
      </c>
      <c r="E3037" s="179">
        <v>43577</v>
      </c>
      <c r="F3037" s="190">
        <v>5251</v>
      </c>
      <c r="G3037" s="34">
        <v>7456</v>
      </c>
      <c r="H3037" s="180">
        <v>7123</v>
      </c>
      <c r="I3037" s="34"/>
      <c r="J3037" s="193"/>
      <c r="K3037" s="182"/>
      <c r="L3037" s="182"/>
      <c r="M3037" s="182"/>
      <c r="N3037" s="182"/>
    </row>
    <row r="3038" spans="1:14" ht="15.75" customHeight="1" x14ac:dyDescent="0.3">
      <c r="A3038" s="34">
        <v>3111</v>
      </c>
      <c r="B3038" s="34">
        <v>51</v>
      </c>
      <c r="C3038" s="34">
        <v>173</v>
      </c>
      <c r="D3038" s="34">
        <v>12</v>
      </c>
      <c r="E3038" s="179">
        <v>43577</v>
      </c>
      <c r="F3038" s="190">
        <v>5234</v>
      </c>
      <c r="G3038" s="34">
        <v>8802</v>
      </c>
      <c r="H3038" s="180">
        <v>8287</v>
      </c>
      <c r="I3038" s="34"/>
      <c r="J3038" s="193"/>
      <c r="K3038" s="182"/>
      <c r="L3038" s="182"/>
      <c r="M3038" s="182"/>
      <c r="N3038" s="182"/>
    </row>
    <row r="3039" spans="1:14" ht="15.75" customHeight="1" x14ac:dyDescent="0.3">
      <c r="A3039" s="34">
        <v>3112</v>
      </c>
      <c r="B3039" s="34">
        <v>52</v>
      </c>
      <c r="C3039" s="34">
        <v>173</v>
      </c>
      <c r="D3039" s="34">
        <v>12</v>
      </c>
      <c r="E3039" s="179">
        <v>43577</v>
      </c>
      <c r="F3039" s="190">
        <v>5234</v>
      </c>
      <c r="G3039" s="34">
        <v>8596</v>
      </c>
      <c r="H3039" s="180">
        <v>8103</v>
      </c>
      <c r="I3039" s="34"/>
      <c r="J3039" s="193"/>
      <c r="K3039" s="182"/>
      <c r="L3039" s="182"/>
      <c r="M3039" s="182"/>
      <c r="N3039" s="182"/>
    </row>
    <row r="3040" spans="1:14" ht="15.75" customHeight="1" x14ac:dyDescent="0.3">
      <c r="A3040" s="34">
        <v>3113</v>
      </c>
      <c r="B3040" s="34">
        <v>53</v>
      </c>
      <c r="C3040" s="34">
        <v>174</v>
      </c>
      <c r="D3040" s="34">
        <v>12</v>
      </c>
      <c r="E3040" s="179">
        <v>43577</v>
      </c>
      <c r="F3040" s="190">
        <v>5232</v>
      </c>
      <c r="G3040" s="34">
        <v>8072</v>
      </c>
      <c r="H3040" s="180">
        <v>7646</v>
      </c>
      <c r="I3040" s="34"/>
      <c r="J3040" s="193"/>
      <c r="K3040" s="182"/>
      <c r="L3040" s="182"/>
      <c r="M3040" s="182"/>
      <c r="N3040" s="182"/>
    </row>
    <row r="3041" spans="1:14" ht="15.75" customHeight="1" x14ac:dyDescent="0.3">
      <c r="A3041" s="34">
        <v>3114</v>
      </c>
      <c r="B3041" s="34">
        <v>54</v>
      </c>
      <c r="C3041" s="34">
        <v>174</v>
      </c>
      <c r="D3041" s="34">
        <v>12</v>
      </c>
      <c r="E3041" s="179">
        <v>43577</v>
      </c>
      <c r="F3041" s="190">
        <v>5271</v>
      </c>
      <c r="G3041" s="34">
        <v>8132</v>
      </c>
      <c r="H3041" s="180">
        <v>7704</v>
      </c>
      <c r="I3041" s="34"/>
      <c r="J3041" s="193"/>
      <c r="K3041" s="182"/>
      <c r="L3041" s="182"/>
      <c r="M3041" s="182"/>
      <c r="N3041" s="182"/>
    </row>
    <row r="3042" spans="1:14" ht="15.75" customHeight="1" x14ac:dyDescent="0.3">
      <c r="A3042" s="34">
        <v>3115</v>
      </c>
      <c r="B3042" s="34">
        <v>55</v>
      </c>
      <c r="C3042" s="34">
        <v>175</v>
      </c>
      <c r="D3042" s="34">
        <v>12</v>
      </c>
      <c r="E3042" s="179">
        <v>43577</v>
      </c>
      <c r="F3042" s="190">
        <v>5269</v>
      </c>
      <c r="G3042" s="34">
        <v>7920</v>
      </c>
      <c r="H3042" s="180">
        <v>7550</v>
      </c>
      <c r="I3042" s="34"/>
      <c r="J3042" s="195"/>
      <c r="K3042" s="182"/>
      <c r="L3042" s="182"/>
      <c r="M3042" s="182"/>
      <c r="N3042" s="182"/>
    </row>
    <row r="3043" spans="1:14" ht="15.75" customHeight="1" x14ac:dyDescent="0.3">
      <c r="A3043" s="34">
        <v>3116</v>
      </c>
      <c r="B3043" s="34">
        <v>56</v>
      </c>
      <c r="C3043" s="34">
        <v>175</v>
      </c>
      <c r="D3043" s="34">
        <v>12</v>
      </c>
      <c r="E3043" s="179">
        <v>43577</v>
      </c>
      <c r="F3043" s="190">
        <v>5254</v>
      </c>
      <c r="G3043" s="34">
        <v>7813</v>
      </c>
      <c r="H3043" s="180">
        <v>7446</v>
      </c>
      <c r="I3043" s="34"/>
      <c r="J3043" s="193"/>
      <c r="K3043" s="182"/>
      <c r="L3043" s="182"/>
      <c r="M3043" s="182"/>
      <c r="N3043" s="182"/>
    </row>
    <row r="3044" spans="1:14" ht="15.75" customHeight="1" x14ac:dyDescent="0.3">
      <c r="A3044" s="34">
        <v>3117</v>
      </c>
      <c r="B3044" s="34">
        <v>57</v>
      </c>
      <c r="C3044" s="34">
        <v>177</v>
      </c>
      <c r="D3044" s="34">
        <v>12</v>
      </c>
      <c r="E3044" s="179">
        <v>43577</v>
      </c>
      <c r="F3044" s="190">
        <v>5257</v>
      </c>
      <c r="G3044" s="34">
        <v>7786</v>
      </c>
      <c r="H3044" s="180">
        <v>7402</v>
      </c>
      <c r="I3044" s="34"/>
      <c r="J3044" s="193"/>
      <c r="K3044" s="182"/>
      <c r="L3044" s="182"/>
      <c r="M3044" s="182"/>
      <c r="N3044" s="182"/>
    </row>
    <row r="3045" spans="1:14" ht="15.75" customHeight="1" x14ac:dyDescent="0.3">
      <c r="A3045" s="34">
        <v>3118</v>
      </c>
      <c r="B3045" s="34">
        <v>58</v>
      </c>
      <c r="C3045" s="34">
        <v>177</v>
      </c>
      <c r="D3045" s="34">
        <v>12</v>
      </c>
      <c r="E3045" s="179">
        <v>43577</v>
      </c>
      <c r="F3045" s="190">
        <v>5320</v>
      </c>
      <c r="G3045" s="34">
        <v>7711</v>
      </c>
      <c r="H3045" s="180">
        <v>7343</v>
      </c>
      <c r="I3045" s="34"/>
      <c r="J3045" s="193"/>
      <c r="K3045" s="182"/>
      <c r="L3045" s="182"/>
      <c r="M3045" s="182"/>
      <c r="N3045" s="182"/>
    </row>
    <row r="3046" spans="1:14" ht="15.75" customHeight="1" x14ac:dyDescent="0.3">
      <c r="A3046" s="34">
        <v>3119</v>
      </c>
      <c r="B3046" s="34">
        <v>59</v>
      </c>
      <c r="C3046" s="34">
        <v>179</v>
      </c>
      <c r="D3046" s="34">
        <v>12</v>
      </c>
      <c r="E3046" s="179">
        <v>43577</v>
      </c>
      <c r="F3046" s="190">
        <v>5278</v>
      </c>
      <c r="G3046" s="34">
        <v>8807</v>
      </c>
      <c r="H3046" s="180">
        <v>6575</v>
      </c>
      <c r="I3046" s="34"/>
      <c r="J3046" s="193"/>
      <c r="K3046" s="182"/>
      <c r="L3046" s="182"/>
      <c r="M3046" s="182"/>
      <c r="N3046" s="182"/>
    </row>
    <row r="3047" spans="1:14" ht="15.75" customHeight="1" x14ac:dyDescent="0.3">
      <c r="A3047" s="34">
        <v>3120</v>
      </c>
      <c r="B3047" s="34">
        <v>60</v>
      </c>
      <c r="C3047" s="34">
        <v>179</v>
      </c>
      <c r="D3047" s="34">
        <v>12</v>
      </c>
      <c r="E3047" s="179">
        <v>43577</v>
      </c>
      <c r="F3047" s="190">
        <v>5220</v>
      </c>
      <c r="G3047" s="34">
        <v>6670</v>
      </c>
      <c r="H3047" s="180">
        <v>6447</v>
      </c>
      <c r="I3047" s="34"/>
      <c r="J3047" s="193"/>
      <c r="K3047" s="182"/>
      <c r="L3047" s="182"/>
      <c r="M3047" s="182"/>
      <c r="N3047" s="182"/>
    </row>
    <row r="3048" spans="1:14" ht="15.75" customHeight="1" x14ac:dyDescent="0.3">
      <c r="A3048" s="34">
        <v>3121</v>
      </c>
      <c r="B3048" s="34">
        <v>61</v>
      </c>
      <c r="C3048" s="34">
        <v>180</v>
      </c>
      <c r="D3048" s="34">
        <v>12</v>
      </c>
      <c r="E3048" s="179">
        <v>43577</v>
      </c>
      <c r="F3048" s="190">
        <v>5212</v>
      </c>
      <c r="G3048" s="34">
        <v>6978</v>
      </c>
      <c r="H3048" s="180">
        <v>6721</v>
      </c>
      <c r="I3048" s="34"/>
      <c r="J3048" s="193"/>
      <c r="K3048" s="182"/>
      <c r="L3048" s="182"/>
      <c r="M3048" s="182"/>
      <c r="N3048" s="182"/>
    </row>
    <row r="3049" spans="1:14" ht="15.75" customHeight="1" x14ac:dyDescent="0.3">
      <c r="A3049" s="34">
        <v>3122</v>
      </c>
      <c r="B3049" s="34">
        <v>62</v>
      </c>
      <c r="C3049" s="34">
        <v>180</v>
      </c>
      <c r="D3049" s="34">
        <v>12</v>
      </c>
      <c r="E3049" s="179">
        <v>43577</v>
      </c>
      <c r="F3049" s="190">
        <v>5209</v>
      </c>
      <c r="G3049" s="34">
        <v>6906</v>
      </c>
      <c r="H3049" s="180">
        <v>6651</v>
      </c>
      <c r="I3049" s="34"/>
      <c r="J3049" s="193"/>
      <c r="K3049" s="182"/>
      <c r="L3049" s="182"/>
      <c r="M3049" s="182"/>
      <c r="N3049" s="182"/>
    </row>
    <row r="3050" spans="1:14" ht="15.75" customHeight="1" x14ac:dyDescent="0.3">
      <c r="A3050" s="34">
        <v>3123</v>
      </c>
      <c r="B3050" s="34">
        <v>63</v>
      </c>
      <c r="C3050" s="34">
        <v>184</v>
      </c>
      <c r="D3050" s="34">
        <v>12</v>
      </c>
      <c r="E3050" s="179">
        <v>43577</v>
      </c>
      <c r="F3050" s="190">
        <v>5214</v>
      </c>
      <c r="G3050" s="34">
        <v>7141</v>
      </c>
      <c r="H3050" s="180">
        <v>6823</v>
      </c>
      <c r="I3050" s="34"/>
      <c r="J3050" s="193"/>
      <c r="K3050" s="182"/>
      <c r="L3050" s="182"/>
      <c r="M3050" s="182"/>
      <c r="N3050" s="182"/>
    </row>
    <row r="3051" spans="1:14" ht="15.75" customHeight="1" x14ac:dyDescent="0.3">
      <c r="A3051" s="34">
        <v>3124</v>
      </c>
      <c r="B3051" s="34">
        <v>64</v>
      </c>
      <c r="C3051" s="34">
        <v>184</v>
      </c>
      <c r="D3051" s="34">
        <v>12</v>
      </c>
      <c r="E3051" s="179">
        <v>43577</v>
      </c>
      <c r="F3051" s="190">
        <v>5232</v>
      </c>
      <c r="G3051" s="34">
        <v>7232</v>
      </c>
      <c r="H3051" s="180">
        <v>6823</v>
      </c>
      <c r="I3051" s="34"/>
      <c r="J3051" s="193"/>
      <c r="K3051" s="182"/>
      <c r="L3051" s="182"/>
      <c r="M3051" s="182"/>
      <c r="N3051" s="182"/>
    </row>
    <row r="3052" spans="1:14" ht="15.75" customHeight="1" x14ac:dyDescent="0.3">
      <c r="A3052" s="34">
        <v>3125</v>
      </c>
      <c r="B3052" s="34">
        <v>65</v>
      </c>
      <c r="C3052" s="34">
        <v>190</v>
      </c>
      <c r="D3052" s="34">
        <v>12</v>
      </c>
      <c r="E3052" s="179">
        <v>43577</v>
      </c>
      <c r="F3052" s="190">
        <v>5215</v>
      </c>
      <c r="G3052" s="34">
        <v>8410</v>
      </c>
      <c r="H3052" s="180">
        <v>7936</v>
      </c>
      <c r="I3052" s="34"/>
      <c r="J3052" s="193"/>
      <c r="K3052" s="182"/>
      <c r="L3052" s="182"/>
      <c r="M3052" s="182"/>
      <c r="N3052" s="182"/>
    </row>
    <row r="3053" spans="1:14" ht="15.75" customHeight="1" x14ac:dyDescent="0.3">
      <c r="A3053" s="34">
        <v>3126</v>
      </c>
      <c r="B3053" s="34">
        <v>66</v>
      </c>
      <c r="C3053" s="34">
        <v>190</v>
      </c>
      <c r="D3053" s="34">
        <v>12</v>
      </c>
      <c r="E3053" s="179">
        <v>43577</v>
      </c>
      <c r="F3053" s="190">
        <v>5279</v>
      </c>
      <c r="G3053" s="34">
        <v>8488</v>
      </c>
      <c r="H3053" s="180">
        <v>8018</v>
      </c>
      <c r="I3053" s="34"/>
      <c r="J3053" s="193"/>
      <c r="K3053" s="182"/>
      <c r="L3053" s="182"/>
      <c r="M3053" s="182"/>
      <c r="N3053" s="182"/>
    </row>
    <row r="3054" spans="1:14" ht="15.75" customHeight="1" x14ac:dyDescent="0.3">
      <c r="A3054" s="34">
        <v>3127</v>
      </c>
      <c r="B3054" s="34">
        <v>67</v>
      </c>
      <c r="C3054" s="34">
        <v>191</v>
      </c>
      <c r="D3054" s="34">
        <v>12</v>
      </c>
      <c r="E3054" s="179">
        <v>43577</v>
      </c>
      <c r="F3054" s="190">
        <v>5217</v>
      </c>
      <c r="G3054" s="34">
        <v>7795</v>
      </c>
      <c r="H3054" s="180">
        <v>7431</v>
      </c>
      <c r="I3054" s="34"/>
      <c r="J3054" s="195"/>
      <c r="K3054" s="182"/>
      <c r="L3054" s="182"/>
      <c r="M3054" s="182"/>
      <c r="N3054" s="182"/>
    </row>
    <row r="3055" spans="1:14" ht="15.75" customHeight="1" x14ac:dyDescent="0.3">
      <c r="A3055" s="34">
        <v>3128</v>
      </c>
      <c r="B3055" s="34">
        <v>68</v>
      </c>
      <c r="C3055" s="34">
        <v>191</v>
      </c>
      <c r="D3055" s="34">
        <v>12</v>
      </c>
      <c r="E3055" s="179">
        <v>43577</v>
      </c>
      <c r="F3055" s="190">
        <v>5288</v>
      </c>
      <c r="G3055" s="34">
        <v>7623</v>
      </c>
      <c r="H3055" s="180">
        <v>7297</v>
      </c>
      <c r="I3055" s="34"/>
      <c r="J3055" s="193"/>
      <c r="K3055" s="182"/>
      <c r="L3055" s="182"/>
      <c r="M3055" s="182"/>
      <c r="N3055" s="182"/>
    </row>
    <row r="3056" spans="1:14" ht="15.75" customHeight="1" x14ac:dyDescent="0.3">
      <c r="A3056" s="34">
        <v>3129</v>
      </c>
      <c r="B3056" s="34">
        <v>69</v>
      </c>
      <c r="C3056" s="34">
        <v>192</v>
      </c>
      <c r="D3056" s="34">
        <v>12</v>
      </c>
      <c r="E3056" s="179">
        <v>43577</v>
      </c>
      <c r="F3056" s="190">
        <v>5248</v>
      </c>
      <c r="G3056" s="34">
        <v>7271</v>
      </c>
      <c r="H3056" s="180">
        <v>7007</v>
      </c>
      <c r="I3056" s="34"/>
      <c r="J3056" s="193"/>
      <c r="K3056" s="182"/>
      <c r="L3056" s="182"/>
      <c r="M3056" s="182"/>
      <c r="N3056" s="182"/>
    </row>
    <row r="3057" spans="1:14" ht="15.75" customHeight="1" x14ac:dyDescent="0.3">
      <c r="A3057" s="34">
        <v>3130</v>
      </c>
      <c r="B3057" s="34">
        <v>70</v>
      </c>
      <c r="C3057" s="34">
        <v>192</v>
      </c>
      <c r="D3057" s="34">
        <v>12</v>
      </c>
      <c r="E3057" s="179">
        <v>43577</v>
      </c>
      <c r="F3057" s="190">
        <v>5266</v>
      </c>
      <c r="G3057" s="34">
        <v>7363</v>
      </c>
      <c r="H3057" s="180">
        <v>7023</v>
      </c>
      <c r="I3057" s="34"/>
      <c r="J3057" s="193"/>
      <c r="K3057" s="182"/>
      <c r="L3057" s="182"/>
      <c r="M3057" s="182"/>
      <c r="N3057" s="182"/>
    </row>
    <row r="3058" spans="1:14" ht="15.75" customHeight="1" x14ac:dyDescent="0.3">
      <c r="A3058" s="34">
        <v>3131</v>
      </c>
      <c r="B3058" s="34">
        <v>71</v>
      </c>
      <c r="C3058" s="34">
        <v>195</v>
      </c>
      <c r="D3058" s="34">
        <v>12</v>
      </c>
      <c r="E3058" s="179">
        <v>43577</v>
      </c>
      <c r="F3058" s="190">
        <v>5256</v>
      </c>
      <c r="G3058" s="34">
        <v>7234</v>
      </c>
      <c r="H3058" s="180">
        <v>6982</v>
      </c>
      <c r="I3058" s="34"/>
      <c r="J3058" s="193"/>
      <c r="K3058" s="182"/>
      <c r="L3058" s="182"/>
      <c r="M3058" s="182"/>
      <c r="N3058" s="182"/>
    </row>
    <row r="3059" spans="1:14" ht="15.75" customHeight="1" x14ac:dyDescent="0.3">
      <c r="A3059" s="34">
        <v>3132</v>
      </c>
      <c r="B3059" s="34">
        <v>72</v>
      </c>
      <c r="C3059" s="34">
        <v>195</v>
      </c>
      <c r="D3059" s="34">
        <v>12</v>
      </c>
      <c r="E3059" s="179">
        <v>43577</v>
      </c>
      <c r="F3059" s="190">
        <v>5223</v>
      </c>
      <c r="G3059" s="34">
        <v>7236</v>
      </c>
      <c r="H3059" s="180">
        <v>6984</v>
      </c>
      <c r="I3059" s="34"/>
      <c r="J3059" s="193"/>
      <c r="K3059" s="182"/>
      <c r="L3059" s="182"/>
      <c r="M3059" s="182"/>
      <c r="N3059" s="182"/>
    </row>
    <row r="3060" spans="1:14" ht="15.75" customHeight="1" x14ac:dyDescent="0.3">
      <c r="A3060" s="34">
        <v>3133</v>
      </c>
      <c r="B3060" s="34">
        <v>73</v>
      </c>
      <c r="C3060" s="34">
        <v>208</v>
      </c>
      <c r="D3060" s="34">
        <v>12</v>
      </c>
      <c r="E3060" s="179">
        <v>43577</v>
      </c>
      <c r="F3060" s="190">
        <v>5203</v>
      </c>
      <c r="G3060" s="34">
        <v>7943</v>
      </c>
      <c r="H3060" s="180">
        <v>7564</v>
      </c>
      <c r="I3060" s="34"/>
      <c r="J3060" s="193"/>
      <c r="K3060" s="182"/>
      <c r="L3060" s="182"/>
      <c r="M3060" s="182"/>
      <c r="N3060" s="182"/>
    </row>
    <row r="3061" spans="1:14" ht="15.75" customHeight="1" x14ac:dyDescent="0.3">
      <c r="A3061" s="34">
        <v>3134</v>
      </c>
      <c r="B3061" s="34">
        <v>74</v>
      </c>
      <c r="C3061" s="34">
        <v>208</v>
      </c>
      <c r="D3061" s="34">
        <v>12</v>
      </c>
      <c r="E3061" s="179">
        <v>43577</v>
      </c>
      <c r="F3061" s="190">
        <v>5309</v>
      </c>
      <c r="G3061" s="34">
        <v>8126</v>
      </c>
      <c r="H3061" s="180">
        <v>7740</v>
      </c>
      <c r="I3061" s="34"/>
      <c r="J3061" s="193"/>
      <c r="K3061" s="182"/>
      <c r="L3061" s="182"/>
      <c r="M3061" s="182"/>
      <c r="N3061" s="182"/>
    </row>
    <row r="3062" spans="1:14" ht="15.75" customHeight="1" x14ac:dyDescent="0.3">
      <c r="A3062" s="34">
        <v>3135</v>
      </c>
      <c r="B3062" s="34">
        <v>75</v>
      </c>
      <c r="C3062" s="34">
        <v>220</v>
      </c>
      <c r="D3062" s="34">
        <v>12</v>
      </c>
      <c r="E3062" s="179">
        <v>43577</v>
      </c>
      <c r="F3062" s="190">
        <v>5226</v>
      </c>
      <c r="G3062" s="34">
        <v>7451</v>
      </c>
      <c r="H3062" s="180">
        <v>7137</v>
      </c>
      <c r="I3062" s="34"/>
      <c r="J3062" s="193"/>
      <c r="K3062" s="182"/>
      <c r="L3062" s="182"/>
      <c r="M3062" s="182"/>
      <c r="N3062" s="182"/>
    </row>
    <row r="3063" spans="1:14" ht="15.75" customHeight="1" x14ac:dyDescent="0.3">
      <c r="A3063" s="34">
        <v>3136</v>
      </c>
      <c r="B3063" s="34">
        <v>76</v>
      </c>
      <c r="C3063" s="34">
        <v>220</v>
      </c>
      <c r="D3063" s="34">
        <v>12</v>
      </c>
      <c r="E3063" s="179">
        <v>43577</v>
      </c>
      <c r="F3063" s="190">
        <v>5239</v>
      </c>
      <c r="G3063" s="34">
        <v>7576</v>
      </c>
      <c r="H3063" s="180">
        <v>7251</v>
      </c>
      <c r="I3063" s="34"/>
      <c r="J3063" s="193"/>
      <c r="K3063" s="182"/>
      <c r="L3063" s="182"/>
      <c r="M3063" s="182"/>
      <c r="N3063" s="182"/>
    </row>
    <row r="3064" spans="1:14" ht="15.75" customHeight="1" x14ac:dyDescent="0.3">
      <c r="A3064" s="34">
        <v>3137</v>
      </c>
      <c r="B3064" s="34">
        <v>77</v>
      </c>
      <c r="C3064" s="34">
        <v>221</v>
      </c>
      <c r="D3064" s="34">
        <v>12</v>
      </c>
      <c r="E3064" s="179">
        <v>43577</v>
      </c>
      <c r="F3064" s="190">
        <v>5212</v>
      </c>
      <c r="G3064" s="34">
        <v>7726</v>
      </c>
      <c r="H3064" s="180">
        <v>7385</v>
      </c>
      <c r="I3064" s="34"/>
      <c r="J3064" s="193"/>
      <c r="K3064" s="182"/>
      <c r="L3064" s="182"/>
      <c r="M3064" s="182"/>
      <c r="N3064" s="182"/>
    </row>
    <row r="3065" spans="1:14" ht="15.75" customHeight="1" x14ac:dyDescent="0.3">
      <c r="A3065" s="34">
        <v>3138</v>
      </c>
      <c r="B3065" s="34">
        <v>78</v>
      </c>
      <c r="C3065" s="34">
        <v>221</v>
      </c>
      <c r="D3065" s="34">
        <v>12</v>
      </c>
      <c r="E3065" s="179">
        <v>43577</v>
      </c>
      <c r="F3065" s="190">
        <v>5245</v>
      </c>
      <c r="G3065" s="34">
        <v>7708</v>
      </c>
      <c r="H3065" s="180">
        <v>7377</v>
      </c>
      <c r="I3065" s="34"/>
      <c r="J3065" s="193"/>
      <c r="K3065" s="182"/>
      <c r="L3065" s="182"/>
      <c r="M3065" s="182"/>
      <c r="N3065" s="182"/>
    </row>
    <row r="3066" spans="1:14" ht="15.75" customHeight="1" x14ac:dyDescent="0.3">
      <c r="A3066" s="34">
        <v>3139</v>
      </c>
      <c r="B3066" s="34">
        <v>79</v>
      </c>
      <c r="C3066" s="34">
        <v>222</v>
      </c>
      <c r="D3066" s="34">
        <v>12</v>
      </c>
      <c r="E3066" s="179">
        <v>43577</v>
      </c>
      <c r="F3066" s="190">
        <v>5242</v>
      </c>
      <c r="G3066" s="34">
        <v>8159</v>
      </c>
      <c r="H3066" s="180">
        <v>7748</v>
      </c>
      <c r="I3066" s="34"/>
      <c r="J3066" s="195"/>
      <c r="K3066" s="182"/>
      <c r="L3066" s="182"/>
      <c r="M3066" s="182"/>
      <c r="N3066" s="182"/>
    </row>
    <row r="3067" spans="1:14" ht="15.75" customHeight="1" x14ac:dyDescent="0.3">
      <c r="A3067" s="34">
        <v>3140</v>
      </c>
      <c r="B3067" s="34">
        <v>80</v>
      </c>
      <c r="C3067" s="34">
        <v>222</v>
      </c>
      <c r="D3067" s="34">
        <v>12</v>
      </c>
      <c r="E3067" s="179">
        <v>43577</v>
      </c>
      <c r="F3067" s="190">
        <v>5245</v>
      </c>
      <c r="G3067" s="34">
        <v>8182</v>
      </c>
      <c r="H3067" s="180">
        <v>7772</v>
      </c>
      <c r="I3067" s="34"/>
      <c r="J3067" s="193"/>
      <c r="K3067" s="182"/>
      <c r="L3067" s="182"/>
      <c r="M3067" s="182"/>
      <c r="N3067" s="182"/>
    </row>
    <row r="3068" spans="1:14" ht="15.75" customHeight="1" x14ac:dyDescent="0.3">
      <c r="A3068" s="34">
        <v>3141</v>
      </c>
      <c r="B3068" s="34">
        <v>81</v>
      </c>
      <c r="C3068" s="34">
        <v>232</v>
      </c>
      <c r="D3068" s="34">
        <v>12</v>
      </c>
      <c r="E3068" s="179">
        <v>43577</v>
      </c>
      <c r="F3068" s="190">
        <v>5180</v>
      </c>
      <c r="G3068" s="34">
        <v>8045</v>
      </c>
      <c r="H3068" s="180">
        <v>7665</v>
      </c>
      <c r="I3068" s="34"/>
      <c r="J3068" s="193"/>
      <c r="K3068" s="182"/>
      <c r="L3068" s="182"/>
      <c r="M3068" s="182"/>
      <c r="N3068" s="182"/>
    </row>
    <row r="3069" spans="1:14" ht="15.75" customHeight="1" x14ac:dyDescent="0.3">
      <c r="A3069" s="34">
        <v>3142</v>
      </c>
      <c r="B3069" s="34">
        <v>82</v>
      </c>
      <c r="C3069" s="34">
        <v>232</v>
      </c>
      <c r="D3069" s="34">
        <v>12</v>
      </c>
      <c r="E3069" s="179">
        <v>43577</v>
      </c>
      <c r="F3069" s="190">
        <v>5194</v>
      </c>
      <c r="G3069" s="34">
        <v>7853</v>
      </c>
      <c r="H3069" s="180">
        <v>7503</v>
      </c>
      <c r="I3069" s="34"/>
      <c r="J3069" s="193"/>
      <c r="K3069" s="182"/>
      <c r="L3069" s="182"/>
      <c r="M3069" s="182"/>
      <c r="N3069" s="182"/>
    </row>
    <row r="3070" spans="1:14" ht="15.75" customHeight="1" x14ac:dyDescent="0.3">
      <c r="A3070" s="34">
        <v>3143</v>
      </c>
      <c r="B3070" s="34">
        <v>83</v>
      </c>
      <c r="C3070" s="34">
        <v>234</v>
      </c>
      <c r="D3070" s="34">
        <v>12</v>
      </c>
      <c r="E3070" s="179">
        <v>43577</v>
      </c>
      <c r="F3070" s="190">
        <v>5294</v>
      </c>
      <c r="G3070" s="34">
        <v>8107</v>
      </c>
      <c r="H3070" s="180">
        <v>7717</v>
      </c>
      <c r="I3070" s="34"/>
      <c r="J3070" s="193"/>
      <c r="K3070" s="182"/>
      <c r="L3070" s="182"/>
      <c r="M3070" s="182"/>
      <c r="N3070" s="182"/>
    </row>
    <row r="3071" spans="1:14" ht="15.75" customHeight="1" x14ac:dyDescent="0.3">
      <c r="A3071" s="34">
        <v>3144</v>
      </c>
      <c r="B3071" s="34">
        <v>84</v>
      </c>
      <c r="C3071" s="34">
        <v>234</v>
      </c>
      <c r="D3071" s="34">
        <v>12</v>
      </c>
      <c r="E3071" s="179">
        <v>43577</v>
      </c>
      <c r="F3071" s="190">
        <v>5375</v>
      </c>
      <c r="G3071" s="34">
        <v>8386</v>
      </c>
      <c r="H3071" s="180">
        <v>7979</v>
      </c>
      <c r="I3071" s="34"/>
      <c r="J3071" s="193"/>
      <c r="K3071" s="182"/>
      <c r="L3071" s="182"/>
      <c r="M3071" s="182"/>
      <c r="N3071" s="182"/>
    </row>
    <row r="3072" spans="1:14" ht="15.75" customHeight="1" x14ac:dyDescent="0.3">
      <c r="A3072" s="34">
        <v>3145</v>
      </c>
      <c r="B3072" s="34">
        <v>85</v>
      </c>
      <c r="C3072" s="34">
        <v>235</v>
      </c>
      <c r="D3072" s="34">
        <v>12</v>
      </c>
      <c r="E3072" s="179">
        <v>43577</v>
      </c>
      <c r="F3072" s="190">
        <v>5253</v>
      </c>
      <c r="G3072" s="34">
        <v>7874</v>
      </c>
      <c r="H3072" s="180">
        <v>7512</v>
      </c>
      <c r="I3072" s="34"/>
      <c r="J3072" s="193"/>
      <c r="K3072" s="182"/>
      <c r="L3072" s="182"/>
      <c r="M3072" s="182"/>
      <c r="N3072" s="182"/>
    </row>
    <row r="3073" spans="1:14" ht="15.75" customHeight="1" x14ac:dyDescent="0.3">
      <c r="A3073" s="34">
        <v>3146</v>
      </c>
      <c r="B3073" s="34">
        <v>86</v>
      </c>
      <c r="C3073" s="34">
        <v>235</v>
      </c>
      <c r="D3073" s="34">
        <v>12</v>
      </c>
      <c r="E3073" s="179">
        <v>43577</v>
      </c>
      <c r="F3073" s="190">
        <v>5281</v>
      </c>
      <c r="G3073" s="34">
        <v>7798</v>
      </c>
      <c r="H3073" s="180">
        <v>7453</v>
      </c>
      <c r="I3073" s="34"/>
      <c r="J3073" s="193"/>
      <c r="K3073" s="182"/>
      <c r="L3073" s="182"/>
      <c r="M3073" s="182"/>
      <c r="N3073" s="182"/>
    </row>
    <row r="3074" spans="1:14" ht="15.75" customHeight="1" x14ac:dyDescent="0.3">
      <c r="A3074" s="34">
        <v>3147</v>
      </c>
      <c r="B3074" s="34">
        <v>87</v>
      </c>
      <c r="C3074" s="34">
        <v>238</v>
      </c>
      <c r="D3074" s="34">
        <v>12</v>
      </c>
      <c r="E3074" s="179">
        <v>43577</v>
      </c>
      <c r="F3074" s="190">
        <v>5250</v>
      </c>
      <c r="G3074" s="34">
        <v>8107</v>
      </c>
      <c r="H3074" s="180">
        <v>7714</v>
      </c>
      <c r="I3074" s="34"/>
      <c r="J3074" s="193"/>
      <c r="K3074" s="182"/>
      <c r="L3074" s="182"/>
      <c r="M3074" s="182"/>
      <c r="N3074" s="182"/>
    </row>
    <row r="3075" spans="1:14" ht="15.75" customHeight="1" x14ac:dyDescent="0.3">
      <c r="A3075" s="34">
        <v>3148</v>
      </c>
      <c r="B3075" s="34">
        <v>88</v>
      </c>
      <c r="C3075" s="34">
        <v>238</v>
      </c>
      <c r="D3075" s="34">
        <v>12</v>
      </c>
      <c r="E3075" s="179">
        <v>43577</v>
      </c>
      <c r="F3075" s="190">
        <v>5241</v>
      </c>
      <c r="G3075" s="34">
        <v>8101</v>
      </c>
      <c r="H3075" s="180">
        <v>7710</v>
      </c>
      <c r="I3075" s="34"/>
      <c r="J3075" s="193"/>
      <c r="K3075" s="182"/>
      <c r="L3075" s="182"/>
      <c r="M3075" s="182"/>
      <c r="N3075" s="182"/>
    </row>
    <row r="3076" spans="1:14" ht="15.75" customHeight="1" x14ac:dyDescent="0.3">
      <c r="A3076" s="34">
        <v>3149</v>
      </c>
      <c r="B3076" s="34">
        <v>89</v>
      </c>
      <c r="C3076" s="34">
        <v>240</v>
      </c>
      <c r="D3076" s="34">
        <v>12</v>
      </c>
      <c r="E3076" s="179">
        <v>43577</v>
      </c>
      <c r="F3076" s="190">
        <v>5188</v>
      </c>
      <c r="G3076" s="34">
        <v>6977</v>
      </c>
      <c r="H3076" s="180">
        <v>6742</v>
      </c>
      <c r="I3076" s="34"/>
      <c r="J3076" s="193"/>
      <c r="K3076" s="182"/>
      <c r="L3076" s="182"/>
      <c r="M3076" s="182"/>
      <c r="N3076" s="182"/>
    </row>
    <row r="3077" spans="1:14" ht="15.75" customHeight="1" x14ac:dyDescent="0.3">
      <c r="A3077" s="34">
        <v>3150</v>
      </c>
      <c r="B3077" s="34">
        <v>90</v>
      </c>
      <c r="C3077" s="34">
        <v>240</v>
      </c>
      <c r="D3077" s="34">
        <v>12</v>
      </c>
      <c r="E3077" s="179">
        <v>43577</v>
      </c>
      <c r="F3077" s="190">
        <v>5202</v>
      </c>
      <c r="G3077" s="34">
        <v>7102</v>
      </c>
      <c r="H3077" s="180">
        <v>6855</v>
      </c>
      <c r="I3077" s="34"/>
      <c r="J3077" s="193"/>
      <c r="K3077" s="182"/>
      <c r="L3077" s="182"/>
      <c r="M3077" s="182"/>
      <c r="N3077" s="182"/>
    </row>
    <row r="3078" spans="1:14" ht="15.75" customHeight="1" x14ac:dyDescent="0.3">
      <c r="A3078" s="34">
        <v>3151</v>
      </c>
      <c r="B3078" s="34">
        <v>91</v>
      </c>
      <c r="C3078" s="34">
        <v>242</v>
      </c>
      <c r="D3078" s="34">
        <v>12</v>
      </c>
      <c r="E3078" s="179">
        <v>43577</v>
      </c>
      <c r="F3078" s="190">
        <v>5252</v>
      </c>
      <c r="G3078" s="34">
        <v>7859</v>
      </c>
      <c r="H3078" s="180">
        <v>7510</v>
      </c>
      <c r="I3078" s="34"/>
      <c r="J3078" s="195"/>
      <c r="K3078" s="182"/>
      <c r="L3078" s="182"/>
      <c r="M3078" s="182"/>
      <c r="N3078" s="182"/>
    </row>
    <row r="3079" spans="1:14" ht="15.75" customHeight="1" x14ac:dyDescent="0.3">
      <c r="A3079" s="34">
        <v>3152</v>
      </c>
      <c r="B3079" s="34">
        <v>92</v>
      </c>
      <c r="C3079" s="34">
        <v>242</v>
      </c>
      <c r="D3079" s="34">
        <v>12</v>
      </c>
      <c r="E3079" s="179">
        <v>43577</v>
      </c>
      <c r="F3079" s="190">
        <v>5241</v>
      </c>
      <c r="G3079" s="34">
        <v>7794</v>
      </c>
      <c r="H3079" s="180">
        <v>7446</v>
      </c>
      <c r="I3079" s="34"/>
      <c r="J3079" s="193"/>
      <c r="K3079" s="182"/>
      <c r="L3079" s="182"/>
      <c r="M3079" s="182"/>
      <c r="N3079" s="182"/>
    </row>
    <row r="3080" spans="1:14" ht="15.75" customHeight="1" x14ac:dyDescent="0.3">
      <c r="A3080" s="34">
        <v>3153</v>
      </c>
      <c r="B3080" s="34">
        <v>93</v>
      </c>
      <c r="C3080" s="34">
        <v>252</v>
      </c>
      <c r="D3080" s="34">
        <v>12</v>
      </c>
      <c r="E3080" s="179">
        <v>43577</v>
      </c>
      <c r="F3080" s="190">
        <v>5234</v>
      </c>
      <c r="G3080" s="34">
        <v>8243</v>
      </c>
      <c r="H3080" s="180">
        <v>7827</v>
      </c>
      <c r="I3080" s="34"/>
      <c r="J3080" s="193"/>
      <c r="K3080" s="182"/>
      <c r="L3080" s="182"/>
      <c r="M3080" s="182"/>
      <c r="N3080" s="182"/>
    </row>
    <row r="3081" spans="1:14" ht="15.75" customHeight="1" x14ac:dyDescent="0.3">
      <c r="A3081" s="34">
        <v>3154</v>
      </c>
      <c r="B3081" s="34">
        <v>94</v>
      </c>
      <c r="C3081" s="34">
        <v>252</v>
      </c>
      <c r="D3081" s="34">
        <v>12</v>
      </c>
      <c r="E3081" s="179">
        <v>43577</v>
      </c>
      <c r="F3081" s="190">
        <v>5218</v>
      </c>
      <c r="G3081" s="34">
        <v>8346</v>
      </c>
      <c r="H3081" s="180">
        <v>7917</v>
      </c>
      <c r="I3081" s="34"/>
      <c r="J3081" s="193"/>
      <c r="K3081" s="182"/>
      <c r="L3081" s="182"/>
      <c r="M3081" s="182"/>
      <c r="N3081" s="182"/>
    </row>
    <row r="3082" spans="1:14" ht="15.75" customHeight="1" x14ac:dyDescent="0.3">
      <c r="A3082" s="34">
        <v>3155</v>
      </c>
      <c r="B3082" s="34">
        <v>95</v>
      </c>
      <c r="C3082" s="34">
        <v>254</v>
      </c>
      <c r="D3082" s="34">
        <v>12</v>
      </c>
      <c r="E3082" s="179">
        <v>43577</v>
      </c>
      <c r="F3082" s="190">
        <v>5232</v>
      </c>
      <c r="G3082" s="34">
        <v>7300</v>
      </c>
      <c r="H3082" s="180">
        <v>7009</v>
      </c>
      <c r="I3082" s="34"/>
      <c r="J3082" s="193"/>
      <c r="K3082" s="182"/>
      <c r="L3082" s="182"/>
      <c r="M3082" s="182"/>
      <c r="N3082" s="182"/>
    </row>
    <row r="3083" spans="1:14" ht="15.75" customHeight="1" x14ac:dyDescent="0.3">
      <c r="A3083" s="34">
        <v>3156</v>
      </c>
      <c r="B3083" s="34">
        <v>96</v>
      </c>
      <c r="C3083" s="34">
        <v>254</v>
      </c>
      <c r="D3083" s="34">
        <v>12</v>
      </c>
      <c r="E3083" s="179">
        <v>43577</v>
      </c>
      <c r="F3083" s="190">
        <v>5242</v>
      </c>
      <c r="G3083" s="34">
        <v>7419</v>
      </c>
      <c r="H3083" s="180">
        <v>7112</v>
      </c>
      <c r="I3083" s="34"/>
      <c r="J3083" s="193"/>
      <c r="K3083" s="182"/>
      <c r="L3083" s="182"/>
      <c r="M3083" s="182"/>
      <c r="N3083" s="182"/>
    </row>
    <row r="3084" spans="1:14" ht="15.75" customHeight="1" x14ac:dyDescent="0.3">
      <c r="A3084" s="34">
        <v>3157</v>
      </c>
      <c r="B3084" s="34">
        <v>97</v>
      </c>
      <c r="C3084" s="34">
        <v>258</v>
      </c>
      <c r="D3084" s="34">
        <v>12</v>
      </c>
      <c r="E3084" s="179">
        <v>43577</v>
      </c>
      <c r="F3084" s="190">
        <v>5287</v>
      </c>
      <c r="G3084" s="34">
        <v>7244</v>
      </c>
      <c r="H3084" s="180">
        <v>6951</v>
      </c>
      <c r="I3084" s="34"/>
      <c r="J3084" s="193"/>
      <c r="K3084" s="182"/>
      <c r="L3084" s="182"/>
      <c r="M3084" s="182"/>
      <c r="N3084" s="182"/>
    </row>
    <row r="3085" spans="1:14" ht="15.75" customHeight="1" x14ac:dyDescent="0.3">
      <c r="A3085" s="34">
        <v>3158</v>
      </c>
      <c r="B3085" s="34">
        <v>98</v>
      </c>
      <c r="C3085" s="34">
        <v>258</v>
      </c>
      <c r="D3085" s="34">
        <v>12</v>
      </c>
      <c r="E3085" s="179">
        <v>43577</v>
      </c>
      <c r="F3085" s="190">
        <v>5252</v>
      </c>
      <c r="G3085" s="34">
        <v>7096</v>
      </c>
      <c r="H3085" s="180">
        <v>6822</v>
      </c>
      <c r="I3085" s="34"/>
      <c r="J3085" s="193"/>
      <c r="K3085" s="182"/>
      <c r="L3085" s="182"/>
      <c r="M3085" s="182"/>
      <c r="N3085" s="182"/>
    </row>
    <row r="3086" spans="1:14" ht="15.75" customHeight="1" x14ac:dyDescent="0.3">
      <c r="A3086" s="34">
        <v>3159</v>
      </c>
      <c r="B3086" s="34">
        <v>99</v>
      </c>
      <c r="C3086" s="34">
        <v>266</v>
      </c>
      <c r="D3086" s="34">
        <v>12</v>
      </c>
      <c r="E3086" s="179">
        <v>43577</v>
      </c>
      <c r="F3086" s="190">
        <v>5182</v>
      </c>
      <c r="G3086" s="34">
        <v>8005</v>
      </c>
      <c r="H3086" s="180">
        <v>7613</v>
      </c>
      <c r="I3086" s="34"/>
      <c r="J3086" s="193"/>
      <c r="K3086" s="182"/>
      <c r="L3086" s="182"/>
      <c r="M3086" s="182"/>
      <c r="N3086" s="182"/>
    </row>
    <row r="3087" spans="1:14" ht="15.75" customHeight="1" x14ac:dyDescent="0.3">
      <c r="A3087" s="34">
        <v>3160</v>
      </c>
      <c r="B3087" s="34">
        <v>100</v>
      </c>
      <c r="C3087" s="34">
        <v>266</v>
      </c>
      <c r="D3087" s="34">
        <v>12</v>
      </c>
      <c r="E3087" s="179">
        <v>43577</v>
      </c>
      <c r="F3087" s="190">
        <v>5209</v>
      </c>
      <c r="G3087" s="34">
        <v>8190</v>
      </c>
      <c r="H3087" s="180">
        <v>7777</v>
      </c>
      <c r="I3087" s="34"/>
      <c r="J3087" s="193"/>
      <c r="K3087" s="182"/>
      <c r="L3087" s="182"/>
      <c r="M3087" s="182"/>
      <c r="N3087" s="182"/>
    </row>
    <row r="3088" spans="1:14" ht="15.75" customHeight="1" x14ac:dyDescent="0.3">
      <c r="A3088" s="34">
        <v>3161</v>
      </c>
      <c r="B3088" s="34">
        <v>101</v>
      </c>
      <c r="C3088" s="34">
        <v>267</v>
      </c>
      <c r="D3088" s="34">
        <v>12</v>
      </c>
      <c r="E3088" s="179">
        <v>43577</v>
      </c>
      <c r="F3088" s="190">
        <v>5208</v>
      </c>
      <c r="G3088" s="34">
        <v>8104</v>
      </c>
      <c r="H3088" s="180">
        <v>7731</v>
      </c>
      <c r="I3088" s="34"/>
      <c r="J3088" s="193"/>
      <c r="K3088" s="182"/>
      <c r="L3088" s="182"/>
      <c r="M3088" s="182"/>
      <c r="N3088" s="182"/>
    </row>
    <row r="3089" spans="1:14" ht="15.75" customHeight="1" x14ac:dyDescent="0.3">
      <c r="A3089" s="34">
        <v>3162</v>
      </c>
      <c r="B3089" s="34">
        <v>102</v>
      </c>
      <c r="C3089" s="34">
        <v>267</v>
      </c>
      <c r="D3089" s="34">
        <v>12</v>
      </c>
      <c r="E3089" s="179">
        <v>43577</v>
      </c>
      <c r="F3089" s="190">
        <v>5224</v>
      </c>
      <c r="G3089" s="34">
        <v>7888</v>
      </c>
      <c r="H3089" s="180">
        <v>7547</v>
      </c>
      <c r="I3089" s="34"/>
      <c r="J3089" s="193"/>
      <c r="K3089" s="182"/>
      <c r="L3089" s="182"/>
      <c r="M3089" s="182"/>
      <c r="N3089" s="182"/>
    </row>
    <row r="3090" spans="1:14" ht="15.75" customHeight="1" x14ac:dyDescent="0.3">
      <c r="A3090" s="34">
        <v>3163</v>
      </c>
      <c r="B3090" s="34">
        <v>103</v>
      </c>
      <c r="C3090" s="34">
        <v>268</v>
      </c>
      <c r="D3090" s="34">
        <v>12</v>
      </c>
      <c r="E3090" s="179">
        <v>43577</v>
      </c>
      <c r="F3090" s="190">
        <v>5213</v>
      </c>
      <c r="G3090" s="34">
        <v>7571</v>
      </c>
      <c r="H3090" s="180">
        <v>7211</v>
      </c>
      <c r="I3090" s="34"/>
      <c r="J3090" s="195"/>
      <c r="K3090" s="182"/>
      <c r="L3090" s="182"/>
      <c r="M3090" s="182"/>
      <c r="N3090" s="182"/>
    </row>
    <row r="3091" spans="1:14" ht="15.75" customHeight="1" x14ac:dyDescent="0.3">
      <c r="A3091" s="34">
        <v>3164</v>
      </c>
      <c r="B3091" s="34">
        <v>104</v>
      </c>
      <c r="C3091" s="34">
        <v>268</v>
      </c>
      <c r="D3091" s="34">
        <v>12</v>
      </c>
      <c r="E3091" s="179">
        <v>43577</v>
      </c>
      <c r="F3091" s="190">
        <v>5257</v>
      </c>
      <c r="G3091" s="34">
        <v>7735</v>
      </c>
      <c r="H3091" s="180">
        <v>7355</v>
      </c>
      <c r="I3091" s="34"/>
      <c r="J3091" s="193"/>
      <c r="K3091" s="182"/>
      <c r="L3091" s="182"/>
      <c r="M3091" s="182"/>
      <c r="N3091" s="182"/>
    </row>
    <row r="3092" spans="1:14" ht="15.75" customHeight="1" x14ac:dyDescent="0.3">
      <c r="A3092" s="34">
        <v>3165</v>
      </c>
      <c r="B3092" s="34">
        <v>105</v>
      </c>
      <c r="C3092" s="34">
        <v>301</v>
      </c>
      <c r="D3092" s="34">
        <v>12</v>
      </c>
      <c r="E3092" s="179">
        <v>43577</v>
      </c>
      <c r="F3092" s="190">
        <v>5251</v>
      </c>
      <c r="G3092" s="34">
        <v>7709</v>
      </c>
      <c r="H3092" s="180">
        <v>7346</v>
      </c>
      <c r="I3092" s="34"/>
      <c r="J3092" s="193"/>
      <c r="K3092" s="182"/>
      <c r="L3092" s="182"/>
      <c r="M3092" s="182"/>
      <c r="N3092" s="182"/>
    </row>
    <row r="3093" spans="1:14" ht="15.75" customHeight="1" x14ac:dyDescent="0.3">
      <c r="A3093" s="34">
        <v>3166</v>
      </c>
      <c r="B3093" s="34">
        <v>106</v>
      </c>
      <c r="C3093" s="34">
        <v>301</v>
      </c>
      <c r="D3093" s="34">
        <v>12</v>
      </c>
      <c r="E3093" s="179">
        <v>43577</v>
      </c>
      <c r="F3093" s="190">
        <v>5219</v>
      </c>
      <c r="G3093" s="34">
        <v>7689</v>
      </c>
      <c r="H3093" s="180">
        <v>7329</v>
      </c>
      <c r="I3093" s="34"/>
      <c r="J3093" s="193"/>
      <c r="K3093" s="182"/>
      <c r="L3093" s="182"/>
      <c r="M3093" s="182"/>
      <c r="N3093" s="182"/>
    </row>
    <row r="3094" spans="1:14" ht="15.75" customHeight="1" x14ac:dyDescent="0.3">
      <c r="A3094" s="34">
        <v>3167</v>
      </c>
      <c r="B3094" s="34">
        <v>107</v>
      </c>
      <c r="C3094" s="34">
        <v>302</v>
      </c>
      <c r="D3094" s="34">
        <v>12</v>
      </c>
      <c r="E3094" s="179">
        <v>43577</v>
      </c>
      <c r="F3094" s="190">
        <v>5226</v>
      </c>
      <c r="G3094" s="34">
        <v>7825</v>
      </c>
      <c r="H3094" s="180">
        <v>7465</v>
      </c>
      <c r="I3094" s="34"/>
      <c r="J3094" s="193"/>
      <c r="K3094" s="182"/>
      <c r="L3094" s="182"/>
      <c r="M3094" s="182"/>
      <c r="N3094" s="182"/>
    </row>
    <row r="3095" spans="1:14" ht="15.75" customHeight="1" x14ac:dyDescent="0.3">
      <c r="A3095" s="34">
        <v>3168</v>
      </c>
      <c r="B3095" s="34">
        <v>108</v>
      </c>
      <c r="C3095" s="34">
        <v>302</v>
      </c>
      <c r="D3095" s="34">
        <v>12</v>
      </c>
      <c r="E3095" s="179">
        <v>43577</v>
      </c>
      <c r="F3095" s="190">
        <v>5274</v>
      </c>
      <c r="G3095" s="34">
        <v>7870</v>
      </c>
      <c r="H3095" s="180">
        <v>7513</v>
      </c>
      <c r="I3095" s="34"/>
      <c r="J3095" s="193"/>
      <c r="K3095" s="182"/>
      <c r="L3095" s="182"/>
      <c r="M3095" s="182"/>
      <c r="N3095" s="182"/>
    </row>
    <row r="3096" spans="1:14" ht="15.75" customHeight="1" x14ac:dyDescent="0.3">
      <c r="A3096" s="34">
        <v>3169</v>
      </c>
      <c r="B3096" s="34">
        <v>109</v>
      </c>
      <c r="C3096" s="34">
        <v>304</v>
      </c>
      <c r="D3096" s="34">
        <v>12</v>
      </c>
      <c r="E3096" s="179">
        <v>43577</v>
      </c>
      <c r="F3096" s="190">
        <v>5191</v>
      </c>
      <c r="G3096" s="34">
        <v>7665</v>
      </c>
      <c r="H3096" s="180">
        <v>7335</v>
      </c>
      <c r="I3096" s="34"/>
      <c r="J3096" s="193"/>
      <c r="K3096" s="182"/>
      <c r="L3096" s="182"/>
      <c r="M3096" s="182"/>
      <c r="N3096" s="182"/>
    </row>
    <row r="3097" spans="1:14" ht="15.75" customHeight="1" x14ac:dyDescent="0.3">
      <c r="A3097" s="34">
        <v>3170</v>
      </c>
      <c r="B3097" s="34">
        <v>110</v>
      </c>
      <c r="C3097" s="34">
        <v>304</v>
      </c>
      <c r="D3097" s="34">
        <v>12</v>
      </c>
      <c r="E3097" s="179">
        <v>43577</v>
      </c>
      <c r="F3097" s="190">
        <v>5243</v>
      </c>
      <c r="G3097" s="34">
        <v>7707</v>
      </c>
      <c r="H3097" s="180">
        <v>7382</v>
      </c>
      <c r="I3097" s="34"/>
      <c r="J3097" s="193"/>
      <c r="K3097" s="182"/>
      <c r="L3097" s="182"/>
      <c r="M3097" s="182"/>
      <c r="N3097" s="182"/>
    </row>
    <row r="3098" spans="1:14" ht="15.75" customHeight="1" x14ac:dyDescent="0.3">
      <c r="A3098" s="34">
        <v>3171</v>
      </c>
      <c r="B3098" s="34">
        <v>111</v>
      </c>
      <c r="C3098" s="34">
        <v>319</v>
      </c>
      <c r="D3098" s="34">
        <v>12</v>
      </c>
      <c r="E3098" s="179">
        <v>43577</v>
      </c>
      <c r="F3098" s="190">
        <v>5213</v>
      </c>
      <c r="G3098" s="34">
        <v>8635</v>
      </c>
      <c r="H3098" s="180">
        <v>8166</v>
      </c>
      <c r="I3098" s="34"/>
      <c r="J3098" s="193"/>
      <c r="K3098" s="182"/>
      <c r="L3098" s="182"/>
      <c r="M3098" s="182"/>
      <c r="N3098" s="182"/>
    </row>
    <row r="3099" spans="1:14" ht="15.75" customHeight="1" x14ac:dyDescent="0.3">
      <c r="A3099" s="34">
        <v>3172</v>
      </c>
      <c r="B3099" s="34">
        <v>112</v>
      </c>
      <c r="C3099" s="34">
        <v>319</v>
      </c>
      <c r="D3099" s="34">
        <v>12</v>
      </c>
      <c r="E3099" s="179">
        <v>43577</v>
      </c>
      <c r="F3099" s="190">
        <v>5197</v>
      </c>
      <c r="G3099" s="34">
        <v>8580</v>
      </c>
      <c r="H3099" s="180">
        <v>8122</v>
      </c>
      <c r="I3099" s="34"/>
      <c r="J3099" s="193"/>
      <c r="K3099" s="182"/>
      <c r="L3099" s="182"/>
      <c r="M3099" s="182"/>
      <c r="N3099" s="182"/>
    </row>
    <row r="3100" spans="1:14" ht="15.75" customHeight="1" x14ac:dyDescent="0.3">
      <c r="A3100" s="34">
        <v>3173</v>
      </c>
      <c r="B3100" s="34">
        <v>113</v>
      </c>
      <c r="C3100" s="34">
        <v>321</v>
      </c>
      <c r="D3100" s="34">
        <v>12</v>
      </c>
      <c r="E3100" s="179">
        <v>43577</v>
      </c>
      <c r="F3100" s="190">
        <v>5283</v>
      </c>
      <c r="G3100" s="34">
        <v>6802</v>
      </c>
      <c r="H3100" s="180">
        <v>6601</v>
      </c>
      <c r="I3100" s="34"/>
      <c r="J3100" s="193"/>
      <c r="K3100" s="182"/>
      <c r="L3100" s="182"/>
      <c r="M3100" s="182"/>
      <c r="N3100" s="182"/>
    </row>
    <row r="3101" spans="1:14" ht="15.75" customHeight="1" x14ac:dyDescent="0.3">
      <c r="A3101" s="34">
        <v>3174</v>
      </c>
      <c r="B3101" s="34">
        <v>114</v>
      </c>
      <c r="C3101" s="34">
        <v>321</v>
      </c>
      <c r="D3101" s="34">
        <v>12</v>
      </c>
      <c r="E3101" s="179">
        <v>43577</v>
      </c>
      <c r="F3101" s="190">
        <v>5247</v>
      </c>
      <c r="G3101" s="34">
        <v>6796</v>
      </c>
      <c r="H3101" s="180">
        <v>6589</v>
      </c>
      <c r="I3101" s="34"/>
      <c r="J3101" s="193"/>
      <c r="K3101" s="182"/>
      <c r="L3101" s="182"/>
      <c r="M3101" s="182"/>
      <c r="N3101" s="182"/>
    </row>
    <row r="3102" spans="1:14" ht="15.75" customHeight="1" x14ac:dyDescent="0.3">
      <c r="A3102" s="34">
        <v>3175</v>
      </c>
      <c r="B3102" s="34">
        <v>115</v>
      </c>
      <c r="C3102" s="34">
        <v>324</v>
      </c>
      <c r="D3102" s="34">
        <v>12</v>
      </c>
      <c r="E3102" s="179">
        <v>43577</v>
      </c>
      <c r="F3102" s="190">
        <v>5260</v>
      </c>
      <c r="G3102" s="34">
        <v>7501</v>
      </c>
      <c r="H3102" s="180">
        <v>7210</v>
      </c>
      <c r="I3102" s="34"/>
      <c r="J3102" s="195"/>
      <c r="K3102" s="182"/>
      <c r="L3102" s="182"/>
      <c r="M3102" s="182"/>
      <c r="N3102" s="182"/>
    </row>
    <row r="3103" spans="1:14" ht="15.75" customHeight="1" x14ac:dyDescent="0.3">
      <c r="A3103" s="34">
        <v>3176</v>
      </c>
      <c r="B3103" s="34">
        <v>116</v>
      </c>
      <c r="C3103" s="34">
        <v>324</v>
      </c>
      <c r="D3103" s="34">
        <v>12</v>
      </c>
      <c r="E3103" s="179">
        <v>43577</v>
      </c>
      <c r="F3103" s="190">
        <v>5263</v>
      </c>
      <c r="G3103" s="34">
        <v>7570</v>
      </c>
      <c r="H3103" s="180">
        <v>7276</v>
      </c>
      <c r="I3103" s="34"/>
      <c r="J3103" s="193"/>
      <c r="K3103" s="182"/>
      <c r="L3103" s="182"/>
      <c r="M3103" s="182"/>
      <c r="N3103" s="182"/>
    </row>
    <row r="3104" spans="1:14" ht="15.75" customHeight="1" x14ac:dyDescent="0.3">
      <c r="A3104" s="34">
        <v>3177</v>
      </c>
      <c r="B3104" s="34">
        <v>117</v>
      </c>
      <c r="C3104" s="34">
        <v>332</v>
      </c>
      <c r="D3104" s="34">
        <v>12</v>
      </c>
      <c r="E3104" s="179">
        <v>43577</v>
      </c>
      <c r="F3104" s="190">
        <v>5221</v>
      </c>
      <c r="G3104" s="34">
        <v>7875</v>
      </c>
      <c r="H3104" s="180">
        <v>7525</v>
      </c>
      <c r="I3104" s="34"/>
      <c r="J3104" s="193"/>
      <c r="K3104" s="182"/>
      <c r="L3104" s="182"/>
      <c r="M3104" s="182"/>
      <c r="N3104" s="182"/>
    </row>
    <row r="3105" spans="1:14" ht="15.75" customHeight="1" x14ac:dyDescent="0.3">
      <c r="A3105" s="34">
        <v>3178</v>
      </c>
      <c r="B3105" s="34">
        <v>118</v>
      </c>
      <c r="C3105" s="34">
        <v>332</v>
      </c>
      <c r="D3105" s="34">
        <v>12</v>
      </c>
      <c r="E3105" s="179">
        <v>43577</v>
      </c>
      <c r="F3105" s="190">
        <v>5249</v>
      </c>
      <c r="G3105" s="34">
        <v>8333</v>
      </c>
      <c r="H3105" s="180">
        <v>7938</v>
      </c>
      <c r="I3105" s="34"/>
      <c r="J3105" s="193"/>
      <c r="K3105" s="182"/>
      <c r="L3105" s="182"/>
      <c r="M3105" s="182"/>
      <c r="N3105" s="182"/>
    </row>
    <row r="3106" spans="1:14" ht="15.75" customHeight="1" x14ac:dyDescent="0.3">
      <c r="A3106" s="34">
        <v>3179</v>
      </c>
      <c r="B3106" s="34">
        <v>119</v>
      </c>
      <c r="C3106" s="34">
        <v>337</v>
      </c>
      <c r="D3106" s="34">
        <v>12</v>
      </c>
      <c r="E3106" s="179">
        <v>43577</v>
      </c>
      <c r="F3106" s="190">
        <v>5212</v>
      </c>
      <c r="G3106" s="34">
        <v>8097</v>
      </c>
      <c r="H3106" s="180">
        <v>7711</v>
      </c>
      <c r="I3106" s="34"/>
      <c r="J3106" s="193"/>
      <c r="K3106" s="182"/>
      <c r="L3106" s="182"/>
      <c r="M3106" s="182"/>
      <c r="N3106" s="182"/>
    </row>
    <row r="3107" spans="1:14" ht="15.75" customHeight="1" x14ac:dyDescent="0.3">
      <c r="A3107" s="34">
        <v>3180</v>
      </c>
      <c r="B3107" s="34">
        <v>120</v>
      </c>
      <c r="C3107" s="34">
        <v>337</v>
      </c>
      <c r="D3107" s="34">
        <v>12</v>
      </c>
      <c r="E3107" s="179">
        <v>43577</v>
      </c>
      <c r="F3107" s="190">
        <v>5196</v>
      </c>
      <c r="G3107" s="34">
        <v>8082</v>
      </c>
      <c r="H3107" s="180">
        <v>7699</v>
      </c>
      <c r="I3107" s="34"/>
      <c r="J3107" s="193"/>
      <c r="K3107" s="182"/>
      <c r="L3107" s="182"/>
      <c r="M3107" s="182"/>
      <c r="N3107" s="182"/>
    </row>
    <row r="3108" spans="1:14" ht="15.75" customHeight="1" x14ac:dyDescent="0.3">
      <c r="A3108" s="34">
        <v>3181</v>
      </c>
      <c r="B3108" s="34">
        <v>121</v>
      </c>
      <c r="C3108" s="34">
        <v>338</v>
      </c>
      <c r="D3108" s="34">
        <v>12</v>
      </c>
      <c r="E3108" s="179">
        <v>43577</v>
      </c>
      <c r="F3108" s="190">
        <v>5262</v>
      </c>
      <c r="G3108" s="34">
        <v>8504</v>
      </c>
      <c r="H3108" s="180">
        <v>8070</v>
      </c>
      <c r="I3108" s="34"/>
      <c r="J3108" s="193"/>
      <c r="K3108" s="182"/>
      <c r="L3108" s="182"/>
      <c r="M3108" s="182"/>
      <c r="N3108" s="182"/>
    </row>
    <row r="3109" spans="1:14" ht="15.75" customHeight="1" x14ac:dyDescent="0.3">
      <c r="A3109" s="34">
        <v>3182</v>
      </c>
      <c r="B3109" s="34">
        <v>122</v>
      </c>
      <c r="C3109" s="34">
        <v>338</v>
      </c>
      <c r="D3109" s="34">
        <v>12</v>
      </c>
      <c r="E3109" s="179">
        <v>43577</v>
      </c>
      <c r="F3109" s="190">
        <v>5223</v>
      </c>
      <c r="G3109" s="34">
        <v>8427</v>
      </c>
      <c r="H3109" s="180">
        <v>7998</v>
      </c>
      <c r="I3109" s="34"/>
      <c r="J3109" s="193"/>
      <c r="K3109" s="182"/>
      <c r="L3109" s="182"/>
      <c r="M3109" s="182"/>
      <c r="N3109" s="182"/>
    </row>
    <row r="3110" spans="1:14" ht="15.75" customHeight="1" x14ac:dyDescent="0.3">
      <c r="A3110" s="34">
        <v>3183</v>
      </c>
      <c r="B3110" s="34">
        <v>123</v>
      </c>
      <c r="C3110" s="34">
        <v>341</v>
      </c>
      <c r="D3110" s="34">
        <v>12</v>
      </c>
      <c r="E3110" s="179">
        <v>43577</v>
      </c>
      <c r="F3110" s="190">
        <v>5241</v>
      </c>
      <c r="G3110" s="34">
        <v>7970</v>
      </c>
      <c r="H3110" s="180">
        <v>7571</v>
      </c>
      <c r="I3110" s="34"/>
      <c r="J3110" s="193"/>
      <c r="K3110" s="182"/>
      <c r="L3110" s="182"/>
      <c r="M3110" s="182"/>
      <c r="N3110" s="182"/>
    </row>
    <row r="3111" spans="1:14" ht="15.75" customHeight="1" x14ac:dyDescent="0.3">
      <c r="A3111" s="34">
        <v>3184</v>
      </c>
      <c r="B3111" s="34">
        <v>124</v>
      </c>
      <c r="C3111" s="34">
        <v>341</v>
      </c>
      <c r="D3111" s="34">
        <v>12</v>
      </c>
      <c r="E3111" s="179">
        <v>43577</v>
      </c>
      <c r="F3111" s="190">
        <v>5265</v>
      </c>
      <c r="G3111" s="34">
        <v>7953</v>
      </c>
      <c r="H3111" s="180">
        <v>7560</v>
      </c>
      <c r="I3111" s="34"/>
      <c r="J3111" s="193"/>
      <c r="K3111" s="182"/>
      <c r="L3111" s="182"/>
      <c r="M3111" s="182"/>
      <c r="N3111" s="182"/>
    </row>
    <row r="3112" spans="1:14" ht="15.75" customHeight="1" x14ac:dyDescent="0.3">
      <c r="A3112" s="34">
        <v>3185</v>
      </c>
      <c r="B3112" s="34">
        <v>125</v>
      </c>
      <c r="C3112" s="34">
        <v>343</v>
      </c>
      <c r="D3112" s="34">
        <v>12</v>
      </c>
      <c r="E3112" s="179">
        <v>43577</v>
      </c>
      <c r="F3112" s="190">
        <v>5217</v>
      </c>
      <c r="G3112" s="34">
        <v>8379</v>
      </c>
      <c r="H3112" s="180">
        <v>7970</v>
      </c>
      <c r="I3112" s="34"/>
      <c r="J3112" s="193"/>
      <c r="K3112" s="182"/>
      <c r="L3112" s="182"/>
      <c r="M3112" s="182"/>
      <c r="N3112" s="182"/>
    </row>
    <row r="3113" spans="1:14" ht="15.75" customHeight="1" x14ac:dyDescent="0.3">
      <c r="A3113" s="34">
        <v>3186</v>
      </c>
      <c r="B3113" s="34">
        <v>126</v>
      </c>
      <c r="C3113" s="34">
        <v>343</v>
      </c>
      <c r="D3113" s="34">
        <v>12</v>
      </c>
      <c r="E3113" s="179">
        <v>43577</v>
      </c>
      <c r="F3113" s="190">
        <v>5232</v>
      </c>
      <c r="G3113" s="34">
        <v>8489</v>
      </c>
      <c r="H3113" s="180">
        <v>8070</v>
      </c>
      <c r="I3113" s="34"/>
      <c r="J3113" s="193"/>
      <c r="K3113" s="182"/>
      <c r="L3113" s="182"/>
      <c r="M3113" s="182"/>
      <c r="N3113" s="182"/>
    </row>
    <row r="3114" spans="1:14" ht="15.75" customHeight="1" x14ac:dyDescent="0.3">
      <c r="A3114" s="34">
        <v>3187</v>
      </c>
      <c r="B3114" s="34">
        <v>127</v>
      </c>
      <c r="C3114" s="34">
        <v>345</v>
      </c>
      <c r="D3114" s="34">
        <v>12</v>
      </c>
      <c r="E3114" s="179">
        <v>43577</v>
      </c>
      <c r="F3114" s="190">
        <v>5247</v>
      </c>
      <c r="G3114" s="34">
        <v>7272</v>
      </c>
      <c r="H3114" s="180">
        <v>6979</v>
      </c>
      <c r="I3114" s="34"/>
      <c r="J3114" s="195"/>
      <c r="K3114" s="182"/>
      <c r="L3114" s="182"/>
      <c r="M3114" s="182"/>
      <c r="N3114" s="182"/>
    </row>
    <row r="3115" spans="1:14" ht="15.75" customHeight="1" x14ac:dyDescent="0.3">
      <c r="A3115" s="34">
        <v>3188</v>
      </c>
      <c r="B3115" s="34">
        <v>128</v>
      </c>
      <c r="C3115" s="34">
        <v>345</v>
      </c>
      <c r="D3115" s="34">
        <v>12</v>
      </c>
      <c r="E3115" s="179">
        <v>43577</v>
      </c>
      <c r="F3115" s="190">
        <v>5213</v>
      </c>
      <c r="G3115" s="34">
        <v>7193</v>
      </c>
      <c r="H3115" s="180">
        <v>6907</v>
      </c>
      <c r="I3115" s="34"/>
      <c r="J3115" s="193"/>
      <c r="K3115" s="182"/>
      <c r="L3115" s="182"/>
      <c r="M3115" s="182"/>
      <c r="N3115" s="182"/>
    </row>
    <row r="3116" spans="1:14" ht="15.75" customHeight="1" x14ac:dyDescent="0.3">
      <c r="A3116" s="34">
        <v>3189</v>
      </c>
      <c r="B3116" s="34">
        <v>129</v>
      </c>
      <c r="C3116" s="34">
        <v>353</v>
      </c>
      <c r="D3116" s="34">
        <v>12</v>
      </c>
      <c r="E3116" s="179">
        <v>43577</v>
      </c>
      <c r="F3116" s="190">
        <v>5238</v>
      </c>
      <c r="G3116" s="34">
        <v>8186</v>
      </c>
      <c r="H3116" s="180">
        <v>7796</v>
      </c>
      <c r="I3116" s="34"/>
      <c r="J3116" s="193"/>
      <c r="K3116" s="182"/>
      <c r="L3116" s="182"/>
      <c r="M3116" s="182"/>
      <c r="N3116" s="182"/>
    </row>
    <row r="3117" spans="1:14" ht="15.75" customHeight="1" x14ac:dyDescent="0.3">
      <c r="A3117" s="34">
        <v>3190</v>
      </c>
      <c r="B3117" s="34">
        <v>130</v>
      </c>
      <c r="C3117" s="34">
        <v>353</v>
      </c>
      <c r="D3117" s="34">
        <v>12</v>
      </c>
      <c r="E3117" s="179">
        <v>43577</v>
      </c>
      <c r="F3117" s="190">
        <v>5212</v>
      </c>
      <c r="G3117" s="34">
        <v>8209</v>
      </c>
      <c r="H3117" s="180">
        <v>7809</v>
      </c>
      <c r="I3117" s="34"/>
      <c r="J3117" s="193"/>
      <c r="K3117" s="182"/>
      <c r="L3117" s="182"/>
      <c r="M3117" s="182"/>
      <c r="N3117" s="182"/>
    </row>
    <row r="3118" spans="1:14" ht="15.75" customHeight="1" x14ac:dyDescent="0.3">
      <c r="A3118" s="34">
        <v>3191</v>
      </c>
      <c r="B3118" s="34">
        <v>131</v>
      </c>
      <c r="C3118" s="34">
        <v>356</v>
      </c>
      <c r="D3118" s="34">
        <v>12</v>
      </c>
      <c r="E3118" s="179">
        <v>43577</v>
      </c>
      <c r="F3118" s="190">
        <v>5209</v>
      </c>
      <c r="G3118" s="34">
        <v>6565</v>
      </c>
      <c r="H3118" s="180">
        <v>6388</v>
      </c>
      <c r="I3118" s="34"/>
      <c r="J3118" s="193"/>
      <c r="K3118" s="182"/>
      <c r="L3118" s="182"/>
      <c r="M3118" s="182"/>
      <c r="N3118" s="182"/>
    </row>
    <row r="3119" spans="1:14" ht="15.75" customHeight="1" x14ac:dyDescent="0.3">
      <c r="A3119" s="34">
        <v>3192</v>
      </c>
      <c r="B3119" s="34">
        <v>132</v>
      </c>
      <c r="C3119" s="34">
        <v>356</v>
      </c>
      <c r="D3119" s="34">
        <v>12</v>
      </c>
      <c r="E3119" s="179">
        <v>43577</v>
      </c>
      <c r="F3119" s="190">
        <v>5233</v>
      </c>
      <c r="G3119" s="34">
        <v>6400</v>
      </c>
      <c r="H3119" s="180">
        <v>6250</v>
      </c>
      <c r="I3119" s="34"/>
      <c r="J3119" s="193"/>
      <c r="K3119" s="182"/>
      <c r="L3119" s="182"/>
      <c r="M3119" s="182"/>
      <c r="N3119" s="182"/>
    </row>
    <row r="3120" spans="1:14" ht="15.75" customHeight="1" x14ac:dyDescent="0.3">
      <c r="A3120" s="34">
        <v>3193</v>
      </c>
      <c r="B3120" s="34">
        <v>133</v>
      </c>
      <c r="C3120" s="34">
        <v>357</v>
      </c>
      <c r="D3120" s="34">
        <v>12</v>
      </c>
      <c r="E3120" s="179">
        <v>43577</v>
      </c>
      <c r="F3120" s="190">
        <v>5286</v>
      </c>
      <c r="G3120" s="34">
        <v>8093</v>
      </c>
      <c r="H3120" s="180">
        <v>7718</v>
      </c>
      <c r="I3120" s="34"/>
      <c r="J3120" s="193"/>
      <c r="K3120" s="182"/>
      <c r="L3120" s="182"/>
      <c r="M3120" s="182"/>
      <c r="N3120" s="182"/>
    </row>
    <row r="3121" spans="1:14" ht="15.75" customHeight="1" x14ac:dyDescent="0.3">
      <c r="A3121" s="34">
        <v>3194</v>
      </c>
      <c r="B3121" s="34">
        <v>134</v>
      </c>
      <c r="C3121" s="34">
        <v>357</v>
      </c>
      <c r="D3121" s="34">
        <v>12</v>
      </c>
      <c r="E3121" s="179">
        <v>43577</v>
      </c>
      <c r="F3121" s="190">
        <v>5220</v>
      </c>
      <c r="G3121" s="34">
        <v>7912</v>
      </c>
      <c r="H3121" s="180">
        <v>7560</v>
      </c>
      <c r="I3121" s="34"/>
      <c r="J3121" s="193"/>
      <c r="K3121" s="182"/>
      <c r="L3121" s="182"/>
      <c r="M3121" s="182"/>
      <c r="N3121" s="182"/>
    </row>
    <row r="3122" spans="1:14" ht="15.75" customHeight="1" x14ac:dyDescent="0.3">
      <c r="A3122" s="34">
        <v>3195</v>
      </c>
      <c r="B3122" s="34">
        <v>135</v>
      </c>
      <c r="C3122" s="34">
        <v>359</v>
      </c>
      <c r="D3122" s="34">
        <v>12</v>
      </c>
      <c r="E3122" s="179">
        <v>43577</v>
      </c>
      <c r="F3122" s="190">
        <v>5240</v>
      </c>
      <c r="G3122" s="34">
        <v>7466</v>
      </c>
      <c r="H3122" s="180">
        <v>7197</v>
      </c>
      <c r="I3122" s="34"/>
      <c r="J3122" s="193"/>
      <c r="K3122" s="182"/>
      <c r="L3122" s="182"/>
      <c r="M3122" s="182"/>
      <c r="N3122" s="182"/>
    </row>
    <row r="3123" spans="1:14" ht="15.75" customHeight="1" x14ac:dyDescent="0.3">
      <c r="A3123" s="34">
        <v>3196</v>
      </c>
      <c r="B3123" s="34">
        <v>136</v>
      </c>
      <c r="C3123" s="34">
        <v>359</v>
      </c>
      <c r="D3123" s="34">
        <v>12</v>
      </c>
      <c r="E3123" s="179">
        <v>43577</v>
      </c>
      <c r="F3123" s="190">
        <v>5219</v>
      </c>
      <c r="G3123" s="34">
        <v>7549</v>
      </c>
      <c r="H3123" s="180">
        <v>7266</v>
      </c>
      <c r="I3123" s="34"/>
      <c r="J3123" s="193"/>
      <c r="K3123" s="182"/>
      <c r="L3123" s="182"/>
      <c r="M3123" s="182"/>
      <c r="N3123" s="182"/>
    </row>
    <row r="3124" spans="1:14" ht="15.75" customHeight="1" x14ac:dyDescent="0.3">
      <c r="A3124" s="34">
        <v>3197</v>
      </c>
      <c r="B3124" s="34">
        <v>137</v>
      </c>
      <c r="C3124" s="34">
        <v>361</v>
      </c>
      <c r="D3124" s="34">
        <v>12</v>
      </c>
      <c r="E3124" s="179">
        <v>43577</v>
      </c>
      <c r="F3124" s="190">
        <v>5220</v>
      </c>
      <c r="G3124" s="34">
        <v>7590</v>
      </c>
      <c r="H3124" s="180">
        <v>7217</v>
      </c>
      <c r="I3124" s="34"/>
      <c r="J3124" s="193"/>
      <c r="K3124" s="182"/>
      <c r="L3124" s="182"/>
      <c r="M3124" s="182"/>
      <c r="N3124" s="182"/>
    </row>
    <row r="3125" spans="1:14" ht="15.75" customHeight="1" x14ac:dyDescent="0.3">
      <c r="A3125" s="34">
        <v>3198</v>
      </c>
      <c r="B3125" s="34">
        <v>138</v>
      </c>
      <c r="C3125" s="34">
        <v>361</v>
      </c>
      <c r="D3125" s="34">
        <v>12</v>
      </c>
      <c r="E3125" s="179">
        <v>43577</v>
      </c>
      <c r="F3125" s="190">
        <v>5222</v>
      </c>
      <c r="G3125" s="34">
        <v>8185</v>
      </c>
      <c r="H3125" s="180">
        <v>7792</v>
      </c>
      <c r="I3125" s="34"/>
      <c r="J3125" s="193"/>
      <c r="K3125" s="182"/>
      <c r="L3125" s="182"/>
      <c r="M3125" s="182"/>
      <c r="N3125" s="182"/>
    </row>
    <row r="3126" spans="1:14" ht="15.75" customHeight="1" x14ac:dyDescent="0.3">
      <c r="A3126" s="34">
        <v>3199</v>
      </c>
      <c r="B3126" s="34">
        <v>139</v>
      </c>
      <c r="C3126" s="34">
        <v>363</v>
      </c>
      <c r="D3126" s="34">
        <v>12</v>
      </c>
      <c r="E3126" s="179">
        <v>43577</v>
      </c>
      <c r="F3126" s="190">
        <v>5218</v>
      </c>
      <c r="G3126" s="34">
        <v>7566</v>
      </c>
      <c r="H3126" s="180">
        <v>7266</v>
      </c>
      <c r="I3126" s="34"/>
      <c r="J3126" s="195"/>
      <c r="K3126" s="182"/>
      <c r="L3126" s="182"/>
      <c r="M3126" s="182"/>
      <c r="N3126" s="182"/>
    </row>
    <row r="3127" spans="1:14" ht="15.75" customHeight="1" x14ac:dyDescent="0.3">
      <c r="A3127" s="34">
        <v>3200</v>
      </c>
      <c r="B3127" s="34">
        <v>140</v>
      </c>
      <c r="C3127" s="34">
        <v>363</v>
      </c>
      <c r="D3127" s="34">
        <v>12</v>
      </c>
      <c r="E3127" s="179">
        <v>43577</v>
      </c>
      <c r="F3127" s="190">
        <v>5241</v>
      </c>
      <c r="G3127" s="34">
        <v>7566</v>
      </c>
      <c r="H3127" s="180">
        <v>7255</v>
      </c>
      <c r="I3127" s="34"/>
      <c r="J3127" s="193"/>
      <c r="K3127" s="182"/>
      <c r="L3127" s="182"/>
      <c r="M3127" s="182"/>
      <c r="N3127" s="182"/>
    </row>
    <row r="3128" spans="1:14" ht="15.75" customHeight="1" x14ac:dyDescent="0.3">
      <c r="A3128" s="34">
        <v>3201</v>
      </c>
      <c r="B3128" s="34">
        <v>141</v>
      </c>
      <c r="C3128" s="34">
        <v>368</v>
      </c>
      <c r="D3128" s="34">
        <v>12</v>
      </c>
      <c r="E3128" s="179">
        <v>43577</v>
      </c>
      <c r="F3128" s="190">
        <v>5187</v>
      </c>
      <c r="G3128" s="34">
        <v>8083</v>
      </c>
      <c r="H3128" s="180">
        <v>7704</v>
      </c>
      <c r="I3128" s="34"/>
      <c r="J3128" s="193"/>
      <c r="K3128" s="182"/>
      <c r="L3128" s="182"/>
      <c r="M3128" s="182"/>
      <c r="N3128" s="182"/>
    </row>
    <row r="3129" spans="1:14" ht="15.75" customHeight="1" x14ac:dyDescent="0.3">
      <c r="A3129" s="34">
        <v>3202</v>
      </c>
      <c r="B3129" s="34">
        <v>142</v>
      </c>
      <c r="C3129" s="34">
        <v>368</v>
      </c>
      <c r="D3129" s="34">
        <v>12</v>
      </c>
      <c r="E3129" s="179">
        <v>43577</v>
      </c>
      <c r="F3129" s="190">
        <v>5229</v>
      </c>
      <c r="G3129" s="34">
        <v>8365</v>
      </c>
      <c r="H3129" s="180">
        <v>7961</v>
      </c>
      <c r="I3129" s="34"/>
      <c r="J3129" s="193"/>
      <c r="K3129" s="182"/>
      <c r="L3129" s="182"/>
      <c r="M3129" s="182"/>
      <c r="N3129" s="182"/>
    </row>
    <row r="3130" spans="1:14" ht="15.75" customHeight="1" x14ac:dyDescent="0.3">
      <c r="A3130" s="34">
        <v>3203</v>
      </c>
      <c r="B3130" s="34">
        <v>143</v>
      </c>
      <c r="C3130" s="34">
        <v>377</v>
      </c>
      <c r="D3130" s="34">
        <v>12</v>
      </c>
      <c r="E3130" s="179">
        <v>43577</v>
      </c>
      <c r="F3130" s="190">
        <v>5229</v>
      </c>
      <c r="G3130" s="34">
        <v>8202</v>
      </c>
      <c r="H3130" s="180">
        <v>7836</v>
      </c>
      <c r="I3130" s="34"/>
      <c r="J3130" s="193"/>
      <c r="K3130" s="182"/>
      <c r="L3130" s="182"/>
      <c r="M3130" s="182"/>
      <c r="N3130" s="182"/>
    </row>
    <row r="3131" spans="1:14" ht="15.75" customHeight="1" x14ac:dyDescent="0.3">
      <c r="A3131" s="34">
        <v>3204</v>
      </c>
      <c r="B3131" s="34">
        <v>144</v>
      </c>
      <c r="C3131" s="34">
        <v>377</v>
      </c>
      <c r="D3131" s="34">
        <v>12</v>
      </c>
      <c r="E3131" s="179">
        <v>43577</v>
      </c>
      <c r="F3131" s="190">
        <v>5238</v>
      </c>
      <c r="G3131" s="34">
        <v>8149</v>
      </c>
      <c r="H3131" s="180">
        <v>7786</v>
      </c>
      <c r="I3131" s="34"/>
      <c r="J3131" s="193"/>
      <c r="K3131" s="182"/>
      <c r="L3131" s="182"/>
      <c r="M3131" s="182"/>
      <c r="N3131" s="182"/>
    </row>
    <row r="3132" spans="1:14" ht="15.75" customHeight="1" x14ac:dyDescent="0.3">
      <c r="A3132" s="34">
        <v>3205</v>
      </c>
      <c r="B3132" s="34">
        <v>145</v>
      </c>
      <c r="C3132" s="34">
        <v>378</v>
      </c>
      <c r="D3132" s="34">
        <v>12</v>
      </c>
      <c r="E3132" s="179">
        <v>43577</v>
      </c>
      <c r="F3132" s="190">
        <v>5181</v>
      </c>
      <c r="G3132" s="34">
        <v>7204</v>
      </c>
      <c r="H3132" s="180">
        <v>6949</v>
      </c>
      <c r="I3132" s="34"/>
      <c r="J3132" s="193"/>
      <c r="K3132" s="182"/>
      <c r="L3132" s="182"/>
      <c r="M3132" s="182"/>
      <c r="N3132" s="182"/>
    </row>
    <row r="3133" spans="1:14" ht="15.75" customHeight="1" x14ac:dyDescent="0.3">
      <c r="A3133" s="34">
        <v>3206</v>
      </c>
      <c r="B3133" s="34">
        <v>146</v>
      </c>
      <c r="C3133" s="34">
        <v>378</v>
      </c>
      <c r="D3133" s="34">
        <v>12</v>
      </c>
      <c r="E3133" s="179">
        <v>43577</v>
      </c>
      <c r="F3133" s="190">
        <v>5179</v>
      </c>
      <c r="G3133" s="34">
        <v>7363</v>
      </c>
      <c r="H3133" s="180">
        <v>7087</v>
      </c>
      <c r="I3133" s="34"/>
      <c r="J3133" s="193"/>
      <c r="K3133" s="182"/>
      <c r="L3133" s="182"/>
      <c r="M3133" s="182"/>
      <c r="N3133" s="182"/>
    </row>
    <row r="3134" spans="1:14" ht="15.75" customHeight="1" x14ac:dyDescent="0.3">
      <c r="A3134" s="34">
        <v>3207</v>
      </c>
      <c r="B3134" s="34">
        <v>147</v>
      </c>
      <c r="C3134" s="34">
        <v>391</v>
      </c>
      <c r="D3134" s="34">
        <v>12</v>
      </c>
      <c r="E3134" s="179">
        <v>43577</v>
      </c>
      <c r="F3134" s="190">
        <v>5265</v>
      </c>
      <c r="G3134" s="34">
        <v>7965</v>
      </c>
      <c r="H3134" s="180">
        <v>7620</v>
      </c>
      <c r="I3134" s="34"/>
      <c r="J3134" s="193"/>
      <c r="K3134" s="182"/>
      <c r="L3134" s="182"/>
      <c r="M3134" s="182"/>
      <c r="N3134" s="182"/>
    </row>
    <row r="3135" spans="1:14" ht="15.75" customHeight="1" x14ac:dyDescent="0.3">
      <c r="A3135" s="34">
        <v>3208</v>
      </c>
      <c r="B3135" s="34">
        <v>148</v>
      </c>
      <c r="C3135" s="34">
        <v>391</v>
      </c>
      <c r="D3135" s="34">
        <v>12</v>
      </c>
      <c r="E3135" s="179">
        <v>43577</v>
      </c>
      <c r="F3135" s="190">
        <v>5186</v>
      </c>
      <c r="G3135" s="34">
        <v>8062</v>
      </c>
      <c r="H3135" s="180">
        <v>7686</v>
      </c>
      <c r="I3135" s="34"/>
      <c r="J3135" s="193"/>
      <c r="K3135" s="182"/>
      <c r="L3135" s="182"/>
      <c r="M3135" s="182"/>
      <c r="N3135" s="182"/>
    </row>
    <row r="3136" spans="1:14" ht="15.75" customHeight="1" x14ac:dyDescent="0.3">
      <c r="A3136" s="34">
        <v>3209</v>
      </c>
      <c r="B3136" s="34">
        <v>149</v>
      </c>
      <c r="C3136" s="34">
        <v>402</v>
      </c>
      <c r="D3136" s="34">
        <v>12</v>
      </c>
      <c r="E3136" s="179">
        <v>43577</v>
      </c>
      <c r="F3136" s="190">
        <v>5222</v>
      </c>
      <c r="G3136" s="34">
        <v>8356</v>
      </c>
      <c r="H3136" s="180">
        <v>7937</v>
      </c>
      <c r="I3136" s="34"/>
      <c r="J3136" s="193"/>
      <c r="K3136" s="182"/>
      <c r="L3136" s="182"/>
      <c r="M3136" s="182"/>
      <c r="N3136" s="182"/>
    </row>
    <row r="3137" spans="1:14" ht="15.75" customHeight="1" x14ac:dyDescent="0.3">
      <c r="A3137" s="34">
        <v>3210</v>
      </c>
      <c r="B3137" s="34">
        <v>150</v>
      </c>
      <c r="C3137" s="34">
        <v>402</v>
      </c>
      <c r="D3137" s="34">
        <v>12</v>
      </c>
      <c r="E3137" s="179">
        <v>43577</v>
      </c>
      <c r="F3137" s="190">
        <v>5188</v>
      </c>
      <c r="G3137" s="34">
        <v>8119</v>
      </c>
      <c r="H3137" s="180">
        <v>7725</v>
      </c>
      <c r="I3137" s="34"/>
      <c r="J3137" s="193"/>
      <c r="K3137" s="182"/>
      <c r="L3137" s="182"/>
      <c r="M3137" s="182"/>
      <c r="N3137" s="182"/>
    </row>
    <row r="3138" spans="1:14" ht="15.75" customHeight="1" x14ac:dyDescent="0.3">
      <c r="A3138" s="34">
        <v>3211</v>
      </c>
      <c r="B3138" s="34">
        <v>151</v>
      </c>
      <c r="C3138" s="34">
        <v>407</v>
      </c>
      <c r="D3138" s="34">
        <v>12</v>
      </c>
      <c r="E3138" s="179">
        <v>43577</v>
      </c>
      <c r="F3138" s="190">
        <v>5221</v>
      </c>
      <c r="G3138" s="34">
        <v>8543</v>
      </c>
      <c r="H3138" s="180">
        <v>8135</v>
      </c>
      <c r="I3138" s="34"/>
      <c r="J3138" s="195"/>
      <c r="K3138" s="182"/>
      <c r="L3138" s="182"/>
      <c r="M3138" s="182"/>
      <c r="N3138" s="182"/>
    </row>
    <row r="3139" spans="1:14" ht="15.75" customHeight="1" x14ac:dyDescent="0.3">
      <c r="A3139" s="34">
        <v>3212</v>
      </c>
      <c r="B3139" s="34">
        <v>152</v>
      </c>
      <c r="C3139" s="34">
        <v>407</v>
      </c>
      <c r="D3139" s="34">
        <v>12</v>
      </c>
      <c r="E3139" s="179">
        <v>43577</v>
      </c>
      <c r="F3139" s="190">
        <v>5292</v>
      </c>
      <c r="G3139" s="34">
        <v>8487</v>
      </c>
      <c r="H3139" s="180">
        <v>8170</v>
      </c>
      <c r="I3139" s="34"/>
      <c r="J3139" s="193"/>
      <c r="K3139" s="182"/>
      <c r="L3139" s="182"/>
      <c r="M3139" s="182"/>
      <c r="N3139" s="182"/>
    </row>
    <row r="3140" spans="1:14" ht="15.75" customHeight="1" x14ac:dyDescent="0.3">
      <c r="A3140" s="34">
        <v>3213</v>
      </c>
      <c r="B3140" s="34">
        <v>153</v>
      </c>
      <c r="C3140" s="34">
        <v>408</v>
      </c>
      <c r="D3140" s="34">
        <v>12</v>
      </c>
      <c r="E3140" s="179">
        <v>43577</v>
      </c>
      <c r="F3140" s="190">
        <v>5238</v>
      </c>
      <c r="G3140" s="34">
        <v>7767</v>
      </c>
      <c r="H3140" s="180">
        <v>7434</v>
      </c>
      <c r="I3140" s="34"/>
      <c r="J3140" s="193"/>
      <c r="K3140" s="182"/>
      <c r="L3140" s="182"/>
      <c r="M3140" s="182"/>
      <c r="N3140" s="182"/>
    </row>
    <row r="3141" spans="1:14" ht="15.75" customHeight="1" x14ac:dyDescent="0.3">
      <c r="A3141" s="34">
        <v>3214</v>
      </c>
      <c r="B3141" s="34">
        <v>154</v>
      </c>
      <c r="C3141" s="34">
        <v>408</v>
      </c>
      <c r="D3141" s="34">
        <v>12</v>
      </c>
      <c r="E3141" s="179">
        <v>43577</v>
      </c>
      <c r="F3141" s="190">
        <v>5194</v>
      </c>
      <c r="G3141" s="34">
        <v>7960</v>
      </c>
      <c r="H3141" s="180">
        <v>7601</v>
      </c>
      <c r="I3141" s="34"/>
      <c r="J3141" s="193"/>
      <c r="K3141" s="182"/>
      <c r="L3141" s="182"/>
      <c r="M3141" s="182"/>
      <c r="N3141" s="182"/>
    </row>
    <row r="3142" spans="1:14" ht="15.75" customHeight="1" x14ac:dyDescent="0.3">
      <c r="A3142" s="34">
        <v>3215</v>
      </c>
      <c r="B3142" s="34">
        <v>155</v>
      </c>
      <c r="C3142" s="34">
        <v>416</v>
      </c>
      <c r="D3142" s="34">
        <v>12</v>
      </c>
      <c r="E3142" s="179">
        <v>43577</v>
      </c>
      <c r="F3142" s="190">
        <v>5181</v>
      </c>
      <c r="G3142" s="34">
        <v>7813</v>
      </c>
      <c r="H3142" s="180">
        <v>7470</v>
      </c>
      <c r="I3142" s="34"/>
      <c r="J3142" s="193"/>
      <c r="K3142" s="182"/>
      <c r="L3142" s="182"/>
      <c r="M3142" s="182"/>
      <c r="N3142" s="182"/>
    </row>
    <row r="3143" spans="1:14" ht="15.75" customHeight="1" x14ac:dyDescent="0.3">
      <c r="A3143" s="34">
        <v>3216</v>
      </c>
      <c r="B3143" s="34">
        <v>156</v>
      </c>
      <c r="C3143" s="34">
        <v>416</v>
      </c>
      <c r="D3143" s="34">
        <v>12</v>
      </c>
      <c r="E3143" s="179">
        <v>43577</v>
      </c>
      <c r="F3143" s="190">
        <v>5171</v>
      </c>
      <c r="G3143" s="34">
        <v>7869</v>
      </c>
      <c r="H3143" s="180">
        <v>7513</v>
      </c>
      <c r="I3143" s="34"/>
      <c r="J3143" s="193"/>
      <c r="K3143" s="182"/>
      <c r="L3143" s="182"/>
      <c r="M3143" s="182"/>
      <c r="N3143" s="182"/>
    </row>
    <row r="3144" spans="1:14" ht="15.75" customHeight="1" x14ac:dyDescent="0.3">
      <c r="A3144" s="34">
        <v>3217</v>
      </c>
      <c r="B3144" s="34">
        <v>157</v>
      </c>
      <c r="C3144" s="34">
        <v>419</v>
      </c>
      <c r="D3144" s="34">
        <v>12</v>
      </c>
      <c r="E3144" s="179">
        <v>43577</v>
      </c>
      <c r="F3144" s="190">
        <v>5319</v>
      </c>
      <c r="G3144" s="34">
        <v>8027</v>
      </c>
      <c r="H3144" s="180">
        <v>7685</v>
      </c>
      <c r="I3144" s="34"/>
      <c r="J3144" s="193"/>
      <c r="K3144" s="182"/>
      <c r="L3144" s="182"/>
      <c r="M3144" s="182"/>
      <c r="N3144" s="182"/>
    </row>
    <row r="3145" spans="1:14" ht="15.75" customHeight="1" x14ac:dyDescent="0.3">
      <c r="A3145" s="34">
        <v>3218</v>
      </c>
      <c r="B3145" s="34">
        <v>158</v>
      </c>
      <c r="C3145" s="188">
        <v>419</v>
      </c>
      <c r="D3145" s="34">
        <v>12</v>
      </c>
      <c r="E3145" s="179">
        <v>43577</v>
      </c>
      <c r="F3145" s="190">
        <v>5219</v>
      </c>
      <c r="G3145" s="34">
        <v>7671</v>
      </c>
      <c r="H3145" s="180">
        <v>7356</v>
      </c>
      <c r="I3145" s="34"/>
      <c r="J3145" s="193"/>
      <c r="K3145" s="182"/>
      <c r="L3145" s="182"/>
      <c r="M3145" s="182"/>
      <c r="N3145" s="182"/>
    </row>
    <row r="3146" spans="1:14" ht="15.75" customHeight="1" x14ac:dyDescent="0.3">
      <c r="A3146" s="34">
        <v>3219</v>
      </c>
      <c r="B3146" s="34">
        <v>159</v>
      </c>
      <c r="C3146" s="34">
        <v>421</v>
      </c>
      <c r="D3146" s="34">
        <v>12</v>
      </c>
      <c r="E3146" s="179">
        <v>43577</v>
      </c>
      <c r="F3146" s="190">
        <v>5300</v>
      </c>
      <c r="G3146" s="34">
        <v>7832</v>
      </c>
      <c r="H3146" s="180">
        <v>7497</v>
      </c>
      <c r="I3146" s="34"/>
      <c r="J3146" s="193"/>
      <c r="K3146" s="182"/>
      <c r="L3146" s="182"/>
      <c r="M3146" s="182"/>
      <c r="N3146" s="182"/>
    </row>
    <row r="3147" spans="1:14" ht="15.75" customHeight="1" x14ac:dyDescent="0.3">
      <c r="A3147" s="34">
        <v>3220</v>
      </c>
      <c r="B3147" s="34">
        <v>160</v>
      </c>
      <c r="C3147" s="34">
        <v>421</v>
      </c>
      <c r="D3147" s="34">
        <v>12</v>
      </c>
      <c r="E3147" s="179">
        <v>43577</v>
      </c>
      <c r="F3147" s="190">
        <v>5234</v>
      </c>
      <c r="G3147" s="34">
        <v>7709</v>
      </c>
      <c r="H3147" s="180">
        <v>7377</v>
      </c>
      <c r="I3147" s="34"/>
      <c r="J3147" s="193"/>
      <c r="K3147" s="182"/>
      <c r="L3147" s="182"/>
      <c r="M3147" s="182"/>
      <c r="N3147" s="182"/>
    </row>
    <row r="3148" spans="1:14" ht="15.75" customHeight="1" x14ac:dyDescent="0.3">
      <c r="A3148" s="34">
        <v>3221</v>
      </c>
      <c r="B3148" s="34">
        <v>161</v>
      </c>
      <c r="C3148" s="34">
        <v>423</v>
      </c>
      <c r="D3148" s="34">
        <v>12</v>
      </c>
      <c r="E3148" s="179">
        <v>43577</v>
      </c>
      <c r="F3148" s="190">
        <v>5264</v>
      </c>
      <c r="G3148" s="34">
        <v>7823</v>
      </c>
      <c r="H3148" s="180">
        <v>7520</v>
      </c>
      <c r="I3148" s="34"/>
      <c r="J3148" s="193"/>
      <c r="K3148" s="182"/>
      <c r="L3148" s="182"/>
      <c r="M3148" s="182"/>
      <c r="N3148" s="182"/>
    </row>
    <row r="3149" spans="1:14" ht="15.75" customHeight="1" x14ac:dyDescent="0.3">
      <c r="A3149" s="34">
        <v>3222</v>
      </c>
      <c r="B3149" s="34">
        <v>162</v>
      </c>
      <c r="C3149" s="34">
        <v>423</v>
      </c>
      <c r="D3149" s="34">
        <v>12</v>
      </c>
      <c r="E3149" s="179">
        <v>43577</v>
      </c>
      <c r="F3149" s="190">
        <v>5232</v>
      </c>
      <c r="G3149" s="34">
        <v>7832</v>
      </c>
      <c r="H3149" s="180">
        <v>7512</v>
      </c>
      <c r="I3149" s="34"/>
      <c r="J3149" s="193"/>
      <c r="K3149" s="182"/>
      <c r="L3149" s="182"/>
      <c r="M3149" s="182"/>
      <c r="N3149" s="182"/>
    </row>
    <row r="3150" spans="1:14" ht="15.75" customHeight="1" x14ac:dyDescent="0.3">
      <c r="A3150" s="34">
        <v>3223</v>
      </c>
      <c r="B3150" s="34">
        <v>163</v>
      </c>
      <c r="C3150" s="34">
        <v>425</v>
      </c>
      <c r="D3150" s="34">
        <v>12</v>
      </c>
      <c r="E3150" s="179">
        <v>43577</v>
      </c>
      <c r="F3150" s="190">
        <v>5193</v>
      </c>
      <c r="G3150" s="34">
        <v>8372</v>
      </c>
      <c r="H3150" s="180">
        <v>7264</v>
      </c>
      <c r="I3150" s="34"/>
      <c r="J3150" s="195"/>
      <c r="K3150" s="182"/>
      <c r="L3150" s="182"/>
      <c r="M3150" s="182"/>
      <c r="N3150" s="182"/>
    </row>
    <row r="3151" spans="1:14" ht="15.75" customHeight="1" x14ac:dyDescent="0.3">
      <c r="A3151" s="34">
        <v>3224</v>
      </c>
      <c r="B3151" s="34">
        <v>164</v>
      </c>
      <c r="C3151" s="34">
        <v>425</v>
      </c>
      <c r="D3151" s="34">
        <v>12</v>
      </c>
      <c r="E3151" s="179">
        <v>43577</v>
      </c>
      <c r="F3151" s="190">
        <v>5245</v>
      </c>
      <c r="G3151" s="34">
        <v>8508</v>
      </c>
      <c r="H3151" s="180">
        <v>8087</v>
      </c>
      <c r="I3151" s="34"/>
      <c r="J3151" s="193"/>
      <c r="K3151" s="182"/>
      <c r="L3151" s="182"/>
      <c r="M3151" s="182"/>
      <c r="N3151" s="182"/>
    </row>
    <row r="3152" spans="1:14" ht="15.75" customHeight="1" x14ac:dyDescent="0.3">
      <c r="A3152" s="34">
        <v>3225</v>
      </c>
      <c r="B3152" s="34">
        <v>165</v>
      </c>
      <c r="C3152" s="34">
        <v>427</v>
      </c>
      <c r="D3152" s="34">
        <v>12</v>
      </c>
      <c r="E3152" s="179">
        <v>43577</v>
      </c>
      <c r="F3152" s="190">
        <v>5226</v>
      </c>
      <c r="G3152" s="34">
        <v>7766</v>
      </c>
      <c r="H3152" s="180">
        <v>7444</v>
      </c>
      <c r="I3152" s="34"/>
      <c r="J3152" s="193"/>
      <c r="K3152" s="182"/>
      <c r="L3152" s="182"/>
      <c r="M3152" s="182"/>
      <c r="N3152" s="182"/>
    </row>
    <row r="3153" spans="1:14" ht="15.75" customHeight="1" x14ac:dyDescent="0.3">
      <c r="A3153" s="34">
        <v>3226</v>
      </c>
      <c r="B3153" s="34">
        <v>166</v>
      </c>
      <c r="C3153" s="34">
        <v>427</v>
      </c>
      <c r="D3153" s="34">
        <v>12</v>
      </c>
      <c r="E3153" s="179">
        <v>43577</v>
      </c>
      <c r="F3153" s="190">
        <v>5252</v>
      </c>
      <c r="G3153" s="188">
        <v>7804</v>
      </c>
      <c r="H3153" s="189">
        <v>7488</v>
      </c>
      <c r="I3153" s="188"/>
      <c r="J3153" s="196"/>
      <c r="K3153" s="182"/>
      <c r="L3153" s="182"/>
      <c r="M3153" s="182"/>
      <c r="N3153" s="182"/>
    </row>
    <row r="3154" spans="1:14" ht="15.75" customHeight="1" x14ac:dyDescent="0.3">
      <c r="A3154" s="34">
        <v>3227</v>
      </c>
      <c r="B3154" s="34">
        <v>167</v>
      </c>
      <c r="C3154" s="34">
        <v>429</v>
      </c>
      <c r="D3154" s="34">
        <v>12</v>
      </c>
      <c r="E3154" s="179">
        <v>43577</v>
      </c>
      <c r="F3154" s="190">
        <v>5280</v>
      </c>
      <c r="G3154" s="34">
        <v>8108</v>
      </c>
      <c r="H3154" s="180">
        <v>7764</v>
      </c>
      <c r="I3154" s="34"/>
      <c r="J3154" s="34"/>
      <c r="K3154" s="182"/>
      <c r="L3154" s="182"/>
      <c r="M3154" s="182"/>
      <c r="N3154" s="182"/>
    </row>
    <row r="3155" spans="1:14" ht="15.75" customHeight="1" x14ac:dyDescent="0.3">
      <c r="A3155" s="34">
        <v>3228</v>
      </c>
      <c r="B3155" s="34">
        <v>168</v>
      </c>
      <c r="C3155" s="34">
        <v>429</v>
      </c>
      <c r="D3155" s="34">
        <v>12</v>
      </c>
      <c r="E3155" s="179">
        <v>43577</v>
      </c>
      <c r="F3155" s="190">
        <v>5212</v>
      </c>
      <c r="G3155" s="34">
        <v>7825</v>
      </c>
      <c r="H3155" s="180">
        <v>7503</v>
      </c>
      <c r="I3155" s="34"/>
      <c r="J3155" s="34"/>
      <c r="K3155" s="182"/>
      <c r="L3155" s="182"/>
      <c r="M3155" s="182"/>
      <c r="N3155" s="182"/>
    </row>
    <row r="3156" spans="1:14" ht="15.75" customHeight="1" x14ac:dyDescent="0.3">
      <c r="A3156" s="34">
        <v>3229</v>
      </c>
      <c r="B3156" s="34">
        <v>169</v>
      </c>
      <c r="C3156" s="34">
        <v>430</v>
      </c>
      <c r="D3156" s="34">
        <v>12</v>
      </c>
      <c r="E3156" s="179">
        <v>43577</v>
      </c>
      <c r="F3156" s="190">
        <v>5223</v>
      </c>
      <c r="G3156" s="34">
        <v>7778</v>
      </c>
      <c r="H3156" s="180">
        <v>7445</v>
      </c>
      <c r="I3156" s="34"/>
      <c r="J3156" s="34"/>
      <c r="K3156" s="182"/>
      <c r="L3156" s="182"/>
      <c r="M3156" s="182"/>
      <c r="N3156" s="182"/>
    </row>
    <row r="3157" spans="1:14" ht="15.75" customHeight="1" x14ac:dyDescent="0.3">
      <c r="A3157" s="34">
        <v>3230</v>
      </c>
      <c r="B3157" s="34">
        <v>170</v>
      </c>
      <c r="C3157" s="34">
        <v>430</v>
      </c>
      <c r="D3157" s="34">
        <v>12</v>
      </c>
      <c r="E3157" s="179">
        <v>43577</v>
      </c>
      <c r="F3157" s="190">
        <v>5223</v>
      </c>
      <c r="G3157" s="34">
        <v>7740</v>
      </c>
      <c r="H3157" s="180">
        <v>7409</v>
      </c>
      <c r="I3157" s="34"/>
      <c r="J3157" s="34"/>
      <c r="K3157" s="182"/>
      <c r="L3157" s="182"/>
      <c r="M3157" s="182"/>
      <c r="N3157" s="182"/>
    </row>
    <row r="3158" spans="1:14" ht="15.75" customHeight="1" x14ac:dyDescent="0.3">
      <c r="A3158" s="34">
        <v>3231</v>
      </c>
      <c r="B3158" s="34">
        <v>171</v>
      </c>
      <c r="C3158" s="34">
        <v>433</v>
      </c>
      <c r="D3158" s="34">
        <v>12</v>
      </c>
      <c r="E3158" s="179">
        <v>43577</v>
      </c>
      <c r="F3158" s="190">
        <v>5259</v>
      </c>
      <c r="G3158" s="34">
        <v>8174</v>
      </c>
      <c r="H3158" s="180">
        <v>7781</v>
      </c>
      <c r="I3158" s="34"/>
      <c r="J3158" s="34"/>
      <c r="K3158" s="182"/>
      <c r="L3158" s="182"/>
      <c r="M3158" s="182"/>
      <c r="N3158" s="182"/>
    </row>
    <row r="3159" spans="1:14" ht="15.75" customHeight="1" x14ac:dyDescent="0.3">
      <c r="A3159" s="34">
        <v>3232</v>
      </c>
      <c r="B3159" s="34">
        <v>172</v>
      </c>
      <c r="C3159" s="34">
        <v>433</v>
      </c>
      <c r="D3159" s="34">
        <v>12</v>
      </c>
      <c r="E3159" s="179">
        <v>43577</v>
      </c>
      <c r="F3159" s="190">
        <v>5274</v>
      </c>
      <c r="G3159" s="34">
        <v>8323</v>
      </c>
      <c r="H3159" s="180">
        <v>7904</v>
      </c>
      <c r="I3159" s="34"/>
      <c r="J3159" s="34"/>
      <c r="K3159" s="182"/>
      <c r="L3159" s="182"/>
      <c r="M3159" s="182"/>
      <c r="N3159" s="182"/>
    </row>
    <row r="3160" spans="1:14" ht="15.75" customHeight="1" x14ac:dyDescent="0.3">
      <c r="A3160" s="34">
        <v>3233</v>
      </c>
      <c r="B3160" s="34">
        <v>173</v>
      </c>
      <c r="C3160" s="34">
        <v>444</v>
      </c>
      <c r="D3160" s="34">
        <v>12</v>
      </c>
      <c r="E3160" s="179">
        <v>43577</v>
      </c>
      <c r="F3160" s="190">
        <v>5227</v>
      </c>
      <c r="G3160" s="34">
        <v>7231</v>
      </c>
      <c r="H3160" s="180">
        <v>6973</v>
      </c>
      <c r="I3160" s="34"/>
      <c r="J3160" s="34"/>
      <c r="K3160" s="182"/>
      <c r="L3160" s="182"/>
      <c r="M3160" s="182"/>
      <c r="N3160" s="182"/>
    </row>
    <row r="3161" spans="1:14" ht="15.75" customHeight="1" x14ac:dyDescent="0.3">
      <c r="A3161" s="34">
        <v>3234</v>
      </c>
      <c r="B3161" s="34">
        <v>174</v>
      </c>
      <c r="C3161" s="34">
        <v>444</v>
      </c>
      <c r="D3161" s="34">
        <v>12</v>
      </c>
      <c r="E3161" s="179">
        <v>43577</v>
      </c>
      <c r="F3161" s="190">
        <v>5182</v>
      </c>
      <c r="G3161" s="34">
        <v>7297</v>
      </c>
      <c r="H3161" s="180">
        <v>7025</v>
      </c>
      <c r="I3161" s="34"/>
      <c r="J3161" s="34"/>
      <c r="K3161" s="182"/>
      <c r="L3161" s="182"/>
      <c r="M3161" s="182"/>
      <c r="N3161" s="182"/>
    </row>
    <row r="3162" spans="1:14" ht="15.75" customHeight="1" x14ac:dyDescent="0.3">
      <c r="A3162" s="34">
        <v>3235</v>
      </c>
      <c r="B3162" s="34">
        <v>175</v>
      </c>
      <c r="C3162" s="34">
        <v>451</v>
      </c>
      <c r="D3162" s="34">
        <v>12</v>
      </c>
      <c r="E3162" s="179">
        <v>43577</v>
      </c>
      <c r="F3162" s="190">
        <v>5280</v>
      </c>
      <c r="G3162" s="34">
        <v>8040</v>
      </c>
      <c r="H3162" s="180">
        <v>7673</v>
      </c>
      <c r="I3162" s="34"/>
      <c r="J3162" s="34"/>
      <c r="K3162" s="182"/>
      <c r="L3162" s="182"/>
      <c r="M3162" s="182"/>
      <c r="N3162" s="182"/>
    </row>
    <row r="3163" spans="1:14" ht="15.75" customHeight="1" x14ac:dyDescent="0.3">
      <c r="A3163" s="34">
        <v>3236</v>
      </c>
      <c r="B3163" s="34">
        <v>176</v>
      </c>
      <c r="C3163" s="34">
        <v>451</v>
      </c>
      <c r="D3163" s="34">
        <v>12</v>
      </c>
      <c r="E3163" s="179">
        <v>43577</v>
      </c>
      <c r="F3163" s="190">
        <v>5193</v>
      </c>
      <c r="G3163" s="34">
        <v>7987</v>
      </c>
      <c r="H3163" s="180">
        <v>7622</v>
      </c>
      <c r="I3163" s="34"/>
      <c r="J3163" s="34"/>
      <c r="K3163" s="182"/>
      <c r="L3163" s="182"/>
      <c r="M3163" s="182"/>
      <c r="N3163" s="182"/>
    </row>
    <row r="3164" spans="1:14" ht="15.75" customHeight="1" x14ac:dyDescent="0.3">
      <c r="A3164" s="34">
        <v>3237</v>
      </c>
      <c r="B3164" s="34">
        <v>177</v>
      </c>
      <c r="C3164" s="34">
        <v>455</v>
      </c>
      <c r="D3164" s="34">
        <v>12</v>
      </c>
      <c r="E3164" s="179">
        <v>43577</v>
      </c>
      <c r="F3164" s="190">
        <v>5259</v>
      </c>
      <c r="G3164" s="34">
        <v>7654</v>
      </c>
      <c r="H3164" s="180">
        <v>7328</v>
      </c>
      <c r="I3164" s="34"/>
      <c r="J3164" s="34"/>
      <c r="K3164" s="182"/>
      <c r="L3164" s="182"/>
      <c r="M3164" s="182"/>
      <c r="N3164" s="182"/>
    </row>
    <row r="3165" spans="1:14" ht="15.75" customHeight="1" x14ac:dyDescent="0.3">
      <c r="A3165" s="34">
        <v>3238</v>
      </c>
      <c r="B3165" s="34">
        <v>178</v>
      </c>
      <c r="C3165" s="34">
        <v>455</v>
      </c>
      <c r="D3165" s="34">
        <v>12</v>
      </c>
      <c r="E3165" s="179">
        <v>43577</v>
      </c>
      <c r="F3165" s="190">
        <v>5226</v>
      </c>
      <c r="G3165" s="34">
        <v>7796</v>
      </c>
      <c r="H3165" s="180">
        <v>7444</v>
      </c>
      <c r="I3165" s="34"/>
      <c r="J3165" s="34"/>
      <c r="K3165" s="182"/>
      <c r="L3165" s="182"/>
      <c r="M3165" s="182"/>
      <c r="N3165" s="182"/>
    </row>
    <row r="3166" spans="1:14" ht="15.75" customHeight="1" x14ac:dyDescent="0.3">
      <c r="A3166" s="34">
        <v>3239</v>
      </c>
      <c r="B3166" s="34">
        <v>179</v>
      </c>
      <c r="C3166" s="34">
        <v>456</v>
      </c>
      <c r="D3166" s="34">
        <v>12</v>
      </c>
      <c r="E3166" s="179">
        <v>43577</v>
      </c>
      <c r="F3166" s="190">
        <v>5180</v>
      </c>
      <c r="G3166" s="34">
        <v>9035</v>
      </c>
      <c r="H3166" s="180">
        <v>8521</v>
      </c>
      <c r="I3166" s="34"/>
      <c r="J3166" s="34"/>
      <c r="K3166" s="182"/>
      <c r="L3166" s="182"/>
      <c r="M3166" s="182"/>
      <c r="N3166" s="182"/>
    </row>
    <row r="3167" spans="1:14" ht="15.75" customHeight="1" x14ac:dyDescent="0.3">
      <c r="A3167" s="34">
        <v>3240</v>
      </c>
      <c r="B3167" s="34">
        <v>180</v>
      </c>
      <c r="C3167" s="34">
        <v>456</v>
      </c>
      <c r="D3167" s="34">
        <v>12</v>
      </c>
      <c r="E3167" s="179">
        <v>43577</v>
      </c>
      <c r="F3167" s="190">
        <v>5282</v>
      </c>
      <c r="G3167" s="34">
        <v>9231</v>
      </c>
      <c r="H3167" s="180">
        <v>8711</v>
      </c>
      <c r="I3167" s="34"/>
      <c r="J3167" s="34"/>
      <c r="K3167" s="182"/>
      <c r="L3167" s="182"/>
      <c r="M3167" s="182"/>
      <c r="N3167" s="182"/>
    </row>
    <row r="3168" spans="1:14" ht="15.75" customHeight="1" x14ac:dyDescent="0.3">
      <c r="A3168" s="34">
        <v>3241</v>
      </c>
      <c r="B3168" s="34">
        <v>181</v>
      </c>
      <c r="C3168" s="34">
        <v>459</v>
      </c>
      <c r="D3168" s="34">
        <v>12</v>
      </c>
      <c r="E3168" s="179">
        <v>43577</v>
      </c>
      <c r="F3168" s="190">
        <v>5244</v>
      </c>
      <c r="G3168" s="34">
        <v>8026</v>
      </c>
      <c r="H3168" s="180">
        <v>7670</v>
      </c>
      <c r="I3168" s="34"/>
      <c r="J3168" s="34"/>
      <c r="K3168" s="182"/>
      <c r="L3168" s="182"/>
      <c r="M3168" s="182"/>
      <c r="N3168" s="182"/>
    </row>
    <row r="3169" spans="1:14" ht="15.75" customHeight="1" x14ac:dyDescent="0.3">
      <c r="A3169" s="34">
        <v>3242</v>
      </c>
      <c r="B3169" s="34">
        <v>182</v>
      </c>
      <c r="C3169" s="34">
        <v>459</v>
      </c>
      <c r="D3169" s="34">
        <v>12</v>
      </c>
      <c r="E3169" s="179">
        <v>43577</v>
      </c>
      <c r="F3169" s="190">
        <v>5301</v>
      </c>
      <c r="G3169" s="34">
        <v>8033</v>
      </c>
      <c r="H3169" s="180">
        <v>7671</v>
      </c>
      <c r="I3169" s="34"/>
      <c r="J3169" s="34"/>
      <c r="K3169" s="182"/>
      <c r="L3169" s="182"/>
      <c r="M3169" s="182"/>
      <c r="N3169" s="182"/>
    </row>
    <row r="3170" spans="1:14" ht="15.75" customHeight="1" x14ac:dyDescent="0.3">
      <c r="A3170" s="34">
        <v>3243</v>
      </c>
      <c r="B3170" s="34">
        <v>183</v>
      </c>
      <c r="C3170" s="34">
        <v>462</v>
      </c>
      <c r="D3170" s="34">
        <v>12</v>
      </c>
      <c r="E3170" s="179">
        <v>43577</v>
      </c>
      <c r="F3170" s="190">
        <v>5192</v>
      </c>
      <c r="G3170" s="34">
        <v>7435</v>
      </c>
      <c r="H3170" s="180">
        <v>7145</v>
      </c>
      <c r="I3170" s="34"/>
      <c r="J3170" s="34"/>
      <c r="K3170" s="182"/>
      <c r="L3170" s="182"/>
      <c r="M3170" s="182"/>
      <c r="N3170" s="182"/>
    </row>
    <row r="3171" spans="1:14" ht="15.75" customHeight="1" x14ac:dyDescent="0.3">
      <c r="A3171" s="34">
        <v>3244</v>
      </c>
      <c r="B3171" s="34">
        <v>184</v>
      </c>
      <c r="C3171" s="34">
        <v>462</v>
      </c>
      <c r="D3171" s="34">
        <v>12</v>
      </c>
      <c r="E3171" s="179">
        <v>43577</v>
      </c>
      <c r="F3171" s="190">
        <v>5243</v>
      </c>
      <c r="G3171" s="34">
        <v>7358</v>
      </c>
      <c r="H3171" s="180">
        <v>7086</v>
      </c>
      <c r="I3171" s="34"/>
      <c r="J3171" s="34"/>
      <c r="K3171" s="182"/>
      <c r="L3171" s="182"/>
      <c r="M3171" s="182"/>
      <c r="N3171" s="182"/>
    </row>
    <row r="3172" spans="1:14" s="237" customFormat="1" ht="15.75" customHeight="1" x14ac:dyDescent="0.3">
      <c r="A3172" s="231">
        <v>3245</v>
      </c>
      <c r="B3172" s="231">
        <v>1</v>
      </c>
      <c r="C3172" s="231" t="s">
        <v>372</v>
      </c>
      <c r="D3172" s="231">
        <v>13</v>
      </c>
      <c r="E3172" s="232">
        <v>43587</v>
      </c>
      <c r="F3172" s="231">
        <v>5301</v>
      </c>
      <c r="G3172" s="231">
        <v>8480</v>
      </c>
      <c r="H3172" s="234">
        <v>7635</v>
      </c>
      <c r="I3172" s="231"/>
      <c r="J3172" s="231" t="s">
        <v>373</v>
      </c>
      <c r="K3172" s="236"/>
      <c r="L3172" s="236"/>
      <c r="M3172" s="236"/>
      <c r="N3172" s="236"/>
    </row>
    <row r="3173" spans="1:14" ht="15.75" customHeight="1" x14ac:dyDescent="0.3">
      <c r="A3173" s="34">
        <v>3246</v>
      </c>
      <c r="B3173" s="34">
        <v>2</v>
      </c>
      <c r="C3173" s="34" t="s">
        <v>372</v>
      </c>
      <c r="D3173" s="34">
        <v>13</v>
      </c>
      <c r="E3173" s="179">
        <v>43587</v>
      </c>
      <c r="F3173" s="34">
        <v>5190</v>
      </c>
      <c r="G3173" s="34">
        <v>8093</v>
      </c>
      <c r="H3173" s="180">
        <v>7277</v>
      </c>
      <c r="I3173" s="34"/>
      <c r="J3173" s="34"/>
      <c r="K3173" s="182"/>
      <c r="L3173" s="182"/>
      <c r="M3173" s="182"/>
      <c r="N3173" s="182"/>
    </row>
    <row r="3174" spans="1:14" ht="15.75" customHeight="1" x14ac:dyDescent="0.3">
      <c r="A3174" s="34">
        <v>3247</v>
      </c>
      <c r="B3174" s="34">
        <v>3</v>
      </c>
      <c r="C3174" s="34" t="s">
        <v>376</v>
      </c>
      <c r="D3174" s="34">
        <v>13</v>
      </c>
      <c r="E3174" s="179">
        <v>43587</v>
      </c>
      <c r="F3174" s="34">
        <v>5258</v>
      </c>
      <c r="G3174" s="34">
        <v>9293</v>
      </c>
      <c r="H3174" s="180">
        <v>7999</v>
      </c>
      <c r="I3174" s="34"/>
      <c r="J3174" s="34" t="s">
        <v>377</v>
      </c>
      <c r="K3174" s="182"/>
      <c r="L3174" s="182"/>
      <c r="M3174" s="182"/>
      <c r="N3174" s="182"/>
    </row>
    <row r="3175" spans="1:14" ht="15.75" customHeight="1" x14ac:dyDescent="0.3">
      <c r="A3175" s="34">
        <v>3248</v>
      </c>
      <c r="B3175" s="34">
        <v>4</v>
      </c>
      <c r="C3175" s="34" t="s">
        <v>376</v>
      </c>
      <c r="D3175" s="34">
        <v>13</v>
      </c>
      <c r="E3175" s="179">
        <v>43587</v>
      </c>
      <c r="F3175" s="34">
        <v>5259</v>
      </c>
      <c r="G3175" s="34">
        <v>9138</v>
      </c>
      <c r="H3175" s="180">
        <v>7924</v>
      </c>
      <c r="I3175" s="34"/>
      <c r="J3175" s="34"/>
      <c r="K3175" s="182"/>
      <c r="L3175" s="182"/>
      <c r="M3175" s="182"/>
      <c r="N3175" s="182"/>
    </row>
    <row r="3176" spans="1:14" ht="15.75" customHeight="1" x14ac:dyDescent="0.3">
      <c r="A3176" s="34">
        <v>3249</v>
      </c>
      <c r="B3176" s="34">
        <v>5</v>
      </c>
      <c r="C3176" s="34" t="s">
        <v>381</v>
      </c>
      <c r="D3176" s="34">
        <v>13</v>
      </c>
      <c r="E3176" s="179">
        <v>43587</v>
      </c>
      <c r="F3176" s="34">
        <v>5236</v>
      </c>
      <c r="G3176" s="34">
        <v>7239</v>
      </c>
      <c r="H3176" s="180">
        <v>6821</v>
      </c>
      <c r="I3176" s="34"/>
      <c r="J3176" s="34" t="s">
        <v>13</v>
      </c>
      <c r="K3176" s="182"/>
      <c r="L3176" s="182"/>
      <c r="M3176" s="182"/>
      <c r="N3176" s="182"/>
    </row>
    <row r="3177" spans="1:14" ht="15.75" customHeight="1" x14ac:dyDescent="0.3">
      <c r="A3177" s="34">
        <v>3250</v>
      </c>
      <c r="B3177" s="34">
        <v>6</v>
      </c>
      <c r="C3177" s="34" t="s">
        <v>381</v>
      </c>
      <c r="D3177" s="34">
        <v>13</v>
      </c>
      <c r="E3177" s="179">
        <v>43587</v>
      </c>
      <c r="F3177" s="34">
        <v>5259</v>
      </c>
      <c r="G3177" s="34">
        <v>7188</v>
      </c>
      <c r="H3177" s="180">
        <v>6786</v>
      </c>
      <c r="I3177" s="34"/>
      <c r="J3177" s="34"/>
      <c r="K3177" s="182"/>
      <c r="L3177" s="182"/>
      <c r="M3177" s="182"/>
      <c r="N3177" s="182"/>
    </row>
    <row r="3178" spans="1:14" ht="15.75" customHeight="1" x14ac:dyDescent="0.3">
      <c r="A3178" s="34">
        <v>3251</v>
      </c>
      <c r="B3178" s="34">
        <v>7</v>
      </c>
      <c r="C3178" s="34" t="s">
        <v>383</v>
      </c>
      <c r="D3178" s="34">
        <v>13</v>
      </c>
      <c r="E3178" s="179">
        <v>43587</v>
      </c>
      <c r="F3178" s="34">
        <v>5232</v>
      </c>
      <c r="G3178" s="34">
        <v>8204</v>
      </c>
      <c r="H3178" s="180">
        <v>7323</v>
      </c>
      <c r="I3178" s="34"/>
      <c r="J3178" s="34" t="s">
        <v>377</v>
      </c>
      <c r="K3178" s="182"/>
      <c r="L3178" s="182"/>
      <c r="M3178" s="182"/>
      <c r="N3178" s="182"/>
    </row>
    <row r="3179" spans="1:14" ht="15.75" customHeight="1" x14ac:dyDescent="0.3">
      <c r="A3179" s="34">
        <v>3252</v>
      </c>
      <c r="B3179" s="34">
        <v>8</v>
      </c>
      <c r="C3179" s="34" t="s">
        <v>383</v>
      </c>
      <c r="D3179" s="34">
        <v>13</v>
      </c>
      <c r="E3179" s="179">
        <v>43587</v>
      </c>
      <c r="F3179" s="34">
        <v>5221</v>
      </c>
      <c r="G3179" s="34">
        <v>8235</v>
      </c>
      <c r="H3179" s="180">
        <v>7336</v>
      </c>
      <c r="I3179" s="34"/>
      <c r="J3179" s="34"/>
      <c r="K3179" s="182"/>
      <c r="L3179" s="182"/>
      <c r="M3179" s="182"/>
      <c r="N3179" s="182"/>
    </row>
    <row r="3180" spans="1:14" ht="15.75" customHeight="1" x14ac:dyDescent="0.3">
      <c r="A3180" s="34">
        <v>3253</v>
      </c>
      <c r="B3180" s="34">
        <v>9</v>
      </c>
      <c r="C3180" s="34" t="s">
        <v>385</v>
      </c>
      <c r="D3180" s="34">
        <v>13</v>
      </c>
      <c r="E3180" s="179">
        <v>43587</v>
      </c>
      <c r="F3180" s="34">
        <v>5188</v>
      </c>
      <c r="G3180" s="34">
        <v>7735</v>
      </c>
      <c r="H3180" s="180">
        <v>7195</v>
      </c>
      <c r="I3180" s="34"/>
      <c r="J3180" s="34" t="s">
        <v>13</v>
      </c>
      <c r="K3180" s="182"/>
      <c r="L3180" s="182"/>
      <c r="M3180" s="182"/>
      <c r="N3180" s="182"/>
    </row>
    <row r="3181" spans="1:14" ht="15.75" customHeight="1" x14ac:dyDescent="0.3">
      <c r="A3181" s="34">
        <v>3254</v>
      </c>
      <c r="B3181" s="34">
        <v>10</v>
      </c>
      <c r="C3181" s="34" t="s">
        <v>385</v>
      </c>
      <c r="D3181" s="34">
        <v>13</v>
      </c>
      <c r="E3181" s="179">
        <v>43587</v>
      </c>
      <c r="F3181" s="34">
        <v>5232</v>
      </c>
      <c r="G3181" s="34">
        <v>7844</v>
      </c>
      <c r="H3181" s="180">
        <v>7289</v>
      </c>
      <c r="I3181" s="34"/>
      <c r="J3181" s="34"/>
      <c r="K3181" s="182"/>
      <c r="L3181" s="182"/>
      <c r="M3181" s="182"/>
      <c r="N3181" s="182"/>
    </row>
    <row r="3182" spans="1:14" ht="15.75" customHeight="1" x14ac:dyDescent="0.3">
      <c r="A3182" s="34">
        <v>3255</v>
      </c>
      <c r="B3182" s="34">
        <v>11</v>
      </c>
      <c r="C3182" s="34" t="s">
        <v>387</v>
      </c>
      <c r="D3182" s="34">
        <v>13</v>
      </c>
      <c r="E3182" s="179">
        <v>43587</v>
      </c>
      <c r="F3182" s="34">
        <v>5213</v>
      </c>
      <c r="G3182" s="34">
        <v>9335</v>
      </c>
      <c r="H3182" s="180">
        <v>8213</v>
      </c>
      <c r="I3182" s="34"/>
      <c r="J3182" s="34" t="s">
        <v>377</v>
      </c>
      <c r="K3182" s="182"/>
      <c r="L3182" s="182"/>
      <c r="M3182" s="182"/>
      <c r="N3182" s="182"/>
    </row>
    <row r="3183" spans="1:14" ht="15.75" customHeight="1" x14ac:dyDescent="0.3">
      <c r="A3183" s="34">
        <v>3256</v>
      </c>
      <c r="B3183" s="34">
        <v>12</v>
      </c>
      <c r="C3183" s="34" t="s">
        <v>387</v>
      </c>
      <c r="D3183" s="34">
        <v>13</v>
      </c>
      <c r="E3183" s="179">
        <v>43587</v>
      </c>
      <c r="F3183" s="34">
        <v>5232</v>
      </c>
      <c r="G3183" s="34">
        <v>8372</v>
      </c>
      <c r="H3183" s="180">
        <v>7464</v>
      </c>
      <c r="I3183" s="34"/>
      <c r="J3183" s="34"/>
      <c r="K3183" s="182"/>
      <c r="L3183" s="182"/>
      <c r="M3183" s="182"/>
      <c r="N3183" s="182"/>
    </row>
    <row r="3184" spans="1:14" ht="15.75" customHeight="1" x14ac:dyDescent="0.3">
      <c r="A3184" s="34">
        <v>3257</v>
      </c>
      <c r="B3184" s="34">
        <v>13</v>
      </c>
      <c r="C3184" s="34" t="s">
        <v>392</v>
      </c>
      <c r="D3184" s="34">
        <v>13</v>
      </c>
      <c r="E3184" s="179">
        <v>43587</v>
      </c>
      <c r="F3184" s="34">
        <v>5314</v>
      </c>
      <c r="G3184" s="34">
        <v>9150</v>
      </c>
      <c r="H3184" s="180">
        <v>8003</v>
      </c>
      <c r="I3184" s="34"/>
      <c r="J3184" s="34" t="s">
        <v>13</v>
      </c>
      <c r="K3184" s="182"/>
      <c r="L3184" s="182"/>
      <c r="M3184" s="182"/>
      <c r="N3184" s="182"/>
    </row>
    <row r="3185" spans="1:14" ht="15.75" customHeight="1" x14ac:dyDescent="0.3">
      <c r="A3185" s="34">
        <v>3258</v>
      </c>
      <c r="B3185" s="34">
        <v>14</v>
      </c>
      <c r="C3185" s="34" t="s">
        <v>392</v>
      </c>
      <c r="D3185" s="34">
        <v>13</v>
      </c>
      <c r="E3185" s="179">
        <v>43587</v>
      </c>
      <c r="F3185" s="34">
        <v>5249</v>
      </c>
      <c r="G3185" s="34">
        <v>8782</v>
      </c>
      <c r="H3185" s="180">
        <v>7769</v>
      </c>
      <c r="I3185" s="34"/>
      <c r="J3185" s="34"/>
      <c r="K3185" s="182"/>
      <c r="L3185" s="182"/>
      <c r="M3185" s="182"/>
      <c r="N3185" s="182"/>
    </row>
    <row r="3186" spans="1:14" ht="15.75" customHeight="1" x14ac:dyDescent="0.3">
      <c r="A3186" s="34">
        <v>3259</v>
      </c>
      <c r="B3186" s="34">
        <v>15</v>
      </c>
      <c r="C3186" s="34" t="s">
        <v>393</v>
      </c>
      <c r="D3186" s="34">
        <v>13</v>
      </c>
      <c r="E3186" s="179">
        <v>43587</v>
      </c>
      <c r="F3186" s="34">
        <v>5231</v>
      </c>
      <c r="G3186" s="34">
        <v>7966</v>
      </c>
      <c r="H3186" s="180">
        <v>7132</v>
      </c>
      <c r="I3186" s="34"/>
      <c r="J3186" s="34" t="s">
        <v>377</v>
      </c>
      <c r="K3186" s="182"/>
      <c r="L3186" s="182"/>
      <c r="M3186" s="182"/>
      <c r="N3186" s="182"/>
    </row>
    <row r="3187" spans="1:14" ht="15.75" customHeight="1" x14ac:dyDescent="0.3">
      <c r="A3187" s="34">
        <v>3260</v>
      </c>
      <c r="B3187" s="34">
        <v>16</v>
      </c>
      <c r="C3187" s="34" t="s">
        <v>393</v>
      </c>
      <c r="D3187" s="34">
        <v>13</v>
      </c>
      <c r="E3187" s="179">
        <v>43587</v>
      </c>
      <c r="F3187" s="34">
        <v>5280</v>
      </c>
      <c r="G3187" s="34">
        <v>8464</v>
      </c>
      <c r="H3187" s="180">
        <v>7509</v>
      </c>
      <c r="I3187" s="34"/>
      <c r="J3187" s="34"/>
      <c r="K3187" s="182"/>
      <c r="L3187" s="182"/>
      <c r="M3187" s="182"/>
      <c r="N3187" s="182"/>
    </row>
    <row r="3188" spans="1:14" ht="15.75" customHeight="1" x14ac:dyDescent="0.3">
      <c r="A3188" s="34">
        <v>3261</v>
      </c>
      <c r="B3188" s="34">
        <v>17</v>
      </c>
      <c r="C3188" s="34" t="s">
        <v>395</v>
      </c>
      <c r="D3188" s="34">
        <v>13</v>
      </c>
      <c r="E3188" s="179">
        <v>43587</v>
      </c>
      <c r="F3188" s="34">
        <v>5275</v>
      </c>
      <c r="G3188" s="34">
        <v>7320</v>
      </c>
      <c r="H3188" s="180">
        <v>6909</v>
      </c>
      <c r="I3188" s="34"/>
      <c r="J3188" s="34" t="s">
        <v>13</v>
      </c>
      <c r="K3188" s="182"/>
      <c r="L3188" s="182"/>
      <c r="M3188" s="182"/>
      <c r="N3188" s="182"/>
    </row>
    <row r="3189" spans="1:14" ht="15.75" customHeight="1" x14ac:dyDescent="0.3">
      <c r="A3189" s="34">
        <v>3262</v>
      </c>
      <c r="B3189" s="34">
        <v>18</v>
      </c>
      <c r="C3189" s="34" t="s">
        <v>395</v>
      </c>
      <c r="D3189" s="34">
        <v>13</v>
      </c>
      <c r="E3189" s="179">
        <v>43587</v>
      </c>
      <c r="F3189" s="34">
        <v>5205</v>
      </c>
      <c r="G3189" s="34">
        <v>7123</v>
      </c>
      <c r="H3189" s="180">
        <v>6746</v>
      </c>
      <c r="I3189" s="34"/>
      <c r="J3189" s="34"/>
      <c r="K3189" s="182"/>
      <c r="L3189" s="182"/>
      <c r="M3189" s="182"/>
      <c r="N3189" s="182"/>
    </row>
    <row r="3190" spans="1:14" ht="15.75" customHeight="1" x14ac:dyDescent="0.3">
      <c r="A3190" s="34">
        <v>3263</v>
      </c>
      <c r="B3190" s="34">
        <v>19</v>
      </c>
      <c r="C3190" s="34" t="s">
        <v>403</v>
      </c>
      <c r="D3190" s="34">
        <v>13</v>
      </c>
      <c r="E3190" s="179">
        <v>43587</v>
      </c>
      <c r="F3190" s="34">
        <v>5229</v>
      </c>
      <c r="G3190" s="34">
        <v>7929</v>
      </c>
      <c r="H3190" s="180">
        <v>7235</v>
      </c>
      <c r="I3190" s="34"/>
      <c r="J3190" s="34" t="s">
        <v>13</v>
      </c>
      <c r="K3190" s="182"/>
      <c r="L3190" s="182"/>
      <c r="M3190" s="182"/>
      <c r="N3190" s="182"/>
    </row>
    <row r="3191" spans="1:14" ht="15.75" customHeight="1" x14ac:dyDescent="0.3">
      <c r="A3191" s="34">
        <v>3264</v>
      </c>
      <c r="B3191" s="34">
        <v>20</v>
      </c>
      <c r="C3191" s="34" t="s">
        <v>403</v>
      </c>
      <c r="D3191" s="34">
        <v>13</v>
      </c>
      <c r="E3191" s="179">
        <v>43587</v>
      </c>
      <c r="F3191" s="34">
        <v>5190</v>
      </c>
      <c r="G3191" s="34">
        <v>7919</v>
      </c>
      <c r="H3191" s="180">
        <v>7184</v>
      </c>
      <c r="I3191" s="34"/>
      <c r="J3191" s="34"/>
      <c r="K3191" s="182"/>
      <c r="L3191" s="182"/>
      <c r="M3191" s="182"/>
      <c r="N3191" s="182"/>
    </row>
    <row r="3192" spans="1:14" ht="15.75" customHeight="1" x14ac:dyDescent="0.3">
      <c r="A3192" s="34">
        <v>3265</v>
      </c>
      <c r="B3192" s="34">
        <v>21</v>
      </c>
      <c r="C3192" s="34" t="s">
        <v>408</v>
      </c>
      <c r="D3192" s="34">
        <v>13</v>
      </c>
      <c r="E3192" s="179">
        <v>43587</v>
      </c>
      <c r="F3192" s="34">
        <v>5224</v>
      </c>
      <c r="G3192" s="34">
        <v>9155</v>
      </c>
      <c r="H3192" s="180">
        <v>7924</v>
      </c>
      <c r="I3192" s="34"/>
      <c r="J3192" s="34" t="s">
        <v>377</v>
      </c>
      <c r="K3192" s="182"/>
      <c r="L3192" s="182"/>
      <c r="M3192" s="182"/>
      <c r="N3192" s="182"/>
    </row>
    <row r="3193" spans="1:14" ht="15.75" customHeight="1" x14ac:dyDescent="0.3">
      <c r="A3193" s="34">
        <v>3266</v>
      </c>
      <c r="B3193" s="34">
        <v>22</v>
      </c>
      <c r="C3193" s="34" t="s">
        <v>408</v>
      </c>
      <c r="D3193" s="34">
        <v>13</v>
      </c>
      <c r="E3193" s="179">
        <v>43587</v>
      </c>
      <c r="F3193" s="34">
        <v>5276</v>
      </c>
      <c r="G3193" s="34">
        <v>9307</v>
      </c>
      <c r="H3193" s="180">
        <v>7999</v>
      </c>
      <c r="I3193" s="34"/>
      <c r="J3193" s="34"/>
      <c r="K3193" s="182"/>
      <c r="L3193" s="182"/>
      <c r="M3193" s="182"/>
      <c r="N3193" s="182"/>
    </row>
    <row r="3194" spans="1:14" ht="15.75" customHeight="1" x14ac:dyDescent="0.3">
      <c r="A3194" s="34">
        <v>3267</v>
      </c>
      <c r="B3194" s="34">
        <v>23</v>
      </c>
      <c r="C3194" s="34" t="s">
        <v>410</v>
      </c>
      <c r="D3194" s="34">
        <v>13</v>
      </c>
      <c r="E3194" s="179">
        <v>43587</v>
      </c>
      <c r="F3194" s="34">
        <v>5261</v>
      </c>
      <c r="G3194" s="34">
        <v>8268</v>
      </c>
      <c r="H3194" s="180">
        <v>7321</v>
      </c>
      <c r="I3194" s="34"/>
      <c r="J3194" s="34" t="s">
        <v>13</v>
      </c>
      <c r="K3194" s="182"/>
      <c r="L3194" s="182"/>
      <c r="M3194" s="182"/>
      <c r="N3194" s="182"/>
    </row>
    <row r="3195" spans="1:14" ht="15.75" customHeight="1" x14ac:dyDescent="0.3">
      <c r="A3195" s="34">
        <v>3268</v>
      </c>
      <c r="B3195" s="34">
        <v>24</v>
      </c>
      <c r="C3195" s="34" t="s">
        <v>410</v>
      </c>
      <c r="D3195" s="34">
        <v>13</v>
      </c>
      <c r="E3195" s="179">
        <v>43587</v>
      </c>
      <c r="F3195" s="34">
        <v>5196</v>
      </c>
      <c r="G3195" s="34">
        <v>8379</v>
      </c>
      <c r="H3195" s="180">
        <v>7376</v>
      </c>
      <c r="I3195" s="34"/>
      <c r="J3195" s="34"/>
      <c r="K3195" s="182"/>
      <c r="L3195" s="182"/>
      <c r="M3195" s="182"/>
      <c r="N3195" s="182"/>
    </row>
    <row r="3196" spans="1:14" ht="15.75" customHeight="1" x14ac:dyDescent="0.3">
      <c r="A3196" s="34">
        <v>3269</v>
      </c>
      <c r="B3196" s="34">
        <v>25</v>
      </c>
      <c r="C3196" s="34" t="s">
        <v>411</v>
      </c>
      <c r="D3196" s="34">
        <v>13</v>
      </c>
      <c r="E3196" s="179">
        <v>43587</v>
      </c>
      <c r="F3196" s="34">
        <v>5238</v>
      </c>
      <c r="G3196" s="34">
        <v>7478</v>
      </c>
      <c r="H3196" s="180">
        <v>6885</v>
      </c>
      <c r="I3196" s="34"/>
      <c r="J3196" s="34" t="s">
        <v>13</v>
      </c>
      <c r="K3196" s="182"/>
      <c r="L3196" s="182"/>
      <c r="M3196" s="182"/>
      <c r="N3196" s="182"/>
    </row>
    <row r="3197" spans="1:14" ht="15.75" customHeight="1" x14ac:dyDescent="0.3">
      <c r="A3197" s="34">
        <v>3270</v>
      </c>
      <c r="B3197" s="34">
        <v>26</v>
      </c>
      <c r="C3197" s="34" t="s">
        <v>411</v>
      </c>
      <c r="D3197" s="34">
        <v>13</v>
      </c>
      <c r="E3197" s="179">
        <v>43587</v>
      </c>
      <c r="F3197" s="34">
        <v>5207</v>
      </c>
      <c r="G3197" s="34">
        <v>7538</v>
      </c>
      <c r="H3197" s="180">
        <v>6892</v>
      </c>
      <c r="I3197" s="34"/>
      <c r="J3197" s="34"/>
      <c r="K3197" s="182"/>
      <c r="L3197" s="182"/>
      <c r="M3197" s="182"/>
      <c r="N3197" s="182"/>
    </row>
    <row r="3198" spans="1:14" ht="15.75" customHeight="1" x14ac:dyDescent="0.3">
      <c r="A3198" s="34">
        <v>3271</v>
      </c>
      <c r="B3198" s="34">
        <v>27</v>
      </c>
      <c r="C3198" s="34" t="s">
        <v>416</v>
      </c>
      <c r="D3198" s="34">
        <v>13</v>
      </c>
      <c r="E3198" s="179">
        <v>43587</v>
      </c>
      <c r="F3198" s="34">
        <v>5236</v>
      </c>
      <c r="G3198" s="34">
        <v>10453</v>
      </c>
      <c r="H3198" s="180">
        <v>8967</v>
      </c>
      <c r="I3198" s="34"/>
      <c r="J3198" s="34" t="s">
        <v>13</v>
      </c>
      <c r="K3198" s="182"/>
      <c r="L3198" s="182"/>
      <c r="M3198" s="182"/>
      <c r="N3198" s="182"/>
    </row>
    <row r="3199" spans="1:14" ht="15.75" customHeight="1" x14ac:dyDescent="0.3">
      <c r="A3199" s="34">
        <v>3272</v>
      </c>
      <c r="B3199" s="34">
        <v>28</v>
      </c>
      <c r="C3199" s="34" t="s">
        <v>416</v>
      </c>
      <c r="D3199" s="34">
        <v>13</v>
      </c>
      <c r="E3199" s="179">
        <v>43587</v>
      </c>
      <c r="F3199" s="34">
        <v>5216</v>
      </c>
      <c r="G3199" s="34">
        <v>10329</v>
      </c>
      <c r="H3199" s="180">
        <v>8911</v>
      </c>
      <c r="I3199" s="34"/>
      <c r="J3199" s="34"/>
      <c r="K3199" s="182"/>
      <c r="L3199" s="182"/>
      <c r="M3199" s="182"/>
      <c r="N3199" s="182"/>
    </row>
    <row r="3200" spans="1:14" ht="15.75" customHeight="1" x14ac:dyDescent="0.3">
      <c r="A3200" s="34">
        <v>3273</v>
      </c>
      <c r="B3200" s="34">
        <v>29</v>
      </c>
      <c r="C3200" s="34" t="s">
        <v>417</v>
      </c>
      <c r="D3200" s="34">
        <v>13</v>
      </c>
      <c r="E3200" s="179">
        <v>43587</v>
      </c>
      <c r="F3200" s="34">
        <v>5292</v>
      </c>
      <c r="G3200" s="34"/>
      <c r="H3200" s="180"/>
      <c r="I3200" s="34"/>
      <c r="J3200" s="34" t="s">
        <v>13</v>
      </c>
      <c r="K3200" s="182"/>
      <c r="L3200" s="182"/>
      <c r="M3200" s="182"/>
      <c r="N3200" s="182"/>
    </row>
    <row r="3201" spans="1:14" ht="15.75" customHeight="1" x14ac:dyDescent="0.3">
      <c r="A3201" s="34">
        <v>3274</v>
      </c>
      <c r="B3201" s="34">
        <v>30</v>
      </c>
      <c r="C3201" s="34" t="s">
        <v>417</v>
      </c>
      <c r="D3201" s="34">
        <v>13</v>
      </c>
      <c r="E3201" s="179">
        <v>43587</v>
      </c>
      <c r="F3201" s="34">
        <v>5244</v>
      </c>
      <c r="G3201" s="34"/>
      <c r="H3201" s="180"/>
      <c r="I3201" s="34"/>
      <c r="J3201" s="34"/>
      <c r="K3201" s="182"/>
      <c r="L3201" s="182"/>
      <c r="M3201" s="182"/>
      <c r="N3201" s="182"/>
    </row>
    <row r="3202" spans="1:14" ht="15.75" customHeight="1" x14ac:dyDescent="0.3">
      <c r="A3202" s="34">
        <v>3275</v>
      </c>
      <c r="B3202" s="34">
        <v>31</v>
      </c>
      <c r="C3202" s="34" t="s">
        <v>421</v>
      </c>
      <c r="D3202" s="34">
        <v>13</v>
      </c>
      <c r="E3202" s="179">
        <v>43587</v>
      </c>
      <c r="F3202" s="34">
        <v>5227</v>
      </c>
      <c r="G3202" s="34">
        <v>7630</v>
      </c>
      <c r="H3202" s="180">
        <v>7031</v>
      </c>
      <c r="I3202" s="34"/>
      <c r="J3202" s="34" t="s">
        <v>13</v>
      </c>
      <c r="K3202" s="182"/>
      <c r="L3202" s="182"/>
      <c r="M3202" s="182"/>
      <c r="N3202" s="182"/>
    </row>
    <row r="3203" spans="1:14" ht="15.75" customHeight="1" x14ac:dyDescent="0.3">
      <c r="A3203" s="34">
        <v>3276</v>
      </c>
      <c r="B3203" s="34">
        <v>32</v>
      </c>
      <c r="C3203" s="34" t="s">
        <v>421</v>
      </c>
      <c r="D3203" s="34">
        <v>13</v>
      </c>
      <c r="E3203" s="179">
        <v>43587</v>
      </c>
      <c r="F3203" s="34">
        <v>5214</v>
      </c>
      <c r="G3203" s="34">
        <v>7626</v>
      </c>
      <c r="H3203" s="180">
        <v>7024</v>
      </c>
      <c r="I3203" s="34"/>
      <c r="J3203" s="34"/>
      <c r="K3203" s="182"/>
      <c r="L3203" s="182"/>
      <c r="M3203" s="182"/>
      <c r="N3203" s="182"/>
    </row>
    <row r="3204" spans="1:14" ht="15.75" customHeight="1" x14ac:dyDescent="0.3">
      <c r="A3204" s="34">
        <v>3277</v>
      </c>
      <c r="B3204" s="34">
        <v>33</v>
      </c>
      <c r="C3204" s="34" t="s">
        <v>422</v>
      </c>
      <c r="D3204" s="34">
        <v>13</v>
      </c>
      <c r="E3204" s="179">
        <v>43587</v>
      </c>
      <c r="F3204" s="34">
        <v>5203</v>
      </c>
      <c r="G3204" s="34">
        <v>7740</v>
      </c>
      <c r="H3204" s="180">
        <v>6942</v>
      </c>
      <c r="I3204" s="34"/>
      <c r="J3204" s="34" t="s">
        <v>13</v>
      </c>
      <c r="K3204" s="182"/>
      <c r="L3204" s="182"/>
      <c r="M3204" s="182"/>
      <c r="N3204" s="182"/>
    </row>
    <row r="3205" spans="1:14" ht="15.75" customHeight="1" x14ac:dyDescent="0.3">
      <c r="A3205" s="34">
        <v>3278</v>
      </c>
      <c r="B3205" s="34">
        <v>34</v>
      </c>
      <c r="C3205" s="34" t="s">
        <v>422</v>
      </c>
      <c r="D3205" s="34">
        <v>13</v>
      </c>
      <c r="E3205" s="179">
        <v>43587</v>
      </c>
      <c r="F3205" s="34">
        <v>5191</v>
      </c>
      <c r="G3205" s="34">
        <v>7648</v>
      </c>
      <c r="H3205" s="180">
        <v>6844</v>
      </c>
      <c r="I3205" s="34"/>
      <c r="J3205" s="34"/>
      <c r="K3205" s="182"/>
      <c r="L3205" s="182"/>
      <c r="M3205" s="182"/>
      <c r="N3205" s="182"/>
    </row>
    <row r="3206" spans="1:14" ht="15.75" customHeight="1" x14ac:dyDescent="0.3">
      <c r="A3206" s="34">
        <v>3279</v>
      </c>
      <c r="B3206" s="34">
        <v>35</v>
      </c>
      <c r="C3206" s="34" t="s">
        <v>424</v>
      </c>
      <c r="D3206" s="34">
        <v>13</v>
      </c>
      <c r="E3206" s="179">
        <v>43587</v>
      </c>
      <c r="F3206" s="34">
        <v>5280</v>
      </c>
      <c r="G3206" s="34">
        <v>7447</v>
      </c>
      <c r="H3206" s="180">
        <v>6863</v>
      </c>
      <c r="I3206" s="34"/>
      <c r="J3206" s="34" t="s">
        <v>377</v>
      </c>
      <c r="K3206" s="182"/>
      <c r="L3206" s="182"/>
      <c r="M3206" s="182"/>
      <c r="N3206" s="182"/>
    </row>
    <row r="3207" spans="1:14" ht="15.75" customHeight="1" x14ac:dyDescent="0.3">
      <c r="A3207" s="34">
        <v>3280</v>
      </c>
      <c r="B3207" s="34">
        <v>36</v>
      </c>
      <c r="C3207" s="34" t="s">
        <v>424</v>
      </c>
      <c r="D3207" s="34">
        <v>13</v>
      </c>
      <c r="E3207" s="179">
        <v>43587</v>
      </c>
      <c r="F3207" s="34">
        <v>5219</v>
      </c>
      <c r="G3207" s="34">
        <v>7461</v>
      </c>
      <c r="H3207" s="180">
        <v>6824</v>
      </c>
      <c r="I3207" s="34"/>
      <c r="J3207" s="34"/>
      <c r="K3207" s="182"/>
      <c r="L3207" s="182"/>
      <c r="M3207" s="182"/>
      <c r="N3207" s="182"/>
    </row>
    <row r="3208" spans="1:14" ht="15.75" customHeight="1" x14ac:dyDescent="0.3">
      <c r="A3208" s="34">
        <v>3281</v>
      </c>
      <c r="B3208" s="34">
        <v>37</v>
      </c>
      <c r="C3208" s="34" t="s">
        <v>429</v>
      </c>
      <c r="D3208" s="34">
        <v>13</v>
      </c>
      <c r="E3208" s="179">
        <v>43587</v>
      </c>
      <c r="F3208" s="34">
        <v>5225</v>
      </c>
      <c r="G3208" s="34">
        <v>8570</v>
      </c>
      <c r="H3208" s="180">
        <v>7618</v>
      </c>
      <c r="I3208" s="34"/>
      <c r="J3208" s="34" t="s">
        <v>13</v>
      </c>
      <c r="K3208" s="182"/>
      <c r="L3208" s="182"/>
      <c r="M3208" s="182"/>
      <c r="N3208" s="182"/>
    </row>
    <row r="3209" spans="1:14" ht="15.75" customHeight="1" x14ac:dyDescent="0.3">
      <c r="A3209" s="34">
        <v>3282</v>
      </c>
      <c r="B3209" s="34">
        <v>38</v>
      </c>
      <c r="C3209" s="34" t="s">
        <v>429</v>
      </c>
      <c r="D3209" s="34">
        <v>13</v>
      </c>
      <c r="E3209" s="179">
        <v>43587</v>
      </c>
      <c r="F3209" s="34">
        <v>5241</v>
      </c>
      <c r="G3209" s="34">
        <v>8784</v>
      </c>
      <c r="H3209" s="180">
        <v>7749</v>
      </c>
      <c r="I3209" s="34"/>
      <c r="J3209" s="34"/>
      <c r="K3209" s="182"/>
      <c r="L3209" s="182"/>
      <c r="M3209" s="182"/>
      <c r="N3209" s="182"/>
    </row>
    <row r="3210" spans="1:14" ht="15.75" customHeight="1" x14ac:dyDescent="0.3">
      <c r="A3210" s="34">
        <v>3283</v>
      </c>
      <c r="B3210" s="34">
        <v>39</v>
      </c>
      <c r="C3210" s="34" t="s">
        <v>431</v>
      </c>
      <c r="D3210" s="34">
        <v>13</v>
      </c>
      <c r="E3210" s="179">
        <v>43587</v>
      </c>
      <c r="F3210" s="34">
        <v>5245</v>
      </c>
      <c r="G3210" s="34">
        <v>7505</v>
      </c>
      <c r="H3210" s="180">
        <v>6960</v>
      </c>
      <c r="I3210" s="34"/>
      <c r="J3210" s="34" t="s">
        <v>13</v>
      </c>
      <c r="K3210" s="182"/>
      <c r="L3210" s="182"/>
      <c r="M3210" s="182"/>
      <c r="N3210" s="182"/>
    </row>
    <row r="3211" spans="1:14" ht="15.75" customHeight="1" x14ac:dyDescent="0.3">
      <c r="A3211" s="34">
        <v>3284</v>
      </c>
      <c r="B3211" s="34">
        <v>40</v>
      </c>
      <c r="C3211" s="34" t="s">
        <v>431</v>
      </c>
      <c r="D3211" s="34">
        <v>13</v>
      </c>
      <c r="E3211" s="179">
        <v>43587</v>
      </c>
      <c r="F3211" s="34">
        <v>5216</v>
      </c>
      <c r="G3211" s="34">
        <v>7560</v>
      </c>
      <c r="H3211" s="180">
        <v>6971</v>
      </c>
      <c r="I3211" s="34"/>
      <c r="J3211" s="34"/>
      <c r="K3211" s="182"/>
      <c r="L3211" s="182"/>
      <c r="M3211" s="182"/>
      <c r="N3211" s="182"/>
    </row>
    <row r="3212" spans="1:14" ht="15.75" customHeight="1" x14ac:dyDescent="0.3">
      <c r="A3212" s="34">
        <v>3285</v>
      </c>
      <c r="B3212" s="34">
        <v>41</v>
      </c>
      <c r="C3212" s="34" t="s">
        <v>432</v>
      </c>
      <c r="D3212" s="34">
        <v>13</v>
      </c>
      <c r="E3212" s="179">
        <v>43587</v>
      </c>
      <c r="F3212" s="34">
        <v>5264</v>
      </c>
      <c r="G3212" s="34">
        <v>8066</v>
      </c>
      <c r="H3212" s="180">
        <v>7229</v>
      </c>
      <c r="I3212" s="34"/>
      <c r="J3212" s="34" t="s">
        <v>13</v>
      </c>
      <c r="K3212" s="182"/>
      <c r="L3212" s="182"/>
      <c r="M3212" s="182"/>
      <c r="N3212" s="182"/>
    </row>
    <row r="3213" spans="1:14" ht="15.75" customHeight="1" x14ac:dyDescent="0.3">
      <c r="A3213" s="34">
        <v>3286</v>
      </c>
      <c r="B3213" s="34">
        <v>42</v>
      </c>
      <c r="C3213" s="34" t="s">
        <v>432</v>
      </c>
      <c r="D3213" s="34">
        <v>13</v>
      </c>
      <c r="E3213" s="179">
        <v>43587</v>
      </c>
      <c r="F3213" s="34">
        <v>5270</v>
      </c>
      <c r="G3213" s="34">
        <v>7998</v>
      </c>
      <c r="H3213" s="180">
        <v>7164</v>
      </c>
      <c r="I3213" s="34"/>
      <c r="J3213" s="34"/>
      <c r="K3213" s="182"/>
      <c r="L3213" s="182"/>
      <c r="M3213" s="182"/>
      <c r="N3213" s="182"/>
    </row>
    <row r="3214" spans="1:14" ht="15.75" customHeight="1" x14ac:dyDescent="0.3">
      <c r="A3214" s="34">
        <v>3287</v>
      </c>
      <c r="B3214" s="34">
        <v>43</v>
      </c>
      <c r="C3214" s="34" t="s">
        <v>433</v>
      </c>
      <c r="D3214" s="34">
        <v>13</v>
      </c>
      <c r="E3214" s="179">
        <v>43587</v>
      </c>
      <c r="F3214" s="34">
        <v>5211</v>
      </c>
      <c r="G3214" s="34">
        <v>8879</v>
      </c>
      <c r="H3214" s="180">
        <v>7764</v>
      </c>
      <c r="I3214" s="34"/>
      <c r="J3214" s="34" t="s">
        <v>373</v>
      </c>
      <c r="K3214" s="182"/>
      <c r="L3214" s="182"/>
      <c r="M3214" s="182"/>
      <c r="N3214" s="182"/>
    </row>
    <row r="3215" spans="1:14" ht="15.75" customHeight="1" x14ac:dyDescent="0.3">
      <c r="A3215" s="34">
        <v>3288</v>
      </c>
      <c r="B3215" s="34">
        <v>44</v>
      </c>
      <c r="C3215" s="34" t="s">
        <v>433</v>
      </c>
      <c r="D3215" s="34">
        <v>13</v>
      </c>
      <c r="E3215" s="179">
        <v>43587</v>
      </c>
      <c r="F3215" s="34">
        <v>5218</v>
      </c>
      <c r="G3215" s="34">
        <v>8545</v>
      </c>
      <c r="H3215" s="180">
        <v>7526</v>
      </c>
      <c r="I3215" s="34"/>
      <c r="J3215" s="34"/>
      <c r="K3215" s="182"/>
      <c r="L3215" s="182"/>
      <c r="M3215" s="182"/>
      <c r="N3215" s="182"/>
    </row>
    <row r="3216" spans="1:14" ht="15.75" customHeight="1" x14ac:dyDescent="0.3">
      <c r="A3216" s="34">
        <v>3289</v>
      </c>
      <c r="B3216" s="34">
        <v>45</v>
      </c>
      <c r="C3216" s="34" t="s">
        <v>434</v>
      </c>
      <c r="D3216" s="34">
        <v>13</v>
      </c>
      <c r="E3216" s="179">
        <v>43587</v>
      </c>
      <c r="F3216" s="34">
        <v>5211</v>
      </c>
      <c r="G3216" s="34">
        <v>7721</v>
      </c>
      <c r="H3216" s="180">
        <v>7016</v>
      </c>
      <c r="I3216" s="34"/>
      <c r="J3216" s="34" t="s">
        <v>13</v>
      </c>
      <c r="K3216" s="182"/>
      <c r="L3216" s="182"/>
      <c r="M3216" s="182"/>
      <c r="N3216" s="182"/>
    </row>
    <row r="3217" spans="1:14" ht="15.75" customHeight="1" x14ac:dyDescent="0.3">
      <c r="A3217" s="34">
        <v>3290</v>
      </c>
      <c r="B3217" s="34">
        <v>46</v>
      </c>
      <c r="C3217" s="34" t="s">
        <v>434</v>
      </c>
      <c r="D3217" s="34">
        <v>13</v>
      </c>
      <c r="E3217" s="179">
        <v>43587</v>
      </c>
      <c r="F3217" s="34">
        <v>5260</v>
      </c>
      <c r="G3217" s="34">
        <v>7577</v>
      </c>
      <c r="H3217" s="180">
        <v>6951</v>
      </c>
      <c r="I3217" s="34"/>
      <c r="J3217" s="34"/>
      <c r="K3217" s="182"/>
      <c r="L3217" s="182"/>
      <c r="M3217" s="182"/>
      <c r="N3217" s="182"/>
    </row>
    <row r="3218" spans="1:14" ht="15.75" customHeight="1" x14ac:dyDescent="0.3">
      <c r="A3218" s="34">
        <v>3291</v>
      </c>
      <c r="B3218" s="34">
        <v>47</v>
      </c>
      <c r="C3218" s="34" t="s">
        <v>435</v>
      </c>
      <c r="D3218" s="34">
        <v>13</v>
      </c>
      <c r="E3218" s="179">
        <v>43587</v>
      </c>
      <c r="F3218" s="34">
        <v>5258</v>
      </c>
      <c r="G3218" s="34">
        <v>7997</v>
      </c>
      <c r="H3218" s="180">
        <v>7335</v>
      </c>
      <c r="I3218" s="34"/>
      <c r="J3218" s="34" t="s">
        <v>13</v>
      </c>
      <c r="K3218" s="182"/>
      <c r="L3218" s="182"/>
      <c r="M3218" s="182"/>
      <c r="N3218" s="182"/>
    </row>
    <row r="3219" spans="1:14" ht="15.75" customHeight="1" x14ac:dyDescent="0.3">
      <c r="A3219" s="34">
        <v>3292</v>
      </c>
      <c r="B3219" s="34">
        <v>48</v>
      </c>
      <c r="C3219" s="34" t="s">
        <v>435</v>
      </c>
      <c r="D3219" s="34">
        <v>13</v>
      </c>
      <c r="E3219" s="179">
        <v>43587</v>
      </c>
      <c r="F3219" s="34">
        <v>5245</v>
      </c>
      <c r="G3219" s="34">
        <v>8008</v>
      </c>
      <c r="H3219" s="180">
        <v>7350</v>
      </c>
      <c r="I3219" s="34"/>
      <c r="J3219" s="34"/>
      <c r="K3219" s="182"/>
      <c r="L3219" s="182"/>
      <c r="M3219" s="182"/>
      <c r="N3219" s="182"/>
    </row>
    <row r="3220" spans="1:14" ht="15.75" customHeight="1" x14ac:dyDescent="0.3">
      <c r="A3220" s="34">
        <v>3293</v>
      </c>
      <c r="B3220" s="34">
        <v>49</v>
      </c>
      <c r="C3220" s="34" t="s">
        <v>437</v>
      </c>
      <c r="D3220" s="34">
        <v>13</v>
      </c>
      <c r="E3220" s="179">
        <v>43587</v>
      </c>
      <c r="F3220" s="34">
        <v>5203</v>
      </c>
      <c r="G3220" s="34">
        <v>7895</v>
      </c>
      <c r="H3220" s="180">
        <v>7172</v>
      </c>
      <c r="I3220" s="34"/>
      <c r="J3220" s="34" t="s">
        <v>377</v>
      </c>
      <c r="K3220" s="182"/>
      <c r="L3220" s="182"/>
      <c r="M3220" s="182"/>
      <c r="N3220" s="182"/>
    </row>
    <row r="3221" spans="1:14" ht="15.75" customHeight="1" x14ac:dyDescent="0.3">
      <c r="A3221" s="34">
        <v>3294</v>
      </c>
      <c r="B3221" s="34">
        <v>50</v>
      </c>
      <c r="C3221" s="34" t="s">
        <v>437</v>
      </c>
      <c r="D3221" s="34">
        <v>13</v>
      </c>
      <c r="E3221" s="179">
        <v>43587</v>
      </c>
      <c r="F3221" s="34">
        <v>5251</v>
      </c>
      <c r="G3221" s="34">
        <v>7825</v>
      </c>
      <c r="H3221" s="180">
        <v>7148</v>
      </c>
      <c r="I3221" s="34"/>
      <c r="J3221" s="34"/>
      <c r="K3221" s="182"/>
      <c r="L3221" s="182"/>
      <c r="M3221" s="182"/>
      <c r="N3221" s="182"/>
    </row>
    <row r="3222" spans="1:14" ht="15.75" customHeight="1" x14ac:dyDescent="0.3">
      <c r="A3222" s="34">
        <v>3295</v>
      </c>
      <c r="B3222" s="34">
        <v>51</v>
      </c>
      <c r="C3222" s="34" t="s">
        <v>438</v>
      </c>
      <c r="D3222" s="34">
        <v>13</v>
      </c>
      <c r="E3222" s="179">
        <v>43587</v>
      </c>
      <c r="F3222" s="34">
        <v>5234</v>
      </c>
      <c r="G3222" s="34">
        <v>7706</v>
      </c>
      <c r="H3222" s="180">
        <v>7029</v>
      </c>
      <c r="I3222" s="34"/>
      <c r="J3222" s="34" t="s">
        <v>377</v>
      </c>
      <c r="K3222" s="182"/>
      <c r="L3222" s="182"/>
      <c r="M3222" s="182"/>
      <c r="N3222" s="182"/>
    </row>
    <row r="3223" spans="1:14" ht="15.75" customHeight="1" x14ac:dyDescent="0.3">
      <c r="A3223" s="34">
        <v>3296</v>
      </c>
      <c r="B3223" s="34">
        <v>52</v>
      </c>
      <c r="C3223" s="34" t="s">
        <v>438</v>
      </c>
      <c r="D3223" s="34">
        <v>13</v>
      </c>
      <c r="E3223" s="179">
        <v>43587</v>
      </c>
      <c r="F3223" s="34">
        <v>5234</v>
      </c>
      <c r="G3223" s="34">
        <v>7960</v>
      </c>
      <c r="H3223" s="180">
        <v>7239</v>
      </c>
      <c r="I3223" s="34"/>
      <c r="J3223" s="34"/>
      <c r="K3223" s="182"/>
      <c r="L3223" s="182"/>
      <c r="M3223" s="182"/>
      <c r="N3223" s="182"/>
    </row>
    <row r="3224" spans="1:14" ht="15.75" customHeight="1" x14ac:dyDescent="0.3">
      <c r="A3224" s="34">
        <v>3297</v>
      </c>
      <c r="B3224" s="34">
        <v>53</v>
      </c>
      <c r="C3224" s="34" t="s">
        <v>441</v>
      </c>
      <c r="D3224" s="34">
        <v>13</v>
      </c>
      <c r="E3224" s="179">
        <v>43587</v>
      </c>
      <c r="F3224" s="34">
        <v>5232</v>
      </c>
      <c r="G3224" s="34">
        <v>9739</v>
      </c>
      <c r="H3224" s="180">
        <v>8448</v>
      </c>
      <c r="I3224" s="34"/>
      <c r="J3224" s="34" t="s">
        <v>13</v>
      </c>
      <c r="K3224" s="182"/>
      <c r="L3224" s="182"/>
      <c r="M3224" s="182"/>
      <c r="N3224" s="182"/>
    </row>
    <row r="3225" spans="1:14" ht="15.75" customHeight="1" x14ac:dyDescent="0.3">
      <c r="A3225" s="34">
        <v>3298</v>
      </c>
      <c r="B3225" s="34">
        <v>54</v>
      </c>
      <c r="C3225" s="34" t="s">
        <v>441</v>
      </c>
      <c r="D3225" s="34">
        <v>13</v>
      </c>
      <c r="E3225" s="179">
        <v>43587</v>
      </c>
      <c r="F3225" s="34">
        <v>5271</v>
      </c>
      <c r="G3225" s="34">
        <v>9199</v>
      </c>
      <c r="H3225" s="180">
        <v>8156</v>
      </c>
      <c r="I3225" s="34"/>
      <c r="J3225" s="34"/>
      <c r="K3225" s="182"/>
      <c r="L3225" s="182"/>
      <c r="M3225" s="182"/>
      <c r="N3225" s="182"/>
    </row>
    <row r="3226" spans="1:14" ht="15.75" customHeight="1" x14ac:dyDescent="0.3">
      <c r="A3226" s="34">
        <v>3299</v>
      </c>
      <c r="B3226" s="34">
        <v>55</v>
      </c>
      <c r="C3226" s="34" t="s">
        <v>442</v>
      </c>
      <c r="D3226" s="34">
        <v>13</v>
      </c>
      <c r="E3226" s="179">
        <v>43587</v>
      </c>
      <c r="F3226" s="34">
        <v>5269</v>
      </c>
      <c r="G3226" s="34">
        <v>8081</v>
      </c>
      <c r="H3226" s="180">
        <v>7284</v>
      </c>
      <c r="I3226" s="34"/>
      <c r="J3226" s="34" t="s">
        <v>13</v>
      </c>
      <c r="K3226" s="182"/>
      <c r="L3226" s="182"/>
      <c r="M3226" s="182"/>
      <c r="N3226" s="182"/>
    </row>
    <row r="3227" spans="1:14" ht="15.75" customHeight="1" x14ac:dyDescent="0.3">
      <c r="A3227" s="34">
        <v>3300</v>
      </c>
      <c r="B3227" s="34">
        <v>56</v>
      </c>
      <c r="C3227" s="34" t="s">
        <v>442</v>
      </c>
      <c r="D3227" s="34">
        <v>13</v>
      </c>
      <c r="E3227" s="179">
        <v>43587</v>
      </c>
      <c r="F3227" s="34">
        <v>5254</v>
      </c>
      <c r="G3227" s="34">
        <v>8044</v>
      </c>
      <c r="H3227" s="180">
        <v>7227</v>
      </c>
      <c r="I3227" s="34"/>
      <c r="J3227" s="34"/>
      <c r="K3227" s="182"/>
      <c r="L3227" s="182"/>
      <c r="M3227" s="182"/>
      <c r="N3227" s="182"/>
    </row>
    <row r="3228" spans="1:14" ht="15.75" customHeight="1" x14ac:dyDescent="0.3">
      <c r="A3228" s="34">
        <v>3301</v>
      </c>
      <c r="B3228" s="34">
        <v>57</v>
      </c>
      <c r="C3228" s="34" t="s">
        <v>444</v>
      </c>
      <c r="D3228" s="34">
        <v>13</v>
      </c>
      <c r="E3228" s="179">
        <v>43587</v>
      </c>
      <c r="F3228" s="34">
        <v>5257</v>
      </c>
      <c r="G3228" s="34">
        <v>7586</v>
      </c>
      <c r="H3228" s="180">
        <v>7102</v>
      </c>
      <c r="I3228" s="34"/>
      <c r="J3228" s="34" t="s">
        <v>13</v>
      </c>
      <c r="K3228" s="182"/>
      <c r="L3228" s="182"/>
      <c r="M3228" s="182"/>
      <c r="N3228" s="182"/>
    </row>
    <row r="3229" spans="1:14" ht="15.75" customHeight="1" x14ac:dyDescent="0.3">
      <c r="A3229" s="34">
        <v>3302</v>
      </c>
      <c r="B3229" s="34">
        <v>58</v>
      </c>
      <c r="C3229" s="34" t="s">
        <v>444</v>
      </c>
      <c r="D3229" s="34">
        <v>13</v>
      </c>
      <c r="E3229" s="179">
        <v>43587</v>
      </c>
      <c r="F3229" s="34">
        <v>5320</v>
      </c>
      <c r="G3229" s="34">
        <v>7545</v>
      </c>
      <c r="H3229" s="180">
        <v>7096</v>
      </c>
      <c r="I3229" s="34"/>
      <c r="J3229" s="34"/>
      <c r="K3229" s="182"/>
      <c r="L3229" s="182"/>
      <c r="M3229" s="182"/>
      <c r="N3229" s="182"/>
    </row>
    <row r="3230" spans="1:14" ht="15.75" customHeight="1" x14ac:dyDescent="0.3">
      <c r="A3230" s="34">
        <v>3303</v>
      </c>
      <c r="B3230" s="34">
        <v>59</v>
      </c>
      <c r="C3230" s="34" t="s">
        <v>446</v>
      </c>
      <c r="D3230" s="34">
        <v>13</v>
      </c>
      <c r="E3230" s="179">
        <v>43587</v>
      </c>
      <c r="F3230" s="34">
        <v>5278</v>
      </c>
      <c r="G3230" s="34">
        <v>7121</v>
      </c>
      <c r="H3230" s="180">
        <v>6753</v>
      </c>
      <c r="I3230" s="34"/>
      <c r="J3230" s="34" t="s">
        <v>13</v>
      </c>
      <c r="K3230" s="182"/>
      <c r="L3230" s="182"/>
      <c r="M3230" s="182"/>
      <c r="N3230" s="182"/>
    </row>
    <row r="3231" spans="1:14" ht="15.75" customHeight="1" x14ac:dyDescent="0.3">
      <c r="A3231" s="34">
        <v>3304</v>
      </c>
      <c r="B3231" s="34">
        <v>60</v>
      </c>
      <c r="C3231" s="34" t="s">
        <v>446</v>
      </c>
      <c r="D3231" s="34">
        <v>13</v>
      </c>
      <c r="E3231" s="179">
        <v>43587</v>
      </c>
      <c r="F3231" s="34">
        <v>5220</v>
      </c>
      <c r="G3231" s="34">
        <v>7110</v>
      </c>
      <c r="H3231" s="180">
        <v>6737</v>
      </c>
      <c r="I3231" s="34"/>
      <c r="J3231" s="34"/>
      <c r="K3231" s="182"/>
      <c r="L3231" s="182"/>
      <c r="M3231" s="182"/>
      <c r="N3231" s="182"/>
    </row>
    <row r="3232" spans="1:14" ht="15.75" customHeight="1" x14ac:dyDescent="0.3">
      <c r="A3232" s="34">
        <v>3305</v>
      </c>
      <c r="B3232" s="34">
        <v>61</v>
      </c>
      <c r="C3232" s="34" t="s">
        <v>447</v>
      </c>
      <c r="D3232" s="34">
        <v>13</v>
      </c>
      <c r="E3232" s="179">
        <v>43587</v>
      </c>
      <c r="F3232" s="34">
        <v>5212</v>
      </c>
      <c r="G3232" s="34">
        <v>8218</v>
      </c>
      <c r="H3232" s="180">
        <v>7331</v>
      </c>
      <c r="I3232" s="34"/>
      <c r="J3232" s="34" t="s">
        <v>13</v>
      </c>
      <c r="K3232" s="182"/>
      <c r="L3232" s="182"/>
      <c r="M3232" s="182"/>
      <c r="N3232" s="182"/>
    </row>
    <row r="3233" spans="1:14" ht="15.75" customHeight="1" x14ac:dyDescent="0.3">
      <c r="A3233" s="34">
        <v>3306</v>
      </c>
      <c r="B3233" s="34">
        <v>62</v>
      </c>
      <c r="C3233" s="34" t="s">
        <v>447</v>
      </c>
      <c r="D3233" s="34">
        <v>13</v>
      </c>
      <c r="E3233" s="179">
        <v>43587</v>
      </c>
      <c r="F3233" s="34">
        <v>5209</v>
      </c>
      <c r="G3233" s="34">
        <v>8236</v>
      </c>
      <c r="H3233" s="180">
        <v>7314</v>
      </c>
      <c r="I3233" s="34"/>
      <c r="J3233" s="34"/>
      <c r="K3233" s="182"/>
      <c r="L3233" s="182"/>
      <c r="M3233" s="182"/>
      <c r="N3233" s="182"/>
    </row>
    <row r="3234" spans="1:14" ht="15.75" customHeight="1" x14ac:dyDescent="0.3">
      <c r="A3234" s="34">
        <v>3307</v>
      </c>
      <c r="B3234" s="34">
        <v>63</v>
      </c>
      <c r="C3234" s="34" t="s">
        <v>448</v>
      </c>
      <c r="D3234" s="34">
        <v>13</v>
      </c>
      <c r="E3234" s="179">
        <v>43587</v>
      </c>
      <c r="F3234" s="34">
        <v>5214</v>
      </c>
      <c r="G3234" s="34">
        <v>8944</v>
      </c>
      <c r="H3234" s="180">
        <v>7890</v>
      </c>
      <c r="I3234" s="34"/>
      <c r="J3234" s="34" t="s">
        <v>13</v>
      </c>
      <c r="K3234" s="182"/>
      <c r="L3234" s="182"/>
      <c r="M3234" s="182"/>
      <c r="N3234" s="182"/>
    </row>
    <row r="3235" spans="1:14" ht="15.75" customHeight="1" x14ac:dyDescent="0.3">
      <c r="A3235" s="34">
        <v>3308</v>
      </c>
      <c r="B3235" s="34">
        <v>64</v>
      </c>
      <c r="C3235" s="34" t="s">
        <v>448</v>
      </c>
      <c r="D3235" s="34">
        <v>13</v>
      </c>
      <c r="E3235" s="179">
        <v>43587</v>
      </c>
      <c r="F3235" s="34">
        <v>5232</v>
      </c>
      <c r="G3235" s="34">
        <v>8972</v>
      </c>
      <c r="H3235" s="180">
        <v>7914</v>
      </c>
      <c r="I3235" s="34"/>
      <c r="J3235" s="34"/>
      <c r="K3235" s="182"/>
      <c r="L3235" s="182"/>
      <c r="M3235" s="182"/>
      <c r="N3235" s="182"/>
    </row>
    <row r="3236" spans="1:14" ht="15.75" customHeight="1" x14ac:dyDescent="0.3">
      <c r="A3236" s="34">
        <v>3309</v>
      </c>
      <c r="B3236" s="34">
        <v>65</v>
      </c>
      <c r="C3236" s="34" t="s">
        <v>449</v>
      </c>
      <c r="D3236" s="34">
        <v>13</v>
      </c>
      <c r="E3236" s="179">
        <v>43587</v>
      </c>
      <c r="F3236" s="34">
        <v>5215</v>
      </c>
      <c r="G3236" s="34">
        <v>7282</v>
      </c>
      <c r="H3236" s="180">
        <v>6708</v>
      </c>
      <c r="I3236" s="34"/>
      <c r="J3236" s="34" t="s">
        <v>13</v>
      </c>
      <c r="K3236" s="182"/>
      <c r="L3236" s="182"/>
      <c r="M3236" s="182"/>
      <c r="N3236" s="182"/>
    </row>
    <row r="3237" spans="1:14" ht="15.75" customHeight="1" x14ac:dyDescent="0.3">
      <c r="A3237" s="34">
        <v>3310</v>
      </c>
      <c r="B3237" s="34">
        <v>66</v>
      </c>
      <c r="C3237" s="34" t="s">
        <v>449</v>
      </c>
      <c r="D3237" s="34">
        <v>13</v>
      </c>
      <c r="E3237" s="179">
        <v>43587</v>
      </c>
      <c r="F3237" s="34">
        <v>5279</v>
      </c>
      <c r="G3237" s="34">
        <v>7330</v>
      </c>
      <c r="H3237" s="180">
        <v>6773</v>
      </c>
      <c r="I3237" s="34"/>
      <c r="J3237" s="34"/>
      <c r="K3237" s="182"/>
      <c r="L3237" s="182"/>
      <c r="M3237" s="182"/>
      <c r="N3237" s="182"/>
    </row>
    <row r="3238" spans="1:14" ht="15.75" customHeight="1" x14ac:dyDescent="0.3">
      <c r="A3238" s="34">
        <v>3311</v>
      </c>
      <c r="B3238" s="34">
        <v>67</v>
      </c>
      <c r="C3238" s="34" t="s">
        <v>450</v>
      </c>
      <c r="D3238" s="34">
        <v>13</v>
      </c>
      <c r="E3238" s="179">
        <v>43587</v>
      </c>
      <c r="F3238" s="34">
        <v>5217</v>
      </c>
      <c r="G3238" s="34">
        <v>9287</v>
      </c>
      <c r="H3238" s="180">
        <v>8101</v>
      </c>
      <c r="I3238" s="34"/>
      <c r="J3238" s="34" t="s">
        <v>13</v>
      </c>
      <c r="K3238" s="182"/>
      <c r="L3238" s="182"/>
      <c r="M3238" s="182"/>
      <c r="N3238" s="182"/>
    </row>
    <row r="3239" spans="1:14" ht="15.75" customHeight="1" x14ac:dyDescent="0.3">
      <c r="A3239" s="34">
        <v>3312</v>
      </c>
      <c r="B3239" s="34">
        <v>68</v>
      </c>
      <c r="C3239" s="34" t="s">
        <v>450</v>
      </c>
      <c r="D3239" s="34">
        <v>13</v>
      </c>
      <c r="E3239" s="179">
        <v>43587</v>
      </c>
      <c r="F3239" s="34">
        <v>5288</v>
      </c>
      <c r="G3239" s="34">
        <v>9434</v>
      </c>
      <c r="H3239" s="180">
        <v>8263</v>
      </c>
      <c r="I3239" s="34"/>
      <c r="J3239" s="34"/>
      <c r="K3239" s="182"/>
      <c r="L3239" s="182"/>
      <c r="M3239" s="182"/>
      <c r="N3239" s="182"/>
    </row>
    <row r="3240" spans="1:14" ht="15.75" customHeight="1" x14ac:dyDescent="0.3">
      <c r="A3240" s="34">
        <v>3313</v>
      </c>
      <c r="B3240" s="34">
        <v>69</v>
      </c>
      <c r="C3240" s="34" t="s">
        <v>451</v>
      </c>
      <c r="D3240" s="34">
        <v>13</v>
      </c>
      <c r="E3240" s="179">
        <v>43587</v>
      </c>
      <c r="F3240" s="34">
        <v>5248</v>
      </c>
      <c r="G3240" s="34">
        <v>7368</v>
      </c>
      <c r="H3240" s="180">
        <v>6998</v>
      </c>
      <c r="I3240" s="34"/>
      <c r="J3240" s="34" t="s">
        <v>13</v>
      </c>
      <c r="K3240" s="182"/>
      <c r="L3240" s="182"/>
      <c r="M3240" s="182"/>
      <c r="N3240" s="182"/>
    </row>
    <row r="3241" spans="1:14" ht="15.75" customHeight="1" x14ac:dyDescent="0.3">
      <c r="A3241" s="34">
        <v>3314</v>
      </c>
      <c r="B3241" s="34">
        <v>70</v>
      </c>
      <c r="C3241" s="34" t="s">
        <v>451</v>
      </c>
      <c r="D3241" s="34">
        <v>13</v>
      </c>
      <c r="E3241" s="179">
        <v>43587</v>
      </c>
      <c r="F3241" s="34">
        <v>5266</v>
      </c>
      <c r="G3241" s="34">
        <v>7407</v>
      </c>
      <c r="H3241" s="180">
        <v>7038</v>
      </c>
      <c r="I3241" s="34"/>
      <c r="J3241" s="34"/>
      <c r="K3241" s="182"/>
      <c r="L3241" s="182"/>
      <c r="M3241" s="182"/>
      <c r="N3241" s="182"/>
    </row>
    <row r="3242" spans="1:14" ht="15.75" customHeight="1" x14ac:dyDescent="0.3">
      <c r="A3242" s="34">
        <v>3315</v>
      </c>
      <c r="B3242" s="34">
        <v>71</v>
      </c>
      <c r="C3242" s="34" t="s">
        <v>453</v>
      </c>
      <c r="D3242" s="34">
        <v>13</v>
      </c>
      <c r="E3242" s="179">
        <v>43587</v>
      </c>
      <c r="F3242" s="34">
        <v>5256</v>
      </c>
      <c r="G3242" s="34">
        <v>7437</v>
      </c>
      <c r="H3242" s="180">
        <v>7041</v>
      </c>
      <c r="I3242" s="34"/>
      <c r="J3242" s="34" t="s">
        <v>13</v>
      </c>
      <c r="K3242" s="182"/>
      <c r="L3242" s="182"/>
      <c r="M3242" s="182"/>
      <c r="N3242" s="182"/>
    </row>
    <row r="3243" spans="1:14" ht="15.75" customHeight="1" x14ac:dyDescent="0.3">
      <c r="A3243" s="34">
        <v>3316</v>
      </c>
      <c r="B3243" s="34">
        <v>72</v>
      </c>
      <c r="C3243" s="34" t="s">
        <v>453</v>
      </c>
      <c r="D3243" s="34">
        <v>13</v>
      </c>
      <c r="E3243" s="179">
        <v>43587</v>
      </c>
      <c r="F3243" s="34">
        <v>5223</v>
      </c>
      <c r="G3243" s="34">
        <v>7720</v>
      </c>
      <c r="H3243" s="180">
        <v>7253</v>
      </c>
      <c r="I3243" s="34"/>
      <c r="J3243" s="34"/>
      <c r="K3243" s="182"/>
      <c r="L3243" s="182"/>
      <c r="M3243" s="182"/>
      <c r="N3243" s="182"/>
    </row>
    <row r="3244" spans="1:14" ht="15.75" customHeight="1" x14ac:dyDescent="0.3">
      <c r="A3244" s="34">
        <v>3317</v>
      </c>
      <c r="B3244" s="34">
        <v>73</v>
      </c>
      <c r="C3244" s="34" t="s">
        <v>454</v>
      </c>
      <c r="D3244" s="34">
        <v>13</v>
      </c>
      <c r="E3244" s="179">
        <v>43587</v>
      </c>
      <c r="F3244" s="34">
        <v>5203</v>
      </c>
      <c r="G3244" s="34">
        <v>8867</v>
      </c>
      <c r="H3244" s="180">
        <v>7795</v>
      </c>
      <c r="I3244" s="34"/>
      <c r="J3244" s="34" t="s">
        <v>455</v>
      </c>
      <c r="K3244" s="182"/>
      <c r="L3244" s="182"/>
      <c r="M3244" s="182"/>
      <c r="N3244" s="182"/>
    </row>
    <row r="3245" spans="1:14" ht="15.75" customHeight="1" x14ac:dyDescent="0.3">
      <c r="A3245" s="34">
        <v>3318</v>
      </c>
      <c r="B3245" s="34">
        <v>74</v>
      </c>
      <c r="C3245" s="34" t="s">
        <v>454</v>
      </c>
      <c r="D3245" s="34">
        <v>13</v>
      </c>
      <c r="E3245" s="179">
        <v>43587</v>
      </c>
      <c r="F3245" s="34">
        <v>5309</v>
      </c>
      <c r="G3245" s="34">
        <v>8955</v>
      </c>
      <c r="H3245" s="180">
        <v>7904</v>
      </c>
      <c r="I3245" s="34"/>
      <c r="J3245" s="34"/>
      <c r="K3245" s="182"/>
      <c r="L3245" s="182"/>
      <c r="M3245" s="182"/>
      <c r="N3245" s="182"/>
    </row>
    <row r="3246" spans="1:14" ht="15.75" customHeight="1" x14ac:dyDescent="0.3">
      <c r="A3246" s="34">
        <v>3319</v>
      </c>
      <c r="B3246" s="34">
        <v>75</v>
      </c>
      <c r="C3246" s="34" t="s">
        <v>459</v>
      </c>
      <c r="D3246" s="34">
        <v>13</v>
      </c>
      <c r="E3246" s="179">
        <v>43587</v>
      </c>
      <c r="F3246" s="34">
        <v>5226</v>
      </c>
      <c r="G3246" s="34">
        <v>8866</v>
      </c>
      <c r="H3246" s="180">
        <v>7765</v>
      </c>
      <c r="I3246" s="34"/>
      <c r="J3246" s="34" t="s">
        <v>13</v>
      </c>
      <c r="K3246" s="182"/>
      <c r="L3246" s="182"/>
      <c r="M3246" s="182"/>
      <c r="N3246" s="182"/>
    </row>
    <row r="3247" spans="1:14" ht="15.75" customHeight="1" x14ac:dyDescent="0.3">
      <c r="A3247" s="34">
        <v>3320</v>
      </c>
      <c r="B3247" s="34">
        <v>76</v>
      </c>
      <c r="C3247" s="34" t="s">
        <v>459</v>
      </c>
      <c r="D3247" s="34">
        <v>13</v>
      </c>
      <c r="E3247" s="179">
        <v>43587</v>
      </c>
      <c r="F3247" s="34">
        <v>5239</v>
      </c>
      <c r="G3247" s="34">
        <v>8998</v>
      </c>
      <c r="H3247" s="180">
        <v>7912</v>
      </c>
      <c r="I3247" s="34"/>
      <c r="J3247" s="34"/>
      <c r="K3247" s="182"/>
      <c r="L3247" s="182"/>
      <c r="M3247" s="182"/>
      <c r="N3247" s="182"/>
    </row>
    <row r="3248" spans="1:14" ht="15.75" customHeight="1" x14ac:dyDescent="0.3">
      <c r="A3248" s="34">
        <v>3321</v>
      </c>
      <c r="B3248" s="34">
        <v>77</v>
      </c>
      <c r="C3248" s="34" t="s">
        <v>464</v>
      </c>
      <c r="D3248" s="34">
        <v>13</v>
      </c>
      <c r="E3248" s="179">
        <v>43587</v>
      </c>
      <c r="F3248" s="34">
        <v>5212</v>
      </c>
      <c r="G3248" s="34">
        <v>8332</v>
      </c>
      <c r="H3248" s="180">
        <v>7493</v>
      </c>
      <c r="I3248" s="34"/>
      <c r="J3248" s="34" t="s">
        <v>13</v>
      </c>
      <c r="K3248" s="182"/>
      <c r="L3248" s="182"/>
      <c r="M3248" s="182"/>
      <c r="N3248" s="182"/>
    </row>
    <row r="3249" spans="1:14" ht="15.75" customHeight="1" x14ac:dyDescent="0.3">
      <c r="A3249" s="34">
        <v>3322</v>
      </c>
      <c r="B3249" s="34">
        <v>78</v>
      </c>
      <c r="C3249" s="34" t="s">
        <v>464</v>
      </c>
      <c r="D3249" s="34">
        <v>13</v>
      </c>
      <c r="E3249" s="179">
        <v>43587</v>
      </c>
      <c r="F3249" s="34">
        <v>5245</v>
      </c>
      <c r="G3249" s="34">
        <v>8553</v>
      </c>
      <c r="H3249" s="180">
        <v>7652</v>
      </c>
      <c r="I3249" s="34"/>
      <c r="J3249" s="34"/>
      <c r="K3249" s="182"/>
      <c r="L3249" s="182"/>
      <c r="M3249" s="182"/>
      <c r="N3249" s="182"/>
    </row>
    <row r="3250" spans="1:14" ht="15.75" customHeight="1" x14ac:dyDescent="0.3">
      <c r="A3250" s="34">
        <v>3323</v>
      </c>
      <c r="B3250" s="34">
        <v>79</v>
      </c>
      <c r="C3250" s="34" t="s">
        <v>466</v>
      </c>
      <c r="D3250" s="34">
        <v>13</v>
      </c>
      <c r="E3250" s="179">
        <v>43587</v>
      </c>
      <c r="F3250" s="34">
        <v>5242</v>
      </c>
      <c r="G3250" s="34">
        <v>8425</v>
      </c>
      <c r="H3250" s="180">
        <v>7516</v>
      </c>
      <c r="I3250" s="34"/>
      <c r="J3250" s="34" t="s">
        <v>13</v>
      </c>
      <c r="K3250" s="182"/>
      <c r="L3250" s="182"/>
      <c r="M3250" s="182"/>
      <c r="N3250" s="182"/>
    </row>
    <row r="3251" spans="1:14" ht="15.75" customHeight="1" x14ac:dyDescent="0.3">
      <c r="A3251" s="34">
        <v>3324</v>
      </c>
      <c r="B3251" s="34">
        <v>80</v>
      </c>
      <c r="C3251" s="34" t="s">
        <v>466</v>
      </c>
      <c r="D3251" s="34">
        <v>13</v>
      </c>
      <c r="E3251" s="179">
        <v>43587</v>
      </c>
      <c r="F3251" s="34">
        <v>5245</v>
      </c>
      <c r="G3251" s="34">
        <v>8302</v>
      </c>
      <c r="H3251" s="180">
        <v>7462</v>
      </c>
      <c r="I3251" s="34"/>
      <c r="J3251" s="34"/>
      <c r="K3251" s="182"/>
      <c r="L3251" s="182"/>
      <c r="M3251" s="182"/>
      <c r="N3251" s="182"/>
    </row>
    <row r="3252" spans="1:14" ht="15.75" customHeight="1" x14ac:dyDescent="0.3">
      <c r="A3252" s="34">
        <v>3325</v>
      </c>
      <c r="B3252" s="34">
        <v>81</v>
      </c>
      <c r="C3252" s="34" t="s">
        <v>467</v>
      </c>
      <c r="D3252" s="34">
        <v>13</v>
      </c>
      <c r="E3252" s="179">
        <v>43587</v>
      </c>
      <c r="F3252" s="34">
        <v>5180</v>
      </c>
      <c r="G3252" s="34">
        <v>6663</v>
      </c>
      <c r="H3252" s="180">
        <v>6336</v>
      </c>
      <c r="I3252" s="34"/>
      <c r="J3252" s="34" t="s">
        <v>13</v>
      </c>
      <c r="K3252" s="182"/>
      <c r="L3252" s="182"/>
      <c r="M3252" s="182"/>
      <c r="N3252" s="182"/>
    </row>
    <row r="3253" spans="1:14" ht="15.75" customHeight="1" x14ac:dyDescent="0.3">
      <c r="A3253" s="34">
        <v>3326</v>
      </c>
      <c r="B3253" s="34">
        <v>82</v>
      </c>
      <c r="C3253" s="34" t="s">
        <v>467</v>
      </c>
      <c r="D3253" s="34">
        <v>13</v>
      </c>
      <c r="E3253" s="179">
        <v>43587</v>
      </c>
      <c r="F3253" s="34">
        <v>5194</v>
      </c>
      <c r="G3253" s="34">
        <v>6753</v>
      </c>
      <c r="H3253" s="180">
        <v>6410</v>
      </c>
      <c r="I3253" s="34"/>
      <c r="J3253" s="34"/>
      <c r="K3253" s="182"/>
      <c r="L3253" s="182"/>
      <c r="M3253" s="182"/>
      <c r="N3253" s="182"/>
    </row>
    <row r="3254" spans="1:14" ht="15.75" customHeight="1" x14ac:dyDescent="0.3">
      <c r="A3254" s="34">
        <v>3327</v>
      </c>
      <c r="B3254" s="34">
        <v>83</v>
      </c>
      <c r="C3254" s="34" t="s">
        <v>470</v>
      </c>
      <c r="D3254" s="34">
        <v>13</v>
      </c>
      <c r="E3254" s="179">
        <v>43587</v>
      </c>
      <c r="F3254" s="34">
        <v>5294</v>
      </c>
      <c r="G3254" s="34">
        <v>9292</v>
      </c>
      <c r="H3254" s="180">
        <v>7884</v>
      </c>
      <c r="I3254" s="34"/>
      <c r="J3254" s="34" t="s">
        <v>373</v>
      </c>
      <c r="K3254" s="182"/>
      <c r="L3254" s="182"/>
      <c r="M3254" s="182"/>
      <c r="N3254" s="182"/>
    </row>
    <row r="3255" spans="1:14" ht="15.75" customHeight="1" x14ac:dyDescent="0.3">
      <c r="A3255" s="34">
        <v>3328</v>
      </c>
      <c r="B3255" s="34">
        <v>84</v>
      </c>
      <c r="C3255" s="34" t="s">
        <v>470</v>
      </c>
      <c r="D3255" s="34">
        <v>13</v>
      </c>
      <c r="E3255" s="179">
        <v>43587</v>
      </c>
      <c r="F3255" s="34">
        <v>5375</v>
      </c>
      <c r="G3255" s="34">
        <v>9352</v>
      </c>
      <c r="H3255" s="180">
        <v>7908</v>
      </c>
      <c r="I3255" s="34"/>
      <c r="J3255" s="34"/>
      <c r="K3255" s="182"/>
      <c r="L3255" s="182"/>
      <c r="M3255" s="182"/>
      <c r="N3255" s="182"/>
    </row>
    <row r="3256" spans="1:14" ht="15.75" customHeight="1" x14ac:dyDescent="0.3">
      <c r="A3256" s="34">
        <v>3329</v>
      </c>
      <c r="B3256" s="34">
        <v>85</v>
      </c>
      <c r="C3256" s="34" t="s">
        <v>471</v>
      </c>
      <c r="D3256" s="34">
        <v>13</v>
      </c>
      <c r="E3256" s="179">
        <v>43587</v>
      </c>
      <c r="F3256" s="34">
        <v>5253</v>
      </c>
      <c r="G3256" s="34">
        <v>8391</v>
      </c>
      <c r="H3256" s="180">
        <v>7612</v>
      </c>
      <c r="I3256" s="34"/>
      <c r="J3256" s="34" t="s">
        <v>461</v>
      </c>
      <c r="K3256" s="182"/>
      <c r="L3256" s="182"/>
      <c r="M3256" s="182"/>
      <c r="N3256" s="182"/>
    </row>
    <row r="3257" spans="1:14" ht="15.75" customHeight="1" x14ac:dyDescent="0.3">
      <c r="A3257" s="34">
        <v>3330</v>
      </c>
      <c r="B3257" s="34">
        <v>86</v>
      </c>
      <c r="C3257" s="34" t="s">
        <v>471</v>
      </c>
      <c r="D3257" s="34">
        <v>13</v>
      </c>
      <c r="E3257" s="179">
        <v>43587</v>
      </c>
      <c r="F3257" s="34">
        <v>5281</v>
      </c>
      <c r="G3257" s="34">
        <v>8275</v>
      </c>
      <c r="H3257" s="180">
        <v>7561</v>
      </c>
      <c r="I3257" s="34"/>
      <c r="J3257" s="34"/>
      <c r="K3257" s="182"/>
      <c r="L3257" s="182"/>
      <c r="M3257" s="182"/>
      <c r="N3257" s="182"/>
    </row>
    <row r="3258" spans="1:14" ht="15.75" customHeight="1" x14ac:dyDescent="0.3">
      <c r="A3258" s="34">
        <v>3331</v>
      </c>
      <c r="B3258" s="34">
        <v>87</v>
      </c>
      <c r="C3258" s="34" t="s">
        <v>472</v>
      </c>
      <c r="D3258" s="34">
        <v>13</v>
      </c>
      <c r="E3258" s="179">
        <v>43587</v>
      </c>
      <c r="F3258" s="34">
        <v>5250</v>
      </c>
      <c r="G3258" s="34">
        <v>7976</v>
      </c>
      <c r="H3258" s="180">
        <v>7267</v>
      </c>
      <c r="I3258" s="34"/>
      <c r="J3258" s="34" t="s">
        <v>13</v>
      </c>
      <c r="K3258" s="182"/>
      <c r="L3258" s="182"/>
      <c r="M3258" s="182"/>
      <c r="N3258" s="182"/>
    </row>
    <row r="3259" spans="1:14" ht="15.75" customHeight="1" x14ac:dyDescent="0.3">
      <c r="A3259" s="34">
        <v>3332</v>
      </c>
      <c r="B3259" s="34">
        <v>88</v>
      </c>
      <c r="C3259" s="34" t="s">
        <v>472</v>
      </c>
      <c r="D3259" s="34">
        <v>13</v>
      </c>
      <c r="E3259" s="179">
        <v>43587</v>
      </c>
      <c r="F3259" s="34">
        <v>5241</v>
      </c>
      <c r="G3259" s="34">
        <v>7769</v>
      </c>
      <c r="H3259" s="180">
        <v>7090</v>
      </c>
      <c r="I3259" s="34"/>
      <c r="J3259" s="34"/>
      <c r="K3259" s="182"/>
      <c r="L3259" s="182"/>
      <c r="M3259" s="182"/>
      <c r="N3259" s="182"/>
    </row>
    <row r="3260" spans="1:14" ht="15.75" customHeight="1" x14ac:dyDescent="0.3">
      <c r="A3260" s="34">
        <v>3333</v>
      </c>
      <c r="B3260" s="34">
        <v>89</v>
      </c>
      <c r="C3260" s="34" t="s">
        <v>477</v>
      </c>
      <c r="D3260" s="34">
        <v>13</v>
      </c>
      <c r="E3260" s="179">
        <v>43587</v>
      </c>
      <c r="F3260" s="34">
        <v>5188</v>
      </c>
      <c r="G3260" s="34">
        <v>7142</v>
      </c>
      <c r="H3260" s="180">
        <v>6560</v>
      </c>
      <c r="I3260" s="34"/>
      <c r="J3260" s="34" t="s">
        <v>474</v>
      </c>
      <c r="K3260" s="182"/>
      <c r="L3260" s="182"/>
      <c r="M3260" s="182"/>
      <c r="N3260" s="182"/>
    </row>
    <row r="3261" spans="1:14" ht="15.75" customHeight="1" x14ac:dyDescent="0.3">
      <c r="A3261" s="34">
        <v>3334</v>
      </c>
      <c r="B3261" s="34">
        <v>90</v>
      </c>
      <c r="C3261" s="34" t="s">
        <v>477</v>
      </c>
      <c r="D3261" s="34">
        <v>13</v>
      </c>
      <c r="E3261" s="179">
        <v>43587</v>
      </c>
      <c r="F3261" s="34">
        <v>5202</v>
      </c>
      <c r="G3261" s="34">
        <v>7486</v>
      </c>
      <c r="H3261" s="180">
        <v>6807</v>
      </c>
      <c r="I3261" s="34"/>
      <c r="J3261" s="34"/>
      <c r="K3261" s="182"/>
      <c r="L3261" s="182"/>
      <c r="M3261" s="182"/>
      <c r="N3261" s="182"/>
    </row>
    <row r="3262" spans="1:14" ht="15.75" customHeight="1" x14ac:dyDescent="0.3">
      <c r="A3262" s="34">
        <v>3335</v>
      </c>
      <c r="B3262" s="34">
        <v>91</v>
      </c>
      <c r="C3262" s="34" t="s">
        <v>478</v>
      </c>
      <c r="D3262" s="34">
        <v>13</v>
      </c>
      <c r="E3262" s="179">
        <v>43587</v>
      </c>
      <c r="F3262" s="34">
        <v>5252</v>
      </c>
      <c r="G3262" s="34">
        <v>8954</v>
      </c>
      <c r="H3262" s="180">
        <v>7837</v>
      </c>
      <c r="I3262" s="34"/>
      <c r="J3262" s="34" t="s">
        <v>405</v>
      </c>
      <c r="K3262" s="182"/>
      <c r="L3262" s="182"/>
      <c r="M3262" s="182"/>
      <c r="N3262" s="182"/>
    </row>
    <row r="3263" spans="1:14" ht="15.75" customHeight="1" x14ac:dyDescent="0.3">
      <c r="A3263" s="34">
        <v>3336</v>
      </c>
      <c r="B3263" s="34">
        <v>92</v>
      </c>
      <c r="C3263" s="34" t="s">
        <v>478</v>
      </c>
      <c r="D3263" s="34">
        <v>13</v>
      </c>
      <c r="E3263" s="179">
        <v>43587</v>
      </c>
      <c r="F3263" s="34">
        <v>5241</v>
      </c>
      <c r="G3263" s="34">
        <v>9071</v>
      </c>
      <c r="H3263" s="180">
        <v>7936</v>
      </c>
      <c r="I3263" s="34"/>
      <c r="J3263" s="34"/>
      <c r="K3263" s="182"/>
      <c r="L3263" s="182"/>
      <c r="M3263" s="182"/>
      <c r="N3263" s="182"/>
    </row>
    <row r="3264" spans="1:14" ht="15.75" customHeight="1" x14ac:dyDescent="0.3">
      <c r="A3264" s="34">
        <v>3337</v>
      </c>
      <c r="B3264" s="34">
        <v>93</v>
      </c>
      <c r="C3264" s="34" t="s">
        <v>484</v>
      </c>
      <c r="D3264" s="34">
        <v>13</v>
      </c>
      <c r="E3264" s="179">
        <v>43587</v>
      </c>
      <c r="F3264" s="34">
        <v>5234</v>
      </c>
      <c r="G3264" s="34">
        <v>6750</v>
      </c>
      <c r="H3264" s="180">
        <v>6479</v>
      </c>
      <c r="I3264" s="34"/>
      <c r="J3264" s="34" t="s">
        <v>13</v>
      </c>
      <c r="K3264" s="182"/>
      <c r="L3264" s="182"/>
      <c r="M3264" s="182"/>
      <c r="N3264" s="182"/>
    </row>
    <row r="3265" spans="1:14" ht="15.75" customHeight="1" x14ac:dyDescent="0.3">
      <c r="A3265" s="34">
        <v>3338</v>
      </c>
      <c r="B3265" s="34">
        <v>94</v>
      </c>
      <c r="C3265" s="34" t="s">
        <v>484</v>
      </c>
      <c r="D3265" s="34">
        <v>13</v>
      </c>
      <c r="E3265" s="179">
        <v>43587</v>
      </c>
      <c r="F3265" s="34">
        <v>5218</v>
      </c>
      <c r="G3265" s="34">
        <v>6719</v>
      </c>
      <c r="H3265" s="180">
        <v>6448</v>
      </c>
      <c r="I3265" s="34"/>
      <c r="J3265" s="34"/>
      <c r="K3265" s="182"/>
      <c r="L3265" s="182"/>
      <c r="M3265" s="182"/>
      <c r="N3265" s="182"/>
    </row>
    <row r="3266" spans="1:14" ht="15.75" customHeight="1" x14ac:dyDescent="0.3">
      <c r="A3266" s="34">
        <v>3339</v>
      </c>
      <c r="B3266" s="34">
        <v>95</v>
      </c>
      <c r="C3266" s="34" t="s">
        <v>488</v>
      </c>
      <c r="D3266" s="34">
        <v>13</v>
      </c>
      <c r="E3266" s="179">
        <v>43587</v>
      </c>
      <c r="F3266" s="34">
        <v>5232</v>
      </c>
      <c r="G3266" s="34">
        <v>7946</v>
      </c>
      <c r="H3266" s="180">
        <v>7067</v>
      </c>
      <c r="I3266" s="34"/>
      <c r="J3266" s="34" t="s">
        <v>377</v>
      </c>
      <c r="K3266" s="182"/>
      <c r="L3266" s="182"/>
      <c r="M3266" s="182"/>
      <c r="N3266" s="182"/>
    </row>
    <row r="3267" spans="1:14" ht="15.75" customHeight="1" x14ac:dyDescent="0.3">
      <c r="A3267" s="34">
        <v>3340</v>
      </c>
      <c r="B3267" s="34">
        <v>96</v>
      </c>
      <c r="C3267" s="34" t="s">
        <v>488</v>
      </c>
      <c r="D3267" s="34">
        <v>13</v>
      </c>
      <c r="E3267" s="179">
        <v>43587</v>
      </c>
      <c r="F3267" s="34">
        <v>5242</v>
      </c>
      <c r="G3267" s="34">
        <v>8012</v>
      </c>
      <c r="H3267" s="180">
        <v>7109</v>
      </c>
      <c r="I3267" s="34"/>
      <c r="J3267" s="34"/>
      <c r="K3267" s="182"/>
      <c r="L3267" s="182"/>
      <c r="M3267" s="182"/>
      <c r="N3267" s="182"/>
    </row>
    <row r="3268" spans="1:14" ht="15.75" customHeight="1" x14ac:dyDescent="0.3">
      <c r="A3268" s="34">
        <v>3341</v>
      </c>
      <c r="B3268" s="34">
        <v>97</v>
      </c>
      <c r="C3268" s="34" t="s">
        <v>491</v>
      </c>
      <c r="D3268" s="34">
        <v>13</v>
      </c>
      <c r="E3268" s="179">
        <v>43587</v>
      </c>
      <c r="F3268" s="34">
        <v>5287</v>
      </c>
      <c r="G3268" s="34">
        <v>9198</v>
      </c>
      <c r="H3268" s="180">
        <v>7985</v>
      </c>
      <c r="I3268" s="34"/>
      <c r="J3268" s="34" t="s">
        <v>474</v>
      </c>
      <c r="K3268" s="182"/>
      <c r="L3268" s="182"/>
      <c r="M3268" s="182"/>
      <c r="N3268" s="182"/>
    </row>
    <row r="3269" spans="1:14" ht="15.75" customHeight="1" x14ac:dyDescent="0.3">
      <c r="A3269" s="34">
        <v>3342</v>
      </c>
      <c r="B3269" s="34">
        <v>98</v>
      </c>
      <c r="C3269" s="34" t="s">
        <v>491</v>
      </c>
      <c r="D3269" s="34">
        <v>13</v>
      </c>
      <c r="E3269" s="179">
        <v>43587</v>
      </c>
      <c r="F3269" s="34">
        <v>5252</v>
      </c>
      <c r="G3269" s="34">
        <v>9038</v>
      </c>
      <c r="H3269" s="180">
        <v>7823</v>
      </c>
      <c r="I3269" s="34"/>
      <c r="J3269" s="34"/>
      <c r="K3269" s="182"/>
      <c r="L3269" s="182"/>
      <c r="M3269" s="182"/>
      <c r="N3269" s="182"/>
    </row>
    <row r="3270" spans="1:14" ht="15.75" customHeight="1" x14ac:dyDescent="0.3">
      <c r="A3270" s="34">
        <v>3343</v>
      </c>
      <c r="B3270" s="34">
        <v>99</v>
      </c>
      <c r="C3270" s="34" t="s">
        <v>494</v>
      </c>
      <c r="D3270" s="34">
        <v>13</v>
      </c>
      <c r="E3270" s="179">
        <v>43587</v>
      </c>
      <c r="F3270" s="34">
        <v>5182</v>
      </c>
      <c r="G3270" s="34">
        <v>8268</v>
      </c>
      <c r="H3270" s="180">
        <v>7389</v>
      </c>
      <c r="I3270" s="34"/>
      <c r="J3270" s="34" t="s">
        <v>405</v>
      </c>
      <c r="K3270" s="182"/>
      <c r="L3270" s="182"/>
      <c r="M3270" s="182"/>
      <c r="N3270" s="182"/>
    </row>
    <row r="3271" spans="1:14" ht="15.75" customHeight="1" x14ac:dyDescent="0.3">
      <c r="A3271" s="34">
        <v>3344</v>
      </c>
      <c r="B3271" s="34">
        <v>100</v>
      </c>
      <c r="C3271" s="34" t="s">
        <v>494</v>
      </c>
      <c r="D3271" s="34">
        <v>13</v>
      </c>
      <c r="E3271" s="179">
        <v>43587</v>
      </c>
      <c r="F3271" s="34">
        <v>5209</v>
      </c>
      <c r="G3271" s="34">
        <v>8394</v>
      </c>
      <c r="H3271" s="180">
        <v>7436</v>
      </c>
      <c r="I3271" s="34"/>
      <c r="J3271" s="34"/>
      <c r="K3271" s="182"/>
      <c r="L3271" s="182"/>
      <c r="M3271" s="182"/>
      <c r="N3271" s="182"/>
    </row>
    <row r="3272" spans="1:14" ht="15.75" customHeight="1" x14ac:dyDescent="0.3">
      <c r="A3272" s="34">
        <v>3345</v>
      </c>
      <c r="B3272" s="34">
        <v>101</v>
      </c>
      <c r="C3272" s="34" t="s">
        <v>496</v>
      </c>
      <c r="D3272" s="34">
        <v>13</v>
      </c>
      <c r="E3272" s="179">
        <v>43587</v>
      </c>
      <c r="F3272" s="34">
        <v>5208</v>
      </c>
      <c r="G3272" s="34">
        <v>8105</v>
      </c>
      <c r="H3272" s="180">
        <v>7302</v>
      </c>
      <c r="I3272" s="34"/>
      <c r="J3272" s="34" t="s">
        <v>497</v>
      </c>
      <c r="K3272" s="182"/>
      <c r="L3272" s="182"/>
      <c r="M3272" s="182"/>
      <c r="N3272" s="182"/>
    </row>
    <row r="3273" spans="1:14" ht="15.75" customHeight="1" x14ac:dyDescent="0.3">
      <c r="A3273" s="34">
        <v>3346</v>
      </c>
      <c r="B3273" s="34">
        <v>102</v>
      </c>
      <c r="C3273" s="34" t="s">
        <v>496</v>
      </c>
      <c r="D3273" s="34">
        <v>13</v>
      </c>
      <c r="E3273" s="179">
        <v>43587</v>
      </c>
      <c r="F3273" s="34">
        <v>5224</v>
      </c>
      <c r="G3273" s="34">
        <v>8135</v>
      </c>
      <c r="H3273" s="180">
        <v>7225</v>
      </c>
      <c r="I3273" s="34"/>
      <c r="J3273" s="34"/>
      <c r="K3273" s="182"/>
      <c r="L3273" s="182"/>
      <c r="M3273" s="182"/>
      <c r="N3273" s="182"/>
    </row>
    <row r="3274" spans="1:14" ht="15.75" customHeight="1" x14ac:dyDescent="0.3">
      <c r="A3274" s="34">
        <v>3347</v>
      </c>
      <c r="B3274" s="34">
        <v>103</v>
      </c>
      <c r="C3274" s="34" t="s">
        <v>498</v>
      </c>
      <c r="D3274" s="34">
        <v>13</v>
      </c>
      <c r="E3274" s="179">
        <v>43587</v>
      </c>
      <c r="F3274" s="34">
        <v>5213</v>
      </c>
      <c r="G3274" s="34">
        <v>7567</v>
      </c>
      <c r="H3274" s="180">
        <v>6877</v>
      </c>
      <c r="I3274" s="34"/>
      <c r="J3274" s="34" t="s">
        <v>474</v>
      </c>
      <c r="K3274" s="182"/>
      <c r="L3274" s="182"/>
      <c r="M3274" s="182"/>
      <c r="N3274" s="182"/>
    </row>
    <row r="3275" spans="1:14" ht="15.75" customHeight="1" x14ac:dyDescent="0.3">
      <c r="A3275" s="34">
        <v>3348</v>
      </c>
      <c r="B3275" s="34">
        <v>104</v>
      </c>
      <c r="C3275" s="34" t="s">
        <v>498</v>
      </c>
      <c r="D3275" s="34">
        <v>13</v>
      </c>
      <c r="E3275" s="179">
        <v>43587</v>
      </c>
      <c r="F3275" s="34">
        <v>5257</v>
      </c>
      <c r="G3275" s="34">
        <v>7782</v>
      </c>
      <c r="H3275" s="180">
        <v>7043</v>
      </c>
      <c r="I3275" s="34"/>
      <c r="J3275" s="34"/>
      <c r="K3275" s="182"/>
      <c r="L3275" s="182"/>
      <c r="M3275" s="182"/>
      <c r="N3275" s="182"/>
    </row>
    <row r="3276" spans="1:14" ht="15.75" customHeight="1" x14ac:dyDescent="0.3">
      <c r="A3276" s="34">
        <v>3349</v>
      </c>
      <c r="B3276" s="34">
        <v>105</v>
      </c>
      <c r="C3276" s="34" t="s">
        <v>499</v>
      </c>
      <c r="D3276" s="34">
        <v>13</v>
      </c>
      <c r="E3276" s="179">
        <v>43587</v>
      </c>
      <c r="F3276" s="34">
        <v>5251</v>
      </c>
      <c r="G3276" s="34">
        <v>8418</v>
      </c>
      <c r="H3276" s="180">
        <v>7503</v>
      </c>
      <c r="I3276" s="34"/>
      <c r="J3276" s="34" t="s">
        <v>497</v>
      </c>
      <c r="K3276" s="182"/>
      <c r="L3276" s="182"/>
      <c r="M3276" s="182"/>
      <c r="N3276" s="182"/>
    </row>
    <row r="3277" spans="1:14" ht="15.75" customHeight="1" x14ac:dyDescent="0.3">
      <c r="A3277" s="34">
        <v>3350</v>
      </c>
      <c r="B3277" s="34">
        <v>106</v>
      </c>
      <c r="C3277" s="34" t="s">
        <v>499</v>
      </c>
      <c r="D3277" s="34">
        <v>13</v>
      </c>
      <c r="E3277" s="179">
        <v>43587</v>
      </c>
      <c r="F3277" s="34">
        <v>5219</v>
      </c>
      <c r="G3277" s="34">
        <v>8419</v>
      </c>
      <c r="H3277" s="180">
        <v>7511</v>
      </c>
      <c r="I3277" s="34"/>
      <c r="J3277" s="34"/>
      <c r="K3277" s="182"/>
      <c r="L3277" s="182"/>
      <c r="M3277" s="182"/>
      <c r="N3277" s="182"/>
    </row>
    <row r="3278" spans="1:14" ht="15.75" customHeight="1" x14ac:dyDescent="0.3">
      <c r="A3278" s="34">
        <v>3351</v>
      </c>
      <c r="B3278" s="34">
        <v>107</v>
      </c>
      <c r="C3278" s="34" t="s">
        <v>504</v>
      </c>
      <c r="D3278" s="34">
        <v>13</v>
      </c>
      <c r="E3278" s="179">
        <v>43587</v>
      </c>
      <c r="F3278" s="34">
        <v>5226</v>
      </c>
      <c r="G3278" s="34">
        <v>7908</v>
      </c>
      <c r="H3278" s="180">
        <v>7266</v>
      </c>
      <c r="I3278" s="34"/>
      <c r="J3278" s="34" t="s">
        <v>405</v>
      </c>
      <c r="K3278" s="182"/>
      <c r="L3278" s="182"/>
      <c r="M3278" s="182"/>
      <c r="N3278" s="182"/>
    </row>
    <row r="3279" spans="1:14" ht="15.75" customHeight="1" x14ac:dyDescent="0.3">
      <c r="A3279" s="34">
        <v>3352</v>
      </c>
      <c r="B3279" s="34">
        <v>108</v>
      </c>
      <c r="C3279" s="34" t="s">
        <v>504</v>
      </c>
      <c r="D3279" s="34">
        <v>13</v>
      </c>
      <c r="E3279" s="179">
        <v>43587</v>
      </c>
      <c r="F3279" s="34">
        <v>5274</v>
      </c>
      <c r="G3279" s="34">
        <v>7829</v>
      </c>
      <c r="H3279" s="180">
        <v>7212</v>
      </c>
      <c r="I3279" s="34"/>
      <c r="J3279" s="34"/>
      <c r="K3279" s="182"/>
      <c r="L3279" s="182"/>
      <c r="M3279" s="182"/>
      <c r="N3279" s="182"/>
    </row>
    <row r="3280" spans="1:14" ht="15.75" customHeight="1" x14ac:dyDescent="0.3">
      <c r="A3280" s="34">
        <v>3353</v>
      </c>
      <c r="B3280" s="34">
        <v>109</v>
      </c>
      <c r="C3280" s="34" t="s">
        <v>507</v>
      </c>
      <c r="D3280" s="34">
        <v>13</v>
      </c>
      <c r="E3280" s="179">
        <v>43587</v>
      </c>
      <c r="F3280" s="34">
        <v>5191</v>
      </c>
      <c r="G3280" s="34">
        <v>8443</v>
      </c>
      <c r="H3280" s="180">
        <v>7407</v>
      </c>
      <c r="I3280" s="34"/>
      <c r="J3280" s="34" t="s">
        <v>482</v>
      </c>
      <c r="K3280" s="182"/>
      <c r="L3280" s="182"/>
      <c r="M3280" s="182"/>
      <c r="N3280" s="182"/>
    </row>
    <row r="3281" spans="1:14" ht="15.75" customHeight="1" x14ac:dyDescent="0.3">
      <c r="A3281" s="34">
        <v>3354</v>
      </c>
      <c r="B3281" s="34">
        <v>110</v>
      </c>
      <c r="C3281" s="34" t="s">
        <v>507</v>
      </c>
      <c r="D3281" s="34">
        <v>13</v>
      </c>
      <c r="E3281" s="179">
        <v>43587</v>
      </c>
      <c r="F3281" s="34">
        <v>5243</v>
      </c>
      <c r="G3281" s="34">
        <v>8535</v>
      </c>
      <c r="H3281" s="180">
        <v>7426</v>
      </c>
      <c r="I3281" s="34"/>
      <c r="J3281" s="34"/>
      <c r="K3281" s="182"/>
      <c r="L3281" s="182"/>
      <c r="M3281" s="182"/>
      <c r="N3281" s="182"/>
    </row>
    <row r="3282" spans="1:14" ht="15.75" customHeight="1" x14ac:dyDescent="0.3">
      <c r="A3282" s="34">
        <v>3355</v>
      </c>
      <c r="B3282" s="34">
        <v>111</v>
      </c>
      <c r="C3282" s="34" t="s">
        <v>508</v>
      </c>
      <c r="D3282" s="34">
        <v>13</v>
      </c>
      <c r="E3282" s="179">
        <v>43587</v>
      </c>
      <c r="F3282" s="34">
        <v>5213</v>
      </c>
      <c r="G3282" s="34">
        <v>8468</v>
      </c>
      <c r="H3282" s="180">
        <v>7577</v>
      </c>
      <c r="I3282" s="34"/>
      <c r="J3282" s="34" t="s">
        <v>377</v>
      </c>
      <c r="K3282" s="182"/>
      <c r="L3282" s="182"/>
      <c r="M3282" s="182"/>
      <c r="N3282" s="182"/>
    </row>
    <row r="3283" spans="1:14" ht="15.75" customHeight="1" x14ac:dyDescent="0.3">
      <c r="A3283" s="34">
        <v>3356</v>
      </c>
      <c r="B3283" s="34">
        <v>112</v>
      </c>
      <c r="C3283" s="34" t="s">
        <v>508</v>
      </c>
      <c r="D3283" s="34">
        <v>13</v>
      </c>
      <c r="E3283" s="179">
        <v>43587</v>
      </c>
      <c r="F3283" s="34">
        <v>5197</v>
      </c>
      <c r="G3283" s="34">
        <v>8364</v>
      </c>
      <c r="H3283" s="180">
        <v>7476</v>
      </c>
      <c r="I3283" s="34"/>
      <c r="J3283" s="34"/>
      <c r="K3283" s="182"/>
      <c r="L3283" s="182"/>
      <c r="M3283" s="182"/>
      <c r="N3283" s="182"/>
    </row>
    <row r="3284" spans="1:14" ht="15.75" customHeight="1" x14ac:dyDescent="0.3">
      <c r="A3284" s="34">
        <v>3357</v>
      </c>
      <c r="B3284" s="34">
        <v>113</v>
      </c>
      <c r="C3284" s="34" t="s">
        <v>509</v>
      </c>
      <c r="D3284" s="34">
        <v>13</v>
      </c>
      <c r="E3284" s="179">
        <v>43587</v>
      </c>
      <c r="F3284" s="34">
        <v>5283</v>
      </c>
      <c r="G3284" s="34">
        <v>6332</v>
      </c>
      <c r="H3284" s="180">
        <v>6181</v>
      </c>
      <c r="I3284" s="34"/>
      <c r="J3284" s="34" t="s">
        <v>13</v>
      </c>
      <c r="K3284" s="182"/>
      <c r="L3284" s="182"/>
      <c r="M3284" s="182"/>
      <c r="N3284" s="182"/>
    </row>
    <row r="3285" spans="1:14" ht="15.75" customHeight="1" x14ac:dyDescent="0.3">
      <c r="A3285" s="34">
        <v>3358</v>
      </c>
      <c r="B3285" s="34">
        <v>114</v>
      </c>
      <c r="C3285" s="34" t="s">
        <v>509</v>
      </c>
      <c r="D3285" s="34">
        <v>13</v>
      </c>
      <c r="E3285" s="179">
        <v>43587</v>
      </c>
      <c r="F3285" s="34">
        <v>5247</v>
      </c>
      <c r="G3285" s="34">
        <v>6329</v>
      </c>
      <c r="H3285" s="180">
        <v>6177</v>
      </c>
      <c r="I3285" s="34"/>
      <c r="J3285" s="34"/>
      <c r="K3285" s="182"/>
      <c r="L3285" s="182"/>
      <c r="M3285" s="182"/>
      <c r="N3285" s="182"/>
    </row>
    <row r="3286" spans="1:14" ht="15.75" customHeight="1" x14ac:dyDescent="0.3">
      <c r="A3286" s="34">
        <v>3359</v>
      </c>
      <c r="B3286" s="34">
        <v>115</v>
      </c>
      <c r="C3286" s="34" t="s">
        <v>510</v>
      </c>
      <c r="D3286" s="34">
        <v>13</v>
      </c>
      <c r="E3286" s="179">
        <v>43587</v>
      </c>
      <c r="F3286" s="34">
        <v>5260</v>
      </c>
      <c r="G3286" s="34">
        <v>9297</v>
      </c>
      <c r="H3286" s="180">
        <v>8134</v>
      </c>
      <c r="I3286" s="34"/>
      <c r="J3286" s="34" t="s">
        <v>13</v>
      </c>
      <c r="K3286" s="182"/>
      <c r="L3286" s="182"/>
      <c r="M3286" s="182"/>
      <c r="N3286" s="182"/>
    </row>
    <row r="3287" spans="1:14" ht="15.75" customHeight="1" x14ac:dyDescent="0.3">
      <c r="A3287" s="34">
        <v>3360</v>
      </c>
      <c r="B3287" s="34">
        <v>116</v>
      </c>
      <c r="C3287" s="34" t="s">
        <v>510</v>
      </c>
      <c r="D3287" s="34">
        <v>13</v>
      </c>
      <c r="E3287" s="179">
        <v>43587</v>
      </c>
      <c r="F3287" s="34">
        <v>5263</v>
      </c>
      <c r="G3287" s="34">
        <v>9251</v>
      </c>
      <c r="H3287" s="180">
        <v>8066</v>
      </c>
      <c r="I3287" s="34"/>
      <c r="J3287" s="34"/>
      <c r="K3287" s="182"/>
      <c r="L3287" s="182"/>
      <c r="M3287" s="182"/>
      <c r="N3287" s="182"/>
    </row>
    <row r="3288" spans="1:14" ht="15.75" customHeight="1" x14ac:dyDescent="0.3">
      <c r="A3288" s="34">
        <v>3361</v>
      </c>
      <c r="B3288" s="34">
        <v>117</v>
      </c>
      <c r="C3288" s="34" t="s">
        <v>511</v>
      </c>
      <c r="D3288" s="34">
        <v>13</v>
      </c>
      <c r="E3288" s="179">
        <v>43587</v>
      </c>
      <c r="F3288" s="34">
        <v>5221</v>
      </c>
      <c r="G3288" s="34">
        <v>7406</v>
      </c>
      <c r="H3288" s="180">
        <v>7023</v>
      </c>
      <c r="I3288" s="34"/>
      <c r="J3288" s="34" t="s">
        <v>13</v>
      </c>
      <c r="K3288" s="182"/>
      <c r="L3288" s="182"/>
      <c r="M3288" s="182"/>
      <c r="N3288" s="182"/>
    </row>
    <row r="3289" spans="1:14" ht="15.75" customHeight="1" x14ac:dyDescent="0.3">
      <c r="A3289" s="34">
        <v>3362</v>
      </c>
      <c r="B3289" s="34">
        <v>118</v>
      </c>
      <c r="C3289" s="34" t="s">
        <v>511</v>
      </c>
      <c r="D3289" s="34">
        <v>13</v>
      </c>
      <c r="E3289" s="179">
        <v>43587</v>
      </c>
      <c r="F3289" s="34">
        <v>5249</v>
      </c>
      <c r="G3289" s="34">
        <v>7413</v>
      </c>
      <c r="H3289" s="180">
        <v>7034</v>
      </c>
      <c r="I3289" s="34"/>
      <c r="J3289" s="34"/>
      <c r="K3289" s="182"/>
      <c r="L3289" s="182"/>
      <c r="M3289" s="182"/>
      <c r="N3289" s="182"/>
    </row>
    <row r="3290" spans="1:14" ht="15.75" customHeight="1" x14ac:dyDescent="0.3">
      <c r="A3290" s="34">
        <v>3363</v>
      </c>
      <c r="B3290" s="34">
        <v>119</v>
      </c>
      <c r="C3290" s="34" t="s">
        <v>512</v>
      </c>
      <c r="D3290" s="34">
        <v>13</v>
      </c>
      <c r="E3290" s="179">
        <v>43587</v>
      </c>
      <c r="F3290" s="34">
        <v>5212</v>
      </c>
      <c r="G3290" s="34">
        <v>7956</v>
      </c>
      <c r="H3290" s="180">
        <v>7376</v>
      </c>
      <c r="I3290" s="34"/>
      <c r="J3290" s="34" t="s">
        <v>13</v>
      </c>
      <c r="K3290" s="182"/>
      <c r="L3290" s="182"/>
      <c r="M3290" s="182"/>
      <c r="N3290" s="182"/>
    </row>
    <row r="3291" spans="1:14" ht="15.75" customHeight="1" x14ac:dyDescent="0.3">
      <c r="A3291" s="34">
        <v>3364</v>
      </c>
      <c r="B3291" s="34">
        <v>120</v>
      </c>
      <c r="C3291" s="34" t="s">
        <v>512</v>
      </c>
      <c r="D3291" s="34">
        <v>13</v>
      </c>
      <c r="E3291" s="179">
        <v>43587</v>
      </c>
      <c r="F3291" s="34">
        <v>5196</v>
      </c>
      <c r="G3291" s="34">
        <v>7826</v>
      </c>
      <c r="H3291" s="180">
        <v>7209</v>
      </c>
      <c r="I3291" s="34"/>
      <c r="J3291" s="34"/>
      <c r="K3291" s="182"/>
      <c r="L3291" s="182"/>
      <c r="M3291" s="182"/>
      <c r="N3291" s="182"/>
    </row>
    <row r="3292" spans="1:14" ht="15.75" customHeight="1" x14ac:dyDescent="0.3">
      <c r="A3292" s="34">
        <v>3365</v>
      </c>
      <c r="B3292" s="34">
        <v>121</v>
      </c>
      <c r="C3292" s="34" t="s">
        <v>513</v>
      </c>
      <c r="D3292" s="34">
        <v>13</v>
      </c>
      <c r="E3292" s="179">
        <v>43587</v>
      </c>
      <c r="F3292" s="34">
        <v>5262</v>
      </c>
      <c r="G3292" s="34">
        <v>8558</v>
      </c>
      <c r="H3292" s="180">
        <v>7789</v>
      </c>
      <c r="I3292" s="34"/>
      <c r="J3292" s="34" t="s">
        <v>13</v>
      </c>
      <c r="K3292" s="182"/>
      <c r="L3292" s="182"/>
      <c r="M3292" s="182"/>
      <c r="N3292" s="182"/>
    </row>
    <row r="3293" spans="1:14" ht="15.75" customHeight="1" x14ac:dyDescent="0.3">
      <c r="A3293" s="34">
        <v>3366</v>
      </c>
      <c r="B3293" s="34">
        <v>122</v>
      </c>
      <c r="C3293" s="34" t="s">
        <v>513</v>
      </c>
      <c r="D3293" s="34">
        <v>13</v>
      </c>
      <c r="E3293" s="179">
        <v>43587</v>
      </c>
      <c r="F3293" s="34">
        <v>5223</v>
      </c>
      <c r="G3293" s="34">
        <v>8755</v>
      </c>
      <c r="H3293" s="180">
        <v>7901</v>
      </c>
      <c r="I3293" s="34"/>
      <c r="J3293" s="34"/>
      <c r="K3293" s="182"/>
      <c r="L3293" s="182"/>
      <c r="M3293" s="182"/>
      <c r="N3293" s="182"/>
    </row>
    <row r="3294" spans="1:14" ht="15.75" customHeight="1" x14ac:dyDescent="0.3">
      <c r="A3294" s="34">
        <v>3367</v>
      </c>
      <c r="B3294" s="34">
        <v>123</v>
      </c>
      <c r="C3294" s="34" t="s">
        <v>514</v>
      </c>
      <c r="D3294" s="34">
        <v>13</v>
      </c>
      <c r="E3294" s="179">
        <v>43587</v>
      </c>
      <c r="F3294" s="34">
        <v>5241</v>
      </c>
      <c r="G3294" s="34">
        <v>6720</v>
      </c>
      <c r="H3294" s="180">
        <v>6397</v>
      </c>
      <c r="I3294" s="34"/>
      <c r="J3294" s="34" t="s">
        <v>13</v>
      </c>
      <c r="K3294" s="182"/>
      <c r="L3294" s="182"/>
      <c r="M3294" s="182"/>
      <c r="N3294" s="182"/>
    </row>
    <row r="3295" spans="1:14" ht="15.75" customHeight="1" x14ac:dyDescent="0.3">
      <c r="A3295" s="34">
        <v>3368</v>
      </c>
      <c r="B3295" s="34">
        <v>124</v>
      </c>
      <c r="C3295" s="34" t="s">
        <v>514</v>
      </c>
      <c r="D3295" s="34">
        <v>13</v>
      </c>
      <c r="E3295" s="179">
        <v>43587</v>
      </c>
      <c r="F3295" s="34">
        <v>5265</v>
      </c>
      <c r="G3295" s="34">
        <v>6582</v>
      </c>
      <c r="H3295" s="180">
        <v>6308</v>
      </c>
      <c r="I3295" s="34"/>
      <c r="J3295" s="34"/>
      <c r="K3295" s="182"/>
      <c r="L3295" s="182"/>
      <c r="M3295" s="182"/>
      <c r="N3295" s="182"/>
    </row>
    <row r="3296" spans="1:14" ht="15.75" customHeight="1" x14ac:dyDescent="0.3">
      <c r="A3296" s="34">
        <v>3369</v>
      </c>
      <c r="B3296" s="34">
        <v>125</v>
      </c>
      <c r="C3296" s="34" t="s">
        <v>515</v>
      </c>
      <c r="D3296" s="34">
        <v>13</v>
      </c>
      <c r="E3296" s="179">
        <v>43587</v>
      </c>
      <c r="F3296" s="34">
        <v>5217</v>
      </c>
      <c r="G3296" s="34">
        <v>9089</v>
      </c>
      <c r="H3296" s="180">
        <v>8190</v>
      </c>
      <c r="I3296" s="34"/>
      <c r="J3296" s="34" t="s">
        <v>13</v>
      </c>
      <c r="K3296" s="182"/>
      <c r="L3296" s="182"/>
      <c r="M3296" s="182"/>
      <c r="N3296" s="182"/>
    </row>
    <row r="3297" spans="1:14" ht="15.75" customHeight="1" x14ac:dyDescent="0.3">
      <c r="A3297" s="34">
        <v>3370</v>
      </c>
      <c r="B3297" s="34">
        <v>126</v>
      </c>
      <c r="C3297" s="34" t="s">
        <v>515</v>
      </c>
      <c r="D3297" s="34">
        <v>13</v>
      </c>
      <c r="E3297" s="179">
        <v>43587</v>
      </c>
      <c r="F3297" s="34">
        <v>5232</v>
      </c>
      <c r="G3297" s="34">
        <v>9136</v>
      </c>
      <c r="H3297" s="180">
        <v>8188</v>
      </c>
      <c r="I3297" s="34"/>
      <c r="J3297" s="34"/>
      <c r="K3297" s="182"/>
      <c r="L3297" s="182"/>
      <c r="M3297" s="182"/>
      <c r="N3297" s="182"/>
    </row>
    <row r="3298" spans="1:14" ht="15.75" customHeight="1" x14ac:dyDescent="0.3">
      <c r="A3298" s="34">
        <v>3371</v>
      </c>
      <c r="B3298" s="34">
        <v>127</v>
      </c>
      <c r="C3298" s="34" t="s">
        <v>516</v>
      </c>
      <c r="D3298" s="34">
        <v>13</v>
      </c>
      <c r="E3298" s="179">
        <v>43587</v>
      </c>
      <c r="F3298" s="34">
        <v>5247</v>
      </c>
      <c r="G3298" s="34">
        <v>9188</v>
      </c>
      <c r="H3298" s="180">
        <v>7969</v>
      </c>
      <c r="I3298" s="34"/>
      <c r="J3298" s="34" t="s">
        <v>377</v>
      </c>
      <c r="K3298" s="182"/>
      <c r="L3298" s="182"/>
      <c r="M3298" s="182"/>
      <c r="N3298" s="182"/>
    </row>
    <row r="3299" spans="1:14" ht="15.75" customHeight="1" x14ac:dyDescent="0.3">
      <c r="A3299" s="34">
        <v>3372</v>
      </c>
      <c r="B3299" s="34">
        <v>128</v>
      </c>
      <c r="C3299" s="34" t="s">
        <v>516</v>
      </c>
      <c r="D3299" s="34">
        <v>13</v>
      </c>
      <c r="E3299" s="179">
        <v>43587</v>
      </c>
      <c r="F3299" s="34">
        <v>5213</v>
      </c>
      <c r="G3299" s="34">
        <v>9048</v>
      </c>
      <c r="H3299" s="180">
        <v>7789</v>
      </c>
      <c r="I3299" s="34"/>
      <c r="J3299" s="34"/>
      <c r="K3299" s="182"/>
      <c r="L3299" s="182"/>
      <c r="M3299" s="182"/>
      <c r="N3299" s="182"/>
    </row>
    <row r="3300" spans="1:14" ht="15.75" customHeight="1" x14ac:dyDescent="0.3">
      <c r="A3300" s="34">
        <v>3373</v>
      </c>
      <c r="B3300" s="34">
        <v>129</v>
      </c>
      <c r="C3300" s="34" t="s">
        <v>520</v>
      </c>
      <c r="D3300" s="34">
        <v>13</v>
      </c>
      <c r="E3300" s="179">
        <v>43587</v>
      </c>
      <c r="F3300" s="34">
        <v>5238</v>
      </c>
      <c r="G3300" s="34">
        <v>8563</v>
      </c>
      <c r="H3300" s="180">
        <v>7661</v>
      </c>
      <c r="I3300" s="34"/>
      <c r="J3300" s="34" t="s">
        <v>13</v>
      </c>
      <c r="K3300" s="182"/>
      <c r="L3300" s="182"/>
      <c r="M3300" s="182"/>
      <c r="N3300" s="182"/>
    </row>
    <row r="3301" spans="1:14" ht="15.75" customHeight="1" x14ac:dyDescent="0.3">
      <c r="A3301" s="34">
        <v>3374</v>
      </c>
      <c r="B3301" s="34">
        <v>130</v>
      </c>
      <c r="C3301" s="34" t="s">
        <v>520</v>
      </c>
      <c r="D3301" s="34">
        <v>13</v>
      </c>
      <c r="E3301" s="179">
        <v>43587</v>
      </c>
      <c r="F3301" s="34">
        <v>5212</v>
      </c>
      <c r="G3301" s="34">
        <v>8832</v>
      </c>
      <c r="H3301" s="180">
        <v>7822</v>
      </c>
      <c r="I3301" s="34"/>
      <c r="J3301" s="34"/>
      <c r="K3301" s="182"/>
      <c r="L3301" s="182"/>
      <c r="M3301" s="182"/>
      <c r="N3301" s="182"/>
    </row>
    <row r="3302" spans="1:14" ht="15.75" customHeight="1" x14ac:dyDescent="0.3">
      <c r="A3302" s="34">
        <v>3375</v>
      </c>
      <c r="B3302" s="34">
        <v>131</v>
      </c>
      <c r="C3302" s="34" t="s">
        <v>521</v>
      </c>
      <c r="D3302" s="34">
        <v>13</v>
      </c>
      <c r="E3302" s="179">
        <v>43587</v>
      </c>
      <c r="F3302" s="34">
        <v>5209</v>
      </c>
      <c r="G3302" s="34">
        <v>7314</v>
      </c>
      <c r="H3302" s="180">
        <v>6835</v>
      </c>
      <c r="I3302" s="34"/>
      <c r="J3302" s="34" t="s">
        <v>13</v>
      </c>
      <c r="K3302" s="182"/>
      <c r="L3302" s="182"/>
      <c r="M3302" s="182"/>
      <c r="N3302" s="182"/>
    </row>
    <row r="3303" spans="1:14" ht="15.75" customHeight="1" x14ac:dyDescent="0.3">
      <c r="A3303" s="34">
        <v>3376</v>
      </c>
      <c r="B3303" s="34">
        <v>132</v>
      </c>
      <c r="C3303" s="34" t="s">
        <v>521</v>
      </c>
      <c r="D3303" s="34">
        <v>13</v>
      </c>
      <c r="E3303" s="179">
        <v>43587</v>
      </c>
      <c r="F3303" s="34">
        <v>5233</v>
      </c>
      <c r="G3303" s="34">
        <v>7174</v>
      </c>
      <c r="H3303" s="180">
        <v>6721</v>
      </c>
      <c r="I3303" s="34"/>
      <c r="J3303" s="34"/>
      <c r="K3303" s="182"/>
      <c r="L3303" s="182"/>
      <c r="M3303" s="182"/>
      <c r="N3303" s="182"/>
    </row>
    <row r="3304" spans="1:14" ht="15.75" customHeight="1" x14ac:dyDescent="0.3">
      <c r="A3304" s="34">
        <v>3377</v>
      </c>
      <c r="B3304" s="34">
        <v>133</v>
      </c>
      <c r="C3304" s="34" t="s">
        <v>523</v>
      </c>
      <c r="D3304" s="34">
        <v>13</v>
      </c>
      <c r="E3304" s="179">
        <v>43587</v>
      </c>
      <c r="F3304" s="34">
        <v>5286</v>
      </c>
      <c r="G3304" s="34">
        <v>9000</v>
      </c>
      <c r="H3304" s="180">
        <v>7975</v>
      </c>
      <c r="I3304" s="34"/>
      <c r="J3304" s="34" t="s">
        <v>377</v>
      </c>
      <c r="K3304" s="182"/>
      <c r="L3304" s="182"/>
      <c r="M3304" s="182"/>
      <c r="N3304" s="182"/>
    </row>
    <row r="3305" spans="1:14" ht="15.75" customHeight="1" x14ac:dyDescent="0.3">
      <c r="A3305" s="34">
        <v>3378</v>
      </c>
      <c r="B3305" s="34">
        <v>134</v>
      </c>
      <c r="C3305" s="34" t="s">
        <v>523</v>
      </c>
      <c r="D3305" s="34">
        <v>13</v>
      </c>
      <c r="E3305" s="179">
        <v>43587</v>
      </c>
      <c r="F3305" s="34">
        <v>5220</v>
      </c>
      <c r="G3305" s="34">
        <v>9365</v>
      </c>
      <c r="H3305" s="180">
        <v>8151</v>
      </c>
      <c r="I3305" s="34"/>
      <c r="J3305" s="34"/>
      <c r="K3305" s="182"/>
      <c r="L3305" s="182"/>
      <c r="M3305" s="182"/>
      <c r="N3305" s="182"/>
    </row>
    <row r="3306" spans="1:14" ht="15.75" customHeight="1" x14ac:dyDescent="0.3">
      <c r="A3306" s="34">
        <v>3379</v>
      </c>
      <c r="B3306" s="34">
        <v>135</v>
      </c>
      <c r="C3306" s="34" t="s">
        <v>524</v>
      </c>
      <c r="D3306" s="34">
        <v>13</v>
      </c>
      <c r="E3306" s="179">
        <v>43587</v>
      </c>
      <c r="F3306" s="34">
        <v>5240</v>
      </c>
      <c r="G3306" s="34">
        <v>7542</v>
      </c>
      <c r="H3306" s="180">
        <v>7086</v>
      </c>
      <c r="I3306" s="34"/>
      <c r="J3306" s="34" t="s">
        <v>13</v>
      </c>
      <c r="K3306" s="182"/>
      <c r="L3306" s="182"/>
      <c r="M3306" s="182"/>
      <c r="N3306" s="182"/>
    </row>
    <row r="3307" spans="1:14" ht="15.75" customHeight="1" x14ac:dyDescent="0.3">
      <c r="A3307" s="34">
        <v>3380</v>
      </c>
      <c r="B3307" s="34">
        <v>136</v>
      </c>
      <c r="C3307" s="34" t="s">
        <v>524</v>
      </c>
      <c r="D3307" s="34">
        <v>13</v>
      </c>
      <c r="E3307" s="179">
        <v>43587</v>
      </c>
      <c r="F3307" s="34">
        <v>5219</v>
      </c>
      <c r="G3307" s="34">
        <v>7608</v>
      </c>
      <c r="H3307" s="180">
        <v>7132</v>
      </c>
      <c r="I3307" s="34"/>
      <c r="J3307" s="34"/>
      <c r="K3307" s="182"/>
      <c r="L3307" s="182"/>
      <c r="M3307" s="182"/>
      <c r="N3307" s="182"/>
    </row>
    <row r="3308" spans="1:14" ht="15.75" customHeight="1" x14ac:dyDescent="0.3">
      <c r="A3308" s="34">
        <v>3381</v>
      </c>
      <c r="B3308" s="34">
        <v>137</v>
      </c>
      <c r="C3308" s="34" t="s">
        <v>525</v>
      </c>
      <c r="D3308" s="34">
        <v>13</v>
      </c>
      <c r="E3308" s="179">
        <v>43587</v>
      </c>
      <c r="F3308" s="34">
        <v>5220</v>
      </c>
      <c r="G3308" s="34">
        <v>8357</v>
      </c>
      <c r="H3308" s="180">
        <v>7526</v>
      </c>
      <c r="I3308" s="34"/>
      <c r="J3308" s="34" t="s">
        <v>377</v>
      </c>
      <c r="K3308" s="182"/>
      <c r="L3308" s="182"/>
      <c r="M3308" s="182"/>
      <c r="N3308" s="182"/>
    </row>
    <row r="3309" spans="1:14" ht="15.75" customHeight="1" x14ac:dyDescent="0.3">
      <c r="A3309" s="34">
        <v>3382</v>
      </c>
      <c r="B3309" s="34">
        <v>138</v>
      </c>
      <c r="C3309" s="34" t="s">
        <v>525</v>
      </c>
      <c r="D3309" s="34">
        <v>13</v>
      </c>
      <c r="E3309" s="179">
        <v>43587</v>
      </c>
      <c r="F3309" s="34">
        <v>5222</v>
      </c>
      <c r="G3309" s="34">
        <v>8226</v>
      </c>
      <c r="H3309" s="180">
        <v>7466</v>
      </c>
      <c r="I3309" s="34"/>
      <c r="J3309" s="34"/>
      <c r="K3309" s="182"/>
      <c r="L3309" s="182"/>
      <c r="M3309" s="182"/>
      <c r="N3309" s="182"/>
    </row>
    <row r="3310" spans="1:14" ht="15.75" customHeight="1" x14ac:dyDescent="0.3">
      <c r="A3310" s="34">
        <v>3383</v>
      </c>
      <c r="B3310" s="34">
        <v>139</v>
      </c>
      <c r="C3310" s="34" t="s">
        <v>526</v>
      </c>
      <c r="D3310" s="34">
        <v>13</v>
      </c>
      <c r="E3310" s="179">
        <v>43587</v>
      </c>
      <c r="F3310" s="34">
        <v>5218</v>
      </c>
      <c r="G3310" s="34">
        <v>6863</v>
      </c>
      <c r="H3310" s="180">
        <v>6580</v>
      </c>
      <c r="I3310" s="34"/>
      <c r="J3310" s="34" t="s">
        <v>13</v>
      </c>
      <c r="K3310" s="182"/>
      <c r="L3310" s="182"/>
      <c r="M3310" s="182"/>
      <c r="N3310" s="182"/>
    </row>
    <row r="3311" spans="1:14" ht="15.75" customHeight="1" x14ac:dyDescent="0.3">
      <c r="A3311" s="34">
        <v>3384</v>
      </c>
      <c r="B3311" s="34">
        <v>140</v>
      </c>
      <c r="C3311" s="34" t="s">
        <v>526</v>
      </c>
      <c r="D3311" s="34">
        <v>13</v>
      </c>
      <c r="E3311" s="179">
        <v>43587</v>
      </c>
      <c r="F3311" s="34">
        <v>5241</v>
      </c>
      <c r="G3311" s="34">
        <v>6833</v>
      </c>
      <c r="H3311" s="180">
        <v>6559</v>
      </c>
      <c r="I3311" s="34"/>
      <c r="J3311" s="34"/>
      <c r="K3311" s="182"/>
      <c r="L3311" s="182"/>
      <c r="M3311" s="182"/>
      <c r="N3311" s="182"/>
    </row>
    <row r="3312" spans="1:14" ht="15.75" customHeight="1" x14ac:dyDescent="0.3">
      <c r="A3312" s="34">
        <v>3385</v>
      </c>
      <c r="B3312" s="34">
        <v>141</v>
      </c>
      <c r="C3312" s="34" t="s">
        <v>527</v>
      </c>
      <c r="D3312" s="34">
        <v>13</v>
      </c>
      <c r="E3312" s="179">
        <v>43587</v>
      </c>
      <c r="F3312" s="34">
        <v>5187</v>
      </c>
      <c r="G3312" s="34"/>
      <c r="H3312" s="180"/>
      <c r="I3312" s="34"/>
      <c r="J3312" s="34"/>
      <c r="K3312" s="182"/>
      <c r="L3312" s="182"/>
      <c r="M3312" s="182"/>
      <c r="N3312" s="182"/>
    </row>
    <row r="3313" spans="1:14" ht="15.75" customHeight="1" x14ac:dyDescent="0.3">
      <c r="A3313" s="34">
        <v>3386</v>
      </c>
      <c r="B3313" s="34">
        <v>142</v>
      </c>
      <c r="C3313" s="34" t="s">
        <v>527</v>
      </c>
      <c r="D3313" s="34">
        <v>13</v>
      </c>
      <c r="E3313" s="179">
        <v>43587</v>
      </c>
      <c r="F3313" s="34">
        <v>5229</v>
      </c>
      <c r="G3313" s="34"/>
      <c r="H3313" s="180"/>
      <c r="I3313" s="34"/>
      <c r="J3313" s="34"/>
      <c r="K3313" s="182"/>
      <c r="L3313" s="182"/>
      <c r="M3313" s="182"/>
      <c r="N3313" s="182"/>
    </row>
    <row r="3314" spans="1:14" ht="15.75" customHeight="1" x14ac:dyDescent="0.3">
      <c r="A3314" s="34">
        <v>3387</v>
      </c>
      <c r="B3314" s="34">
        <v>143</v>
      </c>
      <c r="C3314" s="34" t="s">
        <v>528</v>
      </c>
      <c r="D3314" s="34">
        <v>13</v>
      </c>
      <c r="E3314" s="179">
        <v>43587</v>
      </c>
      <c r="F3314" s="34">
        <v>5229</v>
      </c>
      <c r="G3314" s="34">
        <v>7471</v>
      </c>
      <c r="H3314" s="180">
        <v>7051</v>
      </c>
      <c r="I3314" s="34"/>
      <c r="J3314" s="34" t="s">
        <v>13</v>
      </c>
      <c r="K3314" s="182"/>
      <c r="L3314" s="182"/>
      <c r="M3314" s="182"/>
      <c r="N3314" s="182"/>
    </row>
    <row r="3315" spans="1:14" ht="15.75" customHeight="1" x14ac:dyDescent="0.3">
      <c r="A3315" s="34">
        <v>3388</v>
      </c>
      <c r="B3315" s="34">
        <v>144</v>
      </c>
      <c r="C3315" s="34" t="s">
        <v>528</v>
      </c>
      <c r="D3315" s="34">
        <v>13</v>
      </c>
      <c r="E3315" s="179">
        <v>43587</v>
      </c>
      <c r="F3315" s="34">
        <v>5238</v>
      </c>
      <c r="G3315" s="34">
        <v>7417</v>
      </c>
      <c r="H3315" s="180">
        <v>7004</v>
      </c>
      <c r="I3315" s="34"/>
      <c r="J3315" s="34"/>
      <c r="K3315" s="182"/>
      <c r="L3315" s="182"/>
      <c r="M3315" s="182"/>
      <c r="N3315" s="182"/>
    </row>
    <row r="3316" spans="1:14" ht="15.75" customHeight="1" x14ac:dyDescent="0.3">
      <c r="A3316" s="34">
        <v>3389</v>
      </c>
      <c r="B3316" s="34">
        <v>145</v>
      </c>
      <c r="C3316" s="34" t="s">
        <v>532</v>
      </c>
      <c r="D3316" s="34">
        <v>13</v>
      </c>
      <c r="E3316" s="179">
        <v>43587</v>
      </c>
      <c r="F3316" s="34">
        <v>5181</v>
      </c>
      <c r="G3316" s="34">
        <v>6899</v>
      </c>
      <c r="H3316" s="180">
        <v>6405</v>
      </c>
      <c r="I3316" s="34"/>
      <c r="J3316" s="34" t="s">
        <v>377</v>
      </c>
      <c r="K3316" s="182"/>
      <c r="L3316" s="182"/>
      <c r="M3316" s="182"/>
      <c r="N3316" s="182"/>
    </row>
    <row r="3317" spans="1:14" ht="15.75" customHeight="1" x14ac:dyDescent="0.3">
      <c r="A3317" s="34">
        <v>3390</v>
      </c>
      <c r="B3317" s="34">
        <v>146</v>
      </c>
      <c r="C3317" s="34" t="s">
        <v>532</v>
      </c>
      <c r="D3317" s="34">
        <v>13</v>
      </c>
      <c r="E3317" s="179">
        <v>43587</v>
      </c>
      <c r="F3317" s="34">
        <v>5179</v>
      </c>
      <c r="G3317" s="34">
        <v>7007</v>
      </c>
      <c r="H3317" s="180">
        <v>6478</v>
      </c>
      <c r="I3317" s="34"/>
      <c r="J3317" s="34"/>
      <c r="K3317" s="182"/>
      <c r="L3317" s="182"/>
      <c r="M3317" s="182"/>
      <c r="N3317" s="182"/>
    </row>
    <row r="3318" spans="1:14" ht="15.75" customHeight="1" x14ac:dyDescent="0.3">
      <c r="A3318" s="34">
        <v>3391</v>
      </c>
      <c r="B3318" s="34">
        <v>147</v>
      </c>
      <c r="C3318" s="34" t="s">
        <v>534</v>
      </c>
      <c r="D3318" s="34">
        <v>13</v>
      </c>
      <c r="E3318" s="179">
        <v>43587</v>
      </c>
      <c r="F3318" s="34">
        <v>5265</v>
      </c>
      <c r="G3318" s="34">
        <v>9435</v>
      </c>
      <c r="H3318" s="180">
        <v>8002</v>
      </c>
      <c r="I3318" s="34"/>
      <c r="J3318" s="34" t="s">
        <v>497</v>
      </c>
      <c r="K3318" s="182"/>
      <c r="L3318" s="182"/>
      <c r="M3318" s="182"/>
      <c r="N3318" s="182"/>
    </row>
    <row r="3319" spans="1:14" ht="15.75" customHeight="1" x14ac:dyDescent="0.3">
      <c r="A3319" s="34">
        <v>3392</v>
      </c>
      <c r="B3319" s="34">
        <v>148</v>
      </c>
      <c r="C3319" s="34" t="s">
        <v>534</v>
      </c>
      <c r="D3319" s="34">
        <v>13</v>
      </c>
      <c r="E3319" s="179">
        <v>43587</v>
      </c>
      <c r="F3319" s="34">
        <v>5186</v>
      </c>
      <c r="G3319" s="34">
        <v>9164</v>
      </c>
      <c r="H3319" s="180">
        <v>7837</v>
      </c>
      <c r="I3319" s="34"/>
      <c r="J3319" s="34"/>
      <c r="K3319" s="182"/>
      <c r="L3319" s="182"/>
      <c r="M3319" s="182"/>
      <c r="N3319" s="182"/>
    </row>
    <row r="3320" spans="1:14" ht="15.75" customHeight="1" x14ac:dyDescent="0.3">
      <c r="A3320" s="34">
        <v>3393</v>
      </c>
      <c r="B3320" s="34">
        <v>149</v>
      </c>
      <c r="C3320" s="34" t="s">
        <v>536</v>
      </c>
      <c r="D3320" s="34">
        <v>13</v>
      </c>
      <c r="E3320" s="179">
        <v>43587</v>
      </c>
      <c r="F3320" s="34">
        <v>5222</v>
      </c>
      <c r="G3320" s="34">
        <v>8544</v>
      </c>
      <c r="H3320" s="180">
        <v>7690</v>
      </c>
      <c r="I3320" s="34"/>
      <c r="J3320" s="34" t="s">
        <v>407</v>
      </c>
      <c r="K3320" s="182"/>
      <c r="L3320" s="182"/>
      <c r="M3320" s="182"/>
      <c r="N3320" s="182"/>
    </row>
    <row r="3321" spans="1:14" ht="15.75" customHeight="1" x14ac:dyDescent="0.3">
      <c r="A3321" s="34">
        <v>3394</v>
      </c>
      <c r="B3321" s="34">
        <v>150</v>
      </c>
      <c r="C3321" s="34" t="s">
        <v>536</v>
      </c>
      <c r="D3321" s="34">
        <v>13</v>
      </c>
      <c r="E3321" s="179">
        <v>43587</v>
      </c>
      <c r="F3321" s="34">
        <v>5188</v>
      </c>
      <c r="G3321" s="34">
        <v>8411</v>
      </c>
      <c r="H3321" s="180">
        <v>7589</v>
      </c>
      <c r="I3321" s="34"/>
      <c r="J3321" s="34"/>
      <c r="K3321" s="182"/>
      <c r="L3321" s="182"/>
      <c r="M3321" s="182"/>
      <c r="N3321" s="182"/>
    </row>
    <row r="3322" spans="1:14" ht="15.75" customHeight="1" x14ac:dyDescent="0.3">
      <c r="A3322" s="34">
        <v>3395</v>
      </c>
      <c r="B3322" s="34">
        <v>151</v>
      </c>
      <c r="C3322" s="34" t="s">
        <v>538</v>
      </c>
      <c r="D3322" s="34">
        <v>13</v>
      </c>
      <c r="E3322" s="179">
        <v>43587</v>
      </c>
      <c r="F3322" s="34">
        <v>5221</v>
      </c>
      <c r="G3322" s="34">
        <v>6759</v>
      </c>
      <c r="H3322" s="180">
        <v>6456</v>
      </c>
      <c r="I3322" s="34"/>
      <c r="J3322" s="34" t="s">
        <v>13</v>
      </c>
      <c r="K3322" s="182"/>
      <c r="L3322" s="182"/>
      <c r="M3322" s="182"/>
      <c r="N3322" s="182"/>
    </row>
    <row r="3323" spans="1:14" ht="15.75" customHeight="1" x14ac:dyDescent="0.3">
      <c r="A3323" s="34">
        <v>3396</v>
      </c>
      <c r="B3323" s="34">
        <v>152</v>
      </c>
      <c r="C3323" s="34" t="s">
        <v>538</v>
      </c>
      <c r="D3323" s="34">
        <v>13</v>
      </c>
      <c r="E3323" s="179">
        <v>43587</v>
      </c>
      <c r="F3323" s="34">
        <v>5292</v>
      </c>
      <c r="G3323" s="34">
        <v>6653</v>
      </c>
      <c r="H3323" s="180">
        <v>6380</v>
      </c>
      <c r="I3323" s="34"/>
      <c r="J3323" s="34"/>
      <c r="K3323" s="182"/>
      <c r="L3323" s="182"/>
      <c r="M3323" s="182"/>
      <c r="N3323" s="182"/>
    </row>
    <row r="3324" spans="1:14" ht="15.75" customHeight="1" x14ac:dyDescent="0.3">
      <c r="A3324" s="34">
        <v>3397</v>
      </c>
      <c r="B3324" s="34">
        <v>153</v>
      </c>
      <c r="C3324" s="34" t="s">
        <v>540</v>
      </c>
      <c r="D3324" s="34">
        <v>13</v>
      </c>
      <c r="E3324" s="179">
        <v>43587</v>
      </c>
      <c r="F3324" s="34">
        <v>5238</v>
      </c>
      <c r="G3324" s="34">
        <v>8800</v>
      </c>
      <c r="H3324" s="180">
        <v>7746</v>
      </c>
      <c r="I3324" s="34"/>
      <c r="J3324" s="34" t="s">
        <v>377</v>
      </c>
      <c r="K3324" s="182"/>
      <c r="L3324" s="182"/>
      <c r="M3324" s="182"/>
      <c r="N3324" s="182"/>
    </row>
    <row r="3325" spans="1:14" ht="15.75" customHeight="1" x14ac:dyDescent="0.3">
      <c r="A3325" s="34">
        <v>3398</v>
      </c>
      <c r="B3325" s="34">
        <v>154</v>
      </c>
      <c r="C3325" s="34" t="s">
        <v>540</v>
      </c>
      <c r="D3325" s="34">
        <v>13</v>
      </c>
      <c r="E3325" s="179">
        <v>43587</v>
      </c>
      <c r="F3325" s="34">
        <v>5194</v>
      </c>
      <c r="G3325" s="34">
        <v>8957</v>
      </c>
      <c r="H3325" s="180">
        <v>7864</v>
      </c>
      <c r="I3325" s="34"/>
      <c r="J3325" s="34"/>
      <c r="K3325" s="182"/>
      <c r="L3325" s="182"/>
      <c r="M3325" s="182"/>
      <c r="N3325" s="182"/>
    </row>
    <row r="3326" spans="1:14" ht="15.75" customHeight="1" x14ac:dyDescent="0.3">
      <c r="A3326" s="34">
        <v>3399</v>
      </c>
      <c r="B3326" s="34">
        <v>155</v>
      </c>
      <c r="C3326" s="34" t="s">
        <v>541</v>
      </c>
      <c r="D3326" s="34">
        <v>13</v>
      </c>
      <c r="E3326" s="179">
        <v>43587</v>
      </c>
      <c r="F3326" s="34">
        <v>5181</v>
      </c>
      <c r="G3326" s="34">
        <v>8454</v>
      </c>
      <c r="H3326" s="180">
        <v>7470</v>
      </c>
      <c r="I3326" s="34"/>
      <c r="J3326" s="34" t="s">
        <v>474</v>
      </c>
      <c r="K3326" s="182"/>
      <c r="L3326" s="182"/>
      <c r="M3326" s="182"/>
      <c r="N3326" s="182"/>
    </row>
    <row r="3327" spans="1:14" ht="15.75" customHeight="1" x14ac:dyDescent="0.3">
      <c r="A3327" s="34">
        <v>3400</v>
      </c>
      <c r="B3327" s="34">
        <v>156</v>
      </c>
      <c r="C3327" s="34" t="s">
        <v>541</v>
      </c>
      <c r="D3327" s="34">
        <v>13</v>
      </c>
      <c r="E3327" s="179">
        <v>43587</v>
      </c>
      <c r="F3327" s="34">
        <v>5171</v>
      </c>
      <c r="G3327" s="34">
        <v>8419</v>
      </c>
      <c r="H3327" s="180">
        <v>7403</v>
      </c>
      <c r="I3327" s="34"/>
      <c r="J3327" s="34"/>
      <c r="K3327" s="182"/>
      <c r="L3327" s="182"/>
      <c r="M3327" s="182"/>
      <c r="N3327" s="182"/>
    </row>
    <row r="3328" spans="1:14" ht="15.75" customHeight="1" x14ac:dyDescent="0.3">
      <c r="A3328" s="34">
        <v>3401</v>
      </c>
      <c r="B3328" s="34">
        <v>157</v>
      </c>
      <c r="C3328" s="34" t="s">
        <v>542</v>
      </c>
      <c r="D3328" s="34">
        <v>13</v>
      </c>
      <c r="E3328" s="179">
        <v>43587</v>
      </c>
      <c r="F3328" s="34">
        <v>5319</v>
      </c>
      <c r="G3328" s="34">
        <v>8570</v>
      </c>
      <c r="H3328" s="180">
        <v>7746</v>
      </c>
      <c r="I3328" s="34"/>
      <c r="J3328" s="34" t="s">
        <v>474</v>
      </c>
      <c r="K3328" s="182"/>
      <c r="L3328" s="182"/>
      <c r="M3328" s="182"/>
      <c r="N3328" s="182"/>
    </row>
    <row r="3329" spans="1:14" ht="15.75" customHeight="1" x14ac:dyDescent="0.3">
      <c r="A3329" s="34">
        <v>3402</v>
      </c>
      <c r="B3329" s="34">
        <v>158</v>
      </c>
      <c r="C3329" s="34" t="s">
        <v>542</v>
      </c>
      <c r="D3329" s="34">
        <v>13</v>
      </c>
      <c r="E3329" s="179">
        <v>43587</v>
      </c>
      <c r="F3329" s="34">
        <v>5219</v>
      </c>
      <c r="G3329" s="34">
        <v>8430</v>
      </c>
      <c r="H3329" s="180">
        <v>7607</v>
      </c>
      <c r="I3329" s="34"/>
      <c r="J3329" s="34"/>
      <c r="K3329" s="182"/>
      <c r="L3329" s="182"/>
      <c r="M3329" s="182"/>
      <c r="N3329" s="182"/>
    </row>
    <row r="3330" spans="1:14" ht="15.75" customHeight="1" x14ac:dyDescent="0.3">
      <c r="A3330" s="34">
        <v>3403</v>
      </c>
      <c r="B3330" s="34">
        <v>159</v>
      </c>
      <c r="C3330" s="34" t="s">
        <v>543</v>
      </c>
      <c r="D3330" s="34">
        <v>13</v>
      </c>
      <c r="E3330" s="179">
        <v>43587</v>
      </c>
      <c r="F3330" s="34">
        <v>5300</v>
      </c>
      <c r="G3330" s="34"/>
      <c r="H3330" s="180"/>
      <c r="I3330" s="34"/>
      <c r="J3330" s="34" t="s">
        <v>497</v>
      </c>
      <c r="K3330" s="182"/>
      <c r="L3330" s="182"/>
      <c r="M3330" s="182"/>
      <c r="N3330" s="182"/>
    </row>
    <row r="3331" spans="1:14" ht="15.75" customHeight="1" x14ac:dyDescent="0.3">
      <c r="A3331" s="34">
        <v>3404</v>
      </c>
      <c r="B3331" s="34">
        <v>160</v>
      </c>
      <c r="C3331" s="34" t="s">
        <v>543</v>
      </c>
      <c r="D3331" s="34">
        <v>13</v>
      </c>
      <c r="E3331" s="179">
        <v>43587</v>
      </c>
      <c r="F3331" s="34">
        <v>5234</v>
      </c>
      <c r="G3331" s="34"/>
      <c r="H3331" s="180"/>
      <c r="I3331" s="34"/>
      <c r="J3331" s="34"/>
      <c r="K3331" s="182"/>
      <c r="L3331" s="182"/>
      <c r="M3331" s="182"/>
      <c r="N3331" s="182"/>
    </row>
    <row r="3332" spans="1:14" ht="15.75" customHeight="1" x14ac:dyDescent="0.3">
      <c r="A3332" s="34">
        <v>3405</v>
      </c>
      <c r="B3332" s="34">
        <v>161</v>
      </c>
      <c r="C3332" s="34" t="s">
        <v>544</v>
      </c>
      <c r="D3332" s="34">
        <v>13</v>
      </c>
      <c r="E3332" s="179">
        <v>43587</v>
      </c>
      <c r="F3332" s="34">
        <v>5264</v>
      </c>
      <c r="G3332" s="34">
        <v>8475</v>
      </c>
      <c r="H3332" s="180">
        <v>7603</v>
      </c>
      <c r="I3332" s="34"/>
      <c r="J3332" s="34" t="s">
        <v>13</v>
      </c>
      <c r="K3332" s="182"/>
      <c r="L3332" s="182"/>
      <c r="M3332" s="182"/>
      <c r="N3332" s="182"/>
    </row>
    <row r="3333" spans="1:14" ht="15.75" customHeight="1" x14ac:dyDescent="0.3">
      <c r="A3333" s="34">
        <v>3406</v>
      </c>
      <c r="B3333" s="34">
        <v>162</v>
      </c>
      <c r="C3333" s="34" t="s">
        <v>544</v>
      </c>
      <c r="D3333" s="34">
        <v>13</v>
      </c>
      <c r="E3333" s="179">
        <v>43587</v>
      </c>
      <c r="F3333" s="34">
        <v>5232</v>
      </c>
      <c r="G3333" s="34">
        <v>8358</v>
      </c>
      <c r="H3333" s="180">
        <v>7523</v>
      </c>
      <c r="I3333" s="34"/>
      <c r="J3333" s="34"/>
      <c r="K3333" s="182"/>
      <c r="L3333" s="182"/>
      <c r="M3333" s="182"/>
      <c r="N3333" s="182"/>
    </row>
    <row r="3334" spans="1:14" ht="15.75" customHeight="1" x14ac:dyDescent="0.3">
      <c r="A3334" s="34">
        <v>3407</v>
      </c>
      <c r="B3334" s="34">
        <v>163</v>
      </c>
      <c r="C3334" s="34" t="s">
        <v>552</v>
      </c>
      <c r="D3334" s="34">
        <v>13</v>
      </c>
      <c r="E3334" s="179">
        <v>43587</v>
      </c>
      <c r="F3334" s="34">
        <v>5193</v>
      </c>
      <c r="G3334" s="34">
        <v>7164</v>
      </c>
      <c r="H3334" s="180">
        <v>6826</v>
      </c>
      <c r="I3334" s="34"/>
      <c r="J3334" s="34" t="s">
        <v>497</v>
      </c>
      <c r="K3334" s="182"/>
      <c r="L3334" s="182"/>
      <c r="M3334" s="182"/>
      <c r="N3334" s="182"/>
    </row>
    <row r="3335" spans="1:14" ht="15.75" customHeight="1" x14ac:dyDescent="0.3">
      <c r="A3335" s="34">
        <v>3408</v>
      </c>
      <c r="B3335" s="34">
        <v>164</v>
      </c>
      <c r="C3335" s="34" t="s">
        <v>552</v>
      </c>
      <c r="D3335" s="34">
        <v>13</v>
      </c>
      <c r="E3335" s="179">
        <v>43587</v>
      </c>
      <c r="F3335" s="34">
        <v>5245</v>
      </c>
      <c r="G3335" s="34">
        <v>7204</v>
      </c>
      <c r="H3335" s="180">
        <v>6865</v>
      </c>
      <c r="I3335" s="34"/>
      <c r="J3335" s="34"/>
      <c r="K3335" s="182"/>
      <c r="L3335" s="182"/>
      <c r="M3335" s="182"/>
      <c r="N3335" s="182"/>
    </row>
    <row r="3336" spans="1:14" ht="15.75" customHeight="1" x14ac:dyDescent="0.3">
      <c r="A3336" s="34">
        <v>3409</v>
      </c>
      <c r="B3336" s="34">
        <v>165</v>
      </c>
      <c r="C3336" s="34" t="s">
        <v>555</v>
      </c>
      <c r="D3336" s="34">
        <v>13</v>
      </c>
      <c r="E3336" s="179">
        <v>43587</v>
      </c>
      <c r="F3336" s="34">
        <v>5226</v>
      </c>
      <c r="G3336" s="34">
        <v>7710</v>
      </c>
      <c r="H3336" s="180">
        <v>6926</v>
      </c>
      <c r="I3336" s="34"/>
      <c r="J3336" s="34" t="s">
        <v>497</v>
      </c>
      <c r="K3336" s="182"/>
      <c r="L3336" s="182"/>
      <c r="M3336" s="182"/>
      <c r="N3336" s="182"/>
    </row>
    <row r="3337" spans="1:14" ht="15.75" customHeight="1" x14ac:dyDescent="0.3">
      <c r="A3337" s="34">
        <v>3410</v>
      </c>
      <c r="B3337" s="34">
        <v>166</v>
      </c>
      <c r="C3337" s="34" t="s">
        <v>555</v>
      </c>
      <c r="D3337" s="34">
        <v>13</v>
      </c>
      <c r="E3337" s="179">
        <v>43587</v>
      </c>
      <c r="F3337" s="34">
        <v>5252</v>
      </c>
      <c r="G3337" s="34">
        <v>7745</v>
      </c>
      <c r="H3337" s="180">
        <v>6945</v>
      </c>
      <c r="I3337" s="34"/>
      <c r="J3337" s="34"/>
      <c r="K3337" s="182"/>
      <c r="L3337" s="182"/>
      <c r="M3337" s="182"/>
      <c r="N3337" s="182"/>
    </row>
    <row r="3338" spans="1:14" ht="15.75" customHeight="1" x14ac:dyDescent="0.3">
      <c r="A3338" s="34">
        <v>3411</v>
      </c>
      <c r="B3338" s="34">
        <v>167</v>
      </c>
      <c r="C3338" s="34" t="s">
        <v>557</v>
      </c>
      <c r="D3338" s="34">
        <v>13</v>
      </c>
      <c r="E3338" s="179">
        <v>43587</v>
      </c>
      <c r="F3338" s="34">
        <v>5280</v>
      </c>
      <c r="G3338" s="34">
        <v>9893</v>
      </c>
      <c r="H3338" s="180">
        <v>8288</v>
      </c>
      <c r="I3338" s="34"/>
      <c r="J3338" s="34" t="s">
        <v>497</v>
      </c>
      <c r="K3338" s="182"/>
      <c r="L3338" s="182"/>
      <c r="M3338" s="182"/>
      <c r="N3338" s="182"/>
    </row>
    <row r="3339" spans="1:14" ht="15.75" customHeight="1" x14ac:dyDescent="0.3">
      <c r="A3339" s="34">
        <v>3412</v>
      </c>
      <c r="B3339" s="34">
        <v>168</v>
      </c>
      <c r="C3339" s="34" t="s">
        <v>557</v>
      </c>
      <c r="D3339" s="34">
        <v>13</v>
      </c>
      <c r="E3339" s="179">
        <v>43587</v>
      </c>
      <c r="F3339" s="34">
        <v>5212</v>
      </c>
      <c r="G3339" s="34">
        <v>9605</v>
      </c>
      <c r="H3339" s="180">
        <v>8013</v>
      </c>
      <c r="I3339" s="34"/>
      <c r="J3339" s="34"/>
      <c r="K3339" s="182"/>
      <c r="L3339" s="182"/>
      <c r="M3339" s="182"/>
      <c r="N3339" s="182"/>
    </row>
    <row r="3340" spans="1:14" ht="15.75" customHeight="1" x14ac:dyDescent="0.3">
      <c r="A3340" s="34">
        <v>3413</v>
      </c>
      <c r="B3340" s="34">
        <v>169</v>
      </c>
      <c r="C3340" s="34" t="s">
        <v>558</v>
      </c>
      <c r="D3340" s="34">
        <v>13</v>
      </c>
      <c r="E3340" s="179">
        <v>43587</v>
      </c>
      <c r="F3340" s="34">
        <v>5223</v>
      </c>
      <c r="G3340" s="34">
        <v>7525</v>
      </c>
      <c r="H3340" s="180">
        <v>6761</v>
      </c>
      <c r="I3340" s="34"/>
      <c r="J3340" s="34" t="s">
        <v>377</v>
      </c>
      <c r="K3340" s="182"/>
      <c r="L3340" s="182"/>
      <c r="M3340" s="182"/>
      <c r="N3340" s="182"/>
    </row>
    <row r="3341" spans="1:14" ht="15.75" customHeight="1" x14ac:dyDescent="0.3">
      <c r="A3341" s="34">
        <v>3414</v>
      </c>
      <c r="B3341" s="34">
        <v>170</v>
      </c>
      <c r="C3341" s="34" t="s">
        <v>558</v>
      </c>
      <c r="D3341" s="34">
        <v>13</v>
      </c>
      <c r="E3341" s="179">
        <v>43587</v>
      </c>
      <c r="F3341" s="34">
        <v>5223</v>
      </c>
      <c r="G3341" s="34">
        <v>7670</v>
      </c>
      <c r="H3341" s="180">
        <v>6850</v>
      </c>
      <c r="I3341" s="34"/>
      <c r="J3341" s="34"/>
      <c r="K3341" s="182"/>
      <c r="L3341" s="182"/>
      <c r="M3341" s="182"/>
      <c r="N3341" s="182"/>
    </row>
    <row r="3342" spans="1:14" ht="15.75" customHeight="1" x14ac:dyDescent="0.3">
      <c r="A3342" s="34">
        <v>3415</v>
      </c>
      <c r="B3342" s="34">
        <v>171</v>
      </c>
      <c r="C3342" s="34" t="s">
        <v>559</v>
      </c>
      <c r="D3342" s="34">
        <v>13</v>
      </c>
      <c r="E3342" s="179">
        <v>43587</v>
      </c>
      <c r="F3342" s="34">
        <v>5259</v>
      </c>
      <c r="G3342" s="34">
        <v>7459</v>
      </c>
      <c r="H3342" s="180">
        <v>6878</v>
      </c>
      <c r="I3342" s="34"/>
      <c r="J3342" s="34" t="s">
        <v>13</v>
      </c>
      <c r="K3342" s="182"/>
      <c r="L3342" s="182"/>
      <c r="M3342" s="182"/>
      <c r="N3342" s="182"/>
    </row>
    <row r="3343" spans="1:14" ht="15.75" customHeight="1" x14ac:dyDescent="0.3">
      <c r="A3343" s="34">
        <v>3416</v>
      </c>
      <c r="B3343" s="34">
        <v>172</v>
      </c>
      <c r="C3343" s="34" t="s">
        <v>559</v>
      </c>
      <c r="D3343" s="34">
        <v>13</v>
      </c>
      <c r="E3343" s="179">
        <v>43587</v>
      </c>
      <c r="F3343" s="34">
        <v>5274</v>
      </c>
      <c r="G3343" s="34">
        <v>7418</v>
      </c>
      <c r="H3343" s="180">
        <v>6847</v>
      </c>
      <c r="I3343" s="34"/>
      <c r="J3343" s="34"/>
      <c r="K3343" s="182"/>
      <c r="L3343" s="182"/>
      <c r="M3343" s="182"/>
      <c r="N3343" s="182"/>
    </row>
    <row r="3344" spans="1:14" ht="15.75" customHeight="1" x14ac:dyDescent="0.3">
      <c r="A3344" s="34">
        <v>3417</v>
      </c>
      <c r="B3344" s="34">
        <v>173</v>
      </c>
      <c r="C3344" s="34" t="s">
        <v>561</v>
      </c>
      <c r="D3344" s="34">
        <v>13</v>
      </c>
      <c r="E3344" s="179">
        <v>43587</v>
      </c>
      <c r="F3344" s="34">
        <v>5227</v>
      </c>
      <c r="G3344" s="34">
        <v>8281</v>
      </c>
      <c r="H3344" s="180">
        <v>7348</v>
      </c>
      <c r="I3344" s="34"/>
      <c r="J3344" s="34" t="s">
        <v>13</v>
      </c>
      <c r="K3344" s="182"/>
      <c r="L3344" s="182"/>
      <c r="M3344" s="182"/>
      <c r="N3344" s="182"/>
    </row>
    <row r="3345" spans="1:14" ht="15.75" customHeight="1" x14ac:dyDescent="0.3">
      <c r="A3345" s="34">
        <v>3418</v>
      </c>
      <c r="B3345" s="34">
        <v>174</v>
      </c>
      <c r="C3345" s="34" t="s">
        <v>561</v>
      </c>
      <c r="D3345" s="34">
        <v>13</v>
      </c>
      <c r="E3345" s="179">
        <v>43587</v>
      </c>
      <c r="F3345" s="34">
        <v>5182</v>
      </c>
      <c r="G3345" s="34">
        <v>7938</v>
      </c>
      <c r="H3345" s="180">
        <v>7310</v>
      </c>
      <c r="I3345" s="34"/>
      <c r="J3345" s="34"/>
      <c r="K3345" s="182"/>
      <c r="L3345" s="182"/>
      <c r="M3345" s="182"/>
      <c r="N3345" s="182"/>
    </row>
    <row r="3346" spans="1:14" ht="15.75" customHeight="1" x14ac:dyDescent="0.3">
      <c r="A3346" s="34">
        <v>3419</v>
      </c>
      <c r="B3346" s="34">
        <v>175</v>
      </c>
      <c r="C3346" s="34" t="s">
        <v>562</v>
      </c>
      <c r="D3346" s="34">
        <v>13</v>
      </c>
      <c r="E3346" s="179">
        <v>43587</v>
      </c>
      <c r="F3346" s="34">
        <v>5280</v>
      </c>
      <c r="G3346" s="34">
        <v>8321</v>
      </c>
      <c r="H3346" s="180">
        <v>7462</v>
      </c>
      <c r="I3346" s="34"/>
      <c r="J3346" s="34" t="s">
        <v>13</v>
      </c>
      <c r="K3346" s="182"/>
      <c r="L3346" s="182"/>
      <c r="M3346" s="182"/>
      <c r="N3346" s="182"/>
    </row>
    <row r="3347" spans="1:14" ht="15.75" customHeight="1" x14ac:dyDescent="0.3">
      <c r="A3347" s="34">
        <v>3420</v>
      </c>
      <c r="B3347" s="34">
        <v>176</v>
      </c>
      <c r="C3347" s="34" t="s">
        <v>562</v>
      </c>
      <c r="D3347" s="34">
        <v>13</v>
      </c>
      <c r="E3347" s="179">
        <v>43587</v>
      </c>
      <c r="F3347" s="34">
        <v>5193</v>
      </c>
      <c r="G3347" s="34">
        <v>8143</v>
      </c>
      <c r="H3347" s="180">
        <v>7287</v>
      </c>
      <c r="I3347" s="34"/>
      <c r="J3347" s="34"/>
      <c r="K3347" s="182"/>
      <c r="L3347" s="182"/>
      <c r="M3347" s="182"/>
      <c r="N3347" s="182"/>
    </row>
    <row r="3348" spans="1:14" ht="15.75" customHeight="1" x14ac:dyDescent="0.3">
      <c r="A3348" s="34">
        <v>3421</v>
      </c>
      <c r="B3348" s="34">
        <v>177</v>
      </c>
      <c r="C3348" s="34" t="s">
        <v>563</v>
      </c>
      <c r="D3348" s="34">
        <v>13</v>
      </c>
      <c r="E3348" s="179">
        <v>43587</v>
      </c>
      <c r="F3348" s="34">
        <v>5259</v>
      </c>
      <c r="G3348" s="34">
        <v>8803</v>
      </c>
      <c r="H3348" s="180">
        <v>7754</v>
      </c>
      <c r="I3348" s="34"/>
      <c r="J3348" s="34" t="s">
        <v>461</v>
      </c>
      <c r="K3348" s="182"/>
      <c r="L3348" s="182"/>
      <c r="M3348" s="182"/>
      <c r="N3348" s="182"/>
    </row>
    <row r="3349" spans="1:14" ht="15.75" customHeight="1" x14ac:dyDescent="0.3">
      <c r="A3349" s="34">
        <v>3422</v>
      </c>
      <c r="B3349" s="34">
        <v>178</v>
      </c>
      <c r="C3349" s="34" t="s">
        <v>563</v>
      </c>
      <c r="D3349" s="34">
        <v>13</v>
      </c>
      <c r="E3349" s="179">
        <v>43587</v>
      </c>
      <c r="F3349" s="34">
        <v>5226</v>
      </c>
      <c r="G3349" s="34">
        <v>8899</v>
      </c>
      <c r="H3349" s="180">
        <v>7756</v>
      </c>
      <c r="I3349" s="34"/>
      <c r="J3349" s="34"/>
      <c r="K3349" s="182"/>
      <c r="L3349" s="182"/>
      <c r="M3349" s="182"/>
      <c r="N3349" s="182"/>
    </row>
    <row r="3350" spans="1:14" ht="15.75" customHeight="1" x14ac:dyDescent="0.3">
      <c r="A3350" s="34">
        <v>3423</v>
      </c>
      <c r="B3350" s="34">
        <v>179</v>
      </c>
      <c r="C3350" s="34" t="s">
        <v>567</v>
      </c>
      <c r="D3350" s="34">
        <v>13</v>
      </c>
      <c r="E3350" s="179">
        <v>43587</v>
      </c>
      <c r="F3350" s="34">
        <v>5180</v>
      </c>
      <c r="G3350" s="34">
        <v>7998</v>
      </c>
      <c r="H3350" s="180">
        <v>7258</v>
      </c>
      <c r="I3350" s="34"/>
      <c r="J3350" s="34" t="s">
        <v>13</v>
      </c>
      <c r="K3350" s="182"/>
      <c r="L3350" s="182"/>
      <c r="M3350" s="182"/>
      <c r="N3350" s="182"/>
    </row>
    <row r="3351" spans="1:14" ht="15.75" customHeight="1" x14ac:dyDescent="0.3">
      <c r="A3351" s="34">
        <v>3424</v>
      </c>
      <c r="B3351" s="34">
        <v>180</v>
      </c>
      <c r="C3351" s="34" t="s">
        <v>567</v>
      </c>
      <c r="D3351" s="34">
        <v>13</v>
      </c>
      <c r="E3351" s="179">
        <v>43587</v>
      </c>
      <c r="F3351" s="34">
        <v>5282</v>
      </c>
      <c r="G3351" s="34">
        <v>8057</v>
      </c>
      <c r="H3351" s="180">
        <v>7342</v>
      </c>
      <c r="I3351" s="34"/>
      <c r="J3351" s="34"/>
      <c r="K3351" s="182"/>
      <c r="L3351" s="182"/>
      <c r="M3351" s="182"/>
      <c r="N3351" s="182"/>
    </row>
    <row r="3352" spans="1:14" ht="15.75" customHeight="1" x14ac:dyDescent="0.3">
      <c r="A3352" s="34">
        <v>3425</v>
      </c>
      <c r="B3352" s="34">
        <v>181</v>
      </c>
      <c r="C3352" s="34" t="s">
        <v>568</v>
      </c>
      <c r="D3352" s="34">
        <v>13</v>
      </c>
      <c r="E3352" s="179">
        <v>43587</v>
      </c>
      <c r="F3352" s="34">
        <v>5244</v>
      </c>
      <c r="G3352" s="34">
        <v>7367</v>
      </c>
      <c r="H3352" s="180">
        <v>6770</v>
      </c>
      <c r="I3352" s="34"/>
      <c r="J3352" s="34" t="s">
        <v>497</v>
      </c>
      <c r="K3352" s="182"/>
      <c r="L3352" s="182"/>
      <c r="M3352" s="182"/>
      <c r="N3352" s="182"/>
    </row>
    <row r="3353" spans="1:14" ht="15.75" customHeight="1" x14ac:dyDescent="0.3">
      <c r="A3353" s="34">
        <v>3426</v>
      </c>
      <c r="B3353" s="34">
        <v>182</v>
      </c>
      <c r="C3353" s="34" t="s">
        <v>568</v>
      </c>
      <c r="D3353" s="34">
        <v>13</v>
      </c>
      <c r="E3353" s="179">
        <v>43587</v>
      </c>
      <c r="F3353" s="34">
        <v>5301</v>
      </c>
      <c r="G3353" s="34">
        <v>7401</v>
      </c>
      <c r="H3353" s="180">
        <v>6808</v>
      </c>
      <c r="I3353" s="34"/>
      <c r="J3353" s="34"/>
      <c r="K3353" s="182"/>
      <c r="L3353" s="182"/>
      <c r="M3353" s="182"/>
      <c r="N3353" s="182"/>
    </row>
    <row r="3354" spans="1:14" ht="15.75" customHeight="1" x14ac:dyDescent="0.3">
      <c r="A3354" s="34">
        <v>3427</v>
      </c>
      <c r="B3354" s="34">
        <v>183</v>
      </c>
      <c r="C3354" s="34" t="s">
        <v>571</v>
      </c>
      <c r="D3354" s="34">
        <v>13</v>
      </c>
      <c r="E3354" s="179">
        <v>43587</v>
      </c>
      <c r="F3354" s="34">
        <v>5192</v>
      </c>
      <c r="G3354" s="34">
        <v>8424</v>
      </c>
      <c r="H3354" s="180">
        <v>7479</v>
      </c>
      <c r="I3354" s="34"/>
      <c r="J3354" s="34" t="s">
        <v>407</v>
      </c>
      <c r="K3354" s="182"/>
      <c r="L3354" s="182"/>
      <c r="M3354" s="182"/>
      <c r="N3354" s="182"/>
    </row>
    <row r="3355" spans="1:14" ht="15.75" customHeight="1" x14ac:dyDescent="0.3">
      <c r="A3355" s="34">
        <v>3428</v>
      </c>
      <c r="B3355" s="34">
        <v>184</v>
      </c>
      <c r="C3355" s="34" t="s">
        <v>571</v>
      </c>
      <c r="D3355" s="34">
        <v>13</v>
      </c>
      <c r="E3355" s="179">
        <v>43587</v>
      </c>
      <c r="F3355" s="34">
        <v>5243</v>
      </c>
      <c r="G3355" s="34">
        <v>8444</v>
      </c>
      <c r="H3355" s="180">
        <v>7501</v>
      </c>
      <c r="I3355" s="34"/>
      <c r="J3355" s="34"/>
      <c r="K3355" s="182"/>
      <c r="L3355" s="182"/>
      <c r="M3355" s="182"/>
      <c r="N3355" s="182"/>
    </row>
    <row r="3356" spans="1:14" ht="15.75" customHeight="1" x14ac:dyDescent="0.3">
      <c r="A3356" s="34">
        <v>3429</v>
      </c>
      <c r="B3356" s="34">
        <v>185</v>
      </c>
      <c r="C3356" s="34" t="s">
        <v>573</v>
      </c>
      <c r="D3356" s="34">
        <v>13</v>
      </c>
      <c r="E3356" s="179">
        <v>43587</v>
      </c>
      <c r="F3356" s="34">
        <v>5288</v>
      </c>
      <c r="G3356" s="34">
        <v>8711</v>
      </c>
      <c r="H3356" s="180">
        <v>7657</v>
      </c>
      <c r="I3356" s="34"/>
      <c r="J3356" s="34" t="s">
        <v>497</v>
      </c>
      <c r="K3356" s="182"/>
      <c r="L3356" s="182"/>
      <c r="M3356" s="182"/>
      <c r="N3356" s="182"/>
    </row>
    <row r="3357" spans="1:14" ht="15.75" customHeight="1" x14ac:dyDescent="0.3">
      <c r="A3357" s="34">
        <v>3430</v>
      </c>
      <c r="B3357" s="34">
        <v>186</v>
      </c>
      <c r="C3357" s="34" t="s">
        <v>573</v>
      </c>
      <c r="D3357" s="34">
        <v>13</v>
      </c>
      <c r="E3357" s="179">
        <v>43587</v>
      </c>
      <c r="F3357" s="34">
        <v>5251</v>
      </c>
      <c r="G3357" s="34">
        <v>8741</v>
      </c>
      <c r="H3357" s="180">
        <v>7660</v>
      </c>
      <c r="I3357" s="34"/>
      <c r="J3357" s="34"/>
      <c r="K3357" s="182"/>
      <c r="L3357" s="182"/>
      <c r="M3357" s="182"/>
      <c r="N3357" s="182"/>
    </row>
    <row r="3358" spans="1:14" ht="15.75" customHeight="1" x14ac:dyDescent="0.3">
      <c r="A3358" s="34">
        <v>3431</v>
      </c>
      <c r="B3358" s="34">
        <v>187</v>
      </c>
      <c r="C3358" s="34" t="s">
        <v>576</v>
      </c>
      <c r="D3358" s="34">
        <v>13</v>
      </c>
      <c r="E3358" s="179">
        <v>43587</v>
      </c>
      <c r="F3358" s="34">
        <v>5214</v>
      </c>
      <c r="G3358" s="34">
        <v>9077</v>
      </c>
      <c r="H3358" s="180">
        <v>7919</v>
      </c>
      <c r="I3358" s="34"/>
      <c r="J3358" s="34" t="s">
        <v>497</v>
      </c>
      <c r="K3358" s="182"/>
      <c r="L3358" s="182"/>
      <c r="M3358" s="182"/>
      <c r="N3358" s="182"/>
    </row>
    <row r="3359" spans="1:14" ht="15.75" customHeight="1" x14ac:dyDescent="0.3">
      <c r="A3359" s="34">
        <v>3432</v>
      </c>
      <c r="B3359" s="34">
        <v>188</v>
      </c>
      <c r="C3359" s="34" t="s">
        <v>576</v>
      </c>
      <c r="D3359" s="34">
        <v>13</v>
      </c>
      <c r="E3359" s="179">
        <v>43587</v>
      </c>
      <c r="F3359" s="34">
        <v>5267</v>
      </c>
      <c r="G3359" s="34">
        <v>9250</v>
      </c>
      <c r="H3359" s="180">
        <v>8080</v>
      </c>
      <c r="I3359" s="34"/>
      <c r="J3359" s="34"/>
      <c r="K3359" s="182"/>
      <c r="L3359" s="182"/>
      <c r="M3359" s="182"/>
      <c r="N3359" s="182"/>
    </row>
    <row r="3360" spans="1:14" ht="15.75" customHeight="1" x14ac:dyDescent="0.3">
      <c r="A3360" s="34">
        <v>3433</v>
      </c>
      <c r="B3360" s="34">
        <v>189</v>
      </c>
      <c r="C3360" s="34" t="s">
        <v>577</v>
      </c>
      <c r="D3360" s="34">
        <v>13</v>
      </c>
      <c r="E3360" s="179">
        <v>43587</v>
      </c>
      <c r="F3360" s="34">
        <v>5261</v>
      </c>
      <c r="G3360" s="34">
        <v>8604</v>
      </c>
      <c r="H3360" s="180">
        <v>7598</v>
      </c>
      <c r="I3360" s="34"/>
      <c r="J3360" s="34" t="s">
        <v>407</v>
      </c>
      <c r="K3360" s="182"/>
      <c r="L3360" s="182"/>
      <c r="M3360" s="182"/>
      <c r="N3360" s="182"/>
    </row>
    <row r="3361" spans="1:14" ht="15.75" customHeight="1" x14ac:dyDescent="0.3">
      <c r="A3361" s="34">
        <v>3434</v>
      </c>
      <c r="B3361" s="34">
        <v>190</v>
      </c>
      <c r="C3361" s="34" t="s">
        <v>577</v>
      </c>
      <c r="D3361" s="34">
        <v>13</v>
      </c>
      <c r="E3361" s="179">
        <v>43587</v>
      </c>
      <c r="F3361" s="34">
        <v>5238</v>
      </c>
      <c r="G3361" s="34">
        <v>8538</v>
      </c>
      <c r="H3361" s="180">
        <v>7545</v>
      </c>
      <c r="I3361" s="34"/>
      <c r="J3361" s="34"/>
      <c r="K3361" s="182"/>
      <c r="L3361" s="182"/>
      <c r="M3361" s="182"/>
      <c r="N3361" s="182"/>
    </row>
    <row r="3362" spans="1:14" ht="15.75" customHeight="1" x14ac:dyDescent="0.3">
      <c r="A3362" s="34">
        <v>3435</v>
      </c>
      <c r="B3362" s="34">
        <v>191</v>
      </c>
      <c r="C3362" s="34" t="s">
        <v>579</v>
      </c>
      <c r="D3362" s="34">
        <v>13</v>
      </c>
      <c r="E3362" s="179">
        <v>43587</v>
      </c>
      <c r="F3362" s="34">
        <v>5280</v>
      </c>
      <c r="G3362" s="34">
        <v>7415</v>
      </c>
      <c r="H3362" s="180">
        <v>6777</v>
      </c>
      <c r="I3362" s="34"/>
      <c r="J3362" s="193" t="s">
        <v>474</v>
      </c>
      <c r="K3362" s="182"/>
      <c r="L3362" s="182"/>
      <c r="M3362" s="182"/>
      <c r="N3362" s="182"/>
    </row>
    <row r="3363" spans="1:14" ht="15.75" customHeight="1" x14ac:dyDescent="0.3">
      <c r="A3363" s="34">
        <v>3436</v>
      </c>
      <c r="B3363" s="34">
        <v>192</v>
      </c>
      <c r="C3363" s="34" t="s">
        <v>579</v>
      </c>
      <c r="D3363" s="34">
        <v>13</v>
      </c>
      <c r="E3363" s="179">
        <v>43587</v>
      </c>
      <c r="F3363" s="34">
        <v>5241</v>
      </c>
      <c r="G3363" s="34">
        <v>7663</v>
      </c>
      <c r="H3363" s="180">
        <v>6976</v>
      </c>
      <c r="I3363" s="34"/>
      <c r="J3363" s="193"/>
      <c r="K3363" s="182"/>
      <c r="L3363" s="182"/>
      <c r="M3363" s="182"/>
      <c r="N3363" s="182"/>
    </row>
    <row r="3364" spans="1:14" ht="15.75" customHeight="1" x14ac:dyDescent="0.3">
      <c r="A3364" s="34">
        <v>3437</v>
      </c>
      <c r="B3364" s="34">
        <v>193</v>
      </c>
      <c r="C3364" s="34" t="s">
        <v>580</v>
      </c>
      <c r="D3364" s="34">
        <v>13</v>
      </c>
      <c r="E3364" s="179">
        <v>43587</v>
      </c>
      <c r="F3364" s="34">
        <v>5263</v>
      </c>
      <c r="G3364" s="34">
        <v>7733</v>
      </c>
      <c r="H3364" s="180">
        <v>7013</v>
      </c>
      <c r="I3364" s="34"/>
      <c r="J3364" s="193" t="s">
        <v>407</v>
      </c>
      <c r="K3364" s="182"/>
      <c r="L3364" s="182"/>
      <c r="M3364" s="182"/>
      <c r="N3364" s="182"/>
    </row>
    <row r="3365" spans="1:14" ht="15.75" customHeight="1" x14ac:dyDescent="0.3">
      <c r="A3365" s="34">
        <v>3438</v>
      </c>
      <c r="B3365" s="34">
        <v>194</v>
      </c>
      <c r="C3365" s="34" t="s">
        <v>580</v>
      </c>
      <c r="D3365" s="34">
        <v>13</v>
      </c>
      <c r="E3365" s="179">
        <v>43587</v>
      </c>
      <c r="F3365" s="34">
        <v>5207</v>
      </c>
      <c r="G3365" s="34">
        <v>8043</v>
      </c>
      <c r="H3365" s="180">
        <v>7237</v>
      </c>
      <c r="I3365" s="34"/>
      <c r="J3365" s="193"/>
      <c r="K3365" s="182"/>
      <c r="L3365" s="182"/>
      <c r="M3365" s="182"/>
      <c r="N3365" s="182"/>
    </row>
    <row r="3366" spans="1:14" ht="15.75" customHeight="1" x14ac:dyDescent="0.3">
      <c r="A3366" s="34">
        <v>3439</v>
      </c>
      <c r="B3366" s="34">
        <v>195</v>
      </c>
      <c r="C3366" s="34" t="s">
        <v>581</v>
      </c>
      <c r="D3366" s="34">
        <v>13</v>
      </c>
      <c r="E3366" s="179">
        <v>43587</v>
      </c>
      <c r="F3366" s="34">
        <v>5277</v>
      </c>
      <c r="G3366" s="34">
        <v>8688</v>
      </c>
      <c r="H3366" s="180">
        <v>7706</v>
      </c>
      <c r="I3366" s="34"/>
      <c r="J3366" s="193" t="s">
        <v>407</v>
      </c>
      <c r="K3366" s="182"/>
      <c r="L3366" s="182"/>
      <c r="M3366" s="182"/>
      <c r="N3366" s="182"/>
    </row>
    <row r="3367" spans="1:14" ht="15.75" customHeight="1" x14ac:dyDescent="0.3">
      <c r="A3367" s="34">
        <v>3440</v>
      </c>
      <c r="B3367" s="34">
        <v>196</v>
      </c>
      <c r="C3367" s="34" t="s">
        <v>581</v>
      </c>
      <c r="D3367" s="34">
        <v>13</v>
      </c>
      <c r="E3367" s="179">
        <v>43587</v>
      </c>
      <c r="F3367" s="34">
        <v>5243</v>
      </c>
      <c r="G3367" s="34">
        <v>9080</v>
      </c>
      <c r="H3367" s="180">
        <v>7938</v>
      </c>
      <c r="I3367" s="34"/>
      <c r="J3367" s="193"/>
      <c r="K3367" s="182"/>
      <c r="L3367" s="182"/>
      <c r="M3367" s="182"/>
      <c r="N3367" s="182"/>
    </row>
    <row r="3368" spans="1:14" ht="15.75" customHeight="1" x14ac:dyDescent="0.3">
      <c r="A3368" s="34">
        <v>3441</v>
      </c>
      <c r="B3368" s="34">
        <v>197</v>
      </c>
      <c r="C3368" s="34" t="s">
        <v>582</v>
      </c>
      <c r="D3368" s="34">
        <v>13</v>
      </c>
      <c r="E3368" s="179">
        <v>43587</v>
      </c>
      <c r="F3368" s="34">
        <v>5252</v>
      </c>
      <c r="G3368" s="34">
        <v>8696</v>
      </c>
      <c r="H3368" s="180">
        <v>7658</v>
      </c>
      <c r="I3368" s="34"/>
      <c r="J3368" s="193" t="s">
        <v>377</v>
      </c>
      <c r="K3368" s="182"/>
      <c r="L3368" s="182"/>
      <c r="M3368" s="182"/>
      <c r="N3368" s="182"/>
    </row>
    <row r="3369" spans="1:14" ht="15.75" customHeight="1" x14ac:dyDescent="0.3">
      <c r="A3369" s="34">
        <v>3442</v>
      </c>
      <c r="B3369" s="34">
        <v>198</v>
      </c>
      <c r="C3369" s="34" t="s">
        <v>582</v>
      </c>
      <c r="D3369" s="34">
        <v>13</v>
      </c>
      <c r="E3369" s="179">
        <v>43587</v>
      </c>
      <c r="F3369" s="34">
        <v>5320</v>
      </c>
      <c r="G3369" s="34">
        <v>8500</v>
      </c>
      <c r="H3369" s="180">
        <v>7537</v>
      </c>
      <c r="I3369" s="34"/>
      <c r="J3369" s="193"/>
      <c r="K3369" s="182"/>
      <c r="L3369" s="182"/>
      <c r="M3369" s="182"/>
      <c r="N3369" s="182"/>
    </row>
    <row r="3370" spans="1:14" ht="15.75" customHeight="1" x14ac:dyDescent="0.3">
      <c r="A3370" s="34">
        <v>3443</v>
      </c>
      <c r="B3370" s="34">
        <v>199</v>
      </c>
      <c r="C3370" s="34" t="s">
        <v>583</v>
      </c>
      <c r="D3370" s="34">
        <v>13</v>
      </c>
      <c r="E3370" s="179">
        <v>43587</v>
      </c>
      <c r="F3370" s="34">
        <v>5262</v>
      </c>
      <c r="G3370" s="34">
        <v>8379</v>
      </c>
      <c r="H3370" s="180">
        <v>7494</v>
      </c>
      <c r="I3370" s="34"/>
      <c r="J3370" s="193" t="s">
        <v>497</v>
      </c>
      <c r="K3370" s="182"/>
      <c r="L3370" s="182"/>
      <c r="M3370" s="182"/>
      <c r="N3370" s="182"/>
    </row>
    <row r="3371" spans="1:14" ht="15.75" customHeight="1" x14ac:dyDescent="0.3">
      <c r="A3371" s="34">
        <v>3444</v>
      </c>
      <c r="B3371" s="34">
        <v>200</v>
      </c>
      <c r="C3371" s="34" t="s">
        <v>583</v>
      </c>
      <c r="D3371" s="34">
        <v>13</v>
      </c>
      <c r="E3371" s="179">
        <v>43587</v>
      </c>
      <c r="F3371" s="34">
        <v>5181</v>
      </c>
      <c r="G3371" s="34">
        <v>7952</v>
      </c>
      <c r="H3371" s="180">
        <v>7177</v>
      </c>
      <c r="I3371" s="34"/>
      <c r="J3371" s="193"/>
      <c r="K3371" s="182"/>
      <c r="L3371" s="182"/>
      <c r="M3371" s="182"/>
      <c r="N3371" s="182"/>
    </row>
    <row r="3372" spans="1:14" ht="15.75" customHeight="1" x14ac:dyDescent="0.3">
      <c r="A3372" s="34">
        <v>3445</v>
      </c>
      <c r="B3372" s="34">
        <v>201</v>
      </c>
      <c r="C3372" s="34" t="s">
        <v>586</v>
      </c>
      <c r="D3372" s="34">
        <v>13</v>
      </c>
      <c r="E3372" s="179">
        <v>43587</v>
      </c>
      <c r="F3372" s="34">
        <v>5254</v>
      </c>
      <c r="G3372" s="34">
        <v>7591</v>
      </c>
      <c r="H3372" s="180">
        <v>7153</v>
      </c>
      <c r="I3372" s="34"/>
      <c r="J3372" s="193" t="s">
        <v>13</v>
      </c>
      <c r="K3372" s="182"/>
      <c r="L3372" s="182"/>
      <c r="M3372" s="182"/>
      <c r="N3372" s="182"/>
    </row>
    <row r="3373" spans="1:14" ht="15.75" customHeight="1" x14ac:dyDescent="0.3">
      <c r="A3373" s="34">
        <v>3446</v>
      </c>
      <c r="B3373" s="34">
        <v>202</v>
      </c>
      <c r="C3373" s="34" t="s">
        <v>586</v>
      </c>
      <c r="D3373" s="34">
        <v>13</v>
      </c>
      <c r="E3373" s="179">
        <v>43587</v>
      </c>
      <c r="F3373" s="34">
        <v>5275</v>
      </c>
      <c r="G3373" s="34">
        <v>7570</v>
      </c>
      <c r="H3373" s="180">
        <v>7124</v>
      </c>
      <c r="I3373" s="34"/>
      <c r="J3373" s="193"/>
      <c r="K3373" s="182"/>
      <c r="L3373" s="182"/>
      <c r="M3373" s="182"/>
      <c r="N3373" s="182"/>
    </row>
    <row r="3374" spans="1:14" ht="15.75" customHeight="1" x14ac:dyDescent="0.3">
      <c r="A3374" s="34">
        <v>3447</v>
      </c>
      <c r="B3374" s="34">
        <v>203</v>
      </c>
      <c r="C3374" s="34" t="s">
        <v>587</v>
      </c>
      <c r="D3374" s="34">
        <v>13</v>
      </c>
      <c r="E3374" s="179">
        <v>43587</v>
      </c>
      <c r="F3374" s="34">
        <v>5215</v>
      </c>
      <c r="G3374" s="34">
        <v>8025</v>
      </c>
      <c r="H3374" s="180">
        <v>7475</v>
      </c>
      <c r="I3374" s="34"/>
      <c r="J3374" s="193" t="s">
        <v>482</v>
      </c>
      <c r="K3374" s="182"/>
      <c r="L3374" s="182"/>
      <c r="M3374" s="182"/>
      <c r="N3374" s="182"/>
    </row>
    <row r="3375" spans="1:14" ht="15.75" customHeight="1" x14ac:dyDescent="0.3">
      <c r="A3375" s="34">
        <v>3448</v>
      </c>
      <c r="B3375" s="34">
        <v>204</v>
      </c>
      <c r="C3375" s="34" t="s">
        <v>587</v>
      </c>
      <c r="D3375" s="34">
        <v>13</v>
      </c>
      <c r="E3375" s="179">
        <v>43587</v>
      </c>
      <c r="F3375" s="34">
        <v>5239</v>
      </c>
      <c r="G3375" s="34">
        <v>8038</v>
      </c>
      <c r="H3375" s="180">
        <v>7461</v>
      </c>
      <c r="I3375" s="34"/>
      <c r="J3375" s="193"/>
      <c r="K3375" s="182"/>
      <c r="L3375" s="182"/>
      <c r="M3375" s="182"/>
      <c r="N3375" s="182"/>
    </row>
    <row r="3376" spans="1:14" ht="15.75" customHeight="1" x14ac:dyDescent="0.3">
      <c r="A3376" s="34">
        <v>3449</v>
      </c>
      <c r="B3376" s="34">
        <v>205</v>
      </c>
      <c r="C3376" s="34" t="s">
        <v>589</v>
      </c>
      <c r="D3376" s="34">
        <v>13</v>
      </c>
      <c r="E3376" s="179">
        <v>43587</v>
      </c>
      <c r="F3376" s="34">
        <v>5204</v>
      </c>
      <c r="G3376" s="34">
        <v>8972</v>
      </c>
      <c r="H3376" s="180">
        <v>8134</v>
      </c>
      <c r="I3376" s="34"/>
      <c r="J3376" s="193" t="s">
        <v>497</v>
      </c>
      <c r="K3376" s="182"/>
      <c r="L3376" s="182"/>
      <c r="M3376" s="182"/>
      <c r="N3376" s="182"/>
    </row>
    <row r="3377" spans="1:14" ht="15.75" customHeight="1" x14ac:dyDescent="0.3">
      <c r="A3377" s="34">
        <v>3450</v>
      </c>
      <c r="B3377" s="34">
        <v>206</v>
      </c>
      <c r="C3377" s="34" t="s">
        <v>589</v>
      </c>
      <c r="D3377" s="34">
        <v>13</v>
      </c>
      <c r="E3377" s="179">
        <v>43587</v>
      </c>
      <c r="F3377" s="34">
        <v>5233</v>
      </c>
      <c r="G3377" s="34">
        <v>9064</v>
      </c>
      <c r="H3377" s="180">
        <v>8174</v>
      </c>
      <c r="I3377" s="34"/>
      <c r="J3377" s="193"/>
      <c r="K3377" s="182"/>
      <c r="L3377" s="182"/>
      <c r="M3377" s="182"/>
      <c r="N3377" s="182"/>
    </row>
    <row r="3378" spans="1:14" ht="15.75" customHeight="1" x14ac:dyDescent="0.3">
      <c r="A3378" s="34">
        <v>3451</v>
      </c>
      <c r="B3378" s="34">
        <v>207</v>
      </c>
      <c r="C3378" s="34" t="s">
        <v>590</v>
      </c>
      <c r="D3378" s="34">
        <v>13</v>
      </c>
      <c r="E3378" s="179">
        <v>43587</v>
      </c>
      <c r="F3378" s="34">
        <v>5236</v>
      </c>
      <c r="G3378" s="34">
        <v>7589</v>
      </c>
      <c r="H3378" s="180">
        <v>7084</v>
      </c>
      <c r="I3378" s="34"/>
      <c r="J3378" s="193" t="s">
        <v>407</v>
      </c>
      <c r="K3378" s="182"/>
      <c r="L3378" s="182"/>
      <c r="M3378" s="182"/>
      <c r="N3378" s="182"/>
    </row>
    <row r="3379" spans="1:14" ht="15.75" customHeight="1" x14ac:dyDescent="0.3">
      <c r="A3379" s="34">
        <v>3452</v>
      </c>
      <c r="B3379" s="34">
        <v>208</v>
      </c>
      <c r="C3379" s="34" t="s">
        <v>590</v>
      </c>
      <c r="D3379" s="34">
        <v>13</v>
      </c>
      <c r="E3379" s="179">
        <v>43587</v>
      </c>
      <c r="F3379" s="34">
        <v>5202</v>
      </c>
      <c r="G3379" s="34">
        <v>7569</v>
      </c>
      <c r="H3379" s="180">
        <v>7033</v>
      </c>
      <c r="I3379" s="34"/>
      <c r="J3379" s="193"/>
      <c r="K3379" s="182"/>
      <c r="L3379" s="182"/>
      <c r="M3379" s="182"/>
      <c r="N3379" s="182"/>
    </row>
    <row r="3380" spans="1:14" ht="15.75" customHeight="1" x14ac:dyDescent="0.3">
      <c r="A3380" s="34">
        <v>3453</v>
      </c>
      <c r="B3380" s="34">
        <v>209</v>
      </c>
      <c r="C3380" s="34" t="s">
        <v>592</v>
      </c>
      <c r="D3380" s="34">
        <v>13</v>
      </c>
      <c r="E3380" s="179">
        <v>43587</v>
      </c>
      <c r="F3380" s="34">
        <v>5228</v>
      </c>
      <c r="G3380" s="34">
        <v>7303</v>
      </c>
      <c r="H3380" s="180">
        <v>6871</v>
      </c>
      <c r="I3380" s="34"/>
      <c r="J3380" s="193" t="s">
        <v>13</v>
      </c>
      <c r="K3380" s="182"/>
      <c r="L3380" s="182"/>
      <c r="M3380" s="182"/>
      <c r="N3380" s="182"/>
    </row>
    <row r="3381" spans="1:14" ht="15.75" customHeight="1" x14ac:dyDescent="0.3">
      <c r="A3381" s="34">
        <v>3454</v>
      </c>
      <c r="B3381" s="34">
        <v>210</v>
      </c>
      <c r="C3381" s="34" t="s">
        <v>592</v>
      </c>
      <c r="D3381" s="34">
        <v>13</v>
      </c>
      <c r="E3381" s="179">
        <v>43587</v>
      </c>
      <c r="F3381" s="34">
        <v>5223</v>
      </c>
      <c r="G3381" s="34">
        <v>7388</v>
      </c>
      <c r="H3381" s="180">
        <v>6923</v>
      </c>
      <c r="I3381" s="34"/>
      <c r="J3381" s="193"/>
      <c r="K3381" s="182"/>
      <c r="L3381" s="182"/>
      <c r="M3381" s="182"/>
      <c r="N3381" s="182"/>
    </row>
    <row r="3382" spans="1:14" ht="15.75" customHeight="1" x14ac:dyDescent="0.3">
      <c r="A3382" s="34">
        <v>3455</v>
      </c>
      <c r="B3382" s="34">
        <v>211</v>
      </c>
      <c r="C3382" s="34" t="s">
        <v>593</v>
      </c>
      <c r="D3382" s="34">
        <v>13</v>
      </c>
      <c r="E3382" s="179">
        <v>43587</v>
      </c>
      <c r="F3382" s="34">
        <v>5194</v>
      </c>
      <c r="G3382" s="34">
        <v>9048</v>
      </c>
      <c r="H3382" s="180">
        <v>7891</v>
      </c>
      <c r="I3382" s="34"/>
      <c r="J3382" s="193" t="s">
        <v>497</v>
      </c>
      <c r="K3382" s="182"/>
      <c r="L3382" s="182"/>
      <c r="M3382" s="182"/>
      <c r="N3382" s="182"/>
    </row>
    <row r="3383" spans="1:14" ht="15.75" customHeight="1" x14ac:dyDescent="0.3">
      <c r="A3383" s="34">
        <v>3456</v>
      </c>
      <c r="B3383" s="34">
        <v>212</v>
      </c>
      <c r="C3383" s="34" t="s">
        <v>593</v>
      </c>
      <c r="D3383" s="34">
        <v>13</v>
      </c>
      <c r="E3383" s="179">
        <v>43587</v>
      </c>
      <c r="F3383" s="34">
        <v>5225</v>
      </c>
      <c r="G3383" s="34">
        <v>8963</v>
      </c>
      <c r="H3383" s="180">
        <v>7823</v>
      </c>
      <c r="I3383" s="34"/>
      <c r="J3383" s="193"/>
      <c r="K3383" s="182"/>
      <c r="L3383" s="182"/>
      <c r="M3383" s="182"/>
      <c r="N3383" s="182"/>
    </row>
    <row r="3384" spans="1:14" ht="15.75" customHeight="1" x14ac:dyDescent="0.3">
      <c r="A3384" s="34">
        <v>3457</v>
      </c>
      <c r="B3384" s="34">
        <v>213</v>
      </c>
      <c r="C3384" s="34" t="s">
        <v>594</v>
      </c>
      <c r="D3384" s="34">
        <v>13</v>
      </c>
      <c r="E3384" s="179">
        <v>43587</v>
      </c>
      <c r="F3384" s="34">
        <v>5207</v>
      </c>
      <c r="G3384" s="34">
        <v>7949</v>
      </c>
      <c r="H3384" s="180">
        <v>7276</v>
      </c>
      <c r="I3384" s="34"/>
      <c r="J3384" s="193" t="s">
        <v>474</v>
      </c>
      <c r="K3384" s="182"/>
      <c r="L3384" s="182"/>
      <c r="M3384" s="182"/>
      <c r="N3384" s="182"/>
    </row>
    <row r="3385" spans="1:14" ht="15.75" customHeight="1" x14ac:dyDescent="0.3">
      <c r="A3385" s="34">
        <v>3458</v>
      </c>
      <c r="B3385" s="34">
        <v>214</v>
      </c>
      <c r="C3385" s="34" t="s">
        <v>594</v>
      </c>
      <c r="D3385" s="34">
        <v>13</v>
      </c>
      <c r="E3385" s="179">
        <v>43587</v>
      </c>
      <c r="F3385" s="34">
        <v>5237</v>
      </c>
      <c r="G3385" s="34">
        <v>7968</v>
      </c>
      <c r="H3385" s="180">
        <v>7266</v>
      </c>
      <c r="I3385" s="34"/>
      <c r="J3385" s="193"/>
      <c r="K3385" s="182"/>
      <c r="L3385" s="182"/>
      <c r="M3385" s="182"/>
      <c r="N3385" s="182"/>
    </row>
    <row r="3386" spans="1:14" ht="15.75" customHeight="1" x14ac:dyDescent="0.3">
      <c r="A3386" s="34">
        <v>3459</v>
      </c>
      <c r="B3386" s="34">
        <v>215</v>
      </c>
      <c r="C3386" s="34" t="s">
        <v>598</v>
      </c>
      <c r="D3386" s="34">
        <v>13</v>
      </c>
      <c r="E3386" s="179">
        <v>43587</v>
      </c>
      <c r="F3386" s="34">
        <v>5148</v>
      </c>
      <c r="G3386" s="34">
        <v>8355</v>
      </c>
      <c r="H3386" s="180">
        <v>6522</v>
      </c>
      <c r="I3386" s="34"/>
      <c r="J3386" s="193" t="s">
        <v>407</v>
      </c>
      <c r="K3386" s="182"/>
      <c r="L3386" s="182"/>
      <c r="M3386" s="182"/>
      <c r="N3386" s="182"/>
    </row>
    <row r="3387" spans="1:14" ht="15.75" customHeight="1" x14ac:dyDescent="0.3">
      <c r="A3387" s="34">
        <v>3460</v>
      </c>
      <c r="B3387" s="34">
        <v>216</v>
      </c>
      <c r="C3387" s="34" t="s">
        <v>598</v>
      </c>
      <c r="D3387" s="34">
        <v>13</v>
      </c>
      <c r="E3387" s="179">
        <v>43587</v>
      </c>
      <c r="F3387" s="34">
        <v>5240</v>
      </c>
      <c r="G3387" s="34">
        <v>8428</v>
      </c>
      <c r="H3387" s="180">
        <v>7636</v>
      </c>
      <c r="I3387" s="34"/>
      <c r="J3387" s="193"/>
      <c r="K3387" s="182"/>
      <c r="L3387" s="182"/>
      <c r="M3387" s="182"/>
      <c r="N3387" s="182"/>
    </row>
    <row r="3388" spans="1:14" ht="15.75" customHeight="1" x14ac:dyDescent="0.3">
      <c r="A3388" s="34">
        <v>3461</v>
      </c>
      <c r="B3388" s="34">
        <v>217</v>
      </c>
      <c r="C3388" s="34" t="s">
        <v>599</v>
      </c>
      <c r="D3388" s="34">
        <v>13</v>
      </c>
      <c r="E3388" s="179">
        <v>43587</v>
      </c>
      <c r="F3388" s="34">
        <v>5263</v>
      </c>
      <c r="G3388" s="34">
        <v>7615</v>
      </c>
      <c r="H3388" s="180">
        <v>6776</v>
      </c>
      <c r="I3388" s="34"/>
      <c r="J3388" s="193" t="s">
        <v>13</v>
      </c>
      <c r="K3388" s="182"/>
      <c r="L3388" s="182"/>
      <c r="M3388" s="182"/>
      <c r="N3388" s="182"/>
    </row>
    <row r="3389" spans="1:14" ht="15.75" customHeight="1" x14ac:dyDescent="0.3">
      <c r="A3389" s="34">
        <v>3462</v>
      </c>
      <c r="B3389" s="34">
        <v>218</v>
      </c>
      <c r="C3389" s="34" t="s">
        <v>599</v>
      </c>
      <c r="D3389" s="34">
        <v>13</v>
      </c>
      <c r="E3389" s="179">
        <v>43587</v>
      </c>
      <c r="F3389" s="34">
        <v>5280</v>
      </c>
      <c r="G3389" s="34">
        <v>7580</v>
      </c>
      <c r="H3389" s="180">
        <v>6850</v>
      </c>
      <c r="I3389" s="34"/>
      <c r="J3389" s="193"/>
      <c r="K3389" s="182"/>
      <c r="L3389" s="182"/>
      <c r="M3389" s="182"/>
      <c r="N3389" s="182"/>
    </row>
    <row r="3390" spans="1:14" ht="15.75" customHeight="1" x14ac:dyDescent="0.3">
      <c r="A3390" s="34">
        <v>3463</v>
      </c>
      <c r="B3390" s="34">
        <v>219</v>
      </c>
      <c r="C3390" s="34" t="s">
        <v>600</v>
      </c>
      <c r="D3390" s="34">
        <v>13</v>
      </c>
      <c r="E3390" s="179">
        <v>43587</v>
      </c>
      <c r="F3390" s="34">
        <v>5215</v>
      </c>
      <c r="G3390" s="34"/>
      <c r="H3390" s="180"/>
      <c r="I3390" s="34"/>
      <c r="J3390" s="193"/>
      <c r="K3390" s="182"/>
      <c r="L3390" s="182"/>
      <c r="M3390" s="182"/>
      <c r="N3390" s="182"/>
    </row>
    <row r="3391" spans="1:14" ht="15.75" customHeight="1" x14ac:dyDescent="0.3">
      <c r="A3391" s="34">
        <v>3464</v>
      </c>
      <c r="B3391" s="34">
        <v>220</v>
      </c>
      <c r="C3391" s="34" t="s">
        <v>600</v>
      </c>
      <c r="D3391" s="34">
        <v>13</v>
      </c>
      <c r="E3391" s="179">
        <v>43587</v>
      </c>
      <c r="F3391" s="34">
        <v>5178</v>
      </c>
      <c r="G3391" s="34"/>
      <c r="H3391" s="180"/>
      <c r="I3391" s="34"/>
      <c r="J3391" s="193"/>
      <c r="K3391" s="182"/>
      <c r="L3391" s="182"/>
      <c r="M3391" s="182"/>
      <c r="N3391" s="182"/>
    </row>
    <row r="3392" spans="1:14" ht="15.75" customHeight="1" x14ac:dyDescent="0.3">
      <c r="A3392" s="34">
        <v>3465</v>
      </c>
      <c r="B3392" s="34">
        <v>221</v>
      </c>
      <c r="C3392" s="34" t="s">
        <v>602</v>
      </c>
      <c r="D3392" s="34">
        <v>13</v>
      </c>
      <c r="E3392" s="179">
        <v>43587</v>
      </c>
      <c r="F3392" s="34">
        <v>5187</v>
      </c>
      <c r="G3392" s="34">
        <v>7044</v>
      </c>
      <c r="H3392" s="180">
        <v>6684</v>
      </c>
      <c r="I3392" s="34"/>
      <c r="J3392" s="193" t="s">
        <v>13</v>
      </c>
      <c r="K3392" s="182"/>
      <c r="L3392" s="182"/>
      <c r="M3392" s="182"/>
      <c r="N3392" s="182"/>
    </row>
    <row r="3393" spans="1:14" ht="15.75" customHeight="1" x14ac:dyDescent="0.3">
      <c r="A3393" s="34">
        <v>3466</v>
      </c>
      <c r="B3393" s="34">
        <v>222</v>
      </c>
      <c r="C3393" s="34" t="s">
        <v>602</v>
      </c>
      <c r="D3393" s="34">
        <v>13</v>
      </c>
      <c r="E3393" s="179">
        <v>43587</v>
      </c>
      <c r="F3393" s="34">
        <v>5216</v>
      </c>
      <c r="G3393" s="34">
        <v>7354</v>
      </c>
      <c r="H3393" s="180">
        <v>6909</v>
      </c>
      <c r="I3393" s="34"/>
      <c r="J3393" s="193"/>
      <c r="K3393" s="182"/>
      <c r="L3393" s="182"/>
      <c r="M3393" s="182"/>
      <c r="N3393" s="182"/>
    </row>
    <row r="3394" spans="1:14" ht="15.75" customHeight="1" x14ac:dyDescent="0.3">
      <c r="A3394" s="34">
        <v>3467</v>
      </c>
      <c r="B3394" s="34">
        <v>223</v>
      </c>
      <c r="C3394" s="34" t="s">
        <v>603</v>
      </c>
      <c r="D3394" s="34">
        <v>13</v>
      </c>
      <c r="E3394" s="179">
        <v>43587</v>
      </c>
      <c r="F3394" s="34">
        <v>5225</v>
      </c>
      <c r="G3394" s="34">
        <v>8321</v>
      </c>
      <c r="H3394" s="180">
        <v>7469</v>
      </c>
      <c r="I3394" s="34"/>
      <c r="J3394" s="193" t="s">
        <v>377</v>
      </c>
      <c r="K3394" s="182"/>
      <c r="L3394" s="182"/>
      <c r="M3394" s="182"/>
      <c r="N3394" s="182"/>
    </row>
    <row r="3395" spans="1:14" ht="15.75" customHeight="1" x14ac:dyDescent="0.3">
      <c r="A3395" s="34">
        <v>3468</v>
      </c>
      <c r="B3395" s="34">
        <v>224</v>
      </c>
      <c r="C3395" s="34" t="s">
        <v>603</v>
      </c>
      <c r="D3395" s="34">
        <v>13</v>
      </c>
      <c r="E3395" s="179">
        <v>43587</v>
      </c>
      <c r="F3395" s="34">
        <v>5231</v>
      </c>
      <c r="G3395" s="34">
        <v>8310</v>
      </c>
      <c r="H3395" s="180">
        <v>7445</v>
      </c>
      <c r="I3395" s="34"/>
      <c r="J3395" s="193"/>
      <c r="K3395" s="182"/>
      <c r="L3395" s="182"/>
      <c r="M3395" s="182"/>
      <c r="N3395" s="182"/>
    </row>
    <row r="3396" spans="1:14" ht="15.75" customHeight="1" x14ac:dyDescent="0.3">
      <c r="A3396" s="34">
        <v>3469</v>
      </c>
      <c r="B3396" s="34">
        <v>225</v>
      </c>
      <c r="C3396" s="34" t="s">
        <v>605</v>
      </c>
      <c r="D3396" s="34">
        <v>13</v>
      </c>
      <c r="E3396" s="179">
        <v>43587</v>
      </c>
      <c r="F3396" s="34">
        <v>5260</v>
      </c>
      <c r="G3396" s="34">
        <v>7937</v>
      </c>
      <c r="H3396" s="180">
        <v>7404</v>
      </c>
      <c r="I3396" s="34"/>
      <c r="J3396" s="193" t="s">
        <v>606</v>
      </c>
      <c r="K3396" s="182"/>
      <c r="L3396" s="182"/>
      <c r="M3396" s="182"/>
      <c r="N3396" s="182"/>
    </row>
    <row r="3397" spans="1:14" ht="15.75" customHeight="1" x14ac:dyDescent="0.3">
      <c r="A3397" s="34">
        <v>3470</v>
      </c>
      <c r="B3397" s="34">
        <v>226</v>
      </c>
      <c r="C3397" s="34" t="s">
        <v>605</v>
      </c>
      <c r="D3397" s="34">
        <v>13</v>
      </c>
      <c r="E3397" s="179">
        <v>43587</v>
      </c>
      <c r="F3397" s="34">
        <v>5197</v>
      </c>
      <c r="G3397" s="34">
        <v>7581</v>
      </c>
      <c r="H3397" s="180">
        <v>7087</v>
      </c>
      <c r="I3397" s="34"/>
      <c r="J3397" s="193"/>
      <c r="K3397" s="182"/>
      <c r="L3397" s="182"/>
      <c r="M3397" s="182"/>
      <c r="N3397" s="182"/>
    </row>
    <row r="3398" spans="1:14" ht="15.75" customHeight="1" x14ac:dyDescent="0.3">
      <c r="A3398" s="34">
        <v>3471</v>
      </c>
      <c r="B3398" s="34">
        <v>227</v>
      </c>
      <c r="C3398" s="34" t="s">
        <v>609</v>
      </c>
      <c r="D3398" s="34">
        <v>13</v>
      </c>
      <c r="E3398" s="179">
        <v>43587</v>
      </c>
      <c r="F3398" s="34">
        <v>5247</v>
      </c>
      <c r="G3398" s="34">
        <v>7365</v>
      </c>
      <c r="H3398" s="180">
        <v>6983</v>
      </c>
      <c r="I3398" s="34"/>
      <c r="J3398" s="193" t="s">
        <v>13</v>
      </c>
      <c r="K3398" s="182"/>
      <c r="L3398" s="182"/>
      <c r="M3398" s="182"/>
      <c r="N3398" s="182"/>
    </row>
    <row r="3399" spans="1:14" ht="15.75" customHeight="1" x14ac:dyDescent="0.3">
      <c r="A3399" s="34">
        <v>3472</v>
      </c>
      <c r="B3399" s="34">
        <v>228</v>
      </c>
      <c r="C3399" s="34" t="s">
        <v>609</v>
      </c>
      <c r="D3399" s="34">
        <v>13</v>
      </c>
      <c r="E3399" s="179">
        <v>43587</v>
      </c>
      <c r="F3399" s="34">
        <v>5238</v>
      </c>
      <c r="G3399" s="34">
        <v>7298</v>
      </c>
      <c r="H3399" s="180">
        <v>6904</v>
      </c>
      <c r="I3399" s="34"/>
      <c r="J3399" s="193"/>
      <c r="K3399" s="182"/>
      <c r="L3399" s="182"/>
      <c r="M3399" s="182"/>
      <c r="N3399" s="182"/>
    </row>
    <row r="3400" spans="1:14" ht="15.75" customHeight="1" x14ac:dyDescent="0.3">
      <c r="A3400" s="34">
        <v>3473</v>
      </c>
      <c r="B3400" s="34">
        <v>229</v>
      </c>
      <c r="C3400" s="34" t="s">
        <v>610</v>
      </c>
      <c r="D3400" s="34">
        <v>13</v>
      </c>
      <c r="E3400" s="179">
        <v>43587</v>
      </c>
      <c r="F3400" s="34">
        <v>5205</v>
      </c>
      <c r="G3400" s="34">
        <v>7035</v>
      </c>
      <c r="H3400" s="180">
        <v>6640</v>
      </c>
      <c r="I3400" s="34"/>
      <c r="J3400" s="193" t="s">
        <v>407</v>
      </c>
      <c r="K3400" s="182"/>
      <c r="L3400" s="182"/>
      <c r="M3400" s="182"/>
      <c r="N3400" s="182"/>
    </row>
    <row r="3401" spans="1:14" ht="15.75" customHeight="1" x14ac:dyDescent="0.3">
      <c r="A3401" s="34">
        <v>3474</v>
      </c>
      <c r="B3401" s="34">
        <v>230</v>
      </c>
      <c r="C3401" s="34" t="s">
        <v>610</v>
      </c>
      <c r="D3401" s="34">
        <v>13</v>
      </c>
      <c r="E3401" s="179">
        <v>43587</v>
      </c>
      <c r="F3401" s="34">
        <v>5171</v>
      </c>
      <c r="G3401" s="34">
        <v>6886</v>
      </c>
      <c r="H3401" s="180">
        <v>6511</v>
      </c>
      <c r="I3401" s="34"/>
      <c r="J3401" s="193"/>
      <c r="K3401" s="182"/>
      <c r="L3401" s="182"/>
      <c r="M3401" s="182"/>
      <c r="N3401" s="182"/>
    </row>
    <row r="3402" spans="1:14" ht="15.75" customHeight="1" x14ac:dyDescent="0.3">
      <c r="A3402" s="34">
        <v>3475</v>
      </c>
      <c r="B3402" s="34">
        <v>231</v>
      </c>
      <c r="C3402" s="34" t="s">
        <v>612</v>
      </c>
      <c r="D3402" s="34">
        <v>13</v>
      </c>
      <c r="E3402" s="179">
        <v>43587</v>
      </c>
      <c r="F3402" s="34">
        <v>5229</v>
      </c>
      <c r="G3402" s="34">
        <v>7292</v>
      </c>
      <c r="H3402" s="180">
        <v>6726</v>
      </c>
      <c r="I3402" s="34"/>
      <c r="J3402" s="193" t="s">
        <v>482</v>
      </c>
      <c r="K3402" s="182"/>
      <c r="L3402" s="182"/>
      <c r="M3402" s="182"/>
      <c r="N3402" s="182"/>
    </row>
    <row r="3403" spans="1:14" ht="15.75" customHeight="1" x14ac:dyDescent="0.3">
      <c r="A3403" s="34">
        <v>3476</v>
      </c>
      <c r="B3403" s="34">
        <v>232</v>
      </c>
      <c r="C3403" s="34" t="s">
        <v>612</v>
      </c>
      <c r="D3403" s="34">
        <v>13</v>
      </c>
      <c r="E3403" s="179">
        <v>43587</v>
      </c>
      <c r="F3403" s="34">
        <v>5244</v>
      </c>
      <c r="G3403" s="34">
        <v>7370</v>
      </c>
      <c r="H3403" s="180">
        <v>6763</v>
      </c>
      <c r="I3403" s="34"/>
      <c r="J3403" s="193"/>
      <c r="K3403" s="182"/>
      <c r="L3403" s="182"/>
      <c r="M3403" s="182"/>
      <c r="N3403" s="182"/>
    </row>
    <row r="3404" spans="1:14" ht="15.75" customHeight="1" x14ac:dyDescent="0.3">
      <c r="A3404" s="34">
        <v>3477</v>
      </c>
      <c r="B3404" s="34">
        <v>233</v>
      </c>
      <c r="C3404" s="34" t="s">
        <v>613</v>
      </c>
      <c r="D3404" s="34">
        <v>13</v>
      </c>
      <c r="E3404" s="179">
        <v>43587</v>
      </c>
      <c r="F3404" s="34">
        <v>5213</v>
      </c>
      <c r="G3404" s="34">
        <v>8531</v>
      </c>
      <c r="H3404" s="180">
        <v>7600</v>
      </c>
      <c r="I3404" s="34"/>
      <c r="J3404" s="193" t="s">
        <v>497</v>
      </c>
      <c r="K3404" s="182"/>
      <c r="L3404" s="182"/>
      <c r="M3404" s="182"/>
      <c r="N3404" s="182"/>
    </row>
    <row r="3405" spans="1:14" ht="15.75" customHeight="1" x14ac:dyDescent="0.3">
      <c r="A3405" s="34">
        <v>3478</v>
      </c>
      <c r="B3405" s="34">
        <v>234</v>
      </c>
      <c r="C3405" s="34" t="s">
        <v>613</v>
      </c>
      <c r="D3405" s="34">
        <v>13</v>
      </c>
      <c r="E3405" s="179">
        <v>43587</v>
      </c>
      <c r="F3405" s="34">
        <v>5254</v>
      </c>
      <c r="G3405" s="34">
        <v>8485</v>
      </c>
      <c r="H3405" s="180">
        <v>7590</v>
      </c>
      <c r="I3405" s="34"/>
      <c r="J3405" s="193"/>
      <c r="K3405" s="182"/>
      <c r="L3405" s="182"/>
      <c r="M3405" s="182"/>
      <c r="N3405" s="182"/>
    </row>
    <row r="3406" spans="1:14" ht="15.75" customHeight="1" x14ac:dyDescent="0.3">
      <c r="A3406" s="34">
        <v>3479</v>
      </c>
      <c r="B3406" s="34">
        <v>235</v>
      </c>
      <c r="C3406" s="34" t="s">
        <v>614</v>
      </c>
      <c r="D3406" s="34">
        <v>13</v>
      </c>
      <c r="E3406" s="179">
        <v>43587</v>
      </c>
      <c r="F3406" s="34">
        <v>5230</v>
      </c>
      <c r="G3406" s="34">
        <v>8251</v>
      </c>
      <c r="H3406" s="180">
        <v>7185</v>
      </c>
      <c r="I3406" s="34"/>
      <c r="J3406" s="193" t="s">
        <v>377</v>
      </c>
      <c r="K3406" s="182"/>
      <c r="L3406" s="182"/>
      <c r="M3406" s="182"/>
      <c r="N3406" s="182"/>
    </row>
    <row r="3407" spans="1:14" ht="15.75" customHeight="1" x14ac:dyDescent="0.3">
      <c r="A3407" s="34">
        <v>3480</v>
      </c>
      <c r="B3407" s="34">
        <v>236</v>
      </c>
      <c r="C3407" s="34" t="s">
        <v>614</v>
      </c>
      <c r="D3407" s="34">
        <v>13</v>
      </c>
      <c r="E3407" s="179">
        <v>43587</v>
      </c>
      <c r="F3407" s="34">
        <v>5241</v>
      </c>
      <c r="G3407" s="34">
        <v>8613</v>
      </c>
      <c r="H3407" s="180">
        <v>7426</v>
      </c>
      <c r="I3407" s="34"/>
      <c r="J3407" s="193"/>
      <c r="K3407" s="182"/>
      <c r="L3407" s="182"/>
      <c r="M3407" s="182"/>
      <c r="N3407" s="182"/>
    </row>
    <row r="3408" spans="1:14" ht="15.75" customHeight="1" x14ac:dyDescent="0.3">
      <c r="A3408" s="34">
        <v>3481</v>
      </c>
      <c r="B3408" s="34">
        <v>237</v>
      </c>
      <c r="C3408" s="34" t="s">
        <v>616</v>
      </c>
      <c r="D3408" s="34">
        <v>13</v>
      </c>
      <c r="E3408" s="179">
        <v>43587</v>
      </c>
      <c r="F3408" s="34">
        <v>5218</v>
      </c>
      <c r="G3408" s="34">
        <v>7441</v>
      </c>
      <c r="H3408" s="180">
        <v>6781</v>
      </c>
      <c r="I3408" s="34"/>
      <c r="J3408" s="193" t="s">
        <v>474</v>
      </c>
      <c r="K3408" s="182"/>
      <c r="L3408" s="182"/>
      <c r="M3408" s="182"/>
      <c r="N3408" s="182"/>
    </row>
    <row r="3409" spans="1:14" ht="15.75" customHeight="1" x14ac:dyDescent="0.3">
      <c r="A3409" s="34">
        <v>3482</v>
      </c>
      <c r="B3409" s="34">
        <v>238</v>
      </c>
      <c r="C3409" s="34" t="s">
        <v>616</v>
      </c>
      <c r="D3409" s="34">
        <v>13</v>
      </c>
      <c r="E3409" s="179">
        <v>43587</v>
      </c>
      <c r="F3409" s="34">
        <v>5217</v>
      </c>
      <c r="G3409" s="34">
        <v>7404</v>
      </c>
      <c r="H3409" s="180">
        <v>6770</v>
      </c>
      <c r="I3409" s="34"/>
      <c r="J3409" s="193"/>
      <c r="K3409" s="182"/>
      <c r="L3409" s="182"/>
      <c r="M3409" s="182"/>
      <c r="N3409" s="182"/>
    </row>
    <row r="3410" spans="1:14" ht="15.75" customHeight="1" x14ac:dyDescent="0.3">
      <c r="A3410" s="34">
        <v>3483</v>
      </c>
      <c r="B3410" s="34">
        <v>239</v>
      </c>
      <c r="C3410" s="34" t="s">
        <v>618</v>
      </c>
      <c r="D3410" s="34">
        <v>13</v>
      </c>
      <c r="E3410" s="179">
        <v>43587</v>
      </c>
      <c r="F3410" s="34">
        <v>5249</v>
      </c>
      <c r="G3410" s="34"/>
      <c r="H3410" s="180"/>
      <c r="I3410" s="34"/>
      <c r="J3410" s="193"/>
      <c r="K3410" s="182"/>
      <c r="L3410" s="182"/>
      <c r="M3410" s="182"/>
      <c r="N3410" s="182"/>
    </row>
    <row r="3411" spans="1:14" ht="15.75" customHeight="1" x14ac:dyDescent="0.3">
      <c r="A3411" s="34">
        <v>3484</v>
      </c>
      <c r="B3411" s="34">
        <v>240</v>
      </c>
      <c r="C3411" s="34" t="s">
        <v>618</v>
      </c>
      <c r="D3411" s="34">
        <v>13</v>
      </c>
      <c r="E3411" s="179">
        <v>43587</v>
      </c>
      <c r="F3411" s="34">
        <v>5262</v>
      </c>
      <c r="G3411" s="34"/>
      <c r="H3411" s="180"/>
      <c r="I3411" s="34"/>
      <c r="J3411" s="193"/>
      <c r="K3411" s="182"/>
      <c r="L3411" s="182"/>
      <c r="M3411" s="182"/>
      <c r="N3411" s="182"/>
    </row>
    <row r="3412" spans="1:14" ht="15.75" customHeight="1" x14ac:dyDescent="0.3">
      <c r="A3412" s="34">
        <v>3485</v>
      </c>
      <c r="B3412" s="34">
        <v>241</v>
      </c>
      <c r="C3412" s="34" t="s">
        <v>620</v>
      </c>
      <c r="D3412" s="34">
        <v>13</v>
      </c>
      <c r="E3412" s="179">
        <v>43587</v>
      </c>
      <c r="F3412" s="34">
        <v>5180</v>
      </c>
      <c r="G3412" s="34">
        <v>6486</v>
      </c>
      <c r="H3412" s="180">
        <v>5969</v>
      </c>
      <c r="I3412" s="34"/>
      <c r="J3412" s="193" t="s">
        <v>13</v>
      </c>
      <c r="K3412" s="182"/>
      <c r="L3412" s="182"/>
      <c r="M3412" s="182"/>
      <c r="N3412" s="182"/>
    </row>
    <row r="3413" spans="1:14" ht="15.75" customHeight="1" x14ac:dyDescent="0.3">
      <c r="A3413" s="34">
        <v>3486</v>
      </c>
      <c r="B3413" s="34">
        <v>242</v>
      </c>
      <c r="C3413" s="34" t="s">
        <v>620</v>
      </c>
      <c r="D3413" s="34">
        <v>13</v>
      </c>
      <c r="E3413" s="179">
        <v>43587</v>
      </c>
      <c r="F3413" s="34">
        <v>5268</v>
      </c>
      <c r="G3413" s="34">
        <v>6669</v>
      </c>
      <c r="H3413" s="180">
        <v>6084</v>
      </c>
      <c r="I3413" s="34"/>
      <c r="J3413" s="193"/>
      <c r="K3413" s="182"/>
      <c r="L3413" s="182"/>
      <c r="M3413" s="182"/>
      <c r="N3413" s="182"/>
    </row>
    <row r="3414" spans="1:14" ht="15.75" customHeight="1" x14ac:dyDescent="0.3">
      <c r="A3414" s="34">
        <v>3487</v>
      </c>
      <c r="B3414" s="34">
        <v>243</v>
      </c>
      <c r="C3414" s="34" t="s">
        <v>621</v>
      </c>
      <c r="D3414" s="34">
        <v>13</v>
      </c>
      <c r="E3414" s="179">
        <v>43587</v>
      </c>
      <c r="F3414" s="34">
        <v>5234</v>
      </c>
      <c r="G3414" s="34">
        <v>8805</v>
      </c>
      <c r="H3414" s="180">
        <v>7767</v>
      </c>
      <c r="I3414" s="34"/>
      <c r="J3414" s="193" t="s">
        <v>377</v>
      </c>
      <c r="K3414" s="182"/>
      <c r="L3414" s="182"/>
      <c r="M3414" s="182"/>
      <c r="N3414" s="182"/>
    </row>
    <row r="3415" spans="1:14" ht="15.75" customHeight="1" x14ac:dyDescent="0.3">
      <c r="A3415" s="34">
        <v>3488</v>
      </c>
      <c r="B3415" s="34">
        <v>244</v>
      </c>
      <c r="C3415" s="34" t="s">
        <v>621</v>
      </c>
      <c r="D3415" s="34">
        <v>13</v>
      </c>
      <c r="E3415" s="179">
        <v>43587</v>
      </c>
      <c r="F3415" s="34">
        <v>5243</v>
      </c>
      <c r="G3415" s="34">
        <v>9340</v>
      </c>
      <c r="H3415" s="180">
        <v>8108</v>
      </c>
      <c r="I3415" s="34"/>
      <c r="J3415" s="193"/>
      <c r="K3415" s="182"/>
      <c r="L3415" s="182"/>
      <c r="M3415" s="182"/>
      <c r="N3415" s="182"/>
    </row>
    <row r="3416" spans="1:14" ht="15.75" customHeight="1" x14ac:dyDescent="0.3">
      <c r="A3416" s="34">
        <v>3489</v>
      </c>
      <c r="B3416" s="34">
        <v>245</v>
      </c>
      <c r="C3416" s="34" t="s">
        <v>622</v>
      </c>
      <c r="D3416" s="34">
        <v>13</v>
      </c>
      <c r="E3416" s="179">
        <v>43587</v>
      </c>
      <c r="F3416" s="34">
        <v>5235</v>
      </c>
      <c r="G3416" s="34">
        <v>8514</v>
      </c>
      <c r="H3416" s="180">
        <v>7443</v>
      </c>
      <c r="I3416" s="34"/>
      <c r="J3416" s="193" t="s">
        <v>474</v>
      </c>
      <c r="K3416" s="182"/>
      <c r="L3416" s="182"/>
      <c r="M3416" s="182"/>
      <c r="N3416" s="182"/>
    </row>
    <row r="3417" spans="1:14" ht="15.75" customHeight="1" x14ac:dyDescent="0.3">
      <c r="A3417" s="34">
        <v>3490</v>
      </c>
      <c r="B3417" s="34">
        <v>246</v>
      </c>
      <c r="C3417" s="34" t="s">
        <v>622</v>
      </c>
      <c r="D3417" s="34">
        <v>13</v>
      </c>
      <c r="E3417" s="179">
        <v>43587</v>
      </c>
      <c r="F3417" s="34">
        <v>5309</v>
      </c>
      <c r="G3417" s="34">
        <v>8619</v>
      </c>
      <c r="H3417" s="180">
        <v>7549</v>
      </c>
      <c r="I3417" s="34"/>
      <c r="J3417" s="193"/>
      <c r="K3417" s="182"/>
      <c r="L3417" s="182"/>
      <c r="M3417" s="182"/>
      <c r="N3417" s="182"/>
    </row>
    <row r="3418" spans="1:14" ht="15.75" customHeight="1" x14ac:dyDescent="0.3">
      <c r="A3418" s="34">
        <v>3491</v>
      </c>
      <c r="B3418" s="34">
        <v>247</v>
      </c>
      <c r="C3418" s="34" t="s">
        <v>625</v>
      </c>
      <c r="D3418" s="34">
        <v>13</v>
      </c>
      <c r="E3418" s="179">
        <v>43587</v>
      </c>
      <c r="F3418" s="34">
        <v>5282</v>
      </c>
      <c r="G3418" s="34">
        <v>8728</v>
      </c>
      <c r="H3418" s="180">
        <v>7840</v>
      </c>
      <c r="I3418" s="34"/>
      <c r="J3418" s="193" t="s">
        <v>407</v>
      </c>
      <c r="K3418" s="182"/>
      <c r="L3418" s="182"/>
      <c r="M3418" s="182"/>
      <c r="N3418" s="182"/>
    </row>
    <row r="3419" spans="1:14" ht="15.75" customHeight="1" x14ac:dyDescent="0.3">
      <c r="A3419" s="34">
        <v>3492</v>
      </c>
      <c r="B3419" s="34">
        <v>248</v>
      </c>
      <c r="C3419" s="34" t="s">
        <v>625</v>
      </c>
      <c r="D3419" s="34">
        <v>13</v>
      </c>
      <c r="E3419" s="179">
        <v>43587</v>
      </c>
      <c r="F3419" s="34">
        <v>5224</v>
      </c>
      <c r="G3419" s="34">
        <v>8858</v>
      </c>
      <c r="H3419" s="180">
        <v>7889</v>
      </c>
      <c r="I3419" s="34"/>
      <c r="J3419" s="193"/>
      <c r="K3419" s="182"/>
      <c r="L3419" s="182"/>
      <c r="M3419" s="182"/>
      <c r="N3419" s="182"/>
    </row>
    <row r="3420" spans="1:14" ht="15.75" customHeight="1" x14ac:dyDescent="0.3">
      <c r="A3420" s="34">
        <v>3493</v>
      </c>
      <c r="B3420" s="34">
        <v>249</v>
      </c>
      <c r="C3420" s="34" t="s">
        <v>627</v>
      </c>
      <c r="D3420" s="34">
        <v>13</v>
      </c>
      <c r="E3420" s="179">
        <v>43587</v>
      </c>
      <c r="F3420" s="34">
        <v>5178</v>
      </c>
      <c r="G3420" s="34">
        <v>8538</v>
      </c>
      <c r="H3420" s="180">
        <v>7616</v>
      </c>
      <c r="I3420" s="34"/>
      <c r="J3420" s="193" t="s">
        <v>461</v>
      </c>
      <c r="K3420" s="182"/>
      <c r="L3420" s="182"/>
      <c r="M3420" s="182"/>
      <c r="N3420" s="182"/>
    </row>
    <row r="3421" spans="1:14" ht="15.75" customHeight="1" x14ac:dyDescent="0.3">
      <c r="A3421" s="34">
        <v>3494</v>
      </c>
      <c r="B3421" s="34">
        <v>250</v>
      </c>
      <c r="C3421" s="34" t="s">
        <v>627</v>
      </c>
      <c r="D3421" s="34">
        <v>13</v>
      </c>
      <c r="E3421" s="179">
        <v>43587</v>
      </c>
      <c r="F3421" s="34">
        <v>5274</v>
      </c>
      <c r="G3421" s="34">
        <v>8683</v>
      </c>
      <c r="H3421" s="180">
        <v>7708</v>
      </c>
      <c r="I3421" s="34"/>
      <c r="J3421" s="193"/>
      <c r="K3421" s="182"/>
      <c r="L3421" s="182"/>
      <c r="M3421" s="182"/>
      <c r="N3421" s="182"/>
    </row>
    <row r="3422" spans="1:14" ht="15.75" customHeight="1" x14ac:dyDescent="0.3">
      <c r="A3422" s="34">
        <v>3495</v>
      </c>
      <c r="B3422" s="34">
        <v>251</v>
      </c>
      <c r="C3422" s="34" t="s">
        <v>629</v>
      </c>
      <c r="D3422" s="34">
        <v>13</v>
      </c>
      <c r="E3422" s="179">
        <v>43587</v>
      </c>
      <c r="F3422" s="34">
        <v>5258</v>
      </c>
      <c r="G3422" s="34">
        <v>8996</v>
      </c>
      <c r="H3422" s="180">
        <v>7834</v>
      </c>
      <c r="I3422" s="34"/>
      <c r="J3422" s="193" t="s">
        <v>461</v>
      </c>
      <c r="K3422" s="182"/>
      <c r="L3422" s="182"/>
      <c r="M3422" s="182"/>
      <c r="N3422" s="182"/>
    </row>
    <row r="3423" spans="1:14" ht="15.75" customHeight="1" x14ac:dyDescent="0.3">
      <c r="A3423" s="34">
        <v>3496</v>
      </c>
      <c r="B3423" s="34">
        <v>252</v>
      </c>
      <c r="C3423" s="34" t="s">
        <v>629</v>
      </c>
      <c r="D3423" s="34">
        <v>13</v>
      </c>
      <c r="E3423" s="179">
        <v>43587</v>
      </c>
      <c r="F3423" s="34">
        <v>5296</v>
      </c>
      <c r="G3423" s="34">
        <v>8901</v>
      </c>
      <c r="H3423" s="180">
        <v>7779</v>
      </c>
      <c r="I3423" s="34"/>
      <c r="J3423" s="193"/>
      <c r="K3423" s="182"/>
      <c r="L3423" s="182"/>
      <c r="M3423" s="182"/>
      <c r="N3423" s="182"/>
    </row>
    <row r="3424" spans="1:14" ht="15.75" customHeight="1" x14ac:dyDescent="0.3">
      <c r="A3424" s="34">
        <v>3497</v>
      </c>
      <c r="B3424" s="34">
        <v>253</v>
      </c>
      <c r="C3424" s="34" t="s">
        <v>632</v>
      </c>
      <c r="D3424" s="34">
        <v>13</v>
      </c>
      <c r="E3424" s="179">
        <v>43587</v>
      </c>
      <c r="F3424" s="34">
        <v>5257</v>
      </c>
      <c r="G3424" s="34">
        <v>7586</v>
      </c>
      <c r="H3424" s="180">
        <v>7028</v>
      </c>
      <c r="I3424" s="34"/>
      <c r="J3424" s="193" t="s">
        <v>13</v>
      </c>
      <c r="K3424" s="182"/>
      <c r="L3424" s="182"/>
      <c r="M3424" s="182"/>
      <c r="N3424" s="182"/>
    </row>
    <row r="3425" spans="1:14" ht="15.75" customHeight="1" x14ac:dyDescent="0.3">
      <c r="A3425" s="34">
        <v>3498</v>
      </c>
      <c r="B3425" s="34">
        <v>254</v>
      </c>
      <c r="C3425" s="34" t="s">
        <v>632</v>
      </c>
      <c r="D3425" s="34">
        <v>13</v>
      </c>
      <c r="E3425" s="179">
        <v>43587</v>
      </c>
      <c r="F3425" s="34">
        <v>5257</v>
      </c>
      <c r="G3425" s="34">
        <v>7712</v>
      </c>
      <c r="H3425" s="180">
        <v>7121</v>
      </c>
      <c r="I3425" s="34"/>
      <c r="J3425" s="193"/>
      <c r="K3425" s="182"/>
      <c r="L3425" s="182"/>
      <c r="M3425" s="182"/>
      <c r="N3425" s="182"/>
    </row>
    <row r="3426" spans="1:14" ht="15.75" customHeight="1" x14ac:dyDescent="0.3">
      <c r="A3426" s="34">
        <v>3499</v>
      </c>
      <c r="B3426" s="34">
        <v>255</v>
      </c>
      <c r="C3426" s="34" t="s">
        <v>634</v>
      </c>
      <c r="D3426" s="34">
        <v>13</v>
      </c>
      <c r="E3426" s="179">
        <v>43587</v>
      </c>
      <c r="F3426" s="34">
        <v>5260</v>
      </c>
      <c r="G3426" s="34">
        <v>7348</v>
      </c>
      <c r="H3426" s="180">
        <v>6946</v>
      </c>
      <c r="I3426" s="34"/>
      <c r="J3426" s="193" t="s">
        <v>13</v>
      </c>
      <c r="K3426" s="182"/>
      <c r="L3426" s="182"/>
      <c r="M3426" s="182"/>
      <c r="N3426" s="182"/>
    </row>
    <row r="3427" spans="1:14" ht="15.75" customHeight="1" x14ac:dyDescent="0.3">
      <c r="A3427" s="34">
        <v>3500</v>
      </c>
      <c r="B3427" s="34">
        <v>256</v>
      </c>
      <c r="C3427" s="34" t="s">
        <v>634</v>
      </c>
      <c r="D3427" s="34">
        <v>13</v>
      </c>
      <c r="E3427" s="179">
        <v>43587</v>
      </c>
      <c r="F3427" s="34">
        <v>5193</v>
      </c>
      <c r="G3427" s="34">
        <v>7054</v>
      </c>
      <c r="H3427" s="180">
        <v>6679</v>
      </c>
      <c r="I3427" s="34"/>
      <c r="J3427" s="193"/>
      <c r="K3427" s="182"/>
      <c r="L3427" s="182"/>
      <c r="M3427" s="182"/>
      <c r="N3427" s="182"/>
    </row>
    <row r="3428" spans="1:14" ht="15.75" customHeight="1" x14ac:dyDescent="0.3">
      <c r="A3428" s="34">
        <v>3501</v>
      </c>
      <c r="B3428" s="34">
        <v>257</v>
      </c>
      <c r="C3428" s="34" t="s">
        <v>636</v>
      </c>
      <c r="D3428" s="34">
        <v>13</v>
      </c>
      <c r="E3428" s="179">
        <v>43587</v>
      </c>
      <c r="F3428" s="34">
        <v>5226</v>
      </c>
      <c r="G3428" s="34">
        <v>7657</v>
      </c>
      <c r="H3428" s="180">
        <v>7199</v>
      </c>
      <c r="I3428" s="34"/>
      <c r="J3428" s="193" t="s">
        <v>13</v>
      </c>
      <c r="K3428" s="182"/>
      <c r="L3428" s="182"/>
      <c r="M3428" s="182"/>
      <c r="N3428" s="182"/>
    </row>
    <row r="3429" spans="1:14" ht="15.75" customHeight="1" x14ac:dyDescent="0.3">
      <c r="A3429" s="34">
        <v>3502</v>
      </c>
      <c r="B3429" s="34">
        <v>258</v>
      </c>
      <c r="C3429" s="34" t="s">
        <v>636</v>
      </c>
      <c r="D3429" s="34">
        <v>13</v>
      </c>
      <c r="E3429" s="179">
        <v>43587</v>
      </c>
      <c r="F3429" s="34">
        <v>5266</v>
      </c>
      <c r="G3429" s="34">
        <v>7798</v>
      </c>
      <c r="H3429" s="180">
        <v>7310</v>
      </c>
      <c r="I3429" s="34"/>
      <c r="J3429" s="193"/>
      <c r="K3429" s="182"/>
      <c r="L3429" s="182"/>
      <c r="M3429" s="182"/>
      <c r="N3429" s="182"/>
    </row>
    <row r="3430" spans="1:14" ht="15.75" customHeight="1" x14ac:dyDescent="0.3">
      <c r="A3430" s="34">
        <v>3503</v>
      </c>
      <c r="B3430" s="34">
        <v>259</v>
      </c>
      <c r="C3430" s="34" t="s">
        <v>637</v>
      </c>
      <c r="D3430" s="34">
        <v>13</v>
      </c>
      <c r="E3430" s="179">
        <v>43587</v>
      </c>
      <c r="F3430" s="34">
        <v>5198</v>
      </c>
      <c r="G3430" s="34">
        <v>8384</v>
      </c>
      <c r="H3430" s="180">
        <v>7484</v>
      </c>
      <c r="I3430" s="34"/>
      <c r="J3430" s="193" t="s">
        <v>377</v>
      </c>
      <c r="K3430" s="182"/>
      <c r="L3430" s="182"/>
      <c r="M3430" s="182"/>
      <c r="N3430" s="182"/>
    </row>
    <row r="3431" spans="1:14" ht="15.75" customHeight="1" x14ac:dyDescent="0.3">
      <c r="A3431" s="34">
        <v>3504</v>
      </c>
      <c r="B3431" s="34">
        <v>260</v>
      </c>
      <c r="C3431" s="34" t="s">
        <v>637</v>
      </c>
      <c r="D3431" s="34">
        <v>13</v>
      </c>
      <c r="E3431" s="179">
        <v>43587</v>
      </c>
      <c r="F3431" s="34">
        <v>5247</v>
      </c>
      <c r="G3431" s="34">
        <v>8374</v>
      </c>
      <c r="H3431" s="180">
        <v>7510</v>
      </c>
      <c r="I3431" s="34"/>
      <c r="J3431" s="193"/>
      <c r="K3431" s="182"/>
      <c r="L3431" s="182"/>
      <c r="M3431" s="182"/>
      <c r="N3431" s="182"/>
    </row>
    <row r="3432" spans="1:14" ht="15.75" customHeight="1" x14ac:dyDescent="0.3">
      <c r="A3432" s="34">
        <v>3505</v>
      </c>
      <c r="B3432" s="34">
        <v>261</v>
      </c>
      <c r="C3432" s="34" t="s">
        <v>638</v>
      </c>
      <c r="D3432" s="34">
        <v>13</v>
      </c>
      <c r="E3432" s="179">
        <v>43587</v>
      </c>
      <c r="F3432" s="34">
        <v>5229</v>
      </c>
      <c r="G3432" s="34">
        <v>8115</v>
      </c>
      <c r="H3432" s="180">
        <v>7348</v>
      </c>
      <c r="I3432" s="34"/>
      <c r="J3432" s="193" t="s">
        <v>497</v>
      </c>
      <c r="K3432" s="182"/>
      <c r="L3432" s="182"/>
      <c r="M3432" s="182"/>
      <c r="N3432" s="182"/>
    </row>
    <row r="3433" spans="1:14" ht="15.75" customHeight="1" x14ac:dyDescent="0.3">
      <c r="A3433" s="34">
        <v>3506</v>
      </c>
      <c r="B3433" s="34">
        <v>262</v>
      </c>
      <c r="C3433" s="34" t="s">
        <v>638</v>
      </c>
      <c r="D3433" s="34">
        <v>13</v>
      </c>
      <c r="E3433" s="179">
        <v>43587</v>
      </c>
      <c r="F3433" s="34">
        <v>5194</v>
      </c>
      <c r="G3433" s="34">
        <v>8168</v>
      </c>
      <c r="H3433" s="180">
        <v>7391</v>
      </c>
      <c r="I3433" s="34"/>
      <c r="J3433" s="193"/>
      <c r="K3433" s="182"/>
      <c r="L3433" s="182"/>
      <c r="M3433" s="182"/>
      <c r="N3433" s="182"/>
    </row>
    <row r="3434" spans="1:14" ht="15.75" customHeight="1" x14ac:dyDescent="0.3">
      <c r="A3434" s="34">
        <v>3507</v>
      </c>
      <c r="B3434" s="34">
        <v>263</v>
      </c>
      <c r="C3434" s="34" t="s">
        <v>640</v>
      </c>
      <c r="D3434" s="34">
        <v>13</v>
      </c>
      <c r="E3434" s="179">
        <v>43587</v>
      </c>
      <c r="F3434" s="34">
        <v>5258</v>
      </c>
      <c r="G3434" s="34">
        <v>7186</v>
      </c>
      <c r="H3434" s="180">
        <v>6847</v>
      </c>
      <c r="I3434" s="34"/>
      <c r="J3434" s="193" t="s">
        <v>13</v>
      </c>
      <c r="K3434" s="182"/>
      <c r="L3434" s="182"/>
      <c r="M3434" s="182"/>
      <c r="N3434" s="182"/>
    </row>
    <row r="3435" spans="1:14" ht="15.75" customHeight="1" x14ac:dyDescent="0.3">
      <c r="A3435" s="34">
        <v>3508</v>
      </c>
      <c r="B3435" s="34">
        <v>264</v>
      </c>
      <c r="C3435" s="34" t="s">
        <v>640</v>
      </c>
      <c r="D3435" s="34">
        <v>13</v>
      </c>
      <c r="E3435" s="179">
        <v>43587</v>
      </c>
      <c r="F3435" s="34">
        <v>5312</v>
      </c>
      <c r="G3435" s="34">
        <v>7160</v>
      </c>
      <c r="H3435" s="180">
        <v>6839</v>
      </c>
      <c r="I3435" s="34"/>
      <c r="J3435" s="193"/>
      <c r="K3435" s="182"/>
      <c r="L3435" s="182"/>
      <c r="M3435" s="182"/>
      <c r="N3435" s="182"/>
    </row>
    <row r="3436" spans="1:14" ht="15.75" customHeight="1" x14ac:dyDescent="0.3">
      <c r="A3436" s="34">
        <v>3509</v>
      </c>
      <c r="B3436" s="34">
        <v>265</v>
      </c>
      <c r="C3436" s="34" t="s">
        <v>641</v>
      </c>
      <c r="D3436" s="34">
        <v>13</v>
      </c>
      <c r="E3436" s="179">
        <v>43587</v>
      </c>
      <c r="F3436" s="34">
        <v>5235</v>
      </c>
      <c r="G3436" s="34">
        <v>8065</v>
      </c>
      <c r="H3436" s="180">
        <v>7430</v>
      </c>
      <c r="I3436" s="34"/>
      <c r="J3436" s="193" t="s">
        <v>482</v>
      </c>
      <c r="K3436" s="182"/>
      <c r="L3436" s="182"/>
      <c r="M3436" s="182"/>
      <c r="N3436" s="182"/>
    </row>
    <row r="3437" spans="1:14" ht="15.75" customHeight="1" x14ac:dyDescent="0.3">
      <c r="A3437" s="34">
        <v>3510</v>
      </c>
      <c r="B3437" s="34">
        <v>266</v>
      </c>
      <c r="C3437" s="34" t="s">
        <v>641</v>
      </c>
      <c r="D3437" s="34">
        <v>13</v>
      </c>
      <c r="E3437" s="179">
        <v>43587</v>
      </c>
      <c r="F3437" s="34">
        <v>5209</v>
      </c>
      <c r="G3437" s="34">
        <v>8255</v>
      </c>
      <c r="H3437" s="180">
        <v>7544</v>
      </c>
      <c r="I3437" s="34"/>
      <c r="J3437" s="193"/>
      <c r="K3437" s="182"/>
      <c r="L3437" s="182"/>
      <c r="M3437" s="182"/>
      <c r="N3437" s="182"/>
    </row>
    <row r="3438" spans="1:14" ht="15.75" customHeight="1" x14ac:dyDescent="0.3">
      <c r="A3438" s="34">
        <v>3511</v>
      </c>
      <c r="B3438" s="34">
        <v>267</v>
      </c>
      <c r="C3438" s="34" t="s">
        <v>642</v>
      </c>
      <c r="D3438" s="34">
        <v>13</v>
      </c>
      <c r="E3438" s="179">
        <v>43587</v>
      </c>
      <c r="F3438" s="34">
        <v>5263</v>
      </c>
      <c r="G3438" s="34">
        <v>8393</v>
      </c>
      <c r="H3438" s="180">
        <v>7477</v>
      </c>
      <c r="I3438" s="34"/>
      <c r="J3438" s="193" t="s">
        <v>377</v>
      </c>
      <c r="K3438" s="182"/>
      <c r="L3438" s="182"/>
      <c r="M3438" s="182"/>
      <c r="N3438" s="182"/>
    </row>
    <row r="3439" spans="1:14" ht="15.75" customHeight="1" x14ac:dyDescent="0.3">
      <c r="A3439" s="34">
        <v>3512</v>
      </c>
      <c r="B3439" s="34">
        <v>268</v>
      </c>
      <c r="C3439" s="34" t="s">
        <v>642</v>
      </c>
      <c r="D3439" s="34">
        <v>13</v>
      </c>
      <c r="E3439" s="179">
        <v>43587</v>
      </c>
      <c r="F3439" s="34">
        <v>5219</v>
      </c>
      <c r="G3439" s="34">
        <v>8588</v>
      </c>
      <c r="H3439" s="180">
        <v>7547</v>
      </c>
      <c r="I3439" s="34"/>
      <c r="J3439" s="193"/>
      <c r="K3439" s="182"/>
      <c r="L3439" s="182"/>
      <c r="M3439" s="182"/>
      <c r="N3439" s="182"/>
    </row>
    <row r="3440" spans="1:14" ht="15.75" customHeight="1" x14ac:dyDescent="0.3">
      <c r="A3440" s="34">
        <v>3513</v>
      </c>
      <c r="B3440" s="34">
        <v>269</v>
      </c>
      <c r="C3440" s="34" t="s">
        <v>643</v>
      </c>
      <c r="D3440" s="34">
        <v>13</v>
      </c>
      <c r="E3440" s="179">
        <v>43587</v>
      </c>
      <c r="F3440" s="34">
        <v>5241</v>
      </c>
      <c r="G3440" s="34">
        <v>8432</v>
      </c>
      <c r="H3440" s="180">
        <v>7667</v>
      </c>
      <c r="I3440" s="34"/>
      <c r="J3440" s="193" t="s">
        <v>407</v>
      </c>
      <c r="K3440" s="182"/>
      <c r="L3440" s="182"/>
      <c r="M3440" s="182"/>
      <c r="N3440" s="182"/>
    </row>
    <row r="3441" spans="1:14" ht="15.75" customHeight="1" x14ac:dyDescent="0.3">
      <c r="A3441" s="34">
        <v>3514</v>
      </c>
      <c r="B3441" s="34">
        <v>270</v>
      </c>
      <c r="C3441" s="34" t="s">
        <v>643</v>
      </c>
      <c r="D3441" s="34">
        <v>13</v>
      </c>
      <c r="E3441" s="179">
        <v>43587</v>
      </c>
      <c r="F3441" s="34">
        <v>5254</v>
      </c>
      <c r="G3441" s="34">
        <v>8095</v>
      </c>
      <c r="H3441" s="180">
        <v>7423</v>
      </c>
      <c r="I3441" s="34"/>
      <c r="J3441" s="193"/>
      <c r="K3441" s="182"/>
      <c r="L3441" s="182"/>
      <c r="M3441" s="182"/>
      <c r="N3441" s="182"/>
    </row>
    <row r="3442" spans="1:14" ht="15.75" customHeight="1" x14ac:dyDescent="0.3">
      <c r="A3442" s="34">
        <v>3515</v>
      </c>
      <c r="B3442" s="34">
        <v>271</v>
      </c>
      <c r="C3442" s="34" t="s">
        <v>648</v>
      </c>
      <c r="D3442" s="34">
        <v>13</v>
      </c>
      <c r="E3442" s="179">
        <v>43587</v>
      </c>
      <c r="F3442" s="34">
        <v>5224</v>
      </c>
      <c r="G3442" s="34">
        <v>7598</v>
      </c>
      <c r="H3442" s="180">
        <v>7069</v>
      </c>
      <c r="I3442" s="34"/>
      <c r="J3442" s="193" t="s">
        <v>407</v>
      </c>
      <c r="K3442" s="182"/>
      <c r="L3442" s="182"/>
      <c r="M3442" s="182"/>
      <c r="N3442" s="182"/>
    </row>
    <row r="3443" spans="1:14" ht="15.75" customHeight="1" x14ac:dyDescent="0.3">
      <c r="A3443" s="34">
        <v>3516</v>
      </c>
      <c r="B3443" s="34">
        <v>272</v>
      </c>
      <c r="C3443" s="34" t="s">
        <v>648</v>
      </c>
      <c r="D3443" s="34">
        <v>13</v>
      </c>
      <c r="E3443" s="179">
        <v>43587</v>
      </c>
      <c r="F3443" s="34">
        <v>5257</v>
      </c>
      <c r="G3443" s="34">
        <v>8067</v>
      </c>
      <c r="H3443" s="180">
        <v>7430</v>
      </c>
      <c r="I3443" s="34"/>
      <c r="J3443" s="193"/>
      <c r="K3443" s="182"/>
      <c r="L3443" s="182"/>
      <c r="M3443" s="182"/>
      <c r="N3443" s="182"/>
    </row>
    <row r="3444" spans="1:14" ht="15.75" customHeight="1" x14ac:dyDescent="0.3">
      <c r="A3444" s="34">
        <v>3517</v>
      </c>
      <c r="B3444" s="34">
        <v>273</v>
      </c>
      <c r="C3444" s="34" t="s">
        <v>650</v>
      </c>
      <c r="D3444" s="34">
        <v>13</v>
      </c>
      <c r="E3444" s="179">
        <v>43587</v>
      </c>
      <c r="F3444" s="34">
        <v>5242</v>
      </c>
      <c r="G3444" s="34">
        <v>8506</v>
      </c>
      <c r="H3444" s="180">
        <v>7533</v>
      </c>
      <c r="I3444" s="34"/>
      <c r="J3444" s="193" t="s">
        <v>377</v>
      </c>
      <c r="K3444" s="182"/>
      <c r="L3444" s="182"/>
      <c r="M3444" s="182"/>
      <c r="N3444" s="182"/>
    </row>
    <row r="3445" spans="1:14" ht="15.75" customHeight="1" x14ac:dyDescent="0.3">
      <c r="A3445" s="34">
        <v>3518</v>
      </c>
      <c r="B3445" s="34">
        <v>274</v>
      </c>
      <c r="C3445" s="34" t="s">
        <v>650</v>
      </c>
      <c r="D3445" s="34">
        <v>13</v>
      </c>
      <c r="E3445" s="179">
        <v>43587</v>
      </c>
      <c r="F3445" s="34">
        <v>5233</v>
      </c>
      <c r="G3445" s="34">
        <v>8340</v>
      </c>
      <c r="H3445" s="180">
        <v>7391</v>
      </c>
      <c r="I3445" s="34"/>
      <c r="J3445" s="193"/>
      <c r="K3445" s="182"/>
      <c r="L3445" s="182"/>
      <c r="M3445" s="182"/>
      <c r="N3445" s="182"/>
    </row>
    <row r="3446" spans="1:14" ht="15.75" customHeight="1" x14ac:dyDescent="0.3">
      <c r="A3446" s="34">
        <v>3519</v>
      </c>
      <c r="B3446" s="34">
        <v>275</v>
      </c>
      <c r="C3446" s="34" t="s">
        <v>654</v>
      </c>
      <c r="D3446" s="34">
        <v>13</v>
      </c>
      <c r="E3446" s="179">
        <v>43587</v>
      </c>
      <c r="F3446" s="34">
        <v>5274</v>
      </c>
      <c r="G3446" s="34">
        <v>8792</v>
      </c>
      <c r="H3446" s="180">
        <v>7572</v>
      </c>
      <c r="I3446" s="34"/>
      <c r="J3446" s="193" t="s">
        <v>377</v>
      </c>
      <c r="K3446" s="182"/>
      <c r="L3446" s="182"/>
      <c r="M3446" s="182"/>
      <c r="N3446" s="182"/>
    </row>
    <row r="3447" spans="1:14" ht="15.75" customHeight="1" x14ac:dyDescent="0.3">
      <c r="A3447" s="34">
        <v>3520</v>
      </c>
      <c r="B3447" s="34">
        <v>276</v>
      </c>
      <c r="C3447" s="34" t="s">
        <v>654</v>
      </c>
      <c r="D3447" s="34">
        <v>13</v>
      </c>
      <c r="E3447" s="179">
        <v>43587</v>
      </c>
      <c r="F3447" s="34">
        <v>5217</v>
      </c>
      <c r="G3447" s="34">
        <v>8640</v>
      </c>
      <c r="H3447" s="180">
        <v>7403</v>
      </c>
      <c r="I3447" s="34"/>
      <c r="J3447" s="193"/>
      <c r="K3447" s="182"/>
      <c r="L3447" s="182"/>
      <c r="M3447" s="182"/>
      <c r="N3447" s="182"/>
    </row>
    <row r="3448" spans="1:14" ht="15.75" customHeight="1" x14ac:dyDescent="0.3">
      <c r="A3448" s="34">
        <v>3521</v>
      </c>
      <c r="B3448" s="34">
        <v>277</v>
      </c>
      <c r="C3448" s="34" t="s">
        <v>655</v>
      </c>
      <c r="D3448" s="34">
        <v>13</v>
      </c>
      <c r="E3448" s="179">
        <v>43587</v>
      </c>
      <c r="F3448" s="34">
        <v>5252</v>
      </c>
      <c r="G3448" s="34">
        <v>7828</v>
      </c>
      <c r="H3448" s="180">
        <v>7109</v>
      </c>
      <c r="I3448" s="34"/>
      <c r="J3448" s="193" t="s">
        <v>377</v>
      </c>
      <c r="K3448" s="182"/>
      <c r="L3448" s="182"/>
      <c r="M3448" s="182"/>
      <c r="N3448" s="182"/>
    </row>
    <row r="3449" spans="1:14" ht="15.75" customHeight="1" x14ac:dyDescent="0.3">
      <c r="A3449" s="34">
        <v>3522</v>
      </c>
      <c r="B3449" s="34">
        <v>278</v>
      </c>
      <c r="C3449" s="34" t="s">
        <v>655</v>
      </c>
      <c r="D3449" s="34">
        <v>13</v>
      </c>
      <c r="E3449" s="179">
        <v>43587</v>
      </c>
      <c r="F3449" s="34">
        <v>5256</v>
      </c>
      <c r="G3449" s="34">
        <v>7745</v>
      </c>
      <c r="H3449" s="180">
        <v>7026</v>
      </c>
      <c r="I3449" s="34"/>
      <c r="J3449" s="193"/>
      <c r="K3449" s="182"/>
      <c r="L3449" s="182"/>
      <c r="M3449" s="182"/>
      <c r="N3449" s="182"/>
    </row>
    <row r="3450" spans="1:14" ht="15.75" customHeight="1" x14ac:dyDescent="0.3">
      <c r="A3450" s="34">
        <v>3523</v>
      </c>
      <c r="B3450" s="34">
        <v>279</v>
      </c>
      <c r="C3450" s="34" t="s">
        <v>663</v>
      </c>
      <c r="D3450" s="34">
        <v>13</v>
      </c>
      <c r="E3450" s="179">
        <v>43587</v>
      </c>
      <c r="F3450" s="34">
        <v>5269</v>
      </c>
      <c r="G3450" s="34">
        <v>8186</v>
      </c>
      <c r="H3450" s="180">
        <v>7510</v>
      </c>
      <c r="I3450" s="34"/>
      <c r="J3450" s="193" t="s">
        <v>407</v>
      </c>
      <c r="K3450" s="182"/>
      <c r="L3450" s="182"/>
      <c r="M3450" s="182"/>
      <c r="N3450" s="182"/>
    </row>
    <row r="3451" spans="1:14" ht="15.75" customHeight="1" x14ac:dyDescent="0.3">
      <c r="A3451" s="34">
        <v>3524</v>
      </c>
      <c r="B3451" s="34">
        <v>280</v>
      </c>
      <c r="C3451" s="34" t="s">
        <v>663</v>
      </c>
      <c r="D3451" s="34">
        <v>13</v>
      </c>
      <c r="E3451" s="179">
        <v>43587</v>
      </c>
      <c r="F3451" s="34">
        <v>5260</v>
      </c>
      <c r="G3451" s="34">
        <v>8245</v>
      </c>
      <c r="H3451" s="180">
        <v>7511</v>
      </c>
      <c r="I3451" s="34"/>
      <c r="J3451" s="193"/>
      <c r="K3451" s="182"/>
      <c r="L3451" s="182"/>
      <c r="M3451" s="182"/>
      <c r="N3451" s="182"/>
    </row>
    <row r="3452" spans="1:14" ht="15.75" customHeight="1" x14ac:dyDescent="0.3">
      <c r="A3452" s="34">
        <v>3525</v>
      </c>
      <c r="B3452" s="34">
        <v>281</v>
      </c>
      <c r="C3452" s="34" t="s">
        <v>666</v>
      </c>
      <c r="D3452" s="34">
        <v>13</v>
      </c>
      <c r="E3452" s="179">
        <v>43587</v>
      </c>
      <c r="F3452" s="34">
        <v>5275</v>
      </c>
      <c r="G3452" s="34">
        <v>7298</v>
      </c>
      <c r="H3452" s="180">
        <v>6813</v>
      </c>
      <c r="I3452" s="34"/>
      <c r="J3452" s="193" t="s">
        <v>13</v>
      </c>
      <c r="K3452" s="182"/>
      <c r="L3452" s="182"/>
      <c r="M3452" s="182"/>
      <c r="N3452" s="182"/>
    </row>
    <row r="3453" spans="1:14" ht="15.75" customHeight="1" x14ac:dyDescent="0.3">
      <c r="A3453" s="34">
        <v>3526</v>
      </c>
      <c r="B3453" s="34">
        <v>282</v>
      </c>
      <c r="C3453" s="34" t="s">
        <v>666</v>
      </c>
      <c r="D3453" s="34">
        <v>13</v>
      </c>
      <c r="E3453" s="179">
        <v>43587</v>
      </c>
      <c r="F3453" s="34">
        <v>5225</v>
      </c>
      <c r="G3453" s="34">
        <v>7118</v>
      </c>
      <c r="H3453" s="180">
        <v>6673</v>
      </c>
      <c r="I3453" s="34"/>
      <c r="J3453" s="193"/>
      <c r="K3453" s="182"/>
      <c r="L3453" s="182"/>
      <c r="M3453" s="182"/>
      <c r="N3453" s="182"/>
    </row>
    <row r="3454" spans="1:14" ht="15.75" customHeight="1" x14ac:dyDescent="0.3">
      <c r="A3454" s="34">
        <v>3527</v>
      </c>
      <c r="B3454" s="34">
        <v>283</v>
      </c>
      <c r="C3454" s="34" t="s">
        <v>667</v>
      </c>
      <c r="D3454" s="34">
        <v>13</v>
      </c>
      <c r="E3454" s="179">
        <v>43587</v>
      </c>
      <c r="F3454" s="34">
        <v>5211</v>
      </c>
      <c r="G3454" s="34">
        <v>7419</v>
      </c>
      <c r="H3454" s="180">
        <v>6967</v>
      </c>
      <c r="I3454" s="34"/>
      <c r="J3454" s="193" t="s">
        <v>13</v>
      </c>
      <c r="K3454" s="182"/>
      <c r="L3454" s="182"/>
      <c r="M3454" s="182"/>
      <c r="N3454" s="182"/>
    </row>
    <row r="3455" spans="1:14" ht="15.75" customHeight="1" x14ac:dyDescent="0.3">
      <c r="A3455" s="34">
        <v>3528</v>
      </c>
      <c r="B3455" s="34">
        <v>284</v>
      </c>
      <c r="C3455" s="34" t="s">
        <v>667</v>
      </c>
      <c r="D3455" s="34">
        <v>13</v>
      </c>
      <c r="E3455" s="179">
        <v>43587</v>
      </c>
      <c r="F3455" s="34">
        <v>5269</v>
      </c>
      <c r="G3455" s="34">
        <v>7447</v>
      </c>
      <c r="H3455" s="180">
        <v>7000</v>
      </c>
      <c r="I3455" s="34"/>
      <c r="J3455" s="193"/>
      <c r="K3455" s="182"/>
      <c r="L3455" s="182"/>
      <c r="M3455" s="182"/>
      <c r="N3455" s="182"/>
    </row>
    <row r="3456" spans="1:14" ht="15.75" customHeight="1" x14ac:dyDescent="0.3">
      <c r="A3456" s="34">
        <v>3529</v>
      </c>
      <c r="B3456" s="34">
        <v>285</v>
      </c>
      <c r="C3456" s="34" t="s">
        <v>668</v>
      </c>
      <c r="D3456" s="34">
        <v>13</v>
      </c>
      <c r="E3456" s="179">
        <v>43587</v>
      </c>
      <c r="F3456" s="34">
        <v>5249</v>
      </c>
      <c r="G3456" s="34">
        <v>7622</v>
      </c>
      <c r="H3456" s="180">
        <v>7017</v>
      </c>
      <c r="I3456" s="34"/>
      <c r="J3456" s="193" t="s">
        <v>407</v>
      </c>
      <c r="K3456" s="182"/>
      <c r="L3456" s="182"/>
      <c r="M3456" s="182"/>
      <c r="N3456" s="182"/>
    </row>
    <row r="3457" spans="1:14" ht="15.75" customHeight="1" x14ac:dyDescent="0.3">
      <c r="A3457" s="34">
        <v>3530</v>
      </c>
      <c r="B3457" s="34">
        <v>286</v>
      </c>
      <c r="C3457" s="34" t="s">
        <v>668</v>
      </c>
      <c r="D3457" s="34">
        <v>13</v>
      </c>
      <c r="E3457" s="179">
        <v>43587</v>
      </c>
      <c r="F3457" s="34">
        <v>5236</v>
      </c>
      <c r="G3457" s="34">
        <v>7456</v>
      </c>
      <c r="H3457" s="180">
        <v>6854</v>
      </c>
      <c r="I3457" s="34"/>
      <c r="J3457" s="193"/>
      <c r="K3457" s="182"/>
      <c r="L3457" s="182"/>
      <c r="M3457" s="182"/>
      <c r="N3457" s="182"/>
    </row>
    <row r="3458" spans="1:14" ht="15.75" customHeight="1" x14ac:dyDescent="0.3">
      <c r="A3458" s="34">
        <v>3531</v>
      </c>
      <c r="B3458" s="34">
        <v>287</v>
      </c>
      <c r="C3458" s="34" t="s">
        <v>669</v>
      </c>
      <c r="D3458" s="34">
        <v>13</v>
      </c>
      <c r="E3458" s="179">
        <v>43587</v>
      </c>
      <c r="F3458" s="34">
        <v>5246</v>
      </c>
      <c r="G3458" s="34">
        <v>6903</v>
      </c>
      <c r="H3458" s="180">
        <v>6572</v>
      </c>
      <c r="I3458" s="34"/>
      <c r="J3458" s="193" t="s">
        <v>13</v>
      </c>
      <c r="K3458" s="182"/>
      <c r="L3458" s="182"/>
      <c r="M3458" s="182"/>
      <c r="N3458" s="182"/>
    </row>
    <row r="3459" spans="1:14" ht="15.75" customHeight="1" x14ac:dyDescent="0.3">
      <c r="A3459" s="34">
        <v>3532</v>
      </c>
      <c r="B3459" s="34">
        <v>288</v>
      </c>
      <c r="C3459" s="34" t="s">
        <v>669</v>
      </c>
      <c r="D3459" s="34">
        <v>13</v>
      </c>
      <c r="E3459" s="179">
        <v>43587</v>
      </c>
      <c r="F3459" s="34">
        <v>5225</v>
      </c>
      <c r="G3459" s="34">
        <v>6920</v>
      </c>
      <c r="H3459" s="180">
        <v>6562</v>
      </c>
      <c r="I3459" s="34"/>
      <c r="J3459" s="193"/>
      <c r="K3459" s="182"/>
      <c r="L3459" s="182"/>
      <c r="M3459" s="182"/>
      <c r="N3459" s="182"/>
    </row>
    <row r="3460" spans="1:14" ht="15.75" customHeight="1" x14ac:dyDescent="0.3">
      <c r="A3460" s="34">
        <v>3533</v>
      </c>
      <c r="B3460" s="34">
        <v>289</v>
      </c>
      <c r="C3460" s="34" t="s">
        <v>671</v>
      </c>
      <c r="D3460" s="34">
        <v>13</v>
      </c>
      <c r="E3460" s="179">
        <v>43587</v>
      </c>
      <c r="F3460" s="34">
        <v>5296</v>
      </c>
      <c r="G3460" s="34">
        <v>8828</v>
      </c>
      <c r="H3460" s="180">
        <v>7852</v>
      </c>
      <c r="I3460" s="34"/>
      <c r="J3460" s="193" t="s">
        <v>377</v>
      </c>
      <c r="K3460" s="182"/>
      <c r="L3460" s="182"/>
      <c r="M3460" s="182"/>
      <c r="N3460" s="182"/>
    </row>
    <row r="3461" spans="1:14" ht="15.75" customHeight="1" x14ac:dyDescent="0.3">
      <c r="A3461" s="34">
        <v>3534</v>
      </c>
      <c r="B3461" s="34">
        <v>290</v>
      </c>
      <c r="C3461" s="34" t="s">
        <v>671</v>
      </c>
      <c r="D3461" s="34">
        <v>13</v>
      </c>
      <c r="E3461" s="179">
        <v>43587</v>
      </c>
      <c r="F3461" s="34">
        <v>5255</v>
      </c>
      <c r="G3461" s="34">
        <v>8850</v>
      </c>
      <c r="H3461" s="180">
        <v>7725</v>
      </c>
      <c r="I3461" s="34"/>
      <c r="J3461" s="193"/>
      <c r="K3461" s="182"/>
      <c r="L3461" s="182"/>
      <c r="M3461" s="182"/>
      <c r="N3461" s="182"/>
    </row>
    <row r="3462" spans="1:14" ht="15.75" customHeight="1" x14ac:dyDescent="0.3">
      <c r="A3462" s="34">
        <v>3535</v>
      </c>
      <c r="B3462" s="34">
        <v>291</v>
      </c>
      <c r="C3462" s="34" t="s">
        <v>675</v>
      </c>
      <c r="D3462" s="34">
        <v>13</v>
      </c>
      <c r="E3462" s="179">
        <v>43587</v>
      </c>
      <c r="F3462" s="34">
        <v>5259</v>
      </c>
      <c r="G3462" s="34">
        <v>6955</v>
      </c>
      <c r="H3462" s="180">
        <v>6628</v>
      </c>
      <c r="I3462" s="34"/>
      <c r="J3462" s="193" t="s">
        <v>407</v>
      </c>
      <c r="K3462" s="182"/>
      <c r="L3462" s="182"/>
      <c r="M3462" s="182"/>
      <c r="N3462" s="182"/>
    </row>
    <row r="3463" spans="1:14" ht="15.75" customHeight="1" x14ac:dyDescent="0.3">
      <c r="A3463" s="34">
        <v>3536</v>
      </c>
      <c r="B3463" s="34">
        <v>292</v>
      </c>
      <c r="C3463" s="34" t="s">
        <v>675</v>
      </c>
      <c r="D3463" s="34">
        <v>13</v>
      </c>
      <c r="E3463" s="179">
        <v>43587</v>
      </c>
      <c r="F3463" s="34">
        <v>5243</v>
      </c>
      <c r="G3463" s="34">
        <v>6879</v>
      </c>
      <c r="H3463" s="180">
        <v>6562</v>
      </c>
      <c r="I3463" s="34"/>
      <c r="J3463" s="193"/>
      <c r="K3463" s="182"/>
      <c r="L3463" s="182"/>
      <c r="M3463" s="182"/>
      <c r="N3463" s="182"/>
    </row>
    <row r="3464" spans="1:14" ht="15.75" customHeight="1" x14ac:dyDescent="0.3">
      <c r="A3464" s="34">
        <v>3537</v>
      </c>
      <c r="B3464" s="34">
        <v>293</v>
      </c>
      <c r="C3464" s="34" t="s">
        <v>680</v>
      </c>
      <c r="D3464" s="34">
        <v>13</v>
      </c>
      <c r="E3464" s="179">
        <v>43587</v>
      </c>
      <c r="F3464" s="34">
        <v>5203</v>
      </c>
      <c r="G3464" s="34">
        <v>6761</v>
      </c>
      <c r="H3464" s="180">
        <v>6505</v>
      </c>
      <c r="I3464" s="34"/>
      <c r="J3464" s="193"/>
      <c r="K3464" s="182"/>
      <c r="L3464" s="182"/>
      <c r="M3464" s="182"/>
      <c r="N3464" s="182"/>
    </row>
    <row r="3465" spans="1:14" ht="15.75" customHeight="1" x14ac:dyDescent="0.3">
      <c r="A3465" s="34">
        <v>3538</v>
      </c>
      <c r="B3465" s="34">
        <v>294</v>
      </c>
      <c r="C3465" s="34" t="s">
        <v>680</v>
      </c>
      <c r="D3465" s="34">
        <v>13</v>
      </c>
      <c r="E3465" s="179">
        <v>43587</v>
      </c>
      <c r="F3465" s="34">
        <v>5223</v>
      </c>
      <c r="G3465" s="34">
        <v>6793</v>
      </c>
      <c r="H3465" s="180">
        <v>6526</v>
      </c>
      <c r="I3465" s="34"/>
      <c r="J3465" s="193"/>
      <c r="K3465" s="182"/>
      <c r="L3465" s="182"/>
      <c r="M3465" s="182"/>
      <c r="N3465" s="182"/>
    </row>
    <row r="3466" spans="1:14" ht="15.75" customHeight="1" x14ac:dyDescent="0.3">
      <c r="A3466" s="34">
        <v>3539</v>
      </c>
      <c r="B3466" s="34">
        <v>295</v>
      </c>
      <c r="C3466" s="34" t="s">
        <v>683</v>
      </c>
      <c r="D3466" s="34">
        <v>13</v>
      </c>
      <c r="E3466" s="179">
        <v>43587</v>
      </c>
      <c r="F3466" s="34">
        <v>5221</v>
      </c>
      <c r="G3466" s="34">
        <v>7258</v>
      </c>
      <c r="H3466" s="180">
        <v>6780</v>
      </c>
      <c r="I3466" s="34"/>
      <c r="J3466" s="193" t="s">
        <v>407</v>
      </c>
      <c r="K3466" s="182"/>
      <c r="L3466" s="182"/>
      <c r="M3466" s="182"/>
      <c r="N3466" s="182"/>
    </row>
    <row r="3467" spans="1:14" ht="15.75" customHeight="1" x14ac:dyDescent="0.3">
      <c r="A3467" s="34">
        <v>3540</v>
      </c>
      <c r="B3467" s="34">
        <v>296</v>
      </c>
      <c r="C3467" s="34" t="s">
        <v>683</v>
      </c>
      <c r="D3467" s="34">
        <v>13</v>
      </c>
      <c r="E3467" s="179">
        <v>43587</v>
      </c>
      <c r="F3467" s="34">
        <v>5271</v>
      </c>
      <c r="G3467" s="34">
        <v>7305</v>
      </c>
      <c r="H3467" s="180">
        <v>6820</v>
      </c>
      <c r="I3467" s="34"/>
      <c r="J3467" s="193"/>
      <c r="K3467" s="182"/>
      <c r="L3467" s="182"/>
      <c r="M3467" s="182"/>
      <c r="N3467" s="182"/>
    </row>
    <row r="3468" spans="1:14" ht="15.75" customHeight="1" x14ac:dyDescent="0.3">
      <c r="A3468" s="34">
        <v>3541</v>
      </c>
      <c r="B3468" s="34">
        <v>297</v>
      </c>
      <c r="C3468" s="34" t="s">
        <v>684</v>
      </c>
      <c r="D3468" s="34">
        <v>13</v>
      </c>
      <c r="E3468" s="179">
        <v>43587</v>
      </c>
      <c r="F3468" s="34">
        <v>5213</v>
      </c>
      <c r="G3468" s="34">
        <v>8480</v>
      </c>
      <c r="H3468" s="180">
        <v>7647</v>
      </c>
      <c r="I3468" s="34"/>
      <c r="J3468" s="193" t="s">
        <v>497</v>
      </c>
      <c r="K3468" s="182"/>
      <c r="L3468" s="182"/>
      <c r="M3468" s="182"/>
      <c r="N3468" s="182"/>
    </row>
    <row r="3469" spans="1:14" ht="15.75" customHeight="1" x14ac:dyDescent="0.3">
      <c r="A3469" s="34">
        <v>3542</v>
      </c>
      <c r="B3469" s="34">
        <v>298</v>
      </c>
      <c r="C3469" s="34" t="s">
        <v>684</v>
      </c>
      <c r="D3469" s="34">
        <v>13</v>
      </c>
      <c r="E3469" s="179">
        <v>43587</v>
      </c>
      <c r="F3469" s="34">
        <v>5210</v>
      </c>
      <c r="G3469" s="34">
        <v>8642</v>
      </c>
      <c r="H3469" s="180">
        <v>7722</v>
      </c>
      <c r="I3469" s="34"/>
      <c r="J3469" s="193"/>
      <c r="K3469" s="182"/>
      <c r="L3469" s="182"/>
      <c r="M3469" s="182"/>
      <c r="N3469" s="182"/>
    </row>
    <row r="3470" spans="1:14" ht="15.75" customHeight="1" x14ac:dyDescent="0.3">
      <c r="A3470" s="34">
        <v>3543</v>
      </c>
      <c r="B3470" s="34">
        <v>299</v>
      </c>
      <c r="C3470" s="34" t="s">
        <v>687</v>
      </c>
      <c r="D3470" s="34">
        <v>13</v>
      </c>
      <c r="E3470" s="179">
        <v>43587</v>
      </c>
      <c r="F3470" s="34">
        <v>5236</v>
      </c>
      <c r="G3470" s="34"/>
      <c r="H3470" s="180"/>
      <c r="I3470" s="34"/>
      <c r="J3470" s="193"/>
      <c r="K3470" s="182"/>
      <c r="L3470" s="182"/>
      <c r="M3470" s="182"/>
      <c r="N3470" s="182"/>
    </row>
    <row r="3471" spans="1:14" ht="15.75" customHeight="1" x14ac:dyDescent="0.3">
      <c r="A3471" s="34">
        <v>3544</v>
      </c>
      <c r="B3471" s="34">
        <v>300</v>
      </c>
      <c r="C3471" s="34" t="s">
        <v>687</v>
      </c>
      <c r="D3471" s="34">
        <v>13</v>
      </c>
      <c r="E3471" s="179">
        <v>43587</v>
      </c>
      <c r="F3471" s="34">
        <v>5223</v>
      </c>
      <c r="G3471" s="34"/>
      <c r="H3471" s="180"/>
      <c r="I3471" s="34"/>
      <c r="J3471" s="193"/>
      <c r="K3471" s="182"/>
      <c r="L3471" s="182"/>
      <c r="M3471" s="182"/>
      <c r="N3471" s="182"/>
    </row>
    <row r="3472" spans="1:14" ht="15.75" customHeight="1" x14ac:dyDescent="0.3">
      <c r="A3472" s="34">
        <v>3545</v>
      </c>
      <c r="B3472" s="34">
        <v>301</v>
      </c>
      <c r="C3472" s="34" t="s">
        <v>690</v>
      </c>
      <c r="D3472" s="34">
        <v>13</v>
      </c>
      <c r="E3472" s="179">
        <v>43587</v>
      </c>
      <c r="F3472" s="34">
        <v>5241</v>
      </c>
      <c r="G3472" s="34"/>
      <c r="H3472" s="180"/>
      <c r="I3472" s="34"/>
      <c r="J3472" s="193"/>
      <c r="K3472" s="182"/>
      <c r="L3472" s="182"/>
      <c r="M3472" s="182"/>
      <c r="N3472" s="182"/>
    </row>
    <row r="3473" spans="1:14" ht="15.75" customHeight="1" x14ac:dyDescent="0.3">
      <c r="A3473" s="34">
        <v>3546</v>
      </c>
      <c r="B3473" s="34">
        <v>302</v>
      </c>
      <c r="C3473" s="34" t="s">
        <v>690</v>
      </c>
      <c r="D3473" s="34">
        <v>13</v>
      </c>
      <c r="E3473" s="179">
        <v>43587</v>
      </c>
      <c r="F3473" s="34">
        <v>5225</v>
      </c>
      <c r="G3473" s="34"/>
      <c r="H3473" s="180"/>
      <c r="I3473" s="34"/>
      <c r="J3473" s="193"/>
      <c r="K3473" s="182"/>
      <c r="L3473" s="182"/>
      <c r="M3473" s="182"/>
      <c r="N3473" s="182"/>
    </row>
    <row r="3474" spans="1:14" ht="15.75" customHeight="1" x14ac:dyDescent="0.3">
      <c r="A3474" s="34">
        <v>3547</v>
      </c>
      <c r="B3474" s="34">
        <v>303</v>
      </c>
      <c r="C3474" s="34" t="s">
        <v>697</v>
      </c>
      <c r="D3474" s="34">
        <v>13</v>
      </c>
      <c r="E3474" s="179">
        <v>43587</v>
      </c>
      <c r="F3474" s="34">
        <v>5303</v>
      </c>
      <c r="G3474" s="34">
        <v>7607</v>
      </c>
      <c r="H3474" s="180">
        <v>7116</v>
      </c>
      <c r="I3474" s="34"/>
      <c r="J3474" s="193" t="s">
        <v>13</v>
      </c>
      <c r="K3474" s="182"/>
      <c r="L3474" s="182"/>
      <c r="M3474" s="182"/>
      <c r="N3474" s="182"/>
    </row>
    <row r="3475" spans="1:14" ht="15.75" customHeight="1" x14ac:dyDescent="0.3">
      <c r="A3475" s="34">
        <v>3548</v>
      </c>
      <c r="B3475" s="34">
        <v>304</v>
      </c>
      <c r="C3475" s="34" t="s">
        <v>697</v>
      </c>
      <c r="D3475" s="34">
        <v>13</v>
      </c>
      <c r="E3475" s="179">
        <v>43587</v>
      </c>
      <c r="F3475" s="34">
        <v>5212</v>
      </c>
      <c r="G3475" s="34">
        <v>7692</v>
      </c>
      <c r="H3475" s="180">
        <v>7146</v>
      </c>
      <c r="I3475" s="34"/>
      <c r="J3475" s="193"/>
      <c r="K3475" s="182"/>
      <c r="L3475" s="182"/>
      <c r="M3475" s="182"/>
      <c r="N3475" s="182"/>
    </row>
    <row r="3476" spans="1:14" ht="15.75" customHeight="1" x14ac:dyDescent="0.3">
      <c r="A3476" s="34">
        <v>3549</v>
      </c>
      <c r="B3476" s="34">
        <v>305</v>
      </c>
      <c r="C3476" s="34" t="s">
        <v>698</v>
      </c>
      <c r="D3476" s="34">
        <v>13</v>
      </c>
      <c r="E3476" s="179">
        <v>43587</v>
      </c>
      <c r="F3476" s="34">
        <v>5301</v>
      </c>
      <c r="G3476" s="34">
        <v>8000</v>
      </c>
      <c r="H3476" s="180">
        <v>7130</v>
      </c>
      <c r="I3476" s="34"/>
      <c r="J3476" s="193" t="s">
        <v>13</v>
      </c>
      <c r="K3476" s="182"/>
      <c r="L3476" s="182"/>
      <c r="M3476" s="182"/>
      <c r="N3476" s="182"/>
    </row>
    <row r="3477" spans="1:14" ht="15.75" customHeight="1" x14ac:dyDescent="0.3">
      <c r="A3477" s="34">
        <v>3550</v>
      </c>
      <c r="B3477" s="34">
        <v>306</v>
      </c>
      <c r="C3477" s="34" t="s">
        <v>698</v>
      </c>
      <c r="D3477" s="34">
        <v>13</v>
      </c>
      <c r="E3477" s="179">
        <v>43587</v>
      </c>
      <c r="F3477" s="34">
        <v>5254</v>
      </c>
      <c r="G3477" s="34">
        <v>8186</v>
      </c>
      <c r="H3477" s="180">
        <v>7379</v>
      </c>
      <c r="I3477" s="34"/>
      <c r="J3477" s="193"/>
      <c r="K3477" s="182"/>
      <c r="L3477" s="182"/>
      <c r="M3477" s="182"/>
      <c r="N3477" s="182"/>
    </row>
    <row r="3478" spans="1:14" ht="15.75" customHeight="1" x14ac:dyDescent="0.3">
      <c r="A3478" s="34">
        <v>3551</v>
      </c>
      <c r="B3478" s="34">
        <v>307</v>
      </c>
      <c r="C3478" s="34" t="s">
        <v>699</v>
      </c>
      <c r="D3478" s="34">
        <v>13</v>
      </c>
      <c r="E3478" s="179">
        <v>43587</v>
      </c>
      <c r="F3478" s="34">
        <v>5223</v>
      </c>
      <c r="G3478" s="34">
        <v>8994</v>
      </c>
      <c r="H3478" s="180">
        <v>8015</v>
      </c>
      <c r="I3478" s="34"/>
      <c r="J3478" s="193" t="s">
        <v>407</v>
      </c>
      <c r="K3478" s="182"/>
      <c r="L3478" s="182"/>
      <c r="M3478" s="182"/>
      <c r="N3478" s="182"/>
    </row>
    <row r="3479" spans="1:14" ht="15.75" customHeight="1" x14ac:dyDescent="0.3">
      <c r="A3479" s="34">
        <v>3552</v>
      </c>
      <c r="B3479" s="34">
        <v>308</v>
      </c>
      <c r="C3479" s="34" t="s">
        <v>699</v>
      </c>
      <c r="D3479" s="34">
        <v>13</v>
      </c>
      <c r="E3479" s="179">
        <v>43587</v>
      </c>
      <c r="F3479" s="34">
        <v>5201</v>
      </c>
      <c r="G3479" s="34">
        <v>9380</v>
      </c>
      <c r="H3479" s="180">
        <v>8283</v>
      </c>
      <c r="I3479" s="34"/>
      <c r="J3479" s="193"/>
      <c r="K3479" s="182"/>
      <c r="L3479" s="182"/>
      <c r="M3479" s="182"/>
      <c r="N3479" s="182"/>
    </row>
    <row r="3480" spans="1:14" ht="15.75" customHeight="1" x14ac:dyDescent="0.3">
      <c r="A3480" s="34">
        <v>3553</v>
      </c>
      <c r="B3480" s="34">
        <v>309</v>
      </c>
      <c r="C3480" s="34" t="s">
        <v>701</v>
      </c>
      <c r="D3480" s="34">
        <v>13</v>
      </c>
      <c r="E3480" s="179">
        <v>43587</v>
      </c>
      <c r="F3480" s="34">
        <v>5237</v>
      </c>
      <c r="G3480" s="34">
        <v>8694</v>
      </c>
      <c r="H3480" s="180">
        <v>8102</v>
      </c>
      <c r="I3480" s="34"/>
      <c r="J3480" s="193" t="s">
        <v>13</v>
      </c>
      <c r="K3480" s="182"/>
      <c r="L3480" s="182"/>
      <c r="M3480" s="182"/>
      <c r="N3480" s="182"/>
    </row>
    <row r="3481" spans="1:14" ht="15.75" customHeight="1" x14ac:dyDescent="0.3">
      <c r="A3481" s="34">
        <v>3554</v>
      </c>
      <c r="B3481" s="34">
        <v>310</v>
      </c>
      <c r="C3481" s="34" t="s">
        <v>701</v>
      </c>
      <c r="D3481" s="34">
        <v>13</v>
      </c>
      <c r="E3481" s="179">
        <v>43587</v>
      </c>
      <c r="F3481" s="34">
        <v>5231</v>
      </c>
      <c r="G3481" s="34">
        <v>9033</v>
      </c>
      <c r="H3481" s="180">
        <v>8365</v>
      </c>
      <c r="I3481" s="34"/>
      <c r="J3481" s="193"/>
      <c r="K3481" s="182"/>
      <c r="L3481" s="182"/>
      <c r="M3481" s="182"/>
      <c r="N3481" s="182"/>
    </row>
    <row r="3482" spans="1:14" ht="15.75" customHeight="1" x14ac:dyDescent="0.3">
      <c r="A3482" s="34">
        <v>3555</v>
      </c>
      <c r="B3482" s="34">
        <v>311</v>
      </c>
      <c r="C3482" s="34" t="s">
        <v>704</v>
      </c>
      <c r="D3482" s="34">
        <v>13</v>
      </c>
      <c r="E3482" s="179">
        <v>43587</v>
      </c>
      <c r="F3482" s="34">
        <v>5222</v>
      </c>
      <c r="G3482" s="34">
        <v>8257</v>
      </c>
      <c r="H3482" s="180">
        <v>7274</v>
      </c>
      <c r="I3482" s="34"/>
      <c r="J3482" s="193" t="s">
        <v>377</v>
      </c>
      <c r="K3482" s="182"/>
      <c r="L3482" s="182"/>
      <c r="M3482" s="182"/>
      <c r="N3482" s="182"/>
    </row>
    <row r="3483" spans="1:14" ht="15.75" customHeight="1" x14ac:dyDescent="0.3">
      <c r="A3483" s="34">
        <v>3556</v>
      </c>
      <c r="B3483" s="34">
        <v>312</v>
      </c>
      <c r="C3483" s="34" t="s">
        <v>704</v>
      </c>
      <c r="D3483" s="34">
        <v>13</v>
      </c>
      <c r="E3483" s="179">
        <v>43587</v>
      </c>
      <c r="F3483" s="34">
        <v>5239</v>
      </c>
      <c r="G3483" s="34">
        <v>8226</v>
      </c>
      <c r="H3483" s="180">
        <v>7296</v>
      </c>
      <c r="I3483" s="34"/>
      <c r="J3483" s="193"/>
      <c r="K3483" s="182"/>
      <c r="L3483" s="182"/>
      <c r="M3483" s="182"/>
      <c r="N3483" s="182"/>
    </row>
    <row r="3484" spans="1:14" ht="15.75" customHeight="1" x14ac:dyDescent="0.3">
      <c r="A3484" s="34">
        <v>3557</v>
      </c>
      <c r="B3484" s="34">
        <v>313</v>
      </c>
      <c r="C3484" s="34" t="s">
        <v>710</v>
      </c>
      <c r="D3484" s="34">
        <v>13</v>
      </c>
      <c r="E3484" s="179">
        <v>43587</v>
      </c>
      <c r="F3484" s="34">
        <v>5188</v>
      </c>
      <c r="G3484" s="34">
        <v>8418</v>
      </c>
      <c r="H3484" s="180">
        <v>7340</v>
      </c>
      <c r="I3484" s="34"/>
      <c r="J3484" s="193" t="s">
        <v>407</v>
      </c>
      <c r="K3484" s="182"/>
      <c r="L3484" s="182"/>
      <c r="M3484" s="182"/>
      <c r="N3484" s="182"/>
    </row>
    <row r="3485" spans="1:14" ht="15.75" customHeight="1" x14ac:dyDescent="0.3">
      <c r="A3485" s="34">
        <v>3558</v>
      </c>
      <c r="B3485" s="34">
        <v>314</v>
      </c>
      <c r="C3485" s="34" t="s">
        <v>710</v>
      </c>
      <c r="D3485" s="34">
        <v>13</v>
      </c>
      <c r="E3485" s="179">
        <v>43587</v>
      </c>
      <c r="F3485" s="34">
        <v>5225</v>
      </c>
      <c r="G3485" s="34">
        <v>7961</v>
      </c>
      <c r="H3485" s="180">
        <v>7233</v>
      </c>
      <c r="I3485" s="34"/>
      <c r="J3485" s="193"/>
      <c r="K3485" s="182"/>
      <c r="L3485" s="182"/>
      <c r="M3485" s="182"/>
      <c r="N3485" s="182"/>
    </row>
    <row r="3486" spans="1:14" ht="15.75" customHeight="1" x14ac:dyDescent="0.3">
      <c r="A3486" s="34">
        <v>3559</v>
      </c>
      <c r="B3486" s="34">
        <v>315</v>
      </c>
      <c r="C3486" s="34" t="s">
        <v>711</v>
      </c>
      <c r="D3486" s="34">
        <v>13</v>
      </c>
      <c r="E3486" s="179">
        <v>43587</v>
      </c>
      <c r="F3486" s="34">
        <v>5198</v>
      </c>
      <c r="G3486" s="34">
        <v>8883</v>
      </c>
      <c r="H3486" s="187">
        <v>7909</v>
      </c>
      <c r="I3486" s="180"/>
      <c r="J3486" s="193" t="s">
        <v>461</v>
      </c>
      <c r="K3486" s="182"/>
      <c r="L3486" s="182"/>
      <c r="M3486" s="182"/>
      <c r="N3486" s="182"/>
    </row>
    <row r="3487" spans="1:14" ht="15.75" customHeight="1" x14ac:dyDescent="0.3">
      <c r="A3487" s="34">
        <v>3560</v>
      </c>
      <c r="B3487" s="34">
        <v>316</v>
      </c>
      <c r="C3487" s="34" t="s">
        <v>711</v>
      </c>
      <c r="D3487" s="34">
        <v>13</v>
      </c>
      <c r="E3487" s="179">
        <v>43587</v>
      </c>
      <c r="F3487" s="34">
        <v>5239</v>
      </c>
      <c r="G3487" s="34">
        <v>9194</v>
      </c>
      <c r="H3487" s="187">
        <v>8136</v>
      </c>
      <c r="I3487" s="180"/>
      <c r="J3487" s="193"/>
      <c r="K3487" s="182"/>
      <c r="L3487" s="182"/>
      <c r="M3487" s="182"/>
      <c r="N3487" s="182"/>
    </row>
    <row r="3488" spans="1:14" ht="15.75" customHeight="1" x14ac:dyDescent="0.3">
      <c r="A3488" s="34">
        <v>3561</v>
      </c>
      <c r="B3488" s="34">
        <v>317</v>
      </c>
      <c r="C3488" s="34" t="s">
        <v>712</v>
      </c>
      <c r="D3488" s="34">
        <v>13</v>
      </c>
      <c r="E3488" s="179">
        <v>43587</v>
      </c>
      <c r="F3488" s="34">
        <v>5209</v>
      </c>
      <c r="G3488" s="34"/>
      <c r="H3488" s="187"/>
      <c r="I3488" s="180"/>
      <c r="J3488" s="193" t="s">
        <v>713</v>
      </c>
      <c r="K3488" s="182"/>
      <c r="L3488" s="182"/>
      <c r="M3488" s="182"/>
      <c r="N3488" s="182"/>
    </row>
    <row r="3489" spans="1:14" ht="15.75" customHeight="1" x14ac:dyDescent="0.3">
      <c r="A3489" s="34">
        <v>3562</v>
      </c>
      <c r="B3489" s="34">
        <v>318</v>
      </c>
      <c r="C3489" s="34" t="s">
        <v>712</v>
      </c>
      <c r="D3489" s="34">
        <v>13</v>
      </c>
      <c r="E3489" s="179">
        <v>43587</v>
      </c>
      <c r="F3489" s="34">
        <v>5240</v>
      </c>
      <c r="G3489" s="34"/>
      <c r="H3489" s="187"/>
      <c r="I3489" s="180"/>
      <c r="J3489" s="193"/>
      <c r="K3489" s="182"/>
      <c r="L3489" s="182"/>
      <c r="M3489" s="182"/>
      <c r="N3489" s="182"/>
    </row>
    <row r="3490" spans="1:14" ht="15.75" customHeight="1" x14ac:dyDescent="0.3">
      <c r="A3490" s="34">
        <v>3563</v>
      </c>
      <c r="B3490" s="34">
        <v>319</v>
      </c>
      <c r="C3490" s="34" t="s">
        <v>714</v>
      </c>
      <c r="D3490" s="34">
        <v>13</v>
      </c>
      <c r="E3490" s="179">
        <v>43587</v>
      </c>
      <c r="F3490" s="34">
        <v>5245</v>
      </c>
      <c r="G3490" s="34">
        <v>8037</v>
      </c>
      <c r="H3490" s="187">
        <v>7350</v>
      </c>
      <c r="I3490" s="180"/>
      <c r="J3490" s="193" t="s">
        <v>497</v>
      </c>
      <c r="K3490" s="182"/>
      <c r="L3490" s="182"/>
      <c r="M3490" s="182"/>
      <c r="N3490" s="182"/>
    </row>
    <row r="3491" spans="1:14" ht="15.75" customHeight="1" x14ac:dyDescent="0.3">
      <c r="A3491" s="34">
        <v>3564</v>
      </c>
      <c r="B3491" s="34">
        <v>320</v>
      </c>
      <c r="C3491" s="34" t="s">
        <v>714</v>
      </c>
      <c r="D3491" s="34">
        <v>13</v>
      </c>
      <c r="E3491" s="179">
        <v>43587</v>
      </c>
      <c r="F3491" s="34">
        <v>5238</v>
      </c>
      <c r="G3491" s="34">
        <v>8087</v>
      </c>
      <c r="H3491" s="187">
        <v>7369</v>
      </c>
      <c r="I3491" s="180"/>
      <c r="J3491" s="193"/>
      <c r="K3491" s="182"/>
      <c r="L3491" s="182"/>
      <c r="M3491" s="182"/>
      <c r="N3491" s="182"/>
    </row>
    <row r="3492" spans="1:14" ht="15.75" customHeight="1" x14ac:dyDescent="0.3">
      <c r="A3492" s="34">
        <v>3565</v>
      </c>
      <c r="B3492" s="34">
        <v>321</v>
      </c>
      <c r="C3492" s="34" t="s">
        <v>718</v>
      </c>
      <c r="D3492" s="34">
        <v>13</v>
      </c>
      <c r="E3492" s="179">
        <v>43587</v>
      </c>
      <c r="F3492" s="34">
        <v>5258</v>
      </c>
      <c r="G3492" s="34">
        <v>8292</v>
      </c>
      <c r="H3492" s="187">
        <v>7463</v>
      </c>
      <c r="I3492" s="180"/>
      <c r="J3492" s="193" t="s">
        <v>474</v>
      </c>
      <c r="K3492" s="182"/>
      <c r="L3492" s="182"/>
      <c r="M3492" s="182"/>
      <c r="N3492" s="182"/>
    </row>
    <row r="3493" spans="1:14" ht="15.75" customHeight="1" x14ac:dyDescent="0.3">
      <c r="A3493" s="34">
        <v>3566</v>
      </c>
      <c r="B3493" s="34">
        <v>322</v>
      </c>
      <c r="C3493" s="34" t="s">
        <v>718</v>
      </c>
      <c r="D3493" s="34">
        <v>13</v>
      </c>
      <c r="E3493" s="179">
        <v>43587</v>
      </c>
      <c r="F3493" s="34">
        <v>5219</v>
      </c>
      <c r="G3493" s="34">
        <v>7934</v>
      </c>
      <c r="H3493" s="187">
        <v>7150</v>
      </c>
      <c r="I3493" s="180"/>
      <c r="J3493" s="193"/>
      <c r="K3493" s="182"/>
      <c r="L3493" s="182"/>
      <c r="M3493" s="182"/>
      <c r="N3493" s="182"/>
    </row>
    <row r="3494" spans="1:14" ht="15.75" customHeight="1" x14ac:dyDescent="0.3">
      <c r="A3494" s="34">
        <v>3567</v>
      </c>
      <c r="B3494" s="34">
        <v>323</v>
      </c>
      <c r="C3494" s="34" t="s">
        <v>722</v>
      </c>
      <c r="D3494" s="34">
        <v>13</v>
      </c>
      <c r="E3494" s="179">
        <v>43587</v>
      </c>
      <c r="F3494" s="34">
        <v>5241</v>
      </c>
      <c r="G3494" s="34">
        <v>8313</v>
      </c>
      <c r="H3494" s="187">
        <v>7545</v>
      </c>
      <c r="I3494" s="180"/>
      <c r="J3494" s="193" t="s">
        <v>497</v>
      </c>
      <c r="K3494" s="182"/>
      <c r="L3494" s="182"/>
      <c r="M3494" s="182"/>
      <c r="N3494" s="182"/>
    </row>
    <row r="3495" spans="1:14" ht="15.75" customHeight="1" x14ac:dyDescent="0.3">
      <c r="A3495" s="34">
        <v>3568</v>
      </c>
      <c r="B3495" s="34">
        <v>324</v>
      </c>
      <c r="C3495" s="34" t="s">
        <v>722</v>
      </c>
      <c r="D3495" s="34">
        <v>13</v>
      </c>
      <c r="E3495" s="179">
        <v>43587</v>
      </c>
      <c r="F3495" s="34">
        <v>5265</v>
      </c>
      <c r="G3495" s="34">
        <v>8541</v>
      </c>
      <c r="H3495" s="187">
        <v>7708</v>
      </c>
      <c r="I3495" s="180"/>
      <c r="J3495" s="193"/>
      <c r="K3495" s="182"/>
      <c r="L3495" s="182"/>
      <c r="M3495" s="182"/>
      <c r="N3495" s="182"/>
    </row>
    <row r="3496" spans="1:14" ht="15.75" customHeight="1" x14ac:dyDescent="0.3">
      <c r="A3496" s="34">
        <v>3569</v>
      </c>
      <c r="B3496" s="34">
        <v>325</v>
      </c>
      <c r="C3496" s="34" t="s">
        <v>724</v>
      </c>
      <c r="D3496" s="34">
        <v>13</v>
      </c>
      <c r="E3496" s="179">
        <v>43587</v>
      </c>
      <c r="F3496" s="34">
        <v>5236</v>
      </c>
      <c r="G3496" s="34">
        <v>8522</v>
      </c>
      <c r="H3496" s="187">
        <v>7550</v>
      </c>
      <c r="I3496" s="180"/>
      <c r="J3496" s="193" t="s">
        <v>377</v>
      </c>
      <c r="K3496" s="182"/>
      <c r="L3496" s="182"/>
      <c r="M3496" s="182"/>
      <c r="N3496" s="182"/>
    </row>
    <row r="3497" spans="1:14" ht="15.75" customHeight="1" x14ac:dyDescent="0.3">
      <c r="A3497" s="34">
        <v>3570</v>
      </c>
      <c r="B3497" s="34">
        <v>326</v>
      </c>
      <c r="C3497" s="34" t="s">
        <v>724</v>
      </c>
      <c r="D3497" s="34">
        <v>13</v>
      </c>
      <c r="E3497" s="179">
        <v>43587</v>
      </c>
      <c r="F3497" s="34">
        <v>5256</v>
      </c>
      <c r="G3497" s="34">
        <v>8327</v>
      </c>
      <c r="H3497" s="187">
        <v>7443</v>
      </c>
      <c r="I3497" s="180"/>
      <c r="J3497" s="193"/>
      <c r="K3497" s="182"/>
      <c r="L3497" s="182"/>
      <c r="M3497" s="182"/>
      <c r="N3497" s="182"/>
    </row>
    <row r="3498" spans="1:14" ht="15.75" customHeight="1" x14ac:dyDescent="0.3">
      <c r="A3498" s="34">
        <v>3571</v>
      </c>
      <c r="B3498" s="34">
        <v>327</v>
      </c>
      <c r="C3498" s="34" t="s">
        <v>731</v>
      </c>
      <c r="D3498" s="34">
        <v>13</v>
      </c>
      <c r="E3498" s="179">
        <v>43587</v>
      </c>
      <c r="F3498" s="34">
        <v>5275</v>
      </c>
      <c r="G3498" s="34">
        <v>8890</v>
      </c>
      <c r="H3498" s="187">
        <v>7907</v>
      </c>
      <c r="I3498" s="180"/>
      <c r="J3498" s="193" t="s">
        <v>497</v>
      </c>
      <c r="K3498" s="182"/>
      <c r="L3498" s="182"/>
      <c r="M3498" s="182"/>
      <c r="N3498" s="182"/>
    </row>
    <row r="3499" spans="1:14" ht="15.75" customHeight="1" x14ac:dyDescent="0.3">
      <c r="A3499" s="34">
        <v>3572</v>
      </c>
      <c r="B3499" s="34">
        <v>328</v>
      </c>
      <c r="C3499" s="34" t="s">
        <v>731</v>
      </c>
      <c r="D3499" s="34">
        <v>13</v>
      </c>
      <c r="E3499" s="179">
        <v>43587</v>
      </c>
      <c r="F3499" s="34">
        <v>5350</v>
      </c>
      <c r="G3499" s="34">
        <v>8989</v>
      </c>
      <c r="H3499" s="187">
        <v>8009</v>
      </c>
      <c r="I3499" s="180"/>
      <c r="J3499" s="193"/>
      <c r="K3499" s="182"/>
      <c r="L3499" s="182"/>
      <c r="M3499" s="182"/>
      <c r="N3499" s="182"/>
    </row>
    <row r="3500" spans="1:14" ht="15.75" customHeight="1" x14ac:dyDescent="0.3">
      <c r="A3500" s="34">
        <v>3573</v>
      </c>
      <c r="B3500" s="34">
        <v>329</v>
      </c>
      <c r="C3500" s="34" t="s">
        <v>732</v>
      </c>
      <c r="D3500" s="34">
        <v>13</v>
      </c>
      <c r="E3500" s="179">
        <v>43587</v>
      </c>
      <c r="F3500" s="34">
        <v>5215</v>
      </c>
      <c r="G3500" s="34">
        <v>7852</v>
      </c>
      <c r="H3500" s="187">
        <v>7219</v>
      </c>
      <c r="I3500" s="180"/>
      <c r="J3500" s="193" t="s">
        <v>733</v>
      </c>
      <c r="K3500" s="182"/>
      <c r="L3500" s="182"/>
      <c r="M3500" s="182"/>
      <c r="N3500" s="182"/>
    </row>
    <row r="3501" spans="1:14" ht="15.75" customHeight="1" x14ac:dyDescent="0.3">
      <c r="A3501" s="34">
        <v>3574</v>
      </c>
      <c r="B3501" s="34">
        <v>330</v>
      </c>
      <c r="C3501" s="34" t="s">
        <v>732</v>
      </c>
      <c r="D3501" s="34">
        <v>13</v>
      </c>
      <c r="E3501" s="179">
        <v>43587</v>
      </c>
      <c r="F3501" s="34">
        <v>5277</v>
      </c>
      <c r="G3501" s="34">
        <v>7937</v>
      </c>
      <c r="H3501" s="187">
        <v>7300</v>
      </c>
      <c r="I3501" s="180"/>
      <c r="J3501" s="193"/>
      <c r="K3501" s="182"/>
      <c r="L3501" s="182"/>
      <c r="M3501" s="182"/>
      <c r="N3501" s="182"/>
    </row>
    <row r="3502" spans="1:14" ht="15.75" customHeight="1" x14ac:dyDescent="0.3">
      <c r="A3502" s="34">
        <v>3575</v>
      </c>
      <c r="B3502" s="34">
        <v>331</v>
      </c>
      <c r="C3502" s="34" t="s">
        <v>734</v>
      </c>
      <c r="D3502" s="34">
        <v>13</v>
      </c>
      <c r="E3502" s="179">
        <v>43587</v>
      </c>
      <c r="F3502" s="34">
        <v>5265</v>
      </c>
      <c r="G3502" s="34">
        <v>8431</v>
      </c>
      <c r="H3502" s="187">
        <v>7638</v>
      </c>
      <c r="I3502" s="180"/>
      <c r="J3502" s="193" t="s">
        <v>377</v>
      </c>
      <c r="K3502" s="182"/>
      <c r="L3502" s="182"/>
      <c r="M3502" s="182"/>
      <c r="N3502" s="182"/>
    </row>
    <row r="3503" spans="1:14" ht="15.75" customHeight="1" x14ac:dyDescent="0.3">
      <c r="A3503" s="34">
        <v>3576</v>
      </c>
      <c r="B3503" s="34">
        <v>332</v>
      </c>
      <c r="C3503" s="34" t="s">
        <v>734</v>
      </c>
      <c r="D3503" s="34">
        <v>13</v>
      </c>
      <c r="E3503" s="179">
        <v>43587</v>
      </c>
      <c r="F3503" s="34">
        <v>5252</v>
      </c>
      <c r="G3503" s="34">
        <v>8751</v>
      </c>
      <c r="H3503" s="187">
        <v>7822</v>
      </c>
      <c r="I3503" s="180"/>
      <c r="J3503" s="193"/>
      <c r="K3503" s="182"/>
      <c r="L3503" s="182"/>
      <c r="M3503" s="182"/>
      <c r="N3503" s="182"/>
    </row>
    <row r="3504" spans="1:14" ht="15.75" customHeight="1" x14ac:dyDescent="0.3">
      <c r="A3504" s="34">
        <v>3577</v>
      </c>
      <c r="B3504" s="34">
        <v>333</v>
      </c>
      <c r="C3504" s="34" t="s">
        <v>736</v>
      </c>
      <c r="D3504" s="34">
        <v>13</v>
      </c>
      <c r="E3504" s="179">
        <v>43587</v>
      </c>
      <c r="F3504" s="34">
        <v>5211</v>
      </c>
      <c r="G3504" s="34">
        <v>8403</v>
      </c>
      <c r="H3504" s="187">
        <v>7431</v>
      </c>
      <c r="I3504" s="180"/>
      <c r="J3504" s="193" t="s">
        <v>373</v>
      </c>
      <c r="K3504" s="182"/>
      <c r="L3504" s="182"/>
      <c r="M3504" s="182"/>
      <c r="N3504" s="182"/>
    </row>
    <row r="3505" spans="1:14" ht="15.75" customHeight="1" x14ac:dyDescent="0.3">
      <c r="A3505" s="34">
        <v>3578</v>
      </c>
      <c r="B3505" s="34">
        <v>334</v>
      </c>
      <c r="C3505" s="34" t="s">
        <v>736</v>
      </c>
      <c r="D3505" s="34">
        <v>13</v>
      </c>
      <c r="E3505" s="179">
        <v>43587</v>
      </c>
      <c r="F3505" s="34">
        <v>5171</v>
      </c>
      <c r="G3505" s="34">
        <v>8608</v>
      </c>
      <c r="H3505" s="187">
        <v>7580</v>
      </c>
      <c r="I3505" s="180"/>
      <c r="J3505" s="193"/>
      <c r="K3505" s="182"/>
      <c r="L3505" s="182"/>
      <c r="M3505" s="182"/>
      <c r="N3505" s="182"/>
    </row>
    <row r="3506" spans="1:14" ht="15.75" customHeight="1" x14ac:dyDescent="0.3">
      <c r="A3506" s="34">
        <v>3579</v>
      </c>
      <c r="B3506" s="34">
        <v>1</v>
      </c>
      <c r="C3506" s="34">
        <v>111</v>
      </c>
      <c r="D3506" s="34">
        <v>14</v>
      </c>
      <c r="E3506" s="179">
        <v>43591</v>
      </c>
      <c r="F3506" s="34">
        <v>5301</v>
      </c>
      <c r="G3506" s="190">
        <v>8134</v>
      </c>
      <c r="H3506" s="34">
        <v>7748</v>
      </c>
      <c r="I3506" s="34"/>
      <c r="J3506" s="193"/>
      <c r="K3506" s="182"/>
      <c r="L3506" s="182"/>
      <c r="M3506" s="182"/>
      <c r="N3506" s="182"/>
    </row>
    <row r="3507" spans="1:14" ht="15.75" customHeight="1" x14ac:dyDescent="0.3">
      <c r="A3507" s="34">
        <v>3580</v>
      </c>
      <c r="B3507" s="34">
        <v>2</v>
      </c>
      <c r="C3507" s="34">
        <v>111</v>
      </c>
      <c r="D3507" s="34">
        <v>14</v>
      </c>
      <c r="E3507" s="179">
        <v>43591</v>
      </c>
      <c r="F3507" s="34">
        <v>5190</v>
      </c>
      <c r="G3507" s="190">
        <v>7901</v>
      </c>
      <c r="H3507" s="34">
        <v>7529</v>
      </c>
      <c r="I3507" s="34"/>
      <c r="J3507" s="193"/>
      <c r="K3507" s="182"/>
      <c r="L3507" s="182"/>
      <c r="M3507" s="182"/>
      <c r="N3507" s="182"/>
    </row>
    <row r="3508" spans="1:14" ht="15.75" customHeight="1" x14ac:dyDescent="0.3">
      <c r="A3508" s="34">
        <v>3581</v>
      </c>
      <c r="B3508" s="34">
        <v>3</v>
      </c>
      <c r="C3508" s="34">
        <v>113</v>
      </c>
      <c r="D3508" s="34">
        <v>14</v>
      </c>
      <c r="E3508" s="179">
        <v>43591</v>
      </c>
      <c r="F3508" s="34">
        <v>5258</v>
      </c>
      <c r="G3508" s="190">
        <v>7992</v>
      </c>
      <c r="H3508" s="34">
        <v>7622</v>
      </c>
      <c r="I3508" s="34"/>
      <c r="J3508" s="193"/>
      <c r="K3508" s="182"/>
      <c r="L3508" s="182"/>
      <c r="M3508" s="182"/>
      <c r="N3508" s="182"/>
    </row>
    <row r="3509" spans="1:14" ht="15.75" customHeight="1" x14ac:dyDescent="0.3">
      <c r="A3509" s="34">
        <v>3582</v>
      </c>
      <c r="B3509" s="34">
        <v>4</v>
      </c>
      <c r="C3509" s="34">
        <v>113</v>
      </c>
      <c r="D3509" s="34">
        <v>14</v>
      </c>
      <c r="E3509" s="179">
        <v>43591</v>
      </c>
      <c r="F3509" s="34">
        <v>5259</v>
      </c>
      <c r="G3509" s="190">
        <v>7707</v>
      </c>
      <c r="H3509" s="34">
        <v>7378</v>
      </c>
      <c r="I3509" s="34"/>
      <c r="J3509" s="193"/>
      <c r="K3509" s="182"/>
      <c r="L3509" s="182"/>
      <c r="M3509" s="182"/>
      <c r="N3509" s="182"/>
    </row>
    <row r="3510" spans="1:14" ht="15.75" customHeight="1" x14ac:dyDescent="0.3">
      <c r="A3510" s="34">
        <v>3583</v>
      </c>
      <c r="B3510" s="34">
        <v>5</v>
      </c>
      <c r="C3510" s="34">
        <v>114</v>
      </c>
      <c r="D3510" s="34">
        <v>14</v>
      </c>
      <c r="E3510" s="179">
        <v>43591</v>
      </c>
      <c r="F3510" s="34">
        <v>5236</v>
      </c>
      <c r="G3510" s="190">
        <v>7843</v>
      </c>
      <c r="H3510" s="34">
        <v>7477</v>
      </c>
      <c r="I3510" s="34"/>
      <c r="J3510" s="193"/>
      <c r="K3510" s="182"/>
      <c r="L3510" s="182"/>
      <c r="M3510" s="182"/>
      <c r="N3510" s="182"/>
    </row>
    <row r="3511" spans="1:14" ht="15.75" customHeight="1" x14ac:dyDescent="0.3">
      <c r="A3511" s="34">
        <v>3584</v>
      </c>
      <c r="B3511" s="34">
        <v>6</v>
      </c>
      <c r="C3511" s="34">
        <v>114</v>
      </c>
      <c r="D3511" s="34">
        <v>14</v>
      </c>
      <c r="E3511" s="179">
        <v>43591</v>
      </c>
      <c r="F3511" s="34">
        <v>5259</v>
      </c>
      <c r="G3511" s="190">
        <v>8416</v>
      </c>
      <c r="H3511" s="34">
        <v>7973</v>
      </c>
      <c r="I3511" s="34"/>
      <c r="J3511" s="193"/>
      <c r="K3511" s="182"/>
      <c r="L3511" s="182"/>
      <c r="M3511" s="182"/>
      <c r="N3511" s="182"/>
    </row>
    <row r="3512" spans="1:14" ht="15.75" customHeight="1" x14ac:dyDescent="0.3">
      <c r="A3512" s="34">
        <v>3585</v>
      </c>
      <c r="B3512" s="34">
        <v>7</v>
      </c>
      <c r="C3512" s="34">
        <v>118</v>
      </c>
      <c r="D3512" s="34">
        <v>14</v>
      </c>
      <c r="E3512" s="179">
        <v>43591</v>
      </c>
      <c r="F3512" s="34">
        <v>5232</v>
      </c>
      <c r="G3512" s="190">
        <v>7633</v>
      </c>
      <c r="H3512" s="34">
        <v>7283</v>
      </c>
      <c r="I3512" s="34"/>
      <c r="J3512" s="193"/>
      <c r="K3512" s="182"/>
      <c r="L3512" s="182"/>
      <c r="M3512" s="182"/>
      <c r="N3512" s="182"/>
    </row>
    <row r="3513" spans="1:14" ht="15.75" customHeight="1" x14ac:dyDescent="0.3">
      <c r="A3513" s="34">
        <v>3586</v>
      </c>
      <c r="B3513" s="34">
        <v>8</v>
      </c>
      <c r="C3513" s="34">
        <v>118</v>
      </c>
      <c r="D3513" s="34">
        <v>14</v>
      </c>
      <c r="E3513" s="179">
        <v>43591</v>
      </c>
      <c r="F3513" s="34">
        <v>5221</v>
      </c>
      <c r="G3513" s="190">
        <v>7757</v>
      </c>
      <c r="H3513" s="34">
        <v>7393</v>
      </c>
      <c r="I3513" s="34"/>
      <c r="J3513" s="193"/>
      <c r="K3513" s="182"/>
      <c r="L3513" s="182"/>
      <c r="M3513" s="182"/>
      <c r="N3513" s="182"/>
    </row>
    <row r="3514" spans="1:14" ht="15.75" customHeight="1" x14ac:dyDescent="0.3">
      <c r="A3514" s="34">
        <v>3587</v>
      </c>
      <c r="B3514" s="34">
        <v>9</v>
      </c>
      <c r="C3514" s="34">
        <v>121</v>
      </c>
      <c r="D3514" s="34">
        <v>14</v>
      </c>
      <c r="E3514" s="179">
        <v>43591</v>
      </c>
      <c r="F3514" s="34">
        <v>5188</v>
      </c>
      <c r="G3514" s="190">
        <v>8057</v>
      </c>
      <c r="H3514" s="34">
        <v>7645</v>
      </c>
      <c r="I3514" s="34"/>
      <c r="J3514" s="193"/>
      <c r="K3514" s="182"/>
      <c r="L3514" s="182"/>
      <c r="M3514" s="182"/>
      <c r="N3514" s="182"/>
    </row>
    <row r="3515" spans="1:14" ht="15.75" customHeight="1" x14ac:dyDescent="0.3">
      <c r="A3515" s="34">
        <v>3588</v>
      </c>
      <c r="B3515" s="34">
        <v>10</v>
      </c>
      <c r="C3515" s="34">
        <v>121</v>
      </c>
      <c r="D3515" s="34">
        <v>14</v>
      </c>
      <c r="E3515" s="179">
        <v>43591</v>
      </c>
      <c r="F3515" s="34">
        <v>5232</v>
      </c>
      <c r="G3515" s="190">
        <v>8144</v>
      </c>
      <c r="H3515" s="34">
        <v>7722</v>
      </c>
      <c r="I3515" s="34"/>
      <c r="J3515" s="193"/>
      <c r="K3515" s="182"/>
      <c r="L3515" s="182"/>
      <c r="M3515" s="182"/>
      <c r="N3515" s="182"/>
    </row>
    <row r="3516" spans="1:14" ht="15.75" customHeight="1" x14ac:dyDescent="0.3">
      <c r="A3516" s="34">
        <v>3589</v>
      </c>
      <c r="B3516" s="34">
        <v>11</v>
      </c>
      <c r="C3516" s="34">
        <v>124</v>
      </c>
      <c r="D3516" s="34">
        <v>14</v>
      </c>
      <c r="E3516" s="179">
        <v>43591</v>
      </c>
      <c r="F3516" s="34">
        <v>5213</v>
      </c>
      <c r="G3516" s="190">
        <v>7806</v>
      </c>
      <c r="H3516" s="34">
        <v>7439</v>
      </c>
      <c r="I3516" s="34"/>
      <c r="J3516" s="193"/>
      <c r="K3516" s="182"/>
      <c r="L3516" s="182"/>
      <c r="M3516" s="182"/>
      <c r="N3516" s="182"/>
    </row>
    <row r="3517" spans="1:14" ht="15.75" customHeight="1" x14ac:dyDescent="0.3">
      <c r="A3517" s="34">
        <v>3590</v>
      </c>
      <c r="B3517" s="34">
        <v>12</v>
      </c>
      <c r="C3517" s="34">
        <v>124</v>
      </c>
      <c r="D3517" s="34">
        <v>14</v>
      </c>
      <c r="E3517" s="179">
        <v>43591</v>
      </c>
      <c r="F3517" s="34">
        <v>5232</v>
      </c>
      <c r="G3517" s="190">
        <v>7729</v>
      </c>
      <c r="H3517" s="34">
        <v>7377</v>
      </c>
      <c r="I3517" s="34"/>
      <c r="J3517" s="193"/>
      <c r="K3517" s="182"/>
      <c r="L3517" s="182"/>
      <c r="M3517" s="182"/>
      <c r="N3517" s="182"/>
    </row>
    <row r="3518" spans="1:14" ht="15.75" customHeight="1" x14ac:dyDescent="0.3">
      <c r="A3518" s="34">
        <v>3591</v>
      </c>
      <c r="B3518" s="34">
        <v>13</v>
      </c>
      <c r="C3518" s="34">
        <v>132</v>
      </c>
      <c r="D3518" s="34">
        <v>14</v>
      </c>
      <c r="E3518" s="179">
        <v>43591</v>
      </c>
      <c r="F3518" s="34">
        <v>5314</v>
      </c>
      <c r="G3518" s="190">
        <v>7837</v>
      </c>
      <c r="H3518" s="34">
        <v>7470</v>
      </c>
      <c r="I3518" s="34"/>
      <c r="J3518" s="193"/>
      <c r="K3518" s="182"/>
      <c r="L3518" s="182"/>
      <c r="M3518" s="182"/>
      <c r="N3518" s="182"/>
    </row>
    <row r="3519" spans="1:14" ht="15.75" customHeight="1" x14ac:dyDescent="0.3">
      <c r="A3519" s="34">
        <v>3592</v>
      </c>
      <c r="B3519" s="34">
        <v>14</v>
      </c>
      <c r="C3519" s="34">
        <v>132</v>
      </c>
      <c r="D3519" s="34">
        <v>14</v>
      </c>
      <c r="E3519" s="179">
        <v>43591</v>
      </c>
      <c r="F3519" s="34">
        <v>5249</v>
      </c>
      <c r="G3519" s="190">
        <v>7981</v>
      </c>
      <c r="H3519" s="34">
        <v>7585</v>
      </c>
      <c r="I3519" s="34"/>
      <c r="J3519" s="193"/>
      <c r="K3519" s="182"/>
      <c r="L3519" s="182"/>
      <c r="M3519" s="182"/>
      <c r="N3519" s="182"/>
    </row>
    <row r="3520" spans="1:14" ht="15.75" customHeight="1" x14ac:dyDescent="0.3">
      <c r="A3520" s="34">
        <v>3593</v>
      </c>
      <c r="B3520" s="34">
        <v>15</v>
      </c>
      <c r="C3520" s="34">
        <v>135</v>
      </c>
      <c r="D3520" s="34">
        <v>14</v>
      </c>
      <c r="E3520" s="179">
        <v>43591</v>
      </c>
      <c r="F3520" s="34">
        <v>5231</v>
      </c>
      <c r="G3520" s="190">
        <v>8151</v>
      </c>
      <c r="H3520" s="34">
        <v>7717</v>
      </c>
      <c r="I3520" s="34"/>
      <c r="J3520" s="193"/>
      <c r="K3520" s="182"/>
      <c r="L3520" s="182"/>
      <c r="M3520" s="182"/>
      <c r="N3520" s="182"/>
    </row>
    <row r="3521" spans="1:14" ht="15.75" customHeight="1" x14ac:dyDescent="0.3">
      <c r="A3521" s="34">
        <v>3594</v>
      </c>
      <c r="B3521" s="34">
        <v>16</v>
      </c>
      <c r="C3521" s="34">
        <v>135</v>
      </c>
      <c r="D3521" s="34">
        <v>14</v>
      </c>
      <c r="E3521" s="179">
        <v>43591</v>
      </c>
      <c r="F3521" s="34">
        <v>5280</v>
      </c>
      <c r="G3521" s="190">
        <v>8181</v>
      </c>
      <c r="H3521" s="34">
        <v>7753</v>
      </c>
      <c r="I3521" s="34"/>
      <c r="J3521" s="193"/>
      <c r="K3521" s="182"/>
      <c r="L3521" s="182"/>
      <c r="M3521" s="182"/>
      <c r="N3521" s="182"/>
    </row>
    <row r="3522" spans="1:14" ht="15.75" customHeight="1" x14ac:dyDescent="0.3">
      <c r="A3522" s="34">
        <v>3595</v>
      </c>
      <c r="B3522" s="34">
        <v>17</v>
      </c>
      <c r="C3522" s="34">
        <v>136</v>
      </c>
      <c r="D3522" s="34">
        <v>14</v>
      </c>
      <c r="E3522" s="179">
        <v>43591</v>
      </c>
      <c r="F3522" s="34">
        <v>5275</v>
      </c>
      <c r="G3522" s="190">
        <v>7397</v>
      </c>
      <c r="H3522" s="34">
        <v>7086</v>
      </c>
      <c r="I3522" s="34"/>
      <c r="J3522" s="193"/>
      <c r="K3522" s="182"/>
      <c r="L3522" s="182"/>
      <c r="M3522" s="182"/>
      <c r="N3522" s="182"/>
    </row>
    <row r="3523" spans="1:14" ht="15.75" customHeight="1" x14ac:dyDescent="0.3">
      <c r="A3523" s="34">
        <v>3596</v>
      </c>
      <c r="B3523" s="34">
        <v>18</v>
      </c>
      <c r="C3523" s="34">
        <v>136</v>
      </c>
      <c r="D3523" s="34">
        <v>14</v>
      </c>
      <c r="E3523" s="179">
        <v>43591</v>
      </c>
      <c r="F3523" s="34">
        <v>5205</v>
      </c>
      <c r="G3523" s="190">
        <v>7505</v>
      </c>
      <c r="H3523" s="34">
        <v>7172</v>
      </c>
      <c r="I3523" s="34"/>
      <c r="J3523" s="193"/>
      <c r="K3523" s="182"/>
      <c r="L3523" s="182"/>
      <c r="M3523" s="182"/>
      <c r="N3523" s="182"/>
    </row>
    <row r="3524" spans="1:14" ht="15.75" customHeight="1" x14ac:dyDescent="0.3">
      <c r="A3524" s="34">
        <v>3597</v>
      </c>
      <c r="B3524" s="34">
        <v>19</v>
      </c>
      <c r="C3524" s="34">
        <v>137</v>
      </c>
      <c r="D3524" s="34">
        <v>14</v>
      </c>
      <c r="E3524" s="179">
        <v>43591</v>
      </c>
      <c r="F3524" s="34">
        <v>5229</v>
      </c>
      <c r="G3524" s="190">
        <v>8198</v>
      </c>
      <c r="H3524" s="34">
        <v>7767</v>
      </c>
      <c r="I3524" s="34"/>
      <c r="J3524" s="193"/>
      <c r="K3524" s="182"/>
      <c r="L3524" s="182"/>
      <c r="M3524" s="182"/>
      <c r="N3524" s="182"/>
    </row>
    <row r="3525" spans="1:14" ht="15.75" customHeight="1" x14ac:dyDescent="0.3">
      <c r="A3525" s="34">
        <v>3598</v>
      </c>
      <c r="B3525" s="34">
        <v>20</v>
      </c>
      <c r="C3525" s="34">
        <v>137</v>
      </c>
      <c r="D3525" s="34">
        <v>14</v>
      </c>
      <c r="E3525" s="179">
        <v>43591</v>
      </c>
      <c r="F3525" s="34">
        <v>5190</v>
      </c>
      <c r="G3525" s="190">
        <v>8265</v>
      </c>
      <c r="H3525" s="34">
        <v>7822</v>
      </c>
      <c r="I3525" s="34"/>
      <c r="J3525" s="193"/>
      <c r="K3525" s="182"/>
      <c r="L3525" s="182"/>
      <c r="M3525" s="182"/>
      <c r="N3525" s="182"/>
    </row>
    <row r="3526" spans="1:14" ht="15.75" customHeight="1" x14ac:dyDescent="0.3">
      <c r="A3526" s="34">
        <v>3599</v>
      </c>
      <c r="B3526" s="34">
        <v>21</v>
      </c>
      <c r="C3526" s="34">
        <v>140</v>
      </c>
      <c r="D3526" s="34">
        <v>14</v>
      </c>
      <c r="E3526" s="179">
        <v>43591</v>
      </c>
      <c r="F3526" s="34">
        <v>5224</v>
      </c>
      <c r="G3526" s="190">
        <v>7712</v>
      </c>
      <c r="H3526" s="34">
        <v>7343</v>
      </c>
      <c r="I3526" s="34"/>
      <c r="J3526" s="193"/>
      <c r="K3526" s="182"/>
      <c r="L3526" s="182"/>
      <c r="M3526" s="182"/>
      <c r="N3526" s="182"/>
    </row>
    <row r="3527" spans="1:14" ht="15.75" customHeight="1" x14ac:dyDescent="0.3">
      <c r="A3527" s="34">
        <v>3600</v>
      </c>
      <c r="B3527" s="34">
        <v>22</v>
      </c>
      <c r="C3527" s="34">
        <v>140</v>
      </c>
      <c r="D3527" s="34">
        <v>14</v>
      </c>
      <c r="E3527" s="179">
        <v>43591</v>
      </c>
      <c r="F3527" s="34">
        <v>5276</v>
      </c>
      <c r="G3527" s="190">
        <v>7962</v>
      </c>
      <c r="H3527" s="34">
        <v>7568</v>
      </c>
      <c r="I3527" s="34"/>
      <c r="J3527" s="193"/>
      <c r="K3527" s="182"/>
      <c r="L3527" s="182"/>
      <c r="M3527" s="182"/>
      <c r="N3527" s="182"/>
    </row>
    <row r="3528" spans="1:14" ht="15.75" customHeight="1" x14ac:dyDescent="0.3">
      <c r="A3528" s="34">
        <v>3601</v>
      </c>
      <c r="B3528" s="34">
        <v>23</v>
      </c>
      <c r="C3528" s="34">
        <v>141</v>
      </c>
      <c r="D3528" s="34">
        <v>14</v>
      </c>
      <c r="E3528" s="179">
        <v>43591</v>
      </c>
      <c r="F3528" s="34">
        <v>5261</v>
      </c>
      <c r="G3528" s="190">
        <v>8000</v>
      </c>
      <c r="H3528" s="34">
        <v>7695</v>
      </c>
      <c r="I3528" s="34"/>
      <c r="J3528" s="193"/>
      <c r="K3528" s="182"/>
      <c r="L3528" s="182"/>
      <c r="M3528" s="182"/>
      <c r="N3528" s="182"/>
    </row>
    <row r="3529" spans="1:14" ht="15.75" customHeight="1" x14ac:dyDescent="0.3">
      <c r="A3529" s="34">
        <v>3602</v>
      </c>
      <c r="B3529" s="34">
        <v>24</v>
      </c>
      <c r="C3529" s="34">
        <v>141</v>
      </c>
      <c r="D3529" s="34">
        <v>14</v>
      </c>
      <c r="E3529" s="179">
        <v>43591</v>
      </c>
      <c r="F3529" s="34">
        <v>5196</v>
      </c>
      <c r="G3529" s="190">
        <v>7845</v>
      </c>
      <c r="H3529" s="34">
        <v>7451</v>
      </c>
      <c r="I3529" s="34"/>
      <c r="J3529" s="193"/>
      <c r="K3529" s="182"/>
      <c r="L3529" s="182"/>
      <c r="M3529" s="182"/>
      <c r="N3529" s="182"/>
    </row>
    <row r="3530" spans="1:14" ht="15.75" customHeight="1" x14ac:dyDescent="0.3">
      <c r="A3530" s="34">
        <v>3603</v>
      </c>
      <c r="B3530" s="34">
        <v>25</v>
      </c>
      <c r="C3530" s="34">
        <v>145</v>
      </c>
      <c r="D3530" s="34">
        <v>14</v>
      </c>
      <c r="E3530" s="179">
        <v>43591</v>
      </c>
      <c r="F3530" s="34">
        <v>5238</v>
      </c>
      <c r="G3530" s="190">
        <v>7288</v>
      </c>
      <c r="H3530" s="34">
        <v>6962</v>
      </c>
      <c r="I3530" s="34"/>
      <c r="J3530" s="193"/>
      <c r="K3530" s="182"/>
      <c r="L3530" s="182"/>
      <c r="M3530" s="182"/>
      <c r="N3530" s="182"/>
    </row>
    <row r="3531" spans="1:14" ht="15.75" customHeight="1" x14ac:dyDescent="0.3">
      <c r="A3531" s="34">
        <v>3604</v>
      </c>
      <c r="B3531" s="34">
        <v>26</v>
      </c>
      <c r="C3531" s="34">
        <v>145</v>
      </c>
      <c r="D3531" s="34">
        <v>14</v>
      </c>
      <c r="E3531" s="179">
        <v>43591</v>
      </c>
      <c r="F3531" s="34">
        <v>5207</v>
      </c>
      <c r="G3531" s="190">
        <v>7381</v>
      </c>
      <c r="H3531" s="34">
        <v>7036</v>
      </c>
      <c r="I3531" s="34"/>
      <c r="J3531" s="193"/>
      <c r="K3531" s="182"/>
      <c r="L3531" s="182"/>
      <c r="M3531" s="182"/>
      <c r="N3531" s="182"/>
    </row>
    <row r="3532" spans="1:14" ht="15.75" customHeight="1" x14ac:dyDescent="0.3">
      <c r="A3532" s="34">
        <v>3605</v>
      </c>
      <c r="B3532" s="34">
        <v>27</v>
      </c>
      <c r="C3532" s="34">
        <v>146</v>
      </c>
      <c r="D3532" s="34">
        <v>14</v>
      </c>
      <c r="E3532" s="179">
        <v>43591</v>
      </c>
      <c r="F3532" s="34">
        <v>5236</v>
      </c>
      <c r="G3532" s="190">
        <v>7281</v>
      </c>
      <c r="H3532" s="34">
        <v>6981</v>
      </c>
      <c r="I3532" s="34"/>
      <c r="J3532" s="193"/>
      <c r="K3532" s="182"/>
      <c r="L3532" s="182"/>
      <c r="M3532" s="182"/>
      <c r="N3532" s="182"/>
    </row>
    <row r="3533" spans="1:14" ht="15.75" customHeight="1" x14ac:dyDescent="0.3">
      <c r="A3533" s="34">
        <v>3606</v>
      </c>
      <c r="B3533" s="34">
        <v>28</v>
      </c>
      <c r="C3533" s="34">
        <v>146</v>
      </c>
      <c r="D3533" s="34">
        <v>14</v>
      </c>
      <c r="E3533" s="179">
        <v>43591</v>
      </c>
      <c r="F3533" s="34">
        <v>5216</v>
      </c>
      <c r="G3533" s="190">
        <v>7198</v>
      </c>
      <c r="H3533" s="34">
        <v>6910</v>
      </c>
      <c r="I3533" s="34"/>
      <c r="J3533" s="193"/>
      <c r="K3533" s="182"/>
      <c r="L3533" s="182"/>
      <c r="M3533" s="182"/>
      <c r="N3533" s="182"/>
    </row>
    <row r="3534" spans="1:14" ht="15.75" customHeight="1" x14ac:dyDescent="0.3">
      <c r="A3534" s="34">
        <v>3607</v>
      </c>
      <c r="B3534" s="34">
        <v>29</v>
      </c>
      <c r="C3534" s="34">
        <v>149</v>
      </c>
      <c r="D3534" s="34">
        <v>14</v>
      </c>
      <c r="E3534" s="179">
        <v>43591</v>
      </c>
      <c r="F3534" s="34">
        <v>5292</v>
      </c>
      <c r="G3534" s="190">
        <v>8037</v>
      </c>
      <c r="H3534" s="34">
        <v>7628</v>
      </c>
      <c r="I3534" s="34"/>
      <c r="J3534" s="193"/>
      <c r="K3534" s="182"/>
      <c r="L3534" s="182"/>
      <c r="M3534" s="182"/>
      <c r="N3534" s="182"/>
    </row>
    <row r="3535" spans="1:14" ht="15.75" customHeight="1" x14ac:dyDescent="0.3">
      <c r="A3535" s="34">
        <v>3608</v>
      </c>
      <c r="B3535" s="34">
        <v>30</v>
      </c>
      <c r="C3535" s="34">
        <v>149</v>
      </c>
      <c r="D3535" s="34">
        <v>14</v>
      </c>
      <c r="E3535" s="179">
        <v>43591</v>
      </c>
      <c r="F3535" s="34">
        <v>5244</v>
      </c>
      <c r="G3535" s="190">
        <v>8005</v>
      </c>
      <c r="H3535" s="34">
        <v>7597</v>
      </c>
      <c r="I3535" s="34"/>
      <c r="J3535" s="193"/>
      <c r="K3535" s="182"/>
      <c r="L3535" s="182"/>
      <c r="M3535" s="182"/>
      <c r="N3535" s="182"/>
    </row>
    <row r="3536" spans="1:14" ht="15.75" customHeight="1" x14ac:dyDescent="0.3">
      <c r="A3536" s="34">
        <v>3609</v>
      </c>
      <c r="B3536" s="34">
        <v>31</v>
      </c>
      <c r="C3536" s="34">
        <v>161</v>
      </c>
      <c r="D3536" s="34">
        <v>14</v>
      </c>
      <c r="E3536" s="179">
        <v>43591</v>
      </c>
      <c r="F3536" s="34">
        <v>5227</v>
      </c>
      <c r="G3536" s="190">
        <v>7612</v>
      </c>
      <c r="H3536" s="34">
        <v>7258</v>
      </c>
      <c r="I3536" s="34"/>
      <c r="J3536" s="193"/>
      <c r="K3536" s="182"/>
      <c r="L3536" s="182"/>
      <c r="M3536" s="182"/>
      <c r="N3536" s="182"/>
    </row>
    <row r="3537" spans="1:14" ht="15.75" customHeight="1" x14ac:dyDescent="0.3">
      <c r="A3537" s="34">
        <v>3610</v>
      </c>
      <c r="B3537" s="34">
        <v>32</v>
      </c>
      <c r="C3537" s="34">
        <v>161</v>
      </c>
      <c r="D3537" s="34">
        <v>14</v>
      </c>
      <c r="E3537" s="179">
        <v>43591</v>
      </c>
      <c r="F3537" s="34">
        <v>5214</v>
      </c>
      <c r="G3537" s="190">
        <v>7612</v>
      </c>
      <c r="H3537" s="34">
        <v>7253</v>
      </c>
      <c r="I3537" s="34"/>
      <c r="J3537" s="193"/>
      <c r="K3537" s="182"/>
      <c r="L3537" s="182"/>
      <c r="M3537" s="182"/>
      <c r="N3537" s="182"/>
    </row>
    <row r="3538" spans="1:14" ht="15.75" customHeight="1" x14ac:dyDescent="0.3">
      <c r="A3538" s="34">
        <v>3611</v>
      </c>
      <c r="B3538" s="34">
        <v>33</v>
      </c>
      <c r="C3538" s="34">
        <v>172</v>
      </c>
      <c r="D3538" s="34">
        <v>14</v>
      </c>
      <c r="E3538" s="179">
        <v>43591</v>
      </c>
      <c r="F3538" s="34">
        <v>5203</v>
      </c>
      <c r="G3538" s="190">
        <v>8349</v>
      </c>
      <c r="H3538" s="34">
        <v>7904</v>
      </c>
      <c r="I3538" s="34"/>
      <c r="J3538" s="193"/>
      <c r="K3538" s="182"/>
      <c r="L3538" s="182"/>
      <c r="M3538" s="182"/>
      <c r="N3538" s="182"/>
    </row>
    <row r="3539" spans="1:14" ht="15.75" customHeight="1" x14ac:dyDescent="0.3">
      <c r="A3539" s="34">
        <v>3612</v>
      </c>
      <c r="B3539" s="34">
        <v>34</v>
      </c>
      <c r="C3539" s="34">
        <v>172</v>
      </c>
      <c r="D3539" s="34">
        <v>14</v>
      </c>
      <c r="E3539" s="179">
        <v>43591</v>
      </c>
      <c r="F3539" s="34">
        <v>5191</v>
      </c>
      <c r="G3539" s="190">
        <v>8596</v>
      </c>
      <c r="H3539" s="34">
        <v>8119</v>
      </c>
      <c r="I3539" s="34"/>
      <c r="J3539" s="193"/>
      <c r="K3539" s="182"/>
      <c r="L3539" s="182"/>
      <c r="M3539" s="182"/>
      <c r="N3539" s="182"/>
    </row>
    <row r="3540" spans="1:14" ht="15.75" customHeight="1" x14ac:dyDescent="0.3">
      <c r="A3540" s="34">
        <v>3613</v>
      </c>
      <c r="B3540" s="34">
        <v>35</v>
      </c>
      <c r="C3540" s="34">
        <v>178</v>
      </c>
      <c r="D3540" s="34">
        <v>14</v>
      </c>
      <c r="E3540" s="179">
        <v>43591</v>
      </c>
      <c r="F3540" s="34">
        <v>5280</v>
      </c>
      <c r="G3540" s="190">
        <v>7903</v>
      </c>
      <c r="H3540" s="34">
        <v>7520</v>
      </c>
      <c r="I3540" s="34"/>
      <c r="J3540" s="193"/>
      <c r="K3540" s="182"/>
      <c r="L3540" s="182"/>
      <c r="M3540" s="182"/>
      <c r="N3540" s="182"/>
    </row>
    <row r="3541" spans="1:14" ht="15.75" customHeight="1" x14ac:dyDescent="0.3">
      <c r="A3541" s="34">
        <v>3614</v>
      </c>
      <c r="B3541" s="34">
        <v>36</v>
      </c>
      <c r="C3541" s="34">
        <v>178</v>
      </c>
      <c r="D3541" s="34">
        <v>14</v>
      </c>
      <c r="E3541" s="179">
        <v>43591</v>
      </c>
      <c r="F3541" s="34">
        <v>5219</v>
      </c>
      <c r="G3541" s="190">
        <v>7929</v>
      </c>
      <c r="H3541" s="34">
        <v>7533</v>
      </c>
      <c r="I3541" s="34"/>
      <c r="J3541" s="193"/>
      <c r="K3541" s="182"/>
      <c r="L3541" s="182"/>
      <c r="M3541" s="182"/>
      <c r="N3541" s="182"/>
    </row>
    <row r="3542" spans="1:14" ht="15.75" customHeight="1" x14ac:dyDescent="0.3">
      <c r="A3542" s="34">
        <v>3615</v>
      </c>
      <c r="B3542" s="34">
        <v>37</v>
      </c>
      <c r="C3542" s="34">
        <v>184</v>
      </c>
      <c r="D3542" s="34">
        <v>14</v>
      </c>
      <c r="E3542" s="179">
        <v>43591</v>
      </c>
      <c r="F3542" s="34">
        <v>5225</v>
      </c>
      <c r="G3542" s="190">
        <v>7546</v>
      </c>
      <c r="H3542" s="34">
        <v>7211</v>
      </c>
      <c r="I3542" s="34"/>
      <c r="J3542" s="193"/>
      <c r="K3542" s="182"/>
      <c r="L3542" s="182"/>
      <c r="M3542" s="182"/>
      <c r="N3542" s="182"/>
    </row>
    <row r="3543" spans="1:14" ht="15.75" customHeight="1" x14ac:dyDescent="0.3">
      <c r="A3543" s="34">
        <v>3616</v>
      </c>
      <c r="B3543" s="34">
        <v>38</v>
      </c>
      <c r="C3543" s="34">
        <v>184</v>
      </c>
      <c r="D3543" s="34">
        <v>14</v>
      </c>
      <c r="E3543" s="179">
        <v>43591</v>
      </c>
      <c r="F3543" s="34">
        <v>5241</v>
      </c>
      <c r="G3543" s="190">
        <v>7547</v>
      </c>
      <c r="H3543" s="34">
        <v>7218</v>
      </c>
      <c r="I3543" s="34"/>
      <c r="J3543" s="193"/>
      <c r="K3543" s="182"/>
      <c r="L3543" s="182"/>
      <c r="M3543" s="182"/>
      <c r="N3543" s="182"/>
    </row>
    <row r="3544" spans="1:14" ht="15.75" customHeight="1" x14ac:dyDescent="0.3">
      <c r="A3544" s="34">
        <v>3617</v>
      </c>
      <c r="B3544" s="34">
        <v>39</v>
      </c>
      <c r="C3544" s="34">
        <v>188</v>
      </c>
      <c r="D3544" s="34">
        <v>14</v>
      </c>
      <c r="E3544" s="179">
        <v>43591</v>
      </c>
      <c r="F3544" s="34">
        <v>5245</v>
      </c>
      <c r="G3544" s="190">
        <v>7009</v>
      </c>
      <c r="H3544" s="34">
        <v>6743</v>
      </c>
      <c r="I3544" s="34"/>
      <c r="J3544" s="193"/>
      <c r="K3544" s="182"/>
      <c r="L3544" s="182"/>
      <c r="M3544" s="182"/>
      <c r="N3544" s="182"/>
    </row>
    <row r="3545" spans="1:14" ht="15.75" customHeight="1" x14ac:dyDescent="0.3">
      <c r="A3545" s="34">
        <v>3618</v>
      </c>
      <c r="B3545" s="34">
        <v>40</v>
      </c>
      <c r="C3545" s="34">
        <v>188</v>
      </c>
      <c r="D3545" s="34">
        <v>14</v>
      </c>
      <c r="E3545" s="179">
        <v>43591</v>
      </c>
      <c r="F3545" s="34">
        <v>5216</v>
      </c>
      <c r="G3545" s="190">
        <v>7006</v>
      </c>
      <c r="H3545" s="34">
        <v>6739</v>
      </c>
      <c r="I3545" s="34"/>
      <c r="J3545" s="193"/>
      <c r="K3545" s="182"/>
      <c r="L3545" s="182"/>
      <c r="M3545" s="182"/>
      <c r="N3545" s="182"/>
    </row>
    <row r="3546" spans="1:14" ht="15.75" customHeight="1" x14ac:dyDescent="0.3">
      <c r="A3546" s="34">
        <v>3619</v>
      </c>
      <c r="B3546" s="34">
        <v>41</v>
      </c>
      <c r="C3546" s="34">
        <v>403</v>
      </c>
      <c r="D3546" s="34">
        <v>14</v>
      </c>
      <c r="E3546" s="179">
        <v>43591</v>
      </c>
      <c r="F3546" s="34">
        <v>5264</v>
      </c>
      <c r="G3546" s="190">
        <v>7867</v>
      </c>
      <c r="H3546" s="34">
        <v>7471</v>
      </c>
      <c r="I3546" s="34"/>
      <c r="J3546" s="193"/>
      <c r="K3546" s="182"/>
      <c r="L3546" s="182"/>
      <c r="M3546" s="182"/>
      <c r="N3546" s="182"/>
    </row>
    <row r="3547" spans="1:14" ht="15.75" customHeight="1" x14ac:dyDescent="0.3">
      <c r="A3547" s="34">
        <v>3620</v>
      </c>
      <c r="B3547" s="34">
        <v>42</v>
      </c>
      <c r="C3547" s="34">
        <v>403</v>
      </c>
      <c r="D3547" s="34">
        <v>14</v>
      </c>
      <c r="E3547" s="179">
        <v>43591</v>
      </c>
      <c r="F3547" s="34">
        <v>5270</v>
      </c>
      <c r="G3547" s="190">
        <v>7793</v>
      </c>
      <c r="H3547" s="34">
        <v>7413</v>
      </c>
      <c r="I3547" s="34"/>
      <c r="J3547" s="193"/>
      <c r="K3547" s="182"/>
      <c r="L3547" s="182"/>
      <c r="M3547" s="182"/>
      <c r="N3547" s="182"/>
    </row>
    <row r="3548" spans="1:14" ht="15.75" customHeight="1" x14ac:dyDescent="0.3">
      <c r="A3548" s="34">
        <v>3621</v>
      </c>
      <c r="B3548" s="34">
        <v>43</v>
      </c>
      <c r="C3548" s="34">
        <v>414</v>
      </c>
      <c r="D3548" s="34">
        <v>14</v>
      </c>
      <c r="E3548" s="179">
        <v>43591</v>
      </c>
      <c r="F3548" s="34">
        <v>5211</v>
      </c>
      <c r="G3548" s="190">
        <v>8210</v>
      </c>
      <c r="H3548" s="34">
        <v>7756</v>
      </c>
      <c r="I3548" s="34"/>
      <c r="J3548" s="193"/>
      <c r="K3548" s="182"/>
      <c r="L3548" s="182"/>
      <c r="M3548" s="182"/>
      <c r="N3548" s="182"/>
    </row>
    <row r="3549" spans="1:14" ht="15.75" customHeight="1" x14ac:dyDescent="0.3">
      <c r="A3549" s="34">
        <v>3622</v>
      </c>
      <c r="B3549" s="34">
        <v>44</v>
      </c>
      <c r="C3549" s="34">
        <v>414</v>
      </c>
      <c r="D3549" s="34">
        <v>14</v>
      </c>
      <c r="E3549" s="179">
        <v>43591</v>
      </c>
      <c r="F3549" s="34">
        <v>5218</v>
      </c>
      <c r="G3549" s="190">
        <v>8228</v>
      </c>
      <c r="H3549" s="34">
        <v>7771</v>
      </c>
      <c r="I3549" s="34"/>
      <c r="J3549" s="193"/>
      <c r="K3549" s="182"/>
      <c r="L3549" s="182"/>
      <c r="M3549" s="182"/>
      <c r="N3549" s="182"/>
    </row>
    <row r="3550" spans="1:14" ht="15.75" customHeight="1" x14ac:dyDescent="0.3">
      <c r="A3550" s="34">
        <v>3623</v>
      </c>
      <c r="B3550" s="34">
        <v>45</v>
      </c>
      <c r="C3550" s="34">
        <v>415</v>
      </c>
      <c r="D3550" s="34">
        <v>14</v>
      </c>
      <c r="E3550" s="179">
        <v>43591</v>
      </c>
      <c r="F3550" s="34">
        <v>5211</v>
      </c>
      <c r="G3550" s="190">
        <v>8010</v>
      </c>
      <c r="H3550" s="34">
        <v>7612</v>
      </c>
      <c r="I3550" s="34"/>
      <c r="J3550" s="193"/>
      <c r="K3550" s="182"/>
      <c r="L3550" s="182"/>
      <c r="M3550" s="182"/>
      <c r="N3550" s="182"/>
    </row>
    <row r="3551" spans="1:14" ht="15.75" customHeight="1" x14ac:dyDescent="0.3">
      <c r="A3551" s="34">
        <v>3624</v>
      </c>
      <c r="B3551" s="34">
        <v>46</v>
      </c>
      <c r="C3551" s="34">
        <v>415</v>
      </c>
      <c r="D3551" s="34">
        <v>14</v>
      </c>
      <c r="E3551" s="179">
        <v>43591</v>
      </c>
      <c r="F3551" s="34">
        <v>5260</v>
      </c>
      <c r="G3551" s="190">
        <v>8118</v>
      </c>
      <c r="H3551" s="34">
        <v>7712</v>
      </c>
      <c r="I3551" s="34"/>
      <c r="J3551" s="193"/>
      <c r="K3551" s="182"/>
      <c r="L3551" s="182"/>
      <c r="M3551" s="182"/>
      <c r="N3551" s="182"/>
    </row>
    <row r="3552" spans="1:14" ht="15.75" customHeight="1" x14ac:dyDescent="0.3">
      <c r="A3552" s="34">
        <v>3625</v>
      </c>
      <c r="B3552" s="34">
        <v>47</v>
      </c>
      <c r="C3552" s="34">
        <v>460</v>
      </c>
      <c r="D3552" s="34">
        <v>14</v>
      </c>
      <c r="E3552" s="179">
        <v>43591</v>
      </c>
      <c r="F3552" s="34">
        <v>5258</v>
      </c>
      <c r="G3552" s="190">
        <v>8504</v>
      </c>
      <c r="H3552" s="34">
        <v>8032</v>
      </c>
      <c r="I3552" s="34"/>
      <c r="J3552" s="193"/>
      <c r="K3552" s="182"/>
      <c r="L3552" s="182"/>
      <c r="M3552" s="182"/>
      <c r="N3552" s="182"/>
    </row>
    <row r="3553" spans="1:14" ht="15.75" customHeight="1" x14ac:dyDescent="0.3">
      <c r="A3553" s="34">
        <v>3626</v>
      </c>
      <c r="B3553" s="34">
        <v>48</v>
      </c>
      <c r="C3553" s="34">
        <v>460</v>
      </c>
      <c r="D3553" s="34">
        <v>14</v>
      </c>
      <c r="E3553" s="179">
        <v>43591</v>
      </c>
      <c r="F3553" s="34">
        <v>5245</v>
      </c>
      <c r="G3553" s="190">
        <v>8138</v>
      </c>
      <c r="H3553" s="34">
        <v>7716</v>
      </c>
      <c r="I3553" s="34"/>
      <c r="J3553" s="193"/>
      <c r="K3553" s="182"/>
      <c r="L3553" s="182"/>
      <c r="M3553" s="182"/>
      <c r="N3553" s="182"/>
    </row>
    <row r="3554" spans="1:14" ht="15.75" customHeight="1" x14ac:dyDescent="0.3">
      <c r="A3554" s="34">
        <v>3627</v>
      </c>
      <c r="B3554" s="34">
        <v>49</v>
      </c>
      <c r="C3554" s="34" t="s">
        <v>380</v>
      </c>
      <c r="D3554" s="34">
        <v>14</v>
      </c>
      <c r="E3554" s="179">
        <v>43591</v>
      </c>
      <c r="F3554" s="34">
        <v>5203</v>
      </c>
      <c r="G3554" s="190">
        <v>7980</v>
      </c>
      <c r="H3554" s="34">
        <v>7170</v>
      </c>
      <c r="I3554" s="34"/>
      <c r="J3554" s="193" t="s">
        <v>13</v>
      </c>
      <c r="K3554" s="182" t="s">
        <v>741</v>
      </c>
      <c r="L3554" s="182"/>
      <c r="M3554" s="182"/>
      <c r="N3554" s="182"/>
    </row>
    <row r="3555" spans="1:14" ht="15.75" customHeight="1" x14ac:dyDescent="0.3">
      <c r="A3555" s="34">
        <v>3628</v>
      </c>
      <c r="B3555" s="34">
        <v>50</v>
      </c>
      <c r="C3555" s="34" t="s">
        <v>380</v>
      </c>
      <c r="D3555" s="34">
        <v>14</v>
      </c>
      <c r="E3555" s="179">
        <v>43591</v>
      </c>
      <c r="F3555" s="34">
        <v>5251</v>
      </c>
      <c r="G3555" s="190">
        <v>7996</v>
      </c>
      <c r="H3555" s="34">
        <v>7177</v>
      </c>
      <c r="I3555" s="34"/>
      <c r="J3555" s="193"/>
      <c r="K3555" s="182" t="s">
        <v>741</v>
      </c>
      <c r="L3555" s="182"/>
      <c r="M3555" s="182"/>
      <c r="N3555" s="182"/>
    </row>
    <row r="3556" spans="1:14" ht="15.75" customHeight="1" x14ac:dyDescent="0.3">
      <c r="A3556" s="34">
        <v>3629</v>
      </c>
      <c r="B3556" s="34">
        <v>51</v>
      </c>
      <c r="C3556" s="34" t="s">
        <v>386</v>
      </c>
      <c r="D3556" s="34">
        <v>14</v>
      </c>
      <c r="E3556" s="179">
        <v>43591</v>
      </c>
      <c r="F3556" s="34">
        <v>5234</v>
      </c>
      <c r="G3556" s="190">
        <v>8441</v>
      </c>
      <c r="H3556" s="34">
        <v>7183</v>
      </c>
      <c r="I3556" s="34"/>
      <c r="J3556" s="193" t="s">
        <v>373</v>
      </c>
      <c r="K3556" s="182" t="s">
        <v>741</v>
      </c>
      <c r="L3556" s="182"/>
      <c r="M3556" s="182"/>
      <c r="N3556" s="182"/>
    </row>
    <row r="3557" spans="1:14" ht="15.75" customHeight="1" x14ac:dyDescent="0.3">
      <c r="A3557" s="34">
        <v>3630</v>
      </c>
      <c r="B3557" s="34">
        <v>52</v>
      </c>
      <c r="C3557" s="34" t="s">
        <v>386</v>
      </c>
      <c r="D3557" s="34">
        <v>14</v>
      </c>
      <c r="E3557" s="179">
        <v>43591</v>
      </c>
      <c r="F3557" s="34">
        <v>5234</v>
      </c>
      <c r="G3557" s="190">
        <v>8380</v>
      </c>
      <c r="H3557" s="34">
        <v>7154</v>
      </c>
      <c r="I3557" s="34"/>
      <c r="J3557" s="193"/>
      <c r="K3557" s="182" t="s">
        <v>741</v>
      </c>
      <c r="L3557" s="182"/>
      <c r="M3557" s="182"/>
      <c r="N3557" s="182"/>
    </row>
    <row r="3558" spans="1:14" ht="15.75" customHeight="1" x14ac:dyDescent="0.3">
      <c r="A3558" s="34">
        <v>3631</v>
      </c>
      <c r="B3558" s="34">
        <v>53</v>
      </c>
      <c r="C3558" s="34" t="s">
        <v>389</v>
      </c>
      <c r="D3558" s="34">
        <v>14</v>
      </c>
      <c r="E3558" s="179">
        <v>43591</v>
      </c>
      <c r="F3558" s="34">
        <v>5232</v>
      </c>
      <c r="G3558" s="190">
        <v>8019</v>
      </c>
      <c r="H3558" s="34">
        <v>7151</v>
      </c>
      <c r="I3558" s="34"/>
      <c r="J3558" s="193" t="s">
        <v>13</v>
      </c>
      <c r="K3558" s="182" t="s">
        <v>741</v>
      </c>
      <c r="L3558" s="182"/>
      <c r="M3558" s="182"/>
      <c r="N3558" s="182"/>
    </row>
    <row r="3559" spans="1:14" ht="15.75" customHeight="1" x14ac:dyDescent="0.3">
      <c r="A3559" s="34">
        <v>3632</v>
      </c>
      <c r="B3559" s="34">
        <v>54</v>
      </c>
      <c r="C3559" s="34" t="s">
        <v>389</v>
      </c>
      <c r="D3559" s="34">
        <v>14</v>
      </c>
      <c r="E3559" s="179">
        <v>43591</v>
      </c>
      <c r="F3559" s="34">
        <v>5271</v>
      </c>
      <c r="G3559" s="190">
        <v>8471</v>
      </c>
      <c r="H3559" s="34">
        <v>7442</v>
      </c>
      <c r="I3559" s="34"/>
      <c r="J3559" s="193"/>
      <c r="K3559" s="182" t="s">
        <v>741</v>
      </c>
      <c r="L3559" s="182"/>
      <c r="M3559" s="182"/>
      <c r="N3559" s="182"/>
    </row>
    <row r="3560" spans="1:14" ht="15.75" customHeight="1" x14ac:dyDescent="0.3">
      <c r="A3560" s="34">
        <v>3633</v>
      </c>
      <c r="B3560" s="34">
        <v>55</v>
      </c>
      <c r="C3560" s="34" t="s">
        <v>390</v>
      </c>
      <c r="D3560" s="34">
        <v>14</v>
      </c>
      <c r="E3560" s="179">
        <v>43591</v>
      </c>
      <c r="F3560" s="34">
        <v>5269</v>
      </c>
      <c r="G3560" s="190">
        <v>8092</v>
      </c>
      <c r="H3560" s="34">
        <v>7415</v>
      </c>
      <c r="I3560" s="34"/>
      <c r="J3560" s="193" t="s">
        <v>13</v>
      </c>
      <c r="K3560" s="182" t="s">
        <v>741</v>
      </c>
      <c r="L3560" s="182"/>
      <c r="M3560" s="182"/>
      <c r="N3560" s="182"/>
    </row>
    <row r="3561" spans="1:14" ht="15.75" customHeight="1" x14ac:dyDescent="0.3">
      <c r="A3561" s="34">
        <v>3634</v>
      </c>
      <c r="B3561" s="34">
        <v>56</v>
      </c>
      <c r="C3561" s="34" t="s">
        <v>390</v>
      </c>
      <c r="D3561" s="34">
        <v>14</v>
      </c>
      <c r="E3561" s="179">
        <v>43591</v>
      </c>
      <c r="F3561" s="34">
        <v>5254</v>
      </c>
      <c r="G3561" s="190">
        <v>8214</v>
      </c>
      <c r="H3561" s="34">
        <v>7508</v>
      </c>
      <c r="I3561" s="34"/>
      <c r="J3561" s="193"/>
      <c r="K3561" s="182" t="s">
        <v>741</v>
      </c>
      <c r="L3561" s="182"/>
      <c r="M3561" s="182"/>
      <c r="N3561" s="182"/>
    </row>
    <row r="3562" spans="1:14" ht="15.75" customHeight="1" x14ac:dyDescent="0.3">
      <c r="A3562" s="34">
        <v>3635</v>
      </c>
      <c r="B3562" s="34">
        <v>57</v>
      </c>
      <c r="C3562" s="34" t="s">
        <v>391</v>
      </c>
      <c r="D3562" s="34">
        <v>14</v>
      </c>
      <c r="E3562" s="179">
        <v>43591</v>
      </c>
      <c r="F3562" s="34">
        <v>5257</v>
      </c>
      <c r="G3562" s="190">
        <v>7457</v>
      </c>
      <c r="H3562" s="34">
        <v>6968</v>
      </c>
      <c r="I3562" s="34"/>
      <c r="J3562" s="193" t="s">
        <v>13</v>
      </c>
      <c r="K3562" s="182" t="s">
        <v>742</v>
      </c>
      <c r="L3562" s="182"/>
      <c r="M3562" s="182"/>
      <c r="N3562" s="182"/>
    </row>
    <row r="3563" spans="1:14" ht="15.75" customHeight="1" x14ac:dyDescent="0.3">
      <c r="A3563" s="34">
        <v>3636</v>
      </c>
      <c r="B3563" s="34">
        <v>58</v>
      </c>
      <c r="C3563" s="34" t="s">
        <v>391</v>
      </c>
      <c r="D3563" s="34">
        <v>14</v>
      </c>
      <c r="E3563" s="179">
        <v>43591</v>
      </c>
      <c r="F3563" s="34">
        <v>5320</v>
      </c>
      <c r="G3563" s="190">
        <v>7532</v>
      </c>
      <c r="H3563" s="34">
        <v>7042</v>
      </c>
      <c r="I3563" s="34"/>
      <c r="J3563" s="193"/>
      <c r="K3563" s="182" t="s">
        <v>742</v>
      </c>
      <c r="L3563" s="182"/>
      <c r="M3563" s="182"/>
      <c r="N3563" s="182"/>
    </row>
    <row r="3564" spans="1:14" ht="15.75" customHeight="1" x14ac:dyDescent="0.3">
      <c r="A3564" s="34">
        <v>3637</v>
      </c>
      <c r="B3564" s="34">
        <v>59</v>
      </c>
      <c r="C3564" s="34" t="s">
        <v>397</v>
      </c>
      <c r="D3564" s="34">
        <v>14</v>
      </c>
      <c r="E3564" s="179">
        <v>43591</v>
      </c>
      <c r="F3564" s="34">
        <v>5278</v>
      </c>
      <c r="G3564" s="190">
        <v>8789</v>
      </c>
      <c r="H3564" s="34">
        <v>7821</v>
      </c>
      <c r="I3564" s="34"/>
      <c r="J3564" s="193" t="s">
        <v>13</v>
      </c>
      <c r="K3564" s="182" t="s">
        <v>741</v>
      </c>
      <c r="L3564" s="182"/>
      <c r="M3564" s="182"/>
      <c r="N3564" s="182"/>
    </row>
    <row r="3565" spans="1:14" ht="15.75" customHeight="1" x14ac:dyDescent="0.3">
      <c r="A3565" s="34">
        <v>3638</v>
      </c>
      <c r="B3565" s="34">
        <v>60</v>
      </c>
      <c r="C3565" s="34" t="s">
        <v>397</v>
      </c>
      <c r="D3565" s="34">
        <v>14</v>
      </c>
      <c r="E3565" s="179">
        <v>43591</v>
      </c>
      <c r="F3565" s="34">
        <v>5220</v>
      </c>
      <c r="G3565" s="190">
        <v>8734</v>
      </c>
      <c r="H3565" s="34">
        <v>7767</v>
      </c>
      <c r="I3565" s="34"/>
      <c r="J3565" s="193"/>
      <c r="K3565" s="182" t="s">
        <v>741</v>
      </c>
      <c r="L3565" s="182"/>
      <c r="M3565" s="182"/>
      <c r="N3565" s="182"/>
    </row>
    <row r="3566" spans="1:14" ht="15.75" customHeight="1" x14ac:dyDescent="0.3">
      <c r="A3566" s="34">
        <v>3639</v>
      </c>
      <c r="B3566" s="34">
        <v>61</v>
      </c>
      <c r="C3566" s="34" t="s">
        <v>398</v>
      </c>
      <c r="D3566" s="34">
        <v>14</v>
      </c>
      <c r="E3566" s="179">
        <v>43591</v>
      </c>
      <c r="F3566" s="34">
        <v>5212</v>
      </c>
      <c r="G3566" s="190">
        <v>8979</v>
      </c>
      <c r="H3566" s="34">
        <v>7615</v>
      </c>
      <c r="I3566" s="34"/>
      <c r="J3566" s="193" t="s">
        <v>377</v>
      </c>
      <c r="K3566" s="182" t="s">
        <v>741</v>
      </c>
      <c r="L3566" s="182"/>
      <c r="M3566" s="182"/>
      <c r="N3566" s="182"/>
    </row>
    <row r="3567" spans="1:14" ht="15.75" customHeight="1" x14ac:dyDescent="0.3">
      <c r="A3567" s="34">
        <v>3640</v>
      </c>
      <c r="B3567" s="34">
        <v>62</v>
      </c>
      <c r="C3567" s="34" t="s">
        <v>398</v>
      </c>
      <c r="D3567" s="34">
        <v>14</v>
      </c>
      <c r="E3567" s="179">
        <v>43591</v>
      </c>
      <c r="F3567" s="34">
        <v>5209</v>
      </c>
      <c r="G3567" s="190">
        <v>9035</v>
      </c>
      <c r="H3567" s="34">
        <v>7622</v>
      </c>
      <c r="I3567" s="34"/>
      <c r="J3567" s="193"/>
      <c r="K3567" s="182" t="s">
        <v>741</v>
      </c>
      <c r="L3567" s="182"/>
      <c r="M3567" s="182"/>
      <c r="N3567" s="182"/>
    </row>
    <row r="3568" spans="1:14" ht="15.75" customHeight="1" x14ac:dyDescent="0.3">
      <c r="A3568" s="34">
        <v>3641</v>
      </c>
      <c r="B3568" s="34">
        <v>63</v>
      </c>
      <c r="C3568" s="34" t="s">
        <v>399</v>
      </c>
      <c r="D3568" s="34">
        <v>14</v>
      </c>
      <c r="E3568" s="179">
        <v>43591</v>
      </c>
      <c r="F3568" s="34">
        <v>5214</v>
      </c>
      <c r="G3568" s="190">
        <v>9484</v>
      </c>
      <c r="H3568" s="34">
        <v>8071</v>
      </c>
      <c r="I3568" s="34"/>
      <c r="J3568" s="193">
        <v>0.8</v>
      </c>
      <c r="K3568" s="182" t="s">
        <v>741</v>
      </c>
      <c r="L3568" s="182"/>
      <c r="M3568" s="182"/>
      <c r="N3568" s="182"/>
    </row>
    <row r="3569" spans="1:14" ht="15.75" customHeight="1" x14ac:dyDescent="0.3">
      <c r="A3569" s="34">
        <v>3642</v>
      </c>
      <c r="B3569" s="34">
        <v>64</v>
      </c>
      <c r="C3569" s="34" t="s">
        <v>399</v>
      </c>
      <c r="D3569" s="34">
        <v>14</v>
      </c>
      <c r="E3569" s="179">
        <v>43591</v>
      </c>
      <c r="F3569" s="34">
        <v>5232</v>
      </c>
      <c r="G3569" s="190">
        <v>9459</v>
      </c>
      <c r="H3569" s="34">
        <v>8077</v>
      </c>
      <c r="I3569" s="34"/>
      <c r="J3569" s="193"/>
      <c r="K3569" s="182" t="s">
        <v>741</v>
      </c>
      <c r="L3569" s="182"/>
      <c r="M3569" s="182"/>
      <c r="N3569" s="182"/>
    </row>
    <row r="3570" spans="1:14" ht="15.75" customHeight="1" x14ac:dyDescent="0.3">
      <c r="A3570" s="34">
        <v>3643</v>
      </c>
      <c r="B3570" s="34">
        <v>65</v>
      </c>
      <c r="C3570" s="34" t="s">
        <v>401</v>
      </c>
      <c r="D3570" s="34">
        <v>14</v>
      </c>
      <c r="E3570" s="179">
        <v>43591</v>
      </c>
      <c r="F3570" s="34">
        <v>5215</v>
      </c>
      <c r="G3570" s="190">
        <v>9461</v>
      </c>
      <c r="H3570" s="34">
        <v>7849</v>
      </c>
      <c r="I3570" s="34"/>
      <c r="J3570" s="193" t="s">
        <v>374</v>
      </c>
      <c r="K3570" s="182" t="s">
        <v>741</v>
      </c>
      <c r="L3570" s="182"/>
      <c r="M3570" s="182"/>
      <c r="N3570" s="182"/>
    </row>
    <row r="3571" spans="1:14" ht="15.75" customHeight="1" x14ac:dyDescent="0.3">
      <c r="A3571" s="34">
        <v>3644</v>
      </c>
      <c r="B3571" s="34">
        <v>66</v>
      </c>
      <c r="C3571" s="34" t="s">
        <v>401</v>
      </c>
      <c r="D3571" s="34">
        <v>14</v>
      </c>
      <c r="E3571" s="179">
        <v>43591</v>
      </c>
      <c r="F3571" s="34">
        <v>5279</v>
      </c>
      <c r="G3571" s="190">
        <v>9581</v>
      </c>
      <c r="H3571" s="34">
        <v>7988</v>
      </c>
      <c r="I3571" s="34"/>
      <c r="J3571" s="193"/>
      <c r="K3571" s="182" t="s">
        <v>741</v>
      </c>
      <c r="L3571" s="182"/>
      <c r="M3571" s="182"/>
      <c r="N3571" s="182"/>
    </row>
    <row r="3572" spans="1:14" ht="15.75" customHeight="1" x14ac:dyDescent="0.3">
      <c r="A3572" s="34">
        <v>3645</v>
      </c>
      <c r="B3572" s="34">
        <v>67</v>
      </c>
      <c r="C3572" s="34" t="s">
        <v>402</v>
      </c>
      <c r="D3572" s="34">
        <v>14</v>
      </c>
      <c r="E3572" s="179">
        <v>43591</v>
      </c>
      <c r="F3572" s="34">
        <v>5217</v>
      </c>
      <c r="G3572" s="190">
        <v>8047</v>
      </c>
      <c r="H3572" s="34">
        <v>7041</v>
      </c>
      <c r="I3572" s="34"/>
      <c r="J3572" s="193" t="s">
        <v>377</v>
      </c>
      <c r="K3572" s="182" t="s">
        <v>741</v>
      </c>
      <c r="L3572" s="182"/>
      <c r="M3572" s="182"/>
      <c r="N3572" s="182"/>
    </row>
    <row r="3573" spans="1:14" ht="15.75" customHeight="1" x14ac:dyDescent="0.3">
      <c r="A3573" s="34">
        <v>3646</v>
      </c>
      <c r="B3573" s="34">
        <v>68</v>
      </c>
      <c r="C3573" s="34" t="s">
        <v>402</v>
      </c>
      <c r="D3573" s="34">
        <v>14</v>
      </c>
      <c r="E3573" s="179">
        <v>43591</v>
      </c>
      <c r="F3573" s="34">
        <v>5288</v>
      </c>
      <c r="G3573" s="190">
        <v>8188</v>
      </c>
      <c r="H3573" s="34">
        <v>7122</v>
      </c>
      <c r="I3573" s="34"/>
      <c r="J3573" s="193"/>
      <c r="K3573" s="182" t="s">
        <v>741</v>
      </c>
      <c r="L3573" s="182"/>
      <c r="M3573" s="182"/>
      <c r="N3573" s="182"/>
    </row>
    <row r="3574" spans="1:14" ht="15.75" customHeight="1" x14ac:dyDescent="0.3">
      <c r="A3574" s="34">
        <v>3647</v>
      </c>
      <c r="B3574" s="34">
        <v>69</v>
      </c>
      <c r="C3574" s="34" t="s">
        <v>404</v>
      </c>
      <c r="D3574" s="34">
        <v>14</v>
      </c>
      <c r="E3574" s="179">
        <v>43591</v>
      </c>
      <c r="F3574" s="34">
        <v>5248</v>
      </c>
      <c r="G3574" s="190">
        <v>8441</v>
      </c>
      <c r="H3574" s="34">
        <v>7475</v>
      </c>
      <c r="I3574" s="34"/>
      <c r="J3574" s="193" t="s">
        <v>405</v>
      </c>
      <c r="K3574" s="182" t="s">
        <v>741</v>
      </c>
      <c r="L3574" s="182"/>
      <c r="M3574" s="182"/>
      <c r="N3574" s="182"/>
    </row>
    <row r="3575" spans="1:14" ht="15.75" customHeight="1" x14ac:dyDescent="0.3">
      <c r="A3575" s="34">
        <v>3648</v>
      </c>
      <c r="B3575" s="34">
        <v>70</v>
      </c>
      <c r="C3575" s="34" t="s">
        <v>404</v>
      </c>
      <c r="D3575" s="34">
        <v>14</v>
      </c>
      <c r="E3575" s="179">
        <v>43591</v>
      </c>
      <c r="F3575" s="34">
        <v>5266</v>
      </c>
      <c r="G3575" s="190">
        <v>8383</v>
      </c>
      <c r="H3575" s="34">
        <v>7434</v>
      </c>
      <c r="I3575" s="34"/>
      <c r="J3575" s="193"/>
      <c r="K3575" s="182" t="s">
        <v>741</v>
      </c>
      <c r="L3575" s="182"/>
      <c r="M3575" s="182"/>
      <c r="N3575" s="182"/>
    </row>
    <row r="3576" spans="1:14" ht="15.75" customHeight="1" x14ac:dyDescent="0.3">
      <c r="A3576" s="34">
        <v>3649</v>
      </c>
      <c r="B3576" s="34">
        <v>71</v>
      </c>
      <c r="C3576" s="34" t="s">
        <v>406</v>
      </c>
      <c r="D3576" s="34">
        <v>14</v>
      </c>
      <c r="E3576" s="179">
        <v>43591</v>
      </c>
      <c r="F3576" s="34">
        <v>5256</v>
      </c>
      <c r="G3576" s="190">
        <v>10029</v>
      </c>
      <c r="H3576" s="34">
        <v>8556</v>
      </c>
      <c r="I3576" s="34"/>
      <c r="J3576" s="193"/>
      <c r="K3576" s="182" t="s">
        <v>742</v>
      </c>
      <c r="L3576" s="182"/>
      <c r="M3576" s="182"/>
      <c r="N3576" s="182"/>
    </row>
    <row r="3577" spans="1:14" ht="15.75" customHeight="1" x14ac:dyDescent="0.3">
      <c r="A3577" s="34">
        <v>3650</v>
      </c>
      <c r="B3577" s="34">
        <v>72</v>
      </c>
      <c r="C3577" s="34" t="s">
        <v>406</v>
      </c>
      <c r="D3577" s="34">
        <v>14</v>
      </c>
      <c r="E3577" s="179">
        <v>43591</v>
      </c>
      <c r="F3577" s="34">
        <v>5223</v>
      </c>
      <c r="G3577" s="190">
        <v>10046</v>
      </c>
      <c r="H3577" s="34">
        <v>8450</v>
      </c>
      <c r="I3577" s="34"/>
      <c r="J3577" s="193"/>
      <c r="K3577" s="182" t="s">
        <v>742</v>
      </c>
      <c r="L3577" s="182"/>
      <c r="M3577" s="182"/>
      <c r="N3577" s="182"/>
    </row>
    <row r="3578" spans="1:14" ht="15.75" customHeight="1" x14ac:dyDescent="0.3">
      <c r="A3578" s="34">
        <v>3651</v>
      </c>
      <c r="B3578" s="34">
        <v>73</v>
      </c>
      <c r="C3578" s="34" t="s">
        <v>409</v>
      </c>
      <c r="D3578" s="34">
        <v>14</v>
      </c>
      <c r="E3578" s="179">
        <v>43591</v>
      </c>
      <c r="F3578" s="34">
        <v>5203</v>
      </c>
      <c r="G3578" s="190">
        <v>8255</v>
      </c>
      <c r="H3578" s="34">
        <v>7141</v>
      </c>
      <c r="I3578" s="34"/>
      <c r="J3578" s="193" t="s">
        <v>377</v>
      </c>
      <c r="K3578" s="182" t="s">
        <v>741</v>
      </c>
      <c r="L3578" s="182"/>
      <c r="M3578" s="182"/>
      <c r="N3578" s="182"/>
    </row>
    <row r="3579" spans="1:14" ht="15.75" customHeight="1" x14ac:dyDescent="0.3">
      <c r="A3579" s="34">
        <v>3652</v>
      </c>
      <c r="B3579" s="34">
        <v>74</v>
      </c>
      <c r="C3579" s="34" t="s">
        <v>409</v>
      </c>
      <c r="D3579" s="34">
        <v>14</v>
      </c>
      <c r="E3579" s="179">
        <v>43591</v>
      </c>
      <c r="F3579" s="34">
        <v>5309</v>
      </c>
      <c r="G3579" s="190">
        <v>8346</v>
      </c>
      <c r="H3579" s="34">
        <v>7229</v>
      </c>
      <c r="I3579" s="34"/>
      <c r="J3579" s="193"/>
      <c r="K3579" s="182" t="s">
        <v>741</v>
      </c>
      <c r="L3579" s="182"/>
      <c r="M3579" s="182"/>
      <c r="N3579" s="182"/>
    </row>
    <row r="3580" spans="1:14" ht="15.75" customHeight="1" x14ac:dyDescent="0.3">
      <c r="A3580" s="34">
        <v>3653</v>
      </c>
      <c r="B3580" s="34">
        <v>75</v>
      </c>
      <c r="C3580" s="34" t="s">
        <v>412</v>
      </c>
      <c r="D3580" s="34">
        <v>14</v>
      </c>
      <c r="E3580" s="179">
        <v>43591</v>
      </c>
      <c r="F3580" s="34">
        <v>5226</v>
      </c>
      <c r="G3580" s="190">
        <v>8537</v>
      </c>
      <c r="H3580" s="34">
        <v>7411</v>
      </c>
      <c r="I3580" s="34"/>
      <c r="J3580" s="193" t="s">
        <v>377</v>
      </c>
      <c r="K3580" s="182" t="s">
        <v>741</v>
      </c>
      <c r="L3580" s="182"/>
      <c r="M3580" s="182"/>
      <c r="N3580" s="182"/>
    </row>
    <row r="3581" spans="1:14" ht="15.75" customHeight="1" x14ac:dyDescent="0.3">
      <c r="A3581" s="34">
        <v>3654</v>
      </c>
      <c r="B3581" s="34">
        <v>76</v>
      </c>
      <c r="C3581" s="34" t="s">
        <v>412</v>
      </c>
      <c r="D3581" s="34">
        <v>14</v>
      </c>
      <c r="E3581" s="179">
        <v>43591</v>
      </c>
      <c r="F3581" s="34">
        <v>5239</v>
      </c>
      <c r="G3581" s="190">
        <v>8588</v>
      </c>
      <c r="H3581" s="34">
        <v>7451</v>
      </c>
      <c r="I3581" s="34"/>
      <c r="J3581" s="193"/>
      <c r="K3581" s="182" t="s">
        <v>741</v>
      </c>
      <c r="L3581" s="182"/>
      <c r="M3581" s="182"/>
      <c r="N3581" s="182"/>
    </row>
    <row r="3582" spans="1:14" ht="15.75" customHeight="1" x14ac:dyDescent="0.3">
      <c r="A3582" s="34">
        <v>3655</v>
      </c>
      <c r="B3582" s="34">
        <v>77</v>
      </c>
      <c r="C3582" s="34" t="s">
        <v>413</v>
      </c>
      <c r="D3582" s="34">
        <v>14</v>
      </c>
      <c r="E3582" s="179">
        <v>43591</v>
      </c>
      <c r="F3582" s="34">
        <v>5212</v>
      </c>
      <c r="G3582" s="190">
        <v>8130</v>
      </c>
      <c r="H3582" s="34">
        <v>7171</v>
      </c>
      <c r="I3582" s="34"/>
      <c r="J3582" s="193" t="s">
        <v>743</v>
      </c>
      <c r="K3582" s="182" t="s">
        <v>742</v>
      </c>
      <c r="L3582" s="182" t="s">
        <v>13</v>
      </c>
      <c r="M3582" s="182"/>
      <c r="N3582" s="182"/>
    </row>
    <row r="3583" spans="1:14" ht="15.75" customHeight="1" x14ac:dyDescent="0.3">
      <c r="A3583" s="34">
        <v>3656</v>
      </c>
      <c r="B3583" s="34">
        <v>78</v>
      </c>
      <c r="C3583" s="34" t="s">
        <v>413</v>
      </c>
      <c r="D3583" s="34">
        <v>14</v>
      </c>
      <c r="E3583" s="179">
        <v>43591</v>
      </c>
      <c r="F3583" s="34">
        <v>5245</v>
      </c>
      <c r="G3583" s="190">
        <v>8072</v>
      </c>
      <c r="H3583" s="34">
        <v>7103</v>
      </c>
      <c r="I3583" s="34"/>
      <c r="J3583" s="193"/>
      <c r="K3583" s="182" t="s">
        <v>742</v>
      </c>
      <c r="L3583" s="182"/>
      <c r="M3583" s="182"/>
      <c r="N3583" s="182"/>
    </row>
    <row r="3584" spans="1:14" ht="15.75" customHeight="1" x14ac:dyDescent="0.3">
      <c r="A3584" s="34">
        <v>3657</v>
      </c>
      <c r="B3584" s="34">
        <v>79</v>
      </c>
      <c r="C3584" s="34" t="s">
        <v>417</v>
      </c>
      <c r="D3584" s="34">
        <v>14</v>
      </c>
      <c r="E3584" s="179">
        <v>43591</v>
      </c>
      <c r="F3584" s="34">
        <v>5242</v>
      </c>
      <c r="G3584" s="190"/>
      <c r="H3584" s="34"/>
      <c r="I3584" s="34"/>
      <c r="J3584" s="193" t="s">
        <v>418</v>
      </c>
      <c r="K3584" s="182" t="s">
        <v>744</v>
      </c>
      <c r="L3584" s="182"/>
      <c r="M3584" s="182"/>
      <c r="N3584" s="182"/>
    </row>
    <row r="3585" spans="1:14" ht="15.75" customHeight="1" x14ac:dyDescent="0.3">
      <c r="A3585" s="34">
        <v>3658</v>
      </c>
      <c r="B3585" s="34">
        <v>80</v>
      </c>
      <c r="C3585" s="34" t="s">
        <v>417</v>
      </c>
      <c r="D3585" s="34">
        <v>14</v>
      </c>
      <c r="E3585" s="179">
        <v>43591</v>
      </c>
      <c r="F3585" s="34">
        <v>5245</v>
      </c>
      <c r="G3585" s="190"/>
      <c r="H3585" s="34"/>
      <c r="I3585" s="34"/>
      <c r="J3585" s="193" t="s">
        <v>418</v>
      </c>
      <c r="K3585" s="182" t="s">
        <v>744</v>
      </c>
      <c r="L3585" s="182"/>
      <c r="M3585" s="182"/>
      <c r="N3585" s="182"/>
    </row>
    <row r="3586" spans="1:14" ht="15.75" customHeight="1" x14ac:dyDescent="0.3">
      <c r="A3586" s="34">
        <v>3659</v>
      </c>
      <c r="B3586" s="34">
        <v>81</v>
      </c>
      <c r="C3586" s="34" t="s">
        <v>419</v>
      </c>
      <c r="D3586" s="34">
        <v>14</v>
      </c>
      <c r="E3586" s="179">
        <v>43591</v>
      </c>
      <c r="F3586" s="34">
        <v>5180</v>
      </c>
      <c r="G3586" s="190">
        <v>9882</v>
      </c>
      <c r="H3586" s="34">
        <v>8742</v>
      </c>
      <c r="I3586" s="34"/>
      <c r="J3586" s="193" t="s">
        <v>13</v>
      </c>
      <c r="K3586" s="182" t="s">
        <v>742</v>
      </c>
      <c r="L3586" s="182"/>
      <c r="M3586" s="182"/>
      <c r="N3586" s="182"/>
    </row>
    <row r="3587" spans="1:14" ht="15.75" customHeight="1" x14ac:dyDescent="0.3">
      <c r="A3587" s="34">
        <v>3660</v>
      </c>
      <c r="B3587" s="34">
        <v>82</v>
      </c>
      <c r="C3587" s="34" t="s">
        <v>419</v>
      </c>
      <c r="D3587" s="34">
        <v>14</v>
      </c>
      <c r="E3587" s="179">
        <v>43591</v>
      </c>
      <c r="F3587" s="34">
        <v>5194</v>
      </c>
      <c r="G3587" s="190">
        <v>10532</v>
      </c>
      <c r="H3587" s="34">
        <v>9231</v>
      </c>
      <c r="I3587" s="34"/>
      <c r="J3587" s="193"/>
      <c r="K3587" s="182" t="s">
        <v>742</v>
      </c>
      <c r="L3587" s="182"/>
      <c r="M3587" s="182"/>
      <c r="N3587" s="182"/>
    </row>
    <row r="3588" spans="1:14" ht="15.75" customHeight="1" x14ac:dyDescent="0.3">
      <c r="A3588" s="34">
        <v>3661</v>
      </c>
      <c r="B3588" s="34">
        <v>83</v>
      </c>
      <c r="C3588" s="34" t="s">
        <v>420</v>
      </c>
      <c r="D3588" s="34">
        <v>14</v>
      </c>
      <c r="E3588" s="179">
        <v>43591</v>
      </c>
      <c r="F3588" s="34">
        <v>5294</v>
      </c>
      <c r="G3588" s="190">
        <v>7768</v>
      </c>
      <c r="H3588" s="34">
        <v>7148</v>
      </c>
      <c r="I3588" s="34"/>
      <c r="J3588" s="193" t="s">
        <v>13</v>
      </c>
      <c r="K3588" s="182" t="s">
        <v>742</v>
      </c>
      <c r="L3588" s="182"/>
      <c r="M3588" s="182"/>
      <c r="N3588" s="182"/>
    </row>
    <row r="3589" spans="1:14" ht="15.75" customHeight="1" x14ac:dyDescent="0.3">
      <c r="A3589" s="34">
        <v>3662</v>
      </c>
      <c r="B3589" s="34">
        <v>84</v>
      </c>
      <c r="C3589" s="34" t="s">
        <v>420</v>
      </c>
      <c r="D3589" s="34">
        <v>14</v>
      </c>
      <c r="E3589" s="179">
        <v>43591</v>
      </c>
      <c r="F3589" s="34">
        <v>5375</v>
      </c>
      <c r="G3589" s="190">
        <v>8094</v>
      </c>
      <c r="H3589" s="34">
        <v>7397</v>
      </c>
      <c r="I3589" s="34"/>
      <c r="J3589" s="193"/>
      <c r="K3589" s="182" t="s">
        <v>742</v>
      </c>
      <c r="L3589" s="182"/>
      <c r="M3589" s="182"/>
      <c r="N3589" s="182"/>
    </row>
    <row r="3590" spans="1:14" ht="15.75" customHeight="1" x14ac:dyDescent="0.3">
      <c r="A3590" s="34">
        <v>3663</v>
      </c>
      <c r="B3590" s="34">
        <v>85</v>
      </c>
      <c r="C3590" s="34" t="s">
        <v>423</v>
      </c>
      <c r="D3590" s="34">
        <v>14</v>
      </c>
      <c r="E3590" s="179">
        <v>43591</v>
      </c>
      <c r="F3590" s="34">
        <v>5253</v>
      </c>
      <c r="G3590" s="190">
        <v>9305</v>
      </c>
      <c r="H3590" s="34">
        <v>7953</v>
      </c>
      <c r="I3590" s="34"/>
      <c r="J3590" s="193" t="s">
        <v>13</v>
      </c>
      <c r="K3590" s="182" t="s">
        <v>742</v>
      </c>
      <c r="L3590" s="182"/>
      <c r="M3590" s="182"/>
      <c r="N3590" s="182"/>
    </row>
    <row r="3591" spans="1:14" ht="15.75" customHeight="1" x14ac:dyDescent="0.3">
      <c r="A3591" s="34">
        <v>3664</v>
      </c>
      <c r="B3591" s="34">
        <v>86</v>
      </c>
      <c r="C3591" s="34" t="s">
        <v>423</v>
      </c>
      <c r="D3591" s="34">
        <v>14</v>
      </c>
      <c r="E3591" s="179">
        <v>43591</v>
      </c>
      <c r="F3591" s="34">
        <v>5281</v>
      </c>
      <c r="G3591" s="190">
        <v>8969</v>
      </c>
      <c r="H3591" s="34">
        <v>7714</v>
      </c>
      <c r="I3591" s="34"/>
      <c r="J3591" s="193"/>
      <c r="K3591" s="182" t="s">
        <v>742</v>
      </c>
      <c r="L3591" s="182"/>
      <c r="M3591" s="182"/>
      <c r="N3591" s="182"/>
    </row>
    <row r="3592" spans="1:14" ht="15.75" customHeight="1" x14ac:dyDescent="0.3">
      <c r="A3592" s="34">
        <v>3665</v>
      </c>
      <c r="B3592" s="34">
        <v>87</v>
      </c>
      <c r="C3592" s="34" t="s">
        <v>425</v>
      </c>
      <c r="D3592" s="34">
        <v>14</v>
      </c>
      <c r="E3592" s="179">
        <v>43591</v>
      </c>
      <c r="F3592" s="34">
        <v>5250</v>
      </c>
      <c r="G3592" s="190">
        <v>9465</v>
      </c>
      <c r="H3592" s="34">
        <v>7960</v>
      </c>
      <c r="I3592" s="34"/>
      <c r="J3592" s="193" t="s">
        <v>426</v>
      </c>
      <c r="K3592" s="182" t="s">
        <v>741</v>
      </c>
      <c r="L3592" s="182"/>
      <c r="M3592" s="182"/>
      <c r="N3592" s="182"/>
    </row>
    <row r="3593" spans="1:14" ht="15.75" customHeight="1" x14ac:dyDescent="0.3">
      <c r="A3593" s="34">
        <v>3666</v>
      </c>
      <c r="B3593" s="34">
        <v>88</v>
      </c>
      <c r="C3593" s="34" t="s">
        <v>425</v>
      </c>
      <c r="D3593" s="34">
        <v>14</v>
      </c>
      <c r="E3593" s="179">
        <v>43591</v>
      </c>
      <c r="F3593" s="34">
        <v>5241</v>
      </c>
      <c r="G3593" s="190">
        <v>9311</v>
      </c>
      <c r="H3593" s="34">
        <v>7854</v>
      </c>
      <c r="I3593" s="34"/>
      <c r="J3593" s="193"/>
      <c r="K3593" s="182" t="s">
        <v>741</v>
      </c>
      <c r="L3593" s="182"/>
      <c r="M3593" s="182"/>
      <c r="N3593" s="182"/>
    </row>
    <row r="3594" spans="1:14" ht="15.75" customHeight="1" x14ac:dyDescent="0.3">
      <c r="A3594" s="34">
        <v>3667</v>
      </c>
      <c r="B3594" s="34">
        <v>89</v>
      </c>
      <c r="C3594" s="34" t="s">
        <v>427</v>
      </c>
      <c r="D3594" s="34">
        <v>14</v>
      </c>
      <c r="E3594" s="179">
        <v>43591</v>
      </c>
      <c r="F3594" s="34">
        <v>5188</v>
      </c>
      <c r="G3594" s="190">
        <v>8337</v>
      </c>
      <c r="H3594" s="34">
        <v>7429</v>
      </c>
      <c r="I3594" s="34"/>
      <c r="J3594" s="193" t="s">
        <v>13</v>
      </c>
      <c r="K3594" s="182" t="s">
        <v>742</v>
      </c>
      <c r="L3594" s="182"/>
      <c r="M3594" s="182"/>
      <c r="N3594" s="182"/>
    </row>
    <row r="3595" spans="1:14" ht="15.75" customHeight="1" x14ac:dyDescent="0.3">
      <c r="A3595" s="34">
        <v>3668</v>
      </c>
      <c r="B3595" s="34">
        <v>90</v>
      </c>
      <c r="C3595" s="34" t="s">
        <v>427</v>
      </c>
      <c r="D3595" s="34">
        <v>14</v>
      </c>
      <c r="E3595" s="179">
        <v>43591</v>
      </c>
      <c r="F3595" s="34">
        <v>5202</v>
      </c>
      <c r="G3595" s="190">
        <v>8415</v>
      </c>
      <c r="H3595" s="34">
        <v>7483</v>
      </c>
      <c r="I3595" s="34"/>
      <c r="J3595" s="193"/>
      <c r="K3595" s="182" t="s">
        <v>742</v>
      </c>
      <c r="L3595" s="182"/>
      <c r="M3595" s="182"/>
      <c r="N3595" s="182"/>
    </row>
    <row r="3596" spans="1:14" ht="15.75" customHeight="1" x14ac:dyDescent="0.3">
      <c r="A3596" s="34">
        <v>3669</v>
      </c>
      <c r="B3596" s="34">
        <v>91</v>
      </c>
      <c r="C3596" s="34" t="s">
        <v>430</v>
      </c>
      <c r="D3596" s="34">
        <v>14</v>
      </c>
      <c r="E3596" s="179">
        <v>43591</v>
      </c>
      <c r="F3596" s="34">
        <v>5252</v>
      </c>
      <c r="G3596" s="190">
        <v>9598</v>
      </c>
      <c r="H3596" s="34">
        <v>7630</v>
      </c>
      <c r="I3596" s="34"/>
      <c r="J3596" s="193" t="s">
        <v>405</v>
      </c>
      <c r="K3596" s="182" t="s">
        <v>741</v>
      </c>
      <c r="L3596" s="182"/>
      <c r="M3596" s="182"/>
      <c r="N3596" s="182"/>
    </row>
    <row r="3597" spans="1:14" ht="15.75" customHeight="1" x14ac:dyDescent="0.3">
      <c r="A3597" s="34">
        <v>3670</v>
      </c>
      <c r="B3597" s="34">
        <v>92</v>
      </c>
      <c r="C3597" s="34" t="s">
        <v>430</v>
      </c>
      <c r="D3597" s="34">
        <v>14</v>
      </c>
      <c r="E3597" s="179">
        <v>43591</v>
      </c>
      <c r="F3597" s="34">
        <v>5241</v>
      </c>
      <c r="G3597" s="190">
        <v>8393</v>
      </c>
      <c r="H3597" s="34">
        <v>7445</v>
      </c>
      <c r="I3597" s="34"/>
      <c r="J3597" s="193"/>
      <c r="K3597" s="182" t="s">
        <v>741</v>
      </c>
      <c r="L3597" s="182"/>
      <c r="M3597" s="182"/>
      <c r="N3597" s="182"/>
    </row>
    <row r="3598" spans="1:14" ht="15.75" customHeight="1" x14ac:dyDescent="0.3">
      <c r="A3598" s="34">
        <v>3671</v>
      </c>
      <c r="B3598" s="34">
        <v>93</v>
      </c>
      <c r="C3598" s="34" t="s">
        <v>436</v>
      </c>
      <c r="D3598" s="34">
        <v>14</v>
      </c>
      <c r="E3598" s="179">
        <v>43591</v>
      </c>
      <c r="F3598" s="34">
        <v>5234</v>
      </c>
      <c r="G3598" s="190">
        <v>7564</v>
      </c>
      <c r="H3598" s="34">
        <v>7103</v>
      </c>
      <c r="I3598" s="34"/>
      <c r="J3598" s="193" t="s">
        <v>13</v>
      </c>
      <c r="K3598" s="182" t="s">
        <v>742</v>
      </c>
      <c r="L3598" s="182"/>
      <c r="M3598" s="182"/>
      <c r="N3598" s="182"/>
    </row>
    <row r="3599" spans="1:14" ht="15.75" customHeight="1" x14ac:dyDescent="0.3">
      <c r="A3599" s="34">
        <v>3672</v>
      </c>
      <c r="B3599" s="34">
        <v>94</v>
      </c>
      <c r="C3599" s="34" t="s">
        <v>437</v>
      </c>
      <c r="D3599" s="34">
        <v>14</v>
      </c>
      <c r="E3599" s="179">
        <v>43591</v>
      </c>
      <c r="F3599" s="34">
        <v>5218</v>
      </c>
      <c r="G3599" s="190">
        <v>7406</v>
      </c>
      <c r="H3599" s="34">
        <v>6960</v>
      </c>
      <c r="I3599" s="34"/>
      <c r="J3599" s="193"/>
      <c r="K3599" s="182" t="s">
        <v>742</v>
      </c>
      <c r="L3599" s="182"/>
      <c r="M3599" s="182"/>
      <c r="N3599" s="182"/>
    </row>
    <row r="3600" spans="1:14" ht="15.75" customHeight="1" x14ac:dyDescent="0.3">
      <c r="A3600" s="34">
        <v>3673</v>
      </c>
      <c r="B3600" s="34">
        <v>95</v>
      </c>
      <c r="C3600" s="34" t="s">
        <v>439</v>
      </c>
      <c r="D3600" s="34">
        <v>14</v>
      </c>
      <c r="E3600" s="179">
        <v>43591</v>
      </c>
      <c r="F3600" s="34">
        <v>5232</v>
      </c>
      <c r="G3600" s="190">
        <v>7858</v>
      </c>
      <c r="H3600" s="34">
        <v>7337</v>
      </c>
      <c r="I3600" s="34"/>
      <c r="J3600" s="193" t="s">
        <v>13</v>
      </c>
      <c r="K3600" s="182" t="s">
        <v>742</v>
      </c>
      <c r="L3600" s="182"/>
      <c r="M3600" s="182"/>
      <c r="N3600" s="182"/>
    </row>
    <row r="3601" spans="1:14" ht="15.75" customHeight="1" x14ac:dyDescent="0.3">
      <c r="A3601" s="34">
        <v>3674</v>
      </c>
      <c r="B3601" s="34">
        <v>96</v>
      </c>
      <c r="C3601" s="34" t="s">
        <v>439</v>
      </c>
      <c r="D3601" s="34">
        <v>14</v>
      </c>
      <c r="E3601" s="179">
        <v>43591</v>
      </c>
      <c r="F3601" s="34">
        <v>5242</v>
      </c>
      <c r="G3601" s="190">
        <v>8163</v>
      </c>
      <c r="H3601" s="34">
        <v>7587</v>
      </c>
      <c r="I3601" s="34"/>
      <c r="J3601" s="193"/>
      <c r="K3601" s="182" t="s">
        <v>742</v>
      </c>
      <c r="L3601" s="182"/>
      <c r="M3601" s="182"/>
      <c r="N3601" s="182"/>
    </row>
    <row r="3602" spans="1:14" ht="15.75" customHeight="1" x14ac:dyDescent="0.3">
      <c r="A3602" s="34">
        <v>3675</v>
      </c>
      <c r="B3602" s="34">
        <v>97</v>
      </c>
      <c r="C3602" s="34" t="s">
        <v>440</v>
      </c>
      <c r="D3602" s="34">
        <v>14</v>
      </c>
      <c r="E3602" s="179">
        <v>43591</v>
      </c>
      <c r="F3602" s="34">
        <v>5287</v>
      </c>
      <c r="G3602" s="190">
        <v>9002</v>
      </c>
      <c r="H3602" s="34">
        <v>7578</v>
      </c>
      <c r="I3602" s="34"/>
      <c r="J3602" s="193" t="s">
        <v>373</v>
      </c>
      <c r="K3602" s="182" t="s">
        <v>741</v>
      </c>
      <c r="L3602" s="182" t="s">
        <v>713</v>
      </c>
      <c r="M3602" s="182"/>
      <c r="N3602" s="182"/>
    </row>
    <row r="3603" spans="1:14" ht="15.75" customHeight="1" x14ac:dyDescent="0.3">
      <c r="A3603" s="34">
        <v>3676</v>
      </c>
      <c r="B3603" s="34">
        <v>98</v>
      </c>
      <c r="C3603" s="34" t="s">
        <v>440</v>
      </c>
      <c r="D3603" s="34">
        <v>14</v>
      </c>
      <c r="E3603" s="179">
        <v>43591</v>
      </c>
      <c r="F3603" s="34">
        <v>5252</v>
      </c>
      <c r="G3603" s="190">
        <v>8619</v>
      </c>
      <c r="H3603" s="34">
        <v>7320</v>
      </c>
      <c r="I3603" s="34"/>
      <c r="J3603" s="193"/>
      <c r="K3603" s="182" t="s">
        <v>741</v>
      </c>
      <c r="L3603" s="182"/>
      <c r="M3603" s="182"/>
      <c r="N3603" s="182"/>
    </row>
    <row r="3604" spans="1:14" ht="15.75" customHeight="1" x14ac:dyDescent="0.3">
      <c r="A3604" s="34">
        <v>3677</v>
      </c>
      <c r="B3604" s="34">
        <v>99</v>
      </c>
      <c r="C3604" s="34" t="s">
        <v>443</v>
      </c>
      <c r="D3604" s="34">
        <v>14</v>
      </c>
      <c r="E3604" s="179">
        <v>43591</v>
      </c>
      <c r="F3604" s="34">
        <v>5182</v>
      </c>
      <c r="G3604" s="190">
        <v>9178</v>
      </c>
      <c r="H3604" s="34">
        <v>7471</v>
      </c>
      <c r="I3604" s="34"/>
      <c r="J3604" s="193" t="s">
        <v>745</v>
      </c>
      <c r="K3604" s="182" t="s">
        <v>741</v>
      </c>
      <c r="L3604" s="182"/>
      <c r="M3604" s="182"/>
      <c r="N3604" s="182"/>
    </row>
    <row r="3605" spans="1:14" ht="15.75" customHeight="1" x14ac:dyDescent="0.3">
      <c r="A3605" s="34">
        <v>3678</v>
      </c>
      <c r="B3605" s="34">
        <v>100</v>
      </c>
      <c r="C3605" s="34" t="s">
        <v>443</v>
      </c>
      <c r="D3605" s="34">
        <v>14</v>
      </c>
      <c r="E3605" s="179">
        <v>43591</v>
      </c>
      <c r="F3605" s="34">
        <v>5209</v>
      </c>
      <c r="G3605" s="190">
        <v>9588</v>
      </c>
      <c r="H3605" s="34">
        <v>7694</v>
      </c>
      <c r="I3605" s="34"/>
      <c r="J3605" s="193"/>
      <c r="K3605" s="182" t="s">
        <v>741</v>
      </c>
      <c r="L3605" s="182"/>
      <c r="M3605" s="182"/>
      <c r="N3605" s="182"/>
    </row>
    <row r="3606" spans="1:14" ht="15.75" customHeight="1" x14ac:dyDescent="0.3">
      <c r="A3606" s="34">
        <v>3679</v>
      </c>
      <c r="B3606" s="34">
        <v>101</v>
      </c>
      <c r="C3606" s="34" t="s">
        <v>445</v>
      </c>
      <c r="D3606" s="34">
        <v>14</v>
      </c>
      <c r="E3606" s="179">
        <v>43591</v>
      </c>
      <c r="F3606" s="34">
        <v>5208</v>
      </c>
      <c r="G3606" s="190">
        <v>10552</v>
      </c>
      <c r="H3606" s="34">
        <v>8393</v>
      </c>
      <c r="I3606" s="34"/>
      <c r="J3606" s="193" t="s">
        <v>418</v>
      </c>
      <c r="K3606" s="182" t="s">
        <v>741</v>
      </c>
      <c r="L3606" s="182"/>
      <c r="M3606" s="182"/>
      <c r="N3606" s="182"/>
    </row>
    <row r="3607" spans="1:14" ht="15.75" customHeight="1" x14ac:dyDescent="0.3">
      <c r="A3607" s="34">
        <v>3680</v>
      </c>
      <c r="B3607" s="34">
        <v>102</v>
      </c>
      <c r="C3607" s="34" t="s">
        <v>445</v>
      </c>
      <c r="D3607" s="34">
        <v>14</v>
      </c>
      <c r="E3607" s="179">
        <v>43591</v>
      </c>
      <c r="F3607" s="34">
        <v>5224</v>
      </c>
      <c r="G3607" s="190">
        <v>10546</v>
      </c>
      <c r="H3607" s="34">
        <v>8443</v>
      </c>
      <c r="I3607" s="34"/>
      <c r="J3607" s="193"/>
      <c r="K3607" s="182" t="s">
        <v>741</v>
      </c>
      <c r="L3607" s="182"/>
      <c r="M3607" s="182"/>
      <c r="N3607" s="182"/>
    </row>
    <row r="3608" spans="1:14" ht="15.75" customHeight="1" x14ac:dyDescent="0.3">
      <c r="A3608" s="34">
        <v>3681</v>
      </c>
      <c r="B3608" s="34">
        <v>103</v>
      </c>
      <c r="C3608" s="34" t="s">
        <v>456</v>
      </c>
      <c r="D3608" s="34">
        <v>14</v>
      </c>
      <c r="E3608" s="179">
        <v>43591</v>
      </c>
      <c r="F3608" s="34">
        <v>5213</v>
      </c>
      <c r="G3608" s="190">
        <v>7766</v>
      </c>
      <c r="H3608" s="34">
        <v>7066</v>
      </c>
      <c r="I3608" s="34"/>
      <c r="J3608" s="193" t="s">
        <v>400</v>
      </c>
      <c r="K3608" s="182" t="s">
        <v>741</v>
      </c>
      <c r="L3608" s="182"/>
      <c r="M3608" s="182"/>
      <c r="N3608" s="182"/>
    </row>
    <row r="3609" spans="1:14" ht="15.75" customHeight="1" x14ac:dyDescent="0.3">
      <c r="A3609" s="34">
        <v>3682</v>
      </c>
      <c r="B3609" s="34">
        <v>104</v>
      </c>
      <c r="C3609" s="34" t="s">
        <v>456</v>
      </c>
      <c r="D3609" s="34">
        <v>14</v>
      </c>
      <c r="E3609" s="179">
        <v>43591</v>
      </c>
      <c r="F3609" s="34">
        <v>5257</v>
      </c>
      <c r="G3609" s="190">
        <v>7708</v>
      </c>
      <c r="H3609" s="34">
        <v>7053</v>
      </c>
      <c r="I3609" s="34"/>
      <c r="J3609" s="193"/>
      <c r="K3609" s="182" t="s">
        <v>741</v>
      </c>
      <c r="L3609" s="182"/>
      <c r="M3609" s="182"/>
      <c r="N3609" s="182"/>
    </row>
    <row r="3610" spans="1:14" ht="15.75" customHeight="1" x14ac:dyDescent="0.3">
      <c r="A3610" s="34">
        <v>3683</v>
      </c>
      <c r="B3610" s="34">
        <v>105</v>
      </c>
      <c r="C3610" s="34" t="s">
        <v>457</v>
      </c>
      <c r="D3610" s="34">
        <v>14</v>
      </c>
      <c r="E3610" s="179">
        <v>43591</v>
      </c>
      <c r="F3610" s="34">
        <v>5251</v>
      </c>
      <c r="G3610" s="190">
        <v>8739</v>
      </c>
      <c r="H3610" s="34">
        <v>7685</v>
      </c>
      <c r="I3610" s="34"/>
      <c r="J3610" s="193" t="s">
        <v>405</v>
      </c>
      <c r="K3610" s="182" t="s">
        <v>742</v>
      </c>
      <c r="L3610" s="182"/>
      <c r="M3610" s="182"/>
      <c r="N3610" s="182"/>
    </row>
    <row r="3611" spans="1:14" ht="15.75" customHeight="1" x14ac:dyDescent="0.3">
      <c r="A3611" s="34">
        <v>3684</v>
      </c>
      <c r="B3611" s="34">
        <v>106</v>
      </c>
      <c r="C3611" s="34" t="s">
        <v>457</v>
      </c>
      <c r="D3611" s="34">
        <v>14</v>
      </c>
      <c r="E3611" s="179">
        <v>43591</v>
      </c>
      <c r="F3611" s="34">
        <v>5219</v>
      </c>
      <c r="G3611" s="190">
        <v>8849</v>
      </c>
      <c r="H3611" s="34">
        <v>7757</v>
      </c>
      <c r="I3611" s="34"/>
      <c r="J3611" s="193"/>
      <c r="K3611" s="182" t="s">
        <v>742</v>
      </c>
      <c r="L3611" s="182"/>
      <c r="M3611" s="182"/>
      <c r="N3611" s="182"/>
    </row>
    <row r="3612" spans="1:14" ht="15.75" customHeight="1" x14ac:dyDescent="0.3">
      <c r="A3612" s="34">
        <v>3685</v>
      </c>
      <c r="B3612" s="34">
        <v>107</v>
      </c>
      <c r="C3612" s="34" t="s">
        <v>458</v>
      </c>
      <c r="D3612" s="34">
        <v>14</v>
      </c>
      <c r="E3612" s="179">
        <v>43591</v>
      </c>
      <c r="F3612" s="34">
        <v>5226</v>
      </c>
      <c r="G3612" s="190">
        <v>6836</v>
      </c>
      <c r="H3612" s="34">
        <v>6449</v>
      </c>
      <c r="I3612" s="34"/>
      <c r="J3612" s="193" t="s">
        <v>13</v>
      </c>
      <c r="K3612" s="182" t="s">
        <v>741</v>
      </c>
      <c r="L3612" s="182"/>
      <c r="M3612" s="182"/>
      <c r="N3612" s="182"/>
    </row>
    <row r="3613" spans="1:14" ht="15.75" customHeight="1" x14ac:dyDescent="0.3">
      <c r="A3613" s="34">
        <v>3686</v>
      </c>
      <c r="B3613" s="34">
        <v>108</v>
      </c>
      <c r="C3613" s="34" t="s">
        <v>458</v>
      </c>
      <c r="D3613" s="34">
        <v>14</v>
      </c>
      <c r="E3613" s="179">
        <v>43591</v>
      </c>
      <c r="F3613" s="34">
        <v>5274</v>
      </c>
      <c r="G3613" s="190">
        <v>6941</v>
      </c>
      <c r="H3613" s="34">
        <v>6542</v>
      </c>
      <c r="I3613" s="34"/>
      <c r="J3613" s="193"/>
      <c r="K3613" s="182" t="s">
        <v>741</v>
      </c>
      <c r="L3613" s="182"/>
      <c r="M3613" s="182"/>
      <c r="N3613" s="182"/>
    </row>
    <row r="3614" spans="1:14" ht="15.75" customHeight="1" x14ac:dyDescent="0.3">
      <c r="A3614" s="34">
        <v>3687</v>
      </c>
      <c r="B3614" s="34">
        <v>109</v>
      </c>
      <c r="C3614" s="34" t="s">
        <v>460</v>
      </c>
      <c r="D3614" s="34">
        <v>14</v>
      </c>
      <c r="E3614" s="179">
        <v>43591</v>
      </c>
      <c r="F3614" s="34">
        <v>5191</v>
      </c>
      <c r="G3614" s="190">
        <v>9859</v>
      </c>
      <c r="H3614" s="34">
        <v>8130</v>
      </c>
      <c r="I3614" s="34"/>
      <c r="J3614" s="193" t="s">
        <v>377</v>
      </c>
      <c r="K3614" s="182" t="s">
        <v>741</v>
      </c>
      <c r="L3614" s="182"/>
      <c r="M3614" s="182"/>
      <c r="N3614" s="182"/>
    </row>
    <row r="3615" spans="1:14" ht="15.75" customHeight="1" x14ac:dyDescent="0.3">
      <c r="A3615" s="34">
        <v>3688</v>
      </c>
      <c r="B3615" s="34">
        <v>110</v>
      </c>
      <c r="C3615" s="34" t="s">
        <v>460</v>
      </c>
      <c r="D3615" s="34">
        <v>14</v>
      </c>
      <c r="E3615" s="179">
        <v>43591</v>
      </c>
      <c r="F3615" s="34">
        <v>5243</v>
      </c>
      <c r="G3615" s="190">
        <v>9789</v>
      </c>
      <c r="H3615" s="34">
        <v>8117</v>
      </c>
      <c r="I3615" s="34"/>
      <c r="J3615" s="193"/>
      <c r="K3615" s="182" t="s">
        <v>741</v>
      </c>
      <c r="L3615" s="182"/>
      <c r="M3615" s="182"/>
      <c r="N3615" s="182"/>
    </row>
    <row r="3616" spans="1:14" ht="15.75" customHeight="1" x14ac:dyDescent="0.3">
      <c r="A3616" s="34">
        <v>3689</v>
      </c>
      <c r="B3616" s="34">
        <v>111</v>
      </c>
      <c r="C3616" s="34" t="s">
        <v>462</v>
      </c>
      <c r="D3616" s="34">
        <v>14</v>
      </c>
      <c r="E3616" s="179">
        <v>43591</v>
      </c>
      <c r="F3616" s="34">
        <v>5213</v>
      </c>
      <c r="G3616" s="190">
        <v>7239</v>
      </c>
      <c r="H3616" s="34">
        <v>6643</v>
      </c>
      <c r="I3616" s="34"/>
      <c r="J3616" s="193" t="s">
        <v>463</v>
      </c>
      <c r="K3616" s="182" t="s">
        <v>741</v>
      </c>
      <c r="L3616" s="182"/>
      <c r="M3616" s="182"/>
      <c r="N3616" s="182"/>
    </row>
    <row r="3617" spans="1:14" ht="15.75" customHeight="1" x14ac:dyDescent="0.3">
      <c r="A3617" s="34">
        <v>3690</v>
      </c>
      <c r="B3617" s="34">
        <v>112</v>
      </c>
      <c r="C3617" s="34" t="s">
        <v>462</v>
      </c>
      <c r="D3617" s="34">
        <v>14</v>
      </c>
      <c r="E3617" s="179">
        <v>43591</v>
      </c>
      <c r="F3617" s="34">
        <v>5197</v>
      </c>
      <c r="G3617" s="190">
        <v>7250</v>
      </c>
      <c r="H3617" s="34">
        <v>6644</v>
      </c>
      <c r="I3617" s="34"/>
      <c r="J3617" s="193"/>
      <c r="K3617" s="182" t="s">
        <v>741</v>
      </c>
      <c r="L3617" s="182"/>
      <c r="M3617" s="182"/>
      <c r="N3617" s="182"/>
    </row>
    <row r="3618" spans="1:14" ht="15.75" customHeight="1" x14ac:dyDescent="0.3">
      <c r="A3618" s="34">
        <v>3691</v>
      </c>
      <c r="B3618" s="34">
        <v>113</v>
      </c>
      <c r="C3618" s="34" t="s">
        <v>465</v>
      </c>
      <c r="D3618" s="34">
        <v>14</v>
      </c>
      <c r="E3618" s="179">
        <v>43591</v>
      </c>
      <c r="F3618" s="34">
        <v>5283</v>
      </c>
      <c r="G3618" s="190">
        <v>7683</v>
      </c>
      <c r="H3618" s="34">
        <v>6959</v>
      </c>
      <c r="I3618" s="34"/>
      <c r="J3618" s="193" t="s">
        <v>405</v>
      </c>
      <c r="K3618" s="182" t="s">
        <v>741</v>
      </c>
      <c r="L3618" s="182"/>
      <c r="M3618" s="182"/>
      <c r="N3618" s="182"/>
    </row>
    <row r="3619" spans="1:14" ht="15.75" customHeight="1" x14ac:dyDescent="0.3">
      <c r="A3619" s="34">
        <v>3692</v>
      </c>
      <c r="B3619" s="34">
        <v>114</v>
      </c>
      <c r="C3619" s="34" t="s">
        <v>465</v>
      </c>
      <c r="D3619" s="34">
        <v>14</v>
      </c>
      <c r="E3619" s="179">
        <v>43591</v>
      </c>
      <c r="F3619" s="34">
        <v>5247</v>
      </c>
      <c r="G3619" s="190">
        <v>7851</v>
      </c>
      <c r="H3619" s="34">
        <v>7055</v>
      </c>
      <c r="I3619" s="34"/>
      <c r="J3619" s="193"/>
      <c r="K3619" s="182" t="s">
        <v>741</v>
      </c>
      <c r="L3619" s="182"/>
      <c r="M3619" s="182"/>
      <c r="N3619" s="182"/>
    </row>
    <row r="3620" spans="1:14" ht="15.75" customHeight="1" x14ac:dyDescent="0.3">
      <c r="A3620" s="34">
        <v>3693</v>
      </c>
      <c r="B3620" s="34">
        <v>115</v>
      </c>
      <c r="C3620" s="34" t="s">
        <v>468</v>
      </c>
      <c r="D3620" s="34">
        <v>14</v>
      </c>
      <c r="E3620" s="179">
        <v>43591</v>
      </c>
      <c r="F3620" s="34">
        <v>5260</v>
      </c>
      <c r="G3620" s="190">
        <v>7299</v>
      </c>
      <c r="H3620" s="34">
        <v>6900</v>
      </c>
      <c r="I3620" s="34"/>
      <c r="J3620" s="193" t="s">
        <v>13</v>
      </c>
      <c r="K3620" s="182" t="s">
        <v>742</v>
      </c>
      <c r="L3620" s="182"/>
      <c r="M3620" s="182"/>
      <c r="N3620" s="182"/>
    </row>
    <row r="3621" spans="1:14" ht="15.75" customHeight="1" x14ac:dyDescent="0.3">
      <c r="A3621" s="34">
        <v>3694</v>
      </c>
      <c r="B3621" s="34">
        <v>116</v>
      </c>
      <c r="C3621" s="34" t="s">
        <v>468</v>
      </c>
      <c r="D3621" s="34">
        <v>14</v>
      </c>
      <c r="E3621" s="179">
        <v>43591</v>
      </c>
      <c r="F3621" s="34">
        <v>5263</v>
      </c>
      <c r="G3621" s="190">
        <v>7182</v>
      </c>
      <c r="H3621" s="34">
        <v>6805</v>
      </c>
      <c r="I3621" s="34"/>
      <c r="J3621" s="193"/>
      <c r="K3621" s="182" t="s">
        <v>742</v>
      </c>
      <c r="L3621" s="182"/>
      <c r="M3621" s="182"/>
      <c r="N3621" s="182"/>
    </row>
    <row r="3622" spans="1:14" ht="15.75" customHeight="1" x14ac:dyDescent="0.3">
      <c r="A3622" s="34">
        <v>3695</v>
      </c>
      <c r="B3622" s="34">
        <v>117</v>
      </c>
      <c r="C3622" s="34" t="s">
        <v>469</v>
      </c>
      <c r="D3622" s="34">
        <v>14</v>
      </c>
      <c r="E3622" s="179">
        <v>43591</v>
      </c>
      <c r="F3622" s="34">
        <v>5221</v>
      </c>
      <c r="G3622" s="190">
        <v>7313</v>
      </c>
      <c r="H3622" s="34">
        <v>6918</v>
      </c>
      <c r="I3622" s="34"/>
      <c r="J3622" s="193" t="s">
        <v>13</v>
      </c>
      <c r="K3622" s="182" t="s">
        <v>742</v>
      </c>
      <c r="L3622" s="182"/>
      <c r="M3622" s="182"/>
      <c r="N3622" s="182"/>
    </row>
    <row r="3623" spans="1:14" ht="15.75" customHeight="1" x14ac:dyDescent="0.3">
      <c r="A3623" s="34">
        <v>3696</v>
      </c>
      <c r="B3623" s="34">
        <v>118</v>
      </c>
      <c r="C3623" s="34" t="s">
        <v>469</v>
      </c>
      <c r="D3623" s="34">
        <v>14</v>
      </c>
      <c r="E3623" s="179">
        <v>43591</v>
      </c>
      <c r="F3623" s="34">
        <v>5249</v>
      </c>
      <c r="G3623" s="190">
        <v>7340</v>
      </c>
      <c r="H3623" s="34">
        <v>6931</v>
      </c>
      <c r="I3623" s="34"/>
      <c r="J3623" s="193"/>
      <c r="K3623" s="182" t="s">
        <v>742</v>
      </c>
      <c r="L3623" s="182"/>
      <c r="M3623" s="182"/>
      <c r="N3623" s="182"/>
    </row>
    <row r="3624" spans="1:14" ht="15.75" customHeight="1" x14ac:dyDescent="0.3">
      <c r="A3624" s="34">
        <v>3697</v>
      </c>
      <c r="B3624" s="34">
        <v>119</v>
      </c>
      <c r="C3624" s="34" t="s">
        <v>473</v>
      </c>
      <c r="D3624" s="34">
        <v>14</v>
      </c>
      <c r="E3624" s="179">
        <v>43591</v>
      </c>
      <c r="F3624" s="34">
        <v>5212</v>
      </c>
      <c r="G3624" s="190">
        <v>6811</v>
      </c>
      <c r="H3624" s="34">
        <v>6372</v>
      </c>
      <c r="I3624" s="34"/>
      <c r="J3624" s="193" t="s">
        <v>474</v>
      </c>
      <c r="K3624" s="182" t="s">
        <v>741</v>
      </c>
      <c r="L3624" s="182"/>
      <c r="M3624" s="182"/>
      <c r="N3624" s="182"/>
    </row>
    <row r="3625" spans="1:14" ht="15.75" customHeight="1" x14ac:dyDescent="0.3">
      <c r="A3625" s="34">
        <v>3698</v>
      </c>
      <c r="B3625" s="34">
        <v>120</v>
      </c>
      <c r="C3625" s="34" t="s">
        <v>473</v>
      </c>
      <c r="D3625" s="34">
        <v>14</v>
      </c>
      <c r="E3625" s="179">
        <v>43591</v>
      </c>
      <c r="F3625" s="34">
        <v>5196</v>
      </c>
      <c r="G3625" s="190">
        <v>6748</v>
      </c>
      <c r="H3625" s="34">
        <v>6307</v>
      </c>
      <c r="I3625" s="34"/>
      <c r="J3625" s="193"/>
      <c r="K3625" s="182" t="s">
        <v>741</v>
      </c>
      <c r="L3625" s="182"/>
      <c r="M3625" s="182"/>
      <c r="N3625" s="182"/>
    </row>
    <row r="3626" spans="1:14" ht="15.75" customHeight="1" x14ac:dyDescent="0.3">
      <c r="A3626" s="34">
        <v>3699</v>
      </c>
      <c r="B3626" s="34">
        <v>121</v>
      </c>
      <c r="C3626" s="34" t="s">
        <v>475</v>
      </c>
      <c r="D3626" s="34">
        <v>14</v>
      </c>
      <c r="E3626" s="179">
        <v>43591</v>
      </c>
      <c r="F3626" s="34">
        <v>5262</v>
      </c>
      <c r="G3626" s="190">
        <v>8655</v>
      </c>
      <c r="H3626" s="34">
        <v>7388</v>
      </c>
      <c r="I3626" s="34"/>
      <c r="J3626" s="193" t="s">
        <v>377</v>
      </c>
      <c r="K3626" s="182" t="s">
        <v>741</v>
      </c>
      <c r="L3626" s="182"/>
      <c r="M3626" s="182"/>
      <c r="N3626" s="182"/>
    </row>
    <row r="3627" spans="1:14" ht="15.75" customHeight="1" x14ac:dyDescent="0.3">
      <c r="A3627" s="34">
        <v>3700</v>
      </c>
      <c r="B3627" s="34">
        <v>122</v>
      </c>
      <c r="C3627" s="34" t="s">
        <v>475</v>
      </c>
      <c r="D3627" s="34">
        <v>14</v>
      </c>
      <c r="E3627" s="179">
        <v>43591</v>
      </c>
      <c r="F3627" s="34">
        <v>5223</v>
      </c>
      <c r="G3627" s="190">
        <v>8189</v>
      </c>
      <c r="H3627" s="34">
        <v>7032</v>
      </c>
      <c r="I3627" s="34"/>
      <c r="J3627" s="193"/>
      <c r="K3627" s="182" t="s">
        <v>741</v>
      </c>
      <c r="L3627" s="182"/>
      <c r="M3627" s="182"/>
      <c r="N3627" s="182"/>
    </row>
    <row r="3628" spans="1:14" ht="15.75" customHeight="1" x14ac:dyDescent="0.3">
      <c r="A3628" s="34">
        <v>3701</v>
      </c>
      <c r="B3628" s="34">
        <v>123</v>
      </c>
      <c r="C3628" s="34" t="s">
        <v>476</v>
      </c>
      <c r="D3628" s="34">
        <v>14</v>
      </c>
      <c r="E3628" s="179">
        <v>43591</v>
      </c>
      <c r="F3628" s="34">
        <v>5241</v>
      </c>
      <c r="G3628" s="190">
        <v>9222</v>
      </c>
      <c r="H3628" s="34">
        <v>8209</v>
      </c>
      <c r="I3628" s="34"/>
      <c r="J3628" s="193" t="s">
        <v>407</v>
      </c>
      <c r="K3628" s="182" t="s">
        <v>742</v>
      </c>
      <c r="L3628" s="182"/>
      <c r="M3628" s="182"/>
      <c r="N3628" s="182"/>
    </row>
    <row r="3629" spans="1:14" ht="15.75" customHeight="1" x14ac:dyDescent="0.3">
      <c r="A3629" s="34">
        <v>3702</v>
      </c>
      <c r="B3629" s="34">
        <v>124</v>
      </c>
      <c r="C3629" s="34" t="s">
        <v>476</v>
      </c>
      <c r="D3629" s="34">
        <v>14</v>
      </c>
      <c r="E3629" s="179">
        <v>43591</v>
      </c>
      <c r="F3629" s="34">
        <v>5265</v>
      </c>
      <c r="G3629" s="190">
        <v>9128</v>
      </c>
      <c r="H3629" s="34">
        <v>8160</v>
      </c>
      <c r="I3629" s="34"/>
      <c r="J3629" s="193"/>
      <c r="K3629" s="182" t="s">
        <v>742</v>
      </c>
      <c r="L3629" s="182"/>
      <c r="M3629" s="182"/>
      <c r="N3629" s="182"/>
    </row>
    <row r="3630" spans="1:14" ht="15.75" customHeight="1" x14ac:dyDescent="0.3">
      <c r="A3630" s="34">
        <v>3703</v>
      </c>
      <c r="B3630" s="34">
        <v>125</v>
      </c>
      <c r="C3630" s="34" t="s">
        <v>479</v>
      </c>
      <c r="D3630" s="34">
        <v>14</v>
      </c>
      <c r="E3630" s="179">
        <v>43591</v>
      </c>
      <c r="F3630" s="34">
        <v>5217</v>
      </c>
      <c r="G3630" s="190">
        <v>8723</v>
      </c>
      <c r="H3630" s="34">
        <v>7708</v>
      </c>
      <c r="I3630" s="34"/>
      <c r="J3630" s="193" t="s">
        <v>407</v>
      </c>
      <c r="K3630" s="182" t="s">
        <v>742</v>
      </c>
      <c r="L3630" s="182"/>
      <c r="M3630" s="182"/>
      <c r="N3630" s="182"/>
    </row>
    <row r="3631" spans="1:14" ht="15.75" customHeight="1" x14ac:dyDescent="0.3">
      <c r="A3631" s="34">
        <v>3704</v>
      </c>
      <c r="B3631" s="34">
        <v>126</v>
      </c>
      <c r="C3631" s="34" t="s">
        <v>479</v>
      </c>
      <c r="D3631" s="34">
        <v>14</v>
      </c>
      <c r="E3631" s="179">
        <v>43591</v>
      </c>
      <c r="F3631" s="34">
        <v>5232</v>
      </c>
      <c r="G3631" s="190">
        <v>8479</v>
      </c>
      <c r="H3631" s="34">
        <v>7555</v>
      </c>
      <c r="I3631" s="34"/>
      <c r="J3631" s="193"/>
      <c r="K3631" s="182" t="s">
        <v>742</v>
      </c>
      <c r="L3631" s="182"/>
      <c r="M3631" s="182"/>
      <c r="N3631" s="182"/>
    </row>
    <row r="3632" spans="1:14" ht="15.75" customHeight="1" x14ac:dyDescent="0.3">
      <c r="A3632" s="34">
        <v>3705</v>
      </c>
      <c r="B3632" s="34">
        <v>127</v>
      </c>
      <c r="C3632" s="34" t="s">
        <v>480</v>
      </c>
      <c r="D3632" s="34">
        <v>14</v>
      </c>
      <c r="E3632" s="179">
        <v>43591</v>
      </c>
      <c r="F3632" s="34">
        <v>5247</v>
      </c>
      <c r="G3632" s="190">
        <v>9134</v>
      </c>
      <c r="H3632" s="34">
        <v>7724</v>
      </c>
      <c r="I3632" s="34"/>
      <c r="J3632" s="193" t="s">
        <v>373</v>
      </c>
      <c r="K3632" s="182" t="s">
        <v>741</v>
      </c>
      <c r="L3632" s="182"/>
      <c r="M3632" s="182"/>
      <c r="N3632" s="182"/>
    </row>
    <row r="3633" spans="1:14" ht="15.75" customHeight="1" x14ac:dyDescent="0.3">
      <c r="A3633" s="34">
        <v>3706</v>
      </c>
      <c r="B3633" s="34">
        <v>128</v>
      </c>
      <c r="C3633" s="34" t="s">
        <v>480</v>
      </c>
      <c r="D3633" s="34">
        <v>14</v>
      </c>
      <c r="E3633" s="179">
        <v>43591</v>
      </c>
      <c r="F3633" s="34">
        <v>5213</v>
      </c>
      <c r="G3633" s="190">
        <v>9209</v>
      </c>
      <c r="H3633" s="34">
        <v>7703</v>
      </c>
      <c r="I3633" s="34"/>
      <c r="J3633" s="193"/>
      <c r="K3633" s="182" t="s">
        <v>741</v>
      </c>
      <c r="L3633" s="182"/>
      <c r="M3633" s="182"/>
      <c r="N3633" s="182"/>
    </row>
    <row r="3634" spans="1:14" ht="15.75" customHeight="1" x14ac:dyDescent="0.3">
      <c r="A3634" s="34">
        <v>3707</v>
      </c>
      <c r="B3634" s="34">
        <v>129</v>
      </c>
      <c r="C3634" s="34" t="s">
        <v>481</v>
      </c>
      <c r="D3634" s="34">
        <v>14</v>
      </c>
      <c r="E3634" s="179">
        <v>43591</v>
      </c>
      <c r="F3634" s="34">
        <v>5238</v>
      </c>
      <c r="G3634" s="190">
        <v>7842</v>
      </c>
      <c r="H3634" s="34">
        <v>7220</v>
      </c>
      <c r="I3634" s="34"/>
      <c r="J3634" s="193" t="s">
        <v>482</v>
      </c>
      <c r="K3634" s="182" t="s">
        <v>741</v>
      </c>
      <c r="L3634" s="182"/>
      <c r="M3634" s="182"/>
      <c r="N3634" s="182"/>
    </row>
    <row r="3635" spans="1:14" ht="15.75" customHeight="1" x14ac:dyDescent="0.3">
      <c r="A3635" s="34">
        <v>3708</v>
      </c>
      <c r="B3635" s="34">
        <v>130</v>
      </c>
      <c r="C3635" s="34" t="s">
        <v>481</v>
      </c>
      <c r="D3635" s="34">
        <v>14</v>
      </c>
      <c r="E3635" s="179">
        <v>43591</v>
      </c>
      <c r="F3635" s="34">
        <v>5212</v>
      </c>
      <c r="G3635" s="190">
        <v>7703</v>
      </c>
      <c r="H3635" s="34">
        <v>7109</v>
      </c>
      <c r="I3635" s="34"/>
      <c r="J3635" s="193"/>
      <c r="K3635" s="182" t="s">
        <v>741</v>
      </c>
      <c r="L3635" s="182"/>
      <c r="M3635" s="182"/>
      <c r="N3635" s="182"/>
    </row>
    <row r="3636" spans="1:14" ht="15.75" customHeight="1" x14ac:dyDescent="0.3">
      <c r="A3636" s="34">
        <v>3709</v>
      </c>
      <c r="B3636" s="34">
        <v>131</v>
      </c>
      <c r="C3636" s="34" t="s">
        <v>483</v>
      </c>
      <c r="D3636" s="34">
        <v>14</v>
      </c>
      <c r="E3636" s="179">
        <v>43591</v>
      </c>
      <c r="F3636" s="34">
        <v>5209</v>
      </c>
      <c r="G3636" s="190">
        <v>8392</v>
      </c>
      <c r="H3636" s="34">
        <v>7306</v>
      </c>
      <c r="I3636" s="34"/>
      <c r="J3636" s="193" t="s">
        <v>400</v>
      </c>
      <c r="K3636" s="182" t="s">
        <v>741</v>
      </c>
      <c r="L3636" s="182"/>
      <c r="M3636" s="182"/>
      <c r="N3636" s="182"/>
    </row>
    <row r="3637" spans="1:14" ht="15.75" customHeight="1" x14ac:dyDescent="0.3">
      <c r="A3637" s="34">
        <v>3710</v>
      </c>
      <c r="B3637" s="34">
        <v>132</v>
      </c>
      <c r="C3637" s="34" t="s">
        <v>483</v>
      </c>
      <c r="D3637" s="34">
        <v>14</v>
      </c>
      <c r="E3637" s="179">
        <v>43591</v>
      </c>
      <c r="F3637" s="34">
        <v>5233</v>
      </c>
      <c r="G3637" s="190">
        <v>7896</v>
      </c>
      <c r="H3637" s="34">
        <v>6960</v>
      </c>
      <c r="I3637" s="34"/>
      <c r="J3637" s="193"/>
      <c r="K3637" s="182" t="s">
        <v>741</v>
      </c>
      <c r="L3637" s="182"/>
      <c r="M3637" s="182"/>
      <c r="N3637" s="182"/>
    </row>
    <row r="3638" spans="1:14" ht="15.75" customHeight="1" x14ac:dyDescent="0.3">
      <c r="A3638" s="34">
        <v>3711</v>
      </c>
      <c r="B3638" s="34">
        <v>133</v>
      </c>
      <c r="C3638" s="34" t="s">
        <v>484</v>
      </c>
      <c r="D3638" s="34">
        <v>14</v>
      </c>
      <c r="E3638" s="179">
        <v>43591</v>
      </c>
      <c r="F3638" s="34">
        <v>5286</v>
      </c>
      <c r="G3638" s="190">
        <v>7169</v>
      </c>
      <c r="H3638" s="34">
        <v>6716</v>
      </c>
      <c r="I3638" s="34"/>
      <c r="J3638" s="193" t="s">
        <v>13</v>
      </c>
      <c r="K3638" s="182" t="s">
        <v>742</v>
      </c>
      <c r="L3638" s="182"/>
      <c r="M3638" s="182"/>
      <c r="N3638" s="182"/>
    </row>
    <row r="3639" spans="1:14" ht="15.75" customHeight="1" x14ac:dyDescent="0.3">
      <c r="A3639" s="34">
        <v>3712</v>
      </c>
      <c r="B3639" s="34">
        <v>134</v>
      </c>
      <c r="C3639" s="34" t="s">
        <v>484</v>
      </c>
      <c r="D3639" s="34">
        <v>14</v>
      </c>
      <c r="E3639" s="179">
        <v>43591</v>
      </c>
      <c r="F3639" s="34">
        <v>5220</v>
      </c>
      <c r="G3639" s="190">
        <v>7351</v>
      </c>
      <c r="H3639" s="34">
        <v>6854</v>
      </c>
      <c r="I3639" s="34"/>
      <c r="J3639" s="193"/>
      <c r="K3639" s="182" t="s">
        <v>742</v>
      </c>
      <c r="L3639" s="182"/>
      <c r="M3639" s="182"/>
      <c r="N3639" s="182"/>
    </row>
    <row r="3640" spans="1:14" ht="15.75" customHeight="1" x14ac:dyDescent="0.3">
      <c r="A3640" s="34">
        <v>3713</v>
      </c>
      <c r="B3640" s="34">
        <v>135</v>
      </c>
      <c r="C3640" s="34" t="s">
        <v>485</v>
      </c>
      <c r="D3640" s="34">
        <v>14</v>
      </c>
      <c r="E3640" s="179">
        <v>43591</v>
      </c>
      <c r="F3640" s="34">
        <v>5240</v>
      </c>
      <c r="G3640" s="190">
        <v>8019</v>
      </c>
      <c r="H3640" s="34">
        <v>7110</v>
      </c>
      <c r="I3640" s="34"/>
      <c r="J3640" s="193" t="s">
        <v>400</v>
      </c>
      <c r="K3640" s="182" t="s">
        <v>741</v>
      </c>
      <c r="L3640" s="182"/>
      <c r="M3640" s="182"/>
      <c r="N3640" s="182"/>
    </row>
    <row r="3641" spans="1:14" ht="15.75" customHeight="1" x14ac:dyDescent="0.3">
      <c r="A3641" s="34">
        <v>3714</v>
      </c>
      <c r="B3641" s="34">
        <v>136</v>
      </c>
      <c r="C3641" s="34" t="s">
        <v>485</v>
      </c>
      <c r="D3641" s="34">
        <v>14</v>
      </c>
      <c r="E3641" s="179">
        <v>43591</v>
      </c>
      <c r="F3641" s="34">
        <v>5219</v>
      </c>
      <c r="G3641" s="190">
        <v>8076</v>
      </c>
      <c r="H3641" s="34">
        <v>7134</v>
      </c>
      <c r="I3641" s="34"/>
      <c r="J3641" s="193"/>
      <c r="K3641" s="182" t="s">
        <v>741</v>
      </c>
      <c r="L3641" s="182"/>
      <c r="M3641" s="182"/>
      <c r="N3641" s="182"/>
    </row>
    <row r="3642" spans="1:14" ht="15.75" customHeight="1" x14ac:dyDescent="0.3">
      <c r="A3642" s="34">
        <v>3715</v>
      </c>
      <c r="B3642" s="34">
        <v>137</v>
      </c>
      <c r="C3642" s="34" t="s">
        <v>486</v>
      </c>
      <c r="D3642" s="34">
        <v>14</v>
      </c>
      <c r="E3642" s="179">
        <v>43591</v>
      </c>
      <c r="F3642" s="34">
        <v>5220</v>
      </c>
      <c r="G3642" s="190">
        <v>9028</v>
      </c>
      <c r="H3642" s="34">
        <v>7589</v>
      </c>
      <c r="I3642" s="34"/>
      <c r="J3642" s="193" t="s">
        <v>377</v>
      </c>
      <c r="K3642" s="182" t="s">
        <v>741</v>
      </c>
      <c r="L3642" s="182"/>
      <c r="M3642" s="182"/>
      <c r="N3642" s="182"/>
    </row>
    <row r="3643" spans="1:14" ht="15.75" customHeight="1" x14ac:dyDescent="0.3">
      <c r="A3643" s="34">
        <v>3716</v>
      </c>
      <c r="B3643" s="34">
        <v>138</v>
      </c>
      <c r="C3643" s="34" t="s">
        <v>486</v>
      </c>
      <c r="D3643" s="34">
        <v>14</v>
      </c>
      <c r="E3643" s="179">
        <v>43591</v>
      </c>
      <c r="F3643" s="34">
        <v>5222</v>
      </c>
      <c r="G3643" s="190">
        <v>8917</v>
      </c>
      <c r="H3643" s="34">
        <v>7500</v>
      </c>
      <c r="I3643" s="34"/>
      <c r="J3643" s="193"/>
      <c r="K3643" s="182" t="s">
        <v>741</v>
      </c>
      <c r="L3643" s="182"/>
      <c r="M3643" s="182"/>
      <c r="N3643" s="182"/>
    </row>
    <row r="3644" spans="1:14" ht="15.75" customHeight="1" x14ac:dyDescent="0.3">
      <c r="A3644" s="34">
        <v>3717</v>
      </c>
      <c r="B3644" s="34">
        <v>139</v>
      </c>
      <c r="C3644" s="34" t="s">
        <v>487</v>
      </c>
      <c r="D3644" s="34">
        <v>14</v>
      </c>
      <c r="E3644" s="179">
        <v>43591</v>
      </c>
      <c r="F3644" s="34">
        <v>5218</v>
      </c>
      <c r="G3644" s="190">
        <v>6979</v>
      </c>
      <c r="H3644" s="34">
        <v>6536</v>
      </c>
      <c r="I3644" s="34"/>
      <c r="J3644" s="193" t="s">
        <v>407</v>
      </c>
      <c r="K3644" s="182" t="s">
        <v>741</v>
      </c>
      <c r="L3644" s="182"/>
      <c r="M3644" s="182"/>
      <c r="N3644" s="182"/>
    </row>
    <row r="3645" spans="1:14" ht="15.75" customHeight="1" x14ac:dyDescent="0.3">
      <c r="A3645" s="34">
        <v>3718</v>
      </c>
      <c r="B3645" s="34">
        <v>140</v>
      </c>
      <c r="C3645" s="34" t="s">
        <v>487</v>
      </c>
      <c r="D3645" s="34">
        <v>14</v>
      </c>
      <c r="E3645" s="179">
        <v>43591</v>
      </c>
      <c r="F3645" s="34">
        <v>5241</v>
      </c>
      <c r="G3645" s="190">
        <v>6902</v>
      </c>
      <c r="H3645" s="34">
        <v>6491</v>
      </c>
      <c r="I3645" s="34"/>
      <c r="J3645" s="193"/>
      <c r="K3645" s="182" t="s">
        <v>741</v>
      </c>
      <c r="L3645" s="182"/>
      <c r="M3645" s="182"/>
      <c r="N3645" s="182"/>
    </row>
    <row r="3646" spans="1:14" ht="15.75" customHeight="1" x14ac:dyDescent="0.3">
      <c r="A3646" s="34">
        <v>3719</v>
      </c>
      <c r="B3646" s="34">
        <v>141</v>
      </c>
      <c r="C3646" s="34" t="s">
        <v>490</v>
      </c>
      <c r="D3646" s="34">
        <v>14</v>
      </c>
      <c r="E3646" s="179">
        <v>43591</v>
      </c>
      <c r="F3646" s="34">
        <v>5187</v>
      </c>
      <c r="G3646" s="190">
        <v>6718</v>
      </c>
      <c r="H3646" s="34">
        <v>6493</v>
      </c>
      <c r="I3646" s="34"/>
      <c r="J3646" s="193" t="s">
        <v>13</v>
      </c>
      <c r="K3646" s="182" t="s">
        <v>742</v>
      </c>
      <c r="L3646" s="182"/>
      <c r="M3646" s="182"/>
      <c r="N3646" s="182"/>
    </row>
    <row r="3647" spans="1:14" ht="15.75" customHeight="1" x14ac:dyDescent="0.3">
      <c r="A3647" s="34">
        <v>3720</v>
      </c>
      <c r="B3647" s="34">
        <v>142</v>
      </c>
      <c r="C3647" s="34" t="s">
        <v>490</v>
      </c>
      <c r="D3647" s="34">
        <v>14</v>
      </c>
      <c r="E3647" s="179">
        <v>43591</v>
      </c>
      <c r="F3647" s="34">
        <v>5229</v>
      </c>
      <c r="G3647" s="190">
        <v>6747</v>
      </c>
      <c r="H3647" s="34">
        <v>6522</v>
      </c>
      <c r="I3647" s="34"/>
      <c r="J3647" s="193"/>
      <c r="K3647" s="182" t="s">
        <v>742</v>
      </c>
      <c r="L3647" s="182"/>
      <c r="M3647" s="182"/>
      <c r="N3647" s="182"/>
    </row>
    <row r="3648" spans="1:14" ht="15.75" customHeight="1" x14ac:dyDescent="0.3">
      <c r="A3648" s="34">
        <v>3721</v>
      </c>
      <c r="B3648" s="34">
        <v>143</v>
      </c>
      <c r="C3648" s="34" t="s">
        <v>492</v>
      </c>
      <c r="D3648" s="34">
        <v>14</v>
      </c>
      <c r="E3648" s="179">
        <v>43591</v>
      </c>
      <c r="F3648" s="34">
        <v>5229</v>
      </c>
      <c r="G3648" s="190">
        <v>6908</v>
      </c>
      <c r="H3648" s="34">
        <v>6543</v>
      </c>
      <c r="I3648" s="34"/>
      <c r="J3648" s="193" t="s">
        <v>13</v>
      </c>
      <c r="K3648" s="182" t="s">
        <v>742</v>
      </c>
      <c r="L3648" s="182" t="s">
        <v>713</v>
      </c>
      <c r="M3648" s="182"/>
      <c r="N3648" s="182"/>
    </row>
    <row r="3649" spans="1:14" ht="15.75" customHeight="1" x14ac:dyDescent="0.3">
      <c r="A3649" s="34">
        <v>3722</v>
      </c>
      <c r="B3649" s="34">
        <v>144</v>
      </c>
      <c r="C3649" s="34" t="s">
        <v>492</v>
      </c>
      <c r="D3649" s="34">
        <v>14</v>
      </c>
      <c r="E3649" s="179">
        <v>43591</v>
      </c>
      <c r="F3649" s="34">
        <v>5238</v>
      </c>
      <c r="G3649" s="190">
        <v>7200</v>
      </c>
      <c r="H3649" s="34">
        <v>6751</v>
      </c>
      <c r="I3649" s="34"/>
      <c r="J3649" s="193"/>
      <c r="K3649" s="182" t="s">
        <v>742</v>
      </c>
      <c r="L3649" s="182"/>
      <c r="M3649" s="182"/>
      <c r="N3649" s="182"/>
    </row>
    <row r="3650" spans="1:14" ht="15.75" customHeight="1" x14ac:dyDescent="0.3">
      <c r="A3650" s="34">
        <v>3723</v>
      </c>
      <c r="B3650" s="34">
        <v>145</v>
      </c>
      <c r="C3650" s="34" t="s">
        <v>493</v>
      </c>
      <c r="D3650" s="34">
        <v>14</v>
      </c>
      <c r="E3650" s="179">
        <v>43591</v>
      </c>
      <c r="F3650" s="34">
        <v>5181</v>
      </c>
      <c r="G3650" s="190">
        <v>8576</v>
      </c>
      <c r="H3650" s="34">
        <v>7356</v>
      </c>
      <c r="I3650" s="34"/>
      <c r="J3650" s="193" t="s">
        <v>377</v>
      </c>
      <c r="K3650" s="182" t="s">
        <v>741</v>
      </c>
      <c r="L3650" s="182"/>
      <c r="M3650" s="182"/>
      <c r="N3650" s="182"/>
    </row>
    <row r="3651" spans="1:14" ht="15.75" customHeight="1" x14ac:dyDescent="0.3">
      <c r="A3651" s="34">
        <v>3724</v>
      </c>
      <c r="B3651" s="34">
        <v>146</v>
      </c>
      <c r="C3651" s="34" t="s">
        <v>493</v>
      </c>
      <c r="D3651" s="34">
        <v>14</v>
      </c>
      <c r="E3651" s="179">
        <v>43591</v>
      </c>
      <c r="F3651" s="34">
        <v>5179</v>
      </c>
      <c r="G3651" s="190">
        <v>8278</v>
      </c>
      <c r="H3651" s="34">
        <v>7160</v>
      </c>
      <c r="I3651" s="34"/>
      <c r="J3651" s="193"/>
      <c r="K3651" s="182" t="s">
        <v>741</v>
      </c>
      <c r="L3651" s="182"/>
      <c r="M3651" s="182"/>
      <c r="N3651" s="182"/>
    </row>
    <row r="3652" spans="1:14" ht="15.75" customHeight="1" x14ac:dyDescent="0.3">
      <c r="A3652" s="34">
        <v>3725</v>
      </c>
      <c r="B3652" s="34">
        <v>147</v>
      </c>
      <c r="C3652" s="34" t="s">
        <v>495</v>
      </c>
      <c r="D3652" s="34">
        <v>14</v>
      </c>
      <c r="E3652" s="179">
        <v>43591</v>
      </c>
      <c r="F3652" s="34">
        <v>5265</v>
      </c>
      <c r="G3652" s="190">
        <v>8551</v>
      </c>
      <c r="H3652" s="34">
        <v>7477</v>
      </c>
      <c r="I3652" s="34"/>
      <c r="J3652" s="193" t="s">
        <v>461</v>
      </c>
      <c r="K3652" s="182" t="s">
        <v>742</v>
      </c>
      <c r="L3652" s="182"/>
      <c r="M3652" s="182"/>
      <c r="N3652" s="182"/>
    </row>
    <row r="3653" spans="1:14" ht="15.75" customHeight="1" x14ac:dyDescent="0.3">
      <c r="A3653" s="34">
        <v>3726</v>
      </c>
      <c r="B3653" s="34">
        <v>148</v>
      </c>
      <c r="C3653" s="34" t="s">
        <v>495</v>
      </c>
      <c r="D3653" s="34">
        <v>14</v>
      </c>
      <c r="E3653" s="179">
        <v>43591</v>
      </c>
      <c r="F3653" s="34">
        <v>5186</v>
      </c>
      <c r="G3653" s="190">
        <v>8542</v>
      </c>
      <c r="H3653" s="34">
        <v>7464</v>
      </c>
      <c r="I3653" s="34"/>
      <c r="J3653" s="193"/>
      <c r="K3653" s="182" t="s">
        <v>742</v>
      </c>
      <c r="L3653" s="182"/>
      <c r="M3653" s="182"/>
      <c r="N3653" s="182"/>
    </row>
    <row r="3654" spans="1:14" ht="15.75" customHeight="1" x14ac:dyDescent="0.3">
      <c r="A3654" s="34">
        <v>3727</v>
      </c>
      <c r="B3654" s="34">
        <v>149</v>
      </c>
      <c r="C3654" s="34" t="s">
        <v>500</v>
      </c>
      <c r="D3654" s="34">
        <v>14</v>
      </c>
      <c r="E3654" s="179">
        <v>43591</v>
      </c>
      <c r="F3654" s="34">
        <v>5222</v>
      </c>
      <c r="G3654" s="190">
        <v>7276</v>
      </c>
      <c r="H3654" s="34">
        <v>6820</v>
      </c>
      <c r="I3654" s="34"/>
      <c r="J3654" s="193" t="s">
        <v>13</v>
      </c>
      <c r="K3654" s="182" t="s">
        <v>741</v>
      </c>
      <c r="L3654" s="182"/>
      <c r="M3654" s="182"/>
      <c r="N3654" s="182"/>
    </row>
    <row r="3655" spans="1:14" ht="15.75" customHeight="1" x14ac:dyDescent="0.3">
      <c r="A3655" s="34">
        <v>3728</v>
      </c>
      <c r="B3655" s="34">
        <v>150</v>
      </c>
      <c r="C3655" s="34" t="s">
        <v>500</v>
      </c>
      <c r="D3655" s="34">
        <v>14</v>
      </c>
      <c r="E3655" s="179">
        <v>43591</v>
      </c>
      <c r="F3655" s="34">
        <v>5188</v>
      </c>
      <c r="G3655" s="190">
        <v>6853</v>
      </c>
      <c r="H3655" s="34">
        <v>6479</v>
      </c>
      <c r="I3655" s="34"/>
      <c r="J3655" s="193"/>
      <c r="K3655" s="182" t="s">
        <v>741</v>
      </c>
      <c r="L3655" s="182"/>
      <c r="M3655" s="182"/>
      <c r="N3655" s="182"/>
    </row>
    <row r="3656" spans="1:14" ht="15.75" customHeight="1" x14ac:dyDescent="0.3">
      <c r="A3656" s="34">
        <v>3729</v>
      </c>
      <c r="B3656" s="34">
        <v>151</v>
      </c>
      <c r="C3656" s="34" t="s">
        <v>501</v>
      </c>
      <c r="D3656" s="34">
        <v>14</v>
      </c>
      <c r="E3656" s="179">
        <v>43591</v>
      </c>
      <c r="F3656" s="34">
        <v>5221</v>
      </c>
      <c r="G3656" s="190">
        <v>7256</v>
      </c>
      <c r="H3656" s="34">
        <v>6890</v>
      </c>
      <c r="I3656" s="34"/>
      <c r="J3656" s="193"/>
      <c r="K3656" s="182" t="s">
        <v>742</v>
      </c>
      <c r="L3656" s="182"/>
      <c r="M3656" s="182"/>
      <c r="N3656" s="182"/>
    </row>
    <row r="3657" spans="1:14" ht="15.75" customHeight="1" x14ac:dyDescent="0.3">
      <c r="A3657" s="34">
        <v>3730</v>
      </c>
      <c r="B3657" s="34">
        <v>152</v>
      </c>
      <c r="C3657" s="34" t="s">
        <v>501</v>
      </c>
      <c r="D3657" s="34">
        <v>14</v>
      </c>
      <c r="E3657" s="179">
        <v>43591</v>
      </c>
      <c r="F3657" s="34">
        <v>5292</v>
      </c>
      <c r="G3657" s="190">
        <v>7242</v>
      </c>
      <c r="H3657" s="34">
        <v>6883</v>
      </c>
      <c r="I3657" s="34"/>
      <c r="J3657" s="193"/>
      <c r="K3657" s="182" t="s">
        <v>742</v>
      </c>
      <c r="L3657" s="182"/>
      <c r="M3657" s="182"/>
      <c r="N3657" s="182"/>
    </row>
    <row r="3658" spans="1:14" ht="15.75" customHeight="1" x14ac:dyDescent="0.3">
      <c r="A3658" s="34">
        <v>3731</v>
      </c>
      <c r="B3658" s="34">
        <v>153</v>
      </c>
      <c r="C3658" s="34" t="s">
        <v>502</v>
      </c>
      <c r="D3658" s="34">
        <v>14</v>
      </c>
      <c r="E3658" s="179">
        <v>43591</v>
      </c>
      <c r="F3658" s="34">
        <v>5238</v>
      </c>
      <c r="G3658" s="190">
        <v>9746</v>
      </c>
      <c r="H3658" s="34">
        <v>7914</v>
      </c>
      <c r="I3658" s="34"/>
      <c r="J3658" s="193" t="s">
        <v>377</v>
      </c>
      <c r="K3658" s="182" t="s">
        <v>741</v>
      </c>
      <c r="L3658" s="182"/>
      <c r="M3658" s="182"/>
      <c r="N3658" s="182"/>
    </row>
    <row r="3659" spans="1:14" ht="15.75" customHeight="1" x14ac:dyDescent="0.3">
      <c r="A3659" s="34">
        <v>3732</v>
      </c>
      <c r="B3659" s="34">
        <v>154</v>
      </c>
      <c r="C3659" s="34" t="s">
        <v>502</v>
      </c>
      <c r="D3659" s="34">
        <v>14</v>
      </c>
      <c r="E3659" s="179">
        <v>43591</v>
      </c>
      <c r="F3659" s="34">
        <v>5194</v>
      </c>
      <c r="G3659" s="190">
        <v>9599</v>
      </c>
      <c r="H3659" s="34">
        <v>7793</v>
      </c>
      <c r="I3659" s="34"/>
      <c r="J3659" s="193"/>
      <c r="K3659" s="182" t="s">
        <v>741</v>
      </c>
      <c r="L3659" s="182"/>
      <c r="M3659" s="182"/>
      <c r="N3659" s="182"/>
    </row>
    <row r="3660" spans="1:14" ht="15.75" customHeight="1" x14ac:dyDescent="0.3">
      <c r="A3660" s="34">
        <v>3733</v>
      </c>
      <c r="B3660" s="34">
        <v>155</v>
      </c>
      <c r="C3660" s="34" t="s">
        <v>503</v>
      </c>
      <c r="D3660" s="34">
        <v>14</v>
      </c>
      <c r="E3660" s="179">
        <v>43591</v>
      </c>
      <c r="F3660" s="34">
        <v>5181</v>
      </c>
      <c r="G3660" s="190">
        <v>7015</v>
      </c>
      <c r="H3660" s="34">
        <v>6439</v>
      </c>
      <c r="I3660" s="34"/>
      <c r="J3660" s="193" t="s">
        <v>405</v>
      </c>
      <c r="K3660" s="182" t="s">
        <v>741</v>
      </c>
      <c r="L3660" s="182"/>
      <c r="M3660" s="182"/>
      <c r="N3660" s="182"/>
    </row>
    <row r="3661" spans="1:14" ht="15.75" customHeight="1" x14ac:dyDescent="0.3">
      <c r="A3661" s="34">
        <v>3734</v>
      </c>
      <c r="B3661" s="34">
        <v>156</v>
      </c>
      <c r="C3661" s="34" t="s">
        <v>503</v>
      </c>
      <c r="D3661" s="34">
        <v>14</v>
      </c>
      <c r="E3661" s="179">
        <v>43591</v>
      </c>
      <c r="F3661" s="34">
        <v>5171</v>
      </c>
      <c r="G3661" s="190">
        <v>6934</v>
      </c>
      <c r="H3661" s="34">
        <v>6372</v>
      </c>
      <c r="I3661" s="34"/>
      <c r="J3661" s="193"/>
      <c r="K3661" s="182" t="s">
        <v>741</v>
      </c>
      <c r="L3661" s="182"/>
      <c r="M3661" s="182"/>
      <c r="N3661" s="182"/>
    </row>
    <row r="3662" spans="1:14" ht="15.75" customHeight="1" x14ac:dyDescent="0.3">
      <c r="A3662" s="34">
        <v>3735</v>
      </c>
      <c r="B3662" s="34">
        <v>157</v>
      </c>
      <c r="C3662" s="34" t="s">
        <v>505</v>
      </c>
      <c r="D3662" s="34">
        <v>14</v>
      </c>
      <c r="E3662" s="179">
        <v>43591</v>
      </c>
      <c r="F3662" s="34">
        <v>5319</v>
      </c>
      <c r="G3662" s="190">
        <v>8393</v>
      </c>
      <c r="H3662" s="34">
        <v>7277</v>
      </c>
      <c r="I3662" s="34"/>
      <c r="J3662" s="193" t="s">
        <v>373</v>
      </c>
      <c r="K3662" s="182" t="s">
        <v>741</v>
      </c>
      <c r="L3662" s="182"/>
      <c r="M3662" s="182"/>
      <c r="N3662" s="182"/>
    </row>
    <row r="3663" spans="1:14" ht="15.75" customHeight="1" x14ac:dyDescent="0.3">
      <c r="A3663" s="34">
        <v>3736</v>
      </c>
      <c r="B3663" s="34">
        <v>158</v>
      </c>
      <c r="C3663" s="34" t="s">
        <v>505</v>
      </c>
      <c r="D3663" s="34">
        <v>14</v>
      </c>
      <c r="E3663" s="179">
        <v>43591</v>
      </c>
      <c r="F3663" s="34">
        <v>5219</v>
      </c>
      <c r="G3663" s="190">
        <v>8317</v>
      </c>
      <c r="H3663" s="34">
        <v>7187</v>
      </c>
      <c r="I3663" s="34"/>
      <c r="J3663" s="193"/>
      <c r="K3663" s="182" t="s">
        <v>741</v>
      </c>
      <c r="L3663" s="182"/>
      <c r="M3663" s="182"/>
      <c r="N3663" s="182"/>
    </row>
    <row r="3664" spans="1:14" ht="15.75" customHeight="1" x14ac:dyDescent="0.3">
      <c r="A3664" s="34">
        <v>3737</v>
      </c>
      <c r="B3664" s="34">
        <v>159</v>
      </c>
      <c r="C3664" s="34" t="s">
        <v>506</v>
      </c>
      <c r="D3664" s="34">
        <v>14</v>
      </c>
      <c r="E3664" s="179">
        <v>43591</v>
      </c>
      <c r="F3664" s="34">
        <v>5300</v>
      </c>
      <c r="G3664" s="190">
        <v>8286</v>
      </c>
      <c r="H3664" s="34">
        <v>7695</v>
      </c>
      <c r="I3664" s="34"/>
      <c r="J3664" s="193" t="s">
        <v>407</v>
      </c>
      <c r="K3664" s="182" t="s">
        <v>742</v>
      </c>
      <c r="L3664" s="182" t="s">
        <v>713</v>
      </c>
      <c r="M3664" s="182"/>
      <c r="N3664" s="182"/>
    </row>
    <row r="3665" spans="1:14" ht="15.75" customHeight="1" x14ac:dyDescent="0.3">
      <c r="A3665" s="34">
        <v>3738</v>
      </c>
      <c r="B3665" s="34">
        <v>160</v>
      </c>
      <c r="C3665" s="34" t="s">
        <v>506</v>
      </c>
      <c r="D3665" s="34">
        <v>14</v>
      </c>
      <c r="E3665" s="179">
        <v>43591</v>
      </c>
      <c r="F3665" s="34">
        <v>5234</v>
      </c>
      <c r="G3665" s="190">
        <v>8391</v>
      </c>
      <c r="H3665" s="34">
        <v>7784</v>
      </c>
      <c r="I3665" s="34"/>
      <c r="J3665" s="193"/>
      <c r="K3665" s="182" t="s">
        <v>742</v>
      </c>
      <c r="L3665" s="182"/>
      <c r="M3665" s="182"/>
      <c r="N3665" s="182"/>
    </row>
    <row r="3666" spans="1:14" ht="15.75" customHeight="1" x14ac:dyDescent="0.3">
      <c r="A3666" s="34">
        <v>3739</v>
      </c>
      <c r="B3666" s="34">
        <v>161</v>
      </c>
      <c r="C3666" s="34" t="s">
        <v>509</v>
      </c>
      <c r="D3666" s="34">
        <v>14</v>
      </c>
      <c r="E3666" s="179">
        <v>43591</v>
      </c>
      <c r="F3666" s="34">
        <v>5264</v>
      </c>
      <c r="G3666" s="190">
        <v>6901</v>
      </c>
      <c r="H3666" s="34">
        <v>6325</v>
      </c>
      <c r="I3666" s="34"/>
      <c r="J3666" s="193" t="s">
        <v>13</v>
      </c>
      <c r="K3666" s="182" t="s">
        <v>744</v>
      </c>
      <c r="L3666" s="182" t="s">
        <v>746</v>
      </c>
      <c r="M3666" s="182"/>
      <c r="N3666" s="182"/>
    </row>
    <row r="3667" spans="1:14" ht="15.75" customHeight="1" x14ac:dyDescent="0.3">
      <c r="A3667" s="34">
        <v>3740</v>
      </c>
      <c r="B3667" s="34">
        <v>162</v>
      </c>
      <c r="C3667" s="34" t="s">
        <v>509</v>
      </c>
      <c r="D3667" s="34">
        <v>14</v>
      </c>
      <c r="E3667" s="179">
        <v>43591</v>
      </c>
      <c r="F3667" s="34">
        <v>5232</v>
      </c>
      <c r="G3667" s="190">
        <v>6876</v>
      </c>
      <c r="H3667" s="34">
        <v>6316</v>
      </c>
      <c r="I3667" s="34"/>
      <c r="J3667" s="193"/>
      <c r="K3667" s="182" t="s">
        <v>744</v>
      </c>
      <c r="L3667" s="182"/>
      <c r="M3667" s="182"/>
      <c r="N3667" s="182"/>
    </row>
    <row r="3668" spans="1:14" ht="15.75" customHeight="1" x14ac:dyDescent="0.3">
      <c r="A3668" s="34">
        <v>3741</v>
      </c>
      <c r="B3668" s="34">
        <v>163</v>
      </c>
      <c r="C3668" s="34" t="s">
        <v>517</v>
      </c>
      <c r="D3668" s="34">
        <v>14</v>
      </c>
      <c r="E3668" s="179">
        <v>43591</v>
      </c>
      <c r="F3668" s="34">
        <v>5193</v>
      </c>
      <c r="G3668" s="190">
        <v>8759</v>
      </c>
      <c r="H3668" s="34">
        <v>7479</v>
      </c>
      <c r="I3668" s="34"/>
      <c r="J3668" s="193" t="s">
        <v>373</v>
      </c>
      <c r="K3668" s="182" t="s">
        <v>741</v>
      </c>
      <c r="L3668" s="182"/>
      <c r="M3668" s="182"/>
      <c r="N3668" s="182"/>
    </row>
    <row r="3669" spans="1:14" ht="15.75" customHeight="1" x14ac:dyDescent="0.3">
      <c r="A3669" s="34">
        <v>3742</v>
      </c>
      <c r="B3669" s="34">
        <v>164</v>
      </c>
      <c r="C3669" s="34" t="s">
        <v>517</v>
      </c>
      <c r="D3669" s="34">
        <v>14</v>
      </c>
      <c r="E3669" s="179">
        <v>43591</v>
      </c>
      <c r="F3669" s="34">
        <v>5245</v>
      </c>
      <c r="G3669" s="190">
        <v>8769</v>
      </c>
      <c r="H3669" s="34">
        <v>7462</v>
      </c>
      <c r="I3669" s="34"/>
      <c r="J3669" s="193"/>
      <c r="K3669" s="182" t="s">
        <v>741</v>
      </c>
      <c r="L3669" s="182"/>
      <c r="M3669" s="182"/>
      <c r="N3669" s="182"/>
    </row>
    <row r="3670" spans="1:14" ht="15.75" customHeight="1" x14ac:dyDescent="0.3">
      <c r="A3670" s="34">
        <v>3743</v>
      </c>
      <c r="B3670" s="34">
        <v>165</v>
      </c>
      <c r="C3670" s="34" t="s">
        <v>518</v>
      </c>
      <c r="D3670" s="34">
        <v>14</v>
      </c>
      <c r="E3670" s="179">
        <v>43591</v>
      </c>
      <c r="F3670" s="34">
        <v>5226</v>
      </c>
      <c r="G3670" s="190">
        <v>8365</v>
      </c>
      <c r="H3670" s="34">
        <v>7552</v>
      </c>
      <c r="I3670" s="34"/>
      <c r="J3670" s="193" t="s">
        <v>13</v>
      </c>
      <c r="K3670" s="182" t="s">
        <v>742</v>
      </c>
      <c r="L3670" s="182"/>
      <c r="M3670" s="182"/>
      <c r="N3670" s="182"/>
    </row>
    <row r="3671" spans="1:14" ht="15.75" customHeight="1" x14ac:dyDescent="0.3">
      <c r="A3671" s="34">
        <v>3744</v>
      </c>
      <c r="B3671" s="34">
        <v>166</v>
      </c>
      <c r="C3671" s="34" t="s">
        <v>518</v>
      </c>
      <c r="D3671" s="34">
        <v>14</v>
      </c>
      <c r="E3671" s="179">
        <v>43591</v>
      </c>
      <c r="F3671" s="34">
        <v>5252</v>
      </c>
      <c r="G3671" s="190">
        <v>8321</v>
      </c>
      <c r="H3671" s="34">
        <v>7537</v>
      </c>
      <c r="I3671" s="34"/>
      <c r="J3671" s="193"/>
      <c r="K3671" s="182" t="s">
        <v>742</v>
      </c>
      <c r="L3671" s="182"/>
      <c r="M3671" s="182"/>
      <c r="N3671" s="182"/>
    </row>
    <row r="3672" spans="1:14" ht="15.75" customHeight="1" x14ac:dyDescent="0.3">
      <c r="A3672" s="34">
        <v>3745</v>
      </c>
      <c r="B3672" s="34">
        <v>167</v>
      </c>
      <c r="C3672" s="34" t="s">
        <v>519</v>
      </c>
      <c r="D3672" s="34">
        <v>14</v>
      </c>
      <c r="E3672" s="179">
        <v>43591</v>
      </c>
      <c r="F3672" s="34">
        <v>5280</v>
      </c>
      <c r="G3672" s="190">
        <v>8948</v>
      </c>
      <c r="H3672" s="34">
        <v>7496</v>
      </c>
      <c r="I3672" s="34"/>
      <c r="J3672" s="193" t="s">
        <v>373</v>
      </c>
      <c r="K3672" s="182" t="s">
        <v>741</v>
      </c>
      <c r="L3672" s="182"/>
      <c r="M3672" s="182"/>
      <c r="N3672" s="182"/>
    </row>
    <row r="3673" spans="1:14" ht="15.75" customHeight="1" x14ac:dyDescent="0.3">
      <c r="A3673" s="34">
        <v>3746</v>
      </c>
      <c r="B3673" s="34">
        <v>168</v>
      </c>
      <c r="C3673" s="34" t="s">
        <v>519</v>
      </c>
      <c r="D3673" s="34">
        <v>14</v>
      </c>
      <c r="E3673" s="179">
        <v>43591</v>
      </c>
      <c r="F3673" s="34">
        <v>5212</v>
      </c>
      <c r="G3673" s="190">
        <v>8872</v>
      </c>
      <c r="H3673" s="34">
        <v>7433</v>
      </c>
      <c r="I3673" s="34"/>
      <c r="J3673" s="193"/>
      <c r="K3673" s="182" t="s">
        <v>741</v>
      </c>
      <c r="L3673" s="182"/>
      <c r="M3673" s="182"/>
      <c r="N3673" s="182"/>
    </row>
    <row r="3674" spans="1:14" ht="15.75" customHeight="1" x14ac:dyDescent="0.3">
      <c r="A3674" s="34">
        <v>3747</v>
      </c>
      <c r="B3674" s="34">
        <v>169</v>
      </c>
      <c r="C3674" s="34" t="s">
        <v>522</v>
      </c>
      <c r="D3674" s="34">
        <v>14</v>
      </c>
      <c r="E3674" s="179">
        <v>43591</v>
      </c>
      <c r="F3674" s="34">
        <v>5223</v>
      </c>
      <c r="G3674" s="190">
        <v>7617</v>
      </c>
      <c r="H3674" s="34">
        <v>7104</v>
      </c>
      <c r="I3674" s="34"/>
      <c r="J3674" s="193" t="s">
        <v>13</v>
      </c>
      <c r="K3674" s="182" t="s">
        <v>741</v>
      </c>
      <c r="L3674" s="182"/>
      <c r="M3674" s="182"/>
      <c r="N3674" s="182"/>
    </row>
    <row r="3675" spans="1:14" ht="15.75" customHeight="1" x14ac:dyDescent="0.3">
      <c r="A3675" s="34">
        <v>3748</v>
      </c>
      <c r="B3675" s="34">
        <v>170</v>
      </c>
      <c r="C3675" s="34" t="s">
        <v>522</v>
      </c>
      <c r="D3675" s="34">
        <v>14</v>
      </c>
      <c r="E3675" s="179">
        <v>43591</v>
      </c>
      <c r="F3675" s="34">
        <v>5223</v>
      </c>
      <c r="G3675" s="190">
        <v>7619</v>
      </c>
      <c r="H3675" s="34">
        <v>7113</v>
      </c>
      <c r="I3675" s="34"/>
      <c r="J3675" s="193"/>
      <c r="K3675" s="182" t="s">
        <v>741</v>
      </c>
      <c r="L3675" s="182"/>
      <c r="M3675" s="182"/>
      <c r="N3675" s="182"/>
    </row>
    <row r="3676" spans="1:14" ht="15.75" customHeight="1" x14ac:dyDescent="0.3">
      <c r="A3676" s="34">
        <v>3749</v>
      </c>
      <c r="B3676" s="34">
        <v>171</v>
      </c>
      <c r="C3676" s="34" t="s">
        <v>527</v>
      </c>
      <c r="D3676" s="34">
        <v>14</v>
      </c>
      <c r="E3676" s="179">
        <v>43591</v>
      </c>
      <c r="F3676" s="34">
        <v>5259</v>
      </c>
      <c r="G3676" s="190">
        <v>7656</v>
      </c>
      <c r="H3676" s="34">
        <v>7043</v>
      </c>
      <c r="I3676" s="34"/>
      <c r="J3676" s="193" t="s">
        <v>405</v>
      </c>
      <c r="K3676" s="182" t="s">
        <v>744</v>
      </c>
      <c r="L3676" s="182"/>
      <c r="M3676" s="182"/>
      <c r="N3676" s="182"/>
    </row>
    <row r="3677" spans="1:14" ht="15.75" customHeight="1" x14ac:dyDescent="0.3">
      <c r="A3677" s="34">
        <v>3750</v>
      </c>
      <c r="B3677" s="34">
        <v>172</v>
      </c>
      <c r="C3677" s="34" t="s">
        <v>527</v>
      </c>
      <c r="D3677" s="34">
        <v>14</v>
      </c>
      <c r="E3677" s="179">
        <v>43591</v>
      </c>
      <c r="F3677" s="34">
        <v>5274</v>
      </c>
      <c r="G3677" s="190">
        <v>7720</v>
      </c>
      <c r="H3677" s="34">
        <v>7088</v>
      </c>
      <c r="I3677" s="34"/>
      <c r="J3677" s="193"/>
      <c r="K3677" s="182" t="s">
        <v>744</v>
      </c>
      <c r="L3677" s="182"/>
      <c r="M3677" s="182"/>
      <c r="N3677" s="182"/>
    </row>
    <row r="3678" spans="1:14" ht="15.75" customHeight="1" x14ac:dyDescent="0.3">
      <c r="A3678" s="34">
        <v>3751</v>
      </c>
      <c r="B3678" s="34">
        <v>173</v>
      </c>
      <c r="C3678" s="34" t="s">
        <v>529</v>
      </c>
      <c r="D3678" s="34">
        <v>14</v>
      </c>
      <c r="E3678" s="179">
        <v>43591</v>
      </c>
      <c r="F3678" s="34">
        <v>5227</v>
      </c>
      <c r="G3678" s="190">
        <v>9513</v>
      </c>
      <c r="H3678" s="34">
        <v>7938</v>
      </c>
      <c r="I3678" s="34"/>
      <c r="J3678" s="193" t="s">
        <v>377</v>
      </c>
      <c r="K3678" s="182" t="s">
        <v>741</v>
      </c>
      <c r="L3678" s="182"/>
      <c r="M3678" s="182"/>
      <c r="N3678" s="182"/>
    </row>
    <row r="3679" spans="1:14" ht="15.75" customHeight="1" x14ac:dyDescent="0.3">
      <c r="A3679" s="34">
        <v>3752</v>
      </c>
      <c r="B3679" s="34">
        <v>174</v>
      </c>
      <c r="C3679" s="34" t="s">
        <v>529</v>
      </c>
      <c r="D3679" s="34">
        <v>14</v>
      </c>
      <c r="E3679" s="179">
        <v>43591</v>
      </c>
      <c r="F3679" s="34">
        <v>5182</v>
      </c>
      <c r="G3679" s="190">
        <v>9243</v>
      </c>
      <c r="H3679" s="34">
        <v>7729</v>
      </c>
      <c r="I3679" s="34"/>
      <c r="J3679" s="193"/>
      <c r="K3679" s="182" t="s">
        <v>741</v>
      </c>
      <c r="L3679" s="182"/>
      <c r="M3679" s="182"/>
      <c r="N3679" s="182"/>
    </row>
    <row r="3680" spans="1:14" ht="15.75" customHeight="1" x14ac:dyDescent="0.3">
      <c r="A3680" s="34">
        <v>3753</v>
      </c>
      <c r="B3680" s="34">
        <v>175</v>
      </c>
      <c r="C3680" s="34" t="s">
        <v>530</v>
      </c>
      <c r="D3680" s="34">
        <v>14</v>
      </c>
      <c r="E3680" s="179">
        <v>43591</v>
      </c>
      <c r="F3680" s="34">
        <v>5280</v>
      </c>
      <c r="G3680" s="190">
        <v>7960</v>
      </c>
      <c r="H3680" s="34">
        <v>6981</v>
      </c>
      <c r="I3680" s="34"/>
      <c r="J3680" s="193" t="s">
        <v>377</v>
      </c>
      <c r="K3680" s="182" t="s">
        <v>741</v>
      </c>
      <c r="L3680" s="182"/>
      <c r="M3680" s="182"/>
      <c r="N3680" s="182"/>
    </row>
    <row r="3681" spans="1:14" ht="15.75" customHeight="1" x14ac:dyDescent="0.3">
      <c r="A3681" s="34">
        <v>3754</v>
      </c>
      <c r="B3681" s="34">
        <v>176</v>
      </c>
      <c r="C3681" s="34" t="s">
        <v>530</v>
      </c>
      <c r="D3681" s="34">
        <v>14</v>
      </c>
      <c r="E3681" s="179">
        <v>43591</v>
      </c>
      <c r="F3681" s="34">
        <v>5193</v>
      </c>
      <c r="G3681" s="190">
        <v>7946</v>
      </c>
      <c r="H3681" s="34">
        <v>6904</v>
      </c>
      <c r="I3681" s="34"/>
      <c r="J3681" s="193"/>
      <c r="K3681" s="182" t="s">
        <v>741</v>
      </c>
      <c r="L3681" s="182"/>
      <c r="M3681" s="182"/>
      <c r="N3681" s="182"/>
    </row>
    <row r="3682" spans="1:14" ht="15.75" customHeight="1" x14ac:dyDescent="0.3">
      <c r="A3682" s="34">
        <v>3755</v>
      </c>
      <c r="B3682" s="34">
        <v>177</v>
      </c>
      <c r="C3682" s="34" t="s">
        <v>531</v>
      </c>
      <c r="D3682" s="34">
        <v>14</v>
      </c>
      <c r="E3682" s="179">
        <v>43591</v>
      </c>
      <c r="F3682" s="34">
        <v>5259</v>
      </c>
      <c r="G3682" s="190">
        <v>8942</v>
      </c>
      <c r="H3682" s="34">
        <v>7896</v>
      </c>
      <c r="I3682" s="34"/>
      <c r="J3682" s="193" t="s">
        <v>405</v>
      </c>
      <c r="K3682" s="182" t="s">
        <v>742</v>
      </c>
      <c r="L3682" s="182"/>
      <c r="M3682" s="182"/>
      <c r="N3682" s="182"/>
    </row>
    <row r="3683" spans="1:14" ht="15.75" customHeight="1" x14ac:dyDescent="0.3">
      <c r="A3683" s="34">
        <v>3756</v>
      </c>
      <c r="B3683" s="34">
        <v>178</v>
      </c>
      <c r="C3683" s="34" t="s">
        <v>531</v>
      </c>
      <c r="D3683" s="34">
        <v>14</v>
      </c>
      <c r="E3683" s="179">
        <v>43591</v>
      </c>
      <c r="F3683" s="34">
        <v>5226</v>
      </c>
      <c r="G3683" s="190">
        <v>8918</v>
      </c>
      <c r="H3683" s="34">
        <v>7913</v>
      </c>
      <c r="I3683" s="34"/>
      <c r="J3683" s="193"/>
      <c r="K3683" s="182" t="s">
        <v>742</v>
      </c>
      <c r="L3683" s="182"/>
      <c r="M3683" s="182"/>
      <c r="N3683" s="182"/>
    </row>
    <row r="3684" spans="1:14" ht="15.75" customHeight="1" x14ac:dyDescent="0.3">
      <c r="A3684" s="34">
        <v>3757</v>
      </c>
      <c r="B3684" s="34">
        <v>179</v>
      </c>
      <c r="C3684" s="34" t="s">
        <v>533</v>
      </c>
      <c r="D3684" s="34">
        <v>14</v>
      </c>
      <c r="E3684" s="179">
        <v>43591</v>
      </c>
      <c r="F3684" s="34">
        <v>5180</v>
      </c>
      <c r="G3684" s="190">
        <v>8466</v>
      </c>
      <c r="H3684" s="34">
        <v>7605</v>
      </c>
      <c r="I3684" s="34"/>
      <c r="J3684" s="193" t="s">
        <v>13</v>
      </c>
      <c r="K3684" s="182" t="s">
        <v>742</v>
      </c>
      <c r="L3684" s="182"/>
      <c r="M3684" s="182"/>
      <c r="N3684" s="182"/>
    </row>
    <row r="3685" spans="1:14" ht="15.75" customHeight="1" x14ac:dyDescent="0.3">
      <c r="A3685" s="34">
        <v>3758</v>
      </c>
      <c r="B3685" s="34">
        <v>180</v>
      </c>
      <c r="C3685" s="34" t="s">
        <v>533</v>
      </c>
      <c r="D3685" s="34">
        <v>14</v>
      </c>
      <c r="E3685" s="179">
        <v>43591</v>
      </c>
      <c r="F3685" s="34">
        <v>5282</v>
      </c>
      <c r="G3685" s="190">
        <v>8513</v>
      </c>
      <c r="H3685" s="34">
        <v>7695</v>
      </c>
      <c r="I3685" s="34"/>
      <c r="J3685" s="193"/>
      <c r="K3685" s="182" t="s">
        <v>742</v>
      </c>
      <c r="L3685" s="182"/>
      <c r="M3685" s="182"/>
      <c r="N3685" s="182"/>
    </row>
    <row r="3686" spans="1:14" ht="15.75" customHeight="1" x14ac:dyDescent="0.3">
      <c r="A3686" s="34">
        <v>3759</v>
      </c>
      <c r="B3686" s="34">
        <v>181</v>
      </c>
      <c r="C3686" s="34" t="s">
        <v>535</v>
      </c>
      <c r="D3686" s="34">
        <v>14</v>
      </c>
      <c r="E3686" s="179">
        <v>43591</v>
      </c>
      <c r="F3686" s="34">
        <v>5244</v>
      </c>
      <c r="G3686" s="190">
        <v>8909</v>
      </c>
      <c r="H3686" s="34">
        <v>7600</v>
      </c>
      <c r="I3686" s="34"/>
      <c r="J3686" s="193" t="s">
        <v>474</v>
      </c>
      <c r="K3686" s="182" t="s">
        <v>741</v>
      </c>
      <c r="L3686" s="182"/>
      <c r="M3686" s="182"/>
      <c r="N3686" s="182"/>
    </row>
    <row r="3687" spans="1:14" ht="15.75" customHeight="1" x14ac:dyDescent="0.3">
      <c r="A3687" s="34">
        <v>3760</v>
      </c>
      <c r="B3687" s="34">
        <v>182</v>
      </c>
      <c r="C3687" s="34" t="s">
        <v>535</v>
      </c>
      <c r="D3687" s="34">
        <v>14</v>
      </c>
      <c r="E3687" s="179">
        <v>43591</v>
      </c>
      <c r="F3687" s="34">
        <v>5301</v>
      </c>
      <c r="G3687" s="190">
        <v>8688</v>
      </c>
      <c r="H3687" s="34">
        <v>7451</v>
      </c>
      <c r="I3687" s="34"/>
      <c r="J3687" s="193"/>
      <c r="K3687" s="182" t="s">
        <v>741</v>
      </c>
      <c r="L3687" s="182"/>
      <c r="M3687" s="182"/>
      <c r="N3687" s="182"/>
    </row>
    <row r="3688" spans="1:14" ht="15.75" customHeight="1" x14ac:dyDescent="0.3">
      <c r="A3688" s="34">
        <v>3761</v>
      </c>
      <c r="B3688" s="34">
        <v>183</v>
      </c>
      <c r="C3688" s="34" t="s">
        <v>537</v>
      </c>
      <c r="D3688" s="34">
        <v>14</v>
      </c>
      <c r="E3688" s="179">
        <v>43591</v>
      </c>
      <c r="F3688" s="34">
        <v>5192</v>
      </c>
      <c r="G3688" s="190">
        <v>7282</v>
      </c>
      <c r="H3688" s="34">
        <v>6879</v>
      </c>
      <c r="I3688" s="34"/>
      <c r="J3688" s="193" t="s">
        <v>13</v>
      </c>
      <c r="K3688" s="182" t="s">
        <v>742</v>
      </c>
      <c r="L3688" s="182"/>
      <c r="M3688" s="182"/>
      <c r="N3688" s="182"/>
    </row>
    <row r="3689" spans="1:14" ht="15.75" customHeight="1" x14ac:dyDescent="0.3">
      <c r="A3689" s="34">
        <v>3762</v>
      </c>
      <c r="B3689" s="34">
        <v>184</v>
      </c>
      <c r="C3689" s="34" t="s">
        <v>537</v>
      </c>
      <c r="D3689" s="34">
        <v>14</v>
      </c>
      <c r="E3689" s="179">
        <v>43591</v>
      </c>
      <c r="F3689" s="34">
        <v>5243</v>
      </c>
      <c r="G3689" s="190">
        <v>7345</v>
      </c>
      <c r="H3689" s="34">
        <v>6950</v>
      </c>
      <c r="I3689" s="34"/>
      <c r="J3689" s="193"/>
      <c r="K3689" s="182" t="s">
        <v>742</v>
      </c>
      <c r="L3689" s="182"/>
      <c r="M3689" s="182"/>
      <c r="N3689" s="182"/>
    </row>
    <row r="3690" spans="1:14" ht="15.75" customHeight="1" x14ac:dyDescent="0.3">
      <c r="A3690" s="34">
        <v>3763</v>
      </c>
      <c r="B3690" s="34">
        <v>185</v>
      </c>
      <c r="C3690" s="34" t="s">
        <v>539</v>
      </c>
      <c r="D3690" s="34">
        <v>14</v>
      </c>
      <c r="E3690" s="179">
        <v>43591</v>
      </c>
      <c r="F3690" s="34">
        <v>5288</v>
      </c>
      <c r="G3690" s="190">
        <v>7408</v>
      </c>
      <c r="H3690" s="34">
        <v>6849</v>
      </c>
      <c r="I3690" s="34"/>
      <c r="J3690" s="193" t="s">
        <v>13</v>
      </c>
      <c r="K3690" s="182" t="s">
        <v>742</v>
      </c>
      <c r="L3690" s="182"/>
      <c r="M3690" s="182"/>
      <c r="N3690" s="182"/>
    </row>
    <row r="3691" spans="1:14" ht="15.75" customHeight="1" x14ac:dyDescent="0.3">
      <c r="A3691" s="34">
        <v>3764</v>
      </c>
      <c r="B3691" s="34">
        <v>186</v>
      </c>
      <c r="C3691" s="34" t="s">
        <v>539</v>
      </c>
      <c r="D3691" s="34">
        <v>14</v>
      </c>
      <c r="E3691" s="179">
        <v>43591</v>
      </c>
      <c r="F3691" s="34">
        <v>5251</v>
      </c>
      <c r="G3691" s="190">
        <v>7481</v>
      </c>
      <c r="H3691" s="34">
        <v>6891</v>
      </c>
      <c r="I3691" s="34"/>
      <c r="J3691" s="193"/>
      <c r="K3691" s="182" t="s">
        <v>742</v>
      </c>
      <c r="L3691" s="182"/>
      <c r="M3691" s="182"/>
      <c r="N3691" s="182"/>
    </row>
    <row r="3692" spans="1:14" ht="15.75" customHeight="1" x14ac:dyDescent="0.3">
      <c r="A3692" s="34">
        <v>3765</v>
      </c>
      <c r="B3692" s="34">
        <v>187</v>
      </c>
      <c r="C3692" s="34" t="s">
        <v>543</v>
      </c>
      <c r="D3692" s="34">
        <v>14</v>
      </c>
      <c r="E3692" s="179">
        <v>43591</v>
      </c>
      <c r="F3692" s="34">
        <v>5214</v>
      </c>
      <c r="G3692" s="190">
        <v>7485</v>
      </c>
      <c r="H3692" s="34">
        <v>6965</v>
      </c>
      <c r="I3692" s="34"/>
      <c r="J3692" s="193" t="s">
        <v>13</v>
      </c>
      <c r="K3692" s="182" t="s">
        <v>744</v>
      </c>
      <c r="L3692" s="182"/>
      <c r="M3692" s="182"/>
      <c r="N3692" s="182"/>
    </row>
    <row r="3693" spans="1:14" ht="15.75" customHeight="1" x14ac:dyDescent="0.3">
      <c r="A3693" s="34">
        <v>3766</v>
      </c>
      <c r="B3693" s="34">
        <v>188</v>
      </c>
      <c r="C3693" s="34" t="s">
        <v>543</v>
      </c>
      <c r="D3693" s="34">
        <v>14</v>
      </c>
      <c r="E3693" s="179">
        <v>43591</v>
      </c>
      <c r="F3693" s="34">
        <v>5267</v>
      </c>
      <c r="G3693" s="190">
        <v>7637</v>
      </c>
      <c r="H3693" s="34">
        <v>7062</v>
      </c>
      <c r="I3693" s="34"/>
      <c r="J3693" s="193"/>
      <c r="K3693" s="182" t="s">
        <v>744</v>
      </c>
      <c r="L3693" s="182"/>
      <c r="M3693" s="182"/>
      <c r="N3693" s="182"/>
    </row>
    <row r="3694" spans="1:14" ht="15.75" customHeight="1" x14ac:dyDescent="0.3">
      <c r="A3694" s="34">
        <v>3767</v>
      </c>
      <c r="B3694" s="34">
        <v>189</v>
      </c>
      <c r="C3694" s="34" t="s">
        <v>545</v>
      </c>
      <c r="D3694" s="34">
        <v>14</v>
      </c>
      <c r="E3694" s="179">
        <v>43591</v>
      </c>
      <c r="F3694" s="34">
        <v>5261</v>
      </c>
      <c r="G3694" s="190">
        <v>7864</v>
      </c>
      <c r="H3694" s="34">
        <v>7227</v>
      </c>
      <c r="I3694" s="34"/>
      <c r="J3694" s="193" t="s">
        <v>13</v>
      </c>
      <c r="K3694" s="182" t="s">
        <v>741</v>
      </c>
      <c r="L3694" s="182"/>
      <c r="M3694" s="182"/>
      <c r="N3694" s="182"/>
    </row>
    <row r="3695" spans="1:14" ht="15.75" customHeight="1" x14ac:dyDescent="0.3">
      <c r="A3695" s="34">
        <v>3768</v>
      </c>
      <c r="B3695" s="34">
        <v>190</v>
      </c>
      <c r="C3695" s="34" t="s">
        <v>545</v>
      </c>
      <c r="D3695" s="34">
        <v>14</v>
      </c>
      <c r="E3695" s="179">
        <v>43591</v>
      </c>
      <c r="F3695" s="34">
        <v>5238</v>
      </c>
      <c r="G3695" s="190">
        <v>7875</v>
      </c>
      <c r="H3695" s="34">
        <v>7247</v>
      </c>
      <c r="I3695" s="34"/>
      <c r="J3695" s="193"/>
      <c r="K3695" s="182" t="s">
        <v>741</v>
      </c>
      <c r="L3695" s="182"/>
      <c r="M3695" s="182"/>
      <c r="N3695" s="182"/>
    </row>
    <row r="3696" spans="1:14" ht="15.75" customHeight="1" x14ac:dyDescent="0.3">
      <c r="A3696" s="34">
        <v>3769</v>
      </c>
      <c r="B3696" s="34">
        <v>191</v>
      </c>
      <c r="C3696" s="34" t="s">
        <v>546</v>
      </c>
      <c r="D3696" s="34">
        <v>14</v>
      </c>
      <c r="E3696" s="179">
        <v>43591</v>
      </c>
      <c r="F3696" s="34">
        <v>5280</v>
      </c>
      <c r="G3696" s="190">
        <v>9570</v>
      </c>
      <c r="H3696" s="34">
        <v>8166</v>
      </c>
      <c r="I3696" s="34"/>
      <c r="J3696" s="193" t="s">
        <v>377</v>
      </c>
      <c r="K3696" s="182" t="s">
        <v>742</v>
      </c>
      <c r="L3696" s="182"/>
      <c r="M3696" s="182"/>
      <c r="N3696" s="182"/>
    </row>
    <row r="3697" spans="1:14" ht="15.75" customHeight="1" x14ac:dyDescent="0.3">
      <c r="A3697" s="34">
        <v>3770</v>
      </c>
      <c r="B3697" s="34">
        <v>192</v>
      </c>
      <c r="C3697" s="34" t="s">
        <v>546</v>
      </c>
      <c r="D3697" s="34">
        <v>14</v>
      </c>
      <c r="E3697" s="179">
        <v>43591</v>
      </c>
      <c r="F3697" s="34">
        <v>5241</v>
      </c>
      <c r="G3697" s="190">
        <v>9596</v>
      </c>
      <c r="H3697" s="34">
        <v>8172</v>
      </c>
      <c r="I3697" s="34"/>
      <c r="J3697" s="193"/>
      <c r="K3697" s="182" t="s">
        <v>742</v>
      </c>
      <c r="L3697" s="182"/>
      <c r="M3697" s="182"/>
      <c r="N3697" s="182"/>
    </row>
    <row r="3698" spans="1:14" ht="15.75" customHeight="1" x14ac:dyDescent="0.3">
      <c r="A3698" s="34">
        <v>3771</v>
      </c>
      <c r="B3698" s="34">
        <v>193</v>
      </c>
      <c r="C3698" s="34" t="s">
        <v>547</v>
      </c>
      <c r="D3698" s="34">
        <v>14</v>
      </c>
      <c r="E3698" s="179">
        <v>43591</v>
      </c>
      <c r="F3698" s="34">
        <v>5263</v>
      </c>
      <c r="G3698" s="190">
        <v>7673</v>
      </c>
      <c r="H3698" s="34">
        <v>6914</v>
      </c>
      <c r="I3698" s="34"/>
      <c r="J3698" s="193" t="s">
        <v>377</v>
      </c>
      <c r="K3698" s="182" t="s">
        <v>741</v>
      </c>
      <c r="L3698" s="182"/>
      <c r="M3698" s="182"/>
      <c r="N3698" s="182"/>
    </row>
    <row r="3699" spans="1:14" ht="15.75" customHeight="1" x14ac:dyDescent="0.3">
      <c r="A3699" s="34">
        <v>3772</v>
      </c>
      <c r="B3699" s="34">
        <v>194</v>
      </c>
      <c r="C3699" s="34" t="s">
        <v>547</v>
      </c>
      <c r="D3699" s="34">
        <v>14</v>
      </c>
      <c r="E3699" s="179">
        <v>43591</v>
      </c>
      <c r="F3699" s="34">
        <v>5207</v>
      </c>
      <c r="G3699" s="190">
        <v>7906</v>
      </c>
      <c r="H3699" s="34">
        <v>7039</v>
      </c>
      <c r="I3699" s="34"/>
      <c r="J3699" s="193"/>
      <c r="K3699" s="182" t="s">
        <v>741</v>
      </c>
      <c r="L3699" s="182"/>
      <c r="M3699" s="182"/>
      <c r="N3699" s="182"/>
    </row>
    <row r="3700" spans="1:14" ht="15.75" customHeight="1" x14ac:dyDescent="0.3">
      <c r="A3700" s="34">
        <v>3773</v>
      </c>
      <c r="B3700" s="34">
        <v>195</v>
      </c>
      <c r="C3700" s="34" t="s">
        <v>548</v>
      </c>
      <c r="D3700" s="34">
        <v>14</v>
      </c>
      <c r="E3700" s="179">
        <v>43591</v>
      </c>
      <c r="F3700" s="34">
        <v>5277</v>
      </c>
      <c r="G3700" s="190">
        <v>9305</v>
      </c>
      <c r="H3700" s="34">
        <v>8220</v>
      </c>
      <c r="I3700" s="34"/>
      <c r="J3700" s="193"/>
      <c r="K3700" s="182" t="s">
        <v>742</v>
      </c>
      <c r="L3700" s="182"/>
      <c r="M3700" s="182"/>
      <c r="N3700" s="182"/>
    </row>
    <row r="3701" spans="1:14" ht="15.75" customHeight="1" x14ac:dyDescent="0.3">
      <c r="A3701" s="34">
        <v>3774</v>
      </c>
      <c r="B3701" s="34">
        <v>196</v>
      </c>
      <c r="C3701" s="34" t="s">
        <v>548</v>
      </c>
      <c r="D3701" s="34">
        <v>14</v>
      </c>
      <c r="E3701" s="179">
        <v>43591</v>
      </c>
      <c r="F3701" s="34">
        <v>5243</v>
      </c>
      <c r="G3701" s="190">
        <v>8970</v>
      </c>
      <c r="H3701" s="34">
        <v>7961</v>
      </c>
      <c r="I3701" s="34"/>
      <c r="J3701" s="193"/>
      <c r="K3701" s="182" t="s">
        <v>742</v>
      </c>
      <c r="L3701" s="182"/>
      <c r="M3701" s="182"/>
      <c r="N3701" s="182"/>
    </row>
    <row r="3702" spans="1:14" ht="15.75" customHeight="1" x14ac:dyDescent="0.3">
      <c r="A3702" s="34">
        <v>3775</v>
      </c>
      <c r="B3702" s="34">
        <v>197</v>
      </c>
      <c r="C3702" s="34" t="s">
        <v>549</v>
      </c>
      <c r="D3702" s="34">
        <v>14</v>
      </c>
      <c r="E3702" s="179">
        <v>43591</v>
      </c>
      <c r="F3702" s="34">
        <v>5252</v>
      </c>
      <c r="G3702" s="190">
        <v>7799</v>
      </c>
      <c r="H3702" s="34">
        <v>7385</v>
      </c>
      <c r="I3702" s="34"/>
      <c r="J3702" s="193" t="s">
        <v>13</v>
      </c>
      <c r="K3702" s="182" t="s">
        <v>742</v>
      </c>
      <c r="L3702" s="182"/>
      <c r="M3702" s="182"/>
      <c r="N3702" s="182"/>
    </row>
    <row r="3703" spans="1:14" ht="15.75" customHeight="1" x14ac:dyDescent="0.3">
      <c r="A3703" s="34">
        <v>3776</v>
      </c>
      <c r="B3703" s="34">
        <v>198</v>
      </c>
      <c r="C3703" s="34" t="s">
        <v>549</v>
      </c>
      <c r="D3703" s="34">
        <v>14</v>
      </c>
      <c r="E3703" s="179">
        <v>43591</v>
      </c>
      <c r="F3703" s="34">
        <v>5320</v>
      </c>
      <c r="G3703" s="190">
        <v>7902</v>
      </c>
      <c r="H3703" s="34">
        <v>7477</v>
      </c>
      <c r="I3703" s="34"/>
      <c r="J3703" s="193"/>
      <c r="K3703" s="182" t="s">
        <v>742</v>
      </c>
      <c r="L3703" s="182"/>
      <c r="M3703" s="182"/>
      <c r="N3703" s="182"/>
    </row>
    <row r="3704" spans="1:14" ht="15.75" customHeight="1" x14ac:dyDescent="0.3">
      <c r="A3704" s="34">
        <v>3777</v>
      </c>
      <c r="B3704" s="34">
        <v>199</v>
      </c>
      <c r="C3704" s="34" t="s">
        <v>550</v>
      </c>
      <c r="D3704" s="34">
        <v>14</v>
      </c>
      <c r="E3704" s="179">
        <v>43591</v>
      </c>
      <c r="F3704" s="34">
        <v>5262</v>
      </c>
      <c r="G3704" s="190">
        <v>8808</v>
      </c>
      <c r="H3704" s="34">
        <v>7873</v>
      </c>
      <c r="I3704" s="34"/>
      <c r="J3704" s="193" t="s">
        <v>13</v>
      </c>
      <c r="K3704" s="182" t="s">
        <v>742</v>
      </c>
      <c r="L3704" s="182"/>
      <c r="M3704" s="182"/>
      <c r="N3704" s="182"/>
    </row>
    <row r="3705" spans="1:14" ht="15.75" customHeight="1" x14ac:dyDescent="0.3">
      <c r="A3705" s="34">
        <v>3778</v>
      </c>
      <c r="B3705" s="34">
        <v>200</v>
      </c>
      <c r="C3705" s="34" t="s">
        <v>550</v>
      </c>
      <c r="D3705" s="34">
        <v>14</v>
      </c>
      <c r="E3705" s="179">
        <v>43591</v>
      </c>
      <c r="F3705" s="34">
        <v>5181</v>
      </c>
      <c r="G3705" s="190">
        <v>8530</v>
      </c>
      <c r="H3705" s="34">
        <v>7613</v>
      </c>
      <c r="I3705" s="34"/>
      <c r="J3705" s="193"/>
      <c r="K3705" s="182" t="s">
        <v>742</v>
      </c>
      <c r="L3705" s="182"/>
      <c r="M3705" s="182"/>
      <c r="N3705" s="182"/>
    </row>
    <row r="3706" spans="1:14" ht="15.75" customHeight="1" x14ac:dyDescent="0.3">
      <c r="A3706" s="34">
        <v>3779</v>
      </c>
      <c r="B3706" s="34">
        <v>201</v>
      </c>
      <c r="C3706" s="34" t="s">
        <v>551</v>
      </c>
      <c r="D3706" s="34">
        <v>14</v>
      </c>
      <c r="E3706" s="179">
        <v>43591</v>
      </c>
      <c r="F3706" s="34">
        <v>5254</v>
      </c>
      <c r="G3706" s="190">
        <v>8189</v>
      </c>
      <c r="H3706" s="34">
        <v>7507</v>
      </c>
      <c r="I3706" s="34"/>
      <c r="J3706" s="193" t="s">
        <v>13</v>
      </c>
      <c r="K3706" s="182" t="s">
        <v>742</v>
      </c>
      <c r="L3706" s="182"/>
      <c r="M3706" s="182"/>
      <c r="N3706" s="182"/>
    </row>
    <row r="3707" spans="1:14" ht="15.75" customHeight="1" x14ac:dyDescent="0.3">
      <c r="A3707" s="34">
        <v>3780</v>
      </c>
      <c r="B3707" s="34">
        <v>202</v>
      </c>
      <c r="C3707" s="34" t="s">
        <v>551</v>
      </c>
      <c r="D3707" s="34">
        <v>14</v>
      </c>
      <c r="E3707" s="179">
        <v>43591</v>
      </c>
      <c r="F3707" s="34">
        <v>5275</v>
      </c>
      <c r="G3707" s="190">
        <v>8157</v>
      </c>
      <c r="H3707" s="34">
        <v>7486</v>
      </c>
      <c r="I3707" s="34"/>
      <c r="J3707" s="193"/>
      <c r="K3707" s="182" t="s">
        <v>742</v>
      </c>
      <c r="L3707" s="182"/>
      <c r="M3707" s="182"/>
      <c r="N3707" s="182"/>
    </row>
    <row r="3708" spans="1:14" ht="15.75" customHeight="1" x14ac:dyDescent="0.3">
      <c r="A3708" s="34">
        <v>3781</v>
      </c>
      <c r="B3708" s="34">
        <v>203</v>
      </c>
      <c r="C3708" s="34" t="s">
        <v>553</v>
      </c>
      <c r="D3708" s="34">
        <v>14</v>
      </c>
      <c r="E3708" s="179">
        <v>43591</v>
      </c>
      <c r="F3708" s="34">
        <v>5215</v>
      </c>
      <c r="G3708" s="190">
        <v>8460</v>
      </c>
      <c r="H3708" s="34">
        <v>7669</v>
      </c>
      <c r="I3708" s="34"/>
      <c r="J3708" s="193" t="s">
        <v>13</v>
      </c>
      <c r="K3708" s="182" t="s">
        <v>742</v>
      </c>
      <c r="L3708" s="182"/>
      <c r="M3708" s="182"/>
      <c r="N3708" s="182"/>
    </row>
    <row r="3709" spans="1:14" ht="15.75" customHeight="1" x14ac:dyDescent="0.3">
      <c r="A3709" s="34">
        <v>3782</v>
      </c>
      <c r="B3709" s="34">
        <v>204</v>
      </c>
      <c r="C3709" s="34" t="s">
        <v>553</v>
      </c>
      <c r="D3709" s="34">
        <v>14</v>
      </c>
      <c r="E3709" s="179">
        <v>43591</v>
      </c>
      <c r="F3709" s="34">
        <v>5239</v>
      </c>
      <c r="G3709" s="190">
        <v>8595</v>
      </c>
      <c r="H3709" s="34">
        <v>7804</v>
      </c>
      <c r="I3709" s="34"/>
      <c r="J3709" s="193"/>
      <c r="K3709" s="182" t="s">
        <v>742</v>
      </c>
      <c r="L3709" s="182"/>
      <c r="M3709" s="182"/>
      <c r="N3709" s="182"/>
    </row>
    <row r="3710" spans="1:14" ht="15.75" customHeight="1" x14ac:dyDescent="0.3">
      <c r="A3710" s="34">
        <v>3783</v>
      </c>
      <c r="B3710" s="34">
        <v>205</v>
      </c>
      <c r="C3710" s="34" t="s">
        <v>554</v>
      </c>
      <c r="D3710" s="34">
        <v>14</v>
      </c>
      <c r="E3710" s="179">
        <v>43591</v>
      </c>
      <c r="F3710" s="34">
        <v>5204</v>
      </c>
      <c r="G3710" s="190">
        <v>7990</v>
      </c>
      <c r="H3710" s="34">
        <v>7226</v>
      </c>
      <c r="I3710" s="34"/>
      <c r="J3710" s="193" t="s">
        <v>13</v>
      </c>
      <c r="K3710" s="182" t="s">
        <v>742</v>
      </c>
      <c r="L3710" s="182"/>
      <c r="M3710" s="182"/>
      <c r="N3710" s="182"/>
    </row>
    <row r="3711" spans="1:14" ht="15.75" customHeight="1" x14ac:dyDescent="0.3">
      <c r="A3711" s="34">
        <v>3784</v>
      </c>
      <c r="B3711" s="34">
        <v>206</v>
      </c>
      <c r="C3711" s="34" t="s">
        <v>554</v>
      </c>
      <c r="D3711" s="34">
        <v>14</v>
      </c>
      <c r="E3711" s="179">
        <v>43591</v>
      </c>
      <c r="F3711" s="34">
        <v>5233</v>
      </c>
      <c r="G3711" s="190">
        <v>7971</v>
      </c>
      <c r="H3711" s="34">
        <v>7213</v>
      </c>
      <c r="I3711" s="34"/>
      <c r="J3711" s="193"/>
      <c r="K3711" s="182" t="s">
        <v>742</v>
      </c>
      <c r="L3711" s="182"/>
      <c r="M3711" s="182"/>
      <c r="N3711" s="182"/>
    </row>
    <row r="3712" spans="1:14" ht="15.75" customHeight="1" x14ac:dyDescent="0.3">
      <c r="A3712" s="34">
        <v>3785</v>
      </c>
      <c r="B3712" s="34">
        <v>207</v>
      </c>
      <c r="C3712" s="34" t="s">
        <v>556</v>
      </c>
      <c r="D3712" s="34">
        <v>14</v>
      </c>
      <c r="E3712" s="179">
        <v>43591</v>
      </c>
      <c r="F3712" s="34">
        <v>5236</v>
      </c>
      <c r="G3712" s="190">
        <v>6924</v>
      </c>
      <c r="H3712" s="34">
        <v>6505</v>
      </c>
      <c r="I3712" s="34"/>
      <c r="J3712" s="193" t="s">
        <v>13</v>
      </c>
      <c r="K3712" s="182" t="s">
        <v>741</v>
      </c>
      <c r="L3712" s="182"/>
      <c r="M3712" s="182"/>
      <c r="N3712" s="182"/>
    </row>
    <row r="3713" spans="1:14" ht="15.75" customHeight="1" x14ac:dyDescent="0.3">
      <c r="A3713" s="34">
        <v>3786</v>
      </c>
      <c r="B3713" s="34">
        <v>208</v>
      </c>
      <c r="C3713" s="34" t="s">
        <v>556</v>
      </c>
      <c r="D3713" s="34">
        <v>14</v>
      </c>
      <c r="E3713" s="179">
        <v>43591</v>
      </c>
      <c r="F3713" s="34">
        <v>5202</v>
      </c>
      <c r="G3713" s="190">
        <v>6943</v>
      </c>
      <c r="H3713" s="34">
        <v>6503</v>
      </c>
      <c r="I3713" s="34"/>
      <c r="J3713" s="193"/>
      <c r="K3713" s="182" t="s">
        <v>741</v>
      </c>
      <c r="L3713" s="182"/>
      <c r="M3713" s="182"/>
      <c r="N3713" s="182"/>
    </row>
    <row r="3714" spans="1:14" ht="15.75" customHeight="1" x14ac:dyDescent="0.3">
      <c r="A3714" s="34">
        <v>3787</v>
      </c>
      <c r="B3714" s="34">
        <v>209</v>
      </c>
      <c r="C3714" s="34" t="s">
        <v>560</v>
      </c>
      <c r="D3714" s="34">
        <v>14</v>
      </c>
      <c r="E3714" s="179">
        <v>43591</v>
      </c>
      <c r="F3714" s="34">
        <v>5228</v>
      </c>
      <c r="G3714" s="190">
        <v>9110</v>
      </c>
      <c r="H3714" s="34">
        <v>7973</v>
      </c>
      <c r="I3714" s="34"/>
      <c r="J3714" s="193" t="s">
        <v>13</v>
      </c>
      <c r="K3714" s="182" t="s">
        <v>742</v>
      </c>
      <c r="L3714" s="182"/>
      <c r="M3714" s="182"/>
      <c r="N3714" s="182"/>
    </row>
    <row r="3715" spans="1:14" ht="15.75" customHeight="1" x14ac:dyDescent="0.3">
      <c r="A3715" s="34">
        <v>3788</v>
      </c>
      <c r="B3715" s="34">
        <v>210</v>
      </c>
      <c r="C3715" s="34" t="s">
        <v>560</v>
      </c>
      <c r="D3715" s="34">
        <v>14</v>
      </c>
      <c r="E3715" s="179">
        <v>43591</v>
      </c>
      <c r="F3715" s="34">
        <v>5223</v>
      </c>
      <c r="G3715" s="190">
        <v>8946</v>
      </c>
      <c r="H3715" s="34">
        <v>7859</v>
      </c>
      <c r="I3715" s="34"/>
      <c r="J3715" s="193"/>
      <c r="K3715" s="182" t="s">
        <v>742</v>
      </c>
      <c r="L3715" s="182"/>
      <c r="M3715" s="182"/>
      <c r="N3715" s="182"/>
    </row>
    <row r="3716" spans="1:14" ht="15.75" customHeight="1" x14ac:dyDescent="0.3">
      <c r="A3716" s="34">
        <v>3789</v>
      </c>
      <c r="B3716" s="34">
        <v>211</v>
      </c>
      <c r="C3716" s="34" t="s">
        <v>564</v>
      </c>
      <c r="D3716" s="34">
        <v>14</v>
      </c>
      <c r="E3716" s="179">
        <v>43591</v>
      </c>
      <c r="F3716" s="34">
        <v>5194</v>
      </c>
      <c r="G3716" s="190">
        <v>8264</v>
      </c>
      <c r="H3716" s="34">
        <v>7139</v>
      </c>
      <c r="I3716" s="34"/>
      <c r="J3716" s="193" t="s">
        <v>373</v>
      </c>
      <c r="K3716" s="182" t="s">
        <v>741</v>
      </c>
      <c r="L3716" s="182"/>
      <c r="M3716" s="182"/>
      <c r="N3716" s="182"/>
    </row>
    <row r="3717" spans="1:14" ht="15.75" customHeight="1" x14ac:dyDescent="0.3">
      <c r="A3717" s="34">
        <v>3790</v>
      </c>
      <c r="B3717" s="34">
        <v>212</v>
      </c>
      <c r="C3717" s="34" t="s">
        <v>564</v>
      </c>
      <c r="D3717" s="34">
        <v>14</v>
      </c>
      <c r="E3717" s="179">
        <v>43591</v>
      </c>
      <c r="F3717" s="34">
        <v>5225</v>
      </c>
      <c r="G3717" s="190">
        <v>8227</v>
      </c>
      <c r="H3717" s="34">
        <v>7117</v>
      </c>
      <c r="I3717" s="34"/>
      <c r="J3717" s="193"/>
      <c r="K3717" s="182" t="s">
        <v>741</v>
      </c>
      <c r="L3717" s="182"/>
      <c r="M3717" s="182"/>
      <c r="N3717" s="182"/>
    </row>
    <row r="3718" spans="1:14" ht="15.75" customHeight="1" x14ac:dyDescent="0.3">
      <c r="A3718" s="34">
        <v>3791</v>
      </c>
      <c r="B3718" s="34">
        <v>213</v>
      </c>
      <c r="C3718" s="34" t="s">
        <v>565</v>
      </c>
      <c r="D3718" s="34">
        <v>14</v>
      </c>
      <c r="E3718" s="179">
        <v>43591</v>
      </c>
      <c r="F3718" s="34">
        <v>5207</v>
      </c>
      <c r="G3718" s="190">
        <v>8812</v>
      </c>
      <c r="H3718" s="34">
        <v>7926</v>
      </c>
      <c r="I3718" s="34"/>
      <c r="J3718" s="193" t="s">
        <v>418</v>
      </c>
      <c r="K3718" s="182" t="s">
        <v>742</v>
      </c>
      <c r="L3718" s="182"/>
      <c r="M3718" s="182"/>
      <c r="N3718" s="182"/>
    </row>
    <row r="3719" spans="1:14" ht="15.75" customHeight="1" x14ac:dyDescent="0.3">
      <c r="A3719" s="34">
        <v>3792</v>
      </c>
      <c r="B3719" s="34">
        <v>214</v>
      </c>
      <c r="C3719" s="34" t="s">
        <v>565</v>
      </c>
      <c r="D3719" s="34">
        <v>14</v>
      </c>
      <c r="E3719" s="179">
        <v>43591</v>
      </c>
      <c r="F3719" s="34">
        <v>5237</v>
      </c>
      <c r="G3719" s="190">
        <v>8341</v>
      </c>
      <c r="H3719" s="34">
        <v>7536</v>
      </c>
      <c r="I3719" s="34"/>
      <c r="J3719" s="193"/>
      <c r="K3719" s="182" t="s">
        <v>742</v>
      </c>
      <c r="L3719" s="182"/>
      <c r="M3719" s="182"/>
      <c r="N3719" s="182"/>
    </row>
    <row r="3720" spans="1:14" ht="15.75" customHeight="1" x14ac:dyDescent="0.3">
      <c r="A3720" s="34">
        <v>3793</v>
      </c>
      <c r="B3720" s="34">
        <v>215</v>
      </c>
      <c r="C3720" s="34" t="s">
        <v>566</v>
      </c>
      <c r="D3720" s="34">
        <v>14</v>
      </c>
      <c r="E3720" s="179">
        <v>43591</v>
      </c>
      <c r="F3720" s="34">
        <v>5148</v>
      </c>
      <c r="G3720" s="190">
        <v>8460</v>
      </c>
      <c r="H3720" s="34">
        <v>7507</v>
      </c>
      <c r="I3720" s="34"/>
      <c r="J3720" s="193" t="s">
        <v>13</v>
      </c>
      <c r="K3720" s="182" t="s">
        <v>742</v>
      </c>
      <c r="L3720" s="182"/>
      <c r="M3720" s="182"/>
      <c r="N3720" s="182"/>
    </row>
    <row r="3721" spans="1:14" ht="15.75" customHeight="1" x14ac:dyDescent="0.3">
      <c r="A3721" s="34">
        <v>3794</v>
      </c>
      <c r="B3721" s="34">
        <v>216</v>
      </c>
      <c r="C3721" s="34" t="s">
        <v>566</v>
      </c>
      <c r="D3721" s="34">
        <v>14</v>
      </c>
      <c r="E3721" s="179">
        <v>43591</v>
      </c>
      <c r="F3721" s="34">
        <v>5240</v>
      </c>
      <c r="G3721" s="190">
        <v>8447</v>
      </c>
      <c r="H3721" s="34">
        <v>7543</v>
      </c>
      <c r="I3721" s="34"/>
      <c r="J3721" s="193"/>
      <c r="K3721" s="182" t="s">
        <v>742</v>
      </c>
      <c r="L3721" s="182"/>
      <c r="M3721" s="182"/>
      <c r="N3721" s="182"/>
    </row>
    <row r="3722" spans="1:14" ht="15.75" customHeight="1" x14ac:dyDescent="0.3">
      <c r="A3722" s="34">
        <v>3795</v>
      </c>
      <c r="B3722" s="34">
        <v>217</v>
      </c>
      <c r="C3722" s="34" t="s">
        <v>569</v>
      </c>
      <c r="D3722" s="34">
        <v>14</v>
      </c>
      <c r="E3722" s="179">
        <v>43591</v>
      </c>
      <c r="F3722" s="34">
        <v>5263</v>
      </c>
      <c r="G3722" s="190">
        <v>9555</v>
      </c>
      <c r="H3722" s="34">
        <v>8068</v>
      </c>
      <c r="I3722" s="34"/>
      <c r="J3722" s="193" t="s">
        <v>377</v>
      </c>
      <c r="K3722" s="182" t="s">
        <v>741</v>
      </c>
      <c r="L3722" s="182"/>
      <c r="M3722" s="182"/>
      <c r="N3722" s="182"/>
    </row>
    <row r="3723" spans="1:14" ht="15.75" customHeight="1" x14ac:dyDescent="0.3">
      <c r="A3723" s="34">
        <v>3796</v>
      </c>
      <c r="B3723" s="34">
        <v>218</v>
      </c>
      <c r="C3723" s="34" t="s">
        <v>569</v>
      </c>
      <c r="D3723" s="34">
        <v>14</v>
      </c>
      <c r="E3723" s="179">
        <v>43591</v>
      </c>
      <c r="F3723" s="34">
        <v>5280</v>
      </c>
      <c r="G3723" s="190">
        <v>9534</v>
      </c>
      <c r="H3723" s="34">
        <v>8053</v>
      </c>
      <c r="I3723" s="34"/>
      <c r="J3723" s="193"/>
      <c r="K3723" s="182" t="s">
        <v>741</v>
      </c>
      <c r="L3723" s="182"/>
      <c r="M3723" s="182"/>
      <c r="N3723" s="182"/>
    </row>
    <row r="3724" spans="1:14" ht="15.75" customHeight="1" x14ac:dyDescent="0.3">
      <c r="A3724" s="34">
        <v>3797</v>
      </c>
      <c r="B3724" s="34">
        <v>219</v>
      </c>
      <c r="C3724" s="34" t="s">
        <v>570</v>
      </c>
      <c r="D3724" s="34">
        <v>14</v>
      </c>
      <c r="E3724" s="179">
        <v>43591</v>
      </c>
      <c r="F3724" s="34">
        <v>5215</v>
      </c>
      <c r="G3724" s="190">
        <v>9011</v>
      </c>
      <c r="H3724" s="34">
        <v>8017</v>
      </c>
      <c r="I3724" s="34"/>
      <c r="J3724" s="193" t="s">
        <v>13</v>
      </c>
      <c r="K3724" s="182" t="s">
        <v>742</v>
      </c>
      <c r="L3724" s="182"/>
      <c r="M3724" s="182"/>
      <c r="N3724" s="182"/>
    </row>
    <row r="3725" spans="1:14" ht="15.75" customHeight="1" x14ac:dyDescent="0.3">
      <c r="A3725" s="34">
        <v>3798</v>
      </c>
      <c r="B3725" s="34">
        <v>220</v>
      </c>
      <c r="C3725" s="34" t="s">
        <v>570</v>
      </c>
      <c r="D3725" s="34">
        <v>14</v>
      </c>
      <c r="E3725" s="179">
        <v>43591</v>
      </c>
      <c r="F3725" s="34">
        <v>5178</v>
      </c>
      <c r="G3725" s="190">
        <v>9122</v>
      </c>
      <c r="H3725" s="34">
        <v>8081</v>
      </c>
      <c r="I3725" s="34"/>
      <c r="J3725" s="193"/>
      <c r="K3725" s="182" t="s">
        <v>742</v>
      </c>
      <c r="L3725" s="182"/>
      <c r="M3725" s="182"/>
      <c r="N3725" s="182"/>
    </row>
    <row r="3726" spans="1:14" ht="15.75" customHeight="1" x14ac:dyDescent="0.3">
      <c r="A3726" s="34">
        <v>3799</v>
      </c>
      <c r="B3726" s="34">
        <v>221</v>
      </c>
      <c r="C3726" s="34" t="s">
        <v>572</v>
      </c>
      <c r="D3726" s="34">
        <v>14</v>
      </c>
      <c r="E3726" s="179">
        <v>43591</v>
      </c>
      <c r="F3726" s="34">
        <v>5187</v>
      </c>
      <c r="G3726" s="190">
        <v>8093</v>
      </c>
      <c r="H3726" s="34">
        <v>7368</v>
      </c>
      <c r="I3726" s="34"/>
      <c r="J3726" s="193" t="s">
        <v>13</v>
      </c>
      <c r="K3726" s="182" t="s">
        <v>741</v>
      </c>
      <c r="L3726" s="182"/>
      <c r="M3726" s="182"/>
      <c r="N3726" s="182"/>
    </row>
    <row r="3727" spans="1:14" ht="15.75" customHeight="1" x14ac:dyDescent="0.3">
      <c r="A3727" s="34">
        <v>3800</v>
      </c>
      <c r="B3727" s="34">
        <v>222</v>
      </c>
      <c r="C3727" s="34" t="s">
        <v>572</v>
      </c>
      <c r="D3727" s="34">
        <v>14</v>
      </c>
      <c r="E3727" s="179">
        <v>43591</v>
      </c>
      <c r="F3727" s="34">
        <v>5216</v>
      </c>
      <c r="G3727" s="190">
        <v>8109</v>
      </c>
      <c r="H3727" s="34">
        <v>7391</v>
      </c>
      <c r="I3727" s="34"/>
      <c r="J3727" s="193"/>
      <c r="K3727" s="182" t="s">
        <v>741</v>
      </c>
      <c r="L3727" s="182"/>
      <c r="M3727" s="182"/>
      <c r="N3727" s="182"/>
    </row>
    <row r="3728" spans="1:14" ht="15.75" customHeight="1" x14ac:dyDescent="0.3">
      <c r="A3728" s="34">
        <v>3801</v>
      </c>
      <c r="B3728" s="34">
        <v>223</v>
      </c>
      <c r="C3728" s="34" t="s">
        <v>574</v>
      </c>
      <c r="D3728" s="34">
        <v>14</v>
      </c>
      <c r="E3728" s="179">
        <v>43591</v>
      </c>
      <c r="F3728" s="34">
        <v>5225</v>
      </c>
      <c r="G3728" s="190">
        <v>8533</v>
      </c>
      <c r="H3728" s="34">
        <v>7212</v>
      </c>
      <c r="I3728" s="34"/>
      <c r="J3728" s="193" t="s">
        <v>377</v>
      </c>
      <c r="K3728" s="182" t="s">
        <v>741</v>
      </c>
      <c r="L3728" s="182"/>
      <c r="M3728" s="182"/>
      <c r="N3728" s="182"/>
    </row>
    <row r="3729" spans="1:14" ht="15.75" customHeight="1" x14ac:dyDescent="0.3">
      <c r="A3729" s="34">
        <v>3802</v>
      </c>
      <c r="B3729" s="34">
        <v>224</v>
      </c>
      <c r="C3729" s="34" t="s">
        <v>574</v>
      </c>
      <c r="D3729" s="34">
        <v>14</v>
      </c>
      <c r="E3729" s="179">
        <v>43591</v>
      </c>
      <c r="F3729" s="34">
        <v>5231</v>
      </c>
      <c r="G3729" s="190">
        <v>9045</v>
      </c>
      <c r="H3729" s="34">
        <v>7478</v>
      </c>
      <c r="I3729" s="34"/>
      <c r="J3729" s="193"/>
      <c r="K3729" s="182" t="s">
        <v>741</v>
      </c>
      <c r="L3729" s="182"/>
      <c r="M3729" s="182"/>
      <c r="N3729" s="182"/>
    </row>
    <row r="3730" spans="1:14" ht="15.75" customHeight="1" x14ac:dyDescent="0.3">
      <c r="A3730" s="34">
        <v>3803</v>
      </c>
      <c r="B3730" s="34">
        <v>225</v>
      </c>
      <c r="C3730" s="34" t="s">
        <v>575</v>
      </c>
      <c r="D3730" s="34">
        <v>14</v>
      </c>
      <c r="E3730" s="179">
        <v>43591</v>
      </c>
      <c r="F3730" s="34">
        <v>5260</v>
      </c>
      <c r="G3730" s="190">
        <v>9267</v>
      </c>
      <c r="H3730" s="34">
        <v>7714</v>
      </c>
      <c r="I3730" s="34"/>
      <c r="J3730" s="193" t="s">
        <v>373</v>
      </c>
      <c r="K3730" s="182" t="s">
        <v>741</v>
      </c>
      <c r="L3730" s="182"/>
      <c r="M3730" s="182"/>
      <c r="N3730" s="182"/>
    </row>
    <row r="3731" spans="1:14" ht="15.75" customHeight="1" x14ac:dyDescent="0.3">
      <c r="A3731" s="34">
        <v>3804</v>
      </c>
      <c r="B3731" s="34">
        <v>226</v>
      </c>
      <c r="C3731" s="34" t="s">
        <v>575</v>
      </c>
      <c r="D3731" s="34">
        <v>14</v>
      </c>
      <c r="E3731" s="179">
        <v>43591</v>
      </c>
      <c r="F3731" s="34">
        <v>5197</v>
      </c>
      <c r="G3731" s="190">
        <v>8706</v>
      </c>
      <c r="H3731" s="34">
        <v>7339</v>
      </c>
      <c r="I3731" s="34"/>
      <c r="J3731" s="193"/>
      <c r="K3731" s="182" t="s">
        <v>741</v>
      </c>
      <c r="L3731" s="182"/>
      <c r="M3731" s="182"/>
      <c r="N3731" s="182"/>
    </row>
    <row r="3732" spans="1:14" ht="15.75" customHeight="1" x14ac:dyDescent="0.3">
      <c r="A3732" s="34">
        <v>3805</v>
      </c>
      <c r="B3732" s="34">
        <v>227</v>
      </c>
      <c r="C3732" s="34" t="s">
        <v>578</v>
      </c>
      <c r="D3732" s="34">
        <v>14</v>
      </c>
      <c r="E3732" s="179">
        <v>43591</v>
      </c>
      <c r="F3732" s="34">
        <v>5247</v>
      </c>
      <c r="G3732" s="190">
        <v>8303</v>
      </c>
      <c r="H3732" s="34">
        <v>7433</v>
      </c>
      <c r="I3732" s="34"/>
      <c r="J3732" s="193" t="s">
        <v>13</v>
      </c>
      <c r="K3732" s="182" t="s">
        <v>742</v>
      </c>
      <c r="L3732" s="182"/>
      <c r="M3732" s="182"/>
      <c r="N3732" s="182"/>
    </row>
    <row r="3733" spans="1:14" ht="15.75" customHeight="1" x14ac:dyDescent="0.3">
      <c r="A3733" s="34">
        <v>3806</v>
      </c>
      <c r="B3733" s="34">
        <v>228</v>
      </c>
      <c r="C3733" s="34" t="s">
        <v>578</v>
      </c>
      <c r="D3733" s="34">
        <v>14</v>
      </c>
      <c r="E3733" s="179">
        <v>43591</v>
      </c>
      <c r="F3733" s="34">
        <v>5238</v>
      </c>
      <c r="G3733" s="190">
        <v>8324</v>
      </c>
      <c r="H3733" s="34">
        <v>7458</v>
      </c>
      <c r="I3733" s="34"/>
      <c r="J3733" s="193"/>
      <c r="K3733" s="182" t="s">
        <v>742</v>
      </c>
      <c r="L3733" s="182"/>
      <c r="M3733" s="182"/>
      <c r="N3733" s="182"/>
    </row>
    <row r="3734" spans="1:14" ht="15.75" customHeight="1" x14ac:dyDescent="0.3">
      <c r="A3734" s="34">
        <v>3807</v>
      </c>
      <c r="B3734" s="34">
        <v>229</v>
      </c>
      <c r="C3734" s="34" t="s">
        <v>584</v>
      </c>
      <c r="D3734" s="34">
        <v>14</v>
      </c>
      <c r="E3734" s="179">
        <v>43591</v>
      </c>
      <c r="F3734" s="34">
        <v>5205</v>
      </c>
      <c r="G3734" s="190">
        <v>9657</v>
      </c>
      <c r="H3734" s="34">
        <v>8468</v>
      </c>
      <c r="I3734" s="34"/>
      <c r="J3734" s="193" t="s">
        <v>13</v>
      </c>
      <c r="K3734" s="182" t="s">
        <v>742</v>
      </c>
      <c r="L3734" s="182"/>
      <c r="M3734" s="182"/>
      <c r="N3734" s="182"/>
    </row>
    <row r="3735" spans="1:14" ht="15.75" customHeight="1" x14ac:dyDescent="0.3">
      <c r="A3735" s="34">
        <v>3808</v>
      </c>
      <c r="B3735" s="34">
        <v>230</v>
      </c>
      <c r="C3735" s="34" t="s">
        <v>584</v>
      </c>
      <c r="D3735" s="34">
        <v>14</v>
      </c>
      <c r="E3735" s="179">
        <v>43591</v>
      </c>
      <c r="F3735" s="34">
        <v>5171</v>
      </c>
      <c r="G3735" s="190">
        <v>10039</v>
      </c>
      <c r="H3735" s="34">
        <v>8738</v>
      </c>
      <c r="I3735" s="34"/>
      <c r="J3735" s="193"/>
      <c r="K3735" s="182" t="s">
        <v>742</v>
      </c>
      <c r="L3735" s="182"/>
      <c r="M3735" s="182"/>
      <c r="N3735" s="182"/>
    </row>
    <row r="3736" spans="1:14" ht="15.75" customHeight="1" x14ac:dyDescent="0.3">
      <c r="A3736" s="34">
        <v>3809</v>
      </c>
      <c r="B3736" s="34">
        <v>231</v>
      </c>
      <c r="C3736" s="34" t="s">
        <v>585</v>
      </c>
      <c r="D3736" s="34">
        <v>14</v>
      </c>
      <c r="E3736" s="179">
        <v>43591</v>
      </c>
      <c r="F3736" s="34">
        <v>5229</v>
      </c>
      <c r="G3736" s="190">
        <v>6943</v>
      </c>
      <c r="H3736" s="34">
        <v>6689</v>
      </c>
      <c r="I3736" s="34"/>
      <c r="J3736" s="193" t="s">
        <v>13</v>
      </c>
      <c r="K3736" s="182" t="s">
        <v>742</v>
      </c>
      <c r="L3736" s="182"/>
      <c r="M3736" s="182"/>
      <c r="N3736" s="182"/>
    </row>
    <row r="3737" spans="1:14" ht="15.75" customHeight="1" x14ac:dyDescent="0.3">
      <c r="A3737" s="34">
        <v>3810</v>
      </c>
      <c r="B3737" s="34">
        <v>232</v>
      </c>
      <c r="C3737" s="34" t="s">
        <v>585</v>
      </c>
      <c r="D3737" s="34">
        <v>14</v>
      </c>
      <c r="E3737" s="179">
        <v>43591</v>
      </c>
      <c r="F3737" s="34">
        <v>5244</v>
      </c>
      <c r="G3737" s="190">
        <v>6831</v>
      </c>
      <c r="H3737" s="34">
        <v>6594</v>
      </c>
      <c r="I3737" s="34"/>
      <c r="J3737" s="193"/>
      <c r="K3737" s="182" t="s">
        <v>742</v>
      </c>
      <c r="L3737" s="182"/>
      <c r="M3737" s="182"/>
      <c r="N3737" s="182"/>
    </row>
    <row r="3738" spans="1:14" ht="15.75" customHeight="1" x14ac:dyDescent="0.3">
      <c r="A3738" s="34">
        <v>3811</v>
      </c>
      <c r="B3738" s="34">
        <v>233</v>
      </c>
      <c r="C3738" s="34" t="s">
        <v>588</v>
      </c>
      <c r="D3738" s="34">
        <v>14</v>
      </c>
      <c r="E3738" s="179">
        <v>43591</v>
      </c>
      <c r="F3738" s="34">
        <v>5213</v>
      </c>
      <c r="G3738" s="190">
        <v>8353</v>
      </c>
      <c r="H3738" s="34">
        <v>7704</v>
      </c>
      <c r="I3738" s="34"/>
      <c r="J3738" s="193" t="s">
        <v>13</v>
      </c>
      <c r="K3738" s="182" t="s">
        <v>741</v>
      </c>
      <c r="L3738" s="182"/>
      <c r="M3738" s="182"/>
      <c r="N3738" s="182"/>
    </row>
    <row r="3739" spans="1:14" ht="15.75" customHeight="1" x14ac:dyDescent="0.3">
      <c r="A3739" s="34">
        <v>3812</v>
      </c>
      <c r="B3739" s="34">
        <v>234</v>
      </c>
      <c r="C3739" s="34" t="s">
        <v>588</v>
      </c>
      <c r="D3739" s="34">
        <v>14</v>
      </c>
      <c r="E3739" s="179">
        <v>43591</v>
      </c>
      <c r="F3739" s="34">
        <v>5254</v>
      </c>
      <c r="G3739" s="190">
        <v>8314</v>
      </c>
      <c r="H3739" s="34">
        <v>7677</v>
      </c>
      <c r="I3739" s="34"/>
      <c r="J3739" s="193"/>
      <c r="K3739" s="182" t="s">
        <v>741</v>
      </c>
      <c r="L3739" s="182"/>
      <c r="M3739" s="182"/>
      <c r="N3739" s="182"/>
    </row>
    <row r="3740" spans="1:14" ht="15.75" customHeight="1" x14ac:dyDescent="0.3">
      <c r="A3740" s="34">
        <v>3813</v>
      </c>
      <c r="B3740" s="34">
        <v>235</v>
      </c>
      <c r="C3740" s="34" t="s">
        <v>591</v>
      </c>
      <c r="D3740" s="34">
        <v>14</v>
      </c>
      <c r="E3740" s="179">
        <v>43591</v>
      </c>
      <c r="F3740" s="34">
        <v>5230</v>
      </c>
      <c r="G3740" s="190">
        <v>8468</v>
      </c>
      <c r="H3740" s="34">
        <v>7219</v>
      </c>
      <c r="I3740" s="34"/>
      <c r="J3740" s="193" t="s">
        <v>373</v>
      </c>
      <c r="K3740" s="182" t="s">
        <v>741</v>
      </c>
      <c r="L3740" s="182"/>
      <c r="M3740" s="182"/>
      <c r="N3740" s="182"/>
    </row>
    <row r="3741" spans="1:14" ht="15.75" customHeight="1" x14ac:dyDescent="0.3">
      <c r="A3741" s="34">
        <v>3814</v>
      </c>
      <c r="B3741" s="34">
        <v>236</v>
      </c>
      <c r="C3741" s="34" t="s">
        <v>591</v>
      </c>
      <c r="D3741" s="34">
        <v>14</v>
      </c>
      <c r="E3741" s="179">
        <v>43591</v>
      </c>
      <c r="F3741" s="34">
        <v>5241</v>
      </c>
      <c r="G3741" s="190">
        <v>8426</v>
      </c>
      <c r="H3741" s="34">
        <v>7187</v>
      </c>
      <c r="I3741" s="34"/>
      <c r="J3741" s="193"/>
      <c r="K3741" s="182" t="s">
        <v>741</v>
      </c>
      <c r="L3741" s="182"/>
      <c r="M3741" s="182"/>
      <c r="N3741" s="182"/>
    </row>
    <row r="3742" spans="1:14" ht="15.75" customHeight="1" x14ac:dyDescent="0.3">
      <c r="A3742" s="34">
        <v>3815</v>
      </c>
      <c r="B3742" s="34">
        <v>237</v>
      </c>
      <c r="C3742" s="34" t="s">
        <v>595</v>
      </c>
      <c r="D3742" s="34">
        <v>14</v>
      </c>
      <c r="E3742" s="179">
        <v>43591</v>
      </c>
      <c r="F3742" s="34">
        <v>5218</v>
      </c>
      <c r="G3742" s="190">
        <v>9390</v>
      </c>
      <c r="H3742" s="34">
        <v>7881</v>
      </c>
      <c r="I3742" s="34"/>
      <c r="J3742" s="193" t="s">
        <v>373</v>
      </c>
      <c r="K3742" s="182" t="s">
        <v>741</v>
      </c>
      <c r="L3742" s="182"/>
      <c r="M3742" s="182"/>
      <c r="N3742" s="182"/>
    </row>
    <row r="3743" spans="1:14" ht="15.75" customHeight="1" x14ac:dyDescent="0.3">
      <c r="A3743" s="34">
        <v>3816</v>
      </c>
      <c r="B3743" s="34">
        <v>238</v>
      </c>
      <c r="C3743" s="34" t="s">
        <v>595</v>
      </c>
      <c r="D3743" s="34">
        <v>14</v>
      </c>
      <c r="E3743" s="179">
        <v>43591</v>
      </c>
      <c r="F3743" s="34">
        <v>5217</v>
      </c>
      <c r="G3743" s="190">
        <v>9341</v>
      </c>
      <c r="H3743" s="34">
        <v>7861</v>
      </c>
      <c r="I3743" s="34"/>
      <c r="J3743" s="193"/>
      <c r="K3743" s="182" t="s">
        <v>741</v>
      </c>
      <c r="L3743" s="182"/>
      <c r="M3743" s="182"/>
      <c r="N3743" s="182"/>
    </row>
    <row r="3744" spans="1:14" ht="15.75" customHeight="1" x14ac:dyDescent="0.3">
      <c r="A3744" s="34">
        <v>3817</v>
      </c>
      <c r="B3744" s="34">
        <v>239</v>
      </c>
      <c r="C3744" s="34" t="s">
        <v>596</v>
      </c>
      <c r="D3744" s="34">
        <v>14</v>
      </c>
      <c r="E3744" s="179">
        <v>43591</v>
      </c>
      <c r="F3744" s="34">
        <v>5249</v>
      </c>
      <c r="G3744" s="190">
        <v>9171</v>
      </c>
      <c r="H3744" s="34">
        <v>7963</v>
      </c>
      <c r="I3744" s="34"/>
      <c r="J3744" s="193" t="s">
        <v>13</v>
      </c>
      <c r="K3744" s="182" t="s">
        <v>742</v>
      </c>
      <c r="L3744" s="182"/>
      <c r="M3744" s="182"/>
      <c r="N3744" s="182"/>
    </row>
    <row r="3745" spans="1:14" ht="15.75" customHeight="1" x14ac:dyDescent="0.3">
      <c r="A3745" s="34">
        <v>3818</v>
      </c>
      <c r="B3745" s="34">
        <v>240</v>
      </c>
      <c r="C3745" s="34" t="s">
        <v>596</v>
      </c>
      <c r="D3745" s="34">
        <v>14</v>
      </c>
      <c r="E3745" s="179">
        <v>43591</v>
      </c>
      <c r="F3745" s="34">
        <v>5262</v>
      </c>
      <c r="G3745" s="190">
        <v>9070</v>
      </c>
      <c r="H3745" s="34">
        <v>7923</v>
      </c>
      <c r="I3745" s="34"/>
      <c r="J3745" s="193"/>
      <c r="K3745" s="182" t="s">
        <v>742</v>
      </c>
      <c r="L3745" s="182"/>
      <c r="M3745" s="182"/>
      <c r="N3745" s="182"/>
    </row>
    <row r="3746" spans="1:14" ht="15.75" customHeight="1" x14ac:dyDescent="0.3">
      <c r="A3746" s="34">
        <v>3819</v>
      </c>
      <c r="B3746" s="34">
        <v>241</v>
      </c>
      <c r="C3746" s="34" t="s">
        <v>597</v>
      </c>
      <c r="D3746" s="34">
        <v>14</v>
      </c>
      <c r="E3746" s="179">
        <v>43591</v>
      </c>
      <c r="F3746" s="34">
        <v>5180</v>
      </c>
      <c r="G3746" s="190">
        <v>8794</v>
      </c>
      <c r="H3746" s="34">
        <v>7498</v>
      </c>
      <c r="I3746" s="34"/>
      <c r="J3746" s="193" t="s">
        <v>377</v>
      </c>
      <c r="K3746" s="182" t="s">
        <v>741</v>
      </c>
      <c r="L3746" s="182"/>
      <c r="M3746" s="182"/>
      <c r="N3746" s="182"/>
    </row>
    <row r="3747" spans="1:14" ht="15.75" customHeight="1" x14ac:dyDescent="0.3">
      <c r="A3747" s="34">
        <v>3820</v>
      </c>
      <c r="B3747" s="34">
        <v>242</v>
      </c>
      <c r="C3747" s="34" t="s">
        <v>597</v>
      </c>
      <c r="D3747" s="34">
        <v>14</v>
      </c>
      <c r="E3747" s="179">
        <v>43591</v>
      </c>
      <c r="F3747" s="34">
        <v>5268</v>
      </c>
      <c r="G3747" s="190">
        <v>8501</v>
      </c>
      <c r="H3747" s="34">
        <v>7337</v>
      </c>
      <c r="I3747" s="34"/>
      <c r="J3747" s="193"/>
      <c r="K3747" s="182" t="s">
        <v>741</v>
      </c>
      <c r="L3747" s="182"/>
      <c r="M3747" s="182"/>
      <c r="N3747" s="182"/>
    </row>
    <row r="3748" spans="1:14" ht="15.75" customHeight="1" x14ac:dyDescent="0.3">
      <c r="A3748" s="34">
        <v>3821</v>
      </c>
      <c r="B3748" s="34">
        <v>243</v>
      </c>
      <c r="C3748" s="34" t="s">
        <v>600</v>
      </c>
      <c r="D3748" s="34">
        <v>14</v>
      </c>
      <c r="E3748" s="179">
        <v>43591</v>
      </c>
      <c r="F3748" s="34">
        <v>5234</v>
      </c>
      <c r="G3748" s="190">
        <v>9360</v>
      </c>
      <c r="H3748" s="34">
        <v>8351</v>
      </c>
      <c r="I3748" s="34"/>
      <c r="J3748" s="193" t="s">
        <v>13</v>
      </c>
      <c r="K3748" s="182" t="s">
        <v>744</v>
      </c>
      <c r="L3748" s="182"/>
      <c r="M3748" s="182"/>
      <c r="N3748" s="182"/>
    </row>
    <row r="3749" spans="1:14" ht="15.75" customHeight="1" x14ac:dyDescent="0.3">
      <c r="A3749" s="34">
        <v>3822</v>
      </c>
      <c r="B3749" s="34">
        <v>244</v>
      </c>
      <c r="C3749" s="34" t="s">
        <v>600</v>
      </c>
      <c r="D3749" s="34">
        <v>14</v>
      </c>
      <c r="E3749" s="179">
        <v>43591</v>
      </c>
      <c r="F3749" s="34">
        <v>5243</v>
      </c>
      <c r="G3749" s="190">
        <v>9161</v>
      </c>
      <c r="H3749" s="34">
        <v>8187</v>
      </c>
      <c r="I3749" s="34"/>
      <c r="J3749" s="193"/>
      <c r="K3749" s="182" t="s">
        <v>744</v>
      </c>
      <c r="L3749" s="182"/>
      <c r="M3749" s="182"/>
      <c r="N3749" s="182"/>
    </row>
    <row r="3750" spans="1:14" ht="15.75" customHeight="1" x14ac:dyDescent="0.3">
      <c r="A3750" s="34">
        <v>3823</v>
      </c>
      <c r="B3750" s="34">
        <v>245</v>
      </c>
      <c r="C3750" s="34" t="s">
        <v>601</v>
      </c>
      <c r="D3750" s="34">
        <v>14</v>
      </c>
      <c r="E3750" s="179">
        <v>43591</v>
      </c>
      <c r="F3750" s="34">
        <v>5235</v>
      </c>
      <c r="G3750" s="190">
        <v>8662</v>
      </c>
      <c r="H3750" s="34">
        <v>7420</v>
      </c>
      <c r="I3750" s="34"/>
      <c r="J3750" s="193" t="s">
        <v>377</v>
      </c>
      <c r="K3750" s="182" t="s">
        <v>741</v>
      </c>
      <c r="L3750" s="182"/>
      <c r="M3750" s="182"/>
      <c r="N3750" s="182"/>
    </row>
    <row r="3751" spans="1:14" ht="15.75" customHeight="1" x14ac:dyDescent="0.3">
      <c r="A3751" s="34">
        <v>3824</v>
      </c>
      <c r="B3751" s="34">
        <v>246</v>
      </c>
      <c r="C3751" s="34" t="s">
        <v>601</v>
      </c>
      <c r="D3751" s="34">
        <v>14</v>
      </c>
      <c r="E3751" s="179">
        <v>43591</v>
      </c>
      <c r="F3751" s="34">
        <v>5309</v>
      </c>
      <c r="G3751" s="190">
        <v>8969</v>
      </c>
      <c r="H3751" s="34">
        <v>7621</v>
      </c>
      <c r="I3751" s="34"/>
      <c r="J3751" s="193"/>
      <c r="K3751" s="182" t="s">
        <v>741</v>
      </c>
      <c r="L3751" s="182"/>
      <c r="M3751" s="182"/>
      <c r="N3751" s="182"/>
    </row>
    <row r="3752" spans="1:14" ht="15.75" customHeight="1" x14ac:dyDescent="0.3">
      <c r="A3752" s="34">
        <v>3825</v>
      </c>
      <c r="B3752" s="34">
        <v>247</v>
      </c>
      <c r="C3752" s="34" t="s">
        <v>607</v>
      </c>
      <c r="D3752" s="34">
        <v>14</v>
      </c>
      <c r="E3752" s="179">
        <v>43591</v>
      </c>
      <c r="F3752" s="34">
        <v>5282</v>
      </c>
      <c r="G3752" s="190">
        <v>7949</v>
      </c>
      <c r="H3752" s="34">
        <v>7164</v>
      </c>
      <c r="I3752" s="34"/>
      <c r="J3752" s="193" t="s">
        <v>405</v>
      </c>
      <c r="K3752" s="182" t="s">
        <v>741</v>
      </c>
      <c r="L3752" s="182"/>
      <c r="M3752" s="182"/>
      <c r="N3752" s="182"/>
    </row>
    <row r="3753" spans="1:14" ht="15.75" customHeight="1" x14ac:dyDescent="0.3">
      <c r="A3753" s="34">
        <v>3826</v>
      </c>
      <c r="B3753" s="34">
        <v>248</v>
      </c>
      <c r="C3753" s="34" t="s">
        <v>607</v>
      </c>
      <c r="D3753" s="34">
        <v>14</v>
      </c>
      <c r="E3753" s="179">
        <v>43591</v>
      </c>
      <c r="F3753" s="34">
        <v>5224</v>
      </c>
      <c r="G3753" s="190">
        <v>7729</v>
      </c>
      <c r="H3753" s="34"/>
      <c r="I3753" s="34"/>
      <c r="J3753" s="193"/>
      <c r="K3753" s="182" t="s">
        <v>741</v>
      </c>
      <c r="L3753" s="182"/>
      <c r="M3753" s="182"/>
      <c r="N3753" s="182"/>
    </row>
    <row r="3754" spans="1:14" ht="15.75" customHeight="1" x14ac:dyDescent="0.3">
      <c r="A3754" s="34">
        <v>3827</v>
      </c>
      <c r="B3754" s="34">
        <v>249</v>
      </c>
      <c r="C3754" s="34" t="s">
        <v>608</v>
      </c>
      <c r="D3754" s="34">
        <v>14</v>
      </c>
      <c r="E3754" s="179">
        <v>43591</v>
      </c>
      <c r="F3754" s="34">
        <v>5178</v>
      </c>
      <c r="G3754" s="190">
        <v>7560</v>
      </c>
      <c r="H3754" s="34">
        <v>6857</v>
      </c>
      <c r="I3754" s="34"/>
      <c r="J3754" s="193" t="s">
        <v>474</v>
      </c>
      <c r="K3754" s="182" t="s">
        <v>741</v>
      </c>
      <c r="L3754" s="182"/>
      <c r="M3754" s="182"/>
      <c r="N3754" s="182"/>
    </row>
    <row r="3755" spans="1:14" ht="15.75" customHeight="1" x14ac:dyDescent="0.3">
      <c r="A3755" s="34">
        <v>3828</v>
      </c>
      <c r="B3755" s="34">
        <v>250</v>
      </c>
      <c r="C3755" s="34" t="s">
        <v>608</v>
      </c>
      <c r="D3755" s="34">
        <v>14</v>
      </c>
      <c r="E3755" s="179">
        <v>43591</v>
      </c>
      <c r="F3755" s="34">
        <v>5274</v>
      </c>
      <c r="G3755" s="190">
        <v>7525</v>
      </c>
      <c r="H3755" s="34">
        <v>6861</v>
      </c>
      <c r="I3755" s="34"/>
      <c r="J3755" s="193"/>
      <c r="K3755" s="182" t="s">
        <v>741</v>
      </c>
      <c r="L3755" s="182"/>
      <c r="M3755" s="182"/>
      <c r="N3755" s="182"/>
    </row>
    <row r="3756" spans="1:14" ht="15.75" customHeight="1" x14ac:dyDescent="0.3">
      <c r="A3756" s="34">
        <v>3829</v>
      </c>
      <c r="B3756" s="34">
        <v>251</v>
      </c>
      <c r="C3756" s="34" t="s">
        <v>615</v>
      </c>
      <c r="D3756" s="34">
        <v>14</v>
      </c>
      <c r="E3756" s="179">
        <v>43591</v>
      </c>
      <c r="F3756" s="34">
        <v>5258</v>
      </c>
      <c r="G3756" s="190">
        <v>9769</v>
      </c>
      <c r="H3756" s="34">
        <v>8084</v>
      </c>
      <c r="I3756" s="34"/>
      <c r="J3756" s="193" t="s">
        <v>373</v>
      </c>
      <c r="K3756" s="182" t="s">
        <v>741</v>
      </c>
      <c r="L3756" s="182"/>
      <c r="M3756" s="182"/>
      <c r="N3756" s="182"/>
    </row>
    <row r="3757" spans="1:14" ht="15.75" customHeight="1" x14ac:dyDescent="0.3">
      <c r="A3757" s="34">
        <v>3830</v>
      </c>
      <c r="B3757" s="34">
        <v>252</v>
      </c>
      <c r="C3757" s="34" t="s">
        <v>615</v>
      </c>
      <c r="D3757" s="34">
        <v>14</v>
      </c>
      <c r="E3757" s="179">
        <v>43591</v>
      </c>
      <c r="F3757" s="34">
        <v>5296</v>
      </c>
      <c r="G3757" s="190">
        <v>9817</v>
      </c>
      <c r="H3757" s="34">
        <v>8158</v>
      </c>
      <c r="I3757" s="34"/>
      <c r="J3757" s="193"/>
      <c r="K3757" s="182" t="s">
        <v>741</v>
      </c>
      <c r="L3757" s="182"/>
      <c r="M3757" s="182"/>
      <c r="N3757" s="182"/>
    </row>
    <row r="3758" spans="1:14" ht="15.75" customHeight="1" x14ac:dyDescent="0.3">
      <c r="A3758" s="34">
        <v>3831</v>
      </c>
      <c r="B3758" s="34">
        <v>253</v>
      </c>
      <c r="C3758" s="34" t="s">
        <v>617</v>
      </c>
      <c r="D3758" s="34">
        <v>14</v>
      </c>
      <c r="E3758" s="179">
        <v>43591</v>
      </c>
      <c r="F3758" s="34">
        <v>5257</v>
      </c>
      <c r="G3758" s="190">
        <v>10903</v>
      </c>
      <c r="H3758" s="34">
        <v>8655</v>
      </c>
      <c r="I3758" s="34"/>
      <c r="J3758" s="193" t="s">
        <v>377</v>
      </c>
      <c r="K3758" s="182" t="s">
        <v>741</v>
      </c>
      <c r="L3758" s="182"/>
      <c r="M3758" s="182"/>
      <c r="N3758" s="182"/>
    </row>
    <row r="3759" spans="1:14" ht="15.75" customHeight="1" x14ac:dyDescent="0.3">
      <c r="A3759" s="34">
        <v>3832</v>
      </c>
      <c r="B3759" s="34">
        <v>254</v>
      </c>
      <c r="C3759" s="34" t="s">
        <v>617</v>
      </c>
      <c r="D3759" s="34">
        <v>14</v>
      </c>
      <c r="E3759" s="179">
        <v>43591</v>
      </c>
      <c r="F3759" s="34">
        <v>5257</v>
      </c>
      <c r="G3759" s="190">
        <v>10846</v>
      </c>
      <c r="H3759" s="34">
        <v>8737</v>
      </c>
      <c r="I3759" s="34"/>
      <c r="J3759" s="193"/>
      <c r="K3759" s="182" t="s">
        <v>741</v>
      </c>
      <c r="L3759" s="182"/>
      <c r="M3759" s="182"/>
      <c r="N3759" s="182"/>
    </row>
    <row r="3760" spans="1:14" ht="15.75" customHeight="1" x14ac:dyDescent="0.3">
      <c r="A3760" s="34">
        <v>3833</v>
      </c>
      <c r="B3760" s="34">
        <v>255</v>
      </c>
      <c r="C3760" s="34" t="s">
        <v>618</v>
      </c>
      <c r="D3760" s="34">
        <v>14</v>
      </c>
      <c r="E3760" s="179">
        <v>43591</v>
      </c>
      <c r="F3760" s="34">
        <v>5260</v>
      </c>
      <c r="G3760" s="190">
        <v>7455</v>
      </c>
      <c r="H3760" s="34">
        <v>7080</v>
      </c>
      <c r="I3760" s="34"/>
      <c r="J3760" s="193" t="s">
        <v>13</v>
      </c>
      <c r="K3760" s="182" t="s">
        <v>744</v>
      </c>
      <c r="L3760" s="182" t="s">
        <v>713</v>
      </c>
      <c r="M3760" s="182"/>
      <c r="N3760" s="182"/>
    </row>
    <row r="3761" spans="1:14" ht="15.75" customHeight="1" x14ac:dyDescent="0.3">
      <c r="A3761" s="34">
        <v>3834</v>
      </c>
      <c r="B3761" s="34">
        <v>256</v>
      </c>
      <c r="C3761" s="34" t="s">
        <v>618</v>
      </c>
      <c r="D3761" s="34">
        <v>14</v>
      </c>
      <c r="E3761" s="179">
        <v>43591</v>
      </c>
      <c r="F3761" s="34">
        <v>5193</v>
      </c>
      <c r="G3761" s="190">
        <v>7437</v>
      </c>
      <c r="H3761" s="34">
        <v>7040</v>
      </c>
      <c r="I3761" s="34"/>
      <c r="J3761" s="193"/>
      <c r="K3761" s="182" t="s">
        <v>744</v>
      </c>
      <c r="L3761" s="182"/>
      <c r="M3761" s="182"/>
      <c r="N3761" s="182"/>
    </row>
    <row r="3762" spans="1:14" ht="15.75" customHeight="1" x14ac:dyDescent="0.3">
      <c r="A3762" s="34">
        <v>3835</v>
      </c>
      <c r="B3762" s="34">
        <v>257</v>
      </c>
      <c r="C3762" s="34" t="s">
        <v>623</v>
      </c>
      <c r="D3762" s="34">
        <v>14</v>
      </c>
      <c r="E3762" s="179">
        <v>43591</v>
      </c>
      <c r="F3762" s="34">
        <v>5226</v>
      </c>
      <c r="G3762" s="190">
        <v>8943</v>
      </c>
      <c r="H3762" s="34">
        <v>7423</v>
      </c>
      <c r="I3762" s="34"/>
      <c r="J3762" s="193" t="s">
        <v>373</v>
      </c>
      <c r="K3762" s="182" t="s">
        <v>741</v>
      </c>
      <c r="L3762" s="182"/>
      <c r="M3762" s="182"/>
      <c r="N3762" s="182"/>
    </row>
    <row r="3763" spans="1:14" ht="15.75" customHeight="1" x14ac:dyDescent="0.3">
      <c r="A3763" s="34">
        <v>3836</v>
      </c>
      <c r="B3763" s="34">
        <v>258</v>
      </c>
      <c r="C3763" s="34" t="s">
        <v>623</v>
      </c>
      <c r="D3763" s="34">
        <v>14</v>
      </c>
      <c r="E3763" s="179">
        <v>43591</v>
      </c>
      <c r="F3763" s="34">
        <v>5266</v>
      </c>
      <c r="G3763" s="190">
        <v>8860</v>
      </c>
      <c r="H3763" s="34">
        <v>7398</v>
      </c>
      <c r="I3763" s="34"/>
      <c r="J3763" s="193"/>
      <c r="K3763" s="182" t="s">
        <v>741</v>
      </c>
      <c r="L3763" s="182"/>
      <c r="M3763" s="182"/>
      <c r="N3763" s="182"/>
    </row>
    <row r="3764" spans="1:14" ht="15.75" customHeight="1" x14ac:dyDescent="0.3">
      <c r="A3764" s="34">
        <v>3837</v>
      </c>
      <c r="B3764" s="34">
        <v>259</v>
      </c>
      <c r="C3764" s="34" t="s">
        <v>624</v>
      </c>
      <c r="D3764" s="34">
        <v>14</v>
      </c>
      <c r="E3764" s="179">
        <v>43591</v>
      </c>
      <c r="F3764" s="34">
        <v>5198</v>
      </c>
      <c r="G3764" s="190">
        <v>7835</v>
      </c>
      <c r="H3764" s="34">
        <v>7208</v>
      </c>
      <c r="I3764" s="34"/>
      <c r="J3764" s="193" t="s">
        <v>474</v>
      </c>
      <c r="K3764" s="182" t="s">
        <v>741</v>
      </c>
      <c r="L3764" s="182"/>
      <c r="M3764" s="182"/>
      <c r="N3764" s="182"/>
    </row>
    <row r="3765" spans="1:14" ht="15.75" customHeight="1" x14ac:dyDescent="0.3">
      <c r="A3765" s="34">
        <v>3838</v>
      </c>
      <c r="B3765" s="34">
        <v>260</v>
      </c>
      <c r="C3765" s="34" t="s">
        <v>624</v>
      </c>
      <c r="D3765" s="34">
        <v>14</v>
      </c>
      <c r="E3765" s="179">
        <v>43591</v>
      </c>
      <c r="F3765" s="34">
        <v>5247</v>
      </c>
      <c r="G3765" s="190">
        <v>8094</v>
      </c>
      <c r="H3765" s="34">
        <v>7403</v>
      </c>
      <c r="I3765" s="34"/>
      <c r="J3765" s="193"/>
      <c r="K3765" s="182" t="s">
        <v>741</v>
      </c>
      <c r="L3765" s="182"/>
      <c r="M3765" s="182"/>
      <c r="N3765" s="182"/>
    </row>
    <row r="3766" spans="1:14" ht="15.75" customHeight="1" x14ac:dyDescent="0.3">
      <c r="A3766" s="34">
        <v>3839</v>
      </c>
      <c r="B3766" s="34">
        <v>261</v>
      </c>
      <c r="C3766" s="34" t="s">
        <v>626</v>
      </c>
      <c r="D3766" s="34">
        <v>14</v>
      </c>
      <c r="E3766" s="179">
        <v>43591</v>
      </c>
      <c r="F3766" s="34">
        <v>5229</v>
      </c>
      <c r="G3766" s="190">
        <v>8175</v>
      </c>
      <c r="H3766" s="34">
        <v>7433</v>
      </c>
      <c r="I3766" s="34"/>
      <c r="J3766" s="193" t="s">
        <v>405</v>
      </c>
      <c r="K3766" s="182" t="s">
        <v>742</v>
      </c>
      <c r="L3766" s="182"/>
      <c r="M3766" s="182"/>
      <c r="N3766" s="182"/>
    </row>
    <row r="3767" spans="1:14" ht="15.75" customHeight="1" x14ac:dyDescent="0.3">
      <c r="A3767" s="34">
        <v>3840</v>
      </c>
      <c r="B3767" s="34">
        <v>262</v>
      </c>
      <c r="C3767" s="34" t="s">
        <v>626</v>
      </c>
      <c r="D3767" s="34">
        <v>14</v>
      </c>
      <c r="E3767" s="179">
        <v>43591</v>
      </c>
      <c r="F3767" s="34">
        <v>5194</v>
      </c>
      <c r="G3767" s="190">
        <v>8269</v>
      </c>
      <c r="H3767" s="34">
        <v>7484</v>
      </c>
      <c r="I3767" s="34"/>
      <c r="J3767" s="193"/>
      <c r="K3767" s="182" t="s">
        <v>742</v>
      </c>
      <c r="L3767" s="182"/>
      <c r="M3767" s="182"/>
      <c r="N3767" s="182"/>
    </row>
    <row r="3768" spans="1:14" ht="15.75" customHeight="1" x14ac:dyDescent="0.3">
      <c r="A3768" s="34">
        <v>3841</v>
      </c>
      <c r="B3768" s="34">
        <v>263</v>
      </c>
      <c r="C3768" s="34" t="s">
        <v>628</v>
      </c>
      <c r="D3768" s="34">
        <v>14</v>
      </c>
      <c r="E3768" s="179">
        <v>43591</v>
      </c>
      <c r="F3768" s="34">
        <v>5258</v>
      </c>
      <c r="G3768" s="190">
        <v>8306</v>
      </c>
      <c r="H3768" s="34">
        <v>7493</v>
      </c>
      <c r="I3768" s="34"/>
      <c r="J3768" s="193" t="s">
        <v>407</v>
      </c>
      <c r="K3768" s="182" t="s">
        <v>741</v>
      </c>
      <c r="L3768" s="182"/>
      <c r="M3768" s="182"/>
      <c r="N3768" s="182"/>
    </row>
    <row r="3769" spans="1:14" ht="15.75" customHeight="1" x14ac:dyDescent="0.3">
      <c r="A3769" s="34">
        <v>3842</v>
      </c>
      <c r="B3769" s="34">
        <v>264</v>
      </c>
      <c r="C3769" s="34" t="s">
        <v>628</v>
      </c>
      <c r="D3769" s="34">
        <v>14</v>
      </c>
      <c r="E3769" s="179">
        <v>43591</v>
      </c>
      <c r="F3769" s="34">
        <v>5312</v>
      </c>
      <c r="G3769" s="190">
        <v>8644</v>
      </c>
      <c r="H3769" s="34">
        <v>7694</v>
      </c>
      <c r="I3769" s="34"/>
      <c r="J3769" s="193"/>
      <c r="K3769" s="182" t="s">
        <v>741</v>
      </c>
      <c r="L3769" s="182"/>
      <c r="M3769" s="182"/>
      <c r="N3769" s="182"/>
    </row>
    <row r="3770" spans="1:14" ht="15.75" customHeight="1" x14ac:dyDescent="0.3">
      <c r="A3770" s="34">
        <v>3843</v>
      </c>
      <c r="B3770" s="34">
        <v>265</v>
      </c>
      <c r="C3770" s="34" t="s">
        <v>630</v>
      </c>
      <c r="D3770" s="34">
        <v>14</v>
      </c>
      <c r="E3770" s="179">
        <v>43591</v>
      </c>
      <c r="F3770" s="34">
        <v>5235</v>
      </c>
      <c r="G3770" s="190">
        <v>7864</v>
      </c>
      <c r="H3770" s="34">
        <v>7050</v>
      </c>
      <c r="I3770" s="34"/>
      <c r="J3770" s="193" t="s">
        <v>631</v>
      </c>
      <c r="K3770" s="182" t="s">
        <v>741</v>
      </c>
      <c r="L3770" s="182"/>
      <c r="M3770" s="182"/>
      <c r="N3770" s="182"/>
    </row>
    <row r="3771" spans="1:14" ht="15.75" customHeight="1" x14ac:dyDescent="0.3">
      <c r="A3771" s="34">
        <v>3844</v>
      </c>
      <c r="B3771" s="34">
        <v>266</v>
      </c>
      <c r="C3771" s="34" t="s">
        <v>630</v>
      </c>
      <c r="D3771" s="34">
        <v>14</v>
      </c>
      <c r="E3771" s="179">
        <v>43591</v>
      </c>
      <c r="F3771" s="34">
        <v>5209</v>
      </c>
      <c r="G3771" s="190">
        <v>7911</v>
      </c>
      <c r="H3771" s="34">
        <v>7071</v>
      </c>
      <c r="I3771" s="34"/>
      <c r="J3771" s="193"/>
      <c r="K3771" s="182" t="s">
        <v>741</v>
      </c>
      <c r="L3771" s="182"/>
      <c r="M3771" s="182"/>
      <c r="N3771" s="182"/>
    </row>
    <row r="3772" spans="1:14" ht="15.75" customHeight="1" x14ac:dyDescent="0.3">
      <c r="A3772" s="34">
        <v>3845</v>
      </c>
      <c r="B3772" s="34">
        <v>267</v>
      </c>
      <c r="C3772" s="34" t="s">
        <v>633</v>
      </c>
      <c r="D3772" s="34">
        <v>14</v>
      </c>
      <c r="E3772" s="179">
        <v>43591</v>
      </c>
      <c r="F3772" s="34">
        <v>5263</v>
      </c>
      <c r="G3772" s="190">
        <v>8855</v>
      </c>
      <c r="H3772" s="34">
        <v>7667</v>
      </c>
      <c r="I3772" s="34"/>
      <c r="J3772" s="193" t="s">
        <v>377</v>
      </c>
      <c r="K3772" s="182" t="s">
        <v>741</v>
      </c>
      <c r="L3772" s="182"/>
      <c r="M3772" s="182"/>
      <c r="N3772" s="182"/>
    </row>
    <row r="3773" spans="1:14" ht="15.75" customHeight="1" x14ac:dyDescent="0.3">
      <c r="A3773" s="34">
        <v>3846</v>
      </c>
      <c r="B3773" s="34">
        <v>268</v>
      </c>
      <c r="C3773" s="34" t="s">
        <v>633</v>
      </c>
      <c r="D3773" s="34">
        <v>14</v>
      </c>
      <c r="E3773" s="179">
        <v>43591</v>
      </c>
      <c r="F3773" s="34">
        <v>5219</v>
      </c>
      <c r="G3773" s="190">
        <v>8754</v>
      </c>
      <c r="H3773" s="34">
        <v>7583</v>
      </c>
      <c r="I3773" s="34"/>
      <c r="J3773" s="193"/>
      <c r="K3773" s="182" t="s">
        <v>741</v>
      </c>
      <c r="L3773" s="182"/>
      <c r="M3773" s="182"/>
      <c r="N3773" s="182"/>
    </row>
    <row r="3774" spans="1:14" ht="15.75" customHeight="1" x14ac:dyDescent="0.3">
      <c r="A3774" s="34">
        <v>3847</v>
      </c>
      <c r="B3774" s="34">
        <v>269</v>
      </c>
      <c r="C3774" s="34" t="s">
        <v>635</v>
      </c>
      <c r="D3774" s="34">
        <v>14</v>
      </c>
      <c r="E3774" s="179">
        <v>43591</v>
      </c>
      <c r="F3774" s="34">
        <v>5241</v>
      </c>
      <c r="G3774" s="190">
        <v>7150</v>
      </c>
      <c r="H3774" s="34">
        <v>6715</v>
      </c>
      <c r="I3774" s="34"/>
      <c r="J3774" s="193" t="s">
        <v>13</v>
      </c>
      <c r="K3774" s="182" t="s">
        <v>742</v>
      </c>
      <c r="L3774" s="182"/>
      <c r="M3774" s="182"/>
      <c r="N3774" s="182"/>
    </row>
    <row r="3775" spans="1:14" ht="15.75" customHeight="1" x14ac:dyDescent="0.3">
      <c r="A3775" s="34">
        <v>3848</v>
      </c>
      <c r="B3775" s="34">
        <v>270</v>
      </c>
      <c r="C3775" s="34" t="s">
        <v>635</v>
      </c>
      <c r="D3775" s="34">
        <v>14</v>
      </c>
      <c r="E3775" s="179">
        <v>43591</v>
      </c>
      <c r="F3775" s="34">
        <v>5254</v>
      </c>
      <c r="G3775" s="190">
        <v>7206</v>
      </c>
      <c r="H3775" s="34">
        <v>6765</v>
      </c>
      <c r="I3775" s="34"/>
      <c r="J3775" s="193"/>
      <c r="K3775" s="182" t="s">
        <v>742</v>
      </c>
      <c r="L3775" s="182"/>
      <c r="M3775" s="182"/>
      <c r="N3775" s="182"/>
    </row>
    <row r="3776" spans="1:14" ht="15.75" customHeight="1" x14ac:dyDescent="0.3">
      <c r="A3776" s="34">
        <v>3849</v>
      </c>
      <c r="B3776" s="34">
        <v>271</v>
      </c>
      <c r="C3776" s="34" t="s">
        <v>639</v>
      </c>
      <c r="D3776" s="34">
        <v>14</v>
      </c>
      <c r="E3776" s="179">
        <v>43591</v>
      </c>
      <c r="F3776" s="34">
        <v>5224</v>
      </c>
      <c r="G3776" s="190">
        <v>7144</v>
      </c>
      <c r="H3776" s="34">
        <v>6726</v>
      </c>
      <c r="I3776" s="34"/>
      <c r="J3776" s="193" t="s">
        <v>13</v>
      </c>
      <c r="K3776" s="182" t="s">
        <v>741</v>
      </c>
      <c r="L3776" s="182"/>
      <c r="M3776" s="182"/>
      <c r="N3776" s="182"/>
    </row>
    <row r="3777" spans="1:14" ht="15.75" customHeight="1" x14ac:dyDescent="0.3">
      <c r="A3777" s="34">
        <v>3850</v>
      </c>
      <c r="B3777" s="34">
        <v>272</v>
      </c>
      <c r="C3777" s="34" t="s">
        <v>639</v>
      </c>
      <c r="D3777" s="34">
        <v>14</v>
      </c>
      <c r="E3777" s="179">
        <v>43591</v>
      </c>
      <c r="F3777" s="34">
        <v>5257</v>
      </c>
      <c r="G3777" s="190">
        <v>7101</v>
      </c>
      <c r="H3777" s="34">
        <v>6710</v>
      </c>
      <c r="I3777" s="34"/>
      <c r="J3777" s="193"/>
      <c r="K3777" s="182" t="s">
        <v>741</v>
      </c>
      <c r="L3777" s="182"/>
      <c r="M3777" s="182"/>
      <c r="N3777" s="182"/>
    </row>
    <row r="3778" spans="1:14" ht="15.75" customHeight="1" x14ac:dyDescent="0.3">
      <c r="A3778" s="34">
        <v>3851</v>
      </c>
      <c r="B3778" s="34">
        <v>273</v>
      </c>
      <c r="C3778" s="34" t="s">
        <v>644</v>
      </c>
      <c r="D3778" s="34">
        <v>14</v>
      </c>
      <c r="E3778" s="179">
        <v>43591</v>
      </c>
      <c r="F3778" s="34">
        <v>5242</v>
      </c>
      <c r="G3778" s="190">
        <v>8962</v>
      </c>
      <c r="H3778" s="34">
        <v>7896</v>
      </c>
      <c r="I3778" s="34"/>
      <c r="J3778" s="193" t="s">
        <v>405</v>
      </c>
      <c r="K3778" s="182" t="s">
        <v>742</v>
      </c>
      <c r="L3778" s="182"/>
      <c r="M3778" s="182"/>
      <c r="N3778" s="182"/>
    </row>
    <row r="3779" spans="1:14" ht="15.75" customHeight="1" x14ac:dyDescent="0.3">
      <c r="A3779" s="34">
        <v>3852</v>
      </c>
      <c r="B3779" s="34">
        <v>274</v>
      </c>
      <c r="C3779" s="34" t="s">
        <v>644</v>
      </c>
      <c r="D3779" s="34">
        <v>14</v>
      </c>
      <c r="E3779" s="179">
        <v>43591</v>
      </c>
      <c r="F3779" s="34">
        <v>5233</v>
      </c>
      <c r="G3779" s="190">
        <v>9206</v>
      </c>
      <c r="H3779" s="34">
        <v>8067</v>
      </c>
      <c r="I3779" s="34"/>
      <c r="J3779" s="193"/>
      <c r="K3779" s="182" t="s">
        <v>742</v>
      </c>
      <c r="L3779" s="182"/>
      <c r="M3779" s="182"/>
      <c r="N3779" s="182"/>
    </row>
    <row r="3780" spans="1:14" ht="15.75" customHeight="1" x14ac:dyDescent="0.3">
      <c r="A3780" s="34">
        <v>3853</v>
      </c>
      <c r="B3780" s="34">
        <v>275</v>
      </c>
      <c r="C3780" s="34" t="s">
        <v>645</v>
      </c>
      <c r="D3780" s="34">
        <v>14</v>
      </c>
      <c r="E3780" s="179">
        <v>43591</v>
      </c>
      <c r="F3780" s="34">
        <v>5274</v>
      </c>
      <c r="G3780" s="190">
        <v>7338</v>
      </c>
      <c r="H3780" s="34">
        <v>6676</v>
      </c>
      <c r="I3780" s="34"/>
      <c r="J3780" s="193" t="s">
        <v>405</v>
      </c>
      <c r="K3780" s="182" t="s">
        <v>741</v>
      </c>
      <c r="L3780" s="182"/>
      <c r="M3780" s="182"/>
      <c r="N3780" s="182"/>
    </row>
    <row r="3781" spans="1:14" ht="15.75" customHeight="1" x14ac:dyDescent="0.3">
      <c r="A3781" s="34">
        <v>3854</v>
      </c>
      <c r="B3781" s="34">
        <v>276</v>
      </c>
      <c r="C3781" s="34" t="s">
        <v>645</v>
      </c>
      <c r="D3781" s="34">
        <v>14</v>
      </c>
      <c r="E3781" s="179">
        <v>43591</v>
      </c>
      <c r="F3781" s="34">
        <v>5217</v>
      </c>
      <c r="G3781" s="190">
        <v>7448</v>
      </c>
      <c r="H3781" s="34">
        <v>6744</v>
      </c>
      <c r="I3781" s="34"/>
      <c r="J3781" s="193"/>
      <c r="K3781" s="182" t="s">
        <v>741</v>
      </c>
      <c r="L3781" s="182"/>
      <c r="M3781" s="182"/>
      <c r="N3781" s="182"/>
    </row>
    <row r="3782" spans="1:14" ht="15.75" customHeight="1" x14ac:dyDescent="0.3">
      <c r="A3782" s="34">
        <v>3855</v>
      </c>
      <c r="B3782" s="34">
        <v>277</v>
      </c>
      <c r="C3782" s="34" t="s">
        <v>646</v>
      </c>
      <c r="D3782" s="34">
        <v>14</v>
      </c>
      <c r="E3782" s="179">
        <v>43591</v>
      </c>
      <c r="F3782" s="34">
        <v>5252</v>
      </c>
      <c r="G3782" s="190">
        <v>8541</v>
      </c>
      <c r="H3782" s="34">
        <v>7428</v>
      </c>
      <c r="I3782" s="34"/>
      <c r="J3782" s="193" t="s">
        <v>463</v>
      </c>
      <c r="K3782" s="182" t="s">
        <v>741</v>
      </c>
      <c r="L3782" s="182"/>
      <c r="M3782" s="182"/>
      <c r="N3782" s="182"/>
    </row>
    <row r="3783" spans="1:14" ht="15.75" customHeight="1" x14ac:dyDescent="0.3">
      <c r="A3783" s="34">
        <v>3856</v>
      </c>
      <c r="B3783" s="34">
        <v>278</v>
      </c>
      <c r="C3783" s="34" t="s">
        <v>646</v>
      </c>
      <c r="D3783" s="34">
        <v>14</v>
      </c>
      <c r="E3783" s="179">
        <v>43591</v>
      </c>
      <c r="F3783" s="34">
        <v>5256</v>
      </c>
      <c r="G3783" s="190">
        <v>8522</v>
      </c>
      <c r="H3783" s="34">
        <v>7411</v>
      </c>
      <c r="I3783" s="34"/>
      <c r="J3783" s="193"/>
      <c r="K3783" s="182" t="s">
        <v>741</v>
      </c>
      <c r="L3783" s="182"/>
      <c r="M3783" s="182"/>
      <c r="N3783" s="182"/>
    </row>
    <row r="3784" spans="1:14" ht="15.75" customHeight="1" x14ac:dyDescent="0.3">
      <c r="A3784" s="34">
        <v>3857</v>
      </c>
      <c r="B3784" s="34">
        <v>279</v>
      </c>
      <c r="C3784" s="34" t="s">
        <v>647</v>
      </c>
      <c r="D3784" s="34">
        <v>14</v>
      </c>
      <c r="E3784" s="179">
        <v>43591</v>
      </c>
      <c r="F3784" s="34">
        <v>5269</v>
      </c>
      <c r="G3784" s="190">
        <v>9125</v>
      </c>
      <c r="H3784" s="34">
        <v>8134</v>
      </c>
      <c r="I3784" s="34"/>
      <c r="J3784" s="193" t="s">
        <v>407</v>
      </c>
      <c r="K3784" s="182" t="s">
        <v>742</v>
      </c>
      <c r="L3784" s="182"/>
      <c r="M3784" s="182"/>
      <c r="N3784" s="182"/>
    </row>
    <row r="3785" spans="1:14" ht="15.75" customHeight="1" x14ac:dyDescent="0.3">
      <c r="A3785" s="34">
        <v>3858</v>
      </c>
      <c r="B3785" s="34">
        <v>280</v>
      </c>
      <c r="C3785" s="34" t="s">
        <v>647</v>
      </c>
      <c r="D3785" s="34">
        <v>14</v>
      </c>
      <c r="E3785" s="179">
        <v>43591</v>
      </c>
      <c r="F3785" s="34">
        <v>5260</v>
      </c>
      <c r="G3785" s="190">
        <v>8933</v>
      </c>
      <c r="H3785" s="34">
        <v>7979</v>
      </c>
      <c r="I3785" s="34"/>
      <c r="J3785" s="193"/>
      <c r="K3785" s="182" t="s">
        <v>742</v>
      </c>
      <c r="L3785" s="182"/>
      <c r="M3785" s="182"/>
      <c r="N3785" s="182"/>
    </row>
    <row r="3786" spans="1:14" ht="15.75" customHeight="1" x14ac:dyDescent="0.3">
      <c r="A3786" s="34">
        <v>3859</v>
      </c>
      <c r="B3786" s="34">
        <v>281</v>
      </c>
      <c r="C3786" s="34" t="s">
        <v>649</v>
      </c>
      <c r="D3786" s="34">
        <v>14</v>
      </c>
      <c r="E3786" s="179">
        <v>43591</v>
      </c>
      <c r="F3786" s="34">
        <v>5275</v>
      </c>
      <c r="G3786" s="190">
        <v>7893</v>
      </c>
      <c r="H3786" s="34">
        <v>7108</v>
      </c>
      <c r="I3786" s="34"/>
      <c r="J3786" s="193" t="s">
        <v>405</v>
      </c>
      <c r="K3786" s="182" t="s">
        <v>741</v>
      </c>
      <c r="L3786" s="182"/>
      <c r="M3786" s="182"/>
      <c r="N3786" s="182"/>
    </row>
    <row r="3787" spans="1:14" ht="15.75" customHeight="1" x14ac:dyDescent="0.3">
      <c r="A3787" s="34">
        <v>3860</v>
      </c>
      <c r="B3787" s="34">
        <v>282</v>
      </c>
      <c r="C3787" s="34" t="s">
        <v>649</v>
      </c>
      <c r="D3787" s="34">
        <v>14</v>
      </c>
      <c r="E3787" s="179">
        <v>43591</v>
      </c>
      <c r="F3787" s="34">
        <v>5225</v>
      </c>
      <c r="G3787" s="190">
        <v>7906</v>
      </c>
      <c r="H3787" s="34">
        <v>7122</v>
      </c>
      <c r="I3787" s="34"/>
      <c r="J3787" s="193"/>
      <c r="K3787" s="182" t="s">
        <v>741</v>
      </c>
      <c r="L3787" s="182"/>
      <c r="M3787" s="182"/>
      <c r="N3787" s="182"/>
    </row>
    <row r="3788" spans="1:14" ht="15.75" customHeight="1" x14ac:dyDescent="0.3">
      <c r="A3788" s="34">
        <v>3861</v>
      </c>
      <c r="B3788" s="34">
        <v>283</v>
      </c>
      <c r="C3788" s="34" t="s">
        <v>651</v>
      </c>
      <c r="D3788" s="34">
        <v>14</v>
      </c>
      <c r="E3788" s="179">
        <v>43591</v>
      </c>
      <c r="F3788" s="34">
        <v>5211</v>
      </c>
      <c r="G3788" s="190">
        <v>9459</v>
      </c>
      <c r="H3788" s="34">
        <v>7985</v>
      </c>
      <c r="I3788" s="34"/>
      <c r="J3788" s="193" t="s">
        <v>461</v>
      </c>
      <c r="K3788" s="182" t="s">
        <v>741</v>
      </c>
      <c r="L3788" s="182"/>
      <c r="M3788" s="182"/>
      <c r="N3788" s="182"/>
    </row>
    <row r="3789" spans="1:14" ht="15.75" customHeight="1" x14ac:dyDescent="0.3">
      <c r="A3789" s="34">
        <v>3862</v>
      </c>
      <c r="B3789" s="34">
        <v>284</v>
      </c>
      <c r="C3789" s="34" t="s">
        <v>651</v>
      </c>
      <c r="D3789" s="34">
        <v>14</v>
      </c>
      <c r="E3789" s="179">
        <v>43591</v>
      </c>
      <c r="F3789" s="34">
        <v>5269</v>
      </c>
      <c r="G3789" s="190">
        <v>9615</v>
      </c>
      <c r="H3789" s="34">
        <v>8065</v>
      </c>
      <c r="I3789" s="34"/>
      <c r="J3789" s="193"/>
      <c r="K3789" s="182" t="s">
        <v>741</v>
      </c>
      <c r="L3789" s="182"/>
      <c r="M3789" s="182"/>
      <c r="N3789" s="182"/>
    </row>
    <row r="3790" spans="1:14" ht="15.75" customHeight="1" x14ac:dyDescent="0.3">
      <c r="A3790" s="34">
        <v>3863</v>
      </c>
      <c r="B3790" s="34">
        <v>285</v>
      </c>
      <c r="C3790" s="34" t="s">
        <v>652</v>
      </c>
      <c r="D3790" s="34">
        <v>14</v>
      </c>
      <c r="E3790" s="179">
        <v>43591</v>
      </c>
      <c r="F3790" s="34">
        <v>5249</v>
      </c>
      <c r="G3790" s="190">
        <v>8466</v>
      </c>
      <c r="H3790" s="34">
        <v>7314</v>
      </c>
      <c r="I3790" s="34"/>
      <c r="J3790" s="193">
        <v>0.25</v>
      </c>
      <c r="K3790" s="182" t="s">
        <v>741</v>
      </c>
      <c r="L3790" s="182"/>
      <c r="M3790" s="182"/>
      <c r="N3790" s="182"/>
    </row>
    <row r="3791" spans="1:14" ht="15.75" customHeight="1" x14ac:dyDescent="0.3">
      <c r="A3791" s="34">
        <v>3864</v>
      </c>
      <c r="B3791" s="34">
        <v>286</v>
      </c>
      <c r="C3791" s="34" t="s">
        <v>652</v>
      </c>
      <c r="D3791" s="34">
        <v>14</v>
      </c>
      <c r="E3791" s="179">
        <v>43591</v>
      </c>
      <c r="F3791" s="34">
        <v>5236</v>
      </c>
      <c r="G3791" s="190">
        <v>8384</v>
      </c>
      <c r="H3791" s="34">
        <v>7234</v>
      </c>
      <c r="I3791" s="34"/>
      <c r="J3791" s="193"/>
      <c r="K3791" s="182" t="s">
        <v>741</v>
      </c>
      <c r="L3791" s="182"/>
      <c r="M3791" s="182"/>
      <c r="N3791" s="182"/>
    </row>
    <row r="3792" spans="1:14" ht="15.75" customHeight="1" x14ac:dyDescent="0.3">
      <c r="A3792" s="34">
        <v>3865</v>
      </c>
      <c r="B3792" s="34">
        <v>287</v>
      </c>
      <c r="C3792" s="34" t="s">
        <v>653</v>
      </c>
      <c r="D3792" s="34">
        <v>14</v>
      </c>
      <c r="E3792" s="179">
        <v>43591</v>
      </c>
      <c r="F3792" s="34">
        <v>5246</v>
      </c>
      <c r="G3792" s="190">
        <v>8393</v>
      </c>
      <c r="H3792" s="34">
        <v>7264</v>
      </c>
      <c r="I3792" s="34"/>
      <c r="J3792" s="193" t="s">
        <v>377</v>
      </c>
      <c r="K3792" s="182" t="s">
        <v>741</v>
      </c>
      <c r="L3792" s="182"/>
      <c r="M3792" s="182"/>
      <c r="N3792" s="182"/>
    </row>
    <row r="3793" spans="1:14" ht="15.75" customHeight="1" x14ac:dyDescent="0.3">
      <c r="A3793" s="34">
        <v>3866</v>
      </c>
      <c r="B3793" s="34">
        <v>288</v>
      </c>
      <c r="C3793" s="34" t="s">
        <v>653</v>
      </c>
      <c r="D3793" s="34">
        <v>14</v>
      </c>
      <c r="E3793" s="179">
        <v>43591</v>
      </c>
      <c r="F3793" s="34">
        <v>5225</v>
      </c>
      <c r="G3793" s="190">
        <v>8372</v>
      </c>
      <c r="H3793" s="34">
        <v>7245</v>
      </c>
      <c r="I3793" s="34"/>
      <c r="J3793" s="193"/>
      <c r="K3793" s="182" t="s">
        <v>741</v>
      </c>
      <c r="L3793" s="182"/>
      <c r="M3793" s="182"/>
      <c r="N3793" s="182"/>
    </row>
    <row r="3794" spans="1:14" ht="15.75" customHeight="1" x14ac:dyDescent="0.3">
      <c r="A3794" s="34">
        <v>3867</v>
      </c>
      <c r="B3794" s="34">
        <v>289</v>
      </c>
      <c r="C3794" s="34" t="s">
        <v>656</v>
      </c>
      <c r="D3794" s="34">
        <v>14</v>
      </c>
      <c r="E3794" s="179">
        <v>43591</v>
      </c>
      <c r="F3794" s="34">
        <v>5296</v>
      </c>
      <c r="G3794" s="190">
        <v>6917</v>
      </c>
      <c r="H3794" s="34">
        <v>6558</v>
      </c>
      <c r="I3794" s="34"/>
      <c r="J3794" s="193" t="s">
        <v>407</v>
      </c>
      <c r="K3794" s="182" t="s">
        <v>741</v>
      </c>
      <c r="L3794" s="182"/>
      <c r="M3794" s="182"/>
      <c r="N3794" s="182"/>
    </row>
    <row r="3795" spans="1:14" ht="15.75" customHeight="1" x14ac:dyDescent="0.3">
      <c r="A3795" s="34">
        <v>3868</v>
      </c>
      <c r="B3795" s="34">
        <v>290</v>
      </c>
      <c r="C3795" s="34" t="s">
        <v>656</v>
      </c>
      <c r="D3795" s="34">
        <v>14</v>
      </c>
      <c r="E3795" s="179">
        <v>43591</v>
      </c>
      <c r="F3795" s="34">
        <v>5255</v>
      </c>
      <c r="G3795" s="190">
        <v>6853</v>
      </c>
      <c r="H3795" s="34">
        <v>6489</v>
      </c>
      <c r="I3795" s="34"/>
      <c r="J3795" s="193"/>
      <c r="K3795" s="182" t="s">
        <v>741</v>
      </c>
      <c r="L3795" s="182"/>
      <c r="M3795" s="182"/>
      <c r="N3795" s="182"/>
    </row>
    <row r="3796" spans="1:14" ht="15.75" customHeight="1" x14ac:dyDescent="0.3">
      <c r="A3796" s="34">
        <v>3869</v>
      </c>
      <c r="B3796" s="34">
        <v>291</v>
      </c>
      <c r="C3796" s="34" t="s">
        <v>657</v>
      </c>
      <c r="D3796" s="34">
        <v>14</v>
      </c>
      <c r="E3796" s="179">
        <v>43591</v>
      </c>
      <c r="F3796" s="34">
        <v>5259</v>
      </c>
      <c r="G3796" s="190">
        <v>8601</v>
      </c>
      <c r="H3796" s="34">
        <v>7497</v>
      </c>
      <c r="I3796" s="34"/>
      <c r="J3796" s="193" t="s">
        <v>377</v>
      </c>
      <c r="K3796" s="182" t="s">
        <v>741</v>
      </c>
      <c r="L3796" s="182"/>
      <c r="M3796" s="182"/>
      <c r="N3796" s="182"/>
    </row>
    <row r="3797" spans="1:14" ht="15.75" customHeight="1" x14ac:dyDescent="0.3">
      <c r="A3797" s="34">
        <v>3870</v>
      </c>
      <c r="B3797" s="34">
        <v>292</v>
      </c>
      <c r="C3797" s="34" t="s">
        <v>657</v>
      </c>
      <c r="D3797" s="34">
        <v>14</v>
      </c>
      <c r="E3797" s="179">
        <v>43591</v>
      </c>
      <c r="F3797" s="34">
        <v>5243</v>
      </c>
      <c r="G3797" s="190">
        <v>8633</v>
      </c>
      <c r="H3797" s="34">
        <v>7502</v>
      </c>
      <c r="I3797" s="34"/>
      <c r="J3797" s="193"/>
      <c r="K3797" s="182" t="s">
        <v>741</v>
      </c>
      <c r="L3797" s="182"/>
      <c r="M3797" s="182"/>
      <c r="N3797" s="182"/>
    </row>
    <row r="3798" spans="1:14" ht="15.75" customHeight="1" x14ac:dyDescent="0.3">
      <c r="A3798" s="34">
        <v>3871</v>
      </c>
      <c r="B3798" s="34">
        <v>293</v>
      </c>
      <c r="C3798" s="34" t="s">
        <v>658</v>
      </c>
      <c r="D3798" s="34">
        <v>14</v>
      </c>
      <c r="E3798" s="179">
        <v>43591</v>
      </c>
      <c r="F3798" s="34">
        <v>5203</v>
      </c>
      <c r="G3798" s="190">
        <v>8305</v>
      </c>
      <c r="H3798" s="34">
        <v>7202</v>
      </c>
      <c r="I3798" s="34"/>
      <c r="J3798" s="193" t="s">
        <v>377</v>
      </c>
      <c r="K3798" s="182" t="s">
        <v>741</v>
      </c>
      <c r="L3798" s="182"/>
      <c r="M3798" s="182"/>
      <c r="N3798" s="182"/>
    </row>
    <row r="3799" spans="1:14" ht="15.75" customHeight="1" x14ac:dyDescent="0.3">
      <c r="A3799" s="34">
        <v>3872</v>
      </c>
      <c r="B3799" s="34">
        <v>294</v>
      </c>
      <c r="C3799" s="34" t="s">
        <v>658</v>
      </c>
      <c r="D3799" s="34">
        <v>14</v>
      </c>
      <c r="E3799" s="179">
        <v>43591</v>
      </c>
      <c r="F3799" s="34">
        <v>5223</v>
      </c>
      <c r="G3799" s="190">
        <v>8084</v>
      </c>
      <c r="H3799" s="34">
        <v>7087</v>
      </c>
      <c r="I3799" s="34"/>
      <c r="J3799" s="193"/>
      <c r="K3799" s="182" t="s">
        <v>741</v>
      </c>
      <c r="L3799" s="182"/>
      <c r="M3799" s="182"/>
      <c r="N3799" s="182"/>
    </row>
    <row r="3800" spans="1:14" ht="15.75" customHeight="1" x14ac:dyDescent="0.3">
      <c r="A3800" s="34">
        <v>3873</v>
      </c>
      <c r="B3800" s="34">
        <v>295</v>
      </c>
      <c r="C3800" s="34" t="s">
        <v>659</v>
      </c>
      <c r="D3800" s="34">
        <v>14</v>
      </c>
      <c r="E3800" s="179">
        <v>43591</v>
      </c>
      <c r="F3800" s="34">
        <v>5221</v>
      </c>
      <c r="G3800" s="190">
        <v>7543</v>
      </c>
      <c r="H3800" s="34">
        <v>7047</v>
      </c>
      <c r="I3800" s="34"/>
      <c r="J3800" s="193" t="s">
        <v>13</v>
      </c>
      <c r="K3800" s="182" t="s">
        <v>742</v>
      </c>
      <c r="L3800" s="182"/>
      <c r="M3800" s="182"/>
      <c r="N3800" s="182"/>
    </row>
    <row r="3801" spans="1:14" ht="15.75" customHeight="1" x14ac:dyDescent="0.3">
      <c r="A3801" s="34">
        <v>3874</v>
      </c>
      <c r="B3801" s="34">
        <v>296</v>
      </c>
      <c r="C3801" s="34" t="s">
        <v>659</v>
      </c>
      <c r="D3801" s="34">
        <v>14</v>
      </c>
      <c r="E3801" s="179">
        <v>43591</v>
      </c>
      <c r="F3801" s="34">
        <v>5271</v>
      </c>
      <c r="G3801" s="190">
        <v>7703</v>
      </c>
      <c r="H3801" s="34">
        <v>7192</v>
      </c>
      <c r="I3801" s="34"/>
      <c r="J3801" s="193"/>
      <c r="K3801" s="182" t="s">
        <v>742</v>
      </c>
      <c r="L3801" s="182"/>
      <c r="M3801" s="182"/>
      <c r="N3801" s="182"/>
    </row>
    <row r="3802" spans="1:14" ht="15.75" customHeight="1" x14ac:dyDescent="0.3">
      <c r="A3802" s="34">
        <v>3875</v>
      </c>
      <c r="B3802" s="34">
        <v>297</v>
      </c>
      <c r="C3802" s="34" t="s">
        <v>660</v>
      </c>
      <c r="D3802" s="34">
        <v>14</v>
      </c>
      <c r="E3802" s="179">
        <v>43591</v>
      </c>
      <c r="F3802" s="34">
        <v>5213</v>
      </c>
      <c r="G3802" s="190">
        <v>7895</v>
      </c>
      <c r="H3802" s="34">
        <v>7231</v>
      </c>
      <c r="I3802" s="34"/>
      <c r="J3802" s="193" t="s">
        <v>13</v>
      </c>
      <c r="K3802" s="182" t="s">
        <v>742</v>
      </c>
      <c r="L3802" s="182"/>
      <c r="M3802" s="182"/>
      <c r="N3802" s="182"/>
    </row>
    <row r="3803" spans="1:14" ht="15.75" customHeight="1" x14ac:dyDescent="0.3">
      <c r="A3803" s="34">
        <v>3876</v>
      </c>
      <c r="B3803" s="34">
        <v>298</v>
      </c>
      <c r="C3803" s="34" t="s">
        <v>660</v>
      </c>
      <c r="D3803" s="34">
        <v>14</v>
      </c>
      <c r="E3803" s="179">
        <v>43591</v>
      </c>
      <c r="F3803" s="34">
        <v>5210</v>
      </c>
      <c r="G3803" s="190">
        <v>8181</v>
      </c>
      <c r="H3803" s="34">
        <v>7440</v>
      </c>
      <c r="I3803" s="34"/>
      <c r="J3803" s="193"/>
      <c r="K3803" s="182" t="s">
        <v>742</v>
      </c>
      <c r="L3803" s="182"/>
      <c r="M3803" s="182"/>
      <c r="N3803" s="182"/>
    </row>
    <row r="3804" spans="1:14" ht="15.75" customHeight="1" x14ac:dyDescent="0.3">
      <c r="A3804" s="34">
        <v>3877</v>
      </c>
      <c r="B3804" s="34">
        <v>299</v>
      </c>
      <c r="C3804" s="34" t="s">
        <v>661</v>
      </c>
      <c r="D3804" s="34">
        <v>14</v>
      </c>
      <c r="E3804" s="179">
        <v>43591</v>
      </c>
      <c r="F3804" s="34">
        <v>5236</v>
      </c>
      <c r="G3804" s="190">
        <v>9214</v>
      </c>
      <c r="H3804" s="34">
        <v>7760</v>
      </c>
      <c r="I3804" s="34"/>
      <c r="J3804" s="193" t="s">
        <v>377</v>
      </c>
      <c r="K3804" s="182" t="s">
        <v>741</v>
      </c>
      <c r="L3804" s="182"/>
      <c r="M3804" s="182"/>
      <c r="N3804" s="182"/>
    </row>
    <row r="3805" spans="1:14" ht="15.75" customHeight="1" x14ac:dyDescent="0.3">
      <c r="A3805" s="34">
        <v>3878</v>
      </c>
      <c r="B3805" s="34">
        <v>300</v>
      </c>
      <c r="C3805" s="34" t="s">
        <v>661</v>
      </c>
      <c r="D3805" s="34">
        <v>14</v>
      </c>
      <c r="E3805" s="179">
        <v>43591</v>
      </c>
      <c r="F3805" s="34">
        <v>5223</v>
      </c>
      <c r="G3805" s="190">
        <v>9102</v>
      </c>
      <c r="H3805" s="34">
        <v>7709</v>
      </c>
      <c r="I3805" s="34"/>
      <c r="J3805" s="193"/>
      <c r="K3805" s="182" t="s">
        <v>741</v>
      </c>
      <c r="L3805" s="182"/>
      <c r="M3805" s="182"/>
      <c r="N3805" s="182"/>
    </row>
    <row r="3806" spans="1:14" ht="15.75" customHeight="1" x14ac:dyDescent="0.3">
      <c r="A3806" s="34">
        <v>3879</v>
      </c>
      <c r="B3806" s="34">
        <v>301</v>
      </c>
      <c r="C3806" s="34" t="s">
        <v>662</v>
      </c>
      <c r="D3806" s="34">
        <v>14</v>
      </c>
      <c r="E3806" s="179">
        <v>43591</v>
      </c>
      <c r="F3806" s="34">
        <v>5241</v>
      </c>
      <c r="G3806" s="190">
        <v>7199</v>
      </c>
      <c r="H3806" s="34">
        <v>6881</v>
      </c>
      <c r="I3806" s="34"/>
      <c r="J3806" s="193" t="s">
        <v>13</v>
      </c>
      <c r="K3806" s="182" t="s">
        <v>742</v>
      </c>
      <c r="L3806" s="182"/>
      <c r="M3806" s="182"/>
      <c r="N3806" s="182"/>
    </row>
    <row r="3807" spans="1:14" ht="15.75" customHeight="1" x14ac:dyDescent="0.3">
      <c r="A3807" s="34">
        <v>3880</v>
      </c>
      <c r="B3807" s="34">
        <v>302</v>
      </c>
      <c r="C3807" s="34" t="s">
        <v>662</v>
      </c>
      <c r="D3807" s="34">
        <v>14</v>
      </c>
      <c r="E3807" s="179">
        <v>43591</v>
      </c>
      <c r="F3807" s="34">
        <v>5225</v>
      </c>
      <c r="G3807" s="190">
        <v>7204</v>
      </c>
      <c r="H3807" s="34">
        <v>6892</v>
      </c>
      <c r="I3807" s="34"/>
      <c r="J3807" s="193"/>
      <c r="K3807" s="182" t="s">
        <v>742</v>
      </c>
      <c r="L3807" s="182"/>
      <c r="M3807" s="182"/>
      <c r="N3807" s="182"/>
    </row>
    <row r="3808" spans="1:14" ht="15.75" customHeight="1" x14ac:dyDescent="0.3">
      <c r="A3808" s="34">
        <v>3881</v>
      </c>
      <c r="B3808" s="34">
        <v>303</v>
      </c>
      <c r="C3808" s="34" t="s">
        <v>664</v>
      </c>
      <c r="D3808" s="34">
        <v>14</v>
      </c>
      <c r="E3808" s="179">
        <v>43591</v>
      </c>
      <c r="F3808" s="34">
        <v>5303</v>
      </c>
      <c r="G3808" s="190">
        <v>8972</v>
      </c>
      <c r="H3808" s="34">
        <v>8363</v>
      </c>
      <c r="I3808" s="34"/>
      <c r="J3808" s="193" t="s">
        <v>13</v>
      </c>
      <c r="K3808" s="182" t="s">
        <v>742</v>
      </c>
      <c r="L3808" s="182"/>
      <c r="M3808" s="182"/>
      <c r="N3808" s="182"/>
    </row>
    <row r="3809" spans="1:14" ht="15.75" customHeight="1" x14ac:dyDescent="0.3">
      <c r="A3809" s="34">
        <v>3882</v>
      </c>
      <c r="B3809" s="34">
        <v>304</v>
      </c>
      <c r="C3809" s="34" t="s">
        <v>664</v>
      </c>
      <c r="D3809" s="34">
        <v>14</v>
      </c>
      <c r="E3809" s="179">
        <v>43591</v>
      </c>
      <c r="F3809" s="34">
        <v>5212</v>
      </c>
      <c r="G3809" s="190">
        <v>8973</v>
      </c>
      <c r="H3809" s="34">
        <v>8350</v>
      </c>
      <c r="I3809" s="34"/>
      <c r="J3809" s="193"/>
      <c r="K3809" s="182" t="s">
        <v>742</v>
      </c>
      <c r="L3809" s="182"/>
      <c r="M3809" s="182"/>
      <c r="N3809" s="182"/>
    </row>
    <row r="3810" spans="1:14" ht="15.75" customHeight="1" x14ac:dyDescent="0.3">
      <c r="A3810" s="34">
        <v>3883</v>
      </c>
      <c r="B3810" s="34">
        <v>305</v>
      </c>
      <c r="C3810" s="34" t="s">
        <v>665</v>
      </c>
      <c r="D3810" s="34">
        <v>14</v>
      </c>
      <c r="E3810" s="179">
        <v>43591</v>
      </c>
      <c r="F3810" s="34">
        <v>5301</v>
      </c>
      <c r="G3810" s="190">
        <v>7500</v>
      </c>
      <c r="H3810" s="34">
        <v>6955</v>
      </c>
      <c r="I3810" s="34"/>
      <c r="J3810" s="193" t="s">
        <v>13</v>
      </c>
      <c r="K3810" s="182" t="s">
        <v>742</v>
      </c>
      <c r="L3810" s="182"/>
      <c r="M3810" s="182"/>
      <c r="N3810" s="182"/>
    </row>
    <row r="3811" spans="1:14" ht="15.75" customHeight="1" x14ac:dyDescent="0.3">
      <c r="A3811" s="34">
        <v>3884</v>
      </c>
      <c r="B3811" s="34">
        <v>306</v>
      </c>
      <c r="C3811" s="34" t="s">
        <v>665</v>
      </c>
      <c r="D3811" s="34">
        <v>14</v>
      </c>
      <c r="E3811" s="179">
        <v>43591</v>
      </c>
      <c r="F3811" s="34">
        <v>5254</v>
      </c>
      <c r="G3811" s="190">
        <v>7382</v>
      </c>
      <c r="H3811" s="34">
        <v>6872</v>
      </c>
      <c r="I3811" s="34"/>
      <c r="J3811" s="193"/>
      <c r="K3811" s="182" t="s">
        <v>742</v>
      </c>
      <c r="L3811" s="182"/>
      <c r="M3811" s="182"/>
      <c r="N3811" s="182"/>
    </row>
    <row r="3812" spans="1:14" ht="15.75" customHeight="1" x14ac:dyDescent="0.3">
      <c r="A3812" s="34">
        <v>3885</v>
      </c>
      <c r="B3812" s="34">
        <v>307</v>
      </c>
      <c r="C3812" s="34" t="s">
        <v>670</v>
      </c>
      <c r="D3812" s="34">
        <v>14</v>
      </c>
      <c r="E3812" s="179">
        <v>43591</v>
      </c>
      <c r="F3812" s="34">
        <v>5223</v>
      </c>
      <c r="G3812" s="190">
        <v>7624</v>
      </c>
      <c r="H3812" s="34">
        <v>7045</v>
      </c>
      <c r="I3812" s="34"/>
      <c r="J3812" s="193" t="s">
        <v>631</v>
      </c>
      <c r="K3812" s="182" t="s">
        <v>741</v>
      </c>
      <c r="L3812" s="182"/>
      <c r="M3812" s="182"/>
      <c r="N3812" s="182"/>
    </row>
    <row r="3813" spans="1:14" ht="15.75" customHeight="1" x14ac:dyDescent="0.3">
      <c r="A3813" s="34">
        <v>3886</v>
      </c>
      <c r="B3813" s="34">
        <v>308</v>
      </c>
      <c r="C3813" s="34" t="s">
        <v>670</v>
      </c>
      <c r="D3813" s="34">
        <v>14</v>
      </c>
      <c r="E3813" s="179">
        <v>43591</v>
      </c>
      <c r="F3813" s="34">
        <v>5201</v>
      </c>
      <c r="G3813" s="190">
        <v>7690</v>
      </c>
      <c r="H3813" s="34">
        <v>7102</v>
      </c>
      <c r="I3813" s="34"/>
      <c r="J3813" s="193"/>
      <c r="K3813" s="182" t="s">
        <v>741</v>
      </c>
      <c r="L3813" s="182"/>
      <c r="M3813" s="182"/>
      <c r="N3813" s="182"/>
    </row>
    <row r="3814" spans="1:14" ht="15.75" customHeight="1" x14ac:dyDescent="0.3">
      <c r="A3814" s="34">
        <v>3887</v>
      </c>
      <c r="B3814" s="34">
        <v>309</v>
      </c>
      <c r="C3814" s="34" t="s">
        <v>673</v>
      </c>
      <c r="D3814" s="34">
        <v>14</v>
      </c>
      <c r="E3814" s="179">
        <v>43591</v>
      </c>
      <c r="F3814" s="34">
        <v>5237</v>
      </c>
      <c r="G3814" s="190">
        <v>7816</v>
      </c>
      <c r="H3814" s="34">
        <v>7017</v>
      </c>
      <c r="I3814" s="34"/>
      <c r="J3814" s="193" t="s">
        <v>461</v>
      </c>
      <c r="K3814" s="182" t="s">
        <v>741</v>
      </c>
      <c r="L3814" s="182"/>
      <c r="M3814" s="182"/>
      <c r="N3814" s="182"/>
    </row>
    <row r="3815" spans="1:14" ht="15.75" customHeight="1" x14ac:dyDescent="0.3">
      <c r="A3815" s="34">
        <v>3888</v>
      </c>
      <c r="B3815" s="34">
        <v>310</v>
      </c>
      <c r="C3815" s="34" t="s">
        <v>673</v>
      </c>
      <c r="D3815" s="34">
        <v>14</v>
      </c>
      <c r="E3815" s="179">
        <v>43591</v>
      </c>
      <c r="F3815" s="34">
        <v>5231</v>
      </c>
      <c r="G3815" s="190">
        <v>7811</v>
      </c>
      <c r="H3815" s="34">
        <v>7001</v>
      </c>
      <c r="I3815" s="34"/>
      <c r="J3815" s="193"/>
      <c r="K3815" s="182" t="s">
        <v>741</v>
      </c>
      <c r="L3815" s="182"/>
      <c r="M3815" s="182"/>
      <c r="N3815" s="182"/>
    </row>
    <row r="3816" spans="1:14" ht="15.75" customHeight="1" x14ac:dyDescent="0.3">
      <c r="A3816" s="34">
        <v>3889</v>
      </c>
      <c r="B3816" s="34">
        <v>311</v>
      </c>
      <c r="C3816" s="34" t="s">
        <v>674</v>
      </c>
      <c r="D3816" s="34">
        <v>14</v>
      </c>
      <c r="E3816" s="179">
        <v>43591</v>
      </c>
      <c r="F3816" s="34">
        <v>5222</v>
      </c>
      <c r="G3816" s="190">
        <v>7853</v>
      </c>
      <c r="H3816" s="34">
        <v>7048</v>
      </c>
      <c r="I3816" s="34"/>
      <c r="J3816" s="193" t="s">
        <v>405</v>
      </c>
      <c r="K3816" s="182" t="s">
        <v>741</v>
      </c>
      <c r="L3816" s="182"/>
      <c r="M3816" s="182"/>
      <c r="N3816" s="182"/>
    </row>
    <row r="3817" spans="1:14" ht="15.75" customHeight="1" x14ac:dyDescent="0.3">
      <c r="A3817" s="34">
        <v>3890</v>
      </c>
      <c r="B3817" s="34">
        <v>312</v>
      </c>
      <c r="C3817" s="34" t="s">
        <v>674</v>
      </c>
      <c r="D3817" s="34">
        <v>14</v>
      </c>
      <c r="E3817" s="179">
        <v>43591</v>
      </c>
      <c r="F3817" s="34">
        <v>5239</v>
      </c>
      <c r="G3817" s="190">
        <v>7902</v>
      </c>
      <c r="H3817" s="34">
        <v>7099</v>
      </c>
      <c r="I3817" s="34"/>
      <c r="J3817" s="193"/>
      <c r="K3817" s="182" t="s">
        <v>741</v>
      </c>
      <c r="L3817" s="182"/>
      <c r="M3817" s="182"/>
      <c r="N3817" s="182"/>
    </row>
    <row r="3818" spans="1:14" ht="15.75" customHeight="1" x14ac:dyDescent="0.3">
      <c r="A3818" s="34">
        <v>3891</v>
      </c>
      <c r="B3818" s="34">
        <v>313</v>
      </c>
      <c r="C3818" s="34" t="s">
        <v>676</v>
      </c>
      <c r="D3818" s="34">
        <v>14</v>
      </c>
      <c r="E3818" s="179">
        <v>43591</v>
      </c>
      <c r="F3818" s="34">
        <v>5188</v>
      </c>
      <c r="G3818" s="190">
        <v>8052</v>
      </c>
      <c r="H3818" s="34">
        <v>7082</v>
      </c>
      <c r="I3818" s="34"/>
      <c r="J3818" s="193" t="s">
        <v>426</v>
      </c>
      <c r="K3818" s="182" t="s">
        <v>741</v>
      </c>
      <c r="L3818" s="182"/>
      <c r="M3818" s="182"/>
      <c r="N3818" s="182"/>
    </row>
    <row r="3819" spans="1:14" ht="15.75" customHeight="1" x14ac:dyDescent="0.3">
      <c r="A3819" s="34">
        <v>3892</v>
      </c>
      <c r="B3819" s="34">
        <v>314</v>
      </c>
      <c r="C3819" s="34" t="s">
        <v>676</v>
      </c>
      <c r="D3819" s="34">
        <v>14</v>
      </c>
      <c r="E3819" s="179">
        <v>43591</v>
      </c>
      <c r="F3819" s="34">
        <v>5225</v>
      </c>
      <c r="G3819" s="190">
        <v>8112</v>
      </c>
      <c r="H3819" s="34">
        <v>7139</v>
      </c>
      <c r="I3819" s="34"/>
      <c r="J3819" s="193"/>
      <c r="K3819" s="182" t="s">
        <v>741</v>
      </c>
      <c r="L3819" s="182"/>
      <c r="M3819" s="182"/>
      <c r="N3819" s="182"/>
    </row>
    <row r="3820" spans="1:14" ht="15.75" customHeight="1" x14ac:dyDescent="0.3">
      <c r="A3820" s="34">
        <v>3893</v>
      </c>
      <c r="B3820" s="34">
        <v>315</v>
      </c>
      <c r="C3820" s="34" t="s">
        <v>677</v>
      </c>
      <c r="D3820" s="34">
        <v>14</v>
      </c>
      <c r="E3820" s="179">
        <v>43591</v>
      </c>
      <c r="F3820" s="34">
        <v>5198</v>
      </c>
      <c r="G3820" s="190">
        <v>8790</v>
      </c>
      <c r="H3820" s="34">
        <v>7677</v>
      </c>
      <c r="I3820" s="34"/>
      <c r="J3820" s="193" t="s">
        <v>463</v>
      </c>
      <c r="K3820" s="182" t="s">
        <v>742</v>
      </c>
      <c r="L3820" s="182"/>
      <c r="M3820" s="182"/>
      <c r="N3820" s="182"/>
    </row>
    <row r="3821" spans="1:14" ht="15.75" customHeight="1" x14ac:dyDescent="0.3">
      <c r="A3821" s="34">
        <v>3894</v>
      </c>
      <c r="B3821" s="34">
        <v>316</v>
      </c>
      <c r="C3821" s="34" t="s">
        <v>677</v>
      </c>
      <c r="D3821" s="34">
        <v>14</v>
      </c>
      <c r="E3821" s="179">
        <v>43591</v>
      </c>
      <c r="F3821" s="34">
        <v>5239</v>
      </c>
      <c r="G3821" s="190">
        <v>8884</v>
      </c>
      <c r="H3821" s="34">
        <v>7789</v>
      </c>
      <c r="I3821" s="34"/>
      <c r="J3821" s="193"/>
      <c r="K3821" s="182" t="s">
        <v>742</v>
      </c>
      <c r="L3821" s="182"/>
      <c r="M3821" s="182"/>
      <c r="N3821" s="182"/>
    </row>
    <row r="3822" spans="1:14" ht="15.75" customHeight="1" x14ac:dyDescent="0.3">
      <c r="A3822" s="34">
        <v>3895</v>
      </c>
      <c r="B3822" s="34">
        <v>317</v>
      </c>
      <c r="C3822" s="34" t="s">
        <v>678</v>
      </c>
      <c r="D3822" s="34">
        <v>14</v>
      </c>
      <c r="E3822" s="179">
        <v>43591</v>
      </c>
      <c r="F3822" s="34">
        <v>5209</v>
      </c>
      <c r="G3822" s="190">
        <v>7228</v>
      </c>
      <c r="H3822" s="34">
        <v>6824</v>
      </c>
      <c r="I3822" s="34"/>
      <c r="J3822" s="193" t="s">
        <v>13</v>
      </c>
      <c r="K3822" s="182" t="s">
        <v>742</v>
      </c>
      <c r="L3822" s="182"/>
      <c r="M3822" s="182"/>
      <c r="N3822" s="182"/>
    </row>
    <row r="3823" spans="1:14" ht="15.75" customHeight="1" x14ac:dyDescent="0.3">
      <c r="A3823" s="34">
        <v>3896</v>
      </c>
      <c r="B3823" s="34">
        <v>318</v>
      </c>
      <c r="C3823" s="34" t="s">
        <v>678</v>
      </c>
      <c r="D3823" s="34">
        <v>14</v>
      </c>
      <c r="E3823" s="179">
        <v>43591</v>
      </c>
      <c r="F3823" s="34">
        <v>5240</v>
      </c>
      <c r="G3823" s="190">
        <v>7299</v>
      </c>
      <c r="H3823" s="34">
        <v>6889</v>
      </c>
      <c r="I3823" s="34"/>
      <c r="J3823" s="193"/>
      <c r="K3823" s="182" t="s">
        <v>742</v>
      </c>
      <c r="L3823" s="182"/>
      <c r="M3823" s="182"/>
      <c r="N3823" s="182"/>
    </row>
    <row r="3824" spans="1:14" ht="15.75" customHeight="1" x14ac:dyDescent="0.3">
      <c r="A3824" s="34">
        <v>3897</v>
      </c>
      <c r="B3824" s="34">
        <v>319</v>
      </c>
      <c r="C3824" s="34" t="s">
        <v>679</v>
      </c>
      <c r="D3824" s="34">
        <v>14</v>
      </c>
      <c r="E3824" s="179">
        <v>43591</v>
      </c>
      <c r="F3824" s="34">
        <v>5245</v>
      </c>
      <c r="G3824" s="190">
        <v>8164</v>
      </c>
      <c r="H3824" s="34">
        <v>7604</v>
      </c>
      <c r="I3824" s="34"/>
      <c r="J3824" s="193" t="s">
        <v>482</v>
      </c>
      <c r="K3824" s="182" t="s">
        <v>742</v>
      </c>
      <c r="L3824" s="182" t="s">
        <v>747</v>
      </c>
      <c r="M3824" s="182"/>
      <c r="N3824" s="182"/>
    </row>
    <row r="3825" spans="1:14" ht="15.75" customHeight="1" x14ac:dyDescent="0.3">
      <c r="A3825" s="34">
        <v>3898</v>
      </c>
      <c r="B3825" s="34">
        <v>320</v>
      </c>
      <c r="C3825" s="34" t="s">
        <v>679</v>
      </c>
      <c r="D3825" s="34">
        <v>14</v>
      </c>
      <c r="E3825" s="179">
        <v>43591</v>
      </c>
      <c r="F3825" s="34">
        <v>5238</v>
      </c>
      <c r="G3825" s="190">
        <v>8250</v>
      </c>
      <c r="H3825" s="34">
        <v>7674</v>
      </c>
      <c r="I3825" s="34"/>
      <c r="J3825" s="193"/>
      <c r="K3825" s="182" t="s">
        <v>742</v>
      </c>
      <c r="L3825" s="182"/>
      <c r="M3825" s="182"/>
      <c r="N3825" s="182"/>
    </row>
    <row r="3826" spans="1:14" ht="15.75" customHeight="1" x14ac:dyDescent="0.3">
      <c r="A3826" s="34">
        <v>3899</v>
      </c>
      <c r="B3826" s="34">
        <v>321</v>
      </c>
      <c r="C3826" s="34" t="s">
        <v>680</v>
      </c>
      <c r="D3826" s="34">
        <v>14</v>
      </c>
      <c r="E3826" s="179">
        <v>43591</v>
      </c>
      <c r="F3826" s="34">
        <v>5258</v>
      </c>
      <c r="G3826" s="190">
        <v>7927</v>
      </c>
      <c r="H3826" s="34">
        <v>7175</v>
      </c>
      <c r="I3826" s="34"/>
      <c r="J3826" s="193" t="s">
        <v>426</v>
      </c>
      <c r="K3826" s="182" t="s">
        <v>744</v>
      </c>
      <c r="L3826" s="182"/>
      <c r="M3826" s="182"/>
      <c r="N3826" s="182"/>
    </row>
    <row r="3827" spans="1:14" ht="15.75" customHeight="1" x14ac:dyDescent="0.3">
      <c r="A3827" s="34">
        <v>3900</v>
      </c>
      <c r="B3827" s="34">
        <v>322</v>
      </c>
      <c r="C3827" s="34" t="s">
        <v>680</v>
      </c>
      <c r="D3827" s="34">
        <v>14</v>
      </c>
      <c r="E3827" s="179">
        <v>43591</v>
      </c>
      <c r="F3827" s="34">
        <v>5219</v>
      </c>
      <c r="G3827" s="190">
        <v>7845</v>
      </c>
      <c r="H3827" s="34">
        <v>7111</v>
      </c>
      <c r="I3827" s="34"/>
      <c r="J3827" s="193"/>
      <c r="K3827" s="182" t="s">
        <v>744</v>
      </c>
      <c r="L3827" s="182"/>
      <c r="M3827" s="182"/>
      <c r="N3827" s="182"/>
    </row>
    <row r="3828" spans="1:14" ht="15.75" customHeight="1" x14ac:dyDescent="0.3">
      <c r="A3828" s="34">
        <v>3901</v>
      </c>
      <c r="B3828" s="34">
        <v>323</v>
      </c>
      <c r="C3828" s="34" t="s">
        <v>681</v>
      </c>
      <c r="D3828" s="34">
        <v>14</v>
      </c>
      <c r="E3828" s="179">
        <v>43591</v>
      </c>
      <c r="F3828" s="34">
        <v>5241</v>
      </c>
      <c r="G3828" s="190">
        <v>8528</v>
      </c>
      <c r="H3828" s="34">
        <v>7451</v>
      </c>
      <c r="I3828" s="34"/>
      <c r="J3828" s="193" t="s">
        <v>426</v>
      </c>
      <c r="K3828" s="182" t="s">
        <v>741</v>
      </c>
      <c r="L3828" s="182"/>
      <c r="M3828" s="182"/>
      <c r="N3828" s="182"/>
    </row>
    <row r="3829" spans="1:14" ht="15.75" customHeight="1" x14ac:dyDescent="0.3">
      <c r="A3829" s="34">
        <v>3902</v>
      </c>
      <c r="B3829" s="34">
        <v>324</v>
      </c>
      <c r="C3829" s="34" t="s">
        <v>681</v>
      </c>
      <c r="D3829" s="34">
        <v>14</v>
      </c>
      <c r="E3829" s="179">
        <v>43591</v>
      </c>
      <c r="F3829" s="34">
        <v>5265</v>
      </c>
      <c r="G3829" s="190">
        <v>8235</v>
      </c>
      <c r="H3829" s="34">
        <v>7251</v>
      </c>
      <c r="I3829" s="34"/>
      <c r="J3829" s="193"/>
      <c r="K3829" s="182" t="s">
        <v>741</v>
      </c>
      <c r="L3829" s="182"/>
      <c r="M3829" s="182"/>
      <c r="N3829" s="182"/>
    </row>
    <row r="3830" spans="1:14" ht="15.75" customHeight="1" x14ac:dyDescent="0.3">
      <c r="A3830" s="34">
        <v>3903</v>
      </c>
      <c r="B3830" s="34">
        <v>325</v>
      </c>
      <c r="C3830" s="34" t="s">
        <v>682</v>
      </c>
      <c r="D3830" s="34">
        <v>14</v>
      </c>
      <c r="E3830" s="179">
        <v>43591</v>
      </c>
      <c r="F3830" s="34">
        <v>5236</v>
      </c>
      <c r="G3830" s="190">
        <v>8655</v>
      </c>
      <c r="H3830" s="34">
        <v>7479</v>
      </c>
      <c r="I3830" s="34"/>
      <c r="J3830" s="193" t="s">
        <v>377</v>
      </c>
      <c r="K3830" s="182" t="s">
        <v>741</v>
      </c>
      <c r="L3830" s="182"/>
      <c r="M3830" s="182"/>
      <c r="N3830" s="182"/>
    </row>
    <row r="3831" spans="1:14" ht="15.75" customHeight="1" x14ac:dyDescent="0.3">
      <c r="A3831" s="34">
        <v>3904</v>
      </c>
      <c r="B3831" s="34">
        <v>326</v>
      </c>
      <c r="C3831" s="34" t="s">
        <v>682</v>
      </c>
      <c r="D3831" s="34">
        <v>14</v>
      </c>
      <c r="E3831" s="179">
        <v>43591</v>
      </c>
      <c r="F3831" s="34">
        <v>5256</v>
      </c>
      <c r="G3831" s="190">
        <v>8566</v>
      </c>
      <c r="H3831" s="34">
        <v>7429</v>
      </c>
      <c r="I3831" s="34"/>
      <c r="J3831" s="193"/>
      <c r="K3831" s="182" t="s">
        <v>741</v>
      </c>
      <c r="L3831" s="182"/>
      <c r="M3831" s="182"/>
      <c r="N3831" s="182"/>
    </row>
    <row r="3832" spans="1:14" ht="15.75" customHeight="1" x14ac:dyDescent="0.3">
      <c r="A3832" s="34">
        <v>3905</v>
      </c>
      <c r="B3832" s="34">
        <v>327</v>
      </c>
      <c r="C3832" s="34" t="s">
        <v>685</v>
      </c>
      <c r="D3832" s="34">
        <v>14</v>
      </c>
      <c r="E3832" s="179">
        <v>43591</v>
      </c>
      <c r="F3832" s="34">
        <v>5275</v>
      </c>
      <c r="G3832" s="190">
        <v>8602</v>
      </c>
      <c r="H3832" s="34">
        <v>7631</v>
      </c>
      <c r="I3832" s="34"/>
      <c r="J3832" s="193" t="s">
        <v>474</v>
      </c>
      <c r="K3832" s="182" t="s">
        <v>742</v>
      </c>
      <c r="L3832" s="182"/>
      <c r="M3832" s="182"/>
      <c r="N3832" s="182"/>
    </row>
    <row r="3833" spans="1:14" ht="15.75" customHeight="1" x14ac:dyDescent="0.3">
      <c r="A3833" s="34">
        <v>3906</v>
      </c>
      <c r="B3833" s="34">
        <v>328</v>
      </c>
      <c r="C3833" s="34" t="s">
        <v>685</v>
      </c>
      <c r="D3833" s="34">
        <v>14</v>
      </c>
      <c r="E3833" s="179">
        <v>43591</v>
      </c>
      <c r="F3833" s="34">
        <v>5350</v>
      </c>
      <c r="G3833" s="190">
        <v>8573</v>
      </c>
      <c r="H3833" s="34">
        <v>7663</v>
      </c>
      <c r="I3833" s="34"/>
      <c r="J3833" s="193"/>
      <c r="K3833" s="182" t="s">
        <v>742</v>
      </c>
      <c r="L3833" s="182"/>
      <c r="M3833" s="182"/>
      <c r="N3833" s="182"/>
    </row>
    <row r="3834" spans="1:14" ht="15.75" customHeight="1" x14ac:dyDescent="0.3">
      <c r="A3834" s="34">
        <v>3907</v>
      </c>
      <c r="B3834" s="34">
        <v>329</v>
      </c>
      <c r="C3834" s="34" t="s">
        <v>686</v>
      </c>
      <c r="D3834" s="34">
        <v>14</v>
      </c>
      <c r="E3834" s="179">
        <v>43591</v>
      </c>
      <c r="F3834" s="34">
        <v>5215</v>
      </c>
      <c r="G3834" s="190">
        <v>8279</v>
      </c>
      <c r="H3834" s="34">
        <v>7472</v>
      </c>
      <c r="I3834" s="34"/>
      <c r="J3834" s="193" t="s">
        <v>13</v>
      </c>
      <c r="K3834" s="182" t="s">
        <v>742</v>
      </c>
      <c r="L3834" s="182"/>
      <c r="M3834" s="182"/>
      <c r="N3834" s="182"/>
    </row>
    <row r="3835" spans="1:14" ht="15.75" customHeight="1" x14ac:dyDescent="0.3">
      <c r="A3835" s="34">
        <v>3908</v>
      </c>
      <c r="B3835" s="34">
        <v>330</v>
      </c>
      <c r="C3835" s="34" t="s">
        <v>686</v>
      </c>
      <c r="D3835" s="34">
        <v>14</v>
      </c>
      <c r="E3835" s="179">
        <v>43591</v>
      </c>
      <c r="F3835" s="34">
        <v>5277</v>
      </c>
      <c r="G3835" s="190">
        <v>8513</v>
      </c>
      <c r="H3835" s="34">
        <v>7651</v>
      </c>
      <c r="I3835" s="34"/>
      <c r="J3835" s="193"/>
      <c r="K3835" s="182" t="s">
        <v>742</v>
      </c>
      <c r="L3835" s="182"/>
      <c r="M3835" s="182"/>
      <c r="N3835" s="182"/>
    </row>
    <row r="3836" spans="1:14" ht="15.75" customHeight="1" x14ac:dyDescent="0.3">
      <c r="A3836" s="34">
        <v>3909</v>
      </c>
      <c r="B3836" s="34">
        <v>331</v>
      </c>
      <c r="C3836" s="34" t="s">
        <v>687</v>
      </c>
      <c r="D3836" s="34">
        <v>14</v>
      </c>
      <c r="E3836" s="179">
        <v>43591</v>
      </c>
      <c r="F3836" s="34">
        <v>5265</v>
      </c>
      <c r="G3836" s="190">
        <v>7780</v>
      </c>
      <c r="H3836" s="34">
        <v>7068</v>
      </c>
      <c r="I3836" s="34"/>
      <c r="J3836" s="193" t="s">
        <v>13</v>
      </c>
      <c r="K3836" s="182" t="s">
        <v>744</v>
      </c>
      <c r="L3836" s="182"/>
      <c r="M3836" s="182"/>
      <c r="N3836" s="182"/>
    </row>
    <row r="3837" spans="1:14" ht="15.75" customHeight="1" x14ac:dyDescent="0.3">
      <c r="A3837" s="34">
        <v>3910</v>
      </c>
      <c r="B3837" s="34">
        <v>332</v>
      </c>
      <c r="C3837" s="34" t="s">
        <v>687</v>
      </c>
      <c r="D3837" s="34">
        <v>14</v>
      </c>
      <c r="E3837" s="179">
        <v>43591</v>
      </c>
      <c r="F3837" s="34">
        <v>5252</v>
      </c>
      <c r="G3837" s="190">
        <v>7554</v>
      </c>
      <c r="H3837" s="34">
        <v>6895</v>
      </c>
      <c r="I3837" s="34"/>
      <c r="J3837" s="193"/>
      <c r="K3837" s="182" t="s">
        <v>744</v>
      </c>
      <c r="L3837" s="182"/>
      <c r="M3837" s="182"/>
      <c r="N3837" s="182"/>
    </row>
    <row r="3838" spans="1:14" ht="15.75" customHeight="1" x14ac:dyDescent="0.3">
      <c r="A3838" s="34">
        <v>3911</v>
      </c>
      <c r="B3838" s="34">
        <v>333</v>
      </c>
      <c r="C3838" s="34" t="s">
        <v>688</v>
      </c>
      <c r="D3838" s="34">
        <v>14</v>
      </c>
      <c r="E3838" s="179">
        <v>43591</v>
      </c>
      <c r="F3838" s="34">
        <v>5211</v>
      </c>
      <c r="G3838" s="190">
        <v>7836</v>
      </c>
      <c r="H3838" s="34">
        <v>6779</v>
      </c>
      <c r="I3838" s="34"/>
      <c r="J3838" s="193" t="s">
        <v>377</v>
      </c>
      <c r="K3838" s="182" t="s">
        <v>741</v>
      </c>
      <c r="L3838" s="182"/>
      <c r="M3838" s="182"/>
      <c r="N3838" s="182"/>
    </row>
    <row r="3839" spans="1:14" ht="15.75" customHeight="1" x14ac:dyDescent="0.3">
      <c r="A3839" s="34">
        <v>3912</v>
      </c>
      <c r="B3839" s="34">
        <v>334</v>
      </c>
      <c r="C3839" s="34" t="s">
        <v>688</v>
      </c>
      <c r="D3839" s="34">
        <v>14</v>
      </c>
      <c r="E3839" s="179">
        <v>43591</v>
      </c>
      <c r="F3839" s="34">
        <v>5171</v>
      </c>
      <c r="G3839" s="190">
        <v>7357</v>
      </c>
      <c r="H3839" s="34">
        <v>6492</v>
      </c>
      <c r="I3839" s="34"/>
      <c r="J3839" s="193"/>
      <c r="K3839" s="182" t="s">
        <v>741</v>
      </c>
      <c r="L3839" s="182"/>
      <c r="M3839" s="182"/>
      <c r="N3839" s="182"/>
    </row>
    <row r="3840" spans="1:14" ht="15.75" customHeight="1" x14ac:dyDescent="0.3">
      <c r="A3840" s="34">
        <v>3913</v>
      </c>
      <c r="B3840" s="34">
        <v>335</v>
      </c>
      <c r="C3840" s="34" t="s">
        <v>689</v>
      </c>
      <c r="D3840" s="34">
        <v>14</v>
      </c>
      <c r="E3840" s="179">
        <v>43591</v>
      </c>
      <c r="F3840" s="190">
        <v>5270</v>
      </c>
      <c r="G3840" s="190">
        <v>7933</v>
      </c>
      <c r="H3840" s="34">
        <v>7360</v>
      </c>
      <c r="I3840" s="34"/>
      <c r="J3840" s="193" t="s">
        <v>482</v>
      </c>
      <c r="K3840" s="182" t="s">
        <v>742</v>
      </c>
      <c r="L3840" s="182"/>
      <c r="M3840" s="182"/>
      <c r="N3840" s="182"/>
    </row>
    <row r="3841" spans="1:14" ht="15.75" customHeight="1" x14ac:dyDescent="0.3">
      <c r="A3841" s="34">
        <v>3914</v>
      </c>
      <c r="B3841" s="34">
        <v>336</v>
      </c>
      <c r="C3841" s="34" t="s">
        <v>689</v>
      </c>
      <c r="D3841" s="34">
        <v>14</v>
      </c>
      <c r="E3841" s="179">
        <v>43591</v>
      </c>
      <c r="F3841" s="190">
        <v>5231</v>
      </c>
      <c r="G3841" s="190">
        <v>7927</v>
      </c>
      <c r="H3841" s="34">
        <v>7344</v>
      </c>
      <c r="I3841" s="34"/>
      <c r="J3841" s="193"/>
      <c r="K3841" s="182" t="s">
        <v>742</v>
      </c>
      <c r="L3841" s="182"/>
      <c r="M3841" s="182"/>
      <c r="N3841" s="182"/>
    </row>
    <row r="3842" spans="1:14" ht="15.75" customHeight="1" x14ac:dyDescent="0.3">
      <c r="A3842" s="34">
        <v>3915</v>
      </c>
      <c r="B3842" s="34">
        <v>337</v>
      </c>
      <c r="C3842" s="34" t="s">
        <v>690</v>
      </c>
      <c r="D3842" s="34">
        <v>14</v>
      </c>
      <c r="E3842" s="179">
        <v>43591</v>
      </c>
      <c r="F3842" s="190">
        <v>5274</v>
      </c>
      <c r="G3842" s="190">
        <v>7826</v>
      </c>
      <c r="H3842" s="34">
        <v>7284</v>
      </c>
      <c r="I3842" s="34"/>
      <c r="J3842" s="193" t="s">
        <v>13</v>
      </c>
      <c r="K3842" s="182" t="s">
        <v>744</v>
      </c>
      <c r="L3842" s="182"/>
      <c r="M3842" s="182"/>
      <c r="N3842" s="182"/>
    </row>
    <row r="3843" spans="1:14" ht="15.75" customHeight="1" x14ac:dyDescent="0.3">
      <c r="A3843" s="34">
        <v>3916</v>
      </c>
      <c r="B3843" s="34">
        <v>338</v>
      </c>
      <c r="C3843" s="34" t="s">
        <v>690</v>
      </c>
      <c r="D3843" s="34">
        <v>14</v>
      </c>
      <c r="E3843" s="179">
        <v>43591</v>
      </c>
      <c r="F3843" s="190">
        <v>5240</v>
      </c>
      <c r="G3843" s="190">
        <v>7855</v>
      </c>
      <c r="H3843" s="34">
        <v>7270</v>
      </c>
      <c r="I3843" s="34"/>
      <c r="J3843" s="193"/>
      <c r="K3843" s="182" t="s">
        <v>744</v>
      </c>
      <c r="L3843" s="182"/>
      <c r="M3843" s="182"/>
      <c r="N3843" s="182"/>
    </row>
    <row r="3844" spans="1:14" ht="15.75" customHeight="1" x14ac:dyDescent="0.3">
      <c r="A3844" s="34">
        <v>3917</v>
      </c>
      <c r="B3844" s="34">
        <v>339</v>
      </c>
      <c r="C3844" s="34" t="s">
        <v>691</v>
      </c>
      <c r="D3844" s="34">
        <v>14</v>
      </c>
      <c r="E3844" s="179">
        <v>43591</v>
      </c>
      <c r="F3844" s="190">
        <v>5250</v>
      </c>
      <c r="G3844" s="190">
        <v>10416</v>
      </c>
      <c r="H3844" s="34">
        <v>8662</v>
      </c>
      <c r="I3844" s="34"/>
      <c r="J3844" s="193" t="s">
        <v>461</v>
      </c>
      <c r="K3844" s="182" t="s">
        <v>741</v>
      </c>
      <c r="L3844" s="182"/>
      <c r="M3844" s="182"/>
      <c r="N3844" s="182"/>
    </row>
    <row r="3845" spans="1:14" ht="15.75" customHeight="1" x14ac:dyDescent="0.3">
      <c r="A3845" s="34">
        <v>3918</v>
      </c>
      <c r="B3845" s="34">
        <v>340</v>
      </c>
      <c r="C3845" s="34" t="s">
        <v>691</v>
      </c>
      <c r="D3845" s="34">
        <v>14</v>
      </c>
      <c r="E3845" s="179">
        <v>43591</v>
      </c>
      <c r="F3845" s="190">
        <v>5215</v>
      </c>
      <c r="G3845" s="190">
        <v>10142</v>
      </c>
      <c r="H3845" s="34">
        <v>8430</v>
      </c>
      <c r="I3845" s="34"/>
      <c r="J3845" s="193"/>
      <c r="K3845" s="182" t="s">
        <v>741</v>
      </c>
      <c r="L3845" s="182"/>
      <c r="M3845" s="182"/>
      <c r="N3845" s="182"/>
    </row>
    <row r="3846" spans="1:14" ht="15.75" customHeight="1" x14ac:dyDescent="0.3">
      <c r="A3846" s="34">
        <v>3919</v>
      </c>
      <c r="B3846" s="34">
        <v>341</v>
      </c>
      <c r="C3846" s="34" t="s">
        <v>692</v>
      </c>
      <c r="D3846" s="34">
        <v>14</v>
      </c>
      <c r="E3846" s="179">
        <v>43591</v>
      </c>
      <c r="F3846" s="190">
        <v>5210</v>
      </c>
      <c r="G3846" s="190">
        <v>7371</v>
      </c>
      <c r="H3846" s="34">
        <v>6901</v>
      </c>
      <c r="I3846" s="34"/>
      <c r="J3846" s="193" t="s">
        <v>13</v>
      </c>
      <c r="K3846" s="182" t="s">
        <v>742</v>
      </c>
      <c r="L3846" s="182"/>
      <c r="M3846" s="182"/>
      <c r="N3846" s="182"/>
    </row>
    <row r="3847" spans="1:14" ht="15.75" customHeight="1" x14ac:dyDescent="0.3">
      <c r="A3847" s="34">
        <v>3920</v>
      </c>
      <c r="B3847" s="34">
        <v>342</v>
      </c>
      <c r="C3847" s="34" t="s">
        <v>692</v>
      </c>
      <c r="D3847" s="34">
        <v>14</v>
      </c>
      <c r="E3847" s="179">
        <v>43591</v>
      </c>
      <c r="F3847" s="190">
        <v>5176</v>
      </c>
      <c r="G3847" s="190">
        <v>7136</v>
      </c>
      <c r="H3847" s="34">
        <v>6704</v>
      </c>
      <c r="I3847" s="34"/>
      <c r="J3847" s="193"/>
      <c r="K3847" s="182" t="s">
        <v>742</v>
      </c>
      <c r="L3847" s="182"/>
      <c r="M3847" s="182"/>
      <c r="N3847" s="182"/>
    </row>
    <row r="3848" spans="1:14" ht="15.75" customHeight="1" x14ac:dyDescent="0.3">
      <c r="A3848" s="34">
        <v>3921</v>
      </c>
      <c r="B3848" s="34">
        <v>343</v>
      </c>
      <c r="C3848" s="34" t="s">
        <v>693</v>
      </c>
      <c r="D3848" s="34">
        <v>14</v>
      </c>
      <c r="E3848" s="179">
        <v>43591</v>
      </c>
      <c r="F3848" s="190">
        <v>5238</v>
      </c>
      <c r="G3848" s="190">
        <v>9660</v>
      </c>
      <c r="H3848" s="34">
        <v>8596</v>
      </c>
      <c r="I3848" s="34"/>
      <c r="J3848" s="193" t="s">
        <v>13</v>
      </c>
      <c r="K3848" s="182" t="s">
        <v>742</v>
      </c>
      <c r="L3848" s="182"/>
      <c r="M3848" s="182"/>
      <c r="N3848" s="182"/>
    </row>
    <row r="3849" spans="1:14" ht="15.75" customHeight="1" x14ac:dyDescent="0.3">
      <c r="A3849" s="34">
        <v>3922</v>
      </c>
      <c r="B3849" s="34">
        <v>344</v>
      </c>
      <c r="C3849" s="34" t="s">
        <v>693</v>
      </c>
      <c r="D3849" s="34">
        <v>14</v>
      </c>
      <c r="E3849" s="179">
        <v>43591</v>
      </c>
      <c r="F3849" s="190">
        <v>5187</v>
      </c>
      <c r="G3849" s="190">
        <v>9299</v>
      </c>
      <c r="H3849" s="34">
        <v>8309</v>
      </c>
      <c r="I3849" s="34"/>
      <c r="J3849" s="193"/>
      <c r="K3849" s="182" t="s">
        <v>742</v>
      </c>
      <c r="L3849" s="182"/>
      <c r="M3849" s="182"/>
      <c r="N3849" s="182"/>
    </row>
    <row r="3850" spans="1:14" ht="15.75" customHeight="1" x14ac:dyDescent="0.3">
      <c r="A3850" s="34">
        <v>3923</v>
      </c>
      <c r="B3850" s="34">
        <v>345</v>
      </c>
      <c r="C3850" s="34" t="s">
        <v>694</v>
      </c>
      <c r="D3850" s="34">
        <v>14</v>
      </c>
      <c r="E3850" s="179">
        <v>43591</v>
      </c>
      <c r="F3850" s="190">
        <v>5214</v>
      </c>
      <c r="G3850" s="190">
        <v>7874</v>
      </c>
      <c r="H3850" s="34">
        <v>6964</v>
      </c>
      <c r="I3850" s="34"/>
      <c r="J3850" s="193" t="s">
        <v>695</v>
      </c>
      <c r="K3850" s="182" t="s">
        <v>741</v>
      </c>
      <c r="L3850" s="182"/>
      <c r="M3850" s="182"/>
      <c r="N3850" s="182"/>
    </row>
    <row r="3851" spans="1:14" ht="15.75" customHeight="1" x14ac:dyDescent="0.3">
      <c r="A3851" s="34">
        <v>3924</v>
      </c>
      <c r="B3851" s="34">
        <v>346</v>
      </c>
      <c r="C3851" s="34" t="s">
        <v>694</v>
      </c>
      <c r="D3851" s="34">
        <v>14</v>
      </c>
      <c r="E3851" s="179">
        <v>43591</v>
      </c>
      <c r="F3851" s="190">
        <v>5254</v>
      </c>
      <c r="G3851" s="190">
        <v>8031</v>
      </c>
      <c r="H3851" s="34">
        <v>7076</v>
      </c>
      <c r="I3851" s="34"/>
      <c r="J3851" s="193"/>
      <c r="K3851" s="182" t="s">
        <v>741</v>
      </c>
      <c r="L3851" s="182"/>
      <c r="M3851" s="182"/>
      <c r="N3851" s="182"/>
    </row>
    <row r="3852" spans="1:14" ht="15.75" customHeight="1" x14ac:dyDescent="0.3">
      <c r="A3852" s="34">
        <v>3925</v>
      </c>
      <c r="B3852" s="34">
        <v>347</v>
      </c>
      <c r="C3852" s="34" t="s">
        <v>696</v>
      </c>
      <c r="D3852" s="34">
        <v>14</v>
      </c>
      <c r="E3852" s="179">
        <v>43591</v>
      </c>
      <c r="F3852" s="190">
        <v>5189</v>
      </c>
      <c r="G3852" s="190">
        <v>7873</v>
      </c>
      <c r="H3852" s="34">
        <v>7241</v>
      </c>
      <c r="I3852" s="34"/>
      <c r="J3852" s="193" t="s">
        <v>13</v>
      </c>
      <c r="K3852" s="182" t="s">
        <v>742</v>
      </c>
      <c r="L3852" s="182"/>
      <c r="M3852" s="182"/>
      <c r="N3852" s="182"/>
    </row>
    <row r="3853" spans="1:14" ht="15.75" customHeight="1" x14ac:dyDescent="0.3">
      <c r="A3853" s="34">
        <v>3926</v>
      </c>
      <c r="B3853" s="34">
        <v>348</v>
      </c>
      <c r="C3853" s="34" t="s">
        <v>696</v>
      </c>
      <c r="D3853" s="34">
        <v>14</v>
      </c>
      <c r="E3853" s="179">
        <v>43591</v>
      </c>
      <c r="F3853" s="190">
        <v>5195</v>
      </c>
      <c r="G3853" s="190">
        <v>7633</v>
      </c>
      <c r="H3853" s="34">
        <v>7033</v>
      </c>
      <c r="I3853" s="34"/>
      <c r="J3853" s="193"/>
      <c r="K3853" s="182" t="s">
        <v>742</v>
      </c>
      <c r="L3853" s="182"/>
      <c r="M3853" s="182"/>
      <c r="N3853" s="182"/>
    </row>
    <row r="3854" spans="1:14" ht="15.75" customHeight="1" x14ac:dyDescent="0.3">
      <c r="A3854" s="34">
        <v>3927</v>
      </c>
      <c r="B3854" s="34">
        <v>349</v>
      </c>
      <c r="C3854" s="34" t="s">
        <v>700</v>
      </c>
      <c r="D3854" s="34">
        <v>14</v>
      </c>
      <c r="E3854" s="179">
        <v>43591</v>
      </c>
      <c r="F3854" s="190">
        <v>5210</v>
      </c>
      <c r="G3854" s="190">
        <v>7055</v>
      </c>
      <c r="H3854" s="34">
        <v>6590</v>
      </c>
      <c r="I3854" s="34"/>
      <c r="J3854" s="193" t="s">
        <v>482</v>
      </c>
      <c r="K3854" s="182" t="s">
        <v>741</v>
      </c>
      <c r="L3854" s="182"/>
      <c r="M3854" s="182"/>
      <c r="N3854" s="182"/>
    </row>
    <row r="3855" spans="1:14" ht="15.75" customHeight="1" x14ac:dyDescent="0.3">
      <c r="A3855" s="34">
        <v>3928</v>
      </c>
      <c r="B3855" s="34">
        <v>350</v>
      </c>
      <c r="C3855" s="34" t="s">
        <v>700</v>
      </c>
      <c r="D3855" s="34">
        <v>14</v>
      </c>
      <c r="E3855" s="179">
        <v>43591</v>
      </c>
      <c r="F3855" s="190">
        <v>5208</v>
      </c>
      <c r="G3855" s="190">
        <v>7233</v>
      </c>
      <c r="H3855" s="34">
        <v>6705</v>
      </c>
      <c r="I3855" s="34"/>
      <c r="J3855" s="193"/>
      <c r="K3855" s="182" t="s">
        <v>741</v>
      </c>
      <c r="L3855" s="182"/>
      <c r="M3855" s="182"/>
      <c r="N3855" s="182"/>
    </row>
    <row r="3856" spans="1:14" ht="15.75" customHeight="1" x14ac:dyDescent="0.3">
      <c r="A3856" s="34">
        <v>3929</v>
      </c>
      <c r="B3856" s="34">
        <v>351</v>
      </c>
      <c r="C3856" s="34" t="s">
        <v>702</v>
      </c>
      <c r="D3856" s="34">
        <v>14</v>
      </c>
      <c r="E3856" s="179">
        <v>43591</v>
      </c>
      <c r="F3856" s="190">
        <v>5232</v>
      </c>
      <c r="G3856" s="190">
        <v>10168</v>
      </c>
      <c r="H3856" s="34">
        <v>8284</v>
      </c>
      <c r="I3856" s="34"/>
      <c r="J3856" s="193" t="s">
        <v>377</v>
      </c>
      <c r="K3856" s="182" t="s">
        <v>741</v>
      </c>
      <c r="L3856" s="182"/>
      <c r="M3856" s="182"/>
      <c r="N3856" s="182"/>
    </row>
    <row r="3857" spans="1:14" ht="15.75" customHeight="1" x14ac:dyDescent="0.3">
      <c r="A3857" s="34">
        <v>3930</v>
      </c>
      <c r="B3857" s="34">
        <v>352</v>
      </c>
      <c r="C3857" s="34" t="s">
        <v>702</v>
      </c>
      <c r="D3857" s="34">
        <v>14</v>
      </c>
      <c r="E3857" s="179">
        <v>43591</v>
      </c>
      <c r="F3857" s="190">
        <v>5507</v>
      </c>
      <c r="G3857" s="190">
        <v>10671</v>
      </c>
      <c r="H3857" s="34">
        <v>8664</v>
      </c>
      <c r="I3857" s="34"/>
      <c r="J3857" s="193"/>
      <c r="K3857" s="182" t="s">
        <v>741</v>
      </c>
      <c r="L3857" s="182"/>
      <c r="M3857" s="182"/>
      <c r="N3857" s="182"/>
    </row>
    <row r="3858" spans="1:14" ht="15.75" customHeight="1" x14ac:dyDescent="0.3">
      <c r="A3858" s="34">
        <v>3931</v>
      </c>
      <c r="B3858" s="34">
        <v>353</v>
      </c>
      <c r="C3858" s="34" t="s">
        <v>703</v>
      </c>
      <c r="D3858" s="34">
        <v>14</v>
      </c>
      <c r="E3858" s="179">
        <v>43591</v>
      </c>
      <c r="F3858" s="190">
        <v>5540</v>
      </c>
      <c r="G3858" s="190">
        <v>8371</v>
      </c>
      <c r="H3858" s="34">
        <v>7180</v>
      </c>
      <c r="I3858" s="34"/>
      <c r="J3858" s="193" t="s">
        <v>377</v>
      </c>
      <c r="K3858" s="182" t="s">
        <v>741</v>
      </c>
      <c r="L3858" s="182"/>
      <c r="M3858" s="182"/>
      <c r="N3858" s="182"/>
    </row>
    <row r="3859" spans="1:14" ht="15.75" customHeight="1" x14ac:dyDescent="0.3">
      <c r="A3859" s="34">
        <v>3932</v>
      </c>
      <c r="B3859" s="34">
        <v>354</v>
      </c>
      <c r="C3859" s="34" t="s">
        <v>703</v>
      </c>
      <c r="D3859" s="34">
        <v>14</v>
      </c>
      <c r="E3859" s="179">
        <v>43591</v>
      </c>
      <c r="F3859" s="190">
        <v>5531</v>
      </c>
      <c r="G3859" s="190">
        <v>8592</v>
      </c>
      <c r="H3859" s="34">
        <v>7338</v>
      </c>
      <c r="I3859" s="34"/>
      <c r="J3859" s="193"/>
      <c r="K3859" s="182" t="s">
        <v>741</v>
      </c>
      <c r="L3859" s="182"/>
      <c r="M3859" s="182"/>
      <c r="N3859" s="182"/>
    </row>
    <row r="3860" spans="1:14" ht="15.75" customHeight="1" x14ac:dyDescent="0.3">
      <c r="A3860" s="34">
        <v>3933</v>
      </c>
      <c r="B3860" s="34">
        <v>355</v>
      </c>
      <c r="C3860" s="34" t="s">
        <v>705</v>
      </c>
      <c r="D3860" s="34">
        <v>14</v>
      </c>
      <c r="E3860" s="179">
        <v>43591</v>
      </c>
      <c r="F3860" s="190">
        <v>5491</v>
      </c>
      <c r="G3860" s="190">
        <v>8117</v>
      </c>
      <c r="H3860" s="34">
        <v>7277</v>
      </c>
      <c r="I3860" s="34"/>
      <c r="J3860" s="193" t="s">
        <v>482</v>
      </c>
      <c r="K3860" s="182" t="s">
        <v>741</v>
      </c>
      <c r="L3860" s="182"/>
      <c r="M3860" s="182"/>
      <c r="N3860" s="182"/>
    </row>
    <row r="3861" spans="1:14" ht="15.75" customHeight="1" x14ac:dyDescent="0.3">
      <c r="A3861" s="34">
        <v>3934</v>
      </c>
      <c r="B3861" s="34">
        <v>356</v>
      </c>
      <c r="C3861" s="34" t="s">
        <v>705</v>
      </c>
      <c r="D3861" s="34">
        <v>14</v>
      </c>
      <c r="E3861" s="179">
        <v>43591</v>
      </c>
      <c r="F3861" s="190">
        <v>5522</v>
      </c>
      <c r="G3861" s="190">
        <v>8236</v>
      </c>
      <c r="H3861" s="34">
        <v>7338</v>
      </c>
      <c r="I3861" s="34"/>
      <c r="J3861" s="193"/>
      <c r="K3861" s="182" t="s">
        <v>741</v>
      </c>
      <c r="L3861" s="182"/>
      <c r="M3861" s="182"/>
      <c r="N3861" s="182"/>
    </row>
    <row r="3862" spans="1:14" ht="15.75" customHeight="1" x14ac:dyDescent="0.3">
      <c r="A3862" s="34">
        <v>3935</v>
      </c>
      <c r="B3862" s="34">
        <v>357</v>
      </c>
      <c r="C3862" s="34" t="s">
        <v>706</v>
      </c>
      <c r="D3862" s="34">
        <v>14</v>
      </c>
      <c r="E3862" s="179">
        <v>43591</v>
      </c>
      <c r="F3862" s="190">
        <v>5501</v>
      </c>
      <c r="G3862" s="190">
        <v>9910</v>
      </c>
      <c r="H3862" s="34">
        <v>8559</v>
      </c>
      <c r="I3862" s="34"/>
      <c r="J3862" s="193" t="s">
        <v>707</v>
      </c>
      <c r="K3862" s="182" t="s">
        <v>742</v>
      </c>
      <c r="L3862" s="182"/>
      <c r="M3862" s="182"/>
      <c r="N3862" s="182"/>
    </row>
    <row r="3863" spans="1:14" ht="15.75" customHeight="1" x14ac:dyDescent="0.3">
      <c r="A3863" s="34">
        <v>3936</v>
      </c>
      <c r="B3863" s="34">
        <v>358</v>
      </c>
      <c r="C3863" s="34" t="s">
        <v>706</v>
      </c>
      <c r="D3863" s="34">
        <v>14</v>
      </c>
      <c r="E3863" s="179">
        <v>43591</v>
      </c>
      <c r="F3863" s="190">
        <v>5535</v>
      </c>
      <c r="G3863" s="190">
        <v>9694</v>
      </c>
      <c r="H3863" s="34">
        <v>8433</v>
      </c>
      <c r="I3863" s="34"/>
      <c r="J3863" s="193"/>
      <c r="K3863" s="182" t="s">
        <v>742</v>
      </c>
      <c r="L3863" s="182"/>
      <c r="M3863" s="182"/>
      <c r="N3863" s="182"/>
    </row>
    <row r="3864" spans="1:14" ht="15.75" customHeight="1" x14ac:dyDescent="0.3">
      <c r="A3864" s="34">
        <v>3937</v>
      </c>
      <c r="B3864" s="34">
        <v>359</v>
      </c>
      <c r="C3864" s="34" t="s">
        <v>708</v>
      </c>
      <c r="D3864" s="34">
        <v>14</v>
      </c>
      <c r="E3864" s="179">
        <v>43591</v>
      </c>
      <c r="F3864" s="190">
        <v>5545</v>
      </c>
      <c r="G3864" s="190">
        <v>7538</v>
      </c>
      <c r="H3864" s="34">
        <v>6888</v>
      </c>
      <c r="I3864" s="34"/>
      <c r="J3864" s="193" t="s">
        <v>13</v>
      </c>
      <c r="K3864" s="182" t="s">
        <v>741</v>
      </c>
      <c r="L3864" s="182"/>
      <c r="M3864" s="182"/>
      <c r="N3864" s="182"/>
    </row>
    <row r="3865" spans="1:14" ht="15.75" customHeight="1" x14ac:dyDescent="0.3">
      <c r="A3865" s="34">
        <v>3938</v>
      </c>
      <c r="B3865" s="34">
        <v>360</v>
      </c>
      <c r="C3865" s="34" t="s">
        <v>708</v>
      </c>
      <c r="D3865" s="34">
        <v>14</v>
      </c>
      <c r="E3865" s="179">
        <v>43591</v>
      </c>
      <c r="F3865" s="190">
        <v>5503</v>
      </c>
      <c r="G3865" s="190">
        <v>7551</v>
      </c>
      <c r="H3865" s="34">
        <v>6861</v>
      </c>
      <c r="I3865" s="34"/>
      <c r="J3865" s="193"/>
      <c r="K3865" s="182" t="s">
        <v>741</v>
      </c>
      <c r="L3865" s="182"/>
      <c r="M3865" s="182"/>
      <c r="N3865" s="182"/>
    </row>
    <row r="3866" spans="1:14" ht="15.75" customHeight="1" x14ac:dyDescent="0.3">
      <c r="A3866" s="34">
        <v>3939</v>
      </c>
      <c r="B3866" s="34">
        <v>361</v>
      </c>
      <c r="C3866" s="34" t="s">
        <v>709</v>
      </c>
      <c r="D3866" s="34">
        <v>14</v>
      </c>
      <c r="E3866" s="179">
        <v>43591</v>
      </c>
      <c r="F3866" s="190">
        <v>5529</v>
      </c>
      <c r="G3866" s="190">
        <v>8507</v>
      </c>
      <c r="H3866" s="34">
        <v>7796</v>
      </c>
      <c r="I3866" s="34"/>
      <c r="J3866" s="193" t="s">
        <v>13</v>
      </c>
      <c r="K3866" s="182" t="s">
        <v>741</v>
      </c>
      <c r="L3866" s="182"/>
      <c r="M3866" s="182"/>
      <c r="N3866" s="182"/>
    </row>
    <row r="3867" spans="1:14" ht="15.75" customHeight="1" x14ac:dyDescent="0.3">
      <c r="A3867" s="34">
        <v>3940</v>
      </c>
      <c r="B3867" s="34">
        <v>362</v>
      </c>
      <c r="C3867" s="34" t="s">
        <v>709</v>
      </c>
      <c r="D3867" s="34">
        <v>14</v>
      </c>
      <c r="E3867" s="179">
        <v>43591</v>
      </c>
      <c r="F3867" s="190">
        <v>5582</v>
      </c>
      <c r="G3867" s="190">
        <v>8769</v>
      </c>
      <c r="H3867" s="34">
        <v>7992</v>
      </c>
      <c r="I3867" s="34"/>
      <c r="J3867" s="193"/>
      <c r="K3867" s="182" t="s">
        <v>741</v>
      </c>
      <c r="L3867" s="182"/>
      <c r="M3867" s="182"/>
      <c r="N3867" s="182"/>
    </row>
    <row r="3868" spans="1:14" ht="15.75" customHeight="1" x14ac:dyDescent="0.3">
      <c r="A3868" s="34">
        <v>3941</v>
      </c>
      <c r="B3868" s="34">
        <v>363</v>
      </c>
      <c r="C3868" s="34" t="s">
        <v>712</v>
      </c>
      <c r="D3868" s="34">
        <v>14</v>
      </c>
      <c r="E3868" s="179">
        <v>43591</v>
      </c>
      <c r="F3868" s="190">
        <v>5513</v>
      </c>
      <c r="G3868" s="190"/>
      <c r="H3868" s="34"/>
      <c r="I3868" s="34"/>
      <c r="J3868" s="193" t="s">
        <v>418</v>
      </c>
      <c r="K3868" s="182" t="s">
        <v>744</v>
      </c>
      <c r="L3868" s="182"/>
      <c r="M3868" s="182"/>
      <c r="N3868" s="182"/>
    </row>
    <row r="3869" spans="1:14" ht="15.75" customHeight="1" x14ac:dyDescent="0.3">
      <c r="A3869" s="34">
        <v>3942</v>
      </c>
      <c r="B3869" s="34">
        <v>364</v>
      </c>
      <c r="C3869" s="34" t="s">
        <v>712</v>
      </c>
      <c r="D3869" s="34">
        <v>14</v>
      </c>
      <c r="E3869" s="179">
        <v>43591</v>
      </c>
      <c r="F3869" s="190">
        <v>5551</v>
      </c>
      <c r="G3869" s="190"/>
      <c r="H3869" s="34"/>
      <c r="I3869" s="34"/>
      <c r="J3869" s="193"/>
      <c r="K3869" s="182" t="s">
        <v>744</v>
      </c>
      <c r="L3869" s="182"/>
      <c r="M3869" s="182"/>
      <c r="N3869" s="182"/>
    </row>
    <row r="3870" spans="1:14" ht="15.75" customHeight="1" x14ac:dyDescent="0.3">
      <c r="A3870" s="34">
        <v>3943</v>
      </c>
      <c r="B3870" s="34">
        <v>365</v>
      </c>
      <c r="C3870" s="34" t="s">
        <v>715</v>
      </c>
      <c r="D3870" s="34">
        <v>14</v>
      </c>
      <c r="E3870" s="179">
        <v>43591</v>
      </c>
      <c r="F3870" s="190">
        <v>5553</v>
      </c>
      <c r="G3870" s="190">
        <v>7343</v>
      </c>
      <c r="H3870" s="34">
        <v>6956</v>
      </c>
      <c r="I3870" s="34"/>
      <c r="J3870" s="193" t="s">
        <v>13</v>
      </c>
      <c r="K3870" s="182" t="s">
        <v>741</v>
      </c>
      <c r="L3870" s="182"/>
      <c r="M3870" s="182"/>
      <c r="N3870" s="182"/>
    </row>
    <row r="3871" spans="1:14" ht="15.75" customHeight="1" x14ac:dyDescent="0.3">
      <c r="A3871" s="34">
        <v>3944</v>
      </c>
      <c r="B3871" s="34">
        <v>366</v>
      </c>
      <c r="C3871" s="34" t="s">
        <v>715</v>
      </c>
      <c r="D3871" s="34">
        <v>14</v>
      </c>
      <c r="E3871" s="179">
        <v>43591</v>
      </c>
      <c r="F3871" s="190">
        <v>5512</v>
      </c>
      <c r="G3871" s="190">
        <v>7312</v>
      </c>
      <c r="H3871" s="34">
        <v>6925</v>
      </c>
      <c r="I3871" s="34"/>
      <c r="J3871" s="193"/>
      <c r="K3871" s="182" t="s">
        <v>741</v>
      </c>
      <c r="L3871" s="182"/>
      <c r="M3871" s="182"/>
      <c r="N3871" s="182"/>
    </row>
    <row r="3872" spans="1:14" ht="15.75" customHeight="1" x14ac:dyDescent="0.3">
      <c r="A3872" s="34">
        <v>3945</v>
      </c>
      <c r="B3872" s="34">
        <v>367</v>
      </c>
      <c r="C3872" s="34" t="s">
        <v>716</v>
      </c>
      <c r="D3872" s="34">
        <v>14</v>
      </c>
      <c r="E3872" s="179">
        <v>43591</v>
      </c>
      <c r="F3872" s="190">
        <v>5519</v>
      </c>
      <c r="G3872" s="190">
        <v>7715</v>
      </c>
      <c r="H3872" s="34">
        <v>7242</v>
      </c>
      <c r="I3872" s="34"/>
      <c r="J3872" s="193" t="s">
        <v>13</v>
      </c>
      <c r="K3872" s="182" t="s">
        <v>741</v>
      </c>
      <c r="L3872" s="182"/>
      <c r="M3872" s="182"/>
      <c r="N3872" s="182"/>
    </row>
    <row r="3873" spans="1:14" ht="15.75" customHeight="1" x14ac:dyDescent="0.3">
      <c r="A3873" s="34">
        <v>3946</v>
      </c>
      <c r="B3873" s="34">
        <v>368</v>
      </c>
      <c r="C3873" s="34" t="s">
        <v>716</v>
      </c>
      <c r="D3873" s="34">
        <v>14</v>
      </c>
      <c r="E3873" s="179">
        <v>43591</v>
      </c>
      <c r="F3873" s="190">
        <v>5527</v>
      </c>
      <c r="G3873" s="190">
        <v>7705</v>
      </c>
      <c r="H3873" s="34">
        <v>7230</v>
      </c>
      <c r="I3873" s="34"/>
      <c r="J3873" s="193"/>
      <c r="K3873" s="182" t="s">
        <v>741</v>
      </c>
      <c r="L3873" s="182"/>
      <c r="M3873" s="182"/>
      <c r="N3873" s="182"/>
    </row>
    <row r="3874" spans="1:14" ht="15.75" customHeight="1" x14ac:dyDescent="0.3">
      <c r="A3874" s="34">
        <v>3947</v>
      </c>
      <c r="B3874" s="34">
        <v>369</v>
      </c>
      <c r="C3874" s="34" t="s">
        <v>717</v>
      </c>
      <c r="D3874" s="34">
        <v>14</v>
      </c>
      <c r="E3874" s="179">
        <v>43591</v>
      </c>
      <c r="F3874" s="190">
        <v>5533</v>
      </c>
      <c r="G3874" s="190">
        <v>8802</v>
      </c>
      <c r="H3874" s="34">
        <v>8110</v>
      </c>
      <c r="I3874" s="34"/>
      <c r="J3874" s="193" t="s">
        <v>407</v>
      </c>
      <c r="K3874" s="182" t="s">
        <v>742</v>
      </c>
      <c r="L3874" s="182"/>
      <c r="M3874" s="182"/>
      <c r="N3874" s="182"/>
    </row>
    <row r="3875" spans="1:14" ht="15.75" customHeight="1" x14ac:dyDescent="0.3">
      <c r="A3875" s="34">
        <v>3948</v>
      </c>
      <c r="B3875" s="34">
        <v>370</v>
      </c>
      <c r="C3875" s="34" t="s">
        <v>717</v>
      </c>
      <c r="D3875" s="34">
        <v>14</v>
      </c>
      <c r="E3875" s="179">
        <v>43591</v>
      </c>
      <c r="F3875" s="190">
        <v>5508</v>
      </c>
      <c r="G3875" s="190">
        <v>9034</v>
      </c>
      <c r="H3875" s="34">
        <v>8209</v>
      </c>
      <c r="I3875" s="34"/>
      <c r="J3875" s="193"/>
      <c r="K3875" s="182" t="s">
        <v>742</v>
      </c>
      <c r="L3875" s="182"/>
      <c r="M3875" s="182"/>
      <c r="N3875" s="182"/>
    </row>
    <row r="3876" spans="1:14" ht="15.75" customHeight="1" x14ac:dyDescent="0.3">
      <c r="A3876" s="34">
        <v>3949</v>
      </c>
      <c r="B3876" s="34">
        <v>371</v>
      </c>
      <c r="C3876" s="34" t="s">
        <v>719</v>
      </c>
      <c r="D3876" s="34">
        <v>14</v>
      </c>
      <c r="E3876" s="179">
        <v>43591</v>
      </c>
      <c r="F3876" s="190">
        <v>5559</v>
      </c>
      <c r="G3876" s="190">
        <v>7421</v>
      </c>
      <c r="H3876" s="34">
        <v>7030</v>
      </c>
      <c r="I3876" s="34"/>
      <c r="J3876" s="193" t="s">
        <v>13</v>
      </c>
      <c r="K3876" s="182" t="s">
        <v>742</v>
      </c>
      <c r="L3876" s="182"/>
      <c r="M3876" s="182"/>
      <c r="N3876" s="182"/>
    </row>
    <row r="3877" spans="1:14" ht="15.75" customHeight="1" x14ac:dyDescent="0.3">
      <c r="A3877" s="34">
        <v>3950</v>
      </c>
      <c r="B3877" s="34">
        <v>372</v>
      </c>
      <c r="C3877" s="34" t="s">
        <v>719</v>
      </c>
      <c r="D3877" s="34">
        <v>14</v>
      </c>
      <c r="E3877" s="179">
        <v>43591</v>
      </c>
      <c r="F3877" s="190">
        <v>5495</v>
      </c>
      <c r="G3877" s="190">
        <v>7493</v>
      </c>
      <c r="H3877" s="34">
        <v>7070</v>
      </c>
      <c r="I3877" s="34"/>
      <c r="J3877" s="193"/>
      <c r="K3877" s="182" t="s">
        <v>742</v>
      </c>
      <c r="L3877" s="182"/>
      <c r="M3877" s="182"/>
      <c r="N3877" s="182"/>
    </row>
    <row r="3878" spans="1:14" ht="15.75" customHeight="1" x14ac:dyDescent="0.3">
      <c r="A3878" s="34">
        <v>3951</v>
      </c>
      <c r="B3878" s="34">
        <v>373</v>
      </c>
      <c r="C3878" s="34" t="s">
        <v>721</v>
      </c>
      <c r="D3878" s="34">
        <v>14</v>
      </c>
      <c r="E3878" s="179">
        <v>43591</v>
      </c>
      <c r="F3878" s="190">
        <v>5578</v>
      </c>
      <c r="G3878" s="190">
        <v>9066</v>
      </c>
      <c r="H3878" s="34">
        <v>7952</v>
      </c>
      <c r="I3878" s="34"/>
      <c r="J3878" s="193" t="s">
        <v>13</v>
      </c>
      <c r="K3878" s="182" t="s">
        <v>741</v>
      </c>
      <c r="L3878" s="182"/>
      <c r="M3878" s="182"/>
      <c r="N3878" s="182"/>
    </row>
    <row r="3879" spans="1:14" ht="15.75" customHeight="1" x14ac:dyDescent="0.3">
      <c r="A3879" s="34">
        <v>3952</v>
      </c>
      <c r="B3879" s="34">
        <v>374</v>
      </c>
      <c r="C3879" s="34" t="s">
        <v>721</v>
      </c>
      <c r="D3879" s="34">
        <v>14</v>
      </c>
      <c r="E3879" s="179">
        <v>43591</v>
      </c>
      <c r="F3879" s="190">
        <v>5495</v>
      </c>
      <c r="G3879" s="190">
        <v>8874</v>
      </c>
      <c r="H3879" s="34">
        <v>7786</v>
      </c>
      <c r="I3879" s="34"/>
      <c r="J3879" s="193"/>
      <c r="K3879" s="182" t="s">
        <v>741</v>
      </c>
      <c r="L3879" s="182"/>
      <c r="M3879" s="182"/>
      <c r="N3879" s="182"/>
    </row>
    <row r="3880" spans="1:14" ht="15.75" customHeight="1" x14ac:dyDescent="0.3">
      <c r="A3880" s="34">
        <v>3953</v>
      </c>
      <c r="B3880" s="34">
        <v>375</v>
      </c>
      <c r="C3880" s="34" t="s">
        <v>723</v>
      </c>
      <c r="D3880" s="34">
        <v>14</v>
      </c>
      <c r="E3880" s="179">
        <v>43591</v>
      </c>
      <c r="F3880" s="190">
        <v>5528</v>
      </c>
      <c r="G3880" s="190">
        <v>9048</v>
      </c>
      <c r="H3880" s="34">
        <v>7725</v>
      </c>
      <c r="I3880" s="34"/>
      <c r="J3880" s="193" t="s">
        <v>405</v>
      </c>
      <c r="K3880" s="182" t="s">
        <v>741</v>
      </c>
      <c r="L3880" s="182"/>
      <c r="M3880" s="182"/>
      <c r="N3880" s="182"/>
    </row>
    <row r="3881" spans="1:14" ht="15.75" customHeight="1" x14ac:dyDescent="0.3">
      <c r="A3881" s="34">
        <v>3954</v>
      </c>
      <c r="B3881" s="34">
        <v>376</v>
      </c>
      <c r="C3881" s="34" t="s">
        <v>723</v>
      </c>
      <c r="D3881" s="34">
        <v>14</v>
      </c>
      <c r="E3881" s="179">
        <v>43591</v>
      </c>
      <c r="F3881" s="190">
        <v>5564</v>
      </c>
      <c r="G3881" s="190">
        <v>8681</v>
      </c>
      <c r="H3881" s="34">
        <v>7454</v>
      </c>
      <c r="I3881" s="34"/>
      <c r="J3881" s="193"/>
      <c r="K3881" s="182" t="s">
        <v>741</v>
      </c>
      <c r="L3881" s="182"/>
      <c r="M3881" s="182"/>
      <c r="N3881" s="182"/>
    </row>
    <row r="3882" spans="1:14" ht="15.75" customHeight="1" x14ac:dyDescent="0.3">
      <c r="A3882" s="34">
        <v>3955</v>
      </c>
      <c r="B3882" s="34">
        <v>377</v>
      </c>
      <c r="C3882" s="34" t="s">
        <v>725</v>
      </c>
      <c r="D3882" s="34">
        <v>14</v>
      </c>
      <c r="E3882" s="179">
        <v>43591</v>
      </c>
      <c r="F3882" s="190">
        <v>5526</v>
      </c>
      <c r="G3882" s="190">
        <v>9264</v>
      </c>
      <c r="H3882" s="34">
        <v>8080</v>
      </c>
      <c r="I3882" s="34"/>
      <c r="J3882" s="193" t="s">
        <v>426</v>
      </c>
      <c r="K3882" s="182" t="s">
        <v>742</v>
      </c>
      <c r="L3882" s="182"/>
      <c r="M3882" s="182"/>
      <c r="N3882" s="182"/>
    </row>
    <row r="3883" spans="1:14" ht="15.75" customHeight="1" x14ac:dyDescent="0.3">
      <c r="A3883" s="34">
        <v>3956</v>
      </c>
      <c r="B3883" s="34">
        <v>378</v>
      </c>
      <c r="C3883" s="34" t="s">
        <v>725</v>
      </c>
      <c r="D3883" s="34">
        <v>14</v>
      </c>
      <c r="E3883" s="179">
        <v>43591</v>
      </c>
      <c r="F3883" s="190">
        <v>5519</v>
      </c>
      <c r="G3883" s="190">
        <v>9178</v>
      </c>
      <c r="H3883" s="34">
        <v>8029</v>
      </c>
      <c r="I3883" s="34"/>
      <c r="J3883" s="193"/>
      <c r="K3883" s="182" t="s">
        <v>742</v>
      </c>
      <c r="L3883" s="182"/>
      <c r="M3883" s="182"/>
      <c r="N3883" s="182"/>
    </row>
    <row r="3884" spans="1:14" ht="15.75" customHeight="1" x14ac:dyDescent="0.3">
      <c r="A3884" s="34">
        <v>3957</v>
      </c>
      <c r="B3884" s="34">
        <v>379</v>
      </c>
      <c r="C3884" s="34" t="s">
        <v>726</v>
      </c>
      <c r="D3884" s="34">
        <v>14</v>
      </c>
      <c r="E3884" s="179">
        <v>43591</v>
      </c>
      <c r="F3884" s="190">
        <v>5503</v>
      </c>
      <c r="G3884" s="190">
        <v>8592</v>
      </c>
      <c r="H3884" s="34">
        <v>7764</v>
      </c>
      <c r="I3884" s="34"/>
      <c r="J3884" s="193" t="s">
        <v>727</v>
      </c>
      <c r="K3884" s="182" t="s">
        <v>742</v>
      </c>
      <c r="L3884" s="182"/>
      <c r="M3884" s="182"/>
      <c r="N3884" s="182"/>
    </row>
    <row r="3885" spans="1:14" ht="15.75" customHeight="1" x14ac:dyDescent="0.3">
      <c r="A3885" s="34">
        <v>3958</v>
      </c>
      <c r="B3885" s="34">
        <v>380</v>
      </c>
      <c r="C3885" s="34" t="s">
        <v>726</v>
      </c>
      <c r="D3885" s="34">
        <v>14</v>
      </c>
      <c r="E3885" s="179">
        <v>43591</v>
      </c>
      <c r="F3885" s="190">
        <v>5523</v>
      </c>
      <c r="G3885" s="190">
        <v>8254</v>
      </c>
      <c r="H3885" s="34">
        <v>7523</v>
      </c>
      <c r="I3885" s="34"/>
      <c r="J3885" s="193"/>
      <c r="K3885" s="182" t="s">
        <v>742</v>
      </c>
      <c r="L3885" s="182"/>
      <c r="M3885" s="182"/>
      <c r="N3885" s="182"/>
    </row>
    <row r="3886" spans="1:14" ht="15.75" customHeight="1" x14ac:dyDescent="0.3">
      <c r="A3886" s="34">
        <v>3959</v>
      </c>
      <c r="B3886" s="34">
        <v>381</v>
      </c>
      <c r="C3886" s="34" t="s">
        <v>728</v>
      </c>
      <c r="D3886" s="34">
        <v>14</v>
      </c>
      <c r="E3886" s="179">
        <v>43591</v>
      </c>
      <c r="F3886" s="190">
        <v>5552</v>
      </c>
      <c r="G3886" s="190">
        <v>7982</v>
      </c>
      <c r="H3886" s="34">
        <v>7579</v>
      </c>
      <c r="I3886" s="34"/>
      <c r="J3886" s="193" t="s">
        <v>13</v>
      </c>
      <c r="K3886" s="182" t="s">
        <v>742</v>
      </c>
      <c r="L3886" s="182"/>
      <c r="M3886" s="182"/>
      <c r="N3886" s="182"/>
    </row>
    <row r="3887" spans="1:14" ht="15.75" customHeight="1" x14ac:dyDescent="0.3">
      <c r="A3887" s="34">
        <v>3960</v>
      </c>
      <c r="B3887" s="34">
        <v>382</v>
      </c>
      <c r="C3887" s="34" t="s">
        <v>728</v>
      </c>
      <c r="D3887" s="34">
        <v>14</v>
      </c>
      <c r="E3887" s="179">
        <v>43591</v>
      </c>
      <c r="F3887" s="190">
        <v>5515</v>
      </c>
      <c r="G3887" s="190">
        <v>7805</v>
      </c>
      <c r="H3887" s="34">
        <v>7415</v>
      </c>
      <c r="I3887" s="34"/>
      <c r="J3887" s="193"/>
      <c r="K3887" s="182" t="s">
        <v>742</v>
      </c>
      <c r="L3887" s="182"/>
      <c r="M3887" s="182"/>
      <c r="N3887" s="182"/>
    </row>
    <row r="3888" spans="1:14" ht="15.75" customHeight="1" x14ac:dyDescent="0.3">
      <c r="A3888" s="34">
        <v>3961</v>
      </c>
      <c r="B3888" s="34">
        <v>383</v>
      </c>
      <c r="C3888" s="34" t="s">
        <v>729</v>
      </c>
      <c r="D3888" s="34">
        <v>14</v>
      </c>
      <c r="E3888" s="179">
        <v>43591</v>
      </c>
      <c r="F3888" s="190">
        <v>5537</v>
      </c>
      <c r="G3888" s="190">
        <v>8014</v>
      </c>
      <c r="H3888" s="34">
        <v>7362</v>
      </c>
      <c r="I3888" s="34"/>
      <c r="J3888" s="193" t="s">
        <v>497</v>
      </c>
      <c r="K3888" s="182" t="s">
        <v>742</v>
      </c>
      <c r="L3888" s="182"/>
      <c r="M3888" s="182"/>
      <c r="N3888" s="182"/>
    </row>
    <row r="3889" spans="1:14" ht="15.75" customHeight="1" x14ac:dyDescent="0.3">
      <c r="A3889" s="34">
        <v>3962</v>
      </c>
      <c r="B3889" s="34">
        <v>384</v>
      </c>
      <c r="C3889" s="34" t="s">
        <v>729</v>
      </c>
      <c r="D3889" s="34">
        <v>14</v>
      </c>
      <c r="E3889" s="179">
        <v>43591</v>
      </c>
      <c r="F3889" s="190">
        <v>5516</v>
      </c>
      <c r="G3889" s="190">
        <v>7785</v>
      </c>
      <c r="H3889" s="34">
        <v>7187</v>
      </c>
      <c r="I3889" s="34"/>
      <c r="J3889" s="193"/>
      <c r="K3889" s="182" t="s">
        <v>742</v>
      </c>
      <c r="L3889" s="182"/>
      <c r="M3889" s="182"/>
      <c r="N3889" s="182"/>
    </row>
    <row r="3890" spans="1:14" ht="15.75" customHeight="1" x14ac:dyDescent="0.3">
      <c r="A3890" s="34">
        <v>3963</v>
      </c>
      <c r="B3890" s="34">
        <v>385</v>
      </c>
      <c r="C3890" s="34" t="s">
        <v>730</v>
      </c>
      <c r="D3890" s="34">
        <v>14</v>
      </c>
      <c r="E3890" s="179">
        <v>43591</v>
      </c>
      <c r="F3890" s="190">
        <v>5476</v>
      </c>
      <c r="G3890" s="190">
        <v>8230</v>
      </c>
      <c r="H3890" s="34">
        <v>7320</v>
      </c>
      <c r="I3890" s="34"/>
      <c r="J3890" s="193" t="s">
        <v>426</v>
      </c>
      <c r="K3890" s="182" t="s">
        <v>741</v>
      </c>
      <c r="L3890" s="182"/>
      <c r="M3890" s="182"/>
      <c r="N3890" s="182"/>
    </row>
    <row r="3891" spans="1:14" ht="15.75" customHeight="1" x14ac:dyDescent="0.3">
      <c r="A3891" s="34">
        <v>3964</v>
      </c>
      <c r="B3891" s="34">
        <v>386</v>
      </c>
      <c r="C3891" s="34" t="s">
        <v>730</v>
      </c>
      <c r="D3891" s="34">
        <v>14</v>
      </c>
      <c r="E3891" s="179">
        <v>43591</v>
      </c>
      <c r="F3891" s="190">
        <v>5517</v>
      </c>
      <c r="G3891" s="190">
        <v>8014</v>
      </c>
      <c r="H3891" s="34">
        <v>7196</v>
      </c>
      <c r="I3891" s="34"/>
      <c r="J3891" s="193"/>
      <c r="K3891" s="182" t="s">
        <v>741</v>
      </c>
      <c r="L3891" s="182"/>
      <c r="M3891" s="182"/>
      <c r="N3891" s="182"/>
    </row>
    <row r="3892" spans="1:14" ht="15.75" customHeight="1" x14ac:dyDescent="0.3">
      <c r="A3892" s="34">
        <v>3965</v>
      </c>
      <c r="B3892" s="34">
        <v>387</v>
      </c>
      <c r="C3892" s="34" t="s">
        <v>735</v>
      </c>
      <c r="D3892" s="34">
        <v>14</v>
      </c>
      <c r="E3892" s="179">
        <v>43591</v>
      </c>
      <c r="F3892" s="190">
        <v>5506</v>
      </c>
      <c r="G3892" s="190">
        <v>8193</v>
      </c>
      <c r="H3892" s="34">
        <v>7422</v>
      </c>
      <c r="I3892" s="34"/>
      <c r="J3892" s="193" t="s">
        <v>405</v>
      </c>
      <c r="K3892" s="182" t="s">
        <v>741</v>
      </c>
      <c r="L3892" s="182"/>
      <c r="M3892" s="182"/>
      <c r="N3892" s="182"/>
    </row>
    <row r="3893" spans="1:14" ht="15.75" customHeight="1" x14ac:dyDescent="0.3">
      <c r="A3893" s="34">
        <v>3966</v>
      </c>
      <c r="B3893" s="34">
        <v>388</v>
      </c>
      <c r="C3893" s="34" t="s">
        <v>735</v>
      </c>
      <c r="D3893" s="34">
        <v>14</v>
      </c>
      <c r="E3893" s="179">
        <v>43591</v>
      </c>
      <c r="F3893" s="190">
        <v>5526</v>
      </c>
      <c r="G3893" s="190">
        <v>8190</v>
      </c>
      <c r="H3893" s="34">
        <v>7427</v>
      </c>
      <c r="I3893" s="34"/>
      <c r="J3893" s="193"/>
      <c r="K3893" s="182" t="s">
        <v>741</v>
      </c>
      <c r="L3893" s="182"/>
      <c r="M3893" s="182"/>
      <c r="N3893" s="182"/>
    </row>
    <row r="3894" spans="1:14" ht="15.75" customHeight="1" x14ac:dyDescent="0.3">
      <c r="A3894" s="34">
        <v>3967</v>
      </c>
      <c r="B3894" s="34">
        <v>389</v>
      </c>
      <c r="C3894" s="34" t="s">
        <v>738</v>
      </c>
      <c r="D3894" s="34">
        <v>14</v>
      </c>
      <c r="E3894" s="179">
        <v>43591</v>
      </c>
      <c r="F3894" s="190">
        <v>5478</v>
      </c>
      <c r="G3894" s="190">
        <v>8490</v>
      </c>
      <c r="H3894" s="34">
        <v>7435</v>
      </c>
      <c r="I3894" s="34"/>
      <c r="J3894" s="193" t="s">
        <v>482</v>
      </c>
      <c r="K3894" s="182" t="s">
        <v>741</v>
      </c>
      <c r="L3894" s="182"/>
      <c r="M3894" s="182"/>
      <c r="N3894" s="182"/>
    </row>
    <row r="3895" spans="1:14" ht="15.75" customHeight="1" x14ac:dyDescent="0.3">
      <c r="A3895" s="34">
        <v>3968</v>
      </c>
      <c r="B3895" s="34">
        <v>390</v>
      </c>
      <c r="C3895" s="34" t="s">
        <v>738</v>
      </c>
      <c r="D3895" s="34">
        <v>14</v>
      </c>
      <c r="E3895" s="179">
        <v>43591</v>
      </c>
      <c r="F3895" s="190">
        <v>5491</v>
      </c>
      <c r="G3895" s="190">
        <v>8473</v>
      </c>
      <c r="H3895" s="34">
        <v>7408</v>
      </c>
      <c r="I3895" s="34"/>
      <c r="J3895" s="193"/>
      <c r="K3895" s="182" t="s">
        <v>741</v>
      </c>
      <c r="L3895" s="182"/>
      <c r="M3895" s="182"/>
      <c r="N3895" s="182"/>
    </row>
    <row r="3896" spans="1:14" ht="15.75" customHeight="1" x14ac:dyDescent="0.3">
      <c r="A3896" s="34">
        <v>3969</v>
      </c>
      <c r="B3896" s="34">
        <v>391</v>
      </c>
      <c r="C3896" s="34" t="s">
        <v>565</v>
      </c>
      <c r="D3896" s="34">
        <v>14</v>
      </c>
      <c r="E3896" s="179">
        <v>43591</v>
      </c>
      <c r="F3896" s="190">
        <v>5525</v>
      </c>
      <c r="G3896" s="34">
        <v>8683</v>
      </c>
      <c r="H3896" s="34">
        <v>7866</v>
      </c>
      <c r="I3896" s="34"/>
      <c r="J3896" s="197" t="s">
        <v>13</v>
      </c>
      <c r="K3896" s="182"/>
      <c r="L3896" s="182"/>
      <c r="M3896" s="182"/>
      <c r="N3896" s="182"/>
    </row>
    <row r="3897" spans="1:14" ht="15.75" customHeight="1" x14ac:dyDescent="0.3">
      <c r="A3897" s="34">
        <v>3970</v>
      </c>
      <c r="B3897" s="34">
        <v>392</v>
      </c>
      <c r="C3897" s="34" t="s">
        <v>565</v>
      </c>
      <c r="D3897" s="34">
        <v>14</v>
      </c>
      <c r="E3897" s="179">
        <v>43591</v>
      </c>
      <c r="F3897" s="190">
        <v>5540</v>
      </c>
      <c r="G3897" s="34">
        <v>8937</v>
      </c>
      <c r="H3897" s="34">
        <v>8063</v>
      </c>
      <c r="I3897" s="34"/>
      <c r="J3897" s="197"/>
      <c r="K3897" s="182"/>
      <c r="L3897" s="182"/>
      <c r="M3897" s="182"/>
      <c r="N3897" s="182"/>
    </row>
    <row r="3898" spans="1:14" ht="15.75" customHeight="1" x14ac:dyDescent="0.3">
      <c r="A3898" s="34">
        <v>3971</v>
      </c>
      <c r="B3898" s="34">
        <v>1</v>
      </c>
      <c r="C3898" s="34" t="s">
        <v>372</v>
      </c>
      <c r="D3898" s="34">
        <v>15</v>
      </c>
      <c r="E3898" s="179">
        <v>43599</v>
      </c>
      <c r="F3898" s="34">
        <v>5301</v>
      </c>
      <c r="G3898" s="34">
        <v>9609</v>
      </c>
      <c r="H3898" s="180">
        <v>8132</v>
      </c>
      <c r="I3898" s="34"/>
      <c r="J3898" s="193" t="s">
        <v>374</v>
      </c>
      <c r="K3898" s="182"/>
      <c r="L3898" s="182"/>
      <c r="M3898" s="182"/>
      <c r="N3898" s="182"/>
    </row>
    <row r="3899" spans="1:14" ht="15.75" customHeight="1" x14ac:dyDescent="0.3">
      <c r="A3899" s="34">
        <v>3972</v>
      </c>
      <c r="B3899" s="34">
        <v>2</v>
      </c>
      <c r="C3899" s="34" t="s">
        <v>372</v>
      </c>
      <c r="D3899" s="34">
        <v>15</v>
      </c>
      <c r="E3899" s="179">
        <v>43599</v>
      </c>
      <c r="F3899" s="34">
        <v>5190</v>
      </c>
      <c r="G3899" s="34">
        <v>8993</v>
      </c>
      <c r="H3899" s="180">
        <v>7675</v>
      </c>
      <c r="I3899" s="34"/>
      <c r="J3899" s="193"/>
      <c r="K3899" s="182"/>
      <c r="L3899" s="182"/>
      <c r="M3899" s="182"/>
      <c r="N3899" s="182"/>
    </row>
    <row r="3900" spans="1:14" ht="15.75" customHeight="1" x14ac:dyDescent="0.3">
      <c r="A3900" s="34">
        <v>3973</v>
      </c>
      <c r="B3900" s="34">
        <v>3</v>
      </c>
      <c r="C3900" s="34" t="s">
        <v>376</v>
      </c>
      <c r="D3900" s="34">
        <v>15</v>
      </c>
      <c r="E3900" s="179">
        <v>43599</v>
      </c>
      <c r="F3900" s="34">
        <v>5258</v>
      </c>
      <c r="G3900" s="34">
        <v>8236</v>
      </c>
      <c r="H3900" s="180">
        <v>7373</v>
      </c>
      <c r="I3900" s="34"/>
      <c r="J3900" s="193" t="s">
        <v>378</v>
      </c>
      <c r="K3900" s="182"/>
      <c r="L3900" s="182"/>
      <c r="M3900" s="182"/>
      <c r="N3900" s="182"/>
    </row>
    <row r="3901" spans="1:14" ht="15.75" customHeight="1" x14ac:dyDescent="0.3">
      <c r="A3901" s="34">
        <v>3974</v>
      </c>
      <c r="B3901" s="34">
        <v>4</v>
      </c>
      <c r="C3901" s="34" t="s">
        <v>376</v>
      </c>
      <c r="D3901" s="34">
        <v>15</v>
      </c>
      <c r="E3901" s="179">
        <v>43599</v>
      </c>
      <c r="F3901" s="34">
        <v>5259</v>
      </c>
      <c r="G3901" s="34">
        <v>8423</v>
      </c>
      <c r="H3901" s="180">
        <v>7537</v>
      </c>
      <c r="I3901" s="34"/>
      <c r="J3901" s="193"/>
      <c r="K3901" s="182"/>
      <c r="L3901" s="182"/>
      <c r="M3901" s="182"/>
      <c r="N3901" s="182"/>
    </row>
    <row r="3902" spans="1:14" ht="15.75" customHeight="1" x14ac:dyDescent="0.3">
      <c r="A3902" s="34">
        <v>3975</v>
      </c>
      <c r="B3902" s="34">
        <v>5</v>
      </c>
      <c r="C3902" s="34" t="s">
        <v>381</v>
      </c>
      <c r="D3902" s="34">
        <v>15</v>
      </c>
      <c r="E3902" s="179">
        <v>43599</v>
      </c>
      <c r="F3902" s="34">
        <v>5236</v>
      </c>
      <c r="G3902" s="34">
        <v>7120</v>
      </c>
      <c r="H3902" s="180">
        <v>6744</v>
      </c>
      <c r="I3902" s="34"/>
      <c r="J3902" s="193"/>
      <c r="K3902" s="182"/>
      <c r="L3902" s="182"/>
      <c r="M3902" s="182"/>
      <c r="N3902" s="182"/>
    </row>
    <row r="3903" spans="1:14" ht="15.75" customHeight="1" x14ac:dyDescent="0.3">
      <c r="A3903" s="34">
        <v>3976</v>
      </c>
      <c r="B3903" s="34">
        <v>6</v>
      </c>
      <c r="C3903" s="34" t="s">
        <v>381</v>
      </c>
      <c r="D3903" s="34">
        <v>15</v>
      </c>
      <c r="E3903" s="179">
        <v>43599</v>
      </c>
      <c r="F3903" s="34">
        <v>5259</v>
      </c>
      <c r="G3903" s="34">
        <v>7153</v>
      </c>
      <c r="H3903" s="180">
        <v>6787</v>
      </c>
      <c r="I3903" s="34"/>
      <c r="J3903" s="193"/>
      <c r="K3903" s="182"/>
      <c r="L3903" s="182"/>
      <c r="M3903" s="182"/>
      <c r="N3903" s="182"/>
    </row>
    <row r="3904" spans="1:14" ht="15.75" customHeight="1" x14ac:dyDescent="0.3">
      <c r="A3904" s="34">
        <v>3977</v>
      </c>
      <c r="B3904" s="34">
        <v>7</v>
      </c>
      <c r="C3904" s="34" t="s">
        <v>383</v>
      </c>
      <c r="D3904" s="34">
        <v>15</v>
      </c>
      <c r="E3904" s="179">
        <v>43599</v>
      </c>
      <c r="F3904" s="34">
        <v>5232</v>
      </c>
      <c r="G3904" s="34">
        <v>8303</v>
      </c>
      <c r="H3904" s="180">
        <v>7363</v>
      </c>
      <c r="I3904" s="34"/>
      <c r="J3904" s="193" t="s">
        <v>384</v>
      </c>
      <c r="K3904" s="182"/>
      <c r="L3904" s="182"/>
      <c r="M3904" s="182"/>
      <c r="N3904" s="182"/>
    </row>
    <row r="3905" spans="1:14" ht="15.75" customHeight="1" x14ac:dyDescent="0.3">
      <c r="A3905" s="34">
        <v>3978</v>
      </c>
      <c r="B3905" s="34">
        <v>8</v>
      </c>
      <c r="C3905" s="34" t="s">
        <v>383</v>
      </c>
      <c r="D3905" s="34">
        <v>15</v>
      </c>
      <c r="E3905" s="179">
        <v>43599</v>
      </c>
      <c r="F3905" s="34">
        <v>5221</v>
      </c>
      <c r="G3905" s="34">
        <v>7741</v>
      </c>
      <c r="H3905" s="180">
        <v>6980</v>
      </c>
      <c r="I3905" s="34"/>
      <c r="J3905" s="193"/>
      <c r="K3905" s="182"/>
      <c r="L3905" s="182"/>
      <c r="M3905" s="182"/>
      <c r="N3905" s="182"/>
    </row>
    <row r="3906" spans="1:14" ht="15.75" customHeight="1" x14ac:dyDescent="0.3">
      <c r="A3906" s="34">
        <v>3979</v>
      </c>
      <c r="B3906" s="34">
        <v>9</v>
      </c>
      <c r="C3906" s="34" t="s">
        <v>385</v>
      </c>
      <c r="D3906" s="34">
        <v>15</v>
      </c>
      <c r="E3906" s="179">
        <v>43599</v>
      </c>
      <c r="F3906" s="34">
        <v>5188</v>
      </c>
      <c r="G3906" s="34">
        <v>8367</v>
      </c>
      <c r="H3906" s="180">
        <v>7635</v>
      </c>
      <c r="I3906" s="34"/>
      <c r="J3906" s="193"/>
      <c r="K3906" s="182"/>
      <c r="L3906" s="182"/>
      <c r="M3906" s="182"/>
      <c r="N3906" s="182"/>
    </row>
    <row r="3907" spans="1:14" ht="15.75" customHeight="1" x14ac:dyDescent="0.3">
      <c r="A3907" s="34">
        <v>3980</v>
      </c>
      <c r="B3907" s="34">
        <v>10</v>
      </c>
      <c r="C3907" s="34" t="s">
        <v>385</v>
      </c>
      <c r="D3907" s="34">
        <v>15</v>
      </c>
      <c r="E3907" s="179">
        <v>43599</v>
      </c>
      <c r="F3907" s="34">
        <v>5232</v>
      </c>
      <c r="G3907" s="34">
        <v>8372</v>
      </c>
      <c r="H3907" s="180">
        <v>7663</v>
      </c>
      <c r="I3907" s="34"/>
      <c r="J3907" s="193"/>
      <c r="K3907" s="182"/>
      <c r="L3907" s="182"/>
      <c r="M3907" s="182"/>
      <c r="N3907" s="182"/>
    </row>
    <row r="3908" spans="1:14" ht="15.75" customHeight="1" x14ac:dyDescent="0.3">
      <c r="A3908" s="34">
        <v>3981</v>
      </c>
      <c r="B3908" s="34">
        <v>11</v>
      </c>
      <c r="C3908" s="34" t="s">
        <v>387</v>
      </c>
      <c r="D3908" s="34">
        <v>15</v>
      </c>
      <c r="E3908" s="179">
        <v>43599</v>
      </c>
      <c r="F3908" s="34">
        <v>5213</v>
      </c>
      <c r="G3908" s="34">
        <v>8163</v>
      </c>
      <c r="H3908" s="180">
        <v>7487</v>
      </c>
      <c r="I3908" s="34"/>
      <c r="J3908" s="193" t="s">
        <v>13</v>
      </c>
      <c r="K3908" s="182"/>
      <c r="L3908" s="182"/>
      <c r="M3908" s="182"/>
      <c r="N3908" s="182"/>
    </row>
    <row r="3909" spans="1:14" ht="15.75" customHeight="1" x14ac:dyDescent="0.3">
      <c r="A3909" s="34">
        <v>3982</v>
      </c>
      <c r="B3909" s="34">
        <v>12</v>
      </c>
      <c r="C3909" s="34" t="s">
        <v>387</v>
      </c>
      <c r="D3909" s="34">
        <v>15</v>
      </c>
      <c r="E3909" s="179">
        <v>43599</v>
      </c>
      <c r="F3909" s="34">
        <v>5232</v>
      </c>
      <c r="G3909" s="34">
        <v>8180</v>
      </c>
      <c r="H3909" s="180">
        <v>7478</v>
      </c>
      <c r="I3909" s="34"/>
      <c r="J3909" s="193"/>
      <c r="K3909" s="182"/>
      <c r="L3909" s="182"/>
      <c r="M3909" s="182"/>
      <c r="N3909" s="182"/>
    </row>
    <row r="3910" spans="1:14" ht="15.75" customHeight="1" x14ac:dyDescent="0.3">
      <c r="A3910" s="34">
        <v>3983</v>
      </c>
      <c r="B3910" s="34">
        <v>13</v>
      </c>
      <c r="C3910" s="34" t="s">
        <v>392</v>
      </c>
      <c r="D3910" s="34">
        <v>15</v>
      </c>
      <c r="E3910" s="179">
        <v>43599</v>
      </c>
      <c r="F3910" s="34">
        <v>5314</v>
      </c>
      <c r="G3910" s="34">
        <v>7633</v>
      </c>
      <c r="H3910" s="180">
        <v>6996</v>
      </c>
      <c r="I3910" s="34"/>
      <c r="J3910" s="193"/>
      <c r="K3910" s="182"/>
      <c r="L3910" s="182"/>
      <c r="M3910" s="182"/>
      <c r="N3910" s="182"/>
    </row>
    <row r="3911" spans="1:14" ht="15.75" customHeight="1" x14ac:dyDescent="0.3">
      <c r="A3911" s="34">
        <v>3984</v>
      </c>
      <c r="B3911" s="34">
        <v>14</v>
      </c>
      <c r="C3911" s="34" t="s">
        <v>392</v>
      </c>
      <c r="D3911" s="34">
        <v>15</v>
      </c>
      <c r="E3911" s="179">
        <v>43599</v>
      </c>
      <c r="F3911" s="34">
        <v>5249</v>
      </c>
      <c r="G3911" s="34">
        <v>7576</v>
      </c>
      <c r="H3911" s="180">
        <v>6990</v>
      </c>
      <c r="I3911" s="34"/>
      <c r="J3911" s="193"/>
      <c r="K3911" s="182"/>
      <c r="L3911" s="182"/>
      <c r="M3911" s="182"/>
      <c r="N3911" s="182"/>
    </row>
    <row r="3912" spans="1:14" ht="15.75" customHeight="1" x14ac:dyDescent="0.3">
      <c r="A3912" s="34">
        <v>3985</v>
      </c>
      <c r="B3912" s="34">
        <v>15</v>
      </c>
      <c r="C3912" s="34" t="s">
        <v>393</v>
      </c>
      <c r="D3912" s="34">
        <v>15</v>
      </c>
      <c r="E3912" s="179">
        <v>43599</v>
      </c>
      <c r="F3912" s="34">
        <v>5231</v>
      </c>
      <c r="G3912" s="34">
        <v>8166</v>
      </c>
      <c r="H3912" s="180">
        <v>7312</v>
      </c>
      <c r="I3912" s="34"/>
      <c r="J3912" s="193" t="s">
        <v>374</v>
      </c>
      <c r="K3912" s="182"/>
      <c r="L3912" s="182"/>
      <c r="M3912" s="182"/>
      <c r="N3912" s="182"/>
    </row>
    <row r="3913" spans="1:14" ht="15.75" customHeight="1" x14ac:dyDescent="0.3">
      <c r="A3913" s="34">
        <v>3986</v>
      </c>
      <c r="B3913" s="34">
        <v>16</v>
      </c>
      <c r="C3913" s="34" t="s">
        <v>393</v>
      </c>
      <c r="D3913" s="34">
        <v>15</v>
      </c>
      <c r="E3913" s="179">
        <v>43599</v>
      </c>
      <c r="F3913" s="34">
        <v>5280</v>
      </c>
      <c r="G3913" s="34">
        <v>8077</v>
      </c>
      <c r="H3913" s="180">
        <v>7246</v>
      </c>
      <c r="I3913" s="34"/>
      <c r="J3913" s="193"/>
      <c r="K3913" s="182"/>
      <c r="L3913" s="182"/>
      <c r="M3913" s="182"/>
      <c r="N3913" s="182"/>
    </row>
    <row r="3914" spans="1:14" ht="15.75" customHeight="1" x14ac:dyDescent="0.3">
      <c r="A3914" s="34">
        <v>3987</v>
      </c>
      <c r="B3914" s="34">
        <v>17</v>
      </c>
      <c r="C3914" s="34" t="s">
        <v>395</v>
      </c>
      <c r="D3914" s="34">
        <v>15</v>
      </c>
      <c r="E3914" s="179">
        <v>43599</v>
      </c>
      <c r="F3914" s="34">
        <v>5275</v>
      </c>
      <c r="G3914" s="34">
        <v>6883</v>
      </c>
      <c r="H3914" s="180">
        <v>6526</v>
      </c>
      <c r="I3914" s="34"/>
      <c r="J3914" s="193"/>
      <c r="K3914" s="182"/>
      <c r="L3914" s="182"/>
      <c r="M3914" s="182"/>
      <c r="N3914" s="182"/>
    </row>
    <row r="3915" spans="1:14" ht="15.75" customHeight="1" x14ac:dyDescent="0.3">
      <c r="A3915" s="34">
        <v>3988</v>
      </c>
      <c r="B3915" s="34">
        <v>18</v>
      </c>
      <c r="C3915" s="34" t="s">
        <v>395</v>
      </c>
      <c r="D3915" s="34">
        <v>15</v>
      </c>
      <c r="E3915" s="179">
        <v>43599</v>
      </c>
      <c r="F3915" s="34">
        <v>5205</v>
      </c>
      <c r="G3915" s="34">
        <v>6812</v>
      </c>
      <c r="H3915" s="180">
        <v>6457</v>
      </c>
      <c r="I3915" s="34"/>
      <c r="J3915" s="193"/>
      <c r="K3915" s="182"/>
      <c r="L3915" s="182"/>
      <c r="M3915" s="182"/>
      <c r="N3915" s="182"/>
    </row>
    <row r="3916" spans="1:14" ht="15.75" customHeight="1" x14ac:dyDescent="0.3">
      <c r="A3916" s="34">
        <v>3989</v>
      </c>
      <c r="B3916" s="34">
        <v>19</v>
      </c>
      <c r="C3916" s="34" t="s">
        <v>403</v>
      </c>
      <c r="D3916" s="34">
        <v>15</v>
      </c>
      <c r="E3916" s="179">
        <v>43599</v>
      </c>
      <c r="F3916" s="34">
        <v>5229</v>
      </c>
      <c r="G3916" s="34">
        <v>7681</v>
      </c>
      <c r="H3916" s="180">
        <v>6994</v>
      </c>
      <c r="I3916" s="34"/>
      <c r="J3916" s="193"/>
      <c r="K3916" s="182"/>
      <c r="L3916" s="182"/>
      <c r="M3916" s="182"/>
      <c r="N3916" s="182"/>
    </row>
    <row r="3917" spans="1:14" ht="15.75" customHeight="1" x14ac:dyDescent="0.3">
      <c r="A3917" s="34">
        <v>3990</v>
      </c>
      <c r="B3917" s="34">
        <v>20</v>
      </c>
      <c r="C3917" s="34" t="s">
        <v>403</v>
      </c>
      <c r="D3917" s="34">
        <v>15</v>
      </c>
      <c r="E3917" s="179">
        <v>43599</v>
      </c>
      <c r="F3917" s="34">
        <v>5190</v>
      </c>
      <c r="G3917" s="34">
        <v>7651</v>
      </c>
      <c r="H3917" s="180">
        <v>6964</v>
      </c>
      <c r="I3917" s="34"/>
      <c r="J3917" s="193"/>
      <c r="K3917" s="182"/>
      <c r="L3917" s="182"/>
      <c r="M3917" s="182"/>
      <c r="N3917" s="182"/>
    </row>
    <row r="3918" spans="1:14" ht="15.75" customHeight="1" x14ac:dyDescent="0.3">
      <c r="A3918" s="34">
        <v>3991</v>
      </c>
      <c r="B3918" s="34">
        <v>21</v>
      </c>
      <c r="C3918" s="34" t="s">
        <v>410</v>
      </c>
      <c r="D3918" s="34">
        <v>15</v>
      </c>
      <c r="E3918" s="179">
        <v>43599</v>
      </c>
      <c r="F3918" s="34">
        <v>5224</v>
      </c>
      <c r="G3918" s="34">
        <v>8953</v>
      </c>
      <c r="H3918" s="180">
        <v>7790</v>
      </c>
      <c r="I3918" s="34"/>
      <c r="J3918" s="193"/>
      <c r="K3918" s="182"/>
      <c r="L3918" s="182"/>
      <c r="M3918" s="182"/>
      <c r="N3918" s="182"/>
    </row>
    <row r="3919" spans="1:14" ht="15.75" customHeight="1" x14ac:dyDescent="0.3">
      <c r="A3919" s="34">
        <v>3992</v>
      </c>
      <c r="B3919" s="34">
        <v>22</v>
      </c>
      <c r="C3919" s="34" t="s">
        <v>410</v>
      </c>
      <c r="D3919" s="34">
        <v>15</v>
      </c>
      <c r="E3919" s="179">
        <v>43599</v>
      </c>
      <c r="F3919" s="34">
        <v>5276</v>
      </c>
      <c r="G3919" s="34">
        <v>9104</v>
      </c>
      <c r="H3919" s="180">
        <v>7862</v>
      </c>
      <c r="I3919" s="34"/>
      <c r="J3919" s="193"/>
      <c r="K3919" s="182"/>
      <c r="L3919" s="182"/>
      <c r="M3919" s="182"/>
      <c r="N3919" s="182"/>
    </row>
    <row r="3920" spans="1:14" ht="15.75" customHeight="1" x14ac:dyDescent="0.3">
      <c r="A3920" s="34">
        <v>3993</v>
      </c>
      <c r="B3920" s="34">
        <v>23</v>
      </c>
      <c r="C3920" s="34" t="s">
        <v>411</v>
      </c>
      <c r="D3920" s="34">
        <v>15</v>
      </c>
      <c r="E3920" s="179">
        <v>43599</v>
      </c>
      <c r="F3920" s="34">
        <v>5261</v>
      </c>
      <c r="G3920" s="34">
        <v>6577</v>
      </c>
      <c r="H3920" s="180">
        <v>6362</v>
      </c>
      <c r="I3920" s="34"/>
      <c r="J3920" s="193"/>
      <c r="K3920" s="182"/>
      <c r="L3920" s="182"/>
      <c r="M3920" s="182"/>
      <c r="N3920" s="182"/>
    </row>
    <row r="3921" spans="1:14" ht="15.75" customHeight="1" x14ac:dyDescent="0.3">
      <c r="A3921" s="34">
        <v>3994</v>
      </c>
      <c r="B3921" s="34">
        <v>24</v>
      </c>
      <c r="C3921" s="34" t="s">
        <v>411</v>
      </c>
      <c r="D3921" s="34">
        <v>15</v>
      </c>
      <c r="E3921" s="179">
        <v>43599</v>
      </c>
      <c r="F3921" s="34">
        <v>5196</v>
      </c>
      <c r="G3921" s="34">
        <v>6611</v>
      </c>
      <c r="H3921" s="180">
        <v>6384</v>
      </c>
      <c r="I3921" s="34"/>
      <c r="J3921" s="193"/>
      <c r="K3921" s="182"/>
      <c r="L3921" s="182"/>
      <c r="M3921" s="182"/>
      <c r="N3921" s="182"/>
    </row>
    <row r="3922" spans="1:14" ht="15.75" customHeight="1" x14ac:dyDescent="0.3">
      <c r="A3922" s="34">
        <v>3995</v>
      </c>
      <c r="B3922" s="34">
        <v>25</v>
      </c>
      <c r="C3922" s="34" t="s">
        <v>416</v>
      </c>
      <c r="D3922" s="34">
        <v>15</v>
      </c>
      <c r="E3922" s="179">
        <v>43599</v>
      </c>
      <c r="F3922" s="34">
        <v>5238</v>
      </c>
      <c r="G3922" s="34">
        <v>8692</v>
      </c>
      <c r="H3922" s="180">
        <v>8021</v>
      </c>
      <c r="I3922" s="34"/>
      <c r="J3922" s="193" t="s">
        <v>13</v>
      </c>
      <c r="K3922" s="182"/>
      <c r="L3922" s="182"/>
      <c r="M3922" s="182"/>
      <c r="N3922" s="182"/>
    </row>
    <row r="3923" spans="1:14" ht="15.75" customHeight="1" x14ac:dyDescent="0.3">
      <c r="A3923" s="34">
        <v>3996</v>
      </c>
      <c r="B3923" s="34">
        <v>26</v>
      </c>
      <c r="C3923" s="34" t="s">
        <v>416</v>
      </c>
      <c r="D3923" s="34">
        <v>15</v>
      </c>
      <c r="E3923" s="179">
        <v>43599</v>
      </c>
      <c r="F3923" s="34">
        <v>5207</v>
      </c>
      <c r="G3923" s="34">
        <v>8442</v>
      </c>
      <c r="H3923" s="180">
        <v>7801</v>
      </c>
      <c r="I3923" s="34"/>
      <c r="J3923" s="193"/>
      <c r="K3923" s="182"/>
      <c r="L3923" s="182"/>
      <c r="M3923" s="182"/>
      <c r="N3923" s="182"/>
    </row>
    <row r="3924" spans="1:14" ht="15.75" customHeight="1" x14ac:dyDescent="0.3">
      <c r="A3924" s="34">
        <v>3997</v>
      </c>
      <c r="B3924" s="34">
        <v>27</v>
      </c>
      <c r="C3924" s="34" t="s">
        <v>421</v>
      </c>
      <c r="D3924" s="34">
        <v>15</v>
      </c>
      <c r="E3924" s="179">
        <v>43599</v>
      </c>
      <c r="F3924" s="34">
        <v>5236</v>
      </c>
      <c r="G3924" s="34">
        <v>6829</v>
      </c>
      <c r="H3924" s="180">
        <v>6560</v>
      </c>
      <c r="I3924" s="34"/>
      <c r="J3924" s="193"/>
      <c r="K3924" s="182"/>
      <c r="L3924" s="182"/>
      <c r="M3924" s="182"/>
      <c r="N3924" s="182"/>
    </row>
    <row r="3925" spans="1:14" ht="15.75" customHeight="1" x14ac:dyDescent="0.3">
      <c r="A3925" s="34">
        <v>3998</v>
      </c>
      <c r="B3925" s="34">
        <v>28</v>
      </c>
      <c r="C3925" s="34" t="s">
        <v>421</v>
      </c>
      <c r="D3925" s="34">
        <v>15</v>
      </c>
      <c r="E3925" s="179">
        <v>43599</v>
      </c>
      <c r="F3925" s="34">
        <v>5216</v>
      </c>
      <c r="G3925" s="34">
        <v>6820</v>
      </c>
      <c r="H3925" s="180">
        <v>6545</v>
      </c>
      <c r="I3925" s="34"/>
      <c r="J3925" s="193"/>
      <c r="K3925" s="182"/>
      <c r="L3925" s="182"/>
      <c r="M3925" s="182"/>
      <c r="N3925" s="182"/>
    </row>
    <row r="3926" spans="1:14" ht="15.75" customHeight="1" x14ac:dyDescent="0.3">
      <c r="A3926" s="34">
        <v>3999</v>
      </c>
      <c r="B3926" s="34">
        <v>29</v>
      </c>
      <c r="C3926" s="34" t="s">
        <v>422</v>
      </c>
      <c r="D3926" s="34">
        <v>15</v>
      </c>
      <c r="E3926" s="179">
        <v>43599</v>
      </c>
      <c r="F3926" s="34">
        <v>5292</v>
      </c>
      <c r="G3926" s="34">
        <v>7620</v>
      </c>
      <c r="H3926" s="180">
        <v>6983</v>
      </c>
      <c r="I3926" s="34"/>
      <c r="J3926" s="193"/>
      <c r="K3926" s="182"/>
      <c r="L3926" s="182"/>
      <c r="M3926" s="182"/>
      <c r="N3926" s="182"/>
    </row>
    <row r="3927" spans="1:14" ht="15.75" customHeight="1" x14ac:dyDescent="0.3">
      <c r="A3927" s="34">
        <v>4000</v>
      </c>
      <c r="B3927" s="34">
        <v>30</v>
      </c>
      <c r="C3927" s="34" t="s">
        <v>422</v>
      </c>
      <c r="D3927" s="34">
        <v>15</v>
      </c>
      <c r="E3927" s="179">
        <v>43599</v>
      </c>
      <c r="F3927" s="34">
        <v>5244</v>
      </c>
      <c r="G3927" s="34">
        <v>7700</v>
      </c>
      <c r="H3927" s="180">
        <v>7069</v>
      </c>
      <c r="I3927" s="34"/>
      <c r="J3927" s="193"/>
      <c r="K3927" s="182"/>
      <c r="L3927" s="182"/>
      <c r="M3927" s="182"/>
      <c r="N3927" s="182"/>
    </row>
    <row r="3928" spans="1:14" ht="15.75" customHeight="1" x14ac:dyDescent="0.3">
      <c r="A3928" s="34">
        <v>4001</v>
      </c>
      <c r="B3928" s="34">
        <v>31</v>
      </c>
      <c r="C3928" s="34" t="s">
        <v>424</v>
      </c>
      <c r="D3928" s="34">
        <v>15</v>
      </c>
      <c r="E3928" s="179">
        <v>43599</v>
      </c>
      <c r="F3928" s="34">
        <v>5227</v>
      </c>
      <c r="G3928" s="34">
        <v>7821</v>
      </c>
      <c r="H3928" s="180">
        <v>6996</v>
      </c>
      <c r="I3928" s="34"/>
      <c r="J3928" s="193" t="s">
        <v>377</v>
      </c>
      <c r="K3928" s="182"/>
      <c r="L3928" s="182"/>
      <c r="M3928" s="182"/>
      <c r="N3928" s="182"/>
    </row>
    <row r="3929" spans="1:14" ht="15.75" customHeight="1" x14ac:dyDescent="0.3">
      <c r="A3929" s="34">
        <v>4002</v>
      </c>
      <c r="B3929" s="34">
        <v>32</v>
      </c>
      <c r="C3929" s="34" t="s">
        <v>424</v>
      </c>
      <c r="D3929" s="34">
        <v>15</v>
      </c>
      <c r="E3929" s="179">
        <v>43599</v>
      </c>
      <c r="F3929" s="34">
        <v>5214</v>
      </c>
      <c r="G3929" s="34">
        <v>7630</v>
      </c>
      <c r="H3929" s="180">
        <v>6867</v>
      </c>
      <c r="I3929" s="34"/>
      <c r="J3929" s="193"/>
      <c r="K3929" s="182"/>
      <c r="L3929" s="182"/>
      <c r="M3929" s="182"/>
      <c r="N3929" s="182"/>
    </row>
    <row r="3930" spans="1:14" ht="15.75" customHeight="1" x14ac:dyDescent="0.3">
      <c r="A3930" s="34">
        <v>4003</v>
      </c>
      <c r="B3930" s="34">
        <v>33</v>
      </c>
      <c r="C3930" s="34" t="s">
        <v>427</v>
      </c>
      <c r="D3930" s="34">
        <v>15</v>
      </c>
      <c r="E3930" s="179">
        <v>43599</v>
      </c>
      <c r="F3930" s="34">
        <v>5203</v>
      </c>
      <c r="G3930" s="34">
        <v>7985</v>
      </c>
      <c r="H3930" s="180">
        <v>7359</v>
      </c>
      <c r="I3930" s="34"/>
      <c r="J3930" s="193"/>
      <c r="K3930" s="182"/>
      <c r="L3930" s="182"/>
      <c r="M3930" s="182"/>
      <c r="N3930" s="182"/>
    </row>
    <row r="3931" spans="1:14" ht="15.75" customHeight="1" x14ac:dyDescent="0.3">
      <c r="A3931" s="34">
        <v>4004</v>
      </c>
      <c r="B3931" s="34">
        <v>34</v>
      </c>
      <c r="C3931" s="34" t="s">
        <v>427</v>
      </c>
      <c r="D3931" s="34">
        <v>15</v>
      </c>
      <c r="E3931" s="179">
        <v>43599</v>
      </c>
      <c r="F3931" s="34">
        <v>5191</v>
      </c>
      <c r="G3931" s="34">
        <v>7948</v>
      </c>
      <c r="H3931" s="180">
        <v>7344</v>
      </c>
      <c r="I3931" s="34"/>
      <c r="J3931" s="193"/>
      <c r="K3931" s="182"/>
      <c r="L3931" s="182"/>
      <c r="M3931" s="182"/>
      <c r="N3931" s="182"/>
    </row>
    <row r="3932" spans="1:14" ht="15.75" customHeight="1" x14ac:dyDescent="0.3">
      <c r="A3932" s="34">
        <v>4005</v>
      </c>
      <c r="B3932" s="34">
        <v>35</v>
      </c>
      <c r="C3932" s="34" t="s">
        <v>429</v>
      </c>
      <c r="D3932" s="34">
        <v>15</v>
      </c>
      <c r="E3932" s="179">
        <v>43599</v>
      </c>
      <c r="F3932" s="34">
        <v>5280</v>
      </c>
      <c r="G3932" s="34">
        <v>9367</v>
      </c>
      <c r="H3932" s="180">
        <v>8097</v>
      </c>
      <c r="I3932" s="34"/>
      <c r="J3932" s="193"/>
      <c r="K3932" s="182"/>
      <c r="L3932" s="182"/>
      <c r="M3932" s="182"/>
      <c r="N3932" s="182"/>
    </row>
    <row r="3933" spans="1:14" ht="15.75" customHeight="1" x14ac:dyDescent="0.3">
      <c r="A3933" s="34">
        <v>4006</v>
      </c>
      <c r="B3933" s="34">
        <v>36</v>
      </c>
      <c r="C3933" s="34" t="s">
        <v>429</v>
      </c>
      <c r="D3933" s="34">
        <v>15</v>
      </c>
      <c r="E3933" s="179">
        <v>43599</v>
      </c>
      <c r="F3933" s="34">
        <v>5219</v>
      </c>
      <c r="G3933" s="34">
        <v>9621</v>
      </c>
      <c r="H3933" s="180">
        <v>8271</v>
      </c>
      <c r="I3933" s="34"/>
      <c r="J3933" s="193"/>
      <c r="K3933" s="182"/>
      <c r="L3933" s="182"/>
      <c r="M3933" s="182"/>
      <c r="N3933" s="182"/>
    </row>
    <row r="3934" spans="1:14" ht="15.75" customHeight="1" x14ac:dyDescent="0.3">
      <c r="A3934" s="34">
        <v>4007</v>
      </c>
      <c r="B3934" s="34">
        <v>37</v>
      </c>
      <c r="C3934" s="34" t="s">
        <v>431</v>
      </c>
      <c r="D3934" s="34">
        <v>15</v>
      </c>
      <c r="E3934" s="179">
        <v>43599</v>
      </c>
      <c r="F3934" s="34">
        <v>5225</v>
      </c>
      <c r="G3934" s="34">
        <v>7811</v>
      </c>
      <c r="H3934" s="180">
        <v>7073</v>
      </c>
      <c r="I3934" s="34"/>
      <c r="J3934" s="193"/>
      <c r="K3934" s="182"/>
      <c r="L3934" s="182"/>
      <c r="M3934" s="182"/>
      <c r="N3934" s="182"/>
    </row>
    <row r="3935" spans="1:14" ht="15.75" customHeight="1" x14ac:dyDescent="0.3">
      <c r="A3935" s="34">
        <v>4008</v>
      </c>
      <c r="B3935" s="34">
        <v>38</v>
      </c>
      <c r="C3935" s="34" t="s">
        <v>431</v>
      </c>
      <c r="D3935" s="34">
        <v>15</v>
      </c>
      <c r="E3935" s="179">
        <v>43599</v>
      </c>
      <c r="F3935" s="34">
        <v>5241</v>
      </c>
      <c r="G3935" s="34">
        <v>7909</v>
      </c>
      <c r="H3935" s="180">
        <v>7149</v>
      </c>
      <c r="I3935" s="34"/>
      <c r="J3935" s="193"/>
      <c r="K3935" s="182"/>
      <c r="L3935" s="182"/>
      <c r="M3935" s="182"/>
      <c r="N3935" s="182"/>
    </row>
    <row r="3936" spans="1:14" ht="15.75" customHeight="1" x14ac:dyDescent="0.3">
      <c r="A3936" s="34">
        <v>4009</v>
      </c>
      <c r="B3936" s="34">
        <v>39</v>
      </c>
      <c r="C3936" s="34" t="s">
        <v>432</v>
      </c>
      <c r="D3936" s="34">
        <v>15</v>
      </c>
      <c r="E3936" s="179">
        <v>43599</v>
      </c>
      <c r="F3936" s="34">
        <v>5245</v>
      </c>
      <c r="G3936" s="34">
        <v>7715</v>
      </c>
      <c r="H3936" s="180">
        <v>7112</v>
      </c>
      <c r="I3936" s="34"/>
      <c r="J3936" s="193"/>
      <c r="K3936" s="182"/>
      <c r="L3936" s="182"/>
      <c r="M3936" s="182"/>
      <c r="N3936" s="182"/>
    </row>
    <row r="3937" spans="1:14" ht="15.75" customHeight="1" x14ac:dyDescent="0.3">
      <c r="A3937" s="34">
        <v>4010</v>
      </c>
      <c r="B3937" s="34">
        <v>40</v>
      </c>
      <c r="C3937" s="34" t="s">
        <v>432</v>
      </c>
      <c r="D3937" s="34">
        <v>15</v>
      </c>
      <c r="E3937" s="179">
        <v>43599</v>
      </c>
      <c r="F3937" s="34">
        <v>5216</v>
      </c>
      <c r="G3937" s="34">
        <v>7631</v>
      </c>
      <c r="H3937" s="180">
        <v>7057</v>
      </c>
      <c r="I3937" s="34"/>
      <c r="J3937" s="193"/>
      <c r="K3937" s="182"/>
      <c r="L3937" s="182"/>
      <c r="M3937" s="182"/>
      <c r="N3937" s="182"/>
    </row>
    <row r="3938" spans="1:14" ht="15.75" customHeight="1" x14ac:dyDescent="0.3">
      <c r="A3938" s="34">
        <v>4011</v>
      </c>
      <c r="B3938" s="34">
        <v>41</v>
      </c>
      <c r="C3938" s="34" t="s">
        <v>433</v>
      </c>
      <c r="D3938" s="34">
        <v>15</v>
      </c>
      <c r="E3938" s="179">
        <v>43599</v>
      </c>
      <c r="F3938" s="34">
        <v>5264</v>
      </c>
      <c r="G3938" s="34">
        <v>8179</v>
      </c>
      <c r="H3938" s="180">
        <v>7501</v>
      </c>
      <c r="I3938" s="34"/>
      <c r="J3938" s="193" t="s">
        <v>378</v>
      </c>
      <c r="K3938" s="182"/>
      <c r="L3938" s="182"/>
      <c r="M3938" s="182"/>
      <c r="N3938" s="182"/>
    </row>
    <row r="3939" spans="1:14" ht="15.75" customHeight="1" x14ac:dyDescent="0.3">
      <c r="A3939" s="34">
        <v>4012</v>
      </c>
      <c r="B3939" s="34">
        <v>42</v>
      </c>
      <c r="C3939" s="34" t="s">
        <v>433</v>
      </c>
      <c r="D3939" s="34">
        <v>15</v>
      </c>
      <c r="E3939" s="179">
        <v>43599</v>
      </c>
      <c r="F3939" s="34">
        <v>5270</v>
      </c>
      <c r="G3939" s="34">
        <v>8195</v>
      </c>
      <c r="H3939" s="180">
        <v>7506</v>
      </c>
      <c r="I3939" s="34"/>
      <c r="J3939" s="193"/>
      <c r="K3939" s="182"/>
      <c r="L3939" s="182"/>
      <c r="M3939" s="182"/>
      <c r="N3939" s="182"/>
    </row>
    <row r="3940" spans="1:14" ht="15.75" customHeight="1" x14ac:dyDescent="0.3">
      <c r="A3940" s="34">
        <v>4013</v>
      </c>
      <c r="B3940" s="34">
        <v>43</v>
      </c>
      <c r="C3940" s="34" t="s">
        <v>434</v>
      </c>
      <c r="D3940" s="34">
        <v>15</v>
      </c>
      <c r="E3940" s="179">
        <v>43599</v>
      </c>
      <c r="F3940" s="34">
        <v>5211</v>
      </c>
      <c r="G3940" s="34">
        <v>7128</v>
      </c>
      <c r="H3940" s="180">
        <v>6686</v>
      </c>
      <c r="I3940" s="34"/>
      <c r="J3940" s="193"/>
      <c r="K3940" s="182"/>
      <c r="L3940" s="182"/>
      <c r="M3940" s="182"/>
      <c r="N3940" s="182"/>
    </row>
    <row r="3941" spans="1:14" ht="15.75" customHeight="1" x14ac:dyDescent="0.3">
      <c r="A3941" s="34">
        <v>4014</v>
      </c>
      <c r="B3941" s="34">
        <v>44</v>
      </c>
      <c r="C3941" s="34" t="s">
        <v>434</v>
      </c>
      <c r="D3941" s="34">
        <v>15</v>
      </c>
      <c r="E3941" s="179">
        <v>43599</v>
      </c>
      <c r="F3941" s="34">
        <v>5218</v>
      </c>
      <c r="G3941" s="34">
        <v>7245</v>
      </c>
      <c r="H3941" s="180">
        <v>6773</v>
      </c>
      <c r="I3941" s="34"/>
      <c r="J3941" s="193"/>
      <c r="K3941" s="182"/>
      <c r="L3941" s="182"/>
      <c r="M3941" s="182"/>
      <c r="N3941" s="182"/>
    </row>
    <row r="3942" spans="1:14" ht="15.75" customHeight="1" x14ac:dyDescent="0.3">
      <c r="A3942" s="34">
        <v>4015</v>
      </c>
      <c r="B3942" s="34">
        <v>45</v>
      </c>
      <c r="C3942" s="34" t="s">
        <v>435</v>
      </c>
      <c r="D3942" s="34">
        <v>15</v>
      </c>
      <c r="E3942" s="179">
        <v>43599</v>
      </c>
      <c r="F3942" s="34">
        <v>5211</v>
      </c>
      <c r="G3942" s="34">
        <v>8471</v>
      </c>
      <c r="H3942" s="180">
        <v>7663</v>
      </c>
      <c r="I3942" s="34"/>
      <c r="J3942" s="193"/>
      <c r="K3942" s="182"/>
      <c r="L3942" s="182"/>
      <c r="M3942" s="182"/>
      <c r="N3942" s="182"/>
    </row>
    <row r="3943" spans="1:14" ht="15.75" customHeight="1" x14ac:dyDescent="0.3">
      <c r="A3943" s="34">
        <v>4016</v>
      </c>
      <c r="B3943" s="34">
        <v>46</v>
      </c>
      <c r="C3943" s="34" t="s">
        <v>435</v>
      </c>
      <c r="D3943" s="34">
        <v>15</v>
      </c>
      <c r="E3943" s="179">
        <v>43599</v>
      </c>
      <c r="F3943" s="34">
        <v>5260</v>
      </c>
      <c r="G3943" s="34">
        <v>8611</v>
      </c>
      <c r="H3943" s="180">
        <v>7764</v>
      </c>
      <c r="I3943" s="34"/>
      <c r="J3943" s="193"/>
      <c r="K3943" s="182"/>
      <c r="L3943" s="182"/>
      <c r="M3943" s="182"/>
      <c r="N3943" s="182"/>
    </row>
    <row r="3944" spans="1:14" ht="15.75" customHeight="1" x14ac:dyDescent="0.3">
      <c r="A3944" s="34">
        <v>4017</v>
      </c>
      <c r="B3944" s="34">
        <v>47</v>
      </c>
      <c r="C3944" s="34" t="s">
        <v>437</v>
      </c>
      <c r="D3944" s="34">
        <v>15</v>
      </c>
      <c r="E3944" s="179">
        <v>43599</v>
      </c>
      <c r="F3944" s="34">
        <v>5258</v>
      </c>
      <c r="G3944" s="34">
        <v>8308</v>
      </c>
      <c r="H3944" s="180">
        <v>7584</v>
      </c>
      <c r="I3944" s="34"/>
      <c r="J3944" s="193" t="s">
        <v>13</v>
      </c>
      <c r="K3944" s="182"/>
      <c r="L3944" s="182"/>
      <c r="M3944" s="182"/>
      <c r="N3944" s="182"/>
    </row>
    <row r="3945" spans="1:14" ht="15.75" customHeight="1" x14ac:dyDescent="0.3">
      <c r="A3945" s="34">
        <v>4018</v>
      </c>
      <c r="B3945" s="34">
        <v>48</v>
      </c>
      <c r="C3945" s="34" t="s">
        <v>437</v>
      </c>
      <c r="D3945" s="34">
        <v>15</v>
      </c>
      <c r="E3945" s="179">
        <v>43599</v>
      </c>
      <c r="F3945" s="34">
        <v>5245</v>
      </c>
      <c r="G3945" s="34">
        <v>8173</v>
      </c>
      <c r="H3945" s="180">
        <v>7460</v>
      </c>
      <c r="I3945" s="34"/>
      <c r="J3945" s="193"/>
      <c r="K3945" s="182"/>
      <c r="L3945" s="182"/>
      <c r="M3945" s="182"/>
      <c r="N3945" s="182"/>
    </row>
    <row r="3946" spans="1:14" ht="15.75" customHeight="1" x14ac:dyDescent="0.3">
      <c r="A3946" s="34">
        <v>4019</v>
      </c>
      <c r="B3946" s="34">
        <v>49</v>
      </c>
      <c r="C3946" s="34" t="s">
        <v>438</v>
      </c>
      <c r="D3946" s="34">
        <v>15</v>
      </c>
      <c r="E3946" s="179">
        <v>43599</v>
      </c>
      <c r="F3946" s="34">
        <v>5203</v>
      </c>
      <c r="G3946" s="34">
        <v>8099</v>
      </c>
      <c r="H3946" s="180">
        <v>7407</v>
      </c>
      <c r="I3946" s="34"/>
      <c r="J3946" s="193" t="s">
        <v>13</v>
      </c>
      <c r="K3946" s="182"/>
      <c r="L3946" s="182"/>
      <c r="M3946" s="182"/>
      <c r="N3946" s="182"/>
    </row>
    <row r="3947" spans="1:14" ht="15.75" customHeight="1" x14ac:dyDescent="0.3">
      <c r="A3947" s="34">
        <v>4020</v>
      </c>
      <c r="B3947" s="34">
        <v>50</v>
      </c>
      <c r="C3947" s="34" t="s">
        <v>438</v>
      </c>
      <c r="D3947" s="34">
        <v>15</v>
      </c>
      <c r="E3947" s="179">
        <v>43599</v>
      </c>
      <c r="F3947" s="34">
        <v>5251</v>
      </c>
      <c r="G3947" s="34">
        <v>8031</v>
      </c>
      <c r="H3947" s="180">
        <v>7380</v>
      </c>
      <c r="I3947" s="34"/>
      <c r="J3947" s="193"/>
      <c r="K3947" s="182"/>
      <c r="L3947" s="182"/>
      <c r="M3947" s="182"/>
      <c r="N3947" s="182"/>
    </row>
    <row r="3948" spans="1:14" ht="15.75" customHeight="1" x14ac:dyDescent="0.3">
      <c r="A3948" s="34">
        <v>4021</v>
      </c>
      <c r="B3948" s="34">
        <v>51</v>
      </c>
      <c r="C3948" s="34" t="s">
        <v>441</v>
      </c>
      <c r="D3948" s="34">
        <v>15</v>
      </c>
      <c r="E3948" s="179">
        <v>43599</v>
      </c>
      <c r="F3948" s="34">
        <v>5234</v>
      </c>
      <c r="G3948" s="34">
        <v>8081</v>
      </c>
      <c r="H3948" s="180">
        <v>7455</v>
      </c>
      <c r="I3948" s="34"/>
      <c r="J3948" s="193"/>
      <c r="K3948" s="182"/>
      <c r="L3948" s="182"/>
      <c r="M3948" s="182"/>
      <c r="N3948" s="182"/>
    </row>
    <row r="3949" spans="1:14" ht="15.75" customHeight="1" x14ac:dyDescent="0.3">
      <c r="A3949" s="34">
        <v>4022</v>
      </c>
      <c r="B3949" s="34">
        <v>52</v>
      </c>
      <c r="C3949" s="34" t="s">
        <v>441</v>
      </c>
      <c r="D3949" s="34">
        <v>15</v>
      </c>
      <c r="E3949" s="179">
        <v>43599</v>
      </c>
      <c r="F3949" s="34">
        <v>5234</v>
      </c>
      <c r="G3949" s="34">
        <v>8188</v>
      </c>
      <c r="H3949" s="180">
        <v>7555</v>
      </c>
      <c r="I3949" s="34"/>
      <c r="J3949" s="193"/>
      <c r="K3949" s="182"/>
      <c r="L3949" s="182"/>
      <c r="M3949" s="182"/>
      <c r="N3949" s="182"/>
    </row>
    <row r="3950" spans="1:14" ht="15.75" customHeight="1" x14ac:dyDescent="0.3">
      <c r="A3950" s="34">
        <v>4023</v>
      </c>
      <c r="B3950" s="34">
        <v>53</v>
      </c>
      <c r="C3950" s="34" t="s">
        <v>442</v>
      </c>
      <c r="D3950" s="34">
        <v>15</v>
      </c>
      <c r="E3950" s="179">
        <v>43599</v>
      </c>
      <c r="F3950" s="34">
        <v>5232</v>
      </c>
      <c r="G3950" s="34">
        <v>7303</v>
      </c>
      <c r="H3950" s="180">
        <v>6879</v>
      </c>
      <c r="I3950" s="34"/>
      <c r="J3950" s="193"/>
      <c r="K3950" s="182"/>
      <c r="L3950" s="182"/>
      <c r="M3950" s="182"/>
      <c r="N3950" s="182"/>
    </row>
    <row r="3951" spans="1:14" ht="15.75" customHeight="1" x14ac:dyDescent="0.3">
      <c r="A3951" s="34">
        <v>4024</v>
      </c>
      <c r="B3951" s="34">
        <v>54</v>
      </c>
      <c r="C3951" s="34" t="s">
        <v>442</v>
      </c>
      <c r="D3951" s="34">
        <v>15</v>
      </c>
      <c r="E3951" s="179">
        <v>43599</v>
      </c>
      <c r="F3951" s="34">
        <v>5271</v>
      </c>
      <c r="G3951" s="34">
        <v>7168</v>
      </c>
      <c r="H3951" s="180">
        <v>6784</v>
      </c>
      <c r="I3951" s="34"/>
      <c r="J3951" s="193"/>
      <c r="K3951" s="182"/>
      <c r="L3951" s="182"/>
      <c r="M3951" s="182"/>
      <c r="N3951" s="182"/>
    </row>
    <row r="3952" spans="1:14" ht="15.75" customHeight="1" x14ac:dyDescent="0.3">
      <c r="A3952" s="34">
        <v>4025</v>
      </c>
      <c r="B3952" s="34">
        <v>55</v>
      </c>
      <c r="C3952" s="34" t="s">
        <v>444</v>
      </c>
      <c r="D3952" s="34">
        <v>15</v>
      </c>
      <c r="E3952" s="179">
        <v>43599</v>
      </c>
      <c r="F3952" s="34">
        <v>5269</v>
      </c>
      <c r="G3952" s="34">
        <v>7930</v>
      </c>
      <c r="H3952" s="180">
        <v>7288</v>
      </c>
      <c r="I3952" s="34"/>
      <c r="J3952" s="193"/>
      <c r="K3952" s="182"/>
      <c r="L3952" s="182"/>
      <c r="M3952" s="182"/>
      <c r="N3952" s="182"/>
    </row>
    <row r="3953" spans="1:14" ht="15.75" customHeight="1" x14ac:dyDescent="0.3">
      <c r="A3953" s="34">
        <v>4026</v>
      </c>
      <c r="B3953" s="34">
        <v>56</v>
      </c>
      <c r="C3953" s="34" t="s">
        <v>444</v>
      </c>
      <c r="D3953" s="34">
        <v>15</v>
      </c>
      <c r="E3953" s="179">
        <v>43599</v>
      </c>
      <c r="F3953" s="34">
        <v>5254</v>
      </c>
      <c r="G3953" s="34">
        <v>7725</v>
      </c>
      <c r="H3953" s="180">
        <v>7125</v>
      </c>
      <c r="I3953" s="34"/>
      <c r="J3953" s="193"/>
      <c r="K3953" s="182"/>
      <c r="L3953" s="182"/>
      <c r="M3953" s="182"/>
      <c r="N3953" s="182"/>
    </row>
    <row r="3954" spans="1:14" ht="15.75" customHeight="1" x14ac:dyDescent="0.3">
      <c r="A3954" s="34">
        <v>4027</v>
      </c>
      <c r="B3954" s="34">
        <v>57</v>
      </c>
      <c r="C3954" s="34" t="s">
        <v>446</v>
      </c>
      <c r="D3954" s="34">
        <v>15</v>
      </c>
      <c r="E3954" s="179">
        <v>43599</v>
      </c>
      <c r="F3954" s="34">
        <v>5257</v>
      </c>
      <c r="G3954" s="34">
        <v>7014</v>
      </c>
      <c r="H3954" s="180">
        <v>6746</v>
      </c>
      <c r="I3954" s="34"/>
      <c r="J3954" s="193"/>
      <c r="K3954" s="182"/>
      <c r="L3954" s="182"/>
      <c r="M3954" s="182"/>
      <c r="N3954" s="182"/>
    </row>
    <row r="3955" spans="1:14" ht="15.75" customHeight="1" x14ac:dyDescent="0.3">
      <c r="A3955" s="34">
        <v>4028</v>
      </c>
      <c r="B3955" s="34">
        <v>58</v>
      </c>
      <c r="C3955" s="34" t="s">
        <v>446</v>
      </c>
      <c r="D3955" s="34">
        <v>15</v>
      </c>
      <c r="E3955" s="179">
        <v>43599</v>
      </c>
      <c r="F3955" s="34">
        <v>5320</v>
      </c>
      <c r="G3955" s="34">
        <v>6676</v>
      </c>
      <c r="H3955" s="180">
        <v>6475</v>
      </c>
      <c r="I3955" s="34"/>
      <c r="J3955" s="193"/>
      <c r="K3955" s="182"/>
      <c r="L3955" s="182"/>
      <c r="M3955" s="182"/>
      <c r="N3955" s="182"/>
    </row>
    <row r="3956" spans="1:14" ht="15.75" customHeight="1" x14ac:dyDescent="0.3">
      <c r="A3956" s="34">
        <v>4029</v>
      </c>
      <c r="B3956" s="34">
        <v>59</v>
      </c>
      <c r="C3956" s="34" t="s">
        <v>447</v>
      </c>
      <c r="D3956" s="34">
        <v>15</v>
      </c>
      <c r="E3956" s="179">
        <v>43599</v>
      </c>
      <c r="F3956" s="34">
        <v>5278</v>
      </c>
      <c r="G3956" s="34">
        <v>7545</v>
      </c>
      <c r="H3956" s="180">
        <v>6972</v>
      </c>
      <c r="I3956" s="34"/>
      <c r="J3956" s="193"/>
      <c r="K3956" s="182"/>
      <c r="L3956" s="182"/>
      <c r="M3956" s="182"/>
      <c r="N3956" s="182"/>
    </row>
    <row r="3957" spans="1:14" ht="15.75" customHeight="1" x14ac:dyDescent="0.3">
      <c r="A3957" s="34">
        <v>4030</v>
      </c>
      <c r="B3957" s="34">
        <v>60</v>
      </c>
      <c r="C3957" s="34" t="s">
        <v>447</v>
      </c>
      <c r="D3957" s="34">
        <v>15</v>
      </c>
      <c r="E3957" s="179">
        <v>43599</v>
      </c>
      <c r="F3957" s="34">
        <v>5220</v>
      </c>
      <c r="G3957" s="34">
        <v>7612</v>
      </c>
      <c r="H3957" s="180">
        <v>6991</v>
      </c>
      <c r="I3957" s="34"/>
      <c r="J3957" s="193"/>
      <c r="K3957" s="182"/>
      <c r="L3957" s="182"/>
      <c r="M3957" s="182"/>
      <c r="N3957" s="182"/>
    </row>
    <row r="3958" spans="1:14" ht="15.75" customHeight="1" x14ac:dyDescent="0.3">
      <c r="A3958" s="34">
        <v>4031</v>
      </c>
      <c r="B3958" s="34">
        <v>61</v>
      </c>
      <c r="C3958" s="34" t="s">
        <v>448</v>
      </c>
      <c r="D3958" s="34">
        <v>15</v>
      </c>
      <c r="E3958" s="179">
        <v>43599</v>
      </c>
      <c r="F3958" s="34">
        <v>5212</v>
      </c>
      <c r="G3958" s="34">
        <v>8045</v>
      </c>
      <c r="H3958" s="180">
        <v>7328</v>
      </c>
      <c r="I3958" s="34"/>
      <c r="J3958" s="193"/>
      <c r="K3958" s="182"/>
      <c r="L3958" s="182"/>
      <c r="M3958" s="182"/>
      <c r="N3958" s="182"/>
    </row>
    <row r="3959" spans="1:14" ht="15.75" customHeight="1" x14ac:dyDescent="0.3">
      <c r="A3959" s="34">
        <v>4032</v>
      </c>
      <c r="B3959" s="34">
        <v>62</v>
      </c>
      <c r="C3959" s="34" t="s">
        <v>448</v>
      </c>
      <c r="D3959" s="34">
        <v>15</v>
      </c>
      <c r="E3959" s="179">
        <v>43599</v>
      </c>
      <c r="F3959" s="34">
        <v>5209</v>
      </c>
      <c r="G3959" s="34">
        <v>7897</v>
      </c>
      <c r="H3959" s="180">
        <v>7220</v>
      </c>
      <c r="I3959" s="34"/>
      <c r="J3959" s="193"/>
      <c r="K3959" s="182"/>
      <c r="L3959" s="182"/>
      <c r="M3959" s="182"/>
      <c r="N3959" s="182"/>
    </row>
    <row r="3960" spans="1:14" ht="15.75" customHeight="1" x14ac:dyDescent="0.3">
      <c r="A3960" s="34">
        <v>4033</v>
      </c>
      <c r="B3960" s="34">
        <v>63</v>
      </c>
      <c r="C3960" s="34" t="s">
        <v>449</v>
      </c>
      <c r="D3960" s="34">
        <v>15</v>
      </c>
      <c r="E3960" s="179">
        <v>43599</v>
      </c>
      <c r="F3960" s="34">
        <v>5214</v>
      </c>
      <c r="G3960" s="34">
        <v>7474</v>
      </c>
      <c r="H3960" s="180">
        <v>6967</v>
      </c>
      <c r="I3960" s="34"/>
      <c r="J3960" s="193"/>
      <c r="K3960" s="182"/>
      <c r="L3960" s="182"/>
      <c r="M3960" s="182"/>
      <c r="N3960" s="182"/>
    </row>
    <row r="3961" spans="1:14" ht="15.75" customHeight="1" x14ac:dyDescent="0.3">
      <c r="A3961" s="34">
        <v>4034</v>
      </c>
      <c r="B3961" s="34">
        <v>64</v>
      </c>
      <c r="C3961" s="34" t="s">
        <v>449</v>
      </c>
      <c r="D3961" s="34">
        <v>15</v>
      </c>
      <c r="E3961" s="179">
        <v>43599</v>
      </c>
      <c r="F3961" s="34">
        <v>5232</v>
      </c>
      <c r="G3961" s="34">
        <v>7490</v>
      </c>
      <c r="H3961" s="180">
        <v>6986</v>
      </c>
      <c r="I3961" s="34"/>
      <c r="J3961" s="193"/>
      <c r="K3961" s="182"/>
      <c r="L3961" s="182"/>
      <c r="M3961" s="182"/>
      <c r="N3961" s="182"/>
    </row>
    <row r="3962" spans="1:14" ht="15.75" customHeight="1" x14ac:dyDescent="0.3">
      <c r="A3962" s="34">
        <v>4035</v>
      </c>
      <c r="B3962" s="34">
        <v>65</v>
      </c>
      <c r="C3962" s="34" t="s">
        <v>450</v>
      </c>
      <c r="D3962" s="34">
        <v>15</v>
      </c>
      <c r="E3962" s="179">
        <v>43599</v>
      </c>
      <c r="F3962" s="34">
        <v>5215</v>
      </c>
      <c r="G3962" s="34">
        <v>8700</v>
      </c>
      <c r="H3962" s="180">
        <v>7825</v>
      </c>
      <c r="I3962" s="34"/>
      <c r="J3962" s="193"/>
      <c r="K3962" s="182"/>
      <c r="L3962" s="182"/>
      <c r="M3962" s="182"/>
      <c r="N3962" s="182"/>
    </row>
    <row r="3963" spans="1:14" ht="15.75" customHeight="1" x14ac:dyDescent="0.3">
      <c r="A3963" s="34">
        <v>4036</v>
      </c>
      <c r="B3963" s="34">
        <v>66</v>
      </c>
      <c r="C3963" s="34" t="s">
        <v>450</v>
      </c>
      <c r="D3963" s="34">
        <v>15</v>
      </c>
      <c r="E3963" s="179">
        <v>43599</v>
      </c>
      <c r="F3963" s="34">
        <v>5279</v>
      </c>
      <c r="G3963" s="34">
        <v>8556</v>
      </c>
      <c r="H3963" s="180">
        <v>7760</v>
      </c>
      <c r="I3963" s="34"/>
      <c r="J3963" s="193"/>
      <c r="K3963" s="182"/>
      <c r="L3963" s="182"/>
      <c r="M3963" s="182"/>
      <c r="N3963" s="182"/>
    </row>
    <row r="3964" spans="1:14" ht="15.75" customHeight="1" x14ac:dyDescent="0.3">
      <c r="A3964" s="34">
        <v>4037</v>
      </c>
      <c r="B3964" s="34">
        <v>67</v>
      </c>
      <c r="C3964" s="34" t="s">
        <v>451</v>
      </c>
      <c r="D3964" s="34">
        <v>15</v>
      </c>
      <c r="E3964" s="179">
        <v>43599</v>
      </c>
      <c r="F3964" s="34">
        <v>5217</v>
      </c>
      <c r="G3964" s="34">
        <v>7566</v>
      </c>
      <c r="H3964" s="180">
        <v>6890</v>
      </c>
      <c r="I3964" s="34"/>
      <c r="J3964" s="193"/>
      <c r="K3964" s="182"/>
      <c r="L3964" s="182"/>
      <c r="M3964" s="182"/>
      <c r="N3964" s="182"/>
    </row>
    <row r="3965" spans="1:14" ht="15.75" customHeight="1" x14ac:dyDescent="0.3">
      <c r="A3965" s="34">
        <v>4038</v>
      </c>
      <c r="B3965" s="34">
        <v>68</v>
      </c>
      <c r="C3965" s="34" t="s">
        <v>451</v>
      </c>
      <c r="D3965" s="34">
        <v>15</v>
      </c>
      <c r="E3965" s="179">
        <v>43599</v>
      </c>
      <c r="F3965" s="34">
        <v>5288</v>
      </c>
      <c r="G3965" s="34">
        <v>7886</v>
      </c>
      <c r="H3965" s="180">
        <v>7629</v>
      </c>
      <c r="I3965" s="34"/>
      <c r="J3965" s="193" t="s">
        <v>452</v>
      </c>
      <c r="K3965" s="182"/>
      <c r="L3965" s="182"/>
      <c r="M3965" s="182"/>
      <c r="N3965" s="182"/>
    </row>
    <row r="3966" spans="1:14" ht="15.75" customHeight="1" x14ac:dyDescent="0.3">
      <c r="A3966" s="34">
        <v>4039</v>
      </c>
      <c r="B3966" s="34">
        <v>69</v>
      </c>
      <c r="C3966" s="34" t="s">
        <v>453</v>
      </c>
      <c r="D3966" s="34">
        <v>15</v>
      </c>
      <c r="E3966" s="179">
        <v>43599</v>
      </c>
      <c r="F3966" s="34">
        <v>5248</v>
      </c>
      <c r="G3966" s="34">
        <v>7346</v>
      </c>
      <c r="H3966" s="180">
        <v>7016</v>
      </c>
      <c r="I3966" s="34"/>
      <c r="J3966" s="193"/>
      <c r="K3966" s="182"/>
      <c r="L3966" s="182"/>
      <c r="M3966" s="182"/>
      <c r="N3966" s="182"/>
    </row>
    <row r="3967" spans="1:14" ht="15.75" customHeight="1" x14ac:dyDescent="0.3">
      <c r="A3967" s="34">
        <v>4040</v>
      </c>
      <c r="B3967" s="34">
        <v>70</v>
      </c>
      <c r="C3967" s="34" t="s">
        <v>453</v>
      </c>
      <c r="D3967" s="34">
        <v>15</v>
      </c>
      <c r="E3967" s="179">
        <v>43599</v>
      </c>
      <c r="F3967" s="34">
        <v>5266</v>
      </c>
      <c r="G3967" s="34">
        <v>7337</v>
      </c>
      <c r="H3967" s="180">
        <v>6999</v>
      </c>
      <c r="I3967" s="34"/>
      <c r="J3967" s="193"/>
      <c r="K3967" s="182"/>
      <c r="L3967" s="182"/>
      <c r="M3967" s="182"/>
      <c r="N3967" s="182"/>
    </row>
    <row r="3968" spans="1:14" ht="15.75" customHeight="1" x14ac:dyDescent="0.3">
      <c r="A3968" s="34">
        <v>4041</v>
      </c>
      <c r="B3968" s="34">
        <v>71</v>
      </c>
      <c r="C3968" s="34" t="s">
        <v>454</v>
      </c>
      <c r="D3968" s="34">
        <v>15</v>
      </c>
      <c r="E3968" s="179">
        <v>43599</v>
      </c>
      <c r="F3968" s="34">
        <v>5256</v>
      </c>
      <c r="G3968" s="34">
        <v>8686</v>
      </c>
      <c r="H3968" s="180">
        <v>7711</v>
      </c>
      <c r="I3968" s="34"/>
      <c r="J3968" s="193" t="s">
        <v>378</v>
      </c>
      <c r="K3968" s="182"/>
      <c r="L3968" s="182"/>
      <c r="M3968" s="182"/>
      <c r="N3968" s="182"/>
    </row>
    <row r="3969" spans="1:14" ht="15.75" customHeight="1" x14ac:dyDescent="0.3">
      <c r="A3969" s="34">
        <v>4042</v>
      </c>
      <c r="B3969" s="34">
        <v>72</v>
      </c>
      <c r="C3969" s="34" t="s">
        <v>454</v>
      </c>
      <c r="D3969" s="34">
        <v>15</v>
      </c>
      <c r="E3969" s="179">
        <v>43599</v>
      </c>
      <c r="F3969" s="34">
        <v>5223</v>
      </c>
      <c r="G3969" s="34">
        <v>8862</v>
      </c>
      <c r="H3969" s="180">
        <v>7808</v>
      </c>
      <c r="I3969" s="34"/>
      <c r="J3969" s="193"/>
      <c r="K3969" s="182"/>
      <c r="L3969" s="182"/>
      <c r="M3969" s="182"/>
      <c r="N3969" s="182"/>
    </row>
    <row r="3970" spans="1:14" ht="15.75" customHeight="1" x14ac:dyDescent="0.3">
      <c r="A3970" s="34">
        <v>4043</v>
      </c>
      <c r="B3970" s="34">
        <v>73</v>
      </c>
      <c r="C3970" s="34" t="s">
        <v>459</v>
      </c>
      <c r="D3970" s="34">
        <v>15</v>
      </c>
      <c r="E3970" s="179">
        <v>43599</v>
      </c>
      <c r="F3970" s="34">
        <v>5203</v>
      </c>
      <c r="G3970" s="34">
        <v>8701</v>
      </c>
      <c r="H3970" s="180">
        <v>7772</v>
      </c>
      <c r="I3970" s="34"/>
      <c r="J3970" s="193"/>
      <c r="K3970" s="182"/>
      <c r="L3970" s="182"/>
      <c r="M3970" s="182"/>
      <c r="N3970" s="182"/>
    </row>
    <row r="3971" spans="1:14" ht="15.75" customHeight="1" x14ac:dyDescent="0.3">
      <c r="A3971" s="34">
        <v>4044</v>
      </c>
      <c r="B3971" s="34">
        <v>74</v>
      </c>
      <c r="C3971" s="34" t="s">
        <v>459</v>
      </c>
      <c r="D3971" s="34">
        <v>15</v>
      </c>
      <c r="E3971" s="179">
        <v>43599</v>
      </c>
      <c r="F3971" s="34">
        <v>5309</v>
      </c>
      <c r="G3971" s="34">
        <v>8913</v>
      </c>
      <c r="H3971" s="180">
        <v>7934</v>
      </c>
      <c r="I3971" s="34"/>
      <c r="J3971" s="193"/>
      <c r="K3971" s="182"/>
      <c r="L3971" s="182"/>
      <c r="M3971" s="182"/>
      <c r="N3971" s="182"/>
    </row>
    <row r="3972" spans="1:14" ht="15.75" customHeight="1" x14ac:dyDescent="0.3">
      <c r="A3972" s="34">
        <v>4045</v>
      </c>
      <c r="B3972" s="34">
        <v>75</v>
      </c>
      <c r="C3972" s="34" t="s">
        <v>464</v>
      </c>
      <c r="D3972" s="34">
        <v>15</v>
      </c>
      <c r="E3972" s="179">
        <v>43599</v>
      </c>
      <c r="F3972" s="34">
        <v>5226</v>
      </c>
      <c r="G3972" s="34">
        <v>7749</v>
      </c>
      <c r="H3972" s="180">
        <v>7071</v>
      </c>
      <c r="I3972" s="34"/>
      <c r="J3972" s="193"/>
      <c r="K3972" s="182"/>
      <c r="L3972" s="182"/>
      <c r="M3972" s="182"/>
      <c r="N3972" s="182"/>
    </row>
    <row r="3973" spans="1:14" ht="15.75" customHeight="1" x14ac:dyDescent="0.3">
      <c r="A3973" s="34">
        <v>4046</v>
      </c>
      <c r="B3973" s="34">
        <v>76</v>
      </c>
      <c r="C3973" s="34" t="s">
        <v>464</v>
      </c>
      <c r="D3973" s="34">
        <v>15</v>
      </c>
      <c r="E3973" s="179">
        <v>43599</v>
      </c>
      <c r="F3973" s="34">
        <v>5239</v>
      </c>
      <c r="G3973" s="34">
        <v>7747</v>
      </c>
      <c r="H3973" s="180">
        <v>7101</v>
      </c>
      <c r="I3973" s="34"/>
      <c r="J3973" s="193"/>
      <c r="K3973" s="182"/>
      <c r="L3973" s="182"/>
      <c r="M3973" s="182"/>
      <c r="N3973" s="182"/>
    </row>
    <row r="3974" spans="1:14" ht="15.75" customHeight="1" x14ac:dyDescent="0.3">
      <c r="A3974" s="34">
        <v>4047</v>
      </c>
      <c r="B3974" s="34">
        <v>77</v>
      </c>
      <c r="C3974" s="34" t="s">
        <v>466</v>
      </c>
      <c r="D3974" s="34">
        <v>15</v>
      </c>
      <c r="E3974" s="179">
        <v>43599</v>
      </c>
      <c r="F3974" s="34">
        <v>5212</v>
      </c>
      <c r="G3974" s="34">
        <v>8163</v>
      </c>
      <c r="H3974" s="180">
        <v>7358</v>
      </c>
      <c r="I3974" s="34"/>
      <c r="J3974" s="193"/>
      <c r="K3974" s="182"/>
      <c r="L3974" s="182"/>
      <c r="M3974" s="182"/>
      <c r="N3974" s="182"/>
    </row>
    <row r="3975" spans="1:14" ht="15.75" customHeight="1" x14ac:dyDescent="0.3">
      <c r="A3975" s="34">
        <v>4048</v>
      </c>
      <c r="B3975" s="34">
        <v>78</v>
      </c>
      <c r="C3975" s="34" t="s">
        <v>466</v>
      </c>
      <c r="D3975" s="34">
        <v>15</v>
      </c>
      <c r="E3975" s="179">
        <v>43599</v>
      </c>
      <c r="F3975" s="34">
        <v>5245</v>
      </c>
      <c r="G3975" s="34">
        <v>8222</v>
      </c>
      <c r="H3975" s="180">
        <v>7440</v>
      </c>
      <c r="I3975" s="34"/>
      <c r="J3975" s="193"/>
      <c r="K3975" s="182"/>
      <c r="L3975" s="182"/>
      <c r="M3975" s="182"/>
      <c r="N3975" s="182"/>
    </row>
    <row r="3976" spans="1:14" ht="15.75" customHeight="1" x14ac:dyDescent="0.3">
      <c r="A3976" s="34">
        <v>4049</v>
      </c>
      <c r="B3976" s="34">
        <v>79</v>
      </c>
      <c r="C3976" s="34" t="s">
        <v>467</v>
      </c>
      <c r="D3976" s="34">
        <v>15</v>
      </c>
      <c r="E3976" s="179">
        <v>43599</v>
      </c>
      <c r="F3976" s="34">
        <v>5242</v>
      </c>
      <c r="G3976" s="34">
        <v>6412</v>
      </c>
      <c r="H3976" s="180">
        <v>6174</v>
      </c>
      <c r="I3976" s="34"/>
      <c r="J3976" s="193"/>
      <c r="K3976" s="182"/>
      <c r="L3976" s="182"/>
      <c r="M3976" s="182"/>
      <c r="N3976" s="182"/>
    </row>
    <row r="3977" spans="1:14" ht="15.75" customHeight="1" x14ac:dyDescent="0.3">
      <c r="A3977" s="34">
        <v>4050</v>
      </c>
      <c r="B3977" s="34">
        <v>80</v>
      </c>
      <c r="C3977" s="34" t="s">
        <v>467</v>
      </c>
      <c r="D3977" s="34">
        <v>15</v>
      </c>
      <c r="E3977" s="179">
        <v>43599</v>
      </c>
      <c r="F3977" s="34">
        <v>5245</v>
      </c>
      <c r="G3977" s="34">
        <v>6503</v>
      </c>
      <c r="H3977" s="180">
        <v>6249</v>
      </c>
      <c r="I3977" s="34"/>
      <c r="J3977" s="193"/>
      <c r="K3977" s="182"/>
      <c r="L3977" s="182"/>
      <c r="M3977" s="182"/>
      <c r="N3977" s="182"/>
    </row>
    <row r="3978" spans="1:14" ht="15.75" customHeight="1" x14ac:dyDescent="0.3">
      <c r="A3978" s="34">
        <v>4051</v>
      </c>
      <c r="B3978" s="34">
        <v>81</v>
      </c>
      <c r="C3978" s="34" t="s">
        <v>470</v>
      </c>
      <c r="D3978" s="34">
        <v>15</v>
      </c>
      <c r="E3978" s="179">
        <v>43599</v>
      </c>
      <c r="F3978" s="34">
        <v>5180</v>
      </c>
      <c r="G3978" s="34">
        <v>9414</v>
      </c>
      <c r="H3978" s="180">
        <v>8114</v>
      </c>
      <c r="I3978" s="34"/>
      <c r="J3978" s="193" t="s">
        <v>374</v>
      </c>
      <c r="K3978" s="182"/>
      <c r="L3978" s="182"/>
      <c r="M3978" s="182"/>
      <c r="N3978" s="182"/>
    </row>
    <row r="3979" spans="1:14" ht="15.75" customHeight="1" x14ac:dyDescent="0.3">
      <c r="A3979" s="34">
        <v>4052</v>
      </c>
      <c r="B3979" s="34">
        <v>82</v>
      </c>
      <c r="C3979" s="34" t="s">
        <v>470</v>
      </c>
      <c r="D3979" s="34">
        <v>15</v>
      </c>
      <c r="E3979" s="179">
        <v>43599</v>
      </c>
      <c r="F3979" s="34">
        <v>5194</v>
      </c>
      <c r="G3979" s="34">
        <v>9268</v>
      </c>
      <c r="H3979" s="180">
        <v>8061</v>
      </c>
      <c r="I3979" s="34"/>
      <c r="J3979" s="193"/>
      <c r="K3979" s="182"/>
      <c r="L3979" s="182"/>
      <c r="M3979" s="182"/>
      <c r="N3979" s="182"/>
    </row>
    <row r="3980" spans="1:14" ht="15.75" customHeight="1" x14ac:dyDescent="0.3">
      <c r="A3980" s="34">
        <v>4053</v>
      </c>
      <c r="B3980" s="34">
        <v>83</v>
      </c>
      <c r="C3980" s="34" t="s">
        <v>471</v>
      </c>
      <c r="D3980" s="34">
        <v>15</v>
      </c>
      <c r="E3980" s="179">
        <v>43599</v>
      </c>
      <c r="F3980" s="34">
        <v>5294</v>
      </c>
      <c r="G3980" s="34">
        <v>8215</v>
      </c>
      <c r="H3980" s="180">
        <v>7546</v>
      </c>
      <c r="I3980" s="34"/>
      <c r="J3980" s="193" t="s">
        <v>378</v>
      </c>
      <c r="K3980" s="182"/>
      <c r="L3980" s="182"/>
      <c r="M3980" s="182"/>
      <c r="N3980" s="182"/>
    </row>
    <row r="3981" spans="1:14" ht="15.75" customHeight="1" x14ac:dyDescent="0.3">
      <c r="A3981" s="34">
        <v>4054</v>
      </c>
      <c r="B3981" s="34">
        <v>84</v>
      </c>
      <c r="C3981" s="34" t="s">
        <v>471</v>
      </c>
      <c r="D3981" s="34">
        <v>15</v>
      </c>
      <c r="E3981" s="179">
        <v>43599</v>
      </c>
      <c r="F3981" s="34">
        <v>5375</v>
      </c>
      <c r="G3981" s="34">
        <v>8422</v>
      </c>
      <c r="H3981" s="180">
        <v>7722</v>
      </c>
      <c r="I3981" s="34"/>
      <c r="J3981" s="193"/>
      <c r="K3981" s="182"/>
      <c r="L3981" s="182"/>
      <c r="M3981" s="182"/>
      <c r="N3981" s="182"/>
    </row>
    <row r="3982" spans="1:14" ht="15.75" customHeight="1" x14ac:dyDescent="0.3">
      <c r="A3982" s="34">
        <v>4055</v>
      </c>
      <c r="B3982" s="34">
        <v>85</v>
      </c>
      <c r="C3982" s="34" t="s">
        <v>472</v>
      </c>
      <c r="D3982" s="34">
        <v>15</v>
      </c>
      <c r="E3982" s="179">
        <v>43599</v>
      </c>
      <c r="F3982" s="34">
        <v>5253</v>
      </c>
      <c r="G3982" s="34">
        <v>7426</v>
      </c>
      <c r="H3982" s="180">
        <v>6889</v>
      </c>
      <c r="I3982" s="34"/>
      <c r="J3982" s="193"/>
      <c r="K3982" s="182"/>
      <c r="L3982" s="182"/>
      <c r="M3982" s="182"/>
      <c r="N3982" s="182"/>
    </row>
    <row r="3983" spans="1:14" ht="15.75" customHeight="1" x14ac:dyDescent="0.3">
      <c r="A3983" s="34">
        <v>4056</v>
      </c>
      <c r="B3983" s="34">
        <v>86</v>
      </c>
      <c r="C3983" s="34" t="s">
        <v>472</v>
      </c>
      <c r="D3983" s="34">
        <v>15</v>
      </c>
      <c r="E3983" s="179">
        <v>43599</v>
      </c>
      <c r="F3983" s="34">
        <v>5281</v>
      </c>
      <c r="G3983" s="34">
        <v>7348</v>
      </c>
      <c r="H3983" s="180">
        <v>6827</v>
      </c>
      <c r="I3983" s="34"/>
      <c r="J3983" s="193"/>
      <c r="K3983" s="182"/>
      <c r="L3983" s="182"/>
      <c r="M3983" s="182"/>
      <c r="N3983" s="182"/>
    </row>
    <row r="3984" spans="1:14" ht="15.75" customHeight="1" x14ac:dyDescent="0.3">
      <c r="A3984" s="34">
        <v>4057</v>
      </c>
      <c r="B3984" s="34">
        <v>87</v>
      </c>
      <c r="C3984" s="34" t="s">
        <v>477</v>
      </c>
      <c r="D3984" s="34">
        <v>15</v>
      </c>
      <c r="E3984" s="179">
        <v>43599</v>
      </c>
      <c r="F3984" s="34">
        <v>5250</v>
      </c>
      <c r="G3984" s="34">
        <v>7116</v>
      </c>
      <c r="H3984" s="180">
        <v>6674</v>
      </c>
      <c r="I3984" s="34"/>
      <c r="J3984" s="193"/>
      <c r="K3984" s="182"/>
      <c r="L3984" s="182"/>
      <c r="M3984" s="182"/>
      <c r="N3984" s="182"/>
    </row>
    <row r="3985" spans="1:14" ht="15.75" customHeight="1" x14ac:dyDescent="0.3">
      <c r="A3985" s="34">
        <v>4058</v>
      </c>
      <c r="B3985" s="34">
        <v>88</v>
      </c>
      <c r="C3985" s="34" t="s">
        <v>477</v>
      </c>
      <c r="D3985" s="34">
        <v>15</v>
      </c>
      <c r="E3985" s="179">
        <v>43599</v>
      </c>
      <c r="F3985" s="34">
        <v>5241</v>
      </c>
      <c r="G3985" s="34">
        <v>6915</v>
      </c>
      <c r="H3985" s="180">
        <v>6532</v>
      </c>
      <c r="I3985" s="34"/>
      <c r="J3985" s="193"/>
      <c r="K3985" s="182"/>
      <c r="L3985" s="182"/>
      <c r="M3985" s="182"/>
      <c r="N3985" s="182"/>
    </row>
    <row r="3986" spans="1:14" ht="15.75" customHeight="1" x14ac:dyDescent="0.3">
      <c r="A3986" s="34">
        <v>4059</v>
      </c>
      <c r="B3986" s="34">
        <v>89</v>
      </c>
      <c r="C3986" s="34" t="s">
        <v>478</v>
      </c>
      <c r="D3986" s="34">
        <v>15</v>
      </c>
      <c r="E3986" s="179">
        <v>43599</v>
      </c>
      <c r="F3986" s="34">
        <v>5188</v>
      </c>
      <c r="G3986" s="34">
        <v>7410</v>
      </c>
      <c r="H3986" s="180">
        <v>6980</v>
      </c>
      <c r="I3986" s="34"/>
      <c r="J3986" s="193"/>
      <c r="K3986" s="182"/>
      <c r="L3986" s="182"/>
      <c r="M3986" s="182"/>
      <c r="N3986" s="182"/>
    </row>
    <row r="3987" spans="1:14" ht="15.75" customHeight="1" x14ac:dyDescent="0.3">
      <c r="A3987" s="34">
        <v>4060</v>
      </c>
      <c r="B3987" s="34">
        <v>90</v>
      </c>
      <c r="C3987" s="34" t="s">
        <v>478</v>
      </c>
      <c r="D3987" s="34">
        <v>15</v>
      </c>
      <c r="E3987" s="179">
        <v>43599</v>
      </c>
      <c r="F3987" s="34">
        <v>5202</v>
      </c>
      <c r="G3987" s="34">
        <v>7346</v>
      </c>
      <c r="H3987" s="180">
        <v>6933</v>
      </c>
      <c r="I3987" s="34"/>
      <c r="J3987" s="193"/>
      <c r="K3987" s="182"/>
      <c r="L3987" s="182"/>
      <c r="M3987" s="182"/>
      <c r="N3987" s="182"/>
    </row>
    <row r="3988" spans="1:14" ht="15.75" customHeight="1" x14ac:dyDescent="0.3">
      <c r="A3988" s="34">
        <v>4061</v>
      </c>
      <c r="B3988" s="34">
        <v>91</v>
      </c>
      <c r="C3988" s="34" t="s">
        <v>484</v>
      </c>
      <c r="D3988" s="34">
        <v>15</v>
      </c>
      <c r="E3988" s="179">
        <v>43599</v>
      </c>
      <c r="F3988" s="34">
        <v>5252</v>
      </c>
      <c r="G3988" s="34">
        <v>6779</v>
      </c>
      <c r="H3988" s="180">
        <v>6570</v>
      </c>
      <c r="I3988" s="34"/>
      <c r="J3988" s="193"/>
      <c r="K3988" s="182"/>
      <c r="L3988" s="182"/>
      <c r="M3988" s="182"/>
      <c r="N3988" s="182"/>
    </row>
    <row r="3989" spans="1:14" ht="15.75" customHeight="1" x14ac:dyDescent="0.3">
      <c r="A3989" s="34">
        <v>4062</v>
      </c>
      <c r="B3989" s="34">
        <v>92</v>
      </c>
      <c r="C3989" s="34" t="s">
        <v>484</v>
      </c>
      <c r="D3989" s="34">
        <v>15</v>
      </c>
      <c r="E3989" s="179">
        <v>43599</v>
      </c>
      <c r="F3989" s="34">
        <v>5241</v>
      </c>
      <c r="G3989" s="34">
        <v>6703</v>
      </c>
      <c r="H3989" s="180">
        <v>6502</v>
      </c>
      <c r="I3989" s="34"/>
      <c r="J3989" s="193"/>
      <c r="K3989" s="182"/>
      <c r="L3989" s="182"/>
      <c r="M3989" s="182"/>
      <c r="N3989" s="182"/>
    </row>
    <row r="3990" spans="1:14" ht="15.75" customHeight="1" x14ac:dyDescent="0.3">
      <c r="A3990" s="34">
        <v>4063</v>
      </c>
      <c r="B3990" s="34">
        <v>93</v>
      </c>
      <c r="C3990" s="34" t="s">
        <v>490</v>
      </c>
      <c r="D3990" s="34">
        <v>15</v>
      </c>
      <c r="E3990" s="179">
        <v>43599</v>
      </c>
      <c r="F3990" s="34">
        <v>5234</v>
      </c>
      <c r="G3990" s="34">
        <v>6392</v>
      </c>
      <c r="H3990" s="180">
        <v>6236</v>
      </c>
      <c r="I3990" s="34"/>
      <c r="J3990" s="193"/>
      <c r="K3990" s="182"/>
      <c r="L3990" s="182"/>
      <c r="M3990" s="182"/>
      <c r="N3990" s="182"/>
    </row>
    <row r="3991" spans="1:14" ht="15.75" customHeight="1" x14ac:dyDescent="0.3">
      <c r="A3991" s="34">
        <v>4064</v>
      </c>
      <c r="B3991" s="34">
        <v>94</v>
      </c>
      <c r="C3991" s="34" t="s">
        <v>490</v>
      </c>
      <c r="D3991" s="34">
        <v>15</v>
      </c>
      <c r="E3991" s="179">
        <v>43599</v>
      </c>
      <c r="F3991" s="34">
        <v>5218</v>
      </c>
      <c r="G3991" s="34">
        <v>6352</v>
      </c>
      <c r="H3991" s="180">
        <v>6202</v>
      </c>
      <c r="I3991" s="34"/>
      <c r="J3991" s="193"/>
      <c r="K3991" s="182"/>
      <c r="L3991" s="182"/>
      <c r="M3991" s="182"/>
      <c r="N3991" s="182"/>
    </row>
    <row r="3992" spans="1:14" ht="15.75" customHeight="1" x14ac:dyDescent="0.3">
      <c r="A3992" s="34">
        <v>4065</v>
      </c>
      <c r="B3992" s="34">
        <v>95</v>
      </c>
      <c r="C3992" s="34" t="s">
        <v>491</v>
      </c>
      <c r="D3992" s="34">
        <v>15</v>
      </c>
      <c r="E3992" s="179">
        <v>43599</v>
      </c>
      <c r="F3992" s="34">
        <v>5232</v>
      </c>
      <c r="G3992" s="34">
        <v>9159</v>
      </c>
      <c r="H3992" s="180">
        <v>8020</v>
      </c>
      <c r="I3992" s="34"/>
      <c r="J3992" s="193"/>
      <c r="K3992" s="182"/>
      <c r="L3992" s="182"/>
      <c r="M3992" s="182"/>
      <c r="N3992" s="182"/>
    </row>
    <row r="3993" spans="1:14" ht="15.75" customHeight="1" x14ac:dyDescent="0.3">
      <c r="A3993" s="34">
        <v>4066</v>
      </c>
      <c r="B3993" s="34">
        <v>96</v>
      </c>
      <c r="C3993" s="34" t="s">
        <v>491</v>
      </c>
      <c r="D3993" s="34">
        <v>15</v>
      </c>
      <c r="E3993" s="179">
        <v>43599</v>
      </c>
      <c r="F3993" s="34">
        <v>5242</v>
      </c>
      <c r="G3993" s="34">
        <v>8967</v>
      </c>
      <c r="H3993" s="180">
        <v>7843</v>
      </c>
      <c r="I3993" s="34"/>
      <c r="J3993" s="193"/>
      <c r="K3993" s="182"/>
      <c r="L3993" s="182"/>
      <c r="M3993" s="182"/>
      <c r="N3993" s="182"/>
    </row>
    <row r="3994" spans="1:14" ht="15.75" customHeight="1" x14ac:dyDescent="0.3">
      <c r="A3994" s="34">
        <v>4067</v>
      </c>
      <c r="B3994" s="34">
        <v>97</v>
      </c>
      <c r="C3994" s="34" t="s">
        <v>494</v>
      </c>
      <c r="D3994" s="34">
        <v>15</v>
      </c>
      <c r="E3994" s="179">
        <v>43599</v>
      </c>
      <c r="F3994" s="34">
        <v>5287</v>
      </c>
      <c r="G3994" s="34">
        <v>7891</v>
      </c>
      <c r="H3994" s="180">
        <v>7140</v>
      </c>
      <c r="I3994" s="34"/>
      <c r="J3994" s="193"/>
      <c r="K3994" s="182"/>
      <c r="L3994" s="182"/>
      <c r="M3994" s="182"/>
      <c r="N3994" s="182"/>
    </row>
    <row r="3995" spans="1:14" ht="15.75" customHeight="1" x14ac:dyDescent="0.3">
      <c r="A3995" s="34">
        <v>4068</v>
      </c>
      <c r="B3995" s="34">
        <v>98</v>
      </c>
      <c r="C3995" s="34" t="s">
        <v>494</v>
      </c>
      <c r="D3995" s="34">
        <v>15</v>
      </c>
      <c r="E3995" s="179">
        <v>43599</v>
      </c>
      <c r="F3995" s="34">
        <v>5252</v>
      </c>
      <c r="G3995" s="34">
        <v>7843</v>
      </c>
      <c r="H3995" s="180">
        <v>7119</v>
      </c>
      <c r="I3995" s="34"/>
      <c r="J3995" s="193"/>
      <c r="K3995" s="182"/>
      <c r="L3995" s="182"/>
      <c r="M3995" s="182"/>
      <c r="N3995" s="182"/>
    </row>
    <row r="3996" spans="1:14" ht="15.75" customHeight="1" x14ac:dyDescent="0.3">
      <c r="A3996" s="34">
        <v>4069</v>
      </c>
      <c r="B3996" s="34">
        <v>99</v>
      </c>
      <c r="C3996" s="34" t="s">
        <v>496</v>
      </c>
      <c r="D3996" s="34">
        <v>15</v>
      </c>
      <c r="E3996" s="179">
        <v>43599</v>
      </c>
      <c r="F3996" s="34">
        <v>5182</v>
      </c>
      <c r="G3996" s="34">
        <v>8067</v>
      </c>
      <c r="H3996" s="180">
        <v>7452</v>
      </c>
      <c r="I3996" s="34"/>
      <c r="J3996" s="193"/>
      <c r="K3996" s="182"/>
      <c r="L3996" s="182"/>
      <c r="M3996" s="182"/>
      <c r="N3996" s="182"/>
    </row>
    <row r="3997" spans="1:14" ht="15.75" customHeight="1" x14ac:dyDescent="0.3">
      <c r="A3997" s="34">
        <v>4070</v>
      </c>
      <c r="B3997" s="34">
        <v>100</v>
      </c>
      <c r="C3997" s="34" t="s">
        <v>496</v>
      </c>
      <c r="D3997" s="34">
        <v>15</v>
      </c>
      <c r="E3997" s="179">
        <v>43599</v>
      </c>
      <c r="F3997" s="34">
        <v>5209</v>
      </c>
      <c r="G3997" s="34">
        <v>7968</v>
      </c>
      <c r="H3997" s="180">
        <v>7365</v>
      </c>
      <c r="I3997" s="34"/>
      <c r="J3997" s="193"/>
      <c r="K3997" s="182"/>
      <c r="L3997" s="182"/>
      <c r="M3997" s="182"/>
      <c r="N3997" s="182"/>
    </row>
    <row r="3998" spans="1:14" ht="15.75" customHeight="1" x14ac:dyDescent="0.3">
      <c r="A3998" s="34">
        <v>4071</v>
      </c>
      <c r="B3998" s="34">
        <v>101</v>
      </c>
      <c r="C3998" s="34" t="s">
        <v>498</v>
      </c>
      <c r="D3998" s="34">
        <v>15</v>
      </c>
      <c r="E3998" s="179">
        <v>43599</v>
      </c>
      <c r="F3998" s="34">
        <v>5208</v>
      </c>
      <c r="G3998" s="34">
        <v>7706</v>
      </c>
      <c r="H3998" s="180">
        <v>7040</v>
      </c>
      <c r="I3998" s="34"/>
      <c r="J3998" s="193"/>
      <c r="K3998" s="182"/>
      <c r="L3998" s="182"/>
      <c r="M3998" s="182"/>
      <c r="N3998" s="182"/>
    </row>
    <row r="3999" spans="1:14" ht="15.75" customHeight="1" x14ac:dyDescent="0.3">
      <c r="A3999" s="34">
        <v>4072</v>
      </c>
      <c r="B3999" s="34">
        <v>102</v>
      </c>
      <c r="C3999" s="34" t="s">
        <v>498</v>
      </c>
      <c r="D3999" s="34">
        <v>15</v>
      </c>
      <c r="E3999" s="179">
        <v>43599</v>
      </c>
      <c r="F3999" s="34">
        <v>5224</v>
      </c>
      <c r="G3999" s="34">
        <v>7832</v>
      </c>
      <c r="H3999" s="180">
        <v>7141</v>
      </c>
      <c r="I3999" s="34"/>
      <c r="J3999" s="193"/>
      <c r="K3999" s="182"/>
      <c r="L3999" s="182"/>
      <c r="M3999" s="182"/>
      <c r="N3999" s="182"/>
    </row>
    <row r="4000" spans="1:14" ht="15.75" customHeight="1" x14ac:dyDescent="0.3">
      <c r="A4000" s="34">
        <v>4073</v>
      </c>
      <c r="B4000" s="34">
        <v>103</v>
      </c>
      <c r="C4000" s="34" t="s">
        <v>499</v>
      </c>
      <c r="D4000" s="34">
        <v>15</v>
      </c>
      <c r="E4000" s="179">
        <v>43599</v>
      </c>
      <c r="F4000" s="34">
        <v>5213</v>
      </c>
      <c r="G4000" s="34">
        <v>7975</v>
      </c>
      <c r="H4000" s="180">
        <v>7791</v>
      </c>
      <c r="I4000" s="34"/>
      <c r="J4000" s="193"/>
      <c r="K4000" s="182"/>
      <c r="L4000" s="182"/>
      <c r="M4000" s="182"/>
      <c r="N4000" s="182"/>
    </row>
    <row r="4001" spans="1:14" ht="15.75" customHeight="1" x14ac:dyDescent="0.3">
      <c r="A4001" s="34">
        <v>4074</v>
      </c>
      <c r="B4001" s="34">
        <v>104</v>
      </c>
      <c r="C4001" s="34" t="s">
        <v>499</v>
      </c>
      <c r="D4001" s="34">
        <v>15</v>
      </c>
      <c r="E4001" s="179">
        <v>43599</v>
      </c>
      <c r="F4001" s="34">
        <v>5257</v>
      </c>
      <c r="G4001" s="34">
        <v>8813</v>
      </c>
      <c r="H4001" s="180">
        <v>7716</v>
      </c>
      <c r="I4001" s="34"/>
      <c r="J4001" s="193"/>
      <c r="K4001" s="182"/>
      <c r="L4001" s="182"/>
      <c r="M4001" s="182"/>
      <c r="N4001" s="182"/>
    </row>
    <row r="4002" spans="1:14" ht="15.75" customHeight="1" x14ac:dyDescent="0.3">
      <c r="A4002" s="34">
        <v>4075</v>
      </c>
      <c r="B4002" s="34">
        <v>105</v>
      </c>
      <c r="C4002" s="34" t="s">
        <v>504</v>
      </c>
      <c r="D4002" s="34">
        <v>15</v>
      </c>
      <c r="E4002" s="179">
        <v>43599</v>
      </c>
      <c r="F4002" s="34">
        <v>5251</v>
      </c>
      <c r="G4002" s="34">
        <v>7704</v>
      </c>
      <c r="H4002" s="180">
        <v>7109</v>
      </c>
      <c r="I4002" s="34"/>
      <c r="J4002" s="193"/>
      <c r="K4002" s="182"/>
      <c r="L4002" s="182"/>
      <c r="M4002" s="182"/>
      <c r="N4002" s="182"/>
    </row>
    <row r="4003" spans="1:14" ht="15.75" customHeight="1" x14ac:dyDescent="0.3">
      <c r="A4003" s="34">
        <v>4076</v>
      </c>
      <c r="B4003" s="34">
        <v>106</v>
      </c>
      <c r="C4003" s="34" t="s">
        <v>504</v>
      </c>
      <c r="D4003" s="34">
        <v>15</v>
      </c>
      <c r="E4003" s="179">
        <v>43599</v>
      </c>
      <c r="F4003" s="34">
        <v>5219</v>
      </c>
      <c r="G4003" s="34">
        <v>8006</v>
      </c>
      <c r="H4003" s="180">
        <v>7341</v>
      </c>
      <c r="I4003" s="34"/>
      <c r="J4003" s="193"/>
      <c r="K4003" s="182"/>
      <c r="L4003" s="182"/>
      <c r="M4003" s="182"/>
      <c r="N4003" s="182"/>
    </row>
    <row r="4004" spans="1:14" ht="15.75" customHeight="1" x14ac:dyDescent="0.3">
      <c r="A4004" s="34">
        <v>4077</v>
      </c>
      <c r="B4004" s="34">
        <v>107</v>
      </c>
      <c r="C4004" s="34" t="s">
        <v>507</v>
      </c>
      <c r="D4004" s="34">
        <v>15</v>
      </c>
      <c r="E4004" s="179">
        <v>43599</v>
      </c>
      <c r="F4004" s="34">
        <v>5226</v>
      </c>
      <c r="G4004" s="34">
        <v>8625</v>
      </c>
      <c r="H4004" s="180">
        <v>7474</v>
      </c>
      <c r="I4004" s="34"/>
      <c r="J4004" s="193"/>
      <c r="K4004" s="182"/>
      <c r="L4004" s="182"/>
      <c r="M4004" s="182"/>
      <c r="N4004" s="182"/>
    </row>
    <row r="4005" spans="1:14" ht="15.75" customHeight="1" x14ac:dyDescent="0.3">
      <c r="A4005" s="34">
        <v>4078</v>
      </c>
      <c r="B4005" s="34">
        <v>108</v>
      </c>
      <c r="C4005" s="34" t="s">
        <v>507</v>
      </c>
      <c r="D4005" s="34">
        <v>15</v>
      </c>
      <c r="E4005" s="179">
        <v>43599</v>
      </c>
      <c r="F4005" s="34">
        <v>5274</v>
      </c>
      <c r="G4005" s="34">
        <v>8833</v>
      </c>
      <c r="H4005" s="180">
        <v>7656</v>
      </c>
      <c r="I4005" s="34"/>
      <c r="J4005" s="193"/>
      <c r="K4005" s="182"/>
      <c r="L4005" s="182"/>
      <c r="M4005" s="182"/>
      <c r="N4005" s="182"/>
    </row>
    <row r="4006" spans="1:14" ht="15.75" customHeight="1" x14ac:dyDescent="0.3">
      <c r="A4006" s="34">
        <v>4079</v>
      </c>
      <c r="B4006" s="34">
        <v>109</v>
      </c>
      <c r="C4006" s="34" t="s">
        <v>508</v>
      </c>
      <c r="D4006" s="34">
        <v>15</v>
      </c>
      <c r="E4006" s="179">
        <v>43599</v>
      </c>
      <c r="F4006" s="34">
        <v>5191</v>
      </c>
      <c r="G4006" s="34">
        <v>8201</v>
      </c>
      <c r="H4006" s="180">
        <v>7458</v>
      </c>
      <c r="I4006" s="34"/>
      <c r="J4006" s="193" t="s">
        <v>378</v>
      </c>
      <c r="K4006" s="182"/>
      <c r="L4006" s="182"/>
      <c r="M4006" s="182"/>
      <c r="N4006" s="182"/>
    </row>
    <row r="4007" spans="1:14" ht="15.75" customHeight="1" x14ac:dyDescent="0.3">
      <c r="A4007" s="34">
        <v>4080</v>
      </c>
      <c r="B4007" s="34">
        <v>110</v>
      </c>
      <c r="C4007" s="34" t="s">
        <v>508</v>
      </c>
      <c r="D4007" s="34">
        <v>15</v>
      </c>
      <c r="E4007" s="179">
        <v>43599</v>
      </c>
      <c r="F4007" s="34">
        <v>5243</v>
      </c>
      <c r="G4007" s="34">
        <v>8291</v>
      </c>
      <c r="H4007" s="180">
        <v>7528</v>
      </c>
      <c r="I4007" s="34"/>
      <c r="J4007" s="193"/>
      <c r="K4007" s="182"/>
      <c r="L4007" s="182"/>
      <c r="M4007" s="182"/>
      <c r="N4007" s="182"/>
    </row>
    <row r="4008" spans="1:14" ht="15.75" customHeight="1" x14ac:dyDescent="0.3">
      <c r="A4008" s="34">
        <v>4081</v>
      </c>
      <c r="B4008" s="34">
        <v>111</v>
      </c>
      <c r="C4008" s="34" t="s">
        <v>509</v>
      </c>
      <c r="D4008" s="34">
        <v>15</v>
      </c>
      <c r="E4008" s="179">
        <v>43599</v>
      </c>
      <c r="F4008" s="34">
        <v>5213</v>
      </c>
      <c r="G4008" s="34">
        <v>7028</v>
      </c>
      <c r="H4008" s="180">
        <v>6572</v>
      </c>
      <c r="I4008" s="34"/>
      <c r="J4008" s="193"/>
      <c r="K4008" s="182"/>
      <c r="L4008" s="182"/>
      <c r="M4008" s="182"/>
      <c r="N4008" s="182"/>
    </row>
    <row r="4009" spans="1:14" ht="15.75" customHeight="1" x14ac:dyDescent="0.3">
      <c r="A4009" s="34">
        <v>4082</v>
      </c>
      <c r="B4009" s="34">
        <v>112</v>
      </c>
      <c r="C4009" s="34" t="s">
        <v>509</v>
      </c>
      <c r="D4009" s="34">
        <v>15</v>
      </c>
      <c r="E4009" s="179">
        <v>43599</v>
      </c>
      <c r="F4009" s="34">
        <v>5197</v>
      </c>
      <c r="G4009" s="34">
        <v>7209</v>
      </c>
      <c r="H4009" s="180">
        <v>6704</v>
      </c>
      <c r="I4009" s="34"/>
      <c r="J4009" s="193"/>
      <c r="K4009" s="182"/>
      <c r="L4009" s="182"/>
      <c r="M4009" s="182"/>
      <c r="N4009" s="182"/>
    </row>
    <row r="4010" spans="1:14" ht="15.75" customHeight="1" x14ac:dyDescent="0.3">
      <c r="A4010" s="34">
        <v>4083</v>
      </c>
      <c r="B4010" s="34">
        <v>113</v>
      </c>
      <c r="C4010" s="34" t="s">
        <v>510</v>
      </c>
      <c r="D4010" s="34">
        <v>15</v>
      </c>
      <c r="E4010" s="179">
        <v>43599</v>
      </c>
      <c r="F4010" s="34">
        <v>5283</v>
      </c>
      <c r="G4010" s="34">
        <v>9030</v>
      </c>
      <c r="H4010" s="180">
        <v>7979</v>
      </c>
      <c r="I4010" s="34"/>
      <c r="J4010" s="193"/>
      <c r="K4010" s="182"/>
      <c r="L4010" s="182"/>
      <c r="M4010" s="182"/>
      <c r="N4010" s="182"/>
    </row>
    <row r="4011" spans="1:14" ht="15.75" customHeight="1" x14ac:dyDescent="0.3">
      <c r="A4011" s="34">
        <v>4084</v>
      </c>
      <c r="B4011" s="34">
        <v>114</v>
      </c>
      <c r="C4011" s="34" t="s">
        <v>510</v>
      </c>
      <c r="D4011" s="34">
        <v>15</v>
      </c>
      <c r="E4011" s="179">
        <v>43599</v>
      </c>
      <c r="F4011" s="34">
        <v>5247</v>
      </c>
      <c r="G4011" s="34">
        <v>9196</v>
      </c>
      <c r="H4011" s="180">
        <v>8055</v>
      </c>
      <c r="I4011" s="34"/>
      <c r="J4011" s="193"/>
      <c r="K4011" s="182"/>
      <c r="L4011" s="182"/>
      <c r="M4011" s="182"/>
      <c r="N4011" s="182"/>
    </row>
    <row r="4012" spans="1:14" ht="15.75" customHeight="1" x14ac:dyDescent="0.3">
      <c r="A4012" s="34">
        <v>4085</v>
      </c>
      <c r="B4012" s="34">
        <v>115</v>
      </c>
      <c r="C4012" s="34" t="s">
        <v>511</v>
      </c>
      <c r="D4012" s="34">
        <v>15</v>
      </c>
      <c r="E4012" s="179">
        <v>43599</v>
      </c>
      <c r="F4012" s="34">
        <v>5260</v>
      </c>
      <c r="G4012" s="34">
        <v>8112</v>
      </c>
      <c r="H4012" s="180">
        <v>7525</v>
      </c>
      <c r="I4012" s="34"/>
      <c r="J4012" s="193"/>
      <c r="K4012" s="182"/>
      <c r="L4012" s="182"/>
      <c r="M4012" s="182"/>
      <c r="N4012" s="182"/>
    </row>
    <row r="4013" spans="1:14" ht="15.75" customHeight="1" x14ac:dyDescent="0.3">
      <c r="A4013" s="34">
        <v>4086</v>
      </c>
      <c r="B4013" s="34">
        <v>116</v>
      </c>
      <c r="C4013" s="34" t="s">
        <v>511</v>
      </c>
      <c r="D4013" s="34">
        <v>15</v>
      </c>
      <c r="E4013" s="179">
        <v>43599</v>
      </c>
      <c r="F4013" s="34">
        <v>5263</v>
      </c>
      <c r="G4013" s="34">
        <v>7916</v>
      </c>
      <c r="H4013" s="180">
        <v>7364</v>
      </c>
      <c r="I4013" s="34"/>
      <c r="J4013" s="193"/>
      <c r="K4013" s="182"/>
      <c r="L4013" s="182"/>
      <c r="M4013" s="182"/>
      <c r="N4013" s="182"/>
    </row>
    <row r="4014" spans="1:14" ht="15.75" customHeight="1" x14ac:dyDescent="0.3">
      <c r="A4014" s="34">
        <v>4087</v>
      </c>
      <c r="B4014" s="34">
        <v>117</v>
      </c>
      <c r="C4014" s="34" t="s">
        <v>512</v>
      </c>
      <c r="D4014" s="34">
        <v>15</v>
      </c>
      <c r="E4014" s="179">
        <v>43599</v>
      </c>
      <c r="F4014" s="34">
        <v>5221</v>
      </c>
      <c r="G4014" s="34">
        <v>7380</v>
      </c>
      <c r="H4014" s="180">
        <v>6992</v>
      </c>
      <c r="I4014" s="34"/>
      <c r="J4014" s="193"/>
      <c r="K4014" s="182"/>
      <c r="L4014" s="182"/>
      <c r="M4014" s="182"/>
      <c r="N4014" s="182"/>
    </row>
    <row r="4015" spans="1:14" ht="15.75" customHeight="1" x14ac:dyDescent="0.3">
      <c r="A4015" s="34">
        <v>4088</v>
      </c>
      <c r="B4015" s="34">
        <v>118</v>
      </c>
      <c r="C4015" s="34" t="s">
        <v>512</v>
      </c>
      <c r="D4015" s="34">
        <v>15</v>
      </c>
      <c r="E4015" s="179">
        <v>43599</v>
      </c>
      <c r="F4015" s="34">
        <v>5249</v>
      </c>
      <c r="G4015" s="34">
        <v>7289</v>
      </c>
      <c r="H4015" s="180">
        <v>6925</v>
      </c>
      <c r="I4015" s="34"/>
      <c r="J4015" s="193"/>
      <c r="K4015" s="182"/>
      <c r="L4015" s="182"/>
      <c r="M4015" s="182"/>
      <c r="N4015" s="182"/>
    </row>
    <row r="4016" spans="1:14" ht="15.75" customHeight="1" x14ac:dyDescent="0.3">
      <c r="A4016" s="34">
        <v>4089</v>
      </c>
      <c r="B4016" s="34">
        <v>119</v>
      </c>
      <c r="C4016" s="34" t="s">
        <v>513</v>
      </c>
      <c r="D4016" s="34">
        <v>15</v>
      </c>
      <c r="E4016" s="179">
        <v>43599</v>
      </c>
      <c r="F4016" s="34">
        <v>5212</v>
      </c>
      <c r="G4016" s="34">
        <v>8139</v>
      </c>
      <c r="H4016" s="180">
        <v>7369</v>
      </c>
      <c r="I4016" s="34"/>
      <c r="J4016" s="193"/>
      <c r="K4016" s="182"/>
      <c r="L4016" s="182"/>
      <c r="M4016" s="182"/>
      <c r="N4016" s="182"/>
    </row>
    <row r="4017" spans="1:14" ht="15.75" customHeight="1" x14ac:dyDescent="0.3">
      <c r="A4017" s="34">
        <v>4090</v>
      </c>
      <c r="B4017" s="34">
        <v>120</v>
      </c>
      <c r="C4017" s="34" t="s">
        <v>513</v>
      </c>
      <c r="D4017" s="34">
        <v>15</v>
      </c>
      <c r="E4017" s="179">
        <v>43599</v>
      </c>
      <c r="F4017" s="34">
        <v>5196</v>
      </c>
      <c r="G4017" s="34">
        <v>8149</v>
      </c>
      <c r="H4017" s="180">
        <v>7395</v>
      </c>
      <c r="I4017" s="34"/>
      <c r="J4017" s="193"/>
      <c r="K4017" s="182"/>
      <c r="L4017" s="182"/>
      <c r="M4017" s="182"/>
      <c r="N4017" s="182"/>
    </row>
    <row r="4018" spans="1:14" ht="15.75" customHeight="1" x14ac:dyDescent="0.3">
      <c r="A4018" s="34">
        <v>4091</v>
      </c>
      <c r="B4018" s="34">
        <v>121</v>
      </c>
      <c r="C4018" s="34" t="s">
        <v>514</v>
      </c>
      <c r="D4018" s="34">
        <v>15</v>
      </c>
      <c r="E4018" s="179">
        <v>43599</v>
      </c>
      <c r="F4018" s="34">
        <v>5262</v>
      </c>
      <c r="G4018" s="34">
        <v>7114</v>
      </c>
      <c r="H4018" s="180">
        <v>6846</v>
      </c>
      <c r="I4018" s="34"/>
      <c r="J4018" s="193"/>
      <c r="K4018" s="182"/>
      <c r="L4018" s="182"/>
      <c r="M4018" s="182"/>
      <c r="N4018" s="182"/>
    </row>
    <row r="4019" spans="1:14" ht="15.75" customHeight="1" x14ac:dyDescent="0.3">
      <c r="A4019" s="34">
        <v>4092</v>
      </c>
      <c r="B4019" s="34">
        <v>122</v>
      </c>
      <c r="C4019" s="34" t="s">
        <v>514</v>
      </c>
      <c r="D4019" s="34">
        <v>15</v>
      </c>
      <c r="E4019" s="179">
        <v>43599</v>
      </c>
      <c r="F4019" s="34">
        <v>5223</v>
      </c>
      <c r="G4019" s="34">
        <v>7179</v>
      </c>
      <c r="H4019" s="180">
        <v>6894</v>
      </c>
      <c r="I4019" s="34"/>
      <c r="J4019" s="193"/>
      <c r="K4019" s="182"/>
      <c r="L4019" s="182"/>
      <c r="M4019" s="182"/>
      <c r="N4019" s="182"/>
    </row>
    <row r="4020" spans="1:14" ht="15.75" customHeight="1" x14ac:dyDescent="0.3">
      <c r="A4020" s="34">
        <v>4093</v>
      </c>
      <c r="B4020" s="34">
        <v>123</v>
      </c>
      <c r="C4020" s="34" t="s">
        <v>515</v>
      </c>
      <c r="D4020" s="34">
        <v>15</v>
      </c>
      <c r="E4020" s="179">
        <v>43599</v>
      </c>
      <c r="F4020" s="34">
        <v>5241</v>
      </c>
      <c r="G4020" s="34">
        <v>8448</v>
      </c>
      <c r="H4020" s="180">
        <v>7846</v>
      </c>
      <c r="I4020" s="34"/>
      <c r="J4020" s="193"/>
      <c r="K4020" s="182"/>
      <c r="L4020" s="182"/>
      <c r="M4020" s="182"/>
      <c r="N4020" s="182"/>
    </row>
    <row r="4021" spans="1:14" ht="15.75" customHeight="1" x14ac:dyDescent="0.3">
      <c r="A4021" s="34">
        <v>4094</v>
      </c>
      <c r="B4021" s="34">
        <v>124</v>
      </c>
      <c r="C4021" s="34" t="s">
        <v>515</v>
      </c>
      <c r="D4021" s="34">
        <v>15</v>
      </c>
      <c r="E4021" s="179">
        <v>43599</v>
      </c>
      <c r="F4021" s="34">
        <v>5265</v>
      </c>
      <c r="G4021" s="34">
        <v>8147</v>
      </c>
      <c r="H4021" s="180">
        <v>7603</v>
      </c>
      <c r="I4021" s="34"/>
      <c r="J4021" s="193"/>
      <c r="K4021" s="182"/>
      <c r="L4021" s="182"/>
      <c r="M4021" s="182"/>
      <c r="N4021" s="182"/>
    </row>
    <row r="4022" spans="1:14" ht="15.75" customHeight="1" x14ac:dyDescent="0.3">
      <c r="A4022" s="34">
        <v>4095</v>
      </c>
      <c r="B4022" s="34">
        <v>125</v>
      </c>
      <c r="C4022" s="34" t="s">
        <v>516</v>
      </c>
      <c r="D4022" s="34">
        <v>15</v>
      </c>
      <c r="E4022" s="179">
        <v>43599</v>
      </c>
      <c r="F4022" s="34">
        <v>5217</v>
      </c>
      <c r="G4022" s="34">
        <v>8416</v>
      </c>
      <c r="H4022" s="180">
        <v>7801</v>
      </c>
      <c r="I4022" s="34"/>
      <c r="J4022" s="193" t="s">
        <v>13</v>
      </c>
      <c r="K4022" s="182"/>
      <c r="L4022" s="182"/>
      <c r="M4022" s="182"/>
      <c r="N4022" s="182"/>
    </row>
    <row r="4023" spans="1:14" ht="15.75" customHeight="1" x14ac:dyDescent="0.3">
      <c r="A4023" s="34">
        <v>4096</v>
      </c>
      <c r="B4023" s="34">
        <v>126</v>
      </c>
      <c r="C4023" s="34" t="s">
        <v>516</v>
      </c>
      <c r="D4023" s="34">
        <v>15</v>
      </c>
      <c r="E4023" s="179">
        <v>43599</v>
      </c>
      <c r="F4023" s="34">
        <v>5232</v>
      </c>
      <c r="G4023" s="34">
        <v>8194</v>
      </c>
      <c r="H4023" s="180">
        <v>7624</v>
      </c>
      <c r="I4023" s="34"/>
      <c r="J4023" s="193"/>
      <c r="K4023" s="182"/>
      <c r="L4023" s="182"/>
      <c r="M4023" s="182"/>
      <c r="N4023" s="182"/>
    </row>
    <row r="4024" spans="1:14" ht="15.75" customHeight="1" x14ac:dyDescent="0.3">
      <c r="A4024" s="34">
        <v>4097</v>
      </c>
      <c r="B4024" s="34">
        <v>127</v>
      </c>
      <c r="C4024" s="34" t="s">
        <v>520</v>
      </c>
      <c r="D4024" s="34">
        <v>15</v>
      </c>
      <c r="E4024" s="179">
        <v>43599</v>
      </c>
      <c r="F4024" s="34">
        <v>5247</v>
      </c>
      <c r="G4024" s="34">
        <v>8259</v>
      </c>
      <c r="H4024" s="180">
        <v>7443</v>
      </c>
      <c r="I4024" s="34"/>
      <c r="J4024" s="193"/>
      <c r="K4024" s="182"/>
      <c r="L4024" s="182"/>
      <c r="M4024" s="182"/>
      <c r="N4024" s="182"/>
    </row>
    <row r="4025" spans="1:14" ht="15.75" customHeight="1" x14ac:dyDescent="0.3">
      <c r="A4025" s="34">
        <v>4098</v>
      </c>
      <c r="B4025" s="34">
        <v>128</v>
      </c>
      <c r="C4025" s="34" t="s">
        <v>520</v>
      </c>
      <c r="D4025" s="34">
        <v>15</v>
      </c>
      <c r="E4025" s="179">
        <v>43599</v>
      </c>
      <c r="F4025" s="34">
        <v>5213</v>
      </c>
      <c r="G4025" s="34">
        <v>8096</v>
      </c>
      <c r="H4025" s="180">
        <v>7287</v>
      </c>
      <c r="I4025" s="34"/>
      <c r="J4025" s="193"/>
      <c r="K4025" s="182"/>
      <c r="L4025" s="182"/>
      <c r="M4025" s="182"/>
      <c r="N4025" s="182"/>
    </row>
    <row r="4026" spans="1:14" ht="15.75" customHeight="1" x14ac:dyDescent="0.3">
      <c r="A4026" s="34">
        <v>4099</v>
      </c>
      <c r="B4026" s="34">
        <v>129</v>
      </c>
      <c r="C4026" s="34" t="s">
        <v>521</v>
      </c>
      <c r="D4026" s="34">
        <v>15</v>
      </c>
      <c r="E4026" s="179">
        <v>43599</v>
      </c>
      <c r="F4026" s="34">
        <v>5238</v>
      </c>
      <c r="G4026" s="34">
        <v>6566</v>
      </c>
      <c r="H4026" s="180">
        <v>6322</v>
      </c>
      <c r="I4026" s="34"/>
      <c r="J4026" s="193"/>
      <c r="K4026" s="182"/>
      <c r="L4026" s="182"/>
      <c r="M4026" s="182"/>
      <c r="N4026" s="182"/>
    </row>
    <row r="4027" spans="1:14" ht="15.75" customHeight="1" x14ac:dyDescent="0.3">
      <c r="A4027" s="34">
        <v>4100</v>
      </c>
      <c r="B4027" s="34">
        <v>130</v>
      </c>
      <c r="C4027" s="34" t="s">
        <v>521</v>
      </c>
      <c r="D4027" s="34">
        <v>15</v>
      </c>
      <c r="E4027" s="179">
        <v>43599</v>
      </c>
      <c r="F4027" s="34">
        <v>5212</v>
      </c>
      <c r="G4027" s="34">
        <v>6689</v>
      </c>
      <c r="H4027" s="180">
        <v>6415</v>
      </c>
      <c r="I4027" s="34"/>
      <c r="J4027" s="193"/>
      <c r="K4027" s="182"/>
      <c r="L4027" s="182"/>
      <c r="M4027" s="182"/>
      <c r="N4027" s="182"/>
    </row>
    <row r="4028" spans="1:14" ht="15.75" customHeight="1" x14ac:dyDescent="0.3">
      <c r="A4028" s="34">
        <v>4101</v>
      </c>
      <c r="B4028" s="34">
        <v>131</v>
      </c>
      <c r="C4028" s="34" t="s">
        <v>523</v>
      </c>
      <c r="D4028" s="34">
        <v>15</v>
      </c>
      <c r="E4028" s="179">
        <v>43599</v>
      </c>
      <c r="F4028" s="34">
        <v>5209</v>
      </c>
      <c r="G4028" s="34">
        <v>9411</v>
      </c>
      <c r="H4028" s="180">
        <v>8182</v>
      </c>
      <c r="I4028" s="34"/>
      <c r="J4028" s="193" t="s">
        <v>461</v>
      </c>
      <c r="K4028" s="182"/>
      <c r="L4028" s="182"/>
      <c r="M4028" s="182"/>
      <c r="N4028" s="182"/>
    </row>
    <row r="4029" spans="1:14" ht="15.75" customHeight="1" x14ac:dyDescent="0.3">
      <c r="A4029" s="34">
        <v>4102</v>
      </c>
      <c r="B4029" s="34">
        <v>132</v>
      </c>
      <c r="C4029" s="34" t="s">
        <v>523</v>
      </c>
      <c r="D4029" s="34">
        <v>15</v>
      </c>
      <c r="E4029" s="179">
        <v>43599</v>
      </c>
      <c r="F4029" s="34">
        <v>5233</v>
      </c>
      <c r="G4029" s="34">
        <v>9483</v>
      </c>
      <c r="H4029" s="180">
        <v>8258</v>
      </c>
      <c r="I4029" s="34"/>
      <c r="J4029" s="193"/>
      <c r="K4029" s="182"/>
      <c r="L4029" s="182"/>
      <c r="M4029" s="182"/>
      <c r="N4029" s="182"/>
    </row>
    <row r="4030" spans="1:14" ht="15.75" customHeight="1" x14ac:dyDescent="0.3">
      <c r="A4030" s="34">
        <v>4103</v>
      </c>
      <c r="B4030" s="34">
        <v>133</v>
      </c>
      <c r="C4030" s="34" t="s">
        <v>524</v>
      </c>
      <c r="D4030" s="34">
        <v>15</v>
      </c>
      <c r="E4030" s="179">
        <v>43599</v>
      </c>
      <c r="F4030" s="34">
        <v>5286</v>
      </c>
      <c r="G4030" s="34">
        <v>7924</v>
      </c>
      <c r="H4030" s="180">
        <v>7416</v>
      </c>
      <c r="I4030" s="34"/>
      <c r="J4030" s="193"/>
      <c r="K4030" s="182"/>
      <c r="L4030" s="182"/>
      <c r="M4030" s="182"/>
      <c r="N4030" s="182"/>
    </row>
    <row r="4031" spans="1:14" ht="15.75" customHeight="1" x14ac:dyDescent="0.3">
      <c r="A4031" s="34">
        <v>4104</v>
      </c>
      <c r="B4031" s="34">
        <v>134</v>
      </c>
      <c r="C4031" s="34" t="s">
        <v>524</v>
      </c>
      <c r="D4031" s="34">
        <v>15</v>
      </c>
      <c r="E4031" s="179">
        <v>43599</v>
      </c>
      <c r="F4031" s="34">
        <v>5220</v>
      </c>
      <c r="G4031" s="34">
        <v>7558</v>
      </c>
      <c r="H4031" s="180">
        <v>7097</v>
      </c>
      <c r="I4031" s="34"/>
      <c r="J4031" s="193"/>
      <c r="K4031" s="182"/>
      <c r="L4031" s="182"/>
      <c r="M4031" s="182"/>
      <c r="N4031" s="182"/>
    </row>
    <row r="4032" spans="1:14" ht="15.75" customHeight="1" x14ac:dyDescent="0.3">
      <c r="A4032" s="34">
        <v>4105</v>
      </c>
      <c r="B4032" s="34">
        <v>135</v>
      </c>
      <c r="C4032" s="34" t="s">
        <v>525</v>
      </c>
      <c r="D4032" s="34">
        <v>15</v>
      </c>
      <c r="E4032" s="179">
        <v>43599</v>
      </c>
      <c r="F4032" s="34">
        <v>5240</v>
      </c>
      <c r="G4032" s="34">
        <v>9560</v>
      </c>
      <c r="H4032" s="180">
        <v>8201</v>
      </c>
      <c r="I4032" s="34"/>
      <c r="J4032" s="193" t="s">
        <v>378</v>
      </c>
      <c r="K4032" s="182"/>
      <c r="L4032" s="182"/>
      <c r="M4032" s="182"/>
      <c r="N4032" s="182"/>
    </row>
    <row r="4033" spans="1:14" ht="15.75" customHeight="1" x14ac:dyDescent="0.3">
      <c r="A4033" s="34">
        <v>4106</v>
      </c>
      <c r="B4033" s="34">
        <v>136</v>
      </c>
      <c r="C4033" s="34" t="s">
        <v>525</v>
      </c>
      <c r="D4033" s="34">
        <v>15</v>
      </c>
      <c r="E4033" s="179">
        <v>43599</v>
      </c>
      <c r="F4033" s="34">
        <v>5219</v>
      </c>
      <c r="G4033" s="34">
        <v>8994</v>
      </c>
      <c r="H4033" s="180">
        <v>7783</v>
      </c>
      <c r="I4033" s="34"/>
      <c r="J4033" s="193"/>
      <c r="K4033" s="182"/>
      <c r="L4033" s="182"/>
      <c r="M4033" s="182"/>
      <c r="N4033" s="182"/>
    </row>
    <row r="4034" spans="1:14" ht="15.75" customHeight="1" x14ac:dyDescent="0.3">
      <c r="A4034" s="34">
        <v>4107</v>
      </c>
      <c r="B4034" s="34">
        <v>137</v>
      </c>
      <c r="C4034" s="34" t="s">
        <v>526</v>
      </c>
      <c r="D4034" s="34">
        <v>15</v>
      </c>
      <c r="E4034" s="179">
        <v>43599</v>
      </c>
      <c r="F4034" s="34">
        <v>5220</v>
      </c>
      <c r="G4034" s="34">
        <v>6726</v>
      </c>
      <c r="H4034" s="180">
        <v>6441</v>
      </c>
      <c r="I4034" s="34"/>
      <c r="J4034" s="193"/>
      <c r="K4034" s="182"/>
      <c r="L4034" s="182"/>
      <c r="M4034" s="182"/>
      <c r="N4034" s="182"/>
    </row>
    <row r="4035" spans="1:14" ht="15.75" customHeight="1" x14ac:dyDescent="0.3">
      <c r="A4035" s="34">
        <v>4108</v>
      </c>
      <c r="B4035" s="34">
        <v>138</v>
      </c>
      <c r="C4035" s="34" t="s">
        <v>526</v>
      </c>
      <c r="D4035" s="34">
        <v>15</v>
      </c>
      <c r="E4035" s="179">
        <v>43599</v>
      </c>
      <c r="F4035" s="34">
        <v>5222</v>
      </c>
      <c r="G4035" s="34">
        <v>6732</v>
      </c>
      <c r="H4035" s="180">
        <v>6451</v>
      </c>
      <c r="I4035" s="34"/>
      <c r="J4035" s="193"/>
      <c r="K4035" s="182"/>
      <c r="L4035" s="182"/>
      <c r="M4035" s="182"/>
      <c r="N4035" s="182"/>
    </row>
    <row r="4036" spans="1:14" ht="15.75" customHeight="1" x14ac:dyDescent="0.3">
      <c r="A4036" s="34">
        <v>4109</v>
      </c>
      <c r="B4036" s="34">
        <v>139</v>
      </c>
      <c r="C4036" s="34" t="s">
        <v>528</v>
      </c>
      <c r="D4036" s="34">
        <v>15</v>
      </c>
      <c r="E4036" s="179">
        <v>43599</v>
      </c>
      <c r="F4036" s="34">
        <v>5218</v>
      </c>
      <c r="G4036" s="34">
        <v>8489</v>
      </c>
      <c r="H4036" s="180">
        <v>7729</v>
      </c>
      <c r="I4036" s="34"/>
      <c r="J4036" s="193"/>
      <c r="K4036" s="182"/>
      <c r="L4036" s="182"/>
      <c r="M4036" s="182"/>
      <c r="N4036" s="182"/>
    </row>
    <row r="4037" spans="1:14" ht="15.75" customHeight="1" x14ac:dyDescent="0.3">
      <c r="A4037" s="34">
        <v>4110</v>
      </c>
      <c r="B4037" s="34">
        <v>140</v>
      </c>
      <c r="C4037" s="34" t="s">
        <v>528</v>
      </c>
      <c r="D4037" s="34">
        <v>15</v>
      </c>
      <c r="E4037" s="179">
        <v>43599</v>
      </c>
      <c r="F4037" s="34">
        <v>5241</v>
      </c>
      <c r="G4037" s="34">
        <v>8384</v>
      </c>
      <c r="H4037" s="180">
        <v>7655</v>
      </c>
      <c r="I4037" s="34"/>
      <c r="J4037" s="193"/>
      <c r="K4037" s="182"/>
      <c r="L4037" s="182"/>
      <c r="M4037" s="182"/>
      <c r="N4037" s="182"/>
    </row>
    <row r="4038" spans="1:14" ht="15.75" customHeight="1" x14ac:dyDescent="0.3">
      <c r="A4038" s="34">
        <v>4111</v>
      </c>
      <c r="B4038" s="34">
        <v>141</v>
      </c>
      <c r="C4038" s="34" t="s">
        <v>532</v>
      </c>
      <c r="D4038" s="34">
        <v>15</v>
      </c>
      <c r="E4038" s="179">
        <v>43599</v>
      </c>
      <c r="F4038" s="34">
        <v>5187</v>
      </c>
      <c r="G4038" s="34">
        <v>7440</v>
      </c>
      <c r="H4038" s="180">
        <v>6795</v>
      </c>
      <c r="I4038" s="34"/>
      <c r="J4038" s="193" t="s">
        <v>426</v>
      </c>
      <c r="K4038" s="182"/>
      <c r="L4038" s="182"/>
      <c r="M4038" s="182"/>
      <c r="N4038" s="182"/>
    </row>
    <row r="4039" spans="1:14" ht="15.75" customHeight="1" x14ac:dyDescent="0.3">
      <c r="A4039" s="34">
        <v>4112</v>
      </c>
      <c r="B4039" s="34">
        <v>142</v>
      </c>
      <c r="C4039" s="34" t="s">
        <v>532</v>
      </c>
      <c r="D4039" s="34">
        <v>15</v>
      </c>
      <c r="E4039" s="179">
        <v>43599</v>
      </c>
      <c r="F4039" s="34">
        <v>5229</v>
      </c>
      <c r="G4039" s="34">
        <v>7323</v>
      </c>
      <c r="H4039" s="180">
        <v>6725</v>
      </c>
      <c r="I4039" s="34"/>
      <c r="J4039" s="193"/>
      <c r="K4039" s="182"/>
      <c r="L4039" s="182"/>
      <c r="M4039" s="182"/>
      <c r="N4039" s="182"/>
    </row>
    <row r="4040" spans="1:14" ht="15.75" customHeight="1" x14ac:dyDescent="0.3">
      <c r="A4040" s="34">
        <v>4113</v>
      </c>
      <c r="B4040" s="34">
        <v>143</v>
      </c>
      <c r="C4040" s="34" t="s">
        <v>534</v>
      </c>
      <c r="D4040" s="34">
        <v>15</v>
      </c>
      <c r="E4040" s="179">
        <v>43599</v>
      </c>
      <c r="F4040" s="34">
        <v>5229</v>
      </c>
      <c r="G4040" s="34">
        <v>8411</v>
      </c>
      <c r="H4040" s="180">
        <v>7583</v>
      </c>
      <c r="I4040" s="34"/>
      <c r="J4040" s="193"/>
      <c r="K4040" s="182"/>
      <c r="L4040" s="182"/>
      <c r="M4040" s="182"/>
      <c r="N4040" s="182"/>
    </row>
    <row r="4041" spans="1:14" ht="15.75" customHeight="1" x14ac:dyDescent="0.3">
      <c r="A4041" s="34">
        <v>4114</v>
      </c>
      <c r="B4041" s="34">
        <v>144</v>
      </c>
      <c r="C4041" s="34" t="s">
        <v>534</v>
      </c>
      <c r="D4041" s="34">
        <v>15</v>
      </c>
      <c r="E4041" s="179">
        <v>43599</v>
      </c>
      <c r="F4041" s="34">
        <v>5238</v>
      </c>
      <c r="G4041" s="34">
        <v>8656</v>
      </c>
      <c r="H4041" s="180">
        <v>7765</v>
      </c>
      <c r="I4041" s="34"/>
      <c r="J4041" s="193"/>
      <c r="K4041" s="182"/>
      <c r="L4041" s="182"/>
      <c r="M4041" s="182"/>
      <c r="N4041" s="182"/>
    </row>
    <row r="4042" spans="1:14" ht="15.75" customHeight="1" x14ac:dyDescent="0.3">
      <c r="A4042" s="34">
        <v>4115</v>
      </c>
      <c r="B4042" s="34">
        <v>145</v>
      </c>
      <c r="C4042" s="34" t="s">
        <v>536</v>
      </c>
      <c r="D4042" s="34">
        <v>15</v>
      </c>
      <c r="E4042" s="179">
        <v>43599</v>
      </c>
      <c r="F4042" s="34">
        <v>5181</v>
      </c>
      <c r="G4042" s="34">
        <v>8364</v>
      </c>
      <c r="H4042" s="180">
        <v>7674</v>
      </c>
      <c r="I4042" s="34"/>
      <c r="J4042" s="193"/>
      <c r="K4042" s="182"/>
      <c r="L4042" s="182"/>
      <c r="M4042" s="182"/>
      <c r="N4042" s="182"/>
    </row>
    <row r="4043" spans="1:14" ht="15.75" customHeight="1" x14ac:dyDescent="0.3">
      <c r="A4043" s="34">
        <v>4116</v>
      </c>
      <c r="B4043" s="34">
        <v>146</v>
      </c>
      <c r="C4043" s="34" t="s">
        <v>536</v>
      </c>
      <c r="D4043" s="34">
        <v>15</v>
      </c>
      <c r="E4043" s="179">
        <v>43599</v>
      </c>
      <c r="F4043" s="34">
        <v>5179</v>
      </c>
      <c r="G4043" s="34">
        <v>8360</v>
      </c>
      <c r="H4043" s="180">
        <v>7658</v>
      </c>
      <c r="I4043" s="34"/>
      <c r="J4043" s="193"/>
      <c r="K4043" s="182"/>
      <c r="L4043" s="182"/>
      <c r="M4043" s="182"/>
      <c r="N4043" s="182"/>
    </row>
    <row r="4044" spans="1:14" ht="15.75" customHeight="1" x14ac:dyDescent="0.3">
      <c r="A4044" s="34">
        <v>4117</v>
      </c>
      <c r="B4044" s="34">
        <v>147</v>
      </c>
      <c r="C4044" s="34" t="s">
        <v>538</v>
      </c>
      <c r="D4044" s="34">
        <v>15</v>
      </c>
      <c r="E4044" s="179">
        <v>43599</v>
      </c>
      <c r="F4044" s="34">
        <v>5265</v>
      </c>
      <c r="G4044" s="34">
        <v>7180</v>
      </c>
      <c r="H4044" s="180">
        <v>6802</v>
      </c>
      <c r="I4044" s="34"/>
      <c r="J4044" s="193"/>
      <c r="K4044" s="182"/>
      <c r="L4044" s="182"/>
      <c r="M4044" s="182"/>
      <c r="N4044" s="182"/>
    </row>
    <row r="4045" spans="1:14" ht="15.75" customHeight="1" x14ac:dyDescent="0.3">
      <c r="A4045" s="34">
        <v>4118</v>
      </c>
      <c r="B4045" s="34">
        <v>148</v>
      </c>
      <c r="C4045" s="34" t="s">
        <v>538</v>
      </c>
      <c r="D4045" s="34">
        <v>15</v>
      </c>
      <c r="E4045" s="179">
        <v>43599</v>
      </c>
      <c r="F4045" s="34">
        <v>5186</v>
      </c>
      <c r="G4045" s="34">
        <v>7122</v>
      </c>
      <c r="H4045" s="180">
        <v>6743</v>
      </c>
      <c r="I4045" s="34"/>
      <c r="J4045" s="193"/>
      <c r="K4045" s="182"/>
      <c r="L4045" s="182"/>
      <c r="M4045" s="182"/>
      <c r="N4045" s="182"/>
    </row>
    <row r="4046" spans="1:14" ht="15.75" customHeight="1" x14ac:dyDescent="0.3">
      <c r="A4046" s="34">
        <v>4119</v>
      </c>
      <c r="B4046" s="34">
        <v>149</v>
      </c>
      <c r="C4046" s="34" t="s">
        <v>540</v>
      </c>
      <c r="D4046" s="34">
        <v>15</v>
      </c>
      <c r="E4046" s="179">
        <v>43599</v>
      </c>
      <c r="F4046" s="34">
        <v>5222</v>
      </c>
      <c r="G4046" s="34">
        <v>7834</v>
      </c>
      <c r="H4046" s="180">
        <v>7287</v>
      </c>
      <c r="I4046" s="34"/>
      <c r="J4046" s="193" t="s">
        <v>13</v>
      </c>
      <c r="K4046" s="182"/>
      <c r="L4046" s="182"/>
      <c r="M4046" s="182"/>
      <c r="N4046" s="182"/>
    </row>
    <row r="4047" spans="1:14" ht="15.75" customHeight="1" x14ac:dyDescent="0.3">
      <c r="A4047" s="34">
        <v>4120</v>
      </c>
      <c r="B4047" s="34">
        <v>150</v>
      </c>
      <c r="C4047" s="34" t="s">
        <v>540</v>
      </c>
      <c r="D4047" s="34">
        <v>15</v>
      </c>
      <c r="E4047" s="179">
        <v>43599</v>
      </c>
      <c r="F4047" s="34">
        <v>5188</v>
      </c>
      <c r="G4047" s="34">
        <v>7549</v>
      </c>
      <c r="H4047" s="180">
        <v>7057</v>
      </c>
      <c r="I4047" s="34"/>
      <c r="J4047" s="193"/>
      <c r="K4047" s="182"/>
      <c r="L4047" s="182"/>
      <c r="M4047" s="182"/>
      <c r="N4047" s="182"/>
    </row>
    <row r="4048" spans="1:14" ht="15.75" customHeight="1" x14ac:dyDescent="0.3">
      <c r="A4048" s="34">
        <v>4121</v>
      </c>
      <c r="B4048" s="34">
        <v>151</v>
      </c>
      <c r="C4048" s="34" t="s">
        <v>541</v>
      </c>
      <c r="D4048" s="34">
        <v>15</v>
      </c>
      <c r="E4048" s="179">
        <v>43599</v>
      </c>
      <c r="F4048" s="34">
        <v>5221</v>
      </c>
      <c r="G4048" s="34">
        <v>8359</v>
      </c>
      <c r="H4048" s="180">
        <v>7484</v>
      </c>
      <c r="I4048" s="34"/>
      <c r="J4048" s="193"/>
      <c r="K4048" s="182"/>
      <c r="L4048" s="182"/>
      <c r="M4048" s="182"/>
      <c r="N4048" s="182"/>
    </row>
    <row r="4049" spans="1:14" ht="15.75" customHeight="1" x14ac:dyDescent="0.3">
      <c r="A4049" s="34">
        <v>4122</v>
      </c>
      <c r="B4049" s="34">
        <v>152</v>
      </c>
      <c r="C4049" s="34" t="s">
        <v>541</v>
      </c>
      <c r="D4049" s="34">
        <v>15</v>
      </c>
      <c r="E4049" s="179">
        <v>43599</v>
      </c>
      <c r="F4049" s="34">
        <v>5292</v>
      </c>
      <c r="G4049" s="34">
        <v>8629</v>
      </c>
      <c r="H4049" s="180">
        <v>7697</v>
      </c>
      <c r="I4049" s="34"/>
      <c r="J4049" s="193"/>
      <c r="K4049" s="182"/>
      <c r="L4049" s="182"/>
      <c r="M4049" s="182"/>
      <c r="N4049" s="182"/>
    </row>
    <row r="4050" spans="1:14" ht="15.75" customHeight="1" x14ac:dyDescent="0.3">
      <c r="A4050" s="34">
        <v>4123</v>
      </c>
      <c r="B4050" s="34">
        <v>153</v>
      </c>
      <c r="C4050" s="34" t="s">
        <v>542</v>
      </c>
      <c r="D4050" s="34">
        <v>15</v>
      </c>
      <c r="E4050" s="179">
        <v>43599</v>
      </c>
      <c r="F4050" s="34">
        <v>5238</v>
      </c>
      <c r="G4050" s="34">
        <v>7969</v>
      </c>
      <c r="H4050" s="180">
        <v>7283</v>
      </c>
      <c r="I4050" s="34"/>
      <c r="J4050" s="193"/>
      <c r="K4050" s="182"/>
      <c r="L4050" s="182"/>
      <c r="M4050" s="182"/>
      <c r="N4050" s="182"/>
    </row>
    <row r="4051" spans="1:14" ht="15.75" customHeight="1" x14ac:dyDescent="0.3">
      <c r="A4051" s="34">
        <v>4124</v>
      </c>
      <c r="B4051" s="34">
        <v>154</v>
      </c>
      <c r="C4051" s="34" t="s">
        <v>542</v>
      </c>
      <c r="D4051" s="34">
        <v>15</v>
      </c>
      <c r="E4051" s="179">
        <v>43599</v>
      </c>
      <c r="F4051" s="34">
        <v>5194</v>
      </c>
      <c r="G4051" s="34">
        <v>8051</v>
      </c>
      <c r="H4051" s="180">
        <v>7329</v>
      </c>
      <c r="I4051" s="34"/>
      <c r="J4051" s="193"/>
      <c r="K4051" s="182"/>
      <c r="L4051" s="182"/>
      <c r="M4051" s="182"/>
      <c r="N4051" s="182"/>
    </row>
    <row r="4052" spans="1:14" ht="15.75" customHeight="1" x14ac:dyDescent="0.3">
      <c r="A4052" s="34">
        <v>4125</v>
      </c>
      <c r="B4052" s="34">
        <v>155</v>
      </c>
      <c r="C4052" s="34" t="s">
        <v>544</v>
      </c>
      <c r="D4052" s="34">
        <v>15</v>
      </c>
      <c r="E4052" s="179">
        <v>43599</v>
      </c>
      <c r="F4052" s="34">
        <v>5181</v>
      </c>
      <c r="G4052" s="34">
        <v>7721</v>
      </c>
      <c r="H4052" s="180">
        <v>7085</v>
      </c>
      <c r="I4052" s="34"/>
      <c r="J4052" s="193"/>
      <c r="K4052" s="182"/>
      <c r="L4052" s="182"/>
      <c r="M4052" s="182"/>
      <c r="N4052" s="182"/>
    </row>
    <row r="4053" spans="1:14" ht="15.75" customHeight="1" x14ac:dyDescent="0.3">
      <c r="A4053" s="34">
        <v>4126</v>
      </c>
      <c r="B4053" s="34">
        <v>156</v>
      </c>
      <c r="C4053" s="34" t="s">
        <v>544</v>
      </c>
      <c r="D4053" s="34">
        <v>15</v>
      </c>
      <c r="E4053" s="179">
        <v>43599</v>
      </c>
      <c r="F4053" s="34">
        <v>5171</v>
      </c>
      <c r="G4053" s="34">
        <v>7821</v>
      </c>
      <c r="H4053" s="180">
        <v>7186</v>
      </c>
      <c r="I4053" s="34"/>
      <c r="J4053" s="193"/>
      <c r="K4053" s="182"/>
      <c r="L4053" s="182"/>
      <c r="M4053" s="182"/>
      <c r="N4053" s="182"/>
    </row>
    <row r="4054" spans="1:14" ht="15.75" customHeight="1" x14ac:dyDescent="0.3">
      <c r="A4054" s="34">
        <v>4127</v>
      </c>
      <c r="B4054" s="34">
        <v>157</v>
      </c>
      <c r="C4054" s="34" t="s">
        <v>552</v>
      </c>
      <c r="D4054" s="34">
        <v>15</v>
      </c>
      <c r="E4054" s="179">
        <v>43599</v>
      </c>
      <c r="F4054" s="34">
        <v>5319</v>
      </c>
      <c r="G4054" s="34">
        <v>7907</v>
      </c>
      <c r="H4054" s="180">
        <v>7363</v>
      </c>
      <c r="I4054" s="34"/>
      <c r="J4054" s="193"/>
      <c r="K4054" s="182"/>
      <c r="L4054" s="182"/>
      <c r="M4054" s="182"/>
      <c r="N4054" s="182"/>
    </row>
    <row r="4055" spans="1:14" ht="15.75" customHeight="1" x14ac:dyDescent="0.3">
      <c r="A4055" s="34">
        <v>4128</v>
      </c>
      <c r="B4055" s="34">
        <v>158</v>
      </c>
      <c r="C4055" s="34" t="s">
        <v>552</v>
      </c>
      <c r="D4055" s="34">
        <v>15</v>
      </c>
      <c r="E4055" s="179">
        <v>43599</v>
      </c>
      <c r="F4055" s="34">
        <v>5219</v>
      </c>
      <c r="G4055" s="34">
        <v>7722</v>
      </c>
      <c r="H4055" s="180">
        <v>7199</v>
      </c>
      <c r="I4055" s="34"/>
      <c r="J4055" s="193"/>
      <c r="K4055" s="182"/>
      <c r="L4055" s="182"/>
      <c r="M4055" s="182"/>
      <c r="N4055" s="182"/>
    </row>
    <row r="4056" spans="1:14" ht="15.75" customHeight="1" x14ac:dyDescent="0.3">
      <c r="A4056" s="34">
        <v>4129</v>
      </c>
      <c r="B4056" s="34">
        <v>159</v>
      </c>
      <c r="C4056" s="34" t="s">
        <v>555</v>
      </c>
      <c r="D4056" s="34">
        <v>15</v>
      </c>
      <c r="E4056" s="179">
        <v>43599</v>
      </c>
      <c r="F4056" s="34">
        <v>5300</v>
      </c>
      <c r="G4056" s="34">
        <v>8354</v>
      </c>
      <c r="H4056" s="180">
        <v>7404</v>
      </c>
      <c r="I4056" s="34"/>
      <c r="J4056" s="193"/>
      <c r="K4056" s="182"/>
      <c r="L4056" s="182"/>
      <c r="M4056" s="182"/>
      <c r="N4056" s="182"/>
    </row>
    <row r="4057" spans="1:14" ht="15.75" customHeight="1" x14ac:dyDescent="0.3">
      <c r="A4057" s="34">
        <v>4130</v>
      </c>
      <c r="B4057" s="34">
        <v>160</v>
      </c>
      <c r="C4057" s="34" t="s">
        <v>555</v>
      </c>
      <c r="D4057" s="34">
        <v>15</v>
      </c>
      <c r="E4057" s="179">
        <v>43599</v>
      </c>
      <c r="F4057" s="34">
        <v>5234</v>
      </c>
      <c r="G4057" s="34">
        <v>8349</v>
      </c>
      <c r="H4057" s="180">
        <v>7400</v>
      </c>
      <c r="I4057" s="34"/>
      <c r="J4057" s="193"/>
      <c r="K4057" s="182"/>
      <c r="L4057" s="182"/>
      <c r="M4057" s="182"/>
      <c r="N4057" s="182"/>
    </row>
    <row r="4058" spans="1:14" ht="15.75" customHeight="1" x14ac:dyDescent="0.3">
      <c r="A4058" s="34">
        <v>4131</v>
      </c>
      <c r="B4058" s="34">
        <v>161</v>
      </c>
      <c r="C4058" s="34" t="s">
        <v>557</v>
      </c>
      <c r="D4058" s="34">
        <v>15</v>
      </c>
      <c r="E4058" s="179">
        <v>43599</v>
      </c>
      <c r="F4058" s="34">
        <v>5264</v>
      </c>
      <c r="G4058" s="34">
        <v>9476</v>
      </c>
      <c r="H4058" s="180">
        <v>8275</v>
      </c>
      <c r="I4058" s="34"/>
      <c r="J4058" s="193"/>
      <c r="K4058" s="182"/>
      <c r="L4058" s="182"/>
      <c r="M4058" s="182"/>
      <c r="N4058" s="182"/>
    </row>
    <row r="4059" spans="1:14" ht="15.75" customHeight="1" x14ac:dyDescent="0.3">
      <c r="A4059" s="34">
        <v>4132</v>
      </c>
      <c r="B4059" s="34">
        <v>162</v>
      </c>
      <c r="C4059" s="34" t="s">
        <v>557</v>
      </c>
      <c r="D4059" s="34">
        <v>15</v>
      </c>
      <c r="E4059" s="179">
        <v>43599</v>
      </c>
      <c r="F4059" s="34">
        <v>5232</v>
      </c>
      <c r="G4059" s="34">
        <v>9217</v>
      </c>
      <c r="H4059" s="180">
        <v>8213</v>
      </c>
      <c r="I4059" s="34"/>
      <c r="J4059" s="193"/>
      <c r="K4059" s="182"/>
      <c r="L4059" s="182"/>
      <c r="M4059" s="182"/>
      <c r="N4059" s="182"/>
    </row>
    <row r="4060" spans="1:14" ht="15.75" customHeight="1" x14ac:dyDescent="0.3">
      <c r="A4060" s="34">
        <v>4133</v>
      </c>
      <c r="B4060" s="34">
        <v>163</v>
      </c>
      <c r="C4060" s="34" t="s">
        <v>558</v>
      </c>
      <c r="D4060" s="34">
        <v>15</v>
      </c>
      <c r="E4060" s="179">
        <v>43599</v>
      </c>
      <c r="F4060" s="34">
        <v>5193</v>
      </c>
      <c r="G4060" s="34">
        <v>7866</v>
      </c>
      <c r="H4060" s="180">
        <v>6912</v>
      </c>
      <c r="I4060" s="34"/>
      <c r="J4060" s="193" t="s">
        <v>377</v>
      </c>
      <c r="K4060" s="182"/>
      <c r="L4060" s="182"/>
      <c r="M4060" s="182"/>
      <c r="N4060" s="182"/>
    </row>
    <row r="4061" spans="1:14" ht="15.75" customHeight="1" x14ac:dyDescent="0.3">
      <c r="A4061" s="34">
        <v>4134</v>
      </c>
      <c r="B4061" s="34">
        <v>164</v>
      </c>
      <c r="C4061" s="34" t="s">
        <v>558</v>
      </c>
      <c r="D4061" s="34">
        <v>15</v>
      </c>
      <c r="E4061" s="179">
        <v>43599</v>
      </c>
      <c r="F4061" s="34">
        <v>5245</v>
      </c>
      <c r="G4061" s="34">
        <v>7839</v>
      </c>
      <c r="H4061" s="180">
        <v>6892</v>
      </c>
      <c r="I4061" s="34"/>
      <c r="J4061" s="193"/>
      <c r="K4061" s="182"/>
      <c r="L4061" s="182"/>
      <c r="M4061" s="182"/>
      <c r="N4061" s="182"/>
    </row>
    <row r="4062" spans="1:14" ht="15.75" customHeight="1" x14ac:dyDescent="0.3">
      <c r="A4062" s="34">
        <v>4135</v>
      </c>
      <c r="B4062" s="34">
        <v>165</v>
      </c>
      <c r="C4062" s="34" t="s">
        <v>559</v>
      </c>
      <c r="D4062" s="34">
        <v>15</v>
      </c>
      <c r="E4062" s="179">
        <v>43599</v>
      </c>
      <c r="F4062" s="34">
        <v>5226</v>
      </c>
      <c r="G4062" s="34">
        <v>7455</v>
      </c>
      <c r="H4062" s="180">
        <v>6987</v>
      </c>
      <c r="I4062" s="34"/>
      <c r="J4062" s="193"/>
      <c r="K4062" s="182"/>
      <c r="L4062" s="182"/>
      <c r="M4062" s="182"/>
      <c r="N4062" s="182"/>
    </row>
    <row r="4063" spans="1:14" ht="15.75" customHeight="1" x14ac:dyDescent="0.3">
      <c r="A4063" s="34">
        <v>4136</v>
      </c>
      <c r="B4063" s="34">
        <v>166</v>
      </c>
      <c r="C4063" s="34" t="s">
        <v>559</v>
      </c>
      <c r="D4063" s="34">
        <v>15</v>
      </c>
      <c r="E4063" s="179">
        <v>43599</v>
      </c>
      <c r="F4063" s="34">
        <v>5252</v>
      </c>
      <c r="G4063" s="34">
        <v>7607</v>
      </c>
      <c r="H4063" s="180">
        <v>7112</v>
      </c>
      <c r="I4063" s="34"/>
      <c r="J4063" s="193"/>
      <c r="K4063" s="182"/>
      <c r="L4063" s="182"/>
      <c r="M4063" s="182"/>
      <c r="N4063" s="182"/>
    </row>
    <row r="4064" spans="1:14" ht="15.75" customHeight="1" x14ac:dyDescent="0.3">
      <c r="A4064" s="34">
        <v>4137</v>
      </c>
      <c r="B4064" s="34">
        <v>167</v>
      </c>
      <c r="C4064" s="34" t="s">
        <v>561</v>
      </c>
      <c r="D4064" s="34">
        <v>15</v>
      </c>
      <c r="E4064" s="179">
        <v>43599</v>
      </c>
      <c r="F4064" s="34">
        <v>5280</v>
      </c>
      <c r="G4064" s="34">
        <v>7228</v>
      </c>
      <c r="H4064" s="180">
        <v>6883</v>
      </c>
      <c r="I4064" s="34"/>
      <c r="J4064" s="193"/>
      <c r="K4064" s="182"/>
      <c r="L4064" s="182"/>
      <c r="M4064" s="182"/>
      <c r="N4064" s="182"/>
    </row>
    <row r="4065" spans="1:14" ht="15.75" customHeight="1" x14ac:dyDescent="0.3">
      <c r="A4065" s="34">
        <v>4138</v>
      </c>
      <c r="B4065" s="34">
        <v>168</v>
      </c>
      <c r="C4065" s="34" t="s">
        <v>561</v>
      </c>
      <c r="D4065" s="34">
        <v>15</v>
      </c>
      <c r="E4065" s="179">
        <v>43599</v>
      </c>
      <c r="F4065" s="34">
        <v>5212</v>
      </c>
      <c r="G4065" s="34">
        <v>7020</v>
      </c>
      <c r="H4065" s="180">
        <v>6702</v>
      </c>
      <c r="I4065" s="34"/>
      <c r="J4065" s="193"/>
      <c r="K4065" s="182"/>
      <c r="L4065" s="182"/>
      <c r="M4065" s="182"/>
      <c r="N4065" s="182"/>
    </row>
    <row r="4066" spans="1:14" ht="15.75" customHeight="1" x14ac:dyDescent="0.3">
      <c r="A4066" s="34">
        <v>4139</v>
      </c>
      <c r="B4066" s="34">
        <v>169</v>
      </c>
      <c r="C4066" s="34" t="s">
        <v>562</v>
      </c>
      <c r="D4066" s="34">
        <v>15</v>
      </c>
      <c r="E4066" s="179">
        <v>43599</v>
      </c>
      <c r="F4066" s="34">
        <v>5223</v>
      </c>
      <c r="G4066" s="34">
        <v>9433</v>
      </c>
      <c r="H4066" s="180">
        <v>7967</v>
      </c>
      <c r="I4066" s="34"/>
      <c r="J4066" s="193"/>
      <c r="K4066" s="182"/>
      <c r="L4066" s="182"/>
      <c r="M4066" s="182"/>
      <c r="N4066" s="182"/>
    </row>
    <row r="4067" spans="1:14" ht="15.75" customHeight="1" x14ac:dyDescent="0.3">
      <c r="A4067" s="34">
        <v>4140</v>
      </c>
      <c r="B4067" s="34">
        <v>170</v>
      </c>
      <c r="C4067" s="34" t="s">
        <v>562</v>
      </c>
      <c r="D4067" s="34">
        <v>15</v>
      </c>
      <c r="E4067" s="179">
        <v>43599</v>
      </c>
      <c r="F4067" s="34">
        <v>5223</v>
      </c>
      <c r="G4067" s="34">
        <v>9296</v>
      </c>
      <c r="H4067" s="180">
        <v>7846</v>
      </c>
      <c r="I4067" s="34"/>
      <c r="J4067" s="193"/>
      <c r="K4067" s="182"/>
      <c r="L4067" s="182"/>
      <c r="M4067" s="182"/>
      <c r="N4067" s="182"/>
    </row>
    <row r="4068" spans="1:14" ht="15.75" customHeight="1" x14ac:dyDescent="0.3">
      <c r="A4068" s="34">
        <v>4141</v>
      </c>
      <c r="B4068" s="34">
        <v>171</v>
      </c>
      <c r="C4068" s="34" t="s">
        <v>563</v>
      </c>
      <c r="D4068" s="34">
        <v>15</v>
      </c>
      <c r="E4068" s="179">
        <v>43599</v>
      </c>
      <c r="F4068" s="34">
        <v>5259</v>
      </c>
      <c r="G4068" s="34">
        <v>8677</v>
      </c>
      <c r="H4068" s="180">
        <v>7771</v>
      </c>
      <c r="I4068" s="34"/>
      <c r="J4068" s="193" t="s">
        <v>378</v>
      </c>
      <c r="K4068" s="182"/>
      <c r="L4068" s="182"/>
      <c r="M4068" s="182"/>
      <c r="N4068" s="182"/>
    </row>
    <row r="4069" spans="1:14" ht="15.75" customHeight="1" x14ac:dyDescent="0.3">
      <c r="A4069" s="34">
        <v>4142</v>
      </c>
      <c r="B4069" s="34">
        <v>172</v>
      </c>
      <c r="C4069" s="34" t="s">
        <v>563</v>
      </c>
      <c r="D4069" s="34">
        <v>15</v>
      </c>
      <c r="E4069" s="179">
        <v>43599</v>
      </c>
      <c r="F4069" s="34">
        <v>5274</v>
      </c>
      <c r="G4069" s="34">
        <v>8436</v>
      </c>
      <c r="H4069" s="180">
        <v>7593</v>
      </c>
      <c r="I4069" s="34"/>
      <c r="J4069" s="193"/>
      <c r="K4069" s="182"/>
      <c r="L4069" s="182"/>
      <c r="M4069" s="182"/>
      <c r="N4069" s="182"/>
    </row>
    <row r="4070" spans="1:14" ht="15.75" customHeight="1" x14ac:dyDescent="0.3">
      <c r="A4070" s="34">
        <v>4143</v>
      </c>
      <c r="B4070" s="34">
        <v>173</v>
      </c>
      <c r="C4070" s="34" t="s">
        <v>567</v>
      </c>
      <c r="D4070" s="34">
        <v>15</v>
      </c>
      <c r="E4070" s="179">
        <v>43599</v>
      </c>
      <c r="F4070" s="34">
        <v>5227</v>
      </c>
      <c r="G4070" s="34">
        <v>8252</v>
      </c>
      <c r="H4070" s="180">
        <v>7613</v>
      </c>
      <c r="I4070" s="34"/>
      <c r="J4070" s="193"/>
      <c r="K4070" s="182"/>
      <c r="L4070" s="182"/>
      <c r="M4070" s="182"/>
      <c r="N4070" s="182"/>
    </row>
    <row r="4071" spans="1:14" ht="15.75" customHeight="1" x14ac:dyDescent="0.3">
      <c r="A4071" s="34">
        <v>4144</v>
      </c>
      <c r="B4071" s="34">
        <v>174</v>
      </c>
      <c r="C4071" s="34" t="s">
        <v>567</v>
      </c>
      <c r="D4071" s="34">
        <v>15</v>
      </c>
      <c r="E4071" s="179">
        <v>43599</v>
      </c>
      <c r="F4071" s="34">
        <v>5182</v>
      </c>
      <c r="G4071" s="34">
        <v>8110</v>
      </c>
      <c r="H4071" s="180">
        <v>7492</v>
      </c>
      <c r="I4071" s="34"/>
      <c r="J4071" s="193"/>
      <c r="K4071" s="182"/>
      <c r="L4071" s="182"/>
      <c r="M4071" s="182"/>
      <c r="N4071" s="182"/>
    </row>
    <row r="4072" spans="1:14" ht="15.75" customHeight="1" x14ac:dyDescent="0.3">
      <c r="A4072" s="34">
        <v>4145</v>
      </c>
      <c r="B4072" s="34">
        <v>175</v>
      </c>
      <c r="C4072" s="34" t="s">
        <v>568</v>
      </c>
      <c r="D4072" s="34">
        <v>15</v>
      </c>
      <c r="E4072" s="179">
        <v>43599</v>
      </c>
      <c r="F4072" s="34">
        <v>5280</v>
      </c>
      <c r="G4072" s="34">
        <v>7517</v>
      </c>
      <c r="H4072" s="180">
        <v>6901</v>
      </c>
      <c r="I4072" s="34"/>
      <c r="J4072" s="193"/>
      <c r="K4072" s="182"/>
      <c r="L4072" s="182"/>
      <c r="M4072" s="182"/>
      <c r="N4072" s="182"/>
    </row>
    <row r="4073" spans="1:14" ht="15.75" customHeight="1" x14ac:dyDescent="0.3">
      <c r="A4073" s="34">
        <v>4146</v>
      </c>
      <c r="B4073" s="34">
        <v>176</v>
      </c>
      <c r="C4073" s="34" t="s">
        <v>568</v>
      </c>
      <c r="D4073" s="34">
        <v>15</v>
      </c>
      <c r="E4073" s="179">
        <v>43599</v>
      </c>
      <c r="F4073" s="34">
        <v>5193</v>
      </c>
      <c r="G4073" s="34">
        <v>7440</v>
      </c>
      <c r="H4073" s="180">
        <v>6813</v>
      </c>
      <c r="I4073" s="34"/>
      <c r="J4073" s="193"/>
      <c r="K4073" s="182"/>
      <c r="L4073" s="182"/>
      <c r="M4073" s="182"/>
      <c r="N4073" s="182"/>
    </row>
    <row r="4074" spans="1:14" ht="15.75" customHeight="1" x14ac:dyDescent="0.3">
      <c r="A4074" s="34">
        <v>4147</v>
      </c>
      <c r="B4074" s="34">
        <v>177</v>
      </c>
      <c r="C4074" s="34" t="s">
        <v>571</v>
      </c>
      <c r="D4074" s="34">
        <v>15</v>
      </c>
      <c r="E4074" s="179">
        <v>43599</v>
      </c>
      <c r="F4074" s="34">
        <v>5259</v>
      </c>
      <c r="G4074" s="34">
        <v>9533</v>
      </c>
      <c r="H4074" s="180">
        <v>8260</v>
      </c>
      <c r="I4074" s="34"/>
      <c r="J4074" s="193"/>
      <c r="K4074" s="182"/>
      <c r="L4074" s="182"/>
      <c r="M4074" s="182"/>
      <c r="N4074" s="182"/>
    </row>
    <row r="4075" spans="1:14" ht="15.75" customHeight="1" x14ac:dyDescent="0.3">
      <c r="A4075" s="34">
        <v>4148</v>
      </c>
      <c r="B4075" s="34">
        <v>178</v>
      </c>
      <c r="C4075" s="34" t="s">
        <v>571</v>
      </c>
      <c r="D4075" s="34">
        <v>15</v>
      </c>
      <c r="E4075" s="179">
        <v>43599</v>
      </c>
      <c r="F4075" s="34">
        <v>5226</v>
      </c>
      <c r="G4075" s="34">
        <v>9500</v>
      </c>
      <c r="H4075" s="180">
        <v>8262</v>
      </c>
      <c r="I4075" s="34"/>
      <c r="J4075" s="193"/>
      <c r="K4075" s="182"/>
      <c r="L4075" s="182"/>
      <c r="M4075" s="182"/>
      <c r="N4075" s="182"/>
    </row>
    <row r="4076" spans="1:14" ht="15.75" customHeight="1" x14ac:dyDescent="0.3">
      <c r="A4076" s="34">
        <v>4149</v>
      </c>
      <c r="B4076" s="34">
        <v>179</v>
      </c>
      <c r="C4076" s="34" t="s">
        <v>573</v>
      </c>
      <c r="D4076" s="34">
        <v>15</v>
      </c>
      <c r="E4076" s="179">
        <v>43599</v>
      </c>
      <c r="F4076" s="34">
        <v>5180</v>
      </c>
      <c r="G4076" s="34">
        <v>7746</v>
      </c>
      <c r="H4076" s="180">
        <v>6976</v>
      </c>
      <c r="I4076" s="34"/>
      <c r="J4076" s="193"/>
      <c r="K4076" s="182"/>
      <c r="L4076" s="182"/>
      <c r="M4076" s="182"/>
      <c r="N4076" s="182"/>
    </row>
    <row r="4077" spans="1:14" ht="15.75" customHeight="1" x14ac:dyDescent="0.3">
      <c r="A4077" s="34">
        <v>4150</v>
      </c>
      <c r="B4077" s="34">
        <v>180</v>
      </c>
      <c r="C4077" s="34" t="s">
        <v>573</v>
      </c>
      <c r="D4077" s="34">
        <v>15</v>
      </c>
      <c r="E4077" s="179">
        <v>43599</v>
      </c>
      <c r="F4077" s="34">
        <v>5282</v>
      </c>
      <c r="G4077" s="34">
        <v>7630</v>
      </c>
      <c r="H4077" s="180">
        <v>6947</v>
      </c>
      <c r="I4077" s="34"/>
      <c r="J4077" s="193"/>
      <c r="K4077" s="182"/>
      <c r="L4077" s="182"/>
      <c r="M4077" s="182"/>
      <c r="N4077" s="182"/>
    </row>
    <row r="4078" spans="1:14" ht="15.75" customHeight="1" x14ac:dyDescent="0.3">
      <c r="A4078" s="34">
        <v>4151</v>
      </c>
      <c r="B4078" s="34">
        <v>181</v>
      </c>
      <c r="C4078" s="34" t="s">
        <v>576</v>
      </c>
      <c r="D4078" s="34">
        <v>15</v>
      </c>
      <c r="E4078" s="179">
        <v>43599</v>
      </c>
      <c r="F4078" s="34">
        <v>5244</v>
      </c>
      <c r="G4078" s="34">
        <v>7945</v>
      </c>
      <c r="H4078" s="180">
        <v>7235</v>
      </c>
      <c r="I4078" s="34"/>
      <c r="J4078" s="193"/>
      <c r="K4078" s="182"/>
      <c r="L4078" s="182"/>
      <c r="M4078" s="182"/>
      <c r="N4078" s="182"/>
    </row>
    <row r="4079" spans="1:14" ht="15.75" customHeight="1" x14ac:dyDescent="0.3">
      <c r="A4079" s="34">
        <v>4152</v>
      </c>
      <c r="B4079" s="34">
        <v>182</v>
      </c>
      <c r="C4079" s="34" t="s">
        <v>576</v>
      </c>
      <c r="D4079" s="34">
        <v>15</v>
      </c>
      <c r="E4079" s="179">
        <v>43599</v>
      </c>
      <c r="F4079" s="34">
        <v>5301</v>
      </c>
      <c r="G4079" s="34">
        <v>8005</v>
      </c>
      <c r="H4079" s="180">
        <v>7279</v>
      </c>
      <c r="I4079" s="34"/>
      <c r="J4079" s="193"/>
      <c r="K4079" s="182"/>
      <c r="L4079" s="182"/>
      <c r="M4079" s="182"/>
      <c r="N4079" s="182"/>
    </row>
    <row r="4080" spans="1:14" ht="15.75" customHeight="1" x14ac:dyDescent="0.3">
      <c r="A4080" s="34">
        <v>4153</v>
      </c>
      <c r="B4080" s="34">
        <v>183</v>
      </c>
      <c r="C4080" s="34" t="s">
        <v>577</v>
      </c>
      <c r="D4080" s="34">
        <v>15</v>
      </c>
      <c r="E4080" s="179">
        <v>43599</v>
      </c>
      <c r="F4080" s="34">
        <v>5192</v>
      </c>
      <c r="G4080" s="34">
        <v>8145</v>
      </c>
      <c r="H4080" s="180">
        <v>7230</v>
      </c>
      <c r="I4080" s="34"/>
      <c r="J4080" s="193"/>
      <c r="K4080" s="182"/>
      <c r="L4080" s="182"/>
      <c r="M4080" s="182"/>
      <c r="N4080" s="182"/>
    </row>
    <row r="4081" spans="1:14" ht="15.75" customHeight="1" x14ac:dyDescent="0.3">
      <c r="A4081" s="34">
        <v>4154</v>
      </c>
      <c r="B4081" s="34">
        <v>184</v>
      </c>
      <c r="C4081" s="34" t="s">
        <v>577</v>
      </c>
      <c r="D4081" s="34">
        <v>15</v>
      </c>
      <c r="E4081" s="179">
        <v>43599</v>
      </c>
      <c r="F4081" s="34">
        <v>5243</v>
      </c>
      <c r="G4081" s="34">
        <v>8215</v>
      </c>
      <c r="H4081" s="180">
        <v>7361</v>
      </c>
      <c r="I4081" s="34"/>
      <c r="J4081" s="193"/>
      <c r="K4081" s="182"/>
      <c r="L4081" s="182"/>
      <c r="M4081" s="182"/>
      <c r="N4081" s="182"/>
    </row>
    <row r="4082" spans="1:14" ht="15.75" customHeight="1" x14ac:dyDescent="0.3">
      <c r="A4082" s="34">
        <v>4155</v>
      </c>
      <c r="B4082" s="34">
        <v>185</v>
      </c>
      <c r="C4082" s="34" t="s">
        <v>579</v>
      </c>
      <c r="D4082" s="34">
        <v>15</v>
      </c>
      <c r="E4082" s="179">
        <v>43599</v>
      </c>
      <c r="F4082" s="34">
        <v>5288</v>
      </c>
      <c r="G4082" s="34">
        <v>7650</v>
      </c>
      <c r="H4082" s="180">
        <v>7125</v>
      </c>
      <c r="I4082" s="34"/>
      <c r="J4082" s="193"/>
      <c r="K4082" s="182"/>
      <c r="L4082" s="182"/>
      <c r="M4082" s="182"/>
      <c r="N4082" s="182"/>
    </row>
    <row r="4083" spans="1:14" ht="15.75" customHeight="1" x14ac:dyDescent="0.3">
      <c r="A4083" s="34">
        <v>4156</v>
      </c>
      <c r="B4083" s="34">
        <v>186</v>
      </c>
      <c r="C4083" s="34" t="s">
        <v>579</v>
      </c>
      <c r="D4083" s="34">
        <v>15</v>
      </c>
      <c r="E4083" s="179">
        <v>43599</v>
      </c>
      <c r="F4083" s="34">
        <v>5251</v>
      </c>
      <c r="G4083" s="34">
        <v>7440</v>
      </c>
      <c r="H4083" s="180">
        <v>6956</v>
      </c>
      <c r="I4083" s="34"/>
      <c r="J4083" s="193"/>
      <c r="K4083" s="182"/>
      <c r="L4083" s="182"/>
      <c r="M4083" s="182"/>
      <c r="N4083" s="182"/>
    </row>
    <row r="4084" spans="1:14" ht="15.75" customHeight="1" x14ac:dyDescent="0.3">
      <c r="A4084" s="34">
        <v>4157</v>
      </c>
      <c r="B4084" s="34">
        <v>187</v>
      </c>
      <c r="C4084" s="34" t="s">
        <v>580</v>
      </c>
      <c r="D4084" s="34">
        <v>15</v>
      </c>
      <c r="E4084" s="179">
        <v>43599</v>
      </c>
      <c r="F4084" s="34">
        <v>5214</v>
      </c>
      <c r="G4084" s="34">
        <v>7274</v>
      </c>
      <c r="H4084" s="180">
        <v>6683</v>
      </c>
      <c r="I4084" s="34"/>
      <c r="J4084" s="193"/>
      <c r="K4084" s="182"/>
      <c r="L4084" s="182"/>
      <c r="M4084" s="182"/>
      <c r="N4084" s="182"/>
    </row>
    <row r="4085" spans="1:14" ht="15.75" customHeight="1" x14ac:dyDescent="0.3">
      <c r="A4085" s="34">
        <v>4158</v>
      </c>
      <c r="B4085" s="34">
        <v>188</v>
      </c>
      <c r="C4085" s="34" t="s">
        <v>580</v>
      </c>
      <c r="D4085" s="34">
        <v>15</v>
      </c>
      <c r="E4085" s="179">
        <v>43599</v>
      </c>
      <c r="F4085" s="34">
        <v>5267</v>
      </c>
      <c r="G4085" s="34">
        <v>7299</v>
      </c>
      <c r="H4085" s="180">
        <v>6721</v>
      </c>
      <c r="I4085" s="34"/>
      <c r="J4085" s="193"/>
      <c r="K4085" s="182"/>
      <c r="L4085" s="182"/>
      <c r="M4085" s="182"/>
      <c r="N4085" s="182"/>
    </row>
    <row r="4086" spans="1:14" ht="15.75" customHeight="1" x14ac:dyDescent="0.3">
      <c r="A4086" s="34">
        <v>4159</v>
      </c>
      <c r="B4086" s="34">
        <v>189</v>
      </c>
      <c r="C4086" s="34" t="s">
        <v>581</v>
      </c>
      <c r="D4086" s="34">
        <v>15</v>
      </c>
      <c r="E4086" s="179">
        <v>43599</v>
      </c>
      <c r="F4086" s="34">
        <v>5261</v>
      </c>
      <c r="G4086" s="34">
        <v>8588</v>
      </c>
      <c r="H4086" s="180">
        <v>7720</v>
      </c>
      <c r="I4086" s="34"/>
      <c r="J4086" s="193"/>
      <c r="K4086" s="182"/>
      <c r="L4086" s="182"/>
      <c r="M4086" s="182"/>
      <c r="N4086" s="182"/>
    </row>
    <row r="4087" spans="1:14" ht="15.75" customHeight="1" x14ac:dyDescent="0.3">
      <c r="A4087" s="34">
        <v>4160</v>
      </c>
      <c r="B4087" s="34">
        <v>190</v>
      </c>
      <c r="C4087" s="34" t="s">
        <v>581</v>
      </c>
      <c r="D4087" s="34">
        <v>15</v>
      </c>
      <c r="E4087" s="179">
        <v>43599</v>
      </c>
      <c r="F4087" s="34">
        <v>5238</v>
      </c>
      <c r="G4087" s="34">
        <v>8517</v>
      </c>
      <c r="H4087" s="180">
        <v>7646</v>
      </c>
      <c r="I4087" s="34"/>
      <c r="J4087" s="193"/>
      <c r="K4087" s="182"/>
      <c r="L4087" s="182"/>
      <c r="M4087" s="182"/>
      <c r="N4087" s="182"/>
    </row>
    <row r="4088" spans="1:14" ht="15.75" customHeight="1" x14ac:dyDescent="0.3">
      <c r="A4088" s="34">
        <v>4161</v>
      </c>
      <c r="B4088" s="34">
        <v>191</v>
      </c>
      <c r="C4088" s="34" t="s">
        <v>582</v>
      </c>
      <c r="D4088" s="34">
        <v>15</v>
      </c>
      <c r="E4088" s="179">
        <v>43599</v>
      </c>
      <c r="F4088" s="34">
        <v>5280</v>
      </c>
      <c r="G4088" s="34">
        <v>8777</v>
      </c>
      <c r="H4088" s="180">
        <v>7715</v>
      </c>
      <c r="I4088" s="34"/>
      <c r="J4088" s="193" t="s">
        <v>378</v>
      </c>
      <c r="K4088" s="182"/>
      <c r="L4088" s="182"/>
      <c r="M4088" s="182"/>
      <c r="N4088" s="182"/>
    </row>
    <row r="4089" spans="1:14" ht="15.75" customHeight="1" x14ac:dyDescent="0.3">
      <c r="A4089" s="34">
        <v>4162</v>
      </c>
      <c r="B4089" s="34">
        <v>192</v>
      </c>
      <c r="C4089" s="34" t="s">
        <v>582</v>
      </c>
      <c r="D4089" s="34">
        <v>15</v>
      </c>
      <c r="E4089" s="179">
        <v>43599</v>
      </c>
      <c r="F4089" s="34">
        <v>5241</v>
      </c>
      <c r="G4089" s="34">
        <v>8683</v>
      </c>
      <c r="H4089" s="180">
        <v>7636</v>
      </c>
      <c r="I4089" s="34"/>
      <c r="J4089" s="193"/>
      <c r="K4089" s="182"/>
      <c r="L4089" s="182"/>
      <c r="M4089" s="182"/>
      <c r="N4089" s="182"/>
    </row>
    <row r="4090" spans="1:14" ht="15.75" customHeight="1" x14ac:dyDescent="0.3">
      <c r="A4090" s="34">
        <v>4163</v>
      </c>
      <c r="B4090" s="34">
        <v>193</v>
      </c>
      <c r="C4090" s="34" t="s">
        <v>583</v>
      </c>
      <c r="D4090" s="34">
        <v>15</v>
      </c>
      <c r="E4090" s="179">
        <v>43599</v>
      </c>
      <c r="F4090" s="34">
        <v>5263</v>
      </c>
      <c r="G4090" s="34">
        <v>8629</v>
      </c>
      <c r="H4090" s="180">
        <v>7893</v>
      </c>
      <c r="I4090" s="34"/>
      <c r="J4090" s="193"/>
      <c r="K4090" s="182"/>
      <c r="L4090" s="182"/>
      <c r="M4090" s="182"/>
      <c r="N4090" s="182"/>
    </row>
    <row r="4091" spans="1:14" ht="15.75" customHeight="1" x14ac:dyDescent="0.3">
      <c r="A4091" s="34">
        <v>4164</v>
      </c>
      <c r="B4091" s="34">
        <v>194</v>
      </c>
      <c r="C4091" s="34" t="s">
        <v>583</v>
      </c>
      <c r="D4091" s="34">
        <v>15</v>
      </c>
      <c r="E4091" s="179">
        <v>43599</v>
      </c>
      <c r="F4091" s="34">
        <v>5207</v>
      </c>
      <c r="G4091" s="34">
        <v>8676</v>
      </c>
      <c r="H4091" s="180">
        <v>7893</v>
      </c>
      <c r="I4091" s="34"/>
      <c r="J4091" s="193"/>
      <c r="K4091" s="182"/>
      <c r="L4091" s="182"/>
      <c r="M4091" s="182"/>
      <c r="N4091" s="182"/>
    </row>
    <row r="4092" spans="1:14" ht="15.75" customHeight="1" x14ac:dyDescent="0.3">
      <c r="A4092" s="34">
        <v>4165</v>
      </c>
      <c r="B4092" s="34">
        <v>195</v>
      </c>
      <c r="C4092" s="34" t="s">
        <v>585</v>
      </c>
      <c r="D4092" s="34">
        <v>15</v>
      </c>
      <c r="E4092" s="179">
        <v>43599</v>
      </c>
      <c r="F4092" s="34">
        <v>5277</v>
      </c>
      <c r="G4092" s="34">
        <v>6812</v>
      </c>
      <c r="H4092" s="180">
        <v>6579</v>
      </c>
      <c r="I4092" s="34"/>
      <c r="J4092" s="193"/>
      <c r="K4092" s="182"/>
      <c r="L4092" s="182"/>
      <c r="M4092" s="182"/>
      <c r="N4092" s="182"/>
    </row>
    <row r="4093" spans="1:14" ht="15.75" customHeight="1" x14ac:dyDescent="0.3">
      <c r="A4093" s="34">
        <v>4166</v>
      </c>
      <c r="B4093" s="34">
        <v>196</v>
      </c>
      <c r="C4093" s="34" t="s">
        <v>585</v>
      </c>
      <c r="D4093" s="34">
        <v>15</v>
      </c>
      <c r="E4093" s="179">
        <v>43599</v>
      </c>
      <c r="F4093" s="34">
        <v>5243</v>
      </c>
      <c r="G4093" s="34">
        <v>6731</v>
      </c>
      <c r="H4093" s="180">
        <v>6508</v>
      </c>
      <c r="I4093" s="34"/>
      <c r="J4093" s="193"/>
      <c r="K4093" s="182"/>
      <c r="L4093" s="182"/>
      <c r="M4093" s="182"/>
      <c r="N4093" s="182"/>
    </row>
    <row r="4094" spans="1:14" ht="15.75" customHeight="1" x14ac:dyDescent="0.3">
      <c r="A4094" s="34">
        <v>4167</v>
      </c>
      <c r="B4094" s="34">
        <v>197</v>
      </c>
      <c r="C4094" s="34" t="s">
        <v>586</v>
      </c>
      <c r="D4094" s="34">
        <v>15</v>
      </c>
      <c r="E4094" s="179">
        <v>43599</v>
      </c>
      <c r="F4094" s="34">
        <v>5252</v>
      </c>
      <c r="G4094" s="34">
        <v>7380</v>
      </c>
      <c r="H4094" s="180">
        <v>6976</v>
      </c>
      <c r="I4094" s="34"/>
      <c r="J4094" s="193"/>
      <c r="K4094" s="182"/>
      <c r="L4094" s="182"/>
      <c r="M4094" s="182"/>
      <c r="N4094" s="182"/>
    </row>
    <row r="4095" spans="1:14" ht="15.75" customHeight="1" x14ac:dyDescent="0.3">
      <c r="A4095" s="34">
        <v>4168</v>
      </c>
      <c r="B4095" s="34">
        <v>198</v>
      </c>
      <c r="C4095" s="34" t="s">
        <v>586</v>
      </c>
      <c r="D4095" s="34">
        <v>15</v>
      </c>
      <c r="E4095" s="179">
        <v>43599</v>
      </c>
      <c r="F4095" s="34">
        <v>5320</v>
      </c>
      <c r="G4095" s="34">
        <v>7395</v>
      </c>
      <c r="H4095" s="180">
        <v>6994</v>
      </c>
      <c r="I4095" s="34"/>
      <c r="J4095" s="193"/>
      <c r="K4095" s="182"/>
      <c r="L4095" s="182"/>
      <c r="M4095" s="182"/>
      <c r="N4095" s="182"/>
    </row>
    <row r="4096" spans="1:14" ht="15.75" customHeight="1" x14ac:dyDescent="0.3">
      <c r="A4096" s="34">
        <v>4169</v>
      </c>
      <c r="B4096" s="34">
        <v>199</v>
      </c>
      <c r="C4096" s="34" t="s">
        <v>587</v>
      </c>
      <c r="D4096" s="34">
        <v>15</v>
      </c>
      <c r="E4096" s="179">
        <v>43599</v>
      </c>
      <c r="F4096" s="34">
        <v>5262</v>
      </c>
      <c r="G4096" s="34">
        <v>8075</v>
      </c>
      <c r="H4096" s="180">
        <v>7439</v>
      </c>
      <c r="I4096" s="34"/>
      <c r="J4096" s="193"/>
      <c r="K4096" s="182"/>
      <c r="L4096" s="182"/>
      <c r="M4096" s="182"/>
      <c r="N4096" s="182"/>
    </row>
    <row r="4097" spans="1:14" ht="15.75" customHeight="1" x14ac:dyDescent="0.3">
      <c r="A4097" s="34">
        <v>4170</v>
      </c>
      <c r="B4097" s="34">
        <v>200</v>
      </c>
      <c r="C4097" s="34" t="s">
        <v>587</v>
      </c>
      <c r="D4097" s="34">
        <v>15</v>
      </c>
      <c r="E4097" s="179">
        <v>43599</v>
      </c>
      <c r="F4097" s="34">
        <v>5181</v>
      </c>
      <c r="G4097" s="34">
        <v>8161</v>
      </c>
      <c r="H4097" s="180">
        <v>7486</v>
      </c>
      <c r="I4097" s="34"/>
      <c r="J4097" s="193"/>
      <c r="K4097" s="182"/>
      <c r="L4097" s="182"/>
      <c r="M4097" s="182"/>
      <c r="N4097" s="182"/>
    </row>
    <row r="4098" spans="1:14" ht="15.75" customHeight="1" x14ac:dyDescent="0.3">
      <c r="A4098" s="34">
        <v>4171</v>
      </c>
      <c r="B4098" s="34">
        <v>201</v>
      </c>
      <c r="C4098" s="34" t="s">
        <v>589</v>
      </c>
      <c r="D4098" s="34">
        <v>15</v>
      </c>
      <c r="E4098" s="179">
        <v>43599</v>
      </c>
      <c r="F4098" s="34">
        <v>5254</v>
      </c>
      <c r="G4098" s="34">
        <v>9295</v>
      </c>
      <c r="H4098" s="180">
        <v>8130</v>
      </c>
      <c r="I4098" s="34"/>
      <c r="J4098" s="193"/>
      <c r="K4098" s="182"/>
      <c r="L4098" s="182"/>
      <c r="M4098" s="182"/>
      <c r="N4098" s="182"/>
    </row>
    <row r="4099" spans="1:14" ht="15.75" customHeight="1" x14ac:dyDescent="0.3">
      <c r="A4099" s="34">
        <v>4172</v>
      </c>
      <c r="B4099" s="34">
        <v>202</v>
      </c>
      <c r="C4099" s="34" t="s">
        <v>589</v>
      </c>
      <c r="D4099" s="34">
        <v>15</v>
      </c>
      <c r="E4099" s="179">
        <v>43599</v>
      </c>
      <c r="F4099" s="34">
        <v>5275</v>
      </c>
      <c r="G4099" s="34">
        <v>9191</v>
      </c>
      <c r="H4099" s="180">
        <v>8106</v>
      </c>
      <c r="I4099" s="34"/>
      <c r="J4099" s="193"/>
      <c r="K4099" s="182"/>
      <c r="L4099" s="182"/>
      <c r="M4099" s="182"/>
      <c r="N4099" s="182"/>
    </row>
    <row r="4100" spans="1:14" ht="15.75" customHeight="1" x14ac:dyDescent="0.3">
      <c r="A4100" s="34">
        <v>4173</v>
      </c>
      <c r="B4100" s="34">
        <v>203</v>
      </c>
      <c r="C4100" s="34" t="s">
        <v>590</v>
      </c>
      <c r="D4100" s="34">
        <v>15</v>
      </c>
      <c r="E4100" s="179">
        <v>43599</v>
      </c>
      <c r="F4100" s="34">
        <v>5215</v>
      </c>
      <c r="G4100" s="34">
        <v>7182</v>
      </c>
      <c r="H4100" s="180">
        <v>6640</v>
      </c>
      <c r="I4100" s="34"/>
      <c r="J4100" s="193"/>
      <c r="K4100" s="182"/>
      <c r="L4100" s="182"/>
      <c r="M4100" s="182"/>
      <c r="N4100" s="182"/>
    </row>
    <row r="4101" spans="1:14" ht="15.75" customHeight="1" x14ac:dyDescent="0.3">
      <c r="A4101" s="34">
        <v>4174</v>
      </c>
      <c r="B4101" s="34">
        <v>204</v>
      </c>
      <c r="C4101" s="34" t="s">
        <v>590</v>
      </c>
      <c r="D4101" s="34">
        <v>15</v>
      </c>
      <c r="E4101" s="179">
        <v>43599</v>
      </c>
      <c r="F4101" s="34">
        <v>5239</v>
      </c>
      <c r="G4101" s="34">
        <v>7319</v>
      </c>
      <c r="H4101" s="180">
        <v>6738</v>
      </c>
      <c r="I4101" s="34"/>
      <c r="J4101" s="193"/>
      <c r="K4101" s="182"/>
      <c r="L4101" s="182"/>
      <c r="M4101" s="182"/>
      <c r="N4101" s="182"/>
    </row>
    <row r="4102" spans="1:14" ht="15.75" customHeight="1" x14ac:dyDescent="0.3">
      <c r="A4102" s="34">
        <v>4175</v>
      </c>
      <c r="B4102" s="34">
        <v>205</v>
      </c>
      <c r="C4102" s="34" t="s">
        <v>592</v>
      </c>
      <c r="D4102" s="34">
        <v>15</v>
      </c>
      <c r="E4102" s="179">
        <v>43599</v>
      </c>
      <c r="F4102" s="34">
        <v>5204</v>
      </c>
      <c r="G4102" s="34">
        <v>7734</v>
      </c>
      <c r="H4102" s="180">
        <v>7199</v>
      </c>
      <c r="I4102" s="34"/>
      <c r="J4102" s="193"/>
      <c r="K4102" s="182"/>
      <c r="L4102" s="182"/>
      <c r="M4102" s="182"/>
      <c r="N4102" s="182"/>
    </row>
    <row r="4103" spans="1:14" ht="15.75" customHeight="1" x14ac:dyDescent="0.3">
      <c r="A4103" s="34">
        <v>4176</v>
      </c>
      <c r="B4103" s="34">
        <v>206</v>
      </c>
      <c r="C4103" s="34" t="s">
        <v>592</v>
      </c>
      <c r="D4103" s="34">
        <v>15</v>
      </c>
      <c r="E4103" s="179">
        <v>43599</v>
      </c>
      <c r="F4103" s="34">
        <v>5233</v>
      </c>
      <c r="G4103" s="34">
        <v>7733</v>
      </c>
      <c r="H4103" s="180">
        <v>7184</v>
      </c>
      <c r="I4103" s="34"/>
      <c r="J4103" s="193"/>
      <c r="K4103" s="182"/>
      <c r="L4103" s="182"/>
      <c r="M4103" s="182"/>
      <c r="N4103" s="182"/>
    </row>
    <row r="4104" spans="1:14" ht="15.75" customHeight="1" x14ac:dyDescent="0.3">
      <c r="A4104" s="34">
        <v>4177</v>
      </c>
      <c r="B4104" s="34">
        <v>207</v>
      </c>
      <c r="C4104" s="34" t="s">
        <v>593</v>
      </c>
      <c r="D4104" s="34">
        <v>15</v>
      </c>
      <c r="E4104" s="179">
        <v>43599</v>
      </c>
      <c r="F4104" s="34">
        <v>5236</v>
      </c>
      <c r="G4104" s="34">
        <v>8269</v>
      </c>
      <c r="H4104" s="180">
        <v>7664</v>
      </c>
      <c r="I4104" s="34"/>
      <c r="J4104" s="193"/>
      <c r="K4104" s="182"/>
      <c r="L4104" s="182"/>
      <c r="M4104" s="182"/>
      <c r="N4104" s="182"/>
    </row>
    <row r="4105" spans="1:14" ht="15.75" customHeight="1" x14ac:dyDescent="0.3">
      <c r="A4105" s="34">
        <v>4178</v>
      </c>
      <c r="B4105" s="34">
        <v>208</v>
      </c>
      <c r="C4105" s="34" t="s">
        <v>593</v>
      </c>
      <c r="D4105" s="34">
        <v>15</v>
      </c>
      <c r="E4105" s="179">
        <v>43599</v>
      </c>
      <c r="F4105" s="34">
        <v>5202</v>
      </c>
      <c r="G4105" s="34">
        <v>8345</v>
      </c>
      <c r="H4105" s="180">
        <v>7733</v>
      </c>
      <c r="I4105" s="34"/>
      <c r="J4105" s="193"/>
      <c r="K4105" s="182"/>
      <c r="L4105" s="182"/>
      <c r="M4105" s="182"/>
      <c r="N4105" s="182"/>
    </row>
    <row r="4106" spans="1:14" ht="15.75" customHeight="1" x14ac:dyDescent="0.3">
      <c r="A4106" s="34">
        <v>4179</v>
      </c>
      <c r="B4106" s="34">
        <v>209</v>
      </c>
      <c r="C4106" s="34" t="s">
        <v>594</v>
      </c>
      <c r="D4106" s="34">
        <v>15</v>
      </c>
      <c r="E4106" s="179">
        <v>43599</v>
      </c>
      <c r="F4106" s="34">
        <v>5228</v>
      </c>
      <c r="G4106" s="34">
        <v>7612</v>
      </c>
      <c r="H4106" s="180">
        <v>6992</v>
      </c>
      <c r="I4106" s="34"/>
      <c r="J4106" s="193"/>
      <c r="K4106" s="182"/>
      <c r="L4106" s="182"/>
      <c r="M4106" s="182"/>
      <c r="N4106" s="182"/>
    </row>
    <row r="4107" spans="1:14" ht="15.75" customHeight="1" x14ac:dyDescent="0.3">
      <c r="A4107" s="34">
        <v>4180</v>
      </c>
      <c r="B4107" s="34">
        <v>210</v>
      </c>
      <c r="C4107" s="34" t="s">
        <v>594</v>
      </c>
      <c r="D4107" s="34">
        <v>15</v>
      </c>
      <c r="E4107" s="179">
        <v>43599</v>
      </c>
      <c r="F4107" s="34">
        <v>5223</v>
      </c>
      <c r="G4107" s="34">
        <v>7596</v>
      </c>
      <c r="H4107" s="180">
        <v>6987</v>
      </c>
      <c r="I4107" s="34"/>
      <c r="J4107" s="193"/>
      <c r="K4107" s="182"/>
      <c r="L4107" s="182"/>
      <c r="M4107" s="182"/>
      <c r="N4107" s="182"/>
    </row>
    <row r="4108" spans="1:14" ht="15.75" customHeight="1" x14ac:dyDescent="0.3">
      <c r="A4108" s="34">
        <v>4181</v>
      </c>
      <c r="B4108" s="34">
        <v>211</v>
      </c>
      <c r="C4108" s="34" t="s">
        <v>598</v>
      </c>
      <c r="D4108" s="34">
        <v>15</v>
      </c>
      <c r="E4108" s="179">
        <v>43599</v>
      </c>
      <c r="F4108" s="34">
        <v>5194</v>
      </c>
      <c r="G4108" s="34">
        <v>7400</v>
      </c>
      <c r="H4108" s="180">
        <v>7002</v>
      </c>
      <c r="I4108" s="34"/>
      <c r="J4108" s="193"/>
      <c r="K4108" s="182"/>
      <c r="L4108" s="182"/>
      <c r="M4108" s="182"/>
      <c r="N4108" s="182"/>
    </row>
    <row r="4109" spans="1:14" ht="15.75" customHeight="1" x14ac:dyDescent="0.3">
      <c r="A4109" s="34">
        <v>4182</v>
      </c>
      <c r="B4109" s="34">
        <v>212</v>
      </c>
      <c r="C4109" s="34" t="s">
        <v>598</v>
      </c>
      <c r="D4109" s="34">
        <v>15</v>
      </c>
      <c r="E4109" s="179">
        <v>43599</v>
      </c>
      <c r="F4109" s="34">
        <v>5225</v>
      </c>
      <c r="G4109" s="34">
        <v>7650</v>
      </c>
      <c r="H4109" s="180">
        <v>7211</v>
      </c>
      <c r="I4109" s="34"/>
      <c r="J4109" s="193"/>
      <c r="K4109" s="182"/>
      <c r="L4109" s="182"/>
      <c r="M4109" s="182"/>
      <c r="N4109" s="182"/>
    </row>
    <row r="4110" spans="1:14" ht="15.75" customHeight="1" x14ac:dyDescent="0.3">
      <c r="A4110" s="34">
        <v>4183</v>
      </c>
      <c r="B4110" s="34">
        <v>213</v>
      </c>
      <c r="C4110" s="34" t="s">
        <v>599</v>
      </c>
      <c r="D4110" s="34">
        <v>15</v>
      </c>
      <c r="E4110" s="179">
        <v>43599</v>
      </c>
      <c r="F4110" s="34">
        <v>5207</v>
      </c>
      <c r="G4110" s="34">
        <v>7119</v>
      </c>
      <c r="H4110" s="180">
        <v>6799</v>
      </c>
      <c r="I4110" s="34"/>
      <c r="J4110" s="193"/>
      <c r="K4110" s="182"/>
      <c r="L4110" s="182"/>
      <c r="M4110" s="182"/>
      <c r="N4110" s="182"/>
    </row>
    <row r="4111" spans="1:14" ht="15.75" customHeight="1" x14ac:dyDescent="0.3">
      <c r="A4111" s="34">
        <v>4184</v>
      </c>
      <c r="B4111" s="34">
        <v>214</v>
      </c>
      <c r="C4111" s="34" t="s">
        <v>599</v>
      </c>
      <c r="D4111" s="34">
        <v>15</v>
      </c>
      <c r="E4111" s="179">
        <v>43599</v>
      </c>
      <c r="F4111" s="34">
        <v>5237</v>
      </c>
      <c r="G4111" s="34">
        <v>7252</v>
      </c>
      <c r="H4111" s="180">
        <v>6901</v>
      </c>
      <c r="I4111" s="34"/>
      <c r="J4111" s="193"/>
      <c r="K4111" s="182"/>
      <c r="L4111" s="182"/>
      <c r="M4111" s="182"/>
      <c r="N4111" s="182"/>
    </row>
    <row r="4112" spans="1:14" ht="15.75" customHeight="1" x14ac:dyDescent="0.3">
      <c r="A4112" s="34">
        <v>4185</v>
      </c>
      <c r="B4112" s="34">
        <v>215</v>
      </c>
      <c r="C4112" s="34" t="s">
        <v>602</v>
      </c>
      <c r="D4112" s="34">
        <v>15</v>
      </c>
      <c r="E4112" s="179">
        <v>43599</v>
      </c>
      <c r="F4112" s="34">
        <v>5148</v>
      </c>
      <c r="G4112" s="34">
        <v>7667</v>
      </c>
      <c r="H4112" s="180">
        <v>7075</v>
      </c>
      <c r="I4112" s="34"/>
      <c r="J4112" s="193"/>
      <c r="K4112" s="182"/>
      <c r="L4112" s="182"/>
      <c r="M4112" s="182"/>
      <c r="N4112" s="182"/>
    </row>
    <row r="4113" spans="1:14" ht="15.75" customHeight="1" x14ac:dyDescent="0.3">
      <c r="A4113" s="34">
        <v>4186</v>
      </c>
      <c r="B4113" s="34">
        <v>216</v>
      </c>
      <c r="C4113" s="34" t="s">
        <v>602</v>
      </c>
      <c r="D4113" s="34">
        <v>15</v>
      </c>
      <c r="E4113" s="179">
        <v>43599</v>
      </c>
      <c r="F4113" s="34">
        <v>5240</v>
      </c>
      <c r="G4113" s="34">
        <v>7864</v>
      </c>
      <c r="H4113" s="180">
        <v>7233</v>
      </c>
      <c r="I4113" s="34"/>
      <c r="J4113" s="193"/>
      <c r="K4113" s="182"/>
      <c r="L4113" s="182"/>
      <c r="M4113" s="182"/>
      <c r="N4113" s="182"/>
    </row>
    <row r="4114" spans="1:14" ht="15.75" customHeight="1" x14ac:dyDescent="0.3">
      <c r="A4114" s="34">
        <v>4187</v>
      </c>
      <c r="B4114" s="34">
        <v>217</v>
      </c>
      <c r="C4114" s="34" t="s">
        <v>603</v>
      </c>
      <c r="D4114" s="34">
        <v>15</v>
      </c>
      <c r="E4114" s="179">
        <v>43599</v>
      </c>
      <c r="F4114" s="34">
        <v>5263</v>
      </c>
      <c r="G4114" s="34">
        <v>9096</v>
      </c>
      <c r="H4114" s="180">
        <v>7978</v>
      </c>
      <c r="I4114" s="34"/>
      <c r="J4114" s="193" t="s">
        <v>604</v>
      </c>
      <c r="K4114" s="182"/>
      <c r="L4114" s="182"/>
      <c r="M4114" s="182"/>
      <c r="N4114" s="182"/>
    </row>
    <row r="4115" spans="1:14" ht="15.75" customHeight="1" x14ac:dyDescent="0.3">
      <c r="A4115" s="34">
        <v>4188</v>
      </c>
      <c r="B4115" s="34">
        <v>218</v>
      </c>
      <c r="C4115" s="34" t="s">
        <v>603</v>
      </c>
      <c r="D4115" s="34">
        <v>15</v>
      </c>
      <c r="E4115" s="179">
        <v>43599</v>
      </c>
      <c r="F4115" s="34">
        <v>5280</v>
      </c>
      <c r="G4115" s="34">
        <v>9042</v>
      </c>
      <c r="H4115" s="180">
        <v>7920</v>
      </c>
      <c r="I4115" s="34"/>
      <c r="J4115" s="193"/>
      <c r="K4115" s="182"/>
      <c r="L4115" s="182"/>
      <c r="M4115" s="182"/>
      <c r="N4115" s="182"/>
    </row>
    <row r="4116" spans="1:14" ht="15.75" customHeight="1" x14ac:dyDescent="0.3">
      <c r="A4116" s="34">
        <v>4189</v>
      </c>
      <c r="B4116" s="34">
        <v>219</v>
      </c>
      <c r="C4116" s="34" t="s">
        <v>605</v>
      </c>
      <c r="D4116" s="34">
        <v>15</v>
      </c>
      <c r="E4116" s="179">
        <v>43599</v>
      </c>
      <c r="F4116" s="34">
        <v>5215</v>
      </c>
      <c r="G4116" s="34">
        <v>6722</v>
      </c>
      <c r="H4116" s="180">
        <v>6497</v>
      </c>
      <c r="I4116" s="34"/>
      <c r="J4116" s="193"/>
      <c r="K4116" s="182"/>
      <c r="L4116" s="182"/>
      <c r="M4116" s="182"/>
      <c r="N4116" s="182"/>
    </row>
    <row r="4117" spans="1:14" ht="15.75" customHeight="1" x14ac:dyDescent="0.3">
      <c r="A4117" s="34">
        <v>4190</v>
      </c>
      <c r="B4117" s="34">
        <v>220</v>
      </c>
      <c r="C4117" s="34" t="s">
        <v>605</v>
      </c>
      <c r="D4117" s="34">
        <v>15</v>
      </c>
      <c r="E4117" s="179">
        <v>43599</v>
      </c>
      <c r="F4117" s="34">
        <v>5178</v>
      </c>
      <c r="G4117" s="34">
        <v>6756</v>
      </c>
      <c r="H4117" s="180">
        <v>6524</v>
      </c>
      <c r="I4117" s="34"/>
      <c r="J4117" s="193"/>
      <c r="K4117" s="182"/>
      <c r="L4117" s="182"/>
      <c r="M4117" s="182"/>
      <c r="N4117" s="182"/>
    </row>
    <row r="4118" spans="1:14" ht="15.75" customHeight="1" x14ac:dyDescent="0.3">
      <c r="A4118" s="34">
        <v>4191</v>
      </c>
      <c r="B4118" s="34">
        <v>221</v>
      </c>
      <c r="C4118" s="34" t="s">
        <v>609</v>
      </c>
      <c r="D4118" s="34">
        <v>15</v>
      </c>
      <c r="E4118" s="179">
        <v>43599</v>
      </c>
      <c r="F4118" s="34">
        <v>5187</v>
      </c>
      <c r="G4118" s="34">
        <v>7147</v>
      </c>
      <c r="H4118" s="180">
        <v>6781</v>
      </c>
      <c r="I4118" s="34"/>
      <c r="J4118" s="193"/>
      <c r="K4118" s="182"/>
      <c r="L4118" s="182"/>
      <c r="M4118" s="182"/>
      <c r="N4118" s="182"/>
    </row>
    <row r="4119" spans="1:14" ht="15.75" customHeight="1" x14ac:dyDescent="0.3">
      <c r="A4119" s="34">
        <v>4192</v>
      </c>
      <c r="B4119" s="34">
        <v>222</v>
      </c>
      <c r="C4119" s="34" t="s">
        <v>609</v>
      </c>
      <c r="D4119" s="34">
        <v>15</v>
      </c>
      <c r="E4119" s="179">
        <v>43599</v>
      </c>
      <c r="F4119" s="34">
        <v>5216</v>
      </c>
      <c r="G4119" s="34">
        <v>7202</v>
      </c>
      <c r="H4119" s="180">
        <v>6806</v>
      </c>
      <c r="I4119" s="34"/>
      <c r="J4119" s="193"/>
      <c r="K4119" s="182"/>
      <c r="L4119" s="182"/>
      <c r="M4119" s="182"/>
      <c r="N4119" s="182"/>
    </row>
    <row r="4120" spans="1:14" ht="15.75" customHeight="1" x14ac:dyDescent="0.3">
      <c r="A4120" s="34">
        <v>4193</v>
      </c>
      <c r="B4120" s="34">
        <v>223</v>
      </c>
      <c r="C4120" s="34" t="s">
        <v>610</v>
      </c>
      <c r="D4120" s="34">
        <v>15</v>
      </c>
      <c r="E4120" s="179">
        <v>43599</v>
      </c>
      <c r="F4120" s="34">
        <v>5225</v>
      </c>
      <c r="G4120" s="34">
        <v>6773</v>
      </c>
      <c r="H4120" s="180">
        <v>6420</v>
      </c>
      <c r="I4120" s="34"/>
      <c r="J4120" s="193"/>
      <c r="K4120" s="182"/>
      <c r="L4120" s="182"/>
      <c r="M4120" s="182"/>
      <c r="N4120" s="182"/>
    </row>
    <row r="4121" spans="1:14" ht="15.75" customHeight="1" x14ac:dyDescent="0.3">
      <c r="A4121" s="34">
        <v>4194</v>
      </c>
      <c r="B4121" s="34">
        <v>224</v>
      </c>
      <c r="C4121" s="34" t="s">
        <v>610</v>
      </c>
      <c r="D4121" s="34">
        <v>15</v>
      </c>
      <c r="E4121" s="179">
        <v>43599</v>
      </c>
      <c r="F4121" s="34">
        <v>5231</v>
      </c>
      <c r="G4121" s="34">
        <v>6914</v>
      </c>
      <c r="H4121" s="180">
        <v>6524</v>
      </c>
      <c r="I4121" s="34"/>
      <c r="J4121" s="193"/>
      <c r="K4121" s="182"/>
      <c r="L4121" s="182"/>
      <c r="M4121" s="182"/>
      <c r="N4121" s="182"/>
    </row>
    <row r="4122" spans="1:14" ht="15.75" customHeight="1" x14ac:dyDescent="0.3">
      <c r="A4122" s="34">
        <v>4195</v>
      </c>
      <c r="B4122" s="34">
        <v>225</v>
      </c>
      <c r="C4122" s="34" t="s">
        <v>612</v>
      </c>
      <c r="D4122" s="34">
        <v>15</v>
      </c>
      <c r="E4122" s="179">
        <v>43599</v>
      </c>
      <c r="F4122" s="34">
        <v>5260</v>
      </c>
      <c r="G4122" s="34">
        <v>8139</v>
      </c>
      <c r="H4122" s="180">
        <v>7597</v>
      </c>
      <c r="I4122" s="34"/>
      <c r="J4122" s="193"/>
      <c r="K4122" s="182"/>
      <c r="L4122" s="182"/>
      <c r="M4122" s="182"/>
      <c r="N4122" s="182"/>
    </row>
    <row r="4123" spans="1:14" ht="15.75" customHeight="1" x14ac:dyDescent="0.3">
      <c r="A4123" s="34">
        <v>4196</v>
      </c>
      <c r="B4123" s="34">
        <v>226</v>
      </c>
      <c r="C4123" s="34" t="s">
        <v>612</v>
      </c>
      <c r="D4123" s="34">
        <v>15</v>
      </c>
      <c r="E4123" s="179">
        <v>43599</v>
      </c>
      <c r="F4123" s="34">
        <v>5197</v>
      </c>
      <c r="G4123" s="34">
        <v>8203</v>
      </c>
      <c r="H4123" s="180">
        <v>7615</v>
      </c>
      <c r="I4123" s="34"/>
      <c r="J4123" s="193"/>
      <c r="K4123" s="182"/>
      <c r="L4123" s="182"/>
      <c r="M4123" s="182"/>
      <c r="N4123" s="182"/>
    </row>
    <row r="4124" spans="1:14" ht="15.75" customHeight="1" x14ac:dyDescent="0.3">
      <c r="A4124" s="34">
        <v>4197</v>
      </c>
      <c r="B4124" s="34">
        <v>227</v>
      </c>
      <c r="C4124" s="34" t="s">
        <v>613</v>
      </c>
      <c r="D4124" s="34">
        <v>15</v>
      </c>
      <c r="E4124" s="179">
        <v>43599</v>
      </c>
      <c r="F4124" s="34">
        <v>5247</v>
      </c>
      <c r="G4124" s="34">
        <v>8000</v>
      </c>
      <c r="H4124" s="180">
        <v>7307</v>
      </c>
      <c r="I4124" s="34"/>
      <c r="J4124" s="193"/>
      <c r="K4124" s="182"/>
      <c r="L4124" s="182"/>
      <c r="M4124" s="182"/>
      <c r="N4124" s="182"/>
    </row>
    <row r="4125" spans="1:14" ht="15.75" customHeight="1" x14ac:dyDescent="0.3">
      <c r="A4125" s="34">
        <v>4198</v>
      </c>
      <c r="B4125" s="34">
        <v>228</v>
      </c>
      <c r="C4125" s="34" t="s">
        <v>613</v>
      </c>
      <c r="D4125" s="34">
        <v>15</v>
      </c>
      <c r="E4125" s="179">
        <v>43599</v>
      </c>
      <c r="F4125" s="34">
        <v>5238</v>
      </c>
      <c r="G4125" s="34">
        <v>8135</v>
      </c>
      <c r="H4125" s="180">
        <v>7378</v>
      </c>
      <c r="I4125" s="34"/>
      <c r="J4125" s="193"/>
      <c r="K4125" s="182"/>
      <c r="L4125" s="182"/>
      <c r="M4125" s="182"/>
      <c r="N4125" s="182"/>
    </row>
    <row r="4126" spans="1:14" ht="15.75" customHeight="1" x14ac:dyDescent="0.3">
      <c r="A4126" s="34">
        <v>4199</v>
      </c>
      <c r="B4126" s="34">
        <v>229</v>
      </c>
      <c r="C4126" s="34" t="s">
        <v>614</v>
      </c>
      <c r="D4126" s="34">
        <v>15</v>
      </c>
      <c r="E4126" s="179">
        <v>43599</v>
      </c>
      <c r="F4126" s="34">
        <v>5205</v>
      </c>
      <c r="G4126" s="34">
        <v>8908</v>
      </c>
      <c r="H4126" s="180">
        <v>7731</v>
      </c>
      <c r="I4126" s="34"/>
      <c r="J4126" s="193" t="s">
        <v>378</v>
      </c>
      <c r="K4126" s="182"/>
      <c r="L4126" s="182"/>
      <c r="M4126" s="182"/>
      <c r="N4126" s="182"/>
    </row>
    <row r="4127" spans="1:14" ht="15.75" customHeight="1" x14ac:dyDescent="0.3">
      <c r="A4127" s="34">
        <v>4200</v>
      </c>
      <c r="B4127" s="34">
        <v>230</v>
      </c>
      <c r="C4127" s="34" t="s">
        <v>614</v>
      </c>
      <c r="D4127" s="34">
        <v>15</v>
      </c>
      <c r="E4127" s="179">
        <v>43599</v>
      </c>
      <c r="F4127" s="34">
        <v>5171</v>
      </c>
      <c r="G4127" s="34">
        <v>8704</v>
      </c>
      <c r="H4127" s="180">
        <v>7604</v>
      </c>
      <c r="I4127" s="34"/>
      <c r="J4127" s="193"/>
      <c r="K4127" s="182"/>
      <c r="L4127" s="182"/>
      <c r="M4127" s="182"/>
      <c r="N4127" s="182"/>
    </row>
    <row r="4128" spans="1:14" ht="15.75" customHeight="1" x14ac:dyDescent="0.3">
      <c r="A4128" s="34">
        <v>4201</v>
      </c>
      <c r="B4128" s="34">
        <v>231</v>
      </c>
      <c r="C4128" s="34" t="s">
        <v>616</v>
      </c>
      <c r="D4128" s="34">
        <v>15</v>
      </c>
      <c r="E4128" s="179">
        <v>43599</v>
      </c>
      <c r="F4128" s="34">
        <v>5229</v>
      </c>
      <c r="G4128" s="34">
        <v>7059</v>
      </c>
      <c r="H4128" s="180">
        <v>6610</v>
      </c>
      <c r="I4128" s="34"/>
      <c r="J4128" s="193"/>
      <c r="K4128" s="182"/>
      <c r="L4128" s="182"/>
      <c r="M4128" s="182"/>
      <c r="N4128" s="182"/>
    </row>
    <row r="4129" spans="1:14" ht="15.75" customHeight="1" x14ac:dyDescent="0.3">
      <c r="A4129" s="34">
        <v>4202</v>
      </c>
      <c r="B4129" s="34">
        <v>232</v>
      </c>
      <c r="C4129" s="34" t="s">
        <v>616</v>
      </c>
      <c r="D4129" s="34">
        <v>15</v>
      </c>
      <c r="E4129" s="179">
        <v>43599</v>
      </c>
      <c r="F4129" s="34">
        <v>5244</v>
      </c>
      <c r="G4129" s="34">
        <v>7048</v>
      </c>
      <c r="H4129" s="180">
        <v>6616</v>
      </c>
      <c r="I4129" s="34"/>
      <c r="J4129" s="193"/>
      <c r="K4129" s="182"/>
      <c r="L4129" s="182"/>
      <c r="M4129" s="182"/>
      <c r="N4129" s="182"/>
    </row>
    <row r="4130" spans="1:14" ht="15.75" customHeight="1" x14ac:dyDescent="0.3">
      <c r="A4130" s="34">
        <v>4203</v>
      </c>
      <c r="B4130" s="34">
        <v>233</v>
      </c>
      <c r="C4130" s="34" t="s">
        <v>618</v>
      </c>
      <c r="D4130" s="34">
        <v>15</v>
      </c>
      <c r="E4130" s="179">
        <v>43599</v>
      </c>
      <c r="F4130" s="34">
        <v>5213</v>
      </c>
      <c r="G4130" s="34">
        <v>7329</v>
      </c>
      <c r="H4130" s="180">
        <v>7009</v>
      </c>
      <c r="I4130" s="34"/>
      <c r="J4130" s="193"/>
      <c r="K4130" s="182"/>
      <c r="L4130" s="182"/>
      <c r="M4130" s="182"/>
      <c r="N4130" s="182"/>
    </row>
    <row r="4131" spans="1:14" ht="15.75" customHeight="1" x14ac:dyDescent="0.3">
      <c r="A4131" s="34">
        <v>4204</v>
      </c>
      <c r="B4131" s="34">
        <v>234</v>
      </c>
      <c r="C4131" s="34" t="s">
        <v>618</v>
      </c>
      <c r="D4131" s="34">
        <v>15</v>
      </c>
      <c r="E4131" s="179">
        <v>43599</v>
      </c>
      <c r="F4131" s="34">
        <v>5254</v>
      </c>
      <c r="G4131" s="34">
        <v>7381</v>
      </c>
      <c r="H4131" s="180">
        <v>7059</v>
      </c>
      <c r="I4131" s="34"/>
      <c r="J4131" s="193"/>
      <c r="K4131" s="182"/>
      <c r="L4131" s="182"/>
      <c r="M4131" s="182"/>
      <c r="N4131" s="182"/>
    </row>
    <row r="4132" spans="1:14" ht="15.75" customHeight="1" x14ac:dyDescent="0.3">
      <c r="A4132" s="34">
        <v>4205</v>
      </c>
      <c r="B4132" s="34">
        <v>235</v>
      </c>
      <c r="C4132" s="34" t="s">
        <v>620</v>
      </c>
      <c r="D4132" s="34">
        <v>15</v>
      </c>
      <c r="E4132" s="179">
        <v>43599</v>
      </c>
      <c r="F4132" s="34">
        <v>5230</v>
      </c>
      <c r="G4132" s="34">
        <v>7546</v>
      </c>
      <c r="H4132" s="180">
        <v>6873</v>
      </c>
      <c r="I4132" s="34"/>
      <c r="J4132" s="193"/>
      <c r="K4132" s="182"/>
      <c r="L4132" s="182"/>
      <c r="M4132" s="182"/>
      <c r="N4132" s="182"/>
    </row>
    <row r="4133" spans="1:14" ht="15.75" customHeight="1" x14ac:dyDescent="0.3">
      <c r="A4133" s="34">
        <v>4206</v>
      </c>
      <c r="B4133" s="34">
        <v>236</v>
      </c>
      <c r="C4133" s="34" t="s">
        <v>620</v>
      </c>
      <c r="D4133" s="34">
        <v>15</v>
      </c>
      <c r="E4133" s="179">
        <v>43599</v>
      </c>
      <c r="F4133" s="34">
        <v>5241</v>
      </c>
      <c r="G4133" s="34">
        <v>7636</v>
      </c>
      <c r="H4133" s="180">
        <v>6930</v>
      </c>
      <c r="I4133" s="34"/>
      <c r="J4133" s="193"/>
      <c r="K4133" s="182"/>
      <c r="L4133" s="182"/>
      <c r="M4133" s="182"/>
      <c r="N4133" s="182"/>
    </row>
    <row r="4134" spans="1:14" ht="15.75" customHeight="1" x14ac:dyDescent="0.3">
      <c r="A4134" s="34">
        <v>4207</v>
      </c>
      <c r="B4134" s="34">
        <v>237</v>
      </c>
      <c r="C4134" s="34" t="s">
        <v>622</v>
      </c>
      <c r="D4134" s="34">
        <v>15</v>
      </c>
      <c r="E4134" s="179">
        <v>43599</v>
      </c>
      <c r="F4134" s="34">
        <v>5218</v>
      </c>
      <c r="G4134" s="34">
        <v>8753</v>
      </c>
      <c r="H4134" s="180">
        <v>7666</v>
      </c>
      <c r="I4134" s="34"/>
      <c r="J4134" s="193"/>
      <c r="K4134" s="182"/>
      <c r="L4134" s="182"/>
      <c r="M4134" s="182"/>
      <c r="N4134" s="182"/>
    </row>
    <row r="4135" spans="1:14" ht="15.75" customHeight="1" x14ac:dyDescent="0.3">
      <c r="A4135" s="34">
        <v>4208</v>
      </c>
      <c r="B4135" s="34">
        <v>238</v>
      </c>
      <c r="C4135" s="34" t="s">
        <v>622</v>
      </c>
      <c r="D4135" s="34">
        <v>15</v>
      </c>
      <c r="E4135" s="179">
        <v>43599</v>
      </c>
      <c r="F4135" s="34">
        <v>5217</v>
      </c>
      <c r="G4135" s="34">
        <v>8892</v>
      </c>
      <c r="H4135" s="180">
        <v>7782</v>
      </c>
      <c r="I4135" s="34"/>
      <c r="J4135" s="193"/>
      <c r="K4135" s="182"/>
      <c r="L4135" s="182"/>
      <c r="M4135" s="182"/>
      <c r="N4135" s="182"/>
    </row>
    <row r="4136" spans="1:14" ht="15.75" customHeight="1" x14ac:dyDescent="0.3">
      <c r="A4136" s="34">
        <v>4209</v>
      </c>
      <c r="B4136" s="34">
        <v>239</v>
      </c>
      <c r="C4136" s="34" t="s">
        <v>625</v>
      </c>
      <c r="D4136" s="34">
        <v>15</v>
      </c>
      <c r="E4136" s="179">
        <v>43599</v>
      </c>
      <c r="F4136" s="34">
        <v>5249</v>
      </c>
      <c r="G4136" s="34">
        <v>8469</v>
      </c>
      <c r="H4136" s="180">
        <v>7775</v>
      </c>
      <c r="I4136" s="34"/>
      <c r="J4136" s="34"/>
      <c r="K4136" s="182"/>
      <c r="L4136" s="182"/>
      <c r="M4136" s="182"/>
      <c r="N4136" s="182"/>
    </row>
    <row r="4137" spans="1:14" ht="15.75" customHeight="1" x14ac:dyDescent="0.3">
      <c r="A4137" s="34">
        <v>4210</v>
      </c>
      <c r="B4137" s="34">
        <v>240</v>
      </c>
      <c r="C4137" s="34" t="s">
        <v>625</v>
      </c>
      <c r="D4137" s="34">
        <v>15</v>
      </c>
      <c r="E4137" s="179">
        <v>43599</v>
      </c>
      <c r="F4137" s="34">
        <v>5262</v>
      </c>
      <c r="G4137" s="34">
        <v>8642</v>
      </c>
      <c r="H4137" s="180">
        <v>7920</v>
      </c>
      <c r="I4137" s="34"/>
      <c r="J4137" s="34"/>
      <c r="K4137" s="182"/>
      <c r="L4137" s="182"/>
      <c r="M4137" s="182"/>
      <c r="N4137" s="182"/>
    </row>
    <row r="4138" spans="1:14" ht="15.75" customHeight="1" x14ac:dyDescent="0.3">
      <c r="A4138" s="34">
        <v>4211</v>
      </c>
      <c r="B4138" s="34">
        <v>241</v>
      </c>
      <c r="C4138" s="34" t="s">
        <v>627</v>
      </c>
      <c r="D4138" s="34">
        <v>15</v>
      </c>
      <c r="E4138" s="179">
        <v>43599</v>
      </c>
      <c r="F4138" s="34">
        <v>5180</v>
      </c>
      <c r="G4138" s="34">
        <v>8431</v>
      </c>
      <c r="H4138" s="180">
        <v>7647</v>
      </c>
      <c r="I4138" s="34"/>
      <c r="J4138" s="34" t="s">
        <v>13</v>
      </c>
      <c r="K4138" s="182"/>
      <c r="L4138" s="182"/>
      <c r="M4138" s="182"/>
      <c r="N4138" s="182"/>
    </row>
    <row r="4139" spans="1:14" ht="15.75" customHeight="1" x14ac:dyDescent="0.3">
      <c r="A4139" s="34">
        <v>4212</v>
      </c>
      <c r="B4139" s="34">
        <v>242</v>
      </c>
      <c r="C4139" s="34" t="s">
        <v>627</v>
      </c>
      <c r="D4139" s="34">
        <v>15</v>
      </c>
      <c r="E4139" s="179">
        <v>43599</v>
      </c>
      <c r="F4139" s="34">
        <v>5268</v>
      </c>
      <c r="G4139" s="34">
        <v>8483</v>
      </c>
      <c r="H4139" s="180">
        <v>7715</v>
      </c>
      <c r="I4139" s="34"/>
      <c r="J4139" s="34"/>
      <c r="K4139" s="182"/>
      <c r="L4139" s="182"/>
      <c r="M4139" s="182"/>
      <c r="N4139" s="182"/>
    </row>
    <row r="4140" spans="1:14" ht="15.75" customHeight="1" x14ac:dyDescent="0.3">
      <c r="A4140" s="34">
        <v>4213</v>
      </c>
      <c r="B4140" s="34">
        <v>243</v>
      </c>
      <c r="C4140" s="34" t="s">
        <v>629</v>
      </c>
      <c r="D4140" s="34">
        <v>15</v>
      </c>
      <c r="E4140" s="179">
        <v>43599</v>
      </c>
      <c r="F4140" s="34">
        <v>5234</v>
      </c>
      <c r="G4140" s="34">
        <v>8935</v>
      </c>
      <c r="H4140" s="180">
        <v>7780</v>
      </c>
      <c r="I4140" s="34"/>
      <c r="J4140" s="34" t="s">
        <v>604</v>
      </c>
      <c r="K4140" s="182"/>
      <c r="L4140" s="182"/>
      <c r="M4140" s="182"/>
      <c r="N4140" s="182"/>
    </row>
    <row r="4141" spans="1:14" ht="15.75" customHeight="1" x14ac:dyDescent="0.3">
      <c r="A4141" s="34">
        <v>4214</v>
      </c>
      <c r="B4141" s="34">
        <v>244</v>
      </c>
      <c r="C4141" s="34" t="s">
        <v>629</v>
      </c>
      <c r="D4141" s="34">
        <v>15</v>
      </c>
      <c r="E4141" s="179">
        <v>43599</v>
      </c>
      <c r="F4141" s="34">
        <v>5243</v>
      </c>
      <c r="G4141" s="34">
        <v>8562</v>
      </c>
      <c r="H4141" s="180">
        <v>7522</v>
      </c>
      <c r="I4141" s="34"/>
      <c r="J4141" s="34"/>
      <c r="K4141" s="182"/>
      <c r="L4141" s="182"/>
      <c r="M4141" s="182"/>
      <c r="N4141" s="182"/>
    </row>
    <row r="4142" spans="1:14" ht="15.75" customHeight="1" x14ac:dyDescent="0.3">
      <c r="A4142" s="34">
        <v>4215</v>
      </c>
      <c r="B4142" s="34">
        <v>245</v>
      </c>
      <c r="C4142" s="34" t="s">
        <v>632</v>
      </c>
      <c r="D4142" s="34">
        <v>15</v>
      </c>
      <c r="E4142" s="179">
        <v>43599</v>
      </c>
      <c r="F4142" s="34">
        <v>5235</v>
      </c>
      <c r="G4142" s="34">
        <v>6916</v>
      </c>
      <c r="H4142" s="180">
        <v>6555</v>
      </c>
      <c r="I4142" s="34"/>
      <c r="J4142" s="34"/>
      <c r="K4142" s="182"/>
      <c r="L4142" s="182"/>
      <c r="M4142" s="182"/>
      <c r="N4142" s="182"/>
    </row>
    <row r="4143" spans="1:14" ht="15.75" customHeight="1" x14ac:dyDescent="0.3">
      <c r="A4143" s="34">
        <v>4216</v>
      </c>
      <c r="B4143" s="34">
        <v>246</v>
      </c>
      <c r="C4143" s="34" t="s">
        <v>632</v>
      </c>
      <c r="D4143" s="34">
        <v>15</v>
      </c>
      <c r="E4143" s="179">
        <v>43599</v>
      </c>
      <c r="F4143" s="34">
        <v>5309</v>
      </c>
      <c r="G4143" s="34">
        <v>6910</v>
      </c>
      <c r="H4143" s="180">
        <v>6568</v>
      </c>
      <c r="I4143" s="34"/>
      <c r="J4143" s="34"/>
      <c r="K4143" s="182"/>
      <c r="L4143" s="182"/>
      <c r="M4143" s="182"/>
      <c r="N4143" s="182"/>
    </row>
    <row r="4144" spans="1:14" ht="15.75" customHeight="1" x14ac:dyDescent="0.3">
      <c r="A4144" s="34">
        <v>4217</v>
      </c>
      <c r="B4144" s="34">
        <v>247</v>
      </c>
      <c r="C4144" s="34" t="s">
        <v>634</v>
      </c>
      <c r="D4144" s="34">
        <v>15</v>
      </c>
      <c r="E4144" s="179">
        <v>43599</v>
      </c>
      <c r="F4144" s="34">
        <v>5282</v>
      </c>
      <c r="G4144" s="34">
        <v>7267</v>
      </c>
      <c r="H4144" s="180">
        <v>6930</v>
      </c>
      <c r="I4144" s="34"/>
      <c r="J4144" s="34"/>
      <c r="K4144" s="182"/>
      <c r="L4144" s="182"/>
      <c r="M4144" s="182"/>
      <c r="N4144" s="182"/>
    </row>
    <row r="4145" spans="1:14" ht="15.75" customHeight="1" x14ac:dyDescent="0.3">
      <c r="A4145" s="34">
        <v>4218</v>
      </c>
      <c r="B4145" s="34">
        <v>248</v>
      </c>
      <c r="C4145" s="34" t="s">
        <v>634</v>
      </c>
      <c r="D4145" s="34">
        <v>15</v>
      </c>
      <c r="E4145" s="179">
        <v>43599</v>
      </c>
      <c r="F4145" s="34">
        <v>5224</v>
      </c>
      <c r="G4145" s="34">
        <v>7185</v>
      </c>
      <c r="H4145" s="180">
        <v>6838</v>
      </c>
      <c r="I4145" s="34"/>
      <c r="J4145" s="34"/>
      <c r="K4145" s="182"/>
      <c r="L4145" s="182"/>
      <c r="M4145" s="182"/>
      <c r="N4145" s="182"/>
    </row>
    <row r="4146" spans="1:14" ht="15.75" customHeight="1" x14ac:dyDescent="0.3">
      <c r="A4146" s="34">
        <v>4219</v>
      </c>
      <c r="B4146" s="34">
        <v>249</v>
      </c>
      <c r="C4146" s="34" t="s">
        <v>636</v>
      </c>
      <c r="D4146" s="34">
        <v>15</v>
      </c>
      <c r="E4146" s="179">
        <v>43599</v>
      </c>
      <c r="F4146" s="34">
        <v>5178</v>
      </c>
      <c r="G4146" s="34">
        <v>8574</v>
      </c>
      <c r="H4146" s="180">
        <v>7665</v>
      </c>
      <c r="I4146" s="34"/>
      <c r="J4146" s="34"/>
      <c r="K4146" s="182"/>
      <c r="L4146" s="182"/>
      <c r="M4146" s="182"/>
      <c r="N4146" s="182"/>
    </row>
    <row r="4147" spans="1:14" ht="15.75" customHeight="1" x14ac:dyDescent="0.3">
      <c r="A4147" s="34">
        <v>4220</v>
      </c>
      <c r="B4147" s="34">
        <v>250</v>
      </c>
      <c r="C4147" s="34" t="s">
        <v>636</v>
      </c>
      <c r="D4147" s="34">
        <v>15</v>
      </c>
      <c r="E4147" s="179">
        <v>43599</v>
      </c>
      <c r="F4147" s="34">
        <v>5274</v>
      </c>
      <c r="G4147" s="34">
        <v>8813</v>
      </c>
      <c r="H4147" s="180">
        <v>7892</v>
      </c>
      <c r="I4147" s="34"/>
      <c r="J4147" s="34"/>
      <c r="K4147" s="182"/>
      <c r="L4147" s="182"/>
      <c r="M4147" s="182"/>
      <c r="N4147" s="182"/>
    </row>
    <row r="4148" spans="1:14" ht="15.75" customHeight="1" x14ac:dyDescent="0.3">
      <c r="A4148" s="34">
        <v>4221</v>
      </c>
      <c r="B4148" s="34">
        <v>251</v>
      </c>
      <c r="C4148" s="34" t="s">
        <v>637</v>
      </c>
      <c r="D4148" s="34">
        <v>15</v>
      </c>
      <c r="E4148" s="179">
        <v>43599</v>
      </c>
      <c r="F4148" s="34">
        <v>5258</v>
      </c>
      <c r="G4148" s="34">
        <v>7567</v>
      </c>
      <c r="H4148" s="180">
        <v>7001</v>
      </c>
      <c r="I4148" s="34"/>
      <c r="J4148" s="34" t="s">
        <v>13</v>
      </c>
      <c r="K4148" s="182"/>
      <c r="L4148" s="182"/>
      <c r="M4148" s="182"/>
      <c r="N4148" s="182"/>
    </row>
    <row r="4149" spans="1:14" ht="15.75" customHeight="1" x14ac:dyDescent="0.3">
      <c r="A4149" s="34">
        <v>4222</v>
      </c>
      <c r="B4149" s="34">
        <v>252</v>
      </c>
      <c r="C4149" s="34" t="s">
        <v>637</v>
      </c>
      <c r="D4149" s="34">
        <v>15</v>
      </c>
      <c r="E4149" s="179">
        <v>43599</v>
      </c>
      <c r="F4149" s="34">
        <v>5296</v>
      </c>
      <c r="G4149" s="34">
        <v>7644</v>
      </c>
      <c r="H4149" s="180">
        <v>7076</v>
      </c>
      <c r="I4149" s="34"/>
      <c r="J4149" s="34"/>
      <c r="K4149" s="182"/>
      <c r="L4149" s="182"/>
      <c r="M4149" s="182"/>
      <c r="N4149" s="182"/>
    </row>
    <row r="4150" spans="1:14" ht="15.75" customHeight="1" x14ac:dyDescent="0.3">
      <c r="A4150" s="34">
        <v>4223</v>
      </c>
      <c r="B4150" s="34">
        <v>253</v>
      </c>
      <c r="C4150" s="34" t="s">
        <v>638</v>
      </c>
      <c r="D4150" s="34">
        <v>15</v>
      </c>
      <c r="E4150" s="179">
        <v>43599</v>
      </c>
      <c r="F4150" s="34">
        <v>5257</v>
      </c>
      <c r="G4150" s="34">
        <v>8062</v>
      </c>
      <c r="H4150" s="180">
        <v>7518</v>
      </c>
      <c r="I4150" s="34"/>
      <c r="J4150" s="34"/>
      <c r="K4150" s="182"/>
      <c r="L4150" s="182"/>
      <c r="M4150" s="182"/>
      <c r="N4150" s="182"/>
    </row>
    <row r="4151" spans="1:14" ht="15.75" customHeight="1" x14ac:dyDescent="0.3">
      <c r="A4151" s="34">
        <v>4224</v>
      </c>
      <c r="B4151" s="34">
        <v>254</v>
      </c>
      <c r="C4151" s="34" t="s">
        <v>638</v>
      </c>
      <c r="D4151" s="34">
        <v>15</v>
      </c>
      <c r="E4151" s="179">
        <v>43599</v>
      </c>
      <c r="F4151" s="34">
        <v>5257</v>
      </c>
      <c r="G4151" s="34">
        <v>8140</v>
      </c>
      <c r="H4151" s="180">
        <v>7546</v>
      </c>
      <c r="I4151" s="34"/>
      <c r="J4151" s="34"/>
      <c r="K4151" s="182"/>
      <c r="L4151" s="182"/>
      <c r="M4151" s="182"/>
      <c r="N4151" s="182"/>
    </row>
    <row r="4152" spans="1:14" ht="15.75" customHeight="1" x14ac:dyDescent="0.3">
      <c r="A4152" s="34">
        <v>4225</v>
      </c>
      <c r="B4152" s="34">
        <v>255</v>
      </c>
      <c r="C4152" s="34" t="s">
        <v>640</v>
      </c>
      <c r="D4152" s="34">
        <v>15</v>
      </c>
      <c r="E4152" s="179">
        <v>43599</v>
      </c>
      <c r="F4152" s="34">
        <v>5260</v>
      </c>
      <c r="G4152" s="34">
        <v>6392</v>
      </c>
      <c r="H4152" s="180">
        <v>6196</v>
      </c>
      <c r="I4152" s="34"/>
      <c r="J4152" s="34"/>
      <c r="K4152" s="182"/>
      <c r="L4152" s="182"/>
      <c r="M4152" s="182"/>
      <c r="N4152" s="182"/>
    </row>
    <row r="4153" spans="1:14" ht="15.75" customHeight="1" x14ac:dyDescent="0.3">
      <c r="A4153" s="34">
        <v>4226</v>
      </c>
      <c r="B4153" s="34">
        <v>256</v>
      </c>
      <c r="C4153" s="34" t="s">
        <v>640</v>
      </c>
      <c r="D4153" s="34">
        <v>15</v>
      </c>
      <c r="E4153" s="179">
        <v>43599</v>
      </c>
      <c r="F4153" s="34">
        <v>5193</v>
      </c>
      <c r="G4153" s="34">
        <v>6663</v>
      </c>
      <c r="H4153" s="180">
        <v>6388</v>
      </c>
      <c r="I4153" s="34"/>
      <c r="J4153" s="34"/>
      <c r="K4153" s="182"/>
      <c r="L4153" s="182"/>
      <c r="M4153" s="182"/>
      <c r="N4153" s="182"/>
    </row>
    <row r="4154" spans="1:14" ht="15.75" customHeight="1" x14ac:dyDescent="0.3">
      <c r="A4154" s="34">
        <v>4227</v>
      </c>
      <c r="B4154" s="34">
        <v>257</v>
      </c>
      <c r="C4154" s="34" t="s">
        <v>641</v>
      </c>
      <c r="D4154" s="34">
        <v>15</v>
      </c>
      <c r="E4154" s="179">
        <v>43599</v>
      </c>
      <c r="F4154" s="34">
        <v>5226</v>
      </c>
      <c r="G4154" s="34">
        <v>8221</v>
      </c>
      <c r="H4154" s="180">
        <v>7570</v>
      </c>
      <c r="I4154" s="34"/>
      <c r="J4154" s="34"/>
      <c r="K4154" s="182"/>
      <c r="L4154" s="182"/>
      <c r="M4154" s="182"/>
      <c r="N4154" s="182"/>
    </row>
    <row r="4155" spans="1:14" ht="15.75" customHeight="1" x14ac:dyDescent="0.3">
      <c r="A4155" s="34">
        <v>4228</v>
      </c>
      <c r="B4155" s="34">
        <v>258</v>
      </c>
      <c r="C4155" s="34" t="s">
        <v>641</v>
      </c>
      <c r="D4155" s="34">
        <v>15</v>
      </c>
      <c r="E4155" s="179">
        <v>43599</v>
      </c>
      <c r="F4155" s="34">
        <v>5266</v>
      </c>
      <c r="G4155" s="34">
        <v>8359</v>
      </c>
      <c r="H4155" s="180">
        <v>7697</v>
      </c>
      <c r="I4155" s="34"/>
      <c r="J4155" s="34"/>
      <c r="K4155" s="182"/>
      <c r="L4155" s="182"/>
      <c r="M4155" s="182"/>
      <c r="N4155" s="182"/>
    </row>
    <row r="4156" spans="1:14" ht="15.75" customHeight="1" x14ac:dyDescent="0.3">
      <c r="A4156" s="34">
        <v>4229</v>
      </c>
      <c r="B4156" s="34">
        <v>259</v>
      </c>
      <c r="C4156" s="34" t="s">
        <v>642</v>
      </c>
      <c r="D4156" s="34">
        <v>15</v>
      </c>
      <c r="E4156" s="179">
        <v>43599</v>
      </c>
      <c r="F4156" s="34">
        <v>5198</v>
      </c>
      <c r="G4156" s="34">
        <v>7964</v>
      </c>
      <c r="H4156" s="180">
        <v>7204</v>
      </c>
      <c r="I4156" s="34"/>
      <c r="J4156" s="34" t="s">
        <v>13</v>
      </c>
      <c r="K4156" s="182"/>
      <c r="L4156" s="182"/>
      <c r="M4156" s="182"/>
      <c r="N4156" s="182"/>
    </row>
    <row r="4157" spans="1:14" ht="15.75" customHeight="1" x14ac:dyDescent="0.3">
      <c r="A4157" s="34">
        <v>4230</v>
      </c>
      <c r="B4157" s="34">
        <v>260</v>
      </c>
      <c r="C4157" s="34" t="s">
        <v>642</v>
      </c>
      <c r="D4157" s="34">
        <v>15</v>
      </c>
      <c r="E4157" s="179">
        <v>43599</v>
      </c>
      <c r="F4157" s="34">
        <v>5247</v>
      </c>
      <c r="G4157" s="34">
        <v>8054</v>
      </c>
      <c r="H4157" s="180">
        <v>7262</v>
      </c>
      <c r="I4157" s="34"/>
      <c r="J4157" s="34"/>
      <c r="K4157" s="182"/>
      <c r="L4157" s="182"/>
      <c r="M4157" s="182"/>
      <c r="N4157" s="182"/>
    </row>
    <row r="4158" spans="1:14" ht="15.75" customHeight="1" x14ac:dyDescent="0.3">
      <c r="A4158" s="34">
        <v>4231</v>
      </c>
      <c r="B4158" s="34">
        <v>261</v>
      </c>
      <c r="C4158" s="34" t="s">
        <v>643</v>
      </c>
      <c r="D4158" s="34">
        <v>15</v>
      </c>
      <c r="E4158" s="179">
        <v>43599</v>
      </c>
      <c r="F4158" s="34">
        <v>5229</v>
      </c>
      <c r="G4158" s="34">
        <v>9969</v>
      </c>
      <c r="H4158" s="180">
        <v>8788</v>
      </c>
      <c r="I4158" s="34"/>
      <c r="J4158" s="34"/>
      <c r="K4158" s="182"/>
      <c r="L4158" s="182"/>
      <c r="M4158" s="182"/>
      <c r="N4158" s="182"/>
    </row>
    <row r="4159" spans="1:14" ht="15.75" customHeight="1" x14ac:dyDescent="0.3">
      <c r="A4159" s="34">
        <v>4232</v>
      </c>
      <c r="B4159" s="34">
        <v>262</v>
      </c>
      <c r="C4159" s="34" t="s">
        <v>643</v>
      </c>
      <c r="D4159" s="34">
        <v>15</v>
      </c>
      <c r="E4159" s="179">
        <v>43599</v>
      </c>
      <c r="F4159" s="34">
        <v>5194</v>
      </c>
      <c r="G4159" s="34">
        <v>9977</v>
      </c>
      <c r="H4159" s="180">
        <v>8776</v>
      </c>
      <c r="I4159" s="34"/>
      <c r="J4159" s="34"/>
      <c r="K4159" s="182"/>
      <c r="L4159" s="182"/>
      <c r="M4159" s="182"/>
      <c r="N4159" s="182"/>
    </row>
    <row r="4160" spans="1:14" ht="15.75" customHeight="1" x14ac:dyDescent="0.3">
      <c r="A4160" s="34">
        <v>4233</v>
      </c>
      <c r="B4160" s="34">
        <v>263</v>
      </c>
      <c r="C4160" s="34" t="s">
        <v>648</v>
      </c>
      <c r="D4160" s="34">
        <v>15</v>
      </c>
      <c r="E4160" s="179">
        <v>43599</v>
      </c>
      <c r="F4160" s="34">
        <v>5258</v>
      </c>
      <c r="G4160" s="34">
        <v>8048</v>
      </c>
      <c r="H4160" s="180">
        <v>7485</v>
      </c>
      <c r="I4160" s="34"/>
      <c r="J4160" s="34"/>
      <c r="K4160" s="182"/>
      <c r="L4160" s="182"/>
      <c r="M4160" s="182"/>
      <c r="N4160" s="182"/>
    </row>
    <row r="4161" spans="1:14" ht="15.75" customHeight="1" x14ac:dyDescent="0.3">
      <c r="A4161" s="34">
        <v>4234</v>
      </c>
      <c r="B4161" s="34">
        <v>264</v>
      </c>
      <c r="C4161" s="34" t="s">
        <v>648</v>
      </c>
      <c r="D4161" s="34">
        <v>15</v>
      </c>
      <c r="E4161" s="179">
        <v>43599</v>
      </c>
      <c r="F4161" s="34">
        <v>5312</v>
      </c>
      <c r="G4161" s="34">
        <v>8131</v>
      </c>
      <c r="H4161" s="180">
        <v>7565</v>
      </c>
      <c r="I4161" s="34"/>
      <c r="J4161" s="34"/>
      <c r="K4161" s="182"/>
      <c r="L4161" s="182"/>
      <c r="M4161" s="182"/>
      <c r="N4161" s="182"/>
    </row>
    <row r="4162" spans="1:14" ht="15.75" customHeight="1" x14ac:dyDescent="0.3">
      <c r="A4162" s="34">
        <v>4235</v>
      </c>
      <c r="B4162" s="34">
        <v>265</v>
      </c>
      <c r="C4162" s="34" t="s">
        <v>650</v>
      </c>
      <c r="D4162" s="34">
        <v>15</v>
      </c>
      <c r="E4162" s="179">
        <v>43599</v>
      </c>
      <c r="F4162" s="34">
        <v>5235</v>
      </c>
      <c r="G4162" s="34">
        <v>8136</v>
      </c>
      <c r="H4162" s="180">
        <v>7324</v>
      </c>
      <c r="I4162" s="34"/>
      <c r="J4162" s="34" t="s">
        <v>13</v>
      </c>
      <c r="K4162" s="182"/>
      <c r="L4162" s="182"/>
      <c r="M4162" s="182"/>
      <c r="N4162" s="182"/>
    </row>
    <row r="4163" spans="1:14" ht="15.75" customHeight="1" x14ac:dyDescent="0.3">
      <c r="A4163" s="34">
        <v>4236</v>
      </c>
      <c r="B4163" s="34">
        <v>266</v>
      </c>
      <c r="C4163" s="34" t="s">
        <v>650</v>
      </c>
      <c r="D4163" s="34">
        <v>15</v>
      </c>
      <c r="E4163" s="179">
        <v>43599</v>
      </c>
      <c r="F4163" s="34">
        <v>5209</v>
      </c>
      <c r="G4163" s="34">
        <v>8240</v>
      </c>
      <c r="H4163" s="180">
        <v>7419</v>
      </c>
      <c r="I4163" s="34"/>
      <c r="J4163" s="34"/>
      <c r="K4163" s="182"/>
      <c r="L4163" s="182"/>
      <c r="M4163" s="182"/>
      <c r="N4163" s="182"/>
    </row>
    <row r="4164" spans="1:14" ht="15.75" customHeight="1" x14ac:dyDescent="0.3">
      <c r="A4164" s="34">
        <v>4237</v>
      </c>
      <c r="B4164" s="34">
        <v>267</v>
      </c>
      <c r="C4164" s="34" t="s">
        <v>654</v>
      </c>
      <c r="D4164" s="34">
        <v>15</v>
      </c>
      <c r="E4164" s="179">
        <v>43599</v>
      </c>
      <c r="F4164" s="34">
        <v>5263</v>
      </c>
      <c r="G4164" s="34">
        <v>9909</v>
      </c>
      <c r="H4164" s="180">
        <v>8581</v>
      </c>
      <c r="I4164" s="34"/>
      <c r="J4164" s="34" t="s">
        <v>378</v>
      </c>
      <c r="K4164" s="182"/>
      <c r="L4164" s="182"/>
      <c r="M4164" s="182"/>
      <c r="N4164" s="182"/>
    </row>
    <row r="4165" spans="1:14" ht="15.75" customHeight="1" x14ac:dyDescent="0.3">
      <c r="A4165" s="34">
        <v>4238</v>
      </c>
      <c r="B4165" s="34">
        <v>268</v>
      </c>
      <c r="C4165" s="34" t="s">
        <v>654</v>
      </c>
      <c r="D4165" s="34">
        <v>15</v>
      </c>
      <c r="E4165" s="179">
        <v>43599</v>
      </c>
      <c r="F4165" s="34">
        <v>5219</v>
      </c>
      <c r="G4165" s="34">
        <v>9654</v>
      </c>
      <c r="H4165" s="180">
        <v>8421</v>
      </c>
      <c r="I4165" s="34"/>
      <c r="J4165" s="34"/>
      <c r="K4165" s="182"/>
      <c r="L4165" s="182"/>
      <c r="M4165" s="182"/>
      <c r="N4165" s="182"/>
    </row>
    <row r="4166" spans="1:14" ht="15.75" customHeight="1" x14ac:dyDescent="0.3">
      <c r="A4166" s="34">
        <v>4239</v>
      </c>
      <c r="B4166" s="34">
        <v>269</v>
      </c>
      <c r="C4166" s="34" t="s">
        <v>655</v>
      </c>
      <c r="D4166" s="34">
        <v>15</v>
      </c>
      <c r="E4166" s="179">
        <v>43599</v>
      </c>
      <c r="F4166" s="34">
        <v>5241</v>
      </c>
      <c r="G4166" s="34">
        <v>7333</v>
      </c>
      <c r="H4166" s="180">
        <v>6688</v>
      </c>
      <c r="I4166" s="34"/>
      <c r="J4166" s="34" t="s">
        <v>374</v>
      </c>
      <c r="K4166" s="182"/>
      <c r="L4166" s="182"/>
      <c r="M4166" s="182"/>
      <c r="N4166" s="182"/>
    </row>
    <row r="4167" spans="1:14" ht="15.75" customHeight="1" x14ac:dyDescent="0.3">
      <c r="A4167" s="34">
        <v>4240</v>
      </c>
      <c r="B4167" s="34">
        <v>270</v>
      </c>
      <c r="C4167" s="34" t="s">
        <v>655</v>
      </c>
      <c r="D4167" s="34">
        <v>15</v>
      </c>
      <c r="E4167" s="179">
        <v>43599</v>
      </c>
      <c r="F4167" s="34">
        <v>5254</v>
      </c>
      <c r="G4167" s="34">
        <v>7436</v>
      </c>
      <c r="H4167" s="180">
        <v>6854</v>
      </c>
      <c r="I4167" s="34"/>
      <c r="J4167" s="34"/>
      <c r="K4167" s="182"/>
      <c r="L4167" s="182"/>
      <c r="M4167" s="182"/>
      <c r="N4167" s="182"/>
    </row>
    <row r="4168" spans="1:14" ht="15.75" customHeight="1" x14ac:dyDescent="0.3">
      <c r="A4168" s="34">
        <v>4241</v>
      </c>
      <c r="B4168" s="34">
        <v>271</v>
      </c>
      <c r="C4168" s="34" t="s">
        <v>662</v>
      </c>
      <c r="D4168" s="34">
        <v>15</v>
      </c>
      <c r="E4168" s="179">
        <v>43599</v>
      </c>
      <c r="F4168" s="34">
        <v>5224</v>
      </c>
      <c r="G4168" s="34">
        <v>8160</v>
      </c>
      <c r="H4168" s="180">
        <v>7649</v>
      </c>
      <c r="I4168" s="34"/>
      <c r="J4168" s="34"/>
      <c r="K4168" s="182"/>
      <c r="L4168" s="182"/>
      <c r="M4168" s="182"/>
      <c r="N4168" s="182"/>
    </row>
    <row r="4169" spans="1:14" ht="15.75" customHeight="1" x14ac:dyDescent="0.3">
      <c r="A4169" s="34">
        <v>4242</v>
      </c>
      <c r="B4169" s="34">
        <v>272</v>
      </c>
      <c r="C4169" s="34" t="s">
        <v>662</v>
      </c>
      <c r="D4169" s="34">
        <v>15</v>
      </c>
      <c r="E4169" s="179">
        <v>43599</v>
      </c>
      <c r="F4169" s="34">
        <v>5257</v>
      </c>
      <c r="G4169" s="34">
        <v>8011</v>
      </c>
      <c r="H4169" s="180">
        <v>7550</v>
      </c>
      <c r="I4169" s="34"/>
      <c r="J4169" s="34"/>
      <c r="K4169" s="182"/>
      <c r="L4169" s="182"/>
      <c r="M4169" s="182"/>
      <c r="N4169" s="182"/>
    </row>
    <row r="4170" spans="1:14" ht="15.75" customHeight="1" x14ac:dyDescent="0.3">
      <c r="A4170" s="34">
        <v>4243</v>
      </c>
      <c r="B4170" s="34">
        <v>273</v>
      </c>
      <c r="C4170" s="34" t="s">
        <v>663</v>
      </c>
      <c r="D4170" s="34">
        <v>15</v>
      </c>
      <c r="E4170" s="179">
        <v>43599</v>
      </c>
      <c r="F4170" s="34">
        <v>5242</v>
      </c>
      <c r="G4170" s="34">
        <v>8179</v>
      </c>
      <c r="H4170" s="180">
        <v>7584</v>
      </c>
      <c r="I4170" s="34"/>
      <c r="J4170" s="34"/>
      <c r="K4170" s="182"/>
      <c r="L4170" s="182"/>
      <c r="M4170" s="182"/>
      <c r="N4170" s="182"/>
    </row>
    <row r="4171" spans="1:14" ht="15.75" customHeight="1" x14ac:dyDescent="0.3">
      <c r="A4171" s="34">
        <v>4244</v>
      </c>
      <c r="B4171" s="34">
        <v>274</v>
      </c>
      <c r="C4171" s="34" t="s">
        <v>663</v>
      </c>
      <c r="D4171" s="34">
        <v>15</v>
      </c>
      <c r="E4171" s="179">
        <v>43599</v>
      </c>
      <c r="F4171" s="34">
        <v>5233</v>
      </c>
      <c r="G4171" s="34">
        <v>8107</v>
      </c>
      <c r="H4171" s="180">
        <v>7532</v>
      </c>
      <c r="I4171" s="34"/>
      <c r="J4171" s="34"/>
      <c r="K4171" s="182"/>
      <c r="L4171" s="182"/>
      <c r="M4171" s="182"/>
      <c r="N4171" s="182"/>
    </row>
    <row r="4172" spans="1:14" ht="15.75" customHeight="1" x14ac:dyDescent="0.3">
      <c r="A4172" s="34">
        <v>4245</v>
      </c>
      <c r="B4172" s="34">
        <v>275</v>
      </c>
      <c r="C4172" s="34" t="s">
        <v>664</v>
      </c>
      <c r="D4172" s="34">
        <v>15</v>
      </c>
      <c r="E4172" s="179">
        <v>43599</v>
      </c>
      <c r="F4172" s="34">
        <v>5274</v>
      </c>
      <c r="G4172" s="34">
        <v>8544</v>
      </c>
      <c r="H4172" s="180">
        <v>8033</v>
      </c>
      <c r="I4172" s="34"/>
      <c r="J4172" s="34"/>
      <c r="K4172" s="182"/>
      <c r="L4172" s="182"/>
      <c r="M4172" s="182"/>
      <c r="N4172" s="182"/>
    </row>
    <row r="4173" spans="1:14" ht="15.75" customHeight="1" x14ac:dyDescent="0.3">
      <c r="A4173" s="34">
        <v>4246</v>
      </c>
      <c r="B4173" s="34">
        <v>276</v>
      </c>
      <c r="C4173" s="34" t="s">
        <v>664</v>
      </c>
      <c r="D4173" s="34">
        <v>15</v>
      </c>
      <c r="E4173" s="179">
        <v>43599</v>
      </c>
      <c r="F4173" s="34">
        <v>5217</v>
      </c>
      <c r="G4173" s="34">
        <v>8429</v>
      </c>
      <c r="H4173" s="180">
        <v>7921</v>
      </c>
      <c r="I4173" s="34"/>
      <c r="J4173" s="34"/>
      <c r="K4173" s="182"/>
      <c r="L4173" s="182"/>
      <c r="M4173" s="182"/>
      <c r="N4173" s="182"/>
    </row>
    <row r="4174" spans="1:14" ht="15.75" customHeight="1" x14ac:dyDescent="0.3">
      <c r="A4174" s="34">
        <v>4247</v>
      </c>
      <c r="B4174" s="34">
        <v>277</v>
      </c>
      <c r="C4174" s="34" t="s">
        <v>666</v>
      </c>
      <c r="D4174" s="34">
        <v>15</v>
      </c>
      <c r="E4174" s="179">
        <v>43599</v>
      </c>
      <c r="F4174" s="34">
        <v>5252</v>
      </c>
      <c r="G4174" s="34">
        <v>7307</v>
      </c>
      <c r="H4174" s="180">
        <v>6860</v>
      </c>
      <c r="I4174" s="34"/>
      <c r="J4174" s="34"/>
      <c r="K4174" s="182"/>
      <c r="L4174" s="182"/>
      <c r="M4174" s="182"/>
      <c r="N4174" s="182"/>
    </row>
    <row r="4175" spans="1:14" ht="15.75" customHeight="1" x14ac:dyDescent="0.3">
      <c r="A4175" s="34">
        <v>4248</v>
      </c>
      <c r="B4175" s="34">
        <v>278</v>
      </c>
      <c r="C4175" s="34" t="s">
        <v>666</v>
      </c>
      <c r="D4175" s="34">
        <v>15</v>
      </c>
      <c r="E4175" s="179">
        <v>43599</v>
      </c>
      <c r="F4175" s="34">
        <v>5256</v>
      </c>
      <c r="G4175" s="34">
        <v>7474</v>
      </c>
      <c r="H4175" s="180">
        <v>6983</v>
      </c>
      <c r="I4175" s="34"/>
      <c r="J4175" s="34"/>
      <c r="K4175" s="182"/>
      <c r="L4175" s="182"/>
      <c r="M4175" s="182"/>
      <c r="N4175" s="182"/>
    </row>
    <row r="4176" spans="1:14" ht="15.75" customHeight="1" x14ac:dyDescent="0.3">
      <c r="A4176" s="34">
        <v>4249</v>
      </c>
      <c r="B4176" s="34">
        <v>279</v>
      </c>
      <c r="C4176" s="34" t="s">
        <v>667</v>
      </c>
      <c r="D4176" s="34">
        <v>15</v>
      </c>
      <c r="E4176" s="179">
        <v>43599</v>
      </c>
      <c r="F4176" s="34">
        <v>5269</v>
      </c>
      <c r="G4176" s="34">
        <v>7715</v>
      </c>
      <c r="H4176" s="180">
        <v>7230</v>
      </c>
      <c r="I4176" s="34"/>
      <c r="J4176" s="34"/>
      <c r="K4176" s="182"/>
      <c r="L4176" s="182"/>
      <c r="M4176" s="182"/>
      <c r="N4176" s="182"/>
    </row>
    <row r="4177" spans="1:14" ht="15.75" customHeight="1" x14ac:dyDescent="0.3">
      <c r="A4177" s="34">
        <v>4250</v>
      </c>
      <c r="B4177" s="34">
        <v>280</v>
      </c>
      <c r="C4177" s="34" t="s">
        <v>667</v>
      </c>
      <c r="D4177" s="34">
        <v>15</v>
      </c>
      <c r="E4177" s="179">
        <v>43599</v>
      </c>
      <c r="F4177" s="34">
        <v>5260</v>
      </c>
      <c r="G4177" s="34">
        <v>7692</v>
      </c>
      <c r="H4177" s="180">
        <v>7222</v>
      </c>
      <c r="I4177" s="34"/>
      <c r="J4177" s="34"/>
      <c r="K4177" s="182"/>
      <c r="L4177" s="182"/>
      <c r="M4177" s="182"/>
      <c r="N4177" s="182"/>
    </row>
    <row r="4178" spans="1:14" ht="15.75" customHeight="1" x14ac:dyDescent="0.3">
      <c r="A4178" s="34">
        <v>4251</v>
      </c>
      <c r="B4178" s="34">
        <v>281</v>
      </c>
      <c r="C4178" s="34" t="s">
        <v>668</v>
      </c>
      <c r="D4178" s="34">
        <v>15</v>
      </c>
      <c r="E4178" s="179">
        <v>43599</v>
      </c>
      <c r="F4178" s="34">
        <v>5275</v>
      </c>
      <c r="G4178" s="34">
        <v>6857</v>
      </c>
      <c r="H4178" s="180">
        <v>6601</v>
      </c>
      <c r="I4178" s="34"/>
      <c r="J4178" s="34"/>
      <c r="K4178" s="182"/>
      <c r="L4178" s="182"/>
      <c r="M4178" s="182"/>
      <c r="N4178" s="182"/>
    </row>
    <row r="4179" spans="1:14" ht="15.75" customHeight="1" x14ac:dyDescent="0.3">
      <c r="A4179" s="34">
        <v>4252</v>
      </c>
      <c r="B4179" s="34">
        <v>282</v>
      </c>
      <c r="C4179" s="34" t="s">
        <v>668</v>
      </c>
      <c r="D4179" s="34">
        <v>15</v>
      </c>
      <c r="E4179" s="179">
        <v>43599</v>
      </c>
      <c r="F4179" s="34">
        <v>5225</v>
      </c>
      <c r="G4179" s="34">
        <v>6831</v>
      </c>
      <c r="H4179" s="180">
        <v>6568</v>
      </c>
      <c r="I4179" s="34"/>
      <c r="J4179" s="34"/>
      <c r="K4179" s="182"/>
      <c r="L4179" s="182"/>
      <c r="M4179" s="182"/>
      <c r="N4179" s="182"/>
    </row>
    <row r="4180" spans="1:14" ht="15.75" customHeight="1" x14ac:dyDescent="0.3">
      <c r="A4180" s="34">
        <v>4253</v>
      </c>
      <c r="B4180" s="34">
        <v>283</v>
      </c>
      <c r="C4180" s="34" t="s">
        <v>669</v>
      </c>
      <c r="D4180" s="34">
        <v>15</v>
      </c>
      <c r="E4180" s="179">
        <v>43599</v>
      </c>
      <c r="F4180" s="34">
        <v>5211</v>
      </c>
      <c r="G4180" s="34">
        <v>7165</v>
      </c>
      <c r="H4180" s="180">
        <v>6804</v>
      </c>
      <c r="I4180" s="34"/>
      <c r="J4180" s="34"/>
      <c r="K4180" s="182"/>
      <c r="L4180" s="182"/>
      <c r="M4180" s="182"/>
      <c r="N4180" s="182"/>
    </row>
    <row r="4181" spans="1:14" ht="15.75" customHeight="1" x14ac:dyDescent="0.3">
      <c r="A4181" s="34">
        <v>4254</v>
      </c>
      <c r="B4181" s="34">
        <v>284</v>
      </c>
      <c r="C4181" s="34" t="s">
        <v>669</v>
      </c>
      <c r="D4181" s="34">
        <v>15</v>
      </c>
      <c r="E4181" s="179">
        <v>43599</v>
      </c>
      <c r="F4181" s="34">
        <v>5269</v>
      </c>
      <c r="G4181" s="34">
        <v>7168</v>
      </c>
      <c r="H4181" s="180">
        <v>6802</v>
      </c>
      <c r="I4181" s="34"/>
      <c r="J4181" s="34"/>
      <c r="K4181" s="182"/>
      <c r="L4181" s="182"/>
      <c r="M4181" s="182"/>
      <c r="N4181" s="182"/>
    </row>
    <row r="4182" spans="1:14" ht="15.75" customHeight="1" x14ac:dyDescent="0.3">
      <c r="A4182" s="34">
        <v>4255</v>
      </c>
      <c r="B4182" s="34">
        <v>285</v>
      </c>
      <c r="C4182" s="34" t="s">
        <v>671</v>
      </c>
      <c r="D4182" s="34">
        <v>15</v>
      </c>
      <c r="E4182" s="179">
        <v>43599</v>
      </c>
      <c r="F4182" s="34">
        <v>5249</v>
      </c>
      <c r="G4182" s="34">
        <v>9067</v>
      </c>
      <c r="H4182" s="180">
        <v>7908</v>
      </c>
      <c r="I4182" s="34"/>
      <c r="J4182" s="34" t="s">
        <v>672</v>
      </c>
      <c r="K4182" s="182"/>
      <c r="L4182" s="182"/>
      <c r="M4182" s="182"/>
      <c r="N4182" s="182"/>
    </row>
    <row r="4183" spans="1:14" ht="15.75" customHeight="1" x14ac:dyDescent="0.3">
      <c r="A4183" s="34">
        <v>4256</v>
      </c>
      <c r="B4183" s="34">
        <v>286</v>
      </c>
      <c r="C4183" s="34" t="s">
        <v>671</v>
      </c>
      <c r="D4183" s="34">
        <v>15</v>
      </c>
      <c r="E4183" s="179">
        <v>43599</v>
      </c>
      <c r="F4183" s="34">
        <v>5236</v>
      </c>
      <c r="G4183" s="34">
        <v>4029</v>
      </c>
      <c r="H4183" s="180">
        <v>7877</v>
      </c>
      <c r="I4183" s="34"/>
      <c r="J4183" s="34"/>
      <c r="K4183" s="182"/>
      <c r="L4183" s="182"/>
      <c r="M4183" s="182"/>
      <c r="N4183" s="182"/>
    </row>
    <row r="4184" spans="1:14" ht="15.75" customHeight="1" x14ac:dyDescent="0.3">
      <c r="A4184" s="34">
        <v>4257</v>
      </c>
      <c r="B4184" s="34">
        <v>287</v>
      </c>
      <c r="C4184" s="34" t="s">
        <v>675</v>
      </c>
      <c r="D4184" s="34">
        <v>15</v>
      </c>
      <c r="E4184" s="179">
        <v>43599</v>
      </c>
      <c r="F4184" s="34">
        <v>5246</v>
      </c>
      <c r="G4184" s="34">
        <v>7106</v>
      </c>
      <c r="H4184" s="180">
        <v>6724</v>
      </c>
      <c r="I4184" s="34"/>
      <c r="J4184" s="34"/>
      <c r="K4184" s="182"/>
      <c r="L4184" s="182"/>
      <c r="M4184" s="182"/>
      <c r="N4184" s="182"/>
    </row>
    <row r="4185" spans="1:14" ht="15.75" customHeight="1" x14ac:dyDescent="0.3">
      <c r="A4185" s="34">
        <v>4258</v>
      </c>
      <c r="B4185" s="34">
        <v>288</v>
      </c>
      <c r="C4185" s="34" t="s">
        <v>675</v>
      </c>
      <c r="D4185" s="34">
        <v>15</v>
      </c>
      <c r="E4185" s="179">
        <v>43599</v>
      </c>
      <c r="F4185" s="34">
        <v>5225</v>
      </c>
      <c r="G4185" s="34">
        <v>7122</v>
      </c>
      <c r="H4185" s="180">
        <v>6732</v>
      </c>
      <c r="I4185" s="34"/>
      <c r="J4185" s="34"/>
      <c r="K4185" s="182"/>
      <c r="L4185" s="182"/>
      <c r="M4185" s="182"/>
      <c r="N4185" s="182"/>
    </row>
    <row r="4186" spans="1:14" ht="15.75" customHeight="1" x14ac:dyDescent="0.3">
      <c r="A4186" s="34">
        <v>4259</v>
      </c>
      <c r="B4186" s="34">
        <v>289</v>
      </c>
      <c r="C4186" s="34" t="s">
        <v>683</v>
      </c>
      <c r="D4186" s="34">
        <v>15</v>
      </c>
      <c r="E4186" s="179">
        <v>43599</v>
      </c>
      <c r="F4186" s="34">
        <v>5296</v>
      </c>
      <c r="G4186" s="34">
        <v>6899</v>
      </c>
      <c r="H4186" s="180">
        <v>6487</v>
      </c>
      <c r="I4186" s="34"/>
      <c r="J4186" s="34"/>
      <c r="K4186" s="182"/>
      <c r="L4186" s="182"/>
      <c r="M4186" s="182"/>
      <c r="N4186" s="182"/>
    </row>
    <row r="4187" spans="1:14" ht="15.75" customHeight="1" x14ac:dyDescent="0.3">
      <c r="A4187" s="34">
        <v>4260</v>
      </c>
      <c r="B4187" s="34">
        <v>290</v>
      </c>
      <c r="C4187" s="34" t="s">
        <v>683</v>
      </c>
      <c r="D4187" s="34">
        <v>15</v>
      </c>
      <c r="E4187" s="179">
        <v>43599</v>
      </c>
      <c r="F4187" s="34">
        <v>5255</v>
      </c>
      <c r="G4187" s="34">
        <v>6487</v>
      </c>
      <c r="H4187" s="180">
        <v>6535</v>
      </c>
      <c r="I4187" s="34"/>
      <c r="J4187" s="34"/>
      <c r="K4187" s="182"/>
      <c r="L4187" s="182"/>
      <c r="M4187" s="182"/>
      <c r="N4187" s="182"/>
    </row>
    <row r="4188" spans="1:14" ht="15.75" customHeight="1" x14ac:dyDescent="0.3">
      <c r="A4188" s="34">
        <v>4261</v>
      </c>
      <c r="B4188" s="34">
        <v>291</v>
      </c>
      <c r="C4188" s="34" t="s">
        <v>684</v>
      </c>
      <c r="D4188" s="34">
        <v>15</v>
      </c>
      <c r="E4188" s="179">
        <v>43599</v>
      </c>
      <c r="F4188" s="34">
        <v>5259</v>
      </c>
      <c r="G4188" s="34">
        <v>8139</v>
      </c>
      <c r="H4188" s="180">
        <v>7286</v>
      </c>
      <c r="I4188" s="34"/>
      <c r="J4188" s="34"/>
      <c r="K4188" s="182"/>
      <c r="L4188" s="182"/>
      <c r="M4188" s="182"/>
      <c r="N4188" s="182"/>
    </row>
    <row r="4189" spans="1:14" ht="15.75" customHeight="1" x14ac:dyDescent="0.3">
      <c r="A4189" s="34">
        <v>4262</v>
      </c>
      <c r="B4189" s="34">
        <v>292</v>
      </c>
      <c r="C4189" s="34" t="s">
        <v>684</v>
      </c>
      <c r="D4189" s="34">
        <v>15</v>
      </c>
      <c r="E4189" s="179">
        <v>43599</v>
      </c>
      <c r="F4189" s="34">
        <v>5243</v>
      </c>
      <c r="G4189" s="34">
        <v>8142</v>
      </c>
      <c r="H4189" s="180">
        <v>7512</v>
      </c>
      <c r="I4189" s="34"/>
      <c r="J4189" s="34"/>
      <c r="K4189" s="182"/>
      <c r="L4189" s="182"/>
      <c r="M4189" s="182"/>
      <c r="N4189" s="182"/>
    </row>
    <row r="4190" spans="1:14" ht="15.75" customHeight="1" x14ac:dyDescent="0.3">
      <c r="A4190" s="34">
        <v>4263</v>
      </c>
      <c r="B4190" s="34">
        <v>293</v>
      </c>
      <c r="C4190" s="34" t="s">
        <v>690</v>
      </c>
      <c r="D4190" s="34">
        <v>15</v>
      </c>
      <c r="E4190" s="179">
        <v>43599</v>
      </c>
      <c r="F4190" s="34">
        <v>5203</v>
      </c>
      <c r="G4190" s="34">
        <v>7382</v>
      </c>
      <c r="H4190" s="180">
        <v>6933</v>
      </c>
      <c r="I4190" s="34"/>
      <c r="J4190" s="34"/>
      <c r="K4190" s="182"/>
      <c r="L4190" s="182"/>
      <c r="M4190" s="182"/>
      <c r="N4190" s="182"/>
    </row>
    <row r="4191" spans="1:14" ht="15.75" customHeight="1" x14ac:dyDescent="0.3">
      <c r="A4191" s="34">
        <v>4264</v>
      </c>
      <c r="B4191" s="34">
        <v>294</v>
      </c>
      <c r="C4191" s="34" t="s">
        <v>690</v>
      </c>
      <c r="D4191" s="34">
        <v>15</v>
      </c>
      <c r="E4191" s="179">
        <v>43599</v>
      </c>
      <c r="F4191" s="34">
        <v>5223</v>
      </c>
      <c r="G4191" s="34">
        <v>7450</v>
      </c>
      <c r="H4191" s="180">
        <v>6998</v>
      </c>
      <c r="I4191" s="34"/>
      <c r="J4191" s="34"/>
      <c r="K4191" s="182"/>
      <c r="L4191" s="182"/>
      <c r="M4191" s="182"/>
      <c r="N4191" s="182"/>
    </row>
    <row r="4192" spans="1:14" ht="15.75" customHeight="1" x14ac:dyDescent="0.3">
      <c r="A4192" s="34">
        <v>4265</v>
      </c>
      <c r="B4192" s="34">
        <v>295</v>
      </c>
      <c r="C4192" s="34" t="s">
        <v>697</v>
      </c>
      <c r="D4192" s="34">
        <v>15</v>
      </c>
      <c r="E4192" s="179">
        <v>43599</v>
      </c>
      <c r="F4192" s="34">
        <v>5221</v>
      </c>
      <c r="G4192" s="34">
        <v>8092</v>
      </c>
      <c r="H4192" s="180">
        <v>7438</v>
      </c>
      <c r="I4192" s="34"/>
      <c r="J4192" s="34"/>
      <c r="K4192" s="182"/>
      <c r="L4192" s="182"/>
      <c r="M4192" s="182"/>
      <c r="N4192" s="182"/>
    </row>
    <row r="4193" spans="1:14" ht="15.75" customHeight="1" x14ac:dyDescent="0.3">
      <c r="A4193" s="34">
        <v>4266</v>
      </c>
      <c r="B4193" s="34">
        <v>296</v>
      </c>
      <c r="C4193" s="34" t="s">
        <v>697</v>
      </c>
      <c r="D4193" s="34">
        <v>15</v>
      </c>
      <c r="E4193" s="179">
        <v>43599</v>
      </c>
      <c r="F4193" s="34">
        <v>5271</v>
      </c>
      <c r="G4193" s="34">
        <v>8130</v>
      </c>
      <c r="H4193" s="180">
        <v>7488</v>
      </c>
      <c r="I4193" s="34"/>
      <c r="J4193" s="34"/>
      <c r="K4193" s="182"/>
      <c r="L4193" s="182"/>
      <c r="M4193" s="182"/>
      <c r="N4193" s="182"/>
    </row>
    <row r="4194" spans="1:14" ht="15.75" customHeight="1" x14ac:dyDescent="0.3">
      <c r="A4194" s="34">
        <v>4267</v>
      </c>
      <c r="B4194" s="34">
        <v>297</v>
      </c>
      <c r="C4194" s="34" t="s">
        <v>698</v>
      </c>
      <c r="D4194" s="34">
        <v>15</v>
      </c>
      <c r="E4194" s="179">
        <v>43599</v>
      </c>
      <c r="F4194" s="34">
        <v>5213</v>
      </c>
      <c r="G4194" s="34">
        <v>7524</v>
      </c>
      <c r="H4194" s="180">
        <v>7031</v>
      </c>
      <c r="I4194" s="34"/>
      <c r="J4194" s="34"/>
      <c r="K4194" s="182"/>
      <c r="L4194" s="182"/>
      <c r="M4194" s="182"/>
      <c r="N4194" s="182"/>
    </row>
    <row r="4195" spans="1:14" ht="15.75" customHeight="1" x14ac:dyDescent="0.3">
      <c r="A4195" s="34">
        <v>4268</v>
      </c>
      <c r="B4195" s="34">
        <v>298</v>
      </c>
      <c r="C4195" s="34" t="s">
        <v>698</v>
      </c>
      <c r="D4195" s="34">
        <v>15</v>
      </c>
      <c r="E4195" s="179">
        <v>43599</v>
      </c>
      <c r="F4195" s="34">
        <v>5210</v>
      </c>
      <c r="G4195" s="34">
        <v>7880</v>
      </c>
      <c r="H4195" s="180">
        <v>7574</v>
      </c>
      <c r="I4195" s="34"/>
      <c r="J4195" s="34"/>
      <c r="K4195" s="182"/>
      <c r="L4195" s="182"/>
      <c r="M4195" s="182"/>
      <c r="N4195" s="182"/>
    </row>
    <row r="4196" spans="1:14" ht="15.75" customHeight="1" x14ac:dyDescent="0.3">
      <c r="A4196" s="34">
        <v>4269</v>
      </c>
      <c r="B4196" s="34">
        <v>299</v>
      </c>
      <c r="C4196" s="34" t="s">
        <v>699</v>
      </c>
      <c r="D4196" s="34">
        <v>15</v>
      </c>
      <c r="E4196" s="179">
        <v>43599</v>
      </c>
      <c r="F4196" s="34">
        <v>5236</v>
      </c>
      <c r="G4196" s="34">
        <v>9200</v>
      </c>
      <c r="H4196" s="180">
        <v>8224</v>
      </c>
      <c r="I4196" s="34"/>
      <c r="J4196" s="34"/>
      <c r="K4196" s="182"/>
      <c r="L4196" s="182"/>
      <c r="M4196" s="182"/>
      <c r="N4196" s="182"/>
    </row>
    <row r="4197" spans="1:14" ht="15.75" customHeight="1" x14ac:dyDescent="0.3">
      <c r="A4197" s="34">
        <v>4270</v>
      </c>
      <c r="B4197" s="34">
        <v>300</v>
      </c>
      <c r="C4197" s="34" t="s">
        <v>699</v>
      </c>
      <c r="D4197" s="34">
        <v>15</v>
      </c>
      <c r="E4197" s="179">
        <v>43599</v>
      </c>
      <c r="F4197" s="34">
        <v>5223</v>
      </c>
      <c r="G4197" s="34">
        <v>8801</v>
      </c>
      <c r="H4197" s="180">
        <v>7954</v>
      </c>
      <c r="I4197" s="34"/>
      <c r="J4197" s="34"/>
      <c r="K4197" s="182"/>
      <c r="L4197" s="182"/>
      <c r="M4197" s="182"/>
      <c r="N4197" s="182"/>
    </row>
    <row r="4198" spans="1:14" ht="15.75" customHeight="1" x14ac:dyDescent="0.3">
      <c r="A4198" s="34">
        <v>4271</v>
      </c>
      <c r="B4198" s="34">
        <v>301</v>
      </c>
      <c r="C4198" s="34" t="s">
        <v>701</v>
      </c>
      <c r="D4198" s="34">
        <v>15</v>
      </c>
      <c r="E4198" s="179">
        <v>43599</v>
      </c>
      <c r="F4198" s="34">
        <v>5241</v>
      </c>
      <c r="G4198" s="34">
        <v>8120</v>
      </c>
      <c r="H4198" s="180">
        <v>7645</v>
      </c>
      <c r="I4198" s="34"/>
      <c r="J4198" s="34"/>
      <c r="K4198" s="182"/>
      <c r="L4198" s="182"/>
      <c r="M4198" s="182"/>
      <c r="N4198" s="182"/>
    </row>
    <row r="4199" spans="1:14" ht="15.75" customHeight="1" x14ac:dyDescent="0.3">
      <c r="A4199" s="34">
        <v>4272</v>
      </c>
      <c r="B4199" s="34">
        <v>302</v>
      </c>
      <c r="C4199" s="34" t="s">
        <v>701</v>
      </c>
      <c r="D4199" s="34">
        <v>15</v>
      </c>
      <c r="E4199" s="179">
        <v>43599</v>
      </c>
      <c r="F4199" s="34">
        <v>5225</v>
      </c>
      <c r="G4199" s="34">
        <v>8873</v>
      </c>
      <c r="H4199" s="180">
        <v>8185</v>
      </c>
      <c r="I4199" s="34"/>
      <c r="J4199" s="34"/>
      <c r="K4199" s="182"/>
      <c r="L4199" s="182"/>
      <c r="M4199" s="182"/>
      <c r="N4199" s="182"/>
    </row>
    <row r="4200" spans="1:14" ht="15.75" customHeight="1" x14ac:dyDescent="0.3">
      <c r="A4200" s="34">
        <v>4273</v>
      </c>
      <c r="B4200" s="34">
        <v>303</v>
      </c>
      <c r="C4200" s="34" t="s">
        <v>704</v>
      </c>
      <c r="D4200" s="34">
        <v>15</v>
      </c>
      <c r="E4200" s="179">
        <v>43599</v>
      </c>
      <c r="F4200" s="34">
        <v>5303</v>
      </c>
      <c r="G4200" s="34">
        <v>6931</v>
      </c>
      <c r="H4200" s="180">
        <v>6641</v>
      </c>
      <c r="I4200" s="34"/>
      <c r="J4200" s="34" t="s">
        <v>13</v>
      </c>
      <c r="K4200" s="182"/>
      <c r="L4200" s="182"/>
      <c r="M4200" s="182"/>
      <c r="N4200" s="182"/>
    </row>
    <row r="4201" spans="1:14" ht="15.75" customHeight="1" x14ac:dyDescent="0.3">
      <c r="A4201" s="34">
        <v>4274</v>
      </c>
      <c r="B4201" s="34">
        <v>304</v>
      </c>
      <c r="C4201" s="34" t="s">
        <v>704</v>
      </c>
      <c r="D4201" s="34">
        <v>15</v>
      </c>
      <c r="E4201" s="179">
        <v>43599</v>
      </c>
      <c r="F4201" s="34">
        <v>5212</v>
      </c>
      <c r="G4201" s="34">
        <v>6947</v>
      </c>
      <c r="H4201" s="180">
        <v>6634</v>
      </c>
      <c r="I4201" s="34"/>
      <c r="J4201" s="34"/>
      <c r="K4201" s="182"/>
      <c r="L4201" s="182"/>
      <c r="M4201" s="182"/>
      <c r="N4201" s="182"/>
    </row>
    <row r="4202" spans="1:14" ht="15.75" customHeight="1" x14ac:dyDescent="0.3">
      <c r="A4202" s="34">
        <v>4275</v>
      </c>
      <c r="B4202" s="34">
        <v>305</v>
      </c>
      <c r="C4202" s="34" t="s">
        <v>710</v>
      </c>
      <c r="D4202" s="34">
        <v>15</v>
      </c>
      <c r="E4202" s="179">
        <v>43599</v>
      </c>
      <c r="F4202" s="34">
        <v>5301</v>
      </c>
      <c r="G4202" s="34">
        <v>8127</v>
      </c>
      <c r="H4202" s="180">
        <v>7545</v>
      </c>
      <c r="I4202" s="34"/>
      <c r="J4202" s="34"/>
      <c r="K4202" s="182"/>
      <c r="L4202" s="182"/>
      <c r="M4202" s="182"/>
      <c r="N4202" s="182"/>
    </row>
    <row r="4203" spans="1:14" ht="15.75" customHeight="1" x14ac:dyDescent="0.3">
      <c r="A4203" s="34">
        <v>4276</v>
      </c>
      <c r="B4203" s="34">
        <v>306</v>
      </c>
      <c r="C4203" s="34" t="s">
        <v>710</v>
      </c>
      <c r="D4203" s="34">
        <v>15</v>
      </c>
      <c r="E4203" s="179">
        <v>43599</v>
      </c>
      <c r="F4203" s="34">
        <v>5254</v>
      </c>
      <c r="G4203" s="34">
        <v>8030</v>
      </c>
      <c r="H4203" s="180">
        <v>7454</v>
      </c>
      <c r="I4203" s="34"/>
      <c r="J4203" s="34"/>
      <c r="K4203" s="182"/>
      <c r="L4203" s="182"/>
      <c r="M4203" s="182"/>
      <c r="N4203" s="182"/>
    </row>
    <row r="4204" spans="1:14" ht="15.75" customHeight="1" x14ac:dyDescent="0.3">
      <c r="A4204" s="34">
        <v>4277</v>
      </c>
      <c r="B4204" s="34">
        <v>307</v>
      </c>
      <c r="C4204" s="34" t="s">
        <v>711</v>
      </c>
      <c r="D4204" s="34">
        <v>15</v>
      </c>
      <c r="E4204" s="179">
        <v>43599</v>
      </c>
      <c r="F4204" s="34">
        <v>5223</v>
      </c>
      <c r="G4204" s="34">
        <v>8605</v>
      </c>
      <c r="H4204" s="180">
        <v>7865</v>
      </c>
      <c r="I4204" s="34"/>
      <c r="J4204" s="34" t="s">
        <v>13</v>
      </c>
      <c r="K4204" s="182"/>
      <c r="L4204" s="182"/>
      <c r="M4204" s="182"/>
      <c r="N4204" s="182"/>
    </row>
    <row r="4205" spans="1:14" ht="15.75" customHeight="1" x14ac:dyDescent="0.3">
      <c r="A4205" s="34">
        <v>4278</v>
      </c>
      <c r="B4205" s="34">
        <v>308</v>
      </c>
      <c r="C4205" s="34" t="s">
        <v>711</v>
      </c>
      <c r="D4205" s="34">
        <v>15</v>
      </c>
      <c r="E4205" s="179">
        <v>43599</v>
      </c>
      <c r="F4205" s="34">
        <v>5201</v>
      </c>
      <c r="G4205" s="34">
        <v>8777</v>
      </c>
      <c r="H4205" s="180">
        <v>7970</v>
      </c>
      <c r="I4205" s="34"/>
      <c r="J4205" s="34"/>
      <c r="K4205" s="182"/>
      <c r="L4205" s="182"/>
      <c r="M4205" s="182"/>
      <c r="N4205" s="182"/>
    </row>
    <row r="4206" spans="1:14" ht="15.75" customHeight="1" x14ac:dyDescent="0.3">
      <c r="A4206" s="34">
        <v>4279</v>
      </c>
      <c r="B4206" s="34">
        <v>309</v>
      </c>
      <c r="C4206" s="34" t="s">
        <v>714</v>
      </c>
      <c r="D4206" s="34">
        <v>15</v>
      </c>
      <c r="E4206" s="179">
        <v>43599</v>
      </c>
      <c r="F4206" s="34">
        <v>5237</v>
      </c>
      <c r="G4206" s="34">
        <v>8628</v>
      </c>
      <c r="H4206" s="180">
        <v>7625</v>
      </c>
      <c r="I4206" s="34"/>
      <c r="J4206" s="34"/>
      <c r="K4206" s="182"/>
      <c r="L4206" s="182"/>
      <c r="M4206" s="182"/>
      <c r="N4206" s="182"/>
    </row>
    <row r="4207" spans="1:14" ht="15.75" customHeight="1" x14ac:dyDescent="0.3">
      <c r="A4207" s="34">
        <v>4280</v>
      </c>
      <c r="B4207" s="34">
        <v>310</v>
      </c>
      <c r="C4207" s="34" t="s">
        <v>714</v>
      </c>
      <c r="D4207" s="34">
        <v>15</v>
      </c>
      <c r="E4207" s="179">
        <v>43599</v>
      </c>
      <c r="F4207" s="34">
        <v>5231</v>
      </c>
      <c r="G4207" s="34">
        <v>8750</v>
      </c>
      <c r="H4207" s="180">
        <v>7730</v>
      </c>
      <c r="I4207" s="34"/>
      <c r="J4207" s="34"/>
      <c r="K4207" s="182"/>
      <c r="L4207" s="182"/>
      <c r="M4207" s="182"/>
      <c r="N4207" s="182"/>
    </row>
    <row r="4208" spans="1:14" ht="15.75" customHeight="1" x14ac:dyDescent="0.3">
      <c r="A4208" s="34">
        <v>4281</v>
      </c>
      <c r="B4208" s="34">
        <v>311</v>
      </c>
      <c r="C4208" s="34" t="s">
        <v>718</v>
      </c>
      <c r="D4208" s="34">
        <v>15</v>
      </c>
      <c r="E4208" s="179">
        <v>43599</v>
      </c>
      <c r="F4208" s="34">
        <v>5222</v>
      </c>
      <c r="G4208" s="34">
        <v>8440</v>
      </c>
      <c r="H4208" s="180">
        <v>7636</v>
      </c>
      <c r="I4208" s="34"/>
      <c r="J4208" s="34"/>
      <c r="K4208" s="182"/>
      <c r="L4208" s="182"/>
      <c r="M4208" s="182"/>
      <c r="N4208" s="182"/>
    </row>
    <row r="4209" spans="1:14" ht="15.75" customHeight="1" x14ac:dyDescent="0.3">
      <c r="A4209" s="34">
        <v>4282</v>
      </c>
      <c r="B4209" s="34">
        <v>312</v>
      </c>
      <c r="C4209" s="34" t="s">
        <v>718</v>
      </c>
      <c r="D4209" s="34">
        <v>15</v>
      </c>
      <c r="E4209" s="179">
        <v>43599</v>
      </c>
      <c r="F4209" s="34">
        <v>5239</v>
      </c>
      <c r="G4209" s="34">
        <v>8559</v>
      </c>
      <c r="H4209" s="180">
        <v>7780</v>
      </c>
      <c r="I4209" s="34"/>
      <c r="J4209" s="34"/>
      <c r="K4209" s="182"/>
      <c r="L4209" s="182"/>
      <c r="M4209" s="182"/>
      <c r="N4209" s="182"/>
    </row>
    <row r="4210" spans="1:14" ht="15.75" customHeight="1" x14ac:dyDescent="0.3">
      <c r="A4210" s="34">
        <v>4283</v>
      </c>
      <c r="B4210" s="34">
        <v>313</v>
      </c>
      <c r="C4210" s="34" t="s">
        <v>722</v>
      </c>
      <c r="D4210" s="34">
        <v>15</v>
      </c>
      <c r="E4210" s="179">
        <v>43599</v>
      </c>
      <c r="F4210" s="34">
        <v>5188</v>
      </c>
      <c r="G4210" s="34">
        <v>8029</v>
      </c>
      <c r="H4210" s="180">
        <v>7476</v>
      </c>
      <c r="I4210" s="34"/>
      <c r="J4210" s="34"/>
      <c r="K4210" s="182"/>
      <c r="L4210" s="182"/>
      <c r="M4210" s="182"/>
      <c r="N4210" s="182"/>
    </row>
    <row r="4211" spans="1:14" ht="15.75" customHeight="1" x14ac:dyDescent="0.3">
      <c r="A4211" s="34">
        <v>4284</v>
      </c>
      <c r="B4211" s="34">
        <v>314</v>
      </c>
      <c r="C4211" s="34" t="s">
        <v>722</v>
      </c>
      <c r="D4211" s="34">
        <v>15</v>
      </c>
      <c r="E4211" s="179">
        <v>43599</v>
      </c>
      <c r="F4211" s="34">
        <v>5225</v>
      </c>
      <c r="G4211" s="34">
        <v>8192</v>
      </c>
      <c r="H4211" s="180">
        <v>7594</v>
      </c>
      <c r="I4211" s="34"/>
      <c r="J4211" s="34"/>
      <c r="K4211" s="182"/>
      <c r="L4211" s="182"/>
      <c r="M4211" s="182"/>
      <c r="N4211" s="182"/>
    </row>
    <row r="4212" spans="1:14" ht="15.75" customHeight="1" x14ac:dyDescent="0.3">
      <c r="A4212" s="34">
        <v>4285</v>
      </c>
      <c r="B4212" s="34">
        <v>315</v>
      </c>
      <c r="C4212" s="34" t="s">
        <v>724</v>
      </c>
      <c r="D4212" s="34">
        <v>15</v>
      </c>
      <c r="E4212" s="179">
        <v>43599</v>
      </c>
      <c r="F4212" s="34">
        <v>5198</v>
      </c>
      <c r="G4212" s="34">
        <v>8043</v>
      </c>
      <c r="H4212" s="180">
        <v>7201</v>
      </c>
      <c r="I4212" s="34"/>
      <c r="J4212" s="34" t="s">
        <v>378</v>
      </c>
      <c r="K4212" s="182"/>
      <c r="L4212" s="182"/>
      <c r="M4212" s="182"/>
      <c r="N4212" s="182"/>
    </row>
    <row r="4213" spans="1:14" ht="15.75" customHeight="1" x14ac:dyDescent="0.3">
      <c r="A4213" s="34">
        <v>4286</v>
      </c>
      <c r="B4213" s="34">
        <v>316</v>
      </c>
      <c r="C4213" s="34" t="s">
        <v>724</v>
      </c>
      <c r="D4213" s="34">
        <v>15</v>
      </c>
      <c r="E4213" s="179">
        <v>43599</v>
      </c>
      <c r="F4213" s="34">
        <v>5239</v>
      </c>
      <c r="G4213" s="34">
        <v>8279</v>
      </c>
      <c r="H4213" s="180">
        <v>7363</v>
      </c>
      <c r="I4213" s="34"/>
      <c r="J4213" s="34"/>
      <c r="K4213" s="182"/>
      <c r="L4213" s="182"/>
      <c r="M4213" s="182"/>
      <c r="N4213" s="182"/>
    </row>
    <row r="4214" spans="1:14" ht="15.75" customHeight="1" x14ac:dyDescent="0.3">
      <c r="A4214" s="34">
        <v>4287</v>
      </c>
      <c r="B4214" s="34">
        <v>317</v>
      </c>
      <c r="C4214" s="34" t="s">
        <v>731</v>
      </c>
      <c r="D4214" s="34">
        <v>15</v>
      </c>
      <c r="E4214" s="179">
        <v>43599</v>
      </c>
      <c r="F4214" s="34">
        <v>5209</v>
      </c>
      <c r="G4214" s="34">
        <v>7282</v>
      </c>
      <c r="H4214" s="180">
        <v>6734</v>
      </c>
      <c r="I4214" s="34"/>
      <c r="J4214" s="34"/>
      <c r="K4214" s="182"/>
      <c r="L4214" s="182"/>
      <c r="M4214" s="182"/>
      <c r="N4214" s="182"/>
    </row>
    <row r="4215" spans="1:14" ht="15.75" customHeight="1" x14ac:dyDescent="0.3">
      <c r="A4215" s="34">
        <v>4288</v>
      </c>
      <c r="B4215" s="34">
        <v>318</v>
      </c>
      <c r="C4215" s="34" t="s">
        <v>731</v>
      </c>
      <c r="D4215" s="34">
        <v>15</v>
      </c>
      <c r="E4215" s="179">
        <v>43599</v>
      </c>
      <c r="F4215" s="34">
        <v>5240</v>
      </c>
      <c r="G4215" s="34">
        <v>7363</v>
      </c>
      <c r="H4215" s="180">
        <v>6828</v>
      </c>
      <c r="I4215" s="34"/>
      <c r="J4215" s="34"/>
      <c r="K4215" s="182"/>
      <c r="L4215" s="182"/>
      <c r="M4215" s="182"/>
      <c r="N4215" s="182"/>
    </row>
    <row r="4216" spans="1:14" ht="15.75" customHeight="1" x14ac:dyDescent="0.3">
      <c r="A4216" s="34">
        <v>4289</v>
      </c>
      <c r="B4216" s="34">
        <v>319</v>
      </c>
      <c r="C4216" s="34" t="s">
        <v>732</v>
      </c>
      <c r="D4216" s="34">
        <v>15</v>
      </c>
      <c r="E4216" s="179">
        <v>43599</v>
      </c>
      <c r="F4216" s="34">
        <v>5245</v>
      </c>
      <c r="G4216" s="34">
        <v>8681</v>
      </c>
      <c r="H4216" s="180">
        <v>7697</v>
      </c>
      <c r="I4216" s="34"/>
      <c r="J4216" s="34"/>
      <c r="K4216" s="182"/>
      <c r="L4216" s="182"/>
      <c r="M4216" s="182"/>
      <c r="N4216" s="182"/>
    </row>
    <row r="4217" spans="1:14" ht="15.75" customHeight="1" x14ac:dyDescent="0.3">
      <c r="A4217" s="34">
        <v>4290</v>
      </c>
      <c r="B4217" s="34">
        <v>320</v>
      </c>
      <c r="C4217" s="34" t="s">
        <v>732</v>
      </c>
      <c r="D4217" s="34">
        <v>15</v>
      </c>
      <c r="E4217" s="179">
        <v>43599</v>
      </c>
      <c r="F4217" s="34">
        <v>5238</v>
      </c>
      <c r="G4217" s="34">
        <v>8525</v>
      </c>
      <c r="H4217" s="180">
        <v>7656</v>
      </c>
      <c r="I4217" s="34"/>
      <c r="J4217" s="34"/>
      <c r="K4217" s="182"/>
      <c r="L4217" s="182"/>
      <c r="M4217" s="182"/>
      <c r="N4217" s="182"/>
    </row>
    <row r="4218" spans="1:14" ht="15.75" customHeight="1" x14ac:dyDescent="0.3">
      <c r="A4218" s="34">
        <v>4291</v>
      </c>
      <c r="B4218" s="34">
        <v>321</v>
      </c>
      <c r="C4218" s="34" t="s">
        <v>734</v>
      </c>
      <c r="D4218" s="34">
        <v>15</v>
      </c>
      <c r="E4218" s="179">
        <v>43599</v>
      </c>
      <c r="F4218" s="34">
        <v>5258</v>
      </c>
      <c r="G4218" s="34">
        <v>7781</v>
      </c>
      <c r="H4218" s="180">
        <v>7281</v>
      </c>
      <c r="I4218" s="34"/>
      <c r="J4218" s="34" t="s">
        <v>378</v>
      </c>
      <c r="K4218" s="182"/>
      <c r="L4218" s="182"/>
      <c r="M4218" s="182"/>
      <c r="N4218" s="182"/>
    </row>
    <row r="4219" spans="1:14" ht="15.75" customHeight="1" x14ac:dyDescent="0.3">
      <c r="A4219" s="34">
        <v>4292</v>
      </c>
      <c r="B4219" s="34">
        <v>322</v>
      </c>
      <c r="C4219" s="34" t="s">
        <v>734</v>
      </c>
      <c r="D4219" s="34">
        <v>15</v>
      </c>
      <c r="E4219" s="179">
        <v>43599</v>
      </c>
      <c r="F4219" s="34">
        <v>5219</v>
      </c>
      <c r="G4219" s="34">
        <v>7620</v>
      </c>
      <c r="H4219" s="180">
        <v>7134</v>
      </c>
      <c r="I4219" s="34"/>
      <c r="J4219" s="34"/>
      <c r="K4219" s="182"/>
      <c r="L4219" s="182"/>
      <c r="M4219" s="182"/>
      <c r="N4219" s="182"/>
    </row>
    <row r="4220" spans="1:14" ht="15.75" customHeight="1" x14ac:dyDescent="0.3">
      <c r="A4220" s="34">
        <v>4293</v>
      </c>
      <c r="B4220" s="34">
        <v>323</v>
      </c>
      <c r="C4220" s="34" t="s">
        <v>736</v>
      </c>
      <c r="D4220" s="34">
        <v>15</v>
      </c>
      <c r="E4220" s="179">
        <v>43599</v>
      </c>
      <c r="F4220" s="34">
        <v>5241</v>
      </c>
      <c r="G4220" s="34">
        <v>8570</v>
      </c>
      <c r="H4220" s="180">
        <v>7757</v>
      </c>
      <c r="I4220" s="34"/>
      <c r="J4220" s="34" t="s">
        <v>378</v>
      </c>
      <c r="K4220" s="182"/>
      <c r="L4220" s="182"/>
      <c r="M4220" s="182"/>
      <c r="N4220" s="182"/>
    </row>
    <row r="4221" spans="1:14" ht="15.75" customHeight="1" x14ac:dyDescent="0.3">
      <c r="A4221" s="34">
        <v>4294</v>
      </c>
      <c r="B4221" s="34">
        <v>324</v>
      </c>
      <c r="C4221" s="34" t="s">
        <v>736</v>
      </c>
      <c r="D4221" s="34">
        <v>15</v>
      </c>
      <c r="E4221" s="179">
        <v>43599</v>
      </c>
      <c r="F4221" s="34">
        <v>5265</v>
      </c>
      <c r="G4221" s="34">
        <v>9000</v>
      </c>
      <c r="H4221" s="180">
        <v>8032</v>
      </c>
      <c r="I4221" s="34"/>
      <c r="J4221" s="34"/>
      <c r="K4221" s="182"/>
      <c r="L4221" s="182"/>
      <c r="M4221" s="182"/>
      <c r="N4221" s="182"/>
    </row>
    <row r="4222" spans="1:14" ht="15.75" customHeight="1" x14ac:dyDescent="0.3">
      <c r="A4222" s="34">
        <v>4295</v>
      </c>
      <c r="B4222" s="34">
        <v>1</v>
      </c>
      <c r="C4222" s="34" t="s">
        <v>380</v>
      </c>
      <c r="D4222" s="34">
        <v>16</v>
      </c>
      <c r="E4222" s="179">
        <v>43607</v>
      </c>
      <c r="F4222" s="34">
        <v>5301</v>
      </c>
      <c r="G4222" s="34">
        <v>7689</v>
      </c>
      <c r="H4222" s="34">
        <v>7126</v>
      </c>
      <c r="I4222" s="34"/>
      <c r="J4222" s="197"/>
      <c r="K4222" s="182"/>
      <c r="L4222" s="182"/>
      <c r="M4222" s="182"/>
      <c r="N4222" s="182"/>
    </row>
    <row r="4223" spans="1:14" ht="15.75" customHeight="1" x14ac:dyDescent="0.3">
      <c r="A4223" s="34">
        <v>4296</v>
      </c>
      <c r="B4223" s="34">
        <v>2</v>
      </c>
      <c r="C4223" s="34" t="s">
        <v>380</v>
      </c>
      <c r="D4223" s="34">
        <v>16</v>
      </c>
      <c r="E4223" s="179">
        <v>43607</v>
      </c>
      <c r="F4223" s="34">
        <v>5190</v>
      </c>
      <c r="G4223" s="34">
        <v>7602</v>
      </c>
      <c r="H4223" s="34">
        <v>7029</v>
      </c>
      <c r="I4223" s="34"/>
      <c r="J4223" s="197"/>
      <c r="K4223" s="182"/>
      <c r="L4223" s="182"/>
      <c r="M4223" s="182"/>
      <c r="N4223" s="182"/>
    </row>
    <row r="4224" spans="1:14" ht="15.75" customHeight="1" x14ac:dyDescent="0.3">
      <c r="A4224" s="34">
        <v>4297</v>
      </c>
      <c r="B4224" s="34">
        <v>3</v>
      </c>
      <c r="C4224" s="34" t="s">
        <v>386</v>
      </c>
      <c r="D4224" s="34">
        <v>16</v>
      </c>
      <c r="E4224" s="179">
        <v>43607</v>
      </c>
      <c r="F4224" s="34">
        <v>5258</v>
      </c>
      <c r="G4224" s="34">
        <v>7982</v>
      </c>
      <c r="H4224" s="34">
        <v>7272</v>
      </c>
      <c r="I4224" s="34"/>
      <c r="J4224" s="197" t="s">
        <v>13</v>
      </c>
      <c r="K4224" s="182"/>
      <c r="L4224" s="182"/>
      <c r="M4224" s="182"/>
      <c r="N4224" s="182"/>
    </row>
    <row r="4225" spans="1:14" ht="15.75" customHeight="1" x14ac:dyDescent="0.3">
      <c r="A4225" s="34">
        <v>4298</v>
      </c>
      <c r="B4225" s="34">
        <v>4</v>
      </c>
      <c r="C4225" s="34" t="s">
        <v>386</v>
      </c>
      <c r="D4225" s="34">
        <v>16</v>
      </c>
      <c r="E4225" s="179">
        <v>43607</v>
      </c>
      <c r="F4225" s="34">
        <v>5259</v>
      </c>
      <c r="G4225" s="34">
        <v>8057</v>
      </c>
      <c r="H4225" s="34">
        <v>7357</v>
      </c>
      <c r="I4225" s="34"/>
      <c r="J4225" s="197"/>
      <c r="K4225" s="182"/>
      <c r="L4225" s="182"/>
      <c r="M4225" s="182"/>
      <c r="N4225" s="182"/>
    </row>
    <row r="4226" spans="1:14" ht="15.75" customHeight="1" x14ac:dyDescent="0.3">
      <c r="A4226" s="34">
        <v>4299</v>
      </c>
      <c r="B4226" s="34">
        <v>5</v>
      </c>
      <c r="C4226" s="34" t="s">
        <v>389</v>
      </c>
      <c r="D4226" s="34">
        <v>16</v>
      </c>
      <c r="E4226" s="179">
        <v>43607</v>
      </c>
      <c r="F4226" s="34">
        <v>5236</v>
      </c>
      <c r="G4226" s="34">
        <v>8174</v>
      </c>
      <c r="H4226" s="34">
        <v>7414</v>
      </c>
      <c r="I4226" s="34"/>
      <c r="J4226" s="197"/>
      <c r="K4226" s="182"/>
      <c r="L4226" s="182"/>
      <c r="M4226" s="182"/>
      <c r="N4226" s="182"/>
    </row>
    <row r="4227" spans="1:14" ht="15.75" customHeight="1" x14ac:dyDescent="0.3">
      <c r="A4227" s="34">
        <v>4300</v>
      </c>
      <c r="B4227" s="34">
        <v>6</v>
      </c>
      <c r="C4227" s="34" t="s">
        <v>389</v>
      </c>
      <c r="D4227" s="34">
        <v>16</v>
      </c>
      <c r="E4227" s="179">
        <v>43607</v>
      </c>
      <c r="F4227" s="34">
        <v>5259</v>
      </c>
      <c r="G4227" s="34">
        <v>8176</v>
      </c>
      <c r="H4227" s="34">
        <v>7417</v>
      </c>
      <c r="I4227" s="34"/>
      <c r="J4227" s="197"/>
      <c r="K4227" s="182"/>
      <c r="L4227" s="182"/>
      <c r="M4227" s="182"/>
      <c r="N4227" s="182"/>
    </row>
    <row r="4228" spans="1:14" ht="15.75" customHeight="1" x14ac:dyDescent="0.3">
      <c r="A4228" s="34">
        <v>4301</v>
      </c>
      <c r="B4228" s="34">
        <v>7</v>
      </c>
      <c r="C4228" s="34" t="s">
        <v>390</v>
      </c>
      <c r="D4228" s="34">
        <v>16</v>
      </c>
      <c r="E4228" s="179">
        <v>43607</v>
      </c>
      <c r="F4228" s="34">
        <v>5232</v>
      </c>
      <c r="G4228" s="34">
        <v>7659</v>
      </c>
      <c r="H4228" s="34">
        <v>7204</v>
      </c>
      <c r="I4228" s="34"/>
      <c r="J4228" s="197"/>
      <c r="K4228" s="182"/>
      <c r="L4228" s="182"/>
      <c r="M4228" s="182"/>
      <c r="N4228" s="182"/>
    </row>
    <row r="4229" spans="1:14" ht="15.75" customHeight="1" x14ac:dyDescent="0.3">
      <c r="A4229" s="34">
        <v>4302</v>
      </c>
      <c r="B4229" s="34">
        <v>8</v>
      </c>
      <c r="C4229" s="34" t="s">
        <v>390</v>
      </c>
      <c r="D4229" s="34">
        <v>16</v>
      </c>
      <c r="E4229" s="179">
        <v>43607</v>
      </c>
      <c r="F4229" s="34">
        <v>5221</v>
      </c>
      <c r="G4229" s="34">
        <v>7662</v>
      </c>
      <c r="H4229" s="34">
        <v>7196</v>
      </c>
      <c r="I4229" s="34"/>
      <c r="J4229" s="197"/>
      <c r="K4229" s="182"/>
      <c r="L4229" s="182"/>
      <c r="M4229" s="182"/>
      <c r="N4229" s="182"/>
    </row>
    <row r="4230" spans="1:14" ht="15.75" customHeight="1" x14ac:dyDescent="0.3">
      <c r="A4230" s="34">
        <v>4303</v>
      </c>
      <c r="B4230" s="34">
        <v>9</v>
      </c>
      <c r="C4230" s="34" t="s">
        <v>391</v>
      </c>
      <c r="D4230" s="34">
        <v>16</v>
      </c>
      <c r="E4230" s="179">
        <v>43607</v>
      </c>
      <c r="F4230" s="34">
        <v>5188</v>
      </c>
      <c r="G4230" s="34">
        <v>7454</v>
      </c>
      <c r="H4230" s="34">
        <v>7019</v>
      </c>
      <c r="I4230" s="34"/>
      <c r="J4230" s="197" t="s">
        <v>13</v>
      </c>
      <c r="K4230" s="182"/>
      <c r="L4230" s="182"/>
      <c r="M4230" s="182"/>
      <c r="N4230" s="182"/>
    </row>
    <row r="4231" spans="1:14" ht="15.75" customHeight="1" x14ac:dyDescent="0.3">
      <c r="A4231" s="34">
        <v>4304</v>
      </c>
      <c r="B4231" s="34">
        <v>10</v>
      </c>
      <c r="C4231" s="34" t="s">
        <v>391</v>
      </c>
      <c r="D4231" s="34">
        <v>16</v>
      </c>
      <c r="E4231" s="179">
        <v>43607</v>
      </c>
      <c r="F4231" s="34">
        <v>5232</v>
      </c>
      <c r="G4231" s="34">
        <v>7471</v>
      </c>
      <c r="H4231" s="34">
        <v>7039</v>
      </c>
      <c r="I4231" s="34"/>
      <c r="J4231" s="197"/>
      <c r="K4231" s="182"/>
      <c r="L4231" s="182"/>
      <c r="M4231" s="182"/>
      <c r="N4231" s="182"/>
    </row>
    <row r="4232" spans="1:14" ht="15.75" customHeight="1" x14ac:dyDescent="0.3">
      <c r="A4232" s="34">
        <v>4305</v>
      </c>
      <c r="B4232" s="34">
        <v>11</v>
      </c>
      <c r="C4232" s="34" t="s">
        <v>397</v>
      </c>
      <c r="D4232" s="34">
        <v>16</v>
      </c>
      <c r="E4232" s="179">
        <v>43607</v>
      </c>
      <c r="F4232" s="34">
        <v>5213</v>
      </c>
      <c r="G4232" s="34">
        <v>7622</v>
      </c>
      <c r="H4232" s="34">
        <v>7120</v>
      </c>
      <c r="I4232" s="34"/>
      <c r="J4232" s="197"/>
      <c r="K4232" s="182"/>
      <c r="L4232" s="182"/>
      <c r="M4232" s="182"/>
      <c r="N4232" s="182"/>
    </row>
    <row r="4233" spans="1:14" ht="15.75" customHeight="1" x14ac:dyDescent="0.3">
      <c r="A4233" s="34">
        <v>4306</v>
      </c>
      <c r="B4233" s="34">
        <v>12</v>
      </c>
      <c r="C4233" s="34" t="s">
        <v>397</v>
      </c>
      <c r="D4233" s="34">
        <v>16</v>
      </c>
      <c r="E4233" s="179">
        <v>43607</v>
      </c>
      <c r="F4233" s="34">
        <v>5232</v>
      </c>
      <c r="G4233" s="34">
        <v>7594</v>
      </c>
      <c r="H4233" s="34">
        <v>7083</v>
      </c>
      <c r="I4233" s="34"/>
      <c r="J4233" s="197"/>
      <c r="K4233" s="182"/>
      <c r="L4233" s="182"/>
      <c r="M4233" s="182"/>
      <c r="N4233" s="182"/>
    </row>
    <row r="4234" spans="1:14" ht="15.75" customHeight="1" x14ac:dyDescent="0.3">
      <c r="A4234" s="34">
        <v>4307</v>
      </c>
      <c r="B4234" s="34">
        <v>13</v>
      </c>
      <c r="C4234" s="34" t="s">
        <v>398</v>
      </c>
      <c r="D4234" s="34">
        <v>16</v>
      </c>
      <c r="E4234" s="179">
        <v>43607</v>
      </c>
      <c r="F4234" s="34">
        <v>5314</v>
      </c>
      <c r="G4234" s="34">
        <v>9367</v>
      </c>
      <c r="H4234" s="34">
        <v>8005</v>
      </c>
      <c r="I4234" s="34"/>
      <c r="J4234" s="197" t="s">
        <v>378</v>
      </c>
      <c r="K4234" s="182"/>
      <c r="L4234" s="182"/>
      <c r="M4234" s="182"/>
      <c r="N4234" s="182"/>
    </row>
    <row r="4235" spans="1:14" ht="15.75" customHeight="1" x14ac:dyDescent="0.3">
      <c r="A4235" s="34">
        <v>4308</v>
      </c>
      <c r="B4235" s="34">
        <v>14</v>
      </c>
      <c r="C4235" s="34" t="s">
        <v>398</v>
      </c>
      <c r="D4235" s="34">
        <v>16</v>
      </c>
      <c r="E4235" s="179">
        <v>43607</v>
      </c>
      <c r="F4235" s="34">
        <v>5249</v>
      </c>
      <c r="G4235" s="34">
        <v>9551</v>
      </c>
      <c r="H4235" s="34">
        <v>8110</v>
      </c>
      <c r="I4235" s="34"/>
      <c r="J4235" s="197"/>
      <c r="K4235" s="182"/>
      <c r="L4235" s="182"/>
      <c r="M4235" s="182"/>
      <c r="N4235" s="182"/>
    </row>
    <row r="4236" spans="1:14" ht="15.75" customHeight="1" x14ac:dyDescent="0.3">
      <c r="A4236" s="34">
        <v>4309</v>
      </c>
      <c r="B4236" s="34">
        <v>15</v>
      </c>
      <c r="C4236" s="34" t="s">
        <v>399</v>
      </c>
      <c r="D4236" s="34">
        <v>16</v>
      </c>
      <c r="E4236" s="179">
        <v>43607</v>
      </c>
      <c r="F4236" s="34">
        <v>5231</v>
      </c>
      <c r="G4236" s="34">
        <v>8527</v>
      </c>
      <c r="H4236" s="34">
        <v>7735</v>
      </c>
      <c r="I4236" s="34"/>
      <c r="J4236" s="197"/>
      <c r="K4236" s="182"/>
      <c r="L4236" s="182"/>
      <c r="M4236" s="182"/>
      <c r="N4236" s="182"/>
    </row>
    <row r="4237" spans="1:14" ht="15.75" customHeight="1" x14ac:dyDescent="0.3">
      <c r="A4237" s="34">
        <v>4310</v>
      </c>
      <c r="B4237" s="34">
        <v>16</v>
      </c>
      <c r="C4237" s="34" t="s">
        <v>399</v>
      </c>
      <c r="D4237" s="34">
        <v>16</v>
      </c>
      <c r="E4237" s="179">
        <v>43607</v>
      </c>
      <c r="F4237" s="34">
        <v>5280</v>
      </c>
      <c r="G4237" s="34">
        <v>8877</v>
      </c>
      <c r="H4237" s="34">
        <v>7967</v>
      </c>
      <c r="I4237" s="34"/>
      <c r="J4237" s="197"/>
      <c r="K4237" s="182"/>
      <c r="L4237" s="182"/>
      <c r="M4237" s="182"/>
      <c r="N4237" s="182"/>
    </row>
    <row r="4238" spans="1:14" ht="15.75" customHeight="1" x14ac:dyDescent="0.3">
      <c r="A4238" s="34">
        <v>4311</v>
      </c>
      <c r="B4238" s="34">
        <v>17</v>
      </c>
      <c r="C4238" s="34" t="s">
        <v>401</v>
      </c>
      <c r="D4238" s="34">
        <v>16</v>
      </c>
      <c r="E4238" s="179">
        <v>43607</v>
      </c>
      <c r="F4238" s="34">
        <v>5275</v>
      </c>
      <c r="G4238" s="34">
        <v>8225</v>
      </c>
      <c r="H4238" s="34">
        <v>7474</v>
      </c>
      <c r="I4238" s="34"/>
      <c r="J4238" s="197"/>
      <c r="K4238" s="182"/>
      <c r="L4238" s="182"/>
      <c r="M4238" s="182"/>
      <c r="N4238" s="182"/>
    </row>
    <row r="4239" spans="1:14" ht="15.75" customHeight="1" x14ac:dyDescent="0.3">
      <c r="A4239" s="34">
        <v>4312</v>
      </c>
      <c r="B4239" s="34">
        <v>18</v>
      </c>
      <c r="C4239" s="34" t="s">
        <v>401</v>
      </c>
      <c r="D4239" s="34">
        <v>16</v>
      </c>
      <c r="E4239" s="179">
        <v>43607</v>
      </c>
      <c r="F4239" s="34">
        <v>5205</v>
      </c>
      <c r="G4239" s="34">
        <v>8000</v>
      </c>
      <c r="H4239" s="34">
        <v>7299</v>
      </c>
      <c r="I4239" s="34"/>
      <c r="J4239" s="197"/>
      <c r="K4239" s="182"/>
      <c r="L4239" s="182"/>
      <c r="M4239" s="182"/>
      <c r="N4239" s="182"/>
    </row>
    <row r="4240" spans="1:14" ht="15.75" customHeight="1" x14ac:dyDescent="0.3">
      <c r="A4240" s="34">
        <v>4313</v>
      </c>
      <c r="B4240" s="34">
        <v>19</v>
      </c>
      <c r="C4240" s="34" t="s">
        <v>402</v>
      </c>
      <c r="D4240" s="34">
        <v>16</v>
      </c>
      <c r="E4240" s="179">
        <v>43607</v>
      </c>
      <c r="F4240" s="34">
        <v>5229</v>
      </c>
      <c r="G4240" s="34">
        <v>7992</v>
      </c>
      <c r="H4240" s="34">
        <v>7261</v>
      </c>
      <c r="I4240" s="34"/>
      <c r="J4240" s="197" t="s">
        <v>13</v>
      </c>
      <c r="K4240" s="182"/>
      <c r="L4240" s="182"/>
      <c r="M4240" s="182"/>
      <c r="N4240" s="182"/>
    </row>
    <row r="4241" spans="1:14" ht="15.75" customHeight="1" x14ac:dyDescent="0.3">
      <c r="A4241" s="34">
        <v>4314</v>
      </c>
      <c r="B4241" s="34">
        <v>20</v>
      </c>
      <c r="C4241" s="34" t="s">
        <v>402</v>
      </c>
      <c r="D4241" s="34">
        <v>16</v>
      </c>
      <c r="E4241" s="179">
        <v>43607</v>
      </c>
      <c r="F4241" s="34">
        <v>5190</v>
      </c>
      <c r="G4241" s="34">
        <v>8100</v>
      </c>
      <c r="H4241" s="34">
        <v>7339</v>
      </c>
      <c r="I4241" s="34"/>
      <c r="J4241" s="197"/>
      <c r="K4241" s="182"/>
      <c r="L4241" s="182"/>
      <c r="M4241" s="182"/>
      <c r="N4241" s="182"/>
    </row>
    <row r="4242" spans="1:14" ht="15.75" customHeight="1" x14ac:dyDescent="0.3">
      <c r="A4242" s="34">
        <v>4315</v>
      </c>
      <c r="B4242" s="34">
        <v>21</v>
      </c>
      <c r="C4242" s="34" t="s">
        <v>404</v>
      </c>
      <c r="D4242" s="34">
        <v>16</v>
      </c>
      <c r="E4242" s="179">
        <v>43607</v>
      </c>
      <c r="F4242" s="34">
        <v>5224</v>
      </c>
      <c r="G4242" s="34">
        <v>8351</v>
      </c>
      <c r="H4242" s="34">
        <v>7622</v>
      </c>
      <c r="I4242" s="34"/>
      <c r="J4242" s="197"/>
      <c r="K4242" s="182"/>
      <c r="L4242" s="182"/>
      <c r="M4242" s="182"/>
      <c r="N4242" s="182"/>
    </row>
    <row r="4243" spans="1:14" ht="15.75" customHeight="1" x14ac:dyDescent="0.3">
      <c r="A4243" s="34">
        <v>4316</v>
      </c>
      <c r="B4243" s="34">
        <v>22</v>
      </c>
      <c r="C4243" s="34" t="s">
        <v>404</v>
      </c>
      <c r="D4243" s="34">
        <v>16</v>
      </c>
      <c r="E4243" s="179">
        <v>43607</v>
      </c>
      <c r="F4243" s="34">
        <v>5276</v>
      </c>
      <c r="G4243" s="34">
        <v>8561</v>
      </c>
      <c r="H4243" s="34">
        <v>7825</v>
      </c>
      <c r="I4243" s="34"/>
      <c r="J4243" s="197"/>
      <c r="K4243" s="182"/>
      <c r="L4243" s="182"/>
      <c r="M4243" s="182"/>
      <c r="N4243" s="182"/>
    </row>
    <row r="4244" spans="1:14" ht="15.75" customHeight="1" x14ac:dyDescent="0.3">
      <c r="A4244" s="34">
        <v>4317</v>
      </c>
      <c r="B4244" s="34">
        <v>23</v>
      </c>
      <c r="C4244" s="34" t="s">
        <v>406</v>
      </c>
      <c r="D4244" s="34">
        <v>16</v>
      </c>
      <c r="E4244" s="179">
        <v>43607</v>
      </c>
      <c r="F4244" s="34">
        <v>5261</v>
      </c>
      <c r="G4244" s="34">
        <v>8447</v>
      </c>
      <c r="H4244" s="34">
        <v>7808</v>
      </c>
      <c r="I4244" s="34"/>
      <c r="J4244" s="197"/>
      <c r="K4244" s="182"/>
      <c r="L4244" s="182"/>
      <c r="M4244" s="182"/>
      <c r="N4244" s="182"/>
    </row>
    <row r="4245" spans="1:14" ht="15.75" customHeight="1" x14ac:dyDescent="0.3">
      <c r="A4245" s="34">
        <v>4318</v>
      </c>
      <c r="B4245" s="34">
        <v>24</v>
      </c>
      <c r="C4245" s="34" t="s">
        <v>406</v>
      </c>
      <c r="D4245" s="34">
        <v>16</v>
      </c>
      <c r="E4245" s="179">
        <v>43607</v>
      </c>
      <c r="F4245" s="34">
        <v>5196</v>
      </c>
      <c r="G4245" s="34">
        <v>8287</v>
      </c>
      <c r="H4245" s="34">
        <v>7659</v>
      </c>
      <c r="I4245" s="34"/>
      <c r="J4245" s="197"/>
      <c r="K4245" s="182"/>
      <c r="L4245" s="182"/>
      <c r="M4245" s="182"/>
      <c r="N4245" s="182"/>
    </row>
    <row r="4246" spans="1:14" ht="15.75" customHeight="1" x14ac:dyDescent="0.3">
      <c r="A4246" s="34">
        <v>4319</v>
      </c>
      <c r="B4246" s="34">
        <v>25</v>
      </c>
      <c r="C4246" s="34" t="s">
        <v>408</v>
      </c>
      <c r="D4246" s="34">
        <v>16</v>
      </c>
      <c r="E4246" s="179">
        <v>43607</v>
      </c>
      <c r="F4246" s="34">
        <v>5238</v>
      </c>
      <c r="G4246" s="34">
        <v>8252</v>
      </c>
      <c r="H4246" s="34">
        <v>7528</v>
      </c>
      <c r="I4246" s="34"/>
      <c r="J4246" s="197"/>
      <c r="K4246" s="182"/>
      <c r="L4246" s="182"/>
      <c r="M4246" s="182"/>
      <c r="N4246" s="182"/>
    </row>
    <row r="4247" spans="1:14" ht="15.75" customHeight="1" x14ac:dyDescent="0.3">
      <c r="A4247" s="34">
        <v>4320</v>
      </c>
      <c r="B4247" s="34">
        <v>26</v>
      </c>
      <c r="C4247" s="34" t="s">
        <v>408</v>
      </c>
      <c r="D4247" s="34">
        <v>16</v>
      </c>
      <c r="E4247" s="179">
        <v>43607</v>
      </c>
      <c r="F4247" s="34">
        <v>5207</v>
      </c>
      <c r="G4247" s="34">
        <v>8222</v>
      </c>
      <c r="H4247" s="34">
        <v>7501</v>
      </c>
      <c r="I4247" s="34"/>
      <c r="J4247" s="197"/>
      <c r="K4247" s="182"/>
      <c r="L4247" s="182"/>
      <c r="M4247" s="182"/>
      <c r="N4247" s="182"/>
    </row>
    <row r="4248" spans="1:14" ht="15.75" customHeight="1" x14ac:dyDescent="0.3">
      <c r="A4248" s="34">
        <v>4321</v>
      </c>
      <c r="B4248" s="34">
        <v>27</v>
      </c>
      <c r="C4248" s="34" t="s">
        <v>409</v>
      </c>
      <c r="D4248" s="34">
        <v>16</v>
      </c>
      <c r="E4248" s="179">
        <v>43607</v>
      </c>
      <c r="F4248" s="34">
        <v>5236</v>
      </c>
      <c r="G4248" s="34">
        <v>8545</v>
      </c>
      <c r="H4248" s="34">
        <v>7660</v>
      </c>
      <c r="I4248" s="34"/>
      <c r="J4248" s="197" t="s">
        <v>13</v>
      </c>
      <c r="K4248" s="182"/>
      <c r="L4248" s="182"/>
      <c r="M4248" s="182"/>
      <c r="N4248" s="182"/>
    </row>
    <row r="4249" spans="1:14" ht="15.75" customHeight="1" x14ac:dyDescent="0.3">
      <c r="A4249" s="34">
        <v>4322</v>
      </c>
      <c r="B4249" s="34">
        <v>28</v>
      </c>
      <c r="C4249" s="34" t="s">
        <v>409</v>
      </c>
      <c r="D4249" s="34">
        <v>16</v>
      </c>
      <c r="E4249" s="179">
        <v>43607</v>
      </c>
      <c r="F4249" s="34">
        <v>5216</v>
      </c>
      <c r="G4249" s="34">
        <v>8497</v>
      </c>
      <c r="H4249" s="34">
        <v>7612</v>
      </c>
      <c r="I4249" s="34"/>
      <c r="J4249" s="197"/>
      <c r="K4249" s="182"/>
      <c r="L4249" s="182"/>
      <c r="M4249" s="182"/>
      <c r="N4249" s="182"/>
    </row>
    <row r="4250" spans="1:14" ht="15.75" customHeight="1" x14ac:dyDescent="0.3">
      <c r="A4250" s="34">
        <v>4323</v>
      </c>
      <c r="B4250" s="34">
        <v>29</v>
      </c>
      <c r="C4250" s="34" t="s">
        <v>412</v>
      </c>
      <c r="D4250" s="34">
        <v>16</v>
      </c>
      <c r="E4250" s="179">
        <v>43607</v>
      </c>
      <c r="F4250" s="34">
        <v>5292</v>
      </c>
      <c r="G4250" s="34">
        <v>7890</v>
      </c>
      <c r="H4250" s="34">
        <v>7175</v>
      </c>
      <c r="I4250" s="34"/>
      <c r="J4250" s="197" t="s">
        <v>13</v>
      </c>
      <c r="K4250" s="182"/>
      <c r="L4250" s="182"/>
      <c r="M4250" s="182"/>
      <c r="N4250" s="182"/>
    </row>
    <row r="4251" spans="1:14" ht="15.75" customHeight="1" x14ac:dyDescent="0.3">
      <c r="A4251" s="34">
        <v>4324</v>
      </c>
      <c r="B4251" s="34">
        <v>30</v>
      </c>
      <c r="C4251" s="34" t="s">
        <v>412</v>
      </c>
      <c r="D4251" s="34">
        <v>16</v>
      </c>
      <c r="E4251" s="179">
        <v>43607</v>
      </c>
      <c r="F4251" s="34">
        <v>5244</v>
      </c>
      <c r="G4251" s="34">
        <v>7823</v>
      </c>
      <c r="H4251" s="34">
        <v>7108</v>
      </c>
      <c r="I4251" s="34"/>
      <c r="J4251" s="197"/>
      <c r="K4251" s="182"/>
      <c r="L4251" s="182"/>
      <c r="M4251" s="182"/>
      <c r="N4251" s="182"/>
    </row>
    <row r="4252" spans="1:14" ht="15.75" customHeight="1" x14ac:dyDescent="0.3">
      <c r="A4252" s="34">
        <v>4325</v>
      </c>
      <c r="B4252" s="34">
        <v>31</v>
      </c>
      <c r="C4252" s="34" t="s">
        <v>413</v>
      </c>
      <c r="D4252" s="34">
        <v>16</v>
      </c>
      <c r="E4252" s="179">
        <v>43607</v>
      </c>
      <c r="F4252" s="34">
        <v>5227</v>
      </c>
      <c r="G4252" s="34">
        <v>8147</v>
      </c>
      <c r="H4252" s="34">
        <v>7420</v>
      </c>
      <c r="I4252" s="34"/>
      <c r="J4252" s="197"/>
      <c r="K4252" s="182"/>
      <c r="L4252" s="182"/>
      <c r="M4252" s="182"/>
      <c r="N4252" s="182"/>
    </row>
    <row r="4253" spans="1:14" ht="15.75" customHeight="1" x14ac:dyDescent="0.3">
      <c r="A4253" s="34">
        <v>4326</v>
      </c>
      <c r="B4253" s="34">
        <v>32</v>
      </c>
      <c r="C4253" s="34" t="s">
        <v>413</v>
      </c>
      <c r="D4253" s="34">
        <v>16</v>
      </c>
      <c r="E4253" s="179">
        <v>43607</v>
      </c>
      <c r="F4253" s="34">
        <v>5214</v>
      </c>
      <c r="G4253" s="34">
        <v>8321</v>
      </c>
      <c r="H4253" s="34">
        <v>7555</v>
      </c>
      <c r="I4253" s="34"/>
      <c r="J4253" s="197"/>
      <c r="K4253" s="182"/>
      <c r="L4253" s="182"/>
      <c r="M4253" s="182"/>
      <c r="N4253" s="182"/>
    </row>
    <row r="4254" spans="1:14" ht="15.75" customHeight="1" x14ac:dyDescent="0.3">
      <c r="A4254" s="34">
        <v>4327</v>
      </c>
      <c r="B4254" s="34">
        <v>33</v>
      </c>
      <c r="C4254" s="34" t="s">
        <v>419</v>
      </c>
      <c r="D4254" s="34">
        <v>16</v>
      </c>
      <c r="E4254" s="179">
        <v>43607</v>
      </c>
      <c r="F4254" s="34">
        <v>5203</v>
      </c>
      <c r="G4254" s="34">
        <v>8452</v>
      </c>
      <c r="H4254" s="34">
        <v>7806</v>
      </c>
      <c r="I4254" s="34"/>
      <c r="J4254" s="197"/>
      <c r="K4254" s="182"/>
      <c r="L4254" s="182"/>
      <c r="M4254" s="182"/>
      <c r="N4254" s="182"/>
    </row>
    <row r="4255" spans="1:14" ht="15.75" customHeight="1" x14ac:dyDescent="0.3">
      <c r="A4255" s="34">
        <v>4328</v>
      </c>
      <c r="B4255" s="34">
        <v>34</v>
      </c>
      <c r="C4255" s="34" t="s">
        <v>419</v>
      </c>
      <c r="D4255" s="34">
        <v>16</v>
      </c>
      <c r="E4255" s="179">
        <v>43607</v>
      </c>
      <c r="F4255" s="34">
        <v>5191</v>
      </c>
      <c r="G4255" s="34">
        <v>8435</v>
      </c>
      <c r="H4255" s="34">
        <v>7794</v>
      </c>
      <c r="I4255" s="34"/>
      <c r="J4255" s="197"/>
      <c r="K4255" s="182"/>
      <c r="L4255" s="182"/>
      <c r="M4255" s="182"/>
      <c r="N4255" s="182"/>
    </row>
    <row r="4256" spans="1:14" ht="15.75" customHeight="1" x14ac:dyDescent="0.3">
      <c r="A4256" s="34">
        <v>4329</v>
      </c>
      <c r="B4256" s="34">
        <v>35</v>
      </c>
      <c r="C4256" s="34" t="s">
        <v>420</v>
      </c>
      <c r="D4256" s="34">
        <v>16</v>
      </c>
      <c r="E4256" s="179">
        <v>43607</v>
      </c>
      <c r="F4256" s="34">
        <v>5280</v>
      </c>
      <c r="G4256" s="34">
        <v>7507</v>
      </c>
      <c r="H4256" s="34">
        <v>7102</v>
      </c>
      <c r="I4256" s="34"/>
      <c r="J4256" s="197"/>
      <c r="K4256" s="182"/>
      <c r="L4256" s="182"/>
      <c r="M4256" s="182"/>
      <c r="N4256" s="182"/>
    </row>
    <row r="4257" spans="1:14" ht="15.75" customHeight="1" x14ac:dyDescent="0.3">
      <c r="A4257" s="34">
        <v>4330</v>
      </c>
      <c r="B4257" s="34">
        <v>36</v>
      </c>
      <c r="C4257" s="34" t="s">
        <v>420</v>
      </c>
      <c r="D4257" s="34">
        <v>16</v>
      </c>
      <c r="E4257" s="179">
        <v>43607</v>
      </c>
      <c r="F4257" s="34">
        <v>5219</v>
      </c>
      <c r="G4257" s="34">
        <v>7339</v>
      </c>
      <c r="H4257" s="34">
        <v>6952</v>
      </c>
      <c r="I4257" s="34"/>
      <c r="J4257" s="197"/>
      <c r="K4257" s="182"/>
      <c r="L4257" s="182"/>
      <c r="M4257" s="182"/>
      <c r="N4257" s="182"/>
    </row>
    <row r="4258" spans="1:14" ht="15.75" customHeight="1" x14ac:dyDescent="0.3">
      <c r="A4258" s="34">
        <v>4331</v>
      </c>
      <c r="B4258" s="34">
        <v>37</v>
      </c>
      <c r="C4258" s="34" t="s">
        <v>423</v>
      </c>
      <c r="D4258" s="34">
        <v>16</v>
      </c>
      <c r="E4258" s="179">
        <v>43607</v>
      </c>
      <c r="F4258" s="34">
        <v>5225</v>
      </c>
      <c r="G4258" s="34">
        <v>7157</v>
      </c>
      <c r="H4258" s="34">
        <v>6829</v>
      </c>
      <c r="I4258" s="34"/>
      <c r="J4258" s="197" t="s">
        <v>13</v>
      </c>
      <c r="K4258" s="182"/>
      <c r="L4258" s="182"/>
      <c r="M4258" s="182"/>
      <c r="N4258" s="182"/>
    </row>
    <row r="4259" spans="1:14" ht="15.75" customHeight="1" x14ac:dyDescent="0.3">
      <c r="A4259" s="34">
        <v>4332</v>
      </c>
      <c r="B4259" s="34">
        <v>38</v>
      </c>
      <c r="C4259" s="34" t="s">
        <v>423</v>
      </c>
      <c r="D4259" s="34">
        <v>16</v>
      </c>
      <c r="E4259" s="179">
        <v>43607</v>
      </c>
      <c r="F4259" s="34">
        <v>5241</v>
      </c>
      <c r="G4259" s="34">
        <v>7197</v>
      </c>
      <c r="H4259" s="34">
        <v>6861</v>
      </c>
      <c r="I4259" s="34"/>
      <c r="J4259" s="197"/>
      <c r="K4259" s="182"/>
      <c r="L4259" s="182"/>
      <c r="M4259" s="182"/>
      <c r="N4259" s="182"/>
    </row>
    <row r="4260" spans="1:14" ht="15.75" customHeight="1" x14ac:dyDescent="0.3">
      <c r="A4260" s="34">
        <v>4333</v>
      </c>
      <c r="B4260" s="34">
        <v>39</v>
      </c>
      <c r="C4260" s="34" t="s">
        <v>425</v>
      </c>
      <c r="D4260" s="34">
        <v>16</v>
      </c>
      <c r="E4260" s="179">
        <v>43607</v>
      </c>
      <c r="F4260" s="34">
        <v>5245</v>
      </c>
      <c r="G4260" s="34">
        <v>11056</v>
      </c>
      <c r="H4260" s="34">
        <v>9512</v>
      </c>
      <c r="I4260" s="34"/>
      <c r="J4260" s="197"/>
      <c r="K4260" s="182"/>
      <c r="L4260" s="182"/>
      <c r="M4260" s="182"/>
      <c r="N4260" s="182"/>
    </row>
    <row r="4261" spans="1:14" ht="15.75" customHeight="1" x14ac:dyDescent="0.3">
      <c r="A4261" s="34">
        <v>4334</v>
      </c>
      <c r="B4261" s="34">
        <v>40</v>
      </c>
      <c r="C4261" s="34" t="s">
        <v>425</v>
      </c>
      <c r="D4261" s="34">
        <v>16</v>
      </c>
      <c r="E4261" s="179">
        <v>43607</v>
      </c>
      <c r="F4261" s="34">
        <v>5216</v>
      </c>
      <c r="G4261" s="34">
        <v>10613</v>
      </c>
      <c r="H4261" s="34">
        <v>9183</v>
      </c>
      <c r="I4261" s="34"/>
      <c r="J4261" s="197"/>
      <c r="K4261" s="182"/>
      <c r="L4261" s="182"/>
      <c r="M4261" s="182"/>
      <c r="N4261" s="182"/>
    </row>
    <row r="4262" spans="1:14" ht="15.75" customHeight="1" x14ac:dyDescent="0.3">
      <c r="A4262" s="34">
        <v>4335</v>
      </c>
      <c r="B4262" s="34">
        <v>41</v>
      </c>
      <c r="C4262" s="34" t="s">
        <v>430</v>
      </c>
      <c r="D4262" s="34">
        <v>16</v>
      </c>
      <c r="E4262" s="179">
        <v>43607</v>
      </c>
      <c r="F4262" s="34">
        <v>5264</v>
      </c>
      <c r="G4262" s="34">
        <v>8559</v>
      </c>
      <c r="H4262" s="34">
        <v>7859</v>
      </c>
      <c r="I4262" s="34"/>
      <c r="J4262" s="197"/>
      <c r="K4262" s="182"/>
      <c r="L4262" s="182"/>
      <c r="M4262" s="182"/>
      <c r="N4262" s="182"/>
    </row>
    <row r="4263" spans="1:14" ht="15.75" customHeight="1" x14ac:dyDescent="0.3">
      <c r="A4263" s="34">
        <v>4336</v>
      </c>
      <c r="B4263" s="34">
        <v>42</v>
      </c>
      <c r="C4263" s="34" t="s">
        <v>430</v>
      </c>
      <c r="D4263" s="34">
        <v>16</v>
      </c>
      <c r="E4263" s="179">
        <v>43607</v>
      </c>
      <c r="F4263" s="34">
        <v>5270</v>
      </c>
      <c r="G4263" s="34">
        <v>8358</v>
      </c>
      <c r="H4263" s="34">
        <v>7714</v>
      </c>
      <c r="I4263" s="34"/>
      <c r="J4263" s="197"/>
      <c r="K4263" s="182"/>
      <c r="L4263" s="182"/>
      <c r="M4263" s="182"/>
      <c r="N4263" s="182"/>
    </row>
    <row r="4264" spans="1:14" ht="15.75" customHeight="1" x14ac:dyDescent="0.3">
      <c r="A4264" s="34">
        <v>4337</v>
      </c>
      <c r="B4264" s="34">
        <v>43</v>
      </c>
      <c r="C4264" s="34" t="s">
        <v>436</v>
      </c>
      <c r="D4264" s="34">
        <v>16</v>
      </c>
      <c r="E4264" s="179">
        <v>43607</v>
      </c>
      <c r="F4264" s="34">
        <v>5211</v>
      </c>
      <c r="G4264" s="34">
        <v>7660</v>
      </c>
      <c r="H4264" s="34">
        <v>7182</v>
      </c>
      <c r="I4264" s="34"/>
      <c r="J4264" s="197"/>
      <c r="K4264" s="182"/>
      <c r="L4264" s="182"/>
      <c r="M4264" s="182"/>
      <c r="N4264" s="182"/>
    </row>
    <row r="4265" spans="1:14" ht="15.75" customHeight="1" x14ac:dyDescent="0.3">
      <c r="A4265" s="34">
        <v>4338</v>
      </c>
      <c r="B4265" s="34">
        <v>44</v>
      </c>
      <c r="C4265" s="34" t="s">
        <v>436</v>
      </c>
      <c r="D4265" s="34">
        <v>16</v>
      </c>
      <c r="E4265" s="179">
        <v>43607</v>
      </c>
      <c r="F4265" s="34">
        <v>5218</v>
      </c>
      <c r="G4265" s="34">
        <v>7430</v>
      </c>
      <c r="H4265" s="34">
        <v>7001</v>
      </c>
      <c r="I4265" s="34"/>
      <c r="J4265" s="197"/>
      <c r="K4265" s="182"/>
      <c r="L4265" s="182"/>
      <c r="M4265" s="182"/>
      <c r="N4265" s="182"/>
    </row>
    <row r="4266" spans="1:14" ht="15.75" customHeight="1" x14ac:dyDescent="0.3">
      <c r="A4266" s="34">
        <v>4339</v>
      </c>
      <c r="B4266" s="34">
        <v>45</v>
      </c>
      <c r="C4266" s="34" t="s">
        <v>439</v>
      </c>
      <c r="D4266" s="34">
        <v>16</v>
      </c>
      <c r="E4266" s="179">
        <v>43607</v>
      </c>
      <c r="F4266" s="34">
        <v>5211</v>
      </c>
      <c r="G4266" s="34">
        <v>8056</v>
      </c>
      <c r="H4266" s="34">
        <v>7393</v>
      </c>
      <c r="I4266" s="34"/>
      <c r="J4266" s="197"/>
      <c r="K4266" s="182"/>
      <c r="L4266" s="182"/>
      <c r="M4266" s="182"/>
      <c r="N4266" s="182"/>
    </row>
    <row r="4267" spans="1:14" ht="15.75" customHeight="1" x14ac:dyDescent="0.3">
      <c r="A4267" s="34">
        <v>4340</v>
      </c>
      <c r="B4267" s="34">
        <v>46</v>
      </c>
      <c r="C4267" s="34" t="s">
        <v>439</v>
      </c>
      <c r="D4267" s="34">
        <v>16</v>
      </c>
      <c r="E4267" s="179">
        <v>43607</v>
      </c>
      <c r="F4267" s="34">
        <v>5260</v>
      </c>
      <c r="G4267" s="34">
        <v>8304</v>
      </c>
      <c r="H4267" s="34">
        <v>7561</v>
      </c>
      <c r="I4267" s="34"/>
      <c r="J4267" s="197"/>
      <c r="K4267" s="182"/>
      <c r="L4267" s="182"/>
      <c r="M4267" s="182"/>
      <c r="N4267" s="182"/>
    </row>
    <row r="4268" spans="1:14" ht="15.75" customHeight="1" x14ac:dyDescent="0.3">
      <c r="A4268" s="34">
        <v>4341</v>
      </c>
      <c r="B4268" s="34">
        <v>47</v>
      </c>
      <c r="C4268" s="34" t="s">
        <v>440</v>
      </c>
      <c r="D4268" s="34">
        <v>16</v>
      </c>
      <c r="E4268" s="179">
        <v>43607</v>
      </c>
      <c r="F4268" s="34">
        <v>5258</v>
      </c>
      <c r="G4268" s="34">
        <v>7683</v>
      </c>
      <c r="H4268" s="34">
        <v>7037</v>
      </c>
      <c r="I4268" s="34"/>
      <c r="J4268" s="197" t="s">
        <v>13</v>
      </c>
      <c r="K4268" s="182"/>
      <c r="L4268" s="182"/>
      <c r="M4268" s="182"/>
      <c r="N4268" s="182"/>
    </row>
    <row r="4269" spans="1:14" ht="15.75" customHeight="1" x14ac:dyDescent="0.3">
      <c r="A4269" s="34">
        <v>4342</v>
      </c>
      <c r="B4269" s="34">
        <v>48</v>
      </c>
      <c r="C4269" s="34" t="s">
        <v>440</v>
      </c>
      <c r="D4269" s="34">
        <v>16</v>
      </c>
      <c r="E4269" s="179">
        <v>43607</v>
      </c>
      <c r="F4269" s="34">
        <v>5245</v>
      </c>
      <c r="G4269" s="34">
        <v>7886</v>
      </c>
      <c r="H4269" s="34">
        <v>7192</v>
      </c>
      <c r="I4269" s="34"/>
      <c r="J4269" s="197"/>
      <c r="K4269" s="182"/>
      <c r="L4269" s="182"/>
      <c r="M4269" s="182"/>
      <c r="N4269" s="182"/>
    </row>
    <row r="4270" spans="1:14" ht="15.75" customHeight="1" x14ac:dyDescent="0.3">
      <c r="A4270" s="34">
        <v>4343</v>
      </c>
      <c r="B4270" s="34">
        <v>49</v>
      </c>
      <c r="C4270" s="34" t="s">
        <v>443</v>
      </c>
      <c r="D4270" s="34">
        <v>16</v>
      </c>
      <c r="E4270" s="179">
        <v>43607</v>
      </c>
      <c r="F4270" s="34">
        <v>5203</v>
      </c>
      <c r="G4270" s="34">
        <v>9238</v>
      </c>
      <c r="H4270" s="34">
        <v>7987</v>
      </c>
      <c r="I4270" s="34"/>
      <c r="J4270" s="197" t="s">
        <v>378</v>
      </c>
      <c r="K4270" s="182"/>
      <c r="L4270" s="182"/>
      <c r="M4270" s="182"/>
      <c r="N4270" s="182"/>
    </row>
    <row r="4271" spans="1:14" ht="15.75" customHeight="1" x14ac:dyDescent="0.3">
      <c r="A4271" s="34">
        <v>4344</v>
      </c>
      <c r="B4271" s="34">
        <v>50</v>
      </c>
      <c r="C4271" s="34" t="s">
        <v>443</v>
      </c>
      <c r="D4271" s="34">
        <v>16</v>
      </c>
      <c r="E4271" s="179">
        <v>43607</v>
      </c>
      <c r="F4271" s="34">
        <v>5251</v>
      </c>
      <c r="G4271" s="34">
        <v>9669</v>
      </c>
      <c r="H4271" s="34">
        <v>8272</v>
      </c>
      <c r="I4271" s="34"/>
      <c r="J4271" s="197"/>
      <c r="K4271" s="182"/>
      <c r="L4271" s="182"/>
      <c r="M4271" s="182"/>
      <c r="N4271" s="182"/>
    </row>
    <row r="4272" spans="1:14" ht="15.75" customHeight="1" x14ac:dyDescent="0.3">
      <c r="A4272" s="34">
        <v>4345</v>
      </c>
      <c r="B4272" s="34">
        <v>51</v>
      </c>
      <c r="C4272" s="34" t="s">
        <v>445</v>
      </c>
      <c r="D4272" s="34">
        <v>16</v>
      </c>
      <c r="E4272" s="179">
        <v>43607</v>
      </c>
      <c r="F4272" s="34">
        <v>5234</v>
      </c>
      <c r="G4272" s="34">
        <v>8960</v>
      </c>
      <c r="H4272" s="34">
        <v>7955</v>
      </c>
      <c r="I4272" s="34"/>
      <c r="J4272" s="197"/>
      <c r="K4272" s="182"/>
      <c r="L4272" s="182"/>
      <c r="M4272" s="182"/>
      <c r="N4272" s="182"/>
    </row>
    <row r="4273" spans="1:14" ht="15.75" customHeight="1" x14ac:dyDescent="0.3">
      <c r="A4273" s="34">
        <v>4346</v>
      </c>
      <c r="B4273" s="34">
        <v>52</v>
      </c>
      <c r="C4273" s="34" t="s">
        <v>445</v>
      </c>
      <c r="D4273" s="34">
        <v>16</v>
      </c>
      <c r="E4273" s="179">
        <v>43607</v>
      </c>
      <c r="F4273" s="34">
        <v>5234</v>
      </c>
      <c r="G4273" s="34">
        <v>9007</v>
      </c>
      <c r="H4273" s="34">
        <v>7999</v>
      </c>
      <c r="I4273" s="34"/>
      <c r="J4273" s="197"/>
      <c r="K4273" s="182"/>
      <c r="L4273" s="182"/>
      <c r="M4273" s="182"/>
      <c r="N4273" s="182"/>
    </row>
    <row r="4274" spans="1:14" ht="15.75" customHeight="1" x14ac:dyDescent="0.3">
      <c r="A4274" s="34">
        <v>4347</v>
      </c>
      <c r="B4274" s="34">
        <v>53</v>
      </c>
      <c r="C4274" s="34" t="s">
        <v>456</v>
      </c>
      <c r="D4274" s="34">
        <v>16</v>
      </c>
      <c r="E4274" s="179">
        <v>43607</v>
      </c>
      <c r="F4274" s="34">
        <v>5232</v>
      </c>
      <c r="G4274" s="34">
        <v>7849</v>
      </c>
      <c r="H4274" s="34">
        <v>7124</v>
      </c>
      <c r="I4274" s="34"/>
      <c r="J4274" s="197"/>
      <c r="K4274" s="182"/>
      <c r="L4274" s="182"/>
      <c r="M4274" s="182"/>
      <c r="N4274" s="182"/>
    </row>
    <row r="4275" spans="1:14" ht="15.75" customHeight="1" x14ac:dyDescent="0.3">
      <c r="A4275" s="34">
        <v>4348</v>
      </c>
      <c r="B4275" s="34">
        <v>54</v>
      </c>
      <c r="C4275" s="34" t="s">
        <v>456</v>
      </c>
      <c r="D4275" s="34">
        <v>16</v>
      </c>
      <c r="E4275" s="179">
        <v>43607</v>
      </c>
      <c r="F4275" s="34">
        <v>5271</v>
      </c>
      <c r="G4275" s="34">
        <v>7434</v>
      </c>
      <c r="H4275" s="34">
        <v>6838</v>
      </c>
      <c r="I4275" s="34"/>
      <c r="J4275" s="197"/>
      <c r="K4275" s="182"/>
      <c r="L4275" s="182"/>
      <c r="M4275" s="182"/>
      <c r="N4275" s="182"/>
    </row>
    <row r="4276" spans="1:14" ht="15.75" customHeight="1" x14ac:dyDescent="0.3">
      <c r="A4276" s="34">
        <v>4349</v>
      </c>
      <c r="B4276" s="34">
        <v>55</v>
      </c>
      <c r="C4276" s="34" t="s">
        <v>457</v>
      </c>
      <c r="D4276" s="34">
        <v>16</v>
      </c>
      <c r="E4276" s="179">
        <v>43607</v>
      </c>
      <c r="F4276" s="34">
        <v>5269</v>
      </c>
      <c r="G4276" s="34">
        <v>8910</v>
      </c>
      <c r="H4276" s="34">
        <v>7819</v>
      </c>
      <c r="I4276" s="34"/>
      <c r="J4276" s="197"/>
      <c r="K4276" s="182"/>
      <c r="L4276" s="182"/>
      <c r="M4276" s="182"/>
      <c r="N4276" s="182"/>
    </row>
    <row r="4277" spans="1:14" ht="15.75" customHeight="1" x14ac:dyDescent="0.3">
      <c r="A4277" s="34">
        <v>4350</v>
      </c>
      <c r="B4277" s="34">
        <v>56</v>
      </c>
      <c r="C4277" s="34" t="s">
        <v>457</v>
      </c>
      <c r="D4277" s="34">
        <v>16</v>
      </c>
      <c r="E4277" s="179">
        <v>43607</v>
      </c>
      <c r="F4277" s="34">
        <v>5254</v>
      </c>
      <c r="G4277" s="34">
        <v>8572</v>
      </c>
      <c r="H4277" s="34">
        <v>7639</v>
      </c>
      <c r="I4277" s="34"/>
      <c r="J4277" s="197"/>
      <c r="K4277" s="182"/>
      <c r="L4277" s="182"/>
      <c r="M4277" s="182"/>
      <c r="N4277" s="182"/>
    </row>
    <row r="4278" spans="1:14" ht="15.75" customHeight="1" x14ac:dyDescent="0.3">
      <c r="A4278" s="34">
        <v>4351</v>
      </c>
      <c r="B4278" s="34">
        <v>57</v>
      </c>
      <c r="C4278" s="34" t="s">
        <v>458</v>
      </c>
      <c r="D4278" s="34">
        <v>16</v>
      </c>
      <c r="E4278" s="179">
        <v>43607</v>
      </c>
      <c r="F4278" s="34">
        <v>5257</v>
      </c>
      <c r="G4278" s="34">
        <v>7508</v>
      </c>
      <c r="H4278" s="34">
        <v>6991</v>
      </c>
      <c r="I4278" s="34"/>
      <c r="J4278" s="197"/>
      <c r="K4278" s="182"/>
      <c r="L4278" s="182"/>
      <c r="M4278" s="182"/>
      <c r="N4278" s="182"/>
    </row>
    <row r="4279" spans="1:14" ht="15.75" customHeight="1" x14ac:dyDescent="0.3">
      <c r="A4279" s="34">
        <v>4352</v>
      </c>
      <c r="B4279" s="34">
        <v>58</v>
      </c>
      <c r="C4279" s="34" t="s">
        <v>458</v>
      </c>
      <c r="D4279" s="34">
        <v>16</v>
      </c>
      <c r="E4279" s="179">
        <v>43607</v>
      </c>
      <c r="F4279" s="34">
        <v>5320</v>
      </c>
      <c r="G4279" s="34">
        <v>7512</v>
      </c>
      <c r="H4279" s="34">
        <v>7018</v>
      </c>
      <c r="I4279" s="34"/>
      <c r="J4279" s="197"/>
      <c r="K4279" s="182"/>
      <c r="L4279" s="182"/>
      <c r="M4279" s="182"/>
      <c r="N4279" s="182"/>
    </row>
    <row r="4280" spans="1:14" ht="15.75" customHeight="1" x14ac:dyDescent="0.3">
      <c r="A4280" s="34">
        <v>4353</v>
      </c>
      <c r="B4280" s="34">
        <v>59</v>
      </c>
      <c r="C4280" s="34" t="s">
        <v>460</v>
      </c>
      <c r="D4280" s="34">
        <v>16</v>
      </c>
      <c r="E4280" s="179">
        <v>43607</v>
      </c>
      <c r="F4280" s="34">
        <v>5278</v>
      </c>
      <c r="G4280" s="34">
        <v>10098</v>
      </c>
      <c r="H4280" s="34">
        <v>8536</v>
      </c>
      <c r="I4280" s="34"/>
      <c r="J4280" s="197" t="s">
        <v>461</v>
      </c>
      <c r="K4280" s="182"/>
      <c r="L4280" s="182"/>
      <c r="M4280" s="182"/>
      <c r="N4280" s="182"/>
    </row>
    <row r="4281" spans="1:14" ht="15.75" customHeight="1" x14ac:dyDescent="0.3">
      <c r="A4281" s="34">
        <v>4354</v>
      </c>
      <c r="B4281" s="34">
        <v>60</v>
      </c>
      <c r="C4281" s="34" t="s">
        <v>460</v>
      </c>
      <c r="D4281" s="34">
        <v>16</v>
      </c>
      <c r="E4281" s="179">
        <v>43607</v>
      </c>
      <c r="F4281" s="34">
        <v>5220</v>
      </c>
      <c r="G4281" s="34">
        <v>10026</v>
      </c>
      <c r="H4281" s="34">
        <v>8488</v>
      </c>
      <c r="I4281" s="34"/>
      <c r="J4281" s="197"/>
      <c r="K4281" s="182"/>
      <c r="L4281" s="182"/>
      <c r="M4281" s="182"/>
      <c r="N4281" s="182"/>
    </row>
    <row r="4282" spans="1:14" ht="15.75" customHeight="1" x14ac:dyDescent="0.3">
      <c r="A4282" s="34">
        <v>4355</v>
      </c>
      <c r="B4282" s="34">
        <v>61</v>
      </c>
      <c r="C4282" s="34" t="s">
        <v>462</v>
      </c>
      <c r="D4282" s="34">
        <v>16</v>
      </c>
      <c r="E4282" s="179">
        <v>43607</v>
      </c>
      <c r="F4282" s="34">
        <v>5212</v>
      </c>
      <c r="G4282" s="34">
        <v>7175</v>
      </c>
      <c r="H4282" s="34">
        <v>6799</v>
      </c>
      <c r="I4282" s="34"/>
      <c r="J4282" s="197"/>
      <c r="K4282" s="182"/>
      <c r="L4282" s="182"/>
      <c r="M4282" s="182"/>
      <c r="N4282" s="182"/>
    </row>
    <row r="4283" spans="1:14" ht="15.75" customHeight="1" x14ac:dyDescent="0.3">
      <c r="A4283" s="34">
        <v>4356</v>
      </c>
      <c r="B4283" s="34">
        <v>62</v>
      </c>
      <c r="C4283" s="34" t="s">
        <v>462</v>
      </c>
      <c r="D4283" s="34">
        <v>16</v>
      </c>
      <c r="E4283" s="179">
        <v>43607</v>
      </c>
      <c r="F4283" s="34">
        <v>5209</v>
      </c>
      <c r="G4283" s="34">
        <v>7140</v>
      </c>
      <c r="H4283" s="34">
        <v>6776</v>
      </c>
      <c r="I4283" s="34"/>
      <c r="J4283" s="197"/>
      <c r="K4283" s="182"/>
      <c r="L4283" s="182"/>
      <c r="M4283" s="182"/>
      <c r="N4283" s="182"/>
    </row>
    <row r="4284" spans="1:14" ht="15.75" customHeight="1" x14ac:dyDescent="0.3">
      <c r="A4284" s="34">
        <v>4357</v>
      </c>
      <c r="B4284" s="34">
        <v>63</v>
      </c>
      <c r="C4284" s="34" t="s">
        <v>465</v>
      </c>
      <c r="D4284" s="34">
        <v>16</v>
      </c>
      <c r="E4284" s="179">
        <v>43607</v>
      </c>
      <c r="F4284" s="34">
        <v>5214</v>
      </c>
      <c r="G4284" s="34">
        <v>6550</v>
      </c>
      <c r="H4284" s="34">
        <v>6316</v>
      </c>
      <c r="I4284" s="34"/>
      <c r="J4284" s="197"/>
      <c r="K4284" s="182"/>
      <c r="L4284" s="182"/>
      <c r="M4284" s="182"/>
      <c r="N4284" s="182"/>
    </row>
    <row r="4285" spans="1:14" ht="15.75" customHeight="1" x14ac:dyDescent="0.3">
      <c r="A4285" s="34">
        <v>4358</v>
      </c>
      <c r="B4285" s="34">
        <v>64</v>
      </c>
      <c r="C4285" s="34" t="s">
        <v>465</v>
      </c>
      <c r="D4285" s="34">
        <v>16</v>
      </c>
      <c r="E4285" s="179">
        <v>43607</v>
      </c>
      <c r="F4285" s="34">
        <v>5232</v>
      </c>
      <c r="G4285" s="34">
        <v>6625</v>
      </c>
      <c r="H4285" s="34">
        <v>6381</v>
      </c>
      <c r="I4285" s="34"/>
      <c r="J4285" s="197"/>
      <c r="K4285" s="182"/>
      <c r="L4285" s="182"/>
      <c r="M4285" s="182"/>
      <c r="N4285" s="182"/>
    </row>
    <row r="4286" spans="1:14" ht="15.75" customHeight="1" x14ac:dyDescent="0.3">
      <c r="A4286" s="34">
        <v>4359</v>
      </c>
      <c r="B4286" s="34">
        <v>65</v>
      </c>
      <c r="C4286" s="34" t="s">
        <v>468</v>
      </c>
      <c r="D4286" s="34">
        <v>16</v>
      </c>
      <c r="E4286" s="179">
        <v>43607</v>
      </c>
      <c r="F4286" s="34">
        <v>5215</v>
      </c>
      <c r="G4286" s="34">
        <v>8841</v>
      </c>
      <c r="H4286" s="34">
        <v>8032</v>
      </c>
      <c r="I4286" s="34"/>
      <c r="J4286" s="197"/>
      <c r="K4286" s="182"/>
      <c r="L4286" s="182"/>
      <c r="M4286" s="182"/>
      <c r="N4286" s="182"/>
    </row>
    <row r="4287" spans="1:14" ht="15.75" customHeight="1" x14ac:dyDescent="0.3">
      <c r="A4287" s="34">
        <v>4360</v>
      </c>
      <c r="B4287" s="34">
        <v>66</v>
      </c>
      <c r="C4287" s="34" t="s">
        <v>468</v>
      </c>
      <c r="D4287" s="34">
        <v>16</v>
      </c>
      <c r="E4287" s="179">
        <v>43607</v>
      </c>
      <c r="F4287" s="34">
        <v>5279</v>
      </c>
      <c r="G4287" s="34">
        <v>9091</v>
      </c>
      <c r="H4287" s="34">
        <v>8227</v>
      </c>
      <c r="I4287" s="34"/>
      <c r="J4287" s="197"/>
      <c r="K4287" s="182"/>
      <c r="L4287" s="182"/>
      <c r="M4287" s="182"/>
      <c r="N4287" s="182"/>
    </row>
    <row r="4288" spans="1:14" ht="15.75" customHeight="1" x14ac:dyDescent="0.3">
      <c r="A4288" s="34">
        <v>4361</v>
      </c>
      <c r="B4288" s="34">
        <v>67</v>
      </c>
      <c r="C4288" s="34" t="s">
        <v>469</v>
      </c>
      <c r="D4288" s="34">
        <v>16</v>
      </c>
      <c r="E4288" s="179">
        <v>43607</v>
      </c>
      <c r="F4288" s="34">
        <v>5217</v>
      </c>
      <c r="G4288" s="34">
        <v>6896</v>
      </c>
      <c r="H4288" s="34">
        <v>6613</v>
      </c>
      <c r="I4288" s="34"/>
      <c r="J4288" s="197"/>
      <c r="K4288" s="182"/>
      <c r="L4288" s="182"/>
      <c r="M4288" s="182"/>
      <c r="N4288" s="182"/>
    </row>
    <row r="4289" spans="1:14" ht="15.75" customHeight="1" x14ac:dyDescent="0.3">
      <c r="A4289" s="34">
        <v>4362</v>
      </c>
      <c r="B4289" s="34">
        <v>68</v>
      </c>
      <c r="C4289" s="34" t="s">
        <v>469</v>
      </c>
      <c r="D4289" s="34">
        <v>16</v>
      </c>
      <c r="E4289" s="179">
        <v>43607</v>
      </c>
      <c r="F4289" s="34">
        <v>5288</v>
      </c>
      <c r="G4289" s="34">
        <v>6943</v>
      </c>
      <c r="H4289" s="34">
        <v>6664</v>
      </c>
      <c r="I4289" s="34"/>
      <c r="J4289" s="197"/>
      <c r="K4289" s="182"/>
      <c r="L4289" s="182"/>
      <c r="M4289" s="182"/>
      <c r="N4289" s="182"/>
    </row>
    <row r="4290" spans="1:14" ht="15.75" customHeight="1" x14ac:dyDescent="0.3">
      <c r="A4290" s="34">
        <v>4363</v>
      </c>
      <c r="B4290" s="34">
        <v>69</v>
      </c>
      <c r="C4290" s="34" t="s">
        <v>473</v>
      </c>
      <c r="D4290" s="34">
        <v>16</v>
      </c>
      <c r="E4290" s="179">
        <v>43607</v>
      </c>
      <c r="F4290" s="34">
        <v>5248</v>
      </c>
      <c r="G4290" s="34">
        <v>7075</v>
      </c>
      <c r="H4290" s="34">
        <v>6634</v>
      </c>
      <c r="I4290" s="34"/>
      <c r="J4290" s="197"/>
      <c r="K4290" s="182"/>
      <c r="L4290" s="182"/>
      <c r="M4290" s="182"/>
      <c r="N4290" s="182"/>
    </row>
    <row r="4291" spans="1:14" ht="15.75" customHeight="1" x14ac:dyDescent="0.3">
      <c r="A4291" s="34">
        <v>4364</v>
      </c>
      <c r="B4291" s="34">
        <v>70</v>
      </c>
      <c r="C4291" s="34" t="s">
        <v>473</v>
      </c>
      <c r="D4291" s="34">
        <v>16</v>
      </c>
      <c r="E4291" s="179">
        <v>43607</v>
      </c>
      <c r="F4291" s="34">
        <v>5266</v>
      </c>
      <c r="G4291" s="34">
        <v>7133</v>
      </c>
      <c r="H4291" s="34">
        <v>6687</v>
      </c>
      <c r="I4291" s="34"/>
      <c r="J4291" s="197"/>
      <c r="K4291" s="182"/>
      <c r="L4291" s="182"/>
      <c r="M4291" s="182"/>
      <c r="N4291" s="182"/>
    </row>
    <row r="4292" spans="1:14" ht="15.75" customHeight="1" x14ac:dyDescent="0.3">
      <c r="A4292" s="34">
        <v>4365</v>
      </c>
      <c r="B4292" s="34">
        <v>71</v>
      </c>
      <c r="C4292" s="34" t="s">
        <v>475</v>
      </c>
      <c r="D4292" s="34">
        <v>16</v>
      </c>
      <c r="E4292" s="179">
        <v>43607</v>
      </c>
      <c r="F4292" s="34">
        <v>5256</v>
      </c>
      <c r="G4292" s="34">
        <v>8360</v>
      </c>
      <c r="H4292" s="34">
        <v>7247</v>
      </c>
      <c r="I4292" s="34"/>
      <c r="J4292" s="197" t="s">
        <v>461</v>
      </c>
      <c r="K4292" s="182"/>
      <c r="L4292" s="182"/>
      <c r="M4292" s="182"/>
      <c r="N4292" s="182"/>
    </row>
    <row r="4293" spans="1:14" ht="15.75" customHeight="1" x14ac:dyDescent="0.3">
      <c r="A4293" s="34">
        <v>4366</v>
      </c>
      <c r="B4293" s="34">
        <v>72</v>
      </c>
      <c r="C4293" s="34" t="s">
        <v>475</v>
      </c>
      <c r="D4293" s="34">
        <v>16</v>
      </c>
      <c r="E4293" s="179">
        <v>43607</v>
      </c>
      <c r="F4293" s="34">
        <v>5223</v>
      </c>
      <c r="G4293" s="34">
        <v>8202</v>
      </c>
      <c r="H4293" s="34">
        <v>7108</v>
      </c>
      <c r="I4293" s="34"/>
      <c r="J4293" s="197"/>
      <c r="K4293" s="182"/>
      <c r="L4293" s="182"/>
      <c r="M4293" s="182"/>
      <c r="N4293" s="182"/>
    </row>
    <row r="4294" spans="1:14" ht="15.75" customHeight="1" x14ac:dyDescent="0.3">
      <c r="A4294" s="34">
        <v>4367</v>
      </c>
      <c r="B4294" s="34">
        <v>73</v>
      </c>
      <c r="C4294" s="34" t="s">
        <v>476</v>
      </c>
      <c r="D4294" s="34">
        <v>16</v>
      </c>
      <c r="E4294" s="179">
        <v>43607</v>
      </c>
      <c r="F4294" s="34">
        <v>5203</v>
      </c>
      <c r="G4294" s="34">
        <v>8178</v>
      </c>
      <c r="H4294" s="34">
        <v>7605</v>
      </c>
      <c r="I4294" s="34"/>
      <c r="J4294" s="197"/>
      <c r="K4294" s="182"/>
      <c r="L4294" s="182"/>
      <c r="M4294" s="182"/>
      <c r="N4294" s="182"/>
    </row>
    <row r="4295" spans="1:14" ht="15.75" customHeight="1" x14ac:dyDescent="0.3">
      <c r="A4295" s="34">
        <v>4368</v>
      </c>
      <c r="B4295" s="34">
        <v>74</v>
      </c>
      <c r="C4295" s="34" t="s">
        <v>476</v>
      </c>
      <c r="D4295" s="34">
        <v>16</v>
      </c>
      <c r="E4295" s="179">
        <v>43607</v>
      </c>
      <c r="F4295" s="34">
        <v>5309</v>
      </c>
      <c r="G4295" s="34">
        <v>8416</v>
      </c>
      <c r="H4295" s="34">
        <v>7816</v>
      </c>
      <c r="I4295" s="34"/>
      <c r="J4295" s="197"/>
      <c r="K4295" s="182"/>
      <c r="L4295" s="182"/>
      <c r="M4295" s="182"/>
      <c r="N4295" s="182"/>
    </row>
    <row r="4296" spans="1:14" ht="15.75" customHeight="1" x14ac:dyDescent="0.3">
      <c r="A4296" s="34">
        <v>4369</v>
      </c>
      <c r="B4296" s="34">
        <v>75</v>
      </c>
      <c r="C4296" s="34" t="s">
        <v>479</v>
      </c>
      <c r="D4296" s="34">
        <v>16</v>
      </c>
      <c r="E4296" s="179">
        <v>43607</v>
      </c>
      <c r="F4296" s="34">
        <v>5226</v>
      </c>
      <c r="G4296" s="34">
        <v>7995</v>
      </c>
      <c r="H4296" s="34">
        <v>7384</v>
      </c>
      <c r="I4296" s="34"/>
      <c r="J4296" s="197"/>
      <c r="K4296" s="182"/>
      <c r="L4296" s="182"/>
      <c r="M4296" s="182"/>
      <c r="N4296" s="182"/>
    </row>
    <row r="4297" spans="1:14" ht="15.75" customHeight="1" x14ac:dyDescent="0.3">
      <c r="A4297" s="34">
        <v>4370</v>
      </c>
      <c r="B4297" s="34">
        <v>76</v>
      </c>
      <c r="C4297" s="34" t="s">
        <v>479</v>
      </c>
      <c r="D4297" s="34">
        <v>16</v>
      </c>
      <c r="E4297" s="179">
        <v>43607</v>
      </c>
      <c r="F4297" s="34">
        <v>5239</v>
      </c>
      <c r="G4297" s="34">
        <v>7773</v>
      </c>
      <c r="H4297" s="34">
        <v>7237</v>
      </c>
      <c r="I4297" s="34"/>
      <c r="J4297" s="197"/>
      <c r="K4297" s="182"/>
      <c r="L4297" s="182"/>
      <c r="M4297" s="182"/>
      <c r="N4297" s="182"/>
    </row>
    <row r="4298" spans="1:14" ht="15.75" customHeight="1" x14ac:dyDescent="0.3">
      <c r="A4298" s="34">
        <v>4371</v>
      </c>
      <c r="B4298" s="34">
        <v>77</v>
      </c>
      <c r="C4298" s="34" t="s">
        <v>480</v>
      </c>
      <c r="D4298" s="34">
        <v>16</v>
      </c>
      <c r="E4298" s="179">
        <v>43607</v>
      </c>
      <c r="F4298" s="34">
        <v>5212</v>
      </c>
      <c r="G4298" s="34">
        <v>10162</v>
      </c>
      <c r="H4298" s="34">
        <v>8528</v>
      </c>
      <c r="I4298" s="34"/>
      <c r="J4298" s="197" t="s">
        <v>378</v>
      </c>
      <c r="K4298" s="182"/>
      <c r="L4298" s="182"/>
      <c r="M4298" s="182"/>
      <c r="N4298" s="182"/>
    </row>
    <row r="4299" spans="1:14" ht="15.75" customHeight="1" x14ac:dyDescent="0.3">
      <c r="A4299" s="34">
        <v>4372</v>
      </c>
      <c r="B4299" s="34">
        <v>78</v>
      </c>
      <c r="C4299" s="34" t="s">
        <v>480</v>
      </c>
      <c r="D4299" s="34">
        <v>16</v>
      </c>
      <c r="E4299" s="179">
        <v>43607</v>
      </c>
      <c r="F4299" s="34">
        <v>5245</v>
      </c>
      <c r="G4299" s="34">
        <v>9832</v>
      </c>
      <c r="H4299" s="34">
        <v>8321</v>
      </c>
      <c r="I4299" s="34"/>
      <c r="J4299" s="197"/>
      <c r="K4299" s="182"/>
      <c r="L4299" s="182"/>
      <c r="M4299" s="182"/>
      <c r="N4299" s="182"/>
    </row>
    <row r="4300" spans="1:14" ht="15.75" customHeight="1" x14ac:dyDescent="0.3">
      <c r="A4300" s="34">
        <v>4373</v>
      </c>
      <c r="B4300" s="34">
        <v>79</v>
      </c>
      <c r="C4300" s="34" t="s">
        <v>481</v>
      </c>
      <c r="D4300" s="34">
        <v>16</v>
      </c>
      <c r="E4300" s="179">
        <v>43607</v>
      </c>
      <c r="F4300" s="34">
        <v>5242</v>
      </c>
      <c r="G4300" s="34">
        <v>9807</v>
      </c>
      <c r="H4300" s="34">
        <v>8337</v>
      </c>
      <c r="I4300" s="34"/>
      <c r="J4300" s="197"/>
      <c r="K4300" s="182"/>
      <c r="L4300" s="182"/>
      <c r="M4300" s="182"/>
      <c r="N4300" s="182"/>
    </row>
    <row r="4301" spans="1:14" ht="15.75" customHeight="1" x14ac:dyDescent="0.3">
      <c r="A4301" s="34">
        <v>4374</v>
      </c>
      <c r="B4301" s="34">
        <v>80</v>
      </c>
      <c r="C4301" s="34" t="s">
        <v>481</v>
      </c>
      <c r="D4301" s="34">
        <v>16</v>
      </c>
      <c r="E4301" s="179">
        <v>43607</v>
      </c>
      <c r="F4301" s="34">
        <v>5245</v>
      </c>
      <c r="G4301" s="34">
        <v>9592</v>
      </c>
      <c r="H4301" s="34">
        <v>8224</v>
      </c>
      <c r="I4301" s="34"/>
      <c r="J4301" s="197"/>
      <c r="K4301" s="182"/>
      <c r="L4301" s="182"/>
      <c r="M4301" s="182"/>
      <c r="N4301" s="182"/>
    </row>
    <row r="4302" spans="1:14" ht="15.75" customHeight="1" x14ac:dyDescent="0.3">
      <c r="A4302" s="34">
        <v>4375</v>
      </c>
      <c r="B4302" s="34">
        <v>81</v>
      </c>
      <c r="C4302" s="34" t="s">
        <v>483</v>
      </c>
      <c r="D4302" s="34">
        <v>16</v>
      </c>
      <c r="E4302" s="179">
        <v>43607</v>
      </c>
      <c r="F4302" s="34">
        <v>5180</v>
      </c>
      <c r="G4302" s="34">
        <v>7595</v>
      </c>
      <c r="H4302" s="34">
        <v>7042</v>
      </c>
      <c r="I4302" s="34"/>
      <c r="J4302" s="197"/>
      <c r="K4302" s="182"/>
      <c r="L4302" s="182"/>
      <c r="M4302" s="182"/>
      <c r="N4302" s="182"/>
    </row>
    <row r="4303" spans="1:14" ht="15.75" customHeight="1" x14ac:dyDescent="0.3">
      <c r="A4303" s="34">
        <v>4376</v>
      </c>
      <c r="B4303" s="34">
        <v>82</v>
      </c>
      <c r="C4303" s="34" t="s">
        <v>483</v>
      </c>
      <c r="D4303" s="34">
        <v>16</v>
      </c>
      <c r="E4303" s="179">
        <v>43607</v>
      </c>
      <c r="F4303" s="34">
        <v>5194</v>
      </c>
      <c r="G4303" s="34">
        <v>7342</v>
      </c>
      <c r="H4303" s="34">
        <v>6835</v>
      </c>
      <c r="I4303" s="34"/>
      <c r="J4303" s="197"/>
      <c r="K4303" s="182"/>
      <c r="L4303" s="182"/>
      <c r="M4303" s="182"/>
      <c r="N4303" s="182"/>
    </row>
    <row r="4304" spans="1:14" ht="15.75" customHeight="1" x14ac:dyDescent="0.3">
      <c r="A4304" s="34">
        <v>4377</v>
      </c>
      <c r="B4304" s="34">
        <v>83</v>
      </c>
      <c r="C4304" s="34" t="s">
        <v>485</v>
      </c>
      <c r="D4304" s="34">
        <v>16</v>
      </c>
      <c r="E4304" s="179">
        <v>43607</v>
      </c>
      <c r="F4304" s="34">
        <v>5294</v>
      </c>
      <c r="G4304" s="34">
        <v>8924</v>
      </c>
      <c r="H4304" s="34">
        <v>7779</v>
      </c>
      <c r="I4304" s="34"/>
      <c r="J4304" s="197"/>
      <c r="K4304" s="182"/>
      <c r="L4304" s="182"/>
      <c r="M4304" s="182"/>
      <c r="N4304" s="182"/>
    </row>
    <row r="4305" spans="1:14" ht="15.75" customHeight="1" x14ac:dyDescent="0.3">
      <c r="A4305" s="34">
        <v>4378</v>
      </c>
      <c r="B4305" s="34">
        <v>84</v>
      </c>
      <c r="C4305" s="34" t="s">
        <v>485</v>
      </c>
      <c r="D4305" s="34">
        <v>16</v>
      </c>
      <c r="E4305" s="179">
        <v>43607</v>
      </c>
      <c r="F4305" s="34">
        <v>5375</v>
      </c>
      <c r="G4305" s="34">
        <v>8975</v>
      </c>
      <c r="H4305" s="34">
        <v>7861</v>
      </c>
      <c r="I4305" s="34"/>
      <c r="J4305" s="197"/>
      <c r="K4305" s="182"/>
      <c r="L4305" s="182"/>
      <c r="M4305" s="182"/>
      <c r="N4305" s="182"/>
    </row>
    <row r="4306" spans="1:14" ht="15.75" customHeight="1" x14ac:dyDescent="0.3">
      <c r="A4306" s="34">
        <v>4379</v>
      </c>
      <c r="B4306" s="34">
        <v>85</v>
      </c>
      <c r="C4306" s="34" t="s">
        <v>486</v>
      </c>
      <c r="D4306" s="34">
        <v>16</v>
      </c>
      <c r="E4306" s="179">
        <v>43607</v>
      </c>
      <c r="F4306" s="34">
        <v>5253</v>
      </c>
      <c r="G4306" s="34">
        <v>7831</v>
      </c>
      <c r="H4306" s="34">
        <v>7241</v>
      </c>
      <c r="I4306" s="34"/>
      <c r="J4306" s="197" t="s">
        <v>13</v>
      </c>
      <c r="K4306" s="182"/>
      <c r="L4306" s="182"/>
      <c r="M4306" s="182"/>
      <c r="N4306" s="182"/>
    </row>
    <row r="4307" spans="1:14" ht="15.75" customHeight="1" x14ac:dyDescent="0.3">
      <c r="A4307" s="34">
        <v>4380</v>
      </c>
      <c r="B4307" s="34">
        <v>86</v>
      </c>
      <c r="C4307" s="34" t="s">
        <v>486</v>
      </c>
      <c r="D4307" s="34">
        <v>16</v>
      </c>
      <c r="E4307" s="179">
        <v>43607</v>
      </c>
      <c r="F4307" s="34">
        <v>5281</v>
      </c>
      <c r="G4307" s="34">
        <v>7772</v>
      </c>
      <c r="H4307" s="34">
        <v>7215</v>
      </c>
      <c r="I4307" s="34"/>
      <c r="J4307" s="197"/>
      <c r="K4307" s="182"/>
      <c r="L4307" s="182"/>
      <c r="M4307" s="182"/>
      <c r="N4307" s="182"/>
    </row>
    <row r="4308" spans="1:14" ht="15.75" customHeight="1" x14ac:dyDescent="0.3">
      <c r="A4308" s="34">
        <v>4381</v>
      </c>
      <c r="B4308" s="34">
        <v>87</v>
      </c>
      <c r="C4308" s="34" t="s">
        <v>487</v>
      </c>
      <c r="D4308" s="34">
        <v>16</v>
      </c>
      <c r="E4308" s="179">
        <v>43607</v>
      </c>
      <c r="F4308" s="34">
        <v>5250</v>
      </c>
      <c r="G4308" s="34">
        <v>7490</v>
      </c>
      <c r="H4308" s="34">
        <v>7013</v>
      </c>
      <c r="I4308" s="34"/>
      <c r="J4308" s="197"/>
      <c r="K4308" s="182"/>
      <c r="L4308" s="182"/>
      <c r="M4308" s="182"/>
      <c r="N4308" s="182"/>
    </row>
    <row r="4309" spans="1:14" ht="15.75" customHeight="1" x14ac:dyDescent="0.3">
      <c r="A4309" s="34">
        <v>4382</v>
      </c>
      <c r="B4309" s="34">
        <v>88</v>
      </c>
      <c r="C4309" s="34" t="s">
        <v>487</v>
      </c>
      <c r="D4309" s="34">
        <v>16</v>
      </c>
      <c r="E4309" s="179">
        <v>43607</v>
      </c>
      <c r="F4309" s="34">
        <v>5241</v>
      </c>
      <c r="G4309" s="34">
        <v>7476</v>
      </c>
      <c r="H4309" s="34">
        <v>7004</v>
      </c>
      <c r="I4309" s="34"/>
      <c r="J4309" s="197"/>
      <c r="K4309" s="182"/>
      <c r="L4309" s="182"/>
      <c r="M4309" s="182"/>
      <c r="N4309" s="182"/>
    </row>
    <row r="4310" spans="1:14" ht="15.75" customHeight="1" x14ac:dyDescent="0.3">
      <c r="A4310" s="34">
        <v>4383</v>
      </c>
      <c r="B4310" s="34">
        <v>89</v>
      </c>
      <c r="C4310" s="34" t="s">
        <v>492</v>
      </c>
      <c r="D4310" s="34">
        <v>16</v>
      </c>
      <c r="E4310" s="179">
        <v>43607</v>
      </c>
      <c r="F4310" s="34">
        <v>5188</v>
      </c>
      <c r="G4310" s="34">
        <v>8292</v>
      </c>
      <c r="H4310" s="34">
        <v>7627</v>
      </c>
      <c r="I4310" s="34"/>
      <c r="J4310" s="197"/>
      <c r="K4310" s="182"/>
      <c r="L4310" s="182"/>
      <c r="M4310" s="182"/>
      <c r="N4310" s="182"/>
    </row>
    <row r="4311" spans="1:14" ht="15.75" customHeight="1" x14ac:dyDescent="0.3">
      <c r="A4311" s="34">
        <v>4384</v>
      </c>
      <c r="B4311" s="34">
        <v>90</v>
      </c>
      <c r="C4311" s="34" t="s">
        <v>492</v>
      </c>
      <c r="D4311" s="34">
        <v>16</v>
      </c>
      <c r="E4311" s="179">
        <v>43607</v>
      </c>
      <c r="F4311" s="34">
        <v>5202</v>
      </c>
      <c r="G4311" s="34">
        <v>8270</v>
      </c>
      <c r="H4311" s="34">
        <v>7675</v>
      </c>
      <c r="I4311" s="34"/>
      <c r="J4311" s="197"/>
      <c r="K4311" s="182"/>
      <c r="L4311" s="182"/>
      <c r="M4311" s="182"/>
      <c r="N4311" s="182"/>
    </row>
    <row r="4312" spans="1:14" ht="15.75" customHeight="1" x14ac:dyDescent="0.3">
      <c r="A4312" s="34">
        <v>4385</v>
      </c>
      <c r="B4312" s="34">
        <v>91</v>
      </c>
      <c r="C4312" s="34" t="s">
        <v>493</v>
      </c>
      <c r="D4312" s="34">
        <v>16</v>
      </c>
      <c r="E4312" s="179">
        <v>43607</v>
      </c>
      <c r="F4312" s="34">
        <v>5252</v>
      </c>
      <c r="G4312" s="34">
        <v>8156</v>
      </c>
      <c r="H4312" s="34">
        <v>7354</v>
      </c>
      <c r="I4312" s="34"/>
      <c r="J4312" s="197" t="s">
        <v>13</v>
      </c>
      <c r="K4312" s="182"/>
      <c r="L4312" s="182"/>
      <c r="M4312" s="182"/>
      <c r="N4312" s="182"/>
    </row>
    <row r="4313" spans="1:14" ht="15.75" customHeight="1" x14ac:dyDescent="0.3">
      <c r="A4313" s="34">
        <v>4386</v>
      </c>
      <c r="B4313" s="34">
        <v>92</v>
      </c>
      <c r="C4313" s="34" t="s">
        <v>493</v>
      </c>
      <c r="D4313" s="34">
        <v>16</v>
      </c>
      <c r="E4313" s="179">
        <v>43607</v>
      </c>
      <c r="F4313" s="34">
        <v>5241</v>
      </c>
      <c r="G4313" s="34">
        <v>8329</v>
      </c>
      <c r="H4313" s="34">
        <v>7504</v>
      </c>
      <c r="I4313" s="34"/>
      <c r="J4313" s="197"/>
      <c r="K4313" s="182"/>
      <c r="L4313" s="182"/>
      <c r="M4313" s="182"/>
      <c r="N4313" s="182"/>
    </row>
    <row r="4314" spans="1:14" ht="15.75" customHeight="1" x14ac:dyDescent="0.3">
      <c r="A4314" s="34">
        <v>4387</v>
      </c>
      <c r="B4314" s="34">
        <v>93</v>
      </c>
      <c r="C4314" s="34" t="s">
        <v>495</v>
      </c>
      <c r="D4314" s="34">
        <v>16</v>
      </c>
      <c r="E4314" s="179">
        <v>43607</v>
      </c>
      <c r="F4314" s="34">
        <v>5234</v>
      </c>
      <c r="G4314" s="34">
        <v>8084</v>
      </c>
      <c r="H4314" s="34">
        <v>7341</v>
      </c>
      <c r="I4314" s="34"/>
      <c r="J4314" s="197" t="s">
        <v>13</v>
      </c>
      <c r="K4314" s="182"/>
      <c r="L4314" s="182"/>
      <c r="M4314" s="182"/>
      <c r="N4314" s="182"/>
    </row>
    <row r="4315" spans="1:14" ht="15.75" customHeight="1" x14ac:dyDescent="0.3">
      <c r="A4315" s="34">
        <v>4388</v>
      </c>
      <c r="B4315" s="34">
        <v>94</v>
      </c>
      <c r="C4315" s="34" t="s">
        <v>495</v>
      </c>
      <c r="D4315" s="34">
        <v>16</v>
      </c>
      <c r="E4315" s="179">
        <v>43607</v>
      </c>
      <c r="F4315" s="34">
        <v>5218</v>
      </c>
      <c r="G4315" s="34">
        <v>7931</v>
      </c>
      <c r="H4315" s="34">
        <v>7211</v>
      </c>
      <c r="I4315" s="34"/>
      <c r="J4315" s="197"/>
      <c r="K4315" s="182"/>
      <c r="L4315" s="182"/>
      <c r="M4315" s="182"/>
      <c r="N4315" s="182"/>
    </row>
    <row r="4316" spans="1:14" ht="15.75" customHeight="1" x14ac:dyDescent="0.3">
      <c r="A4316" s="34">
        <v>4389</v>
      </c>
      <c r="B4316" s="34">
        <v>95</v>
      </c>
      <c r="C4316" s="34" t="s">
        <v>500</v>
      </c>
      <c r="D4316" s="34">
        <v>16</v>
      </c>
      <c r="E4316" s="179">
        <v>43607</v>
      </c>
      <c r="F4316" s="34">
        <v>5232</v>
      </c>
      <c r="G4316" s="34">
        <v>8864</v>
      </c>
      <c r="H4316" s="34">
        <v>7975</v>
      </c>
      <c r="I4316" s="34"/>
      <c r="J4316" s="197"/>
      <c r="K4316" s="182"/>
      <c r="L4316" s="182"/>
      <c r="M4316" s="182"/>
      <c r="N4316" s="182"/>
    </row>
    <row r="4317" spans="1:14" ht="15.75" customHeight="1" x14ac:dyDescent="0.3">
      <c r="A4317" s="34">
        <v>4390</v>
      </c>
      <c r="B4317" s="34">
        <v>96</v>
      </c>
      <c r="C4317" s="34" t="s">
        <v>500</v>
      </c>
      <c r="D4317" s="34">
        <v>16</v>
      </c>
      <c r="E4317" s="179">
        <v>43607</v>
      </c>
      <c r="F4317" s="34">
        <v>5242</v>
      </c>
      <c r="G4317" s="34">
        <v>9194</v>
      </c>
      <c r="H4317" s="34">
        <v>8170</v>
      </c>
      <c r="I4317" s="34"/>
      <c r="J4317" s="197"/>
      <c r="K4317" s="182"/>
      <c r="L4317" s="182"/>
      <c r="M4317" s="182"/>
      <c r="N4317" s="182"/>
    </row>
    <row r="4318" spans="1:14" ht="15.75" customHeight="1" x14ac:dyDescent="0.3">
      <c r="A4318" s="34">
        <v>4391</v>
      </c>
      <c r="B4318" s="34">
        <v>97</v>
      </c>
      <c r="C4318" s="34" t="s">
        <v>501</v>
      </c>
      <c r="D4318" s="34">
        <v>16</v>
      </c>
      <c r="E4318" s="179">
        <v>43607</v>
      </c>
      <c r="F4318" s="34">
        <v>5287</v>
      </c>
      <c r="G4318" s="34">
        <v>6871</v>
      </c>
      <c r="H4318" s="34">
        <v>6603</v>
      </c>
      <c r="I4318" s="34"/>
      <c r="J4318" s="197"/>
      <c r="K4318" s="182"/>
      <c r="L4318" s="182"/>
      <c r="M4318" s="182"/>
      <c r="N4318" s="182"/>
    </row>
    <row r="4319" spans="1:14" ht="15.75" customHeight="1" x14ac:dyDescent="0.3">
      <c r="A4319" s="34">
        <v>4392</v>
      </c>
      <c r="B4319" s="34">
        <v>98</v>
      </c>
      <c r="C4319" s="34" t="s">
        <v>501</v>
      </c>
      <c r="D4319" s="34">
        <v>16</v>
      </c>
      <c r="E4319" s="179">
        <v>43607</v>
      </c>
      <c r="F4319" s="34">
        <v>5252</v>
      </c>
      <c r="G4319" s="34">
        <v>7989</v>
      </c>
      <c r="H4319" s="34">
        <v>6700</v>
      </c>
      <c r="I4319" s="34"/>
      <c r="J4319" s="197"/>
      <c r="K4319" s="182"/>
      <c r="L4319" s="182"/>
      <c r="M4319" s="182"/>
      <c r="N4319" s="182"/>
    </row>
    <row r="4320" spans="1:14" ht="15.75" customHeight="1" x14ac:dyDescent="0.3">
      <c r="A4320" s="34">
        <v>4393</v>
      </c>
      <c r="B4320" s="34">
        <v>99</v>
      </c>
      <c r="C4320" s="34" t="s">
        <v>502</v>
      </c>
      <c r="D4320" s="34">
        <v>16</v>
      </c>
      <c r="E4320" s="179">
        <v>43607</v>
      </c>
      <c r="F4320" s="34">
        <v>5182</v>
      </c>
      <c r="G4320" s="34">
        <v>8480</v>
      </c>
      <c r="H4320" s="34">
        <v>7500</v>
      </c>
      <c r="I4320" s="34"/>
      <c r="J4320" s="197" t="s">
        <v>13</v>
      </c>
      <c r="K4320" s="182"/>
      <c r="L4320" s="182"/>
      <c r="M4320" s="182"/>
      <c r="N4320" s="182"/>
    </row>
    <row r="4321" spans="1:14" ht="15.75" customHeight="1" x14ac:dyDescent="0.3">
      <c r="A4321" s="34">
        <v>4394</v>
      </c>
      <c r="B4321" s="34">
        <v>100</v>
      </c>
      <c r="C4321" s="34" t="s">
        <v>502</v>
      </c>
      <c r="D4321" s="34">
        <v>16</v>
      </c>
      <c r="E4321" s="179">
        <v>43607</v>
      </c>
      <c r="F4321" s="34">
        <v>5209</v>
      </c>
      <c r="G4321" s="34">
        <v>8517</v>
      </c>
      <c r="H4321" s="34">
        <v>7539</v>
      </c>
      <c r="I4321" s="34"/>
      <c r="J4321" s="197"/>
      <c r="K4321" s="182"/>
      <c r="L4321" s="182"/>
      <c r="M4321" s="182"/>
      <c r="N4321" s="182"/>
    </row>
    <row r="4322" spans="1:14" ht="15.75" customHeight="1" x14ac:dyDescent="0.3">
      <c r="A4322" s="34">
        <v>4395</v>
      </c>
      <c r="B4322" s="34">
        <v>101</v>
      </c>
      <c r="C4322" s="34" t="s">
        <v>503</v>
      </c>
      <c r="D4322" s="34">
        <v>16</v>
      </c>
      <c r="E4322" s="179">
        <v>43607</v>
      </c>
      <c r="F4322" s="34">
        <v>5208</v>
      </c>
      <c r="G4322" s="34">
        <v>7950</v>
      </c>
      <c r="H4322" s="34">
        <v>7183</v>
      </c>
      <c r="I4322" s="34"/>
      <c r="J4322" s="197"/>
      <c r="K4322" s="182"/>
      <c r="L4322" s="182"/>
      <c r="M4322" s="182"/>
      <c r="N4322" s="182"/>
    </row>
    <row r="4323" spans="1:14" ht="15.75" customHeight="1" x14ac:dyDescent="0.3">
      <c r="A4323" s="34">
        <v>4396</v>
      </c>
      <c r="B4323" s="34">
        <v>102</v>
      </c>
      <c r="C4323" s="34" t="s">
        <v>503</v>
      </c>
      <c r="D4323" s="34">
        <v>16</v>
      </c>
      <c r="E4323" s="179">
        <v>43607</v>
      </c>
      <c r="F4323" s="34">
        <v>5224</v>
      </c>
      <c r="G4323" s="34">
        <v>8093</v>
      </c>
      <c r="H4323" s="34">
        <v>7311</v>
      </c>
      <c r="I4323" s="34"/>
      <c r="J4323" s="197"/>
      <c r="K4323" s="182"/>
      <c r="L4323" s="182"/>
      <c r="M4323" s="182"/>
      <c r="N4323" s="182"/>
    </row>
    <row r="4324" spans="1:14" ht="15.75" customHeight="1" x14ac:dyDescent="0.3">
      <c r="A4324" s="34">
        <v>4397</v>
      </c>
      <c r="B4324" s="34">
        <v>103</v>
      </c>
      <c r="C4324" s="34" t="s">
        <v>505</v>
      </c>
      <c r="D4324" s="34">
        <v>16</v>
      </c>
      <c r="E4324" s="179">
        <v>43607</v>
      </c>
      <c r="F4324" s="34">
        <v>5213</v>
      </c>
      <c r="G4324" s="34">
        <v>8228</v>
      </c>
      <c r="H4324" s="34">
        <v>7460</v>
      </c>
      <c r="I4324" s="34"/>
      <c r="J4324" s="197" t="s">
        <v>13</v>
      </c>
      <c r="K4324" s="182"/>
      <c r="L4324" s="182"/>
      <c r="M4324" s="182"/>
      <c r="N4324" s="182"/>
    </row>
    <row r="4325" spans="1:14" ht="15.75" customHeight="1" x14ac:dyDescent="0.3">
      <c r="A4325" s="34">
        <v>4398</v>
      </c>
      <c r="B4325" s="34">
        <v>104</v>
      </c>
      <c r="C4325" s="34" t="s">
        <v>505</v>
      </c>
      <c r="D4325" s="34">
        <v>16</v>
      </c>
      <c r="E4325" s="179">
        <v>43607</v>
      </c>
      <c r="F4325" s="34">
        <v>5257</v>
      </c>
      <c r="G4325" s="34">
        <v>8265</v>
      </c>
      <c r="H4325" s="34">
        <v>7482</v>
      </c>
      <c r="I4325" s="34"/>
      <c r="J4325" s="197"/>
      <c r="K4325" s="182"/>
      <c r="L4325" s="182"/>
      <c r="M4325" s="182"/>
      <c r="N4325" s="182"/>
    </row>
    <row r="4326" spans="1:14" ht="15.75" customHeight="1" x14ac:dyDescent="0.3">
      <c r="A4326" s="34">
        <v>4399</v>
      </c>
      <c r="B4326" s="34">
        <v>105</v>
      </c>
      <c r="C4326" s="34" t="s">
        <v>506</v>
      </c>
      <c r="D4326" s="34">
        <v>16</v>
      </c>
      <c r="E4326" s="179">
        <v>43607</v>
      </c>
      <c r="F4326" s="34">
        <v>5251</v>
      </c>
      <c r="G4326" s="34">
        <v>8184</v>
      </c>
      <c r="H4326" s="34">
        <v>7668</v>
      </c>
      <c r="I4326" s="34"/>
      <c r="J4326" s="197"/>
      <c r="K4326" s="182"/>
      <c r="L4326" s="182"/>
      <c r="M4326" s="182"/>
      <c r="N4326" s="182"/>
    </row>
    <row r="4327" spans="1:14" ht="15.75" customHeight="1" x14ac:dyDescent="0.3">
      <c r="A4327" s="34">
        <v>4400</v>
      </c>
      <c r="B4327" s="34">
        <v>106</v>
      </c>
      <c r="C4327" s="34" t="s">
        <v>506</v>
      </c>
      <c r="D4327" s="34">
        <v>16</v>
      </c>
      <c r="E4327" s="179">
        <v>43607</v>
      </c>
      <c r="F4327" s="34">
        <v>5219</v>
      </c>
      <c r="G4327" s="34">
        <v>7825</v>
      </c>
      <c r="H4327" s="34">
        <v>7363</v>
      </c>
      <c r="I4327" s="34"/>
      <c r="J4327" s="197"/>
      <c r="K4327" s="182"/>
      <c r="L4327" s="182"/>
      <c r="M4327" s="182"/>
      <c r="N4327" s="182"/>
    </row>
    <row r="4328" spans="1:14" ht="15.75" customHeight="1" x14ac:dyDescent="0.3">
      <c r="A4328" s="34">
        <v>4401</v>
      </c>
      <c r="B4328" s="34">
        <v>107</v>
      </c>
      <c r="C4328" s="34" t="s">
        <v>517</v>
      </c>
      <c r="D4328" s="34">
        <v>16</v>
      </c>
      <c r="E4328" s="179">
        <v>43607</v>
      </c>
      <c r="F4328" s="34">
        <v>5226</v>
      </c>
      <c r="G4328" s="34">
        <v>9119</v>
      </c>
      <c r="H4328" s="34">
        <v>8136</v>
      </c>
      <c r="I4328" s="34"/>
      <c r="J4328" s="197" t="s">
        <v>13</v>
      </c>
      <c r="K4328" s="182"/>
      <c r="L4328" s="182"/>
      <c r="M4328" s="182"/>
      <c r="N4328" s="182"/>
    </row>
    <row r="4329" spans="1:14" ht="15.75" customHeight="1" x14ac:dyDescent="0.3">
      <c r="A4329" s="34">
        <v>4402</v>
      </c>
      <c r="B4329" s="34">
        <v>108</v>
      </c>
      <c r="C4329" s="34" t="s">
        <v>517</v>
      </c>
      <c r="D4329" s="34">
        <v>16</v>
      </c>
      <c r="E4329" s="179">
        <v>43607</v>
      </c>
      <c r="F4329" s="34">
        <v>5274</v>
      </c>
      <c r="G4329" s="34">
        <v>9188</v>
      </c>
      <c r="H4329" s="34">
        <v>8200</v>
      </c>
      <c r="I4329" s="34"/>
      <c r="J4329" s="197"/>
      <c r="K4329" s="182"/>
      <c r="L4329" s="182"/>
      <c r="M4329" s="182"/>
      <c r="N4329" s="182"/>
    </row>
    <row r="4330" spans="1:14" ht="15.75" customHeight="1" x14ac:dyDescent="0.3">
      <c r="A4330" s="34">
        <v>4403</v>
      </c>
      <c r="B4330" s="34">
        <v>109</v>
      </c>
      <c r="C4330" s="34" t="s">
        <v>518</v>
      </c>
      <c r="D4330" s="34">
        <v>16</v>
      </c>
      <c r="E4330" s="179">
        <v>43607</v>
      </c>
      <c r="F4330" s="34">
        <v>5191</v>
      </c>
      <c r="G4330" s="34">
        <v>7777</v>
      </c>
      <c r="H4330" s="34">
        <v>7287</v>
      </c>
      <c r="I4330" s="34"/>
      <c r="J4330" s="197"/>
      <c r="K4330" s="182"/>
      <c r="L4330" s="182"/>
      <c r="M4330" s="182"/>
      <c r="N4330" s="182"/>
    </row>
    <row r="4331" spans="1:14" ht="15.75" customHeight="1" x14ac:dyDescent="0.3">
      <c r="A4331" s="34">
        <v>4404</v>
      </c>
      <c r="B4331" s="34">
        <v>110</v>
      </c>
      <c r="C4331" s="34" t="s">
        <v>518</v>
      </c>
      <c r="D4331" s="34">
        <v>16</v>
      </c>
      <c r="E4331" s="179">
        <v>43607</v>
      </c>
      <c r="F4331" s="34">
        <v>5243</v>
      </c>
      <c r="G4331" s="34">
        <v>8028</v>
      </c>
      <c r="H4331" s="34">
        <v>7514</v>
      </c>
      <c r="I4331" s="34"/>
      <c r="J4331" s="197"/>
      <c r="K4331" s="182"/>
      <c r="L4331" s="182"/>
      <c r="M4331" s="182"/>
      <c r="N4331" s="182"/>
    </row>
    <row r="4332" spans="1:14" ht="15.75" customHeight="1" x14ac:dyDescent="0.3">
      <c r="A4332" s="34">
        <v>4405</v>
      </c>
      <c r="B4332" s="34">
        <v>111</v>
      </c>
      <c r="C4332" s="34" t="s">
        <v>519</v>
      </c>
      <c r="D4332" s="34">
        <v>16</v>
      </c>
      <c r="E4332" s="179">
        <v>43607</v>
      </c>
      <c r="F4332" s="34">
        <v>5213</v>
      </c>
      <c r="G4332" s="34">
        <v>9044</v>
      </c>
      <c r="H4332" s="34">
        <v>7868</v>
      </c>
      <c r="I4332" s="34"/>
      <c r="J4332" s="197" t="s">
        <v>13</v>
      </c>
      <c r="K4332" s="182"/>
      <c r="L4332" s="182"/>
      <c r="M4332" s="182"/>
      <c r="N4332" s="182"/>
    </row>
    <row r="4333" spans="1:14" ht="15.75" customHeight="1" x14ac:dyDescent="0.3">
      <c r="A4333" s="34">
        <v>4406</v>
      </c>
      <c r="B4333" s="34">
        <v>112</v>
      </c>
      <c r="C4333" s="34" t="s">
        <v>519</v>
      </c>
      <c r="D4333" s="34">
        <v>16</v>
      </c>
      <c r="E4333" s="179">
        <v>43607</v>
      </c>
      <c r="F4333" s="34">
        <v>5197</v>
      </c>
      <c r="G4333" s="34">
        <v>8703</v>
      </c>
      <c r="H4333" s="34">
        <v>7622</v>
      </c>
      <c r="I4333" s="34"/>
      <c r="J4333" s="197"/>
      <c r="K4333" s="182"/>
      <c r="L4333" s="182"/>
      <c r="M4333" s="182"/>
      <c r="N4333" s="182"/>
    </row>
    <row r="4334" spans="1:14" ht="15.75" customHeight="1" x14ac:dyDescent="0.3">
      <c r="A4334" s="34">
        <v>4407</v>
      </c>
      <c r="B4334" s="34">
        <v>113</v>
      </c>
      <c r="C4334" s="34" t="s">
        <v>522</v>
      </c>
      <c r="D4334" s="34">
        <v>16</v>
      </c>
      <c r="E4334" s="179">
        <v>43607</v>
      </c>
      <c r="F4334" s="34">
        <v>5283</v>
      </c>
      <c r="G4334" s="34">
        <v>9038</v>
      </c>
      <c r="H4334" s="34">
        <v>8297</v>
      </c>
      <c r="I4334" s="34"/>
      <c r="J4334" s="197"/>
      <c r="K4334" s="182"/>
      <c r="L4334" s="182"/>
      <c r="M4334" s="182"/>
      <c r="N4334" s="182"/>
    </row>
    <row r="4335" spans="1:14" ht="15.75" customHeight="1" x14ac:dyDescent="0.3">
      <c r="A4335" s="34">
        <v>4408</v>
      </c>
      <c r="B4335" s="34">
        <v>114</v>
      </c>
      <c r="C4335" s="34" t="s">
        <v>522</v>
      </c>
      <c r="D4335" s="34">
        <v>16</v>
      </c>
      <c r="E4335" s="179">
        <v>43607</v>
      </c>
      <c r="F4335" s="34">
        <v>5247</v>
      </c>
      <c r="G4335" s="34">
        <v>9125</v>
      </c>
      <c r="H4335" s="34">
        <v>8378</v>
      </c>
      <c r="I4335" s="34"/>
      <c r="J4335" s="197"/>
      <c r="K4335" s="182"/>
      <c r="L4335" s="182"/>
      <c r="M4335" s="182"/>
      <c r="N4335" s="182"/>
    </row>
    <row r="4336" spans="1:14" ht="15.75" customHeight="1" x14ac:dyDescent="0.3">
      <c r="A4336" s="34">
        <v>4409</v>
      </c>
      <c r="B4336" s="34">
        <v>115</v>
      </c>
      <c r="C4336" s="34" t="s">
        <v>527</v>
      </c>
      <c r="D4336" s="34">
        <v>16</v>
      </c>
      <c r="E4336" s="179">
        <v>43607</v>
      </c>
      <c r="F4336" s="34">
        <v>5260</v>
      </c>
      <c r="G4336" s="34">
        <v>7749</v>
      </c>
      <c r="H4336" s="34">
        <v>7251</v>
      </c>
      <c r="I4336" s="34"/>
      <c r="J4336" s="197"/>
      <c r="K4336" s="182"/>
      <c r="L4336" s="182"/>
      <c r="M4336" s="182"/>
      <c r="N4336" s="182"/>
    </row>
    <row r="4337" spans="1:14" ht="15.75" customHeight="1" x14ac:dyDescent="0.3">
      <c r="A4337" s="34">
        <v>4410</v>
      </c>
      <c r="B4337" s="34">
        <v>116</v>
      </c>
      <c r="C4337" s="34" t="s">
        <v>527</v>
      </c>
      <c r="D4337" s="34">
        <v>16</v>
      </c>
      <c r="E4337" s="179">
        <v>43607</v>
      </c>
      <c r="F4337" s="34">
        <v>5263</v>
      </c>
      <c r="G4337" s="34">
        <v>7797</v>
      </c>
      <c r="H4337" s="34">
        <v>7287</v>
      </c>
      <c r="I4337" s="34"/>
      <c r="J4337" s="197"/>
      <c r="K4337" s="182"/>
      <c r="L4337" s="182"/>
      <c r="M4337" s="182"/>
      <c r="N4337" s="182"/>
    </row>
    <row r="4338" spans="1:14" ht="15.75" customHeight="1" x14ac:dyDescent="0.3">
      <c r="A4338" s="34">
        <v>4411</v>
      </c>
      <c r="B4338" s="34">
        <v>117</v>
      </c>
      <c r="C4338" s="34" t="s">
        <v>529</v>
      </c>
      <c r="D4338" s="34">
        <v>16</v>
      </c>
      <c r="E4338" s="179">
        <v>43607</v>
      </c>
      <c r="F4338" s="34">
        <v>5221</v>
      </c>
      <c r="G4338" s="34">
        <v>8871</v>
      </c>
      <c r="H4338" s="34">
        <v>7892</v>
      </c>
      <c r="I4338" s="34"/>
      <c r="J4338" s="197" t="s">
        <v>13</v>
      </c>
      <c r="K4338" s="182"/>
      <c r="L4338" s="182"/>
      <c r="M4338" s="182"/>
      <c r="N4338" s="182"/>
    </row>
    <row r="4339" spans="1:14" ht="15.75" customHeight="1" x14ac:dyDescent="0.3">
      <c r="A4339" s="34">
        <v>4412</v>
      </c>
      <c r="B4339" s="34">
        <v>118</v>
      </c>
      <c r="C4339" s="34" t="s">
        <v>529</v>
      </c>
      <c r="D4339" s="34">
        <v>16</v>
      </c>
      <c r="E4339" s="179">
        <v>43607</v>
      </c>
      <c r="F4339" s="34">
        <v>5249</v>
      </c>
      <c r="G4339" s="34">
        <v>8619</v>
      </c>
      <c r="H4339" s="34">
        <v>7731</v>
      </c>
      <c r="I4339" s="34"/>
      <c r="J4339" s="197"/>
      <c r="K4339" s="182"/>
      <c r="L4339" s="182"/>
      <c r="M4339" s="182"/>
      <c r="N4339" s="182"/>
    </row>
    <row r="4340" spans="1:14" ht="15.75" customHeight="1" x14ac:dyDescent="0.3">
      <c r="A4340" s="34">
        <v>4413</v>
      </c>
      <c r="B4340" s="34">
        <v>119</v>
      </c>
      <c r="C4340" s="34" t="s">
        <v>530</v>
      </c>
      <c r="D4340" s="34">
        <v>16</v>
      </c>
      <c r="E4340" s="179">
        <v>43607</v>
      </c>
      <c r="F4340" s="34">
        <v>5212</v>
      </c>
      <c r="G4340" s="34">
        <v>8525</v>
      </c>
      <c r="H4340" s="34">
        <v>7535</v>
      </c>
      <c r="I4340" s="34"/>
      <c r="J4340" s="197" t="s">
        <v>13</v>
      </c>
      <c r="K4340" s="182"/>
      <c r="L4340" s="182"/>
      <c r="M4340" s="182"/>
      <c r="N4340" s="182"/>
    </row>
    <row r="4341" spans="1:14" ht="15.75" customHeight="1" x14ac:dyDescent="0.3">
      <c r="A4341" s="34">
        <v>4414</v>
      </c>
      <c r="B4341" s="34">
        <v>120</v>
      </c>
      <c r="C4341" s="34" t="s">
        <v>530</v>
      </c>
      <c r="D4341" s="34">
        <v>16</v>
      </c>
      <c r="E4341" s="179">
        <v>43607</v>
      </c>
      <c r="F4341" s="34">
        <v>5196</v>
      </c>
      <c r="G4341" s="34">
        <v>8294</v>
      </c>
      <c r="H4341" s="34">
        <v>7343</v>
      </c>
      <c r="I4341" s="34"/>
      <c r="J4341" s="197"/>
      <c r="K4341" s="182"/>
      <c r="L4341" s="182"/>
      <c r="M4341" s="182"/>
      <c r="N4341" s="182"/>
    </row>
    <row r="4342" spans="1:14" ht="15.75" customHeight="1" x14ac:dyDescent="0.3">
      <c r="A4342" s="34">
        <v>4415</v>
      </c>
      <c r="B4342" s="34">
        <v>121</v>
      </c>
      <c r="C4342" s="34" t="s">
        <v>531</v>
      </c>
      <c r="D4342" s="34">
        <v>16</v>
      </c>
      <c r="E4342" s="179">
        <v>43607</v>
      </c>
      <c r="F4342" s="34">
        <v>5262</v>
      </c>
      <c r="G4342" s="34">
        <v>8175</v>
      </c>
      <c r="H4342" s="34">
        <v>7523</v>
      </c>
      <c r="I4342" s="34"/>
      <c r="J4342" s="197"/>
      <c r="K4342" s="182"/>
      <c r="L4342" s="182"/>
      <c r="M4342" s="182"/>
      <c r="N4342" s="182"/>
    </row>
    <row r="4343" spans="1:14" ht="15.75" customHeight="1" x14ac:dyDescent="0.3">
      <c r="A4343" s="34">
        <v>4416</v>
      </c>
      <c r="B4343" s="34">
        <v>122</v>
      </c>
      <c r="C4343" s="34" t="s">
        <v>531</v>
      </c>
      <c r="D4343" s="34">
        <v>16</v>
      </c>
      <c r="E4343" s="179">
        <v>43607</v>
      </c>
      <c r="F4343" s="34">
        <v>5223</v>
      </c>
      <c r="G4343" s="34">
        <v>8422</v>
      </c>
      <c r="H4343" s="34">
        <v>7706</v>
      </c>
      <c r="I4343" s="34"/>
      <c r="J4343" s="197"/>
      <c r="K4343" s="182"/>
      <c r="L4343" s="182"/>
      <c r="M4343" s="182"/>
      <c r="N4343" s="182"/>
    </row>
    <row r="4344" spans="1:14" ht="15.75" customHeight="1" x14ac:dyDescent="0.3">
      <c r="A4344" s="34">
        <v>4417</v>
      </c>
      <c r="B4344" s="34">
        <v>123</v>
      </c>
      <c r="C4344" s="34" t="s">
        <v>533</v>
      </c>
      <c r="D4344" s="34">
        <v>16</v>
      </c>
      <c r="E4344" s="179">
        <v>43607</v>
      </c>
      <c r="F4344" s="34">
        <v>5241</v>
      </c>
      <c r="G4344" s="34">
        <v>7015</v>
      </c>
      <c r="H4344" s="34">
        <v>6710</v>
      </c>
      <c r="I4344" s="34"/>
      <c r="J4344" s="197"/>
      <c r="K4344" s="182"/>
      <c r="L4344" s="182"/>
      <c r="M4344" s="182"/>
      <c r="N4344" s="182"/>
    </row>
    <row r="4345" spans="1:14" ht="15.75" customHeight="1" x14ac:dyDescent="0.3">
      <c r="A4345" s="34">
        <v>4418</v>
      </c>
      <c r="B4345" s="34">
        <v>124</v>
      </c>
      <c r="C4345" s="34" t="s">
        <v>533</v>
      </c>
      <c r="D4345" s="34">
        <v>16</v>
      </c>
      <c r="E4345" s="179">
        <v>43607</v>
      </c>
      <c r="F4345" s="34">
        <v>5265</v>
      </c>
      <c r="G4345" s="34">
        <v>7134</v>
      </c>
      <c r="H4345" s="34">
        <v>6812</v>
      </c>
      <c r="I4345" s="34"/>
      <c r="J4345" s="197"/>
      <c r="K4345" s="182"/>
      <c r="L4345" s="182"/>
      <c r="M4345" s="182"/>
      <c r="N4345" s="182"/>
    </row>
    <row r="4346" spans="1:14" ht="15.75" customHeight="1" x14ac:dyDescent="0.3">
      <c r="A4346" s="34">
        <v>4419</v>
      </c>
      <c r="B4346" s="34">
        <v>125</v>
      </c>
      <c r="C4346" s="34" t="s">
        <v>535</v>
      </c>
      <c r="D4346" s="34">
        <v>16</v>
      </c>
      <c r="E4346" s="179">
        <v>43607</v>
      </c>
      <c r="F4346" s="34">
        <v>5217</v>
      </c>
      <c r="G4346" s="34">
        <v>9532</v>
      </c>
      <c r="H4346" s="34">
        <v>8167</v>
      </c>
      <c r="I4346" s="34"/>
      <c r="J4346" s="197"/>
      <c r="K4346" s="182"/>
      <c r="L4346" s="182"/>
      <c r="M4346" s="182"/>
      <c r="N4346" s="182"/>
    </row>
    <row r="4347" spans="1:14" ht="15.75" customHeight="1" x14ac:dyDescent="0.3">
      <c r="A4347" s="34">
        <v>4420</v>
      </c>
      <c r="B4347" s="34">
        <v>126</v>
      </c>
      <c r="C4347" s="34" t="s">
        <v>535</v>
      </c>
      <c r="D4347" s="34">
        <v>16</v>
      </c>
      <c r="E4347" s="179">
        <v>43607</v>
      </c>
      <c r="F4347" s="34">
        <v>5232</v>
      </c>
      <c r="G4347" s="34">
        <v>9298</v>
      </c>
      <c r="H4347" s="34">
        <v>8034</v>
      </c>
      <c r="I4347" s="34"/>
      <c r="J4347" s="197"/>
      <c r="K4347" s="182"/>
      <c r="L4347" s="182"/>
      <c r="M4347" s="182"/>
      <c r="N4347" s="182"/>
    </row>
    <row r="4348" spans="1:14" ht="15.75" customHeight="1" x14ac:dyDescent="0.3">
      <c r="A4348" s="34">
        <v>4421</v>
      </c>
      <c r="B4348" s="34">
        <v>127</v>
      </c>
      <c r="C4348" s="34" t="s">
        <v>537</v>
      </c>
      <c r="D4348" s="34">
        <v>16</v>
      </c>
      <c r="E4348" s="179">
        <v>43607</v>
      </c>
      <c r="F4348" s="34">
        <v>5247</v>
      </c>
      <c r="G4348" s="34">
        <v>8135</v>
      </c>
      <c r="H4348" s="34">
        <v>7570</v>
      </c>
      <c r="I4348" s="34"/>
      <c r="J4348" s="197"/>
      <c r="K4348" s="182"/>
      <c r="L4348" s="182"/>
      <c r="M4348" s="182"/>
      <c r="N4348" s="182"/>
    </row>
    <row r="4349" spans="1:14" ht="15.75" customHeight="1" x14ac:dyDescent="0.3">
      <c r="A4349" s="34">
        <v>4422</v>
      </c>
      <c r="B4349" s="34">
        <v>128</v>
      </c>
      <c r="C4349" s="34" t="s">
        <v>537</v>
      </c>
      <c r="D4349" s="34">
        <v>16</v>
      </c>
      <c r="E4349" s="179">
        <v>43607</v>
      </c>
      <c r="F4349" s="34">
        <v>5213</v>
      </c>
      <c r="G4349" s="34">
        <v>8194</v>
      </c>
      <c r="H4349" s="34">
        <v>7619</v>
      </c>
      <c r="I4349" s="34"/>
      <c r="J4349" s="197"/>
      <c r="K4349" s="182"/>
      <c r="L4349" s="182"/>
      <c r="M4349" s="182"/>
      <c r="N4349" s="182"/>
    </row>
    <row r="4350" spans="1:14" ht="15.75" customHeight="1" x14ac:dyDescent="0.3">
      <c r="A4350" s="34">
        <v>4423</v>
      </c>
      <c r="B4350" s="34">
        <v>129</v>
      </c>
      <c r="C4350" s="34" t="s">
        <v>539</v>
      </c>
      <c r="D4350" s="34">
        <v>16</v>
      </c>
      <c r="E4350" s="179">
        <v>43607</v>
      </c>
      <c r="F4350" s="34">
        <v>5238</v>
      </c>
      <c r="G4350" s="34">
        <v>7354</v>
      </c>
      <c r="H4350" s="34">
        <v>6943</v>
      </c>
      <c r="I4350" s="34"/>
      <c r="J4350" s="197"/>
      <c r="K4350" s="182"/>
      <c r="L4350" s="182"/>
      <c r="M4350" s="182"/>
      <c r="N4350" s="182"/>
    </row>
    <row r="4351" spans="1:14" ht="15.75" customHeight="1" x14ac:dyDescent="0.3">
      <c r="A4351" s="34">
        <v>4424</v>
      </c>
      <c r="B4351" s="34">
        <v>130</v>
      </c>
      <c r="C4351" s="34" t="s">
        <v>539</v>
      </c>
      <c r="D4351" s="34">
        <v>16</v>
      </c>
      <c r="E4351" s="179">
        <v>43607</v>
      </c>
      <c r="F4351" s="34">
        <v>5212</v>
      </c>
      <c r="G4351" s="34">
        <v>7396</v>
      </c>
      <c r="H4351" s="34">
        <v>6966</v>
      </c>
      <c r="I4351" s="34"/>
      <c r="J4351" s="197"/>
      <c r="K4351" s="182"/>
      <c r="L4351" s="182"/>
      <c r="M4351" s="182"/>
      <c r="N4351" s="182"/>
    </row>
    <row r="4352" spans="1:14" ht="15.75" customHeight="1" x14ac:dyDescent="0.3">
      <c r="A4352" s="34">
        <v>4425</v>
      </c>
      <c r="B4352" s="34">
        <v>131</v>
      </c>
      <c r="C4352" s="34" t="s">
        <v>543</v>
      </c>
      <c r="D4352" s="34">
        <v>16</v>
      </c>
      <c r="E4352" s="179">
        <v>43607</v>
      </c>
      <c r="F4352" s="34">
        <v>5209</v>
      </c>
      <c r="G4352" s="34">
        <v>7816</v>
      </c>
      <c r="H4352" s="34">
        <v>7335</v>
      </c>
      <c r="I4352" s="34"/>
      <c r="J4352" s="197"/>
      <c r="K4352" s="182"/>
      <c r="L4352" s="182"/>
      <c r="M4352" s="182"/>
      <c r="N4352" s="182"/>
    </row>
    <row r="4353" spans="1:14" ht="15.75" customHeight="1" x14ac:dyDescent="0.3">
      <c r="A4353" s="34">
        <v>4426</v>
      </c>
      <c r="B4353" s="34">
        <v>132</v>
      </c>
      <c r="C4353" s="34" t="s">
        <v>543</v>
      </c>
      <c r="D4353" s="34">
        <v>16</v>
      </c>
      <c r="E4353" s="179">
        <v>43607</v>
      </c>
      <c r="F4353" s="34">
        <v>5233</v>
      </c>
      <c r="G4353" s="34">
        <v>7881</v>
      </c>
      <c r="H4353" s="34">
        <v>7390</v>
      </c>
      <c r="I4353" s="34"/>
      <c r="J4353" s="197"/>
      <c r="K4353" s="182"/>
      <c r="L4353" s="182"/>
      <c r="M4353" s="182"/>
      <c r="N4353" s="182"/>
    </row>
    <row r="4354" spans="1:14" ht="15.75" customHeight="1" x14ac:dyDescent="0.3">
      <c r="A4354" s="34">
        <v>4427</v>
      </c>
      <c r="B4354" s="34">
        <v>133</v>
      </c>
      <c r="C4354" s="34" t="s">
        <v>545</v>
      </c>
      <c r="D4354" s="34">
        <v>16</v>
      </c>
      <c r="E4354" s="179">
        <v>43607</v>
      </c>
      <c r="F4354" s="34">
        <v>5286</v>
      </c>
      <c r="G4354" s="34">
        <v>8148</v>
      </c>
      <c r="H4354" s="34">
        <v>7562</v>
      </c>
      <c r="I4354" s="34"/>
      <c r="J4354" s="197"/>
      <c r="K4354" s="182"/>
      <c r="L4354" s="182"/>
      <c r="M4354" s="182"/>
      <c r="N4354" s="182"/>
    </row>
    <row r="4355" spans="1:14" ht="15.75" customHeight="1" x14ac:dyDescent="0.3">
      <c r="A4355" s="34">
        <v>4428</v>
      </c>
      <c r="B4355" s="34">
        <v>134</v>
      </c>
      <c r="C4355" s="34" t="s">
        <v>545</v>
      </c>
      <c r="D4355" s="34">
        <v>16</v>
      </c>
      <c r="E4355" s="179">
        <v>43607</v>
      </c>
      <c r="F4355" s="34">
        <v>5220</v>
      </c>
      <c r="G4355" s="34">
        <v>8151</v>
      </c>
      <c r="H4355" s="34">
        <v>7541</v>
      </c>
      <c r="I4355" s="34"/>
      <c r="J4355" s="197"/>
      <c r="K4355" s="182"/>
      <c r="L4355" s="182"/>
      <c r="M4355" s="182"/>
      <c r="N4355" s="182"/>
    </row>
    <row r="4356" spans="1:14" ht="15.75" customHeight="1" x14ac:dyDescent="0.3">
      <c r="A4356" s="34">
        <v>4429</v>
      </c>
      <c r="B4356" s="34">
        <v>135</v>
      </c>
      <c r="C4356" s="34" t="s">
        <v>546</v>
      </c>
      <c r="D4356" s="34">
        <v>16</v>
      </c>
      <c r="E4356" s="179">
        <v>43607</v>
      </c>
      <c r="F4356" s="34">
        <v>5240</v>
      </c>
      <c r="G4356" s="34">
        <v>9179</v>
      </c>
      <c r="H4356" s="34">
        <v>8196</v>
      </c>
      <c r="I4356" s="34"/>
      <c r="J4356" s="197" t="s">
        <v>13</v>
      </c>
      <c r="K4356" s="182"/>
      <c r="L4356" s="182"/>
      <c r="M4356" s="182"/>
      <c r="N4356" s="182"/>
    </row>
    <row r="4357" spans="1:14" ht="15.75" customHeight="1" x14ac:dyDescent="0.3">
      <c r="A4357" s="34">
        <v>4430</v>
      </c>
      <c r="B4357" s="34">
        <v>136</v>
      </c>
      <c r="C4357" s="34" t="s">
        <v>546</v>
      </c>
      <c r="D4357" s="34">
        <v>16</v>
      </c>
      <c r="E4357" s="179">
        <v>43607</v>
      </c>
      <c r="F4357" s="34">
        <v>5219</v>
      </c>
      <c r="G4357" s="34">
        <v>8784</v>
      </c>
      <c r="H4357" s="34">
        <v>7917</v>
      </c>
      <c r="I4357" s="34"/>
      <c r="J4357" s="197"/>
      <c r="K4357" s="182"/>
      <c r="L4357" s="182"/>
      <c r="M4357" s="182"/>
      <c r="N4357" s="182"/>
    </row>
    <row r="4358" spans="1:14" ht="15.75" customHeight="1" x14ac:dyDescent="0.3">
      <c r="A4358" s="34">
        <v>4431</v>
      </c>
      <c r="B4358" s="34">
        <v>137</v>
      </c>
      <c r="C4358" s="34" t="s">
        <v>547</v>
      </c>
      <c r="D4358" s="34">
        <v>16</v>
      </c>
      <c r="E4358" s="179">
        <v>43607</v>
      </c>
      <c r="F4358" s="34">
        <v>5220</v>
      </c>
      <c r="G4358" s="34">
        <v>7537</v>
      </c>
      <c r="H4358" s="34">
        <v>6959</v>
      </c>
      <c r="I4358" s="34"/>
      <c r="J4358" s="197" t="s">
        <v>13</v>
      </c>
      <c r="K4358" s="182"/>
      <c r="L4358" s="182"/>
      <c r="M4358" s="182"/>
      <c r="N4358" s="182"/>
    </row>
    <row r="4359" spans="1:14" ht="15.75" customHeight="1" x14ac:dyDescent="0.3">
      <c r="A4359" s="34">
        <v>4432</v>
      </c>
      <c r="B4359" s="34">
        <v>138</v>
      </c>
      <c r="C4359" s="34" t="s">
        <v>547</v>
      </c>
      <c r="D4359" s="34">
        <v>16</v>
      </c>
      <c r="E4359" s="179">
        <v>43607</v>
      </c>
      <c r="F4359" s="34">
        <v>5222</v>
      </c>
      <c r="G4359" s="34">
        <v>7292</v>
      </c>
      <c r="H4359" s="34">
        <v>6754</v>
      </c>
      <c r="I4359" s="34"/>
      <c r="J4359" s="197"/>
      <c r="K4359" s="182"/>
      <c r="L4359" s="182"/>
      <c r="M4359" s="182"/>
      <c r="N4359" s="182"/>
    </row>
    <row r="4360" spans="1:14" ht="15.75" customHeight="1" x14ac:dyDescent="0.3">
      <c r="A4360" s="34">
        <v>4433</v>
      </c>
      <c r="B4360" s="34">
        <v>139</v>
      </c>
      <c r="C4360" s="34" t="s">
        <v>548</v>
      </c>
      <c r="D4360" s="34">
        <v>16</v>
      </c>
      <c r="E4360" s="179">
        <v>43607</v>
      </c>
      <c r="F4360" s="34">
        <v>5218</v>
      </c>
      <c r="G4360" s="34">
        <v>8107</v>
      </c>
      <c r="H4360" s="34">
        <v>7520</v>
      </c>
      <c r="I4360" s="34"/>
      <c r="J4360" s="197" t="s">
        <v>13</v>
      </c>
      <c r="K4360" s="182"/>
      <c r="L4360" s="182"/>
      <c r="M4360" s="182"/>
      <c r="N4360" s="182"/>
    </row>
    <row r="4361" spans="1:14" ht="15.75" customHeight="1" x14ac:dyDescent="0.3">
      <c r="A4361" s="34">
        <v>4434</v>
      </c>
      <c r="B4361" s="34">
        <v>140</v>
      </c>
      <c r="C4361" s="34" t="s">
        <v>548</v>
      </c>
      <c r="D4361" s="34">
        <v>16</v>
      </c>
      <c r="E4361" s="179">
        <v>43607</v>
      </c>
      <c r="F4361" s="34">
        <v>5241</v>
      </c>
      <c r="G4361" s="34">
        <v>8046</v>
      </c>
      <c r="H4361" s="34">
        <v>7473</v>
      </c>
      <c r="I4361" s="34"/>
      <c r="J4361" s="197"/>
      <c r="K4361" s="182"/>
      <c r="L4361" s="182"/>
      <c r="M4361" s="182"/>
      <c r="N4361" s="182"/>
    </row>
    <row r="4362" spans="1:14" ht="15.75" customHeight="1" x14ac:dyDescent="0.3">
      <c r="A4362" s="34">
        <v>4435</v>
      </c>
      <c r="B4362" s="34">
        <v>141</v>
      </c>
      <c r="C4362" s="34" t="s">
        <v>549</v>
      </c>
      <c r="D4362" s="34">
        <v>16</v>
      </c>
      <c r="E4362" s="179">
        <v>43607</v>
      </c>
      <c r="F4362" s="34">
        <v>5187</v>
      </c>
      <c r="G4362" s="34">
        <v>7633</v>
      </c>
      <c r="H4362" s="34">
        <v>7213</v>
      </c>
      <c r="I4362" s="34"/>
      <c r="J4362" s="197"/>
      <c r="K4362" s="182"/>
      <c r="L4362" s="182"/>
      <c r="M4362" s="182"/>
      <c r="N4362" s="182"/>
    </row>
    <row r="4363" spans="1:14" ht="15.75" customHeight="1" x14ac:dyDescent="0.3">
      <c r="A4363" s="34">
        <v>4436</v>
      </c>
      <c r="B4363" s="34">
        <v>142</v>
      </c>
      <c r="C4363" s="34" t="s">
        <v>549</v>
      </c>
      <c r="D4363" s="34">
        <v>16</v>
      </c>
      <c r="E4363" s="179">
        <v>43607</v>
      </c>
      <c r="F4363" s="34">
        <v>5229</v>
      </c>
      <c r="G4363" s="34">
        <v>7457</v>
      </c>
      <c r="H4363" s="34">
        <v>7081</v>
      </c>
      <c r="I4363" s="34"/>
      <c r="J4363" s="197"/>
      <c r="K4363" s="182"/>
      <c r="L4363" s="182"/>
      <c r="M4363" s="182"/>
      <c r="N4363" s="182"/>
    </row>
    <row r="4364" spans="1:14" ht="15.75" customHeight="1" x14ac:dyDescent="0.3">
      <c r="A4364" s="34">
        <v>4437</v>
      </c>
      <c r="B4364" s="34">
        <v>143</v>
      </c>
      <c r="C4364" s="34" t="s">
        <v>550</v>
      </c>
      <c r="D4364" s="34">
        <v>16</v>
      </c>
      <c r="E4364" s="179">
        <v>43607</v>
      </c>
      <c r="F4364" s="34">
        <v>5229</v>
      </c>
      <c r="G4364" s="34">
        <v>8346</v>
      </c>
      <c r="H4364" s="34">
        <v>7775</v>
      </c>
      <c r="I4364" s="34"/>
      <c r="J4364" s="197"/>
      <c r="K4364" s="182"/>
      <c r="L4364" s="182"/>
      <c r="M4364" s="182"/>
      <c r="N4364" s="182"/>
    </row>
    <row r="4365" spans="1:14" ht="15.75" customHeight="1" x14ac:dyDescent="0.3">
      <c r="A4365" s="34">
        <v>4438</v>
      </c>
      <c r="B4365" s="34">
        <v>144</v>
      </c>
      <c r="C4365" s="34" t="s">
        <v>550</v>
      </c>
      <c r="D4365" s="34">
        <v>16</v>
      </c>
      <c r="E4365" s="179">
        <v>43607</v>
      </c>
      <c r="F4365" s="34">
        <v>5238</v>
      </c>
      <c r="G4365" s="34">
        <v>8349</v>
      </c>
      <c r="H4365" s="34">
        <v>7798</v>
      </c>
      <c r="I4365" s="34"/>
      <c r="J4365" s="197"/>
      <c r="K4365" s="182"/>
      <c r="L4365" s="182"/>
      <c r="M4365" s="182"/>
      <c r="N4365" s="182"/>
    </row>
    <row r="4366" spans="1:14" ht="15.75" customHeight="1" x14ac:dyDescent="0.3">
      <c r="A4366" s="34">
        <v>4439</v>
      </c>
      <c r="B4366" s="34">
        <v>145</v>
      </c>
      <c r="C4366" s="34" t="s">
        <v>551</v>
      </c>
      <c r="D4366" s="34">
        <v>16</v>
      </c>
      <c r="E4366" s="179">
        <v>43607</v>
      </c>
      <c r="F4366" s="34">
        <v>5181</v>
      </c>
      <c r="G4366" s="34">
        <v>7571</v>
      </c>
      <c r="H4366" s="34">
        <v>7101</v>
      </c>
      <c r="I4366" s="34"/>
      <c r="J4366" s="197"/>
      <c r="K4366" s="182"/>
      <c r="L4366" s="182"/>
      <c r="M4366" s="182"/>
      <c r="N4366" s="182"/>
    </row>
    <row r="4367" spans="1:14" ht="15.75" customHeight="1" x14ac:dyDescent="0.3">
      <c r="A4367" s="34">
        <v>4440</v>
      </c>
      <c r="B4367" s="34">
        <v>146</v>
      </c>
      <c r="C4367" s="34" t="s">
        <v>551</v>
      </c>
      <c r="D4367" s="34">
        <v>16</v>
      </c>
      <c r="E4367" s="179">
        <v>43607</v>
      </c>
      <c r="F4367" s="34">
        <v>5179</v>
      </c>
      <c r="G4367" s="34">
        <v>7420</v>
      </c>
      <c r="H4367" s="34">
        <v>6983</v>
      </c>
      <c r="I4367" s="34"/>
      <c r="J4367" s="197"/>
      <c r="K4367" s="182"/>
      <c r="L4367" s="182"/>
      <c r="M4367" s="182"/>
      <c r="N4367" s="182"/>
    </row>
    <row r="4368" spans="1:14" ht="15.75" customHeight="1" x14ac:dyDescent="0.3">
      <c r="A4368" s="34">
        <v>4441</v>
      </c>
      <c r="B4368" s="34">
        <v>147</v>
      </c>
      <c r="C4368" s="34" t="s">
        <v>553</v>
      </c>
      <c r="D4368" s="34">
        <v>16</v>
      </c>
      <c r="E4368" s="179">
        <v>43607</v>
      </c>
      <c r="F4368" s="34">
        <v>5265</v>
      </c>
      <c r="G4368" s="34">
        <v>8137</v>
      </c>
      <c r="H4368" s="34">
        <v>7578</v>
      </c>
      <c r="I4368" s="34"/>
      <c r="J4368" s="197"/>
      <c r="K4368" s="182"/>
      <c r="L4368" s="182"/>
      <c r="M4368" s="182"/>
      <c r="N4368" s="182"/>
    </row>
    <row r="4369" spans="1:14" ht="15.75" customHeight="1" x14ac:dyDescent="0.3">
      <c r="A4369" s="34">
        <v>4442</v>
      </c>
      <c r="B4369" s="34">
        <v>148</v>
      </c>
      <c r="C4369" s="34" t="s">
        <v>553</v>
      </c>
      <c r="D4369" s="34">
        <v>16</v>
      </c>
      <c r="E4369" s="179">
        <v>43607</v>
      </c>
      <c r="F4369" s="34">
        <v>5186</v>
      </c>
      <c r="G4369" s="34">
        <v>8372</v>
      </c>
      <c r="H4369" s="34">
        <v>7743</v>
      </c>
      <c r="I4369" s="34"/>
      <c r="J4369" s="197"/>
      <c r="K4369" s="182"/>
      <c r="L4369" s="182"/>
      <c r="M4369" s="182"/>
      <c r="N4369" s="182"/>
    </row>
    <row r="4370" spans="1:14" ht="15.75" customHeight="1" x14ac:dyDescent="0.3">
      <c r="A4370" s="34">
        <v>4443</v>
      </c>
      <c r="B4370" s="34">
        <v>149</v>
      </c>
      <c r="C4370" s="34" t="s">
        <v>554</v>
      </c>
      <c r="D4370" s="34">
        <v>16</v>
      </c>
      <c r="E4370" s="179">
        <v>43607</v>
      </c>
      <c r="F4370" s="34">
        <v>5222</v>
      </c>
      <c r="G4370" s="34">
        <v>8052</v>
      </c>
      <c r="H4370" s="34">
        <v>7436</v>
      </c>
      <c r="I4370" s="34"/>
      <c r="J4370" s="197"/>
      <c r="K4370" s="182"/>
      <c r="L4370" s="182"/>
      <c r="M4370" s="182"/>
      <c r="N4370" s="182"/>
    </row>
    <row r="4371" spans="1:14" ht="15.75" customHeight="1" x14ac:dyDescent="0.3">
      <c r="A4371" s="34">
        <v>4444</v>
      </c>
      <c r="B4371" s="34">
        <v>150</v>
      </c>
      <c r="C4371" s="34" t="s">
        <v>554</v>
      </c>
      <c r="D4371" s="34">
        <v>16</v>
      </c>
      <c r="E4371" s="179">
        <v>43607</v>
      </c>
      <c r="F4371" s="34">
        <v>5188</v>
      </c>
      <c r="G4371" s="34">
        <v>8161</v>
      </c>
      <c r="H4371" s="34">
        <v>7514</v>
      </c>
      <c r="I4371" s="34"/>
      <c r="J4371" s="197"/>
      <c r="K4371" s="182"/>
      <c r="L4371" s="182"/>
      <c r="M4371" s="182"/>
      <c r="N4371" s="182"/>
    </row>
    <row r="4372" spans="1:14" ht="15.75" customHeight="1" x14ac:dyDescent="0.3">
      <c r="A4372" s="34">
        <v>4445</v>
      </c>
      <c r="B4372" s="34">
        <v>151</v>
      </c>
      <c r="C4372" s="34" t="s">
        <v>556</v>
      </c>
      <c r="D4372" s="34">
        <v>16</v>
      </c>
      <c r="E4372" s="179">
        <v>43607</v>
      </c>
      <c r="F4372" s="34">
        <v>5221</v>
      </c>
      <c r="G4372" s="34">
        <v>6721</v>
      </c>
      <c r="H4372" s="34">
        <v>6445</v>
      </c>
      <c r="I4372" s="34"/>
      <c r="J4372" s="197"/>
      <c r="K4372" s="182"/>
      <c r="L4372" s="182"/>
      <c r="M4372" s="182"/>
      <c r="N4372" s="182"/>
    </row>
    <row r="4373" spans="1:14" ht="15.75" customHeight="1" x14ac:dyDescent="0.3">
      <c r="A4373" s="34">
        <v>4446</v>
      </c>
      <c r="B4373" s="34">
        <v>152</v>
      </c>
      <c r="C4373" s="34" t="s">
        <v>556</v>
      </c>
      <c r="D4373" s="34">
        <v>16</v>
      </c>
      <c r="E4373" s="179">
        <v>43607</v>
      </c>
      <c r="F4373" s="34">
        <v>5292</v>
      </c>
      <c r="G4373" s="34">
        <v>6883</v>
      </c>
      <c r="H4373" s="34">
        <v>6591</v>
      </c>
      <c r="I4373" s="34"/>
      <c r="J4373" s="197"/>
      <c r="K4373" s="182"/>
      <c r="L4373" s="182"/>
      <c r="M4373" s="182"/>
      <c r="N4373" s="182"/>
    </row>
    <row r="4374" spans="1:14" ht="15.75" customHeight="1" x14ac:dyDescent="0.3">
      <c r="A4374" s="34">
        <v>4447</v>
      </c>
      <c r="B4374" s="34">
        <v>153</v>
      </c>
      <c r="C4374" s="34" t="s">
        <v>560</v>
      </c>
      <c r="D4374" s="34">
        <v>16</v>
      </c>
      <c r="E4374" s="179">
        <v>43607</v>
      </c>
      <c r="F4374" s="34">
        <v>5238</v>
      </c>
      <c r="G4374" s="34">
        <v>8273</v>
      </c>
      <c r="H4374" s="34">
        <v>7685</v>
      </c>
      <c r="I4374" s="34"/>
      <c r="J4374" s="197"/>
      <c r="K4374" s="182"/>
      <c r="L4374" s="182"/>
      <c r="M4374" s="182"/>
      <c r="N4374" s="182"/>
    </row>
    <row r="4375" spans="1:14" ht="15.75" customHeight="1" x14ac:dyDescent="0.3">
      <c r="A4375" s="34">
        <v>4448</v>
      </c>
      <c r="B4375" s="34">
        <v>154</v>
      </c>
      <c r="C4375" s="34" t="s">
        <v>560</v>
      </c>
      <c r="D4375" s="34">
        <v>16</v>
      </c>
      <c r="E4375" s="179">
        <v>43607</v>
      </c>
      <c r="F4375" s="34">
        <v>5194</v>
      </c>
      <c r="G4375" s="34">
        <v>8131</v>
      </c>
      <c r="H4375" s="34">
        <v>7567</v>
      </c>
      <c r="I4375" s="34"/>
      <c r="J4375" s="197"/>
      <c r="K4375" s="182"/>
      <c r="L4375" s="182"/>
      <c r="M4375" s="182"/>
      <c r="N4375" s="182"/>
    </row>
    <row r="4376" spans="1:14" ht="15.75" customHeight="1" x14ac:dyDescent="0.3">
      <c r="A4376" s="34">
        <v>4449</v>
      </c>
      <c r="B4376" s="34">
        <v>155</v>
      </c>
      <c r="C4376" s="34" t="s">
        <v>564</v>
      </c>
      <c r="D4376" s="34">
        <v>16</v>
      </c>
      <c r="E4376" s="179">
        <v>43607</v>
      </c>
      <c r="F4376" s="34">
        <v>5181</v>
      </c>
      <c r="G4376" s="34">
        <v>7354</v>
      </c>
      <c r="H4376" s="34">
        <v>6775</v>
      </c>
      <c r="I4376" s="34"/>
      <c r="J4376" s="197" t="s">
        <v>13</v>
      </c>
      <c r="K4376" s="182"/>
      <c r="L4376" s="182"/>
      <c r="M4376" s="182"/>
      <c r="N4376" s="182"/>
    </row>
    <row r="4377" spans="1:14" ht="15.75" customHeight="1" x14ac:dyDescent="0.3">
      <c r="A4377" s="34">
        <v>4450</v>
      </c>
      <c r="B4377" s="34">
        <v>156</v>
      </c>
      <c r="C4377" s="34" t="s">
        <v>564</v>
      </c>
      <c r="D4377" s="34">
        <v>16</v>
      </c>
      <c r="E4377" s="179">
        <v>43607</v>
      </c>
      <c r="F4377" s="34">
        <v>5171</v>
      </c>
      <c r="G4377" s="34">
        <v>7329</v>
      </c>
      <c r="H4377" s="34">
        <v>6760</v>
      </c>
      <c r="I4377" s="34"/>
      <c r="J4377" s="197"/>
      <c r="K4377" s="182"/>
      <c r="L4377" s="182"/>
      <c r="M4377" s="182"/>
      <c r="N4377" s="182"/>
    </row>
    <row r="4378" spans="1:14" ht="15.75" customHeight="1" x14ac:dyDescent="0.3">
      <c r="A4378" s="34">
        <v>4451</v>
      </c>
      <c r="B4378" s="34">
        <v>157</v>
      </c>
      <c r="C4378" s="34" t="s">
        <v>565</v>
      </c>
      <c r="D4378" s="34">
        <v>16</v>
      </c>
      <c r="E4378" s="179">
        <v>43607</v>
      </c>
      <c r="F4378" s="34">
        <v>5319</v>
      </c>
      <c r="G4378" s="34">
        <v>8788</v>
      </c>
      <c r="H4378" s="34">
        <v>8091</v>
      </c>
      <c r="I4378" s="34"/>
      <c r="J4378" s="197"/>
      <c r="K4378" s="182"/>
      <c r="L4378" s="182"/>
      <c r="M4378" s="182"/>
      <c r="N4378" s="182"/>
    </row>
    <row r="4379" spans="1:14" ht="15.75" customHeight="1" x14ac:dyDescent="0.3">
      <c r="A4379" s="34">
        <v>4452</v>
      </c>
      <c r="B4379" s="34">
        <v>158</v>
      </c>
      <c r="C4379" s="34" t="s">
        <v>565</v>
      </c>
      <c r="D4379" s="34">
        <v>16</v>
      </c>
      <c r="E4379" s="179">
        <v>43607</v>
      </c>
      <c r="F4379" s="34">
        <v>5219</v>
      </c>
      <c r="G4379" s="34">
        <v>8771</v>
      </c>
      <c r="H4379" s="34">
        <v>8077</v>
      </c>
      <c r="I4379" s="34"/>
      <c r="J4379" s="197"/>
      <c r="K4379" s="182"/>
      <c r="L4379" s="182"/>
      <c r="M4379" s="182"/>
      <c r="N4379" s="182"/>
    </row>
    <row r="4380" spans="1:14" ht="15.75" customHeight="1" x14ac:dyDescent="0.3">
      <c r="A4380" s="34">
        <v>4453</v>
      </c>
      <c r="B4380" s="34">
        <v>159</v>
      </c>
      <c r="C4380" s="34" t="s">
        <v>566</v>
      </c>
      <c r="D4380" s="34">
        <v>16</v>
      </c>
      <c r="E4380" s="179">
        <v>43607</v>
      </c>
      <c r="F4380" s="34">
        <v>5300</v>
      </c>
      <c r="G4380" s="34">
        <v>7842</v>
      </c>
      <c r="H4380" s="34">
        <v>7297</v>
      </c>
      <c r="I4380" s="34"/>
      <c r="J4380" s="197"/>
      <c r="K4380" s="182"/>
      <c r="L4380" s="182"/>
      <c r="M4380" s="182"/>
      <c r="N4380" s="182"/>
    </row>
    <row r="4381" spans="1:14" ht="15.75" customHeight="1" x14ac:dyDescent="0.3">
      <c r="A4381" s="34">
        <v>4454</v>
      </c>
      <c r="B4381" s="34">
        <v>160</v>
      </c>
      <c r="C4381" s="34" t="s">
        <v>566</v>
      </c>
      <c r="D4381" s="34">
        <v>16</v>
      </c>
      <c r="E4381" s="179">
        <v>43607</v>
      </c>
      <c r="F4381" s="34">
        <v>5234</v>
      </c>
      <c r="G4381" s="34">
        <v>7487</v>
      </c>
      <c r="H4381" s="34">
        <v>6968</v>
      </c>
      <c r="I4381" s="34"/>
      <c r="J4381" s="197"/>
      <c r="K4381" s="182"/>
      <c r="L4381" s="182"/>
      <c r="M4381" s="182"/>
      <c r="N4381" s="182"/>
    </row>
    <row r="4382" spans="1:14" ht="15.75" customHeight="1" x14ac:dyDescent="0.3">
      <c r="A4382" s="34">
        <v>4455</v>
      </c>
      <c r="B4382" s="34">
        <v>161</v>
      </c>
      <c r="C4382" s="34" t="s">
        <v>569</v>
      </c>
      <c r="D4382" s="34">
        <v>16</v>
      </c>
      <c r="E4382" s="179">
        <v>43607</v>
      </c>
      <c r="F4382" s="34">
        <v>5264</v>
      </c>
      <c r="G4382" s="34">
        <v>8533</v>
      </c>
      <c r="H4382" s="34">
        <v>7625</v>
      </c>
      <c r="I4382" s="34"/>
      <c r="J4382" s="197" t="s">
        <v>13</v>
      </c>
      <c r="K4382" s="182"/>
      <c r="L4382" s="182"/>
      <c r="M4382" s="182"/>
      <c r="N4382" s="182"/>
    </row>
    <row r="4383" spans="1:14" ht="15.75" customHeight="1" x14ac:dyDescent="0.3">
      <c r="A4383" s="34">
        <v>4456</v>
      </c>
      <c r="B4383" s="34">
        <v>162</v>
      </c>
      <c r="C4383" s="34" t="s">
        <v>569</v>
      </c>
      <c r="D4383" s="34">
        <v>16</v>
      </c>
      <c r="E4383" s="179">
        <v>43607</v>
      </c>
      <c r="F4383" s="34">
        <v>5232</v>
      </c>
      <c r="G4383" s="34">
        <v>8157</v>
      </c>
      <c r="H4383" s="34">
        <v>7325</v>
      </c>
      <c r="I4383" s="34"/>
      <c r="J4383" s="197"/>
      <c r="K4383" s="182"/>
      <c r="L4383" s="182"/>
      <c r="M4383" s="182"/>
      <c r="N4383" s="182"/>
    </row>
    <row r="4384" spans="1:14" ht="15.75" customHeight="1" x14ac:dyDescent="0.3">
      <c r="A4384" s="34">
        <v>4457</v>
      </c>
      <c r="B4384" s="34">
        <v>163</v>
      </c>
      <c r="C4384" s="34" t="s">
        <v>570</v>
      </c>
      <c r="D4384" s="34">
        <v>16</v>
      </c>
      <c r="E4384" s="179">
        <v>43607</v>
      </c>
      <c r="F4384" s="34">
        <v>5193</v>
      </c>
      <c r="G4384" s="34">
        <v>9081</v>
      </c>
      <c r="H4384" s="34">
        <v>8205</v>
      </c>
      <c r="I4384" s="34"/>
      <c r="J4384" s="197"/>
      <c r="K4384" s="182"/>
      <c r="L4384" s="182"/>
      <c r="M4384" s="182"/>
      <c r="N4384" s="182"/>
    </row>
    <row r="4385" spans="1:14" ht="15.75" customHeight="1" x14ac:dyDescent="0.3">
      <c r="A4385" s="34">
        <v>4458</v>
      </c>
      <c r="B4385" s="34">
        <v>164</v>
      </c>
      <c r="C4385" s="34" t="s">
        <v>570</v>
      </c>
      <c r="D4385" s="34">
        <v>16</v>
      </c>
      <c r="E4385" s="179">
        <v>43607</v>
      </c>
      <c r="F4385" s="34">
        <v>5245</v>
      </c>
      <c r="G4385" s="34">
        <v>9213</v>
      </c>
      <c r="H4385" s="34">
        <v>8314</v>
      </c>
      <c r="I4385" s="34"/>
      <c r="J4385" s="197"/>
      <c r="K4385" s="182"/>
      <c r="L4385" s="182"/>
      <c r="M4385" s="182"/>
      <c r="N4385" s="182"/>
    </row>
    <row r="4386" spans="1:14" ht="15.75" customHeight="1" x14ac:dyDescent="0.3">
      <c r="A4386" s="34">
        <v>4459</v>
      </c>
      <c r="B4386" s="34">
        <v>165</v>
      </c>
      <c r="C4386" s="34" t="s">
        <v>572</v>
      </c>
      <c r="D4386" s="34">
        <v>16</v>
      </c>
      <c r="E4386" s="179">
        <v>43607</v>
      </c>
      <c r="F4386" s="34">
        <v>5226</v>
      </c>
      <c r="G4386" s="34">
        <v>7807</v>
      </c>
      <c r="H4386" s="34">
        <v>7303</v>
      </c>
      <c r="I4386" s="34"/>
      <c r="J4386" s="197"/>
      <c r="K4386" s="182"/>
      <c r="L4386" s="182"/>
      <c r="M4386" s="182"/>
      <c r="N4386" s="182"/>
    </row>
    <row r="4387" spans="1:14" ht="15.75" customHeight="1" x14ac:dyDescent="0.3">
      <c r="A4387" s="34">
        <v>4460</v>
      </c>
      <c r="B4387" s="34">
        <v>166</v>
      </c>
      <c r="C4387" s="34" t="s">
        <v>572</v>
      </c>
      <c r="D4387" s="34">
        <v>16</v>
      </c>
      <c r="E4387" s="179">
        <v>43607</v>
      </c>
      <c r="F4387" s="34">
        <v>5252</v>
      </c>
      <c r="G4387" s="34">
        <v>7858</v>
      </c>
      <c r="H4387" s="34">
        <v>7334</v>
      </c>
      <c r="I4387" s="34"/>
      <c r="J4387" s="197"/>
      <c r="K4387" s="182"/>
      <c r="L4387" s="182"/>
      <c r="M4387" s="182"/>
      <c r="N4387" s="182"/>
    </row>
    <row r="4388" spans="1:14" ht="15.75" customHeight="1" x14ac:dyDescent="0.3">
      <c r="A4388" s="34">
        <v>4461</v>
      </c>
      <c r="B4388" s="34">
        <v>167</v>
      </c>
      <c r="C4388" s="34" t="s">
        <v>574</v>
      </c>
      <c r="D4388" s="34">
        <v>16</v>
      </c>
      <c r="E4388" s="179">
        <v>43607</v>
      </c>
      <c r="F4388" s="34">
        <v>5280</v>
      </c>
      <c r="G4388" s="34">
        <v>9129</v>
      </c>
      <c r="H4388" s="34">
        <v>7924</v>
      </c>
      <c r="I4388" s="34"/>
      <c r="J4388" s="197" t="s">
        <v>13</v>
      </c>
      <c r="K4388" s="182"/>
      <c r="L4388" s="182"/>
      <c r="M4388" s="182"/>
      <c r="N4388" s="182"/>
    </row>
    <row r="4389" spans="1:14" ht="15.75" customHeight="1" x14ac:dyDescent="0.3">
      <c r="A4389" s="34">
        <v>4462</v>
      </c>
      <c r="B4389" s="34">
        <v>168</v>
      </c>
      <c r="C4389" s="34" t="s">
        <v>574</v>
      </c>
      <c r="D4389" s="34">
        <v>16</v>
      </c>
      <c r="E4389" s="179">
        <v>43607</v>
      </c>
      <c r="F4389" s="34">
        <v>5212</v>
      </c>
      <c r="G4389" s="34">
        <v>8565</v>
      </c>
      <c r="H4389" s="34">
        <v>7512</v>
      </c>
      <c r="I4389" s="34"/>
      <c r="J4389" s="197"/>
      <c r="K4389" s="182"/>
      <c r="L4389" s="182"/>
      <c r="M4389" s="182"/>
      <c r="N4389" s="182"/>
    </row>
    <row r="4390" spans="1:14" ht="15.75" customHeight="1" x14ac:dyDescent="0.3">
      <c r="A4390" s="34">
        <v>4463</v>
      </c>
      <c r="B4390" s="34">
        <v>169</v>
      </c>
      <c r="C4390" s="34" t="s">
        <v>575</v>
      </c>
      <c r="D4390" s="34">
        <v>16</v>
      </c>
      <c r="E4390" s="179">
        <v>43607</v>
      </c>
      <c r="F4390" s="34">
        <v>5223</v>
      </c>
      <c r="G4390" s="34">
        <v>8971</v>
      </c>
      <c r="H4390" s="34">
        <v>7854</v>
      </c>
      <c r="I4390" s="34"/>
      <c r="J4390" s="197" t="s">
        <v>13</v>
      </c>
      <c r="K4390" s="182"/>
      <c r="L4390" s="182"/>
      <c r="M4390" s="182"/>
      <c r="N4390" s="182"/>
    </row>
    <row r="4391" spans="1:14" ht="15.75" customHeight="1" x14ac:dyDescent="0.3">
      <c r="A4391" s="34">
        <v>4464</v>
      </c>
      <c r="B4391" s="34">
        <v>170</v>
      </c>
      <c r="C4391" s="34" t="s">
        <v>575</v>
      </c>
      <c r="D4391" s="34">
        <v>16</v>
      </c>
      <c r="E4391" s="179">
        <v>43607</v>
      </c>
      <c r="F4391" s="34">
        <v>5223</v>
      </c>
      <c r="G4391" s="34">
        <v>8712</v>
      </c>
      <c r="H4391" s="34">
        <v>7661</v>
      </c>
      <c r="I4391" s="34"/>
      <c r="J4391" s="197"/>
      <c r="K4391" s="182"/>
      <c r="L4391" s="182"/>
      <c r="M4391" s="182"/>
      <c r="N4391" s="182"/>
    </row>
    <row r="4392" spans="1:14" ht="15.75" customHeight="1" x14ac:dyDescent="0.3">
      <c r="A4392" s="34">
        <v>4465</v>
      </c>
      <c r="B4392" s="34">
        <v>171</v>
      </c>
      <c r="C4392" s="34" t="s">
        <v>578</v>
      </c>
      <c r="D4392" s="34">
        <v>16</v>
      </c>
      <c r="E4392" s="179">
        <v>43607</v>
      </c>
      <c r="F4392" s="34">
        <v>5259</v>
      </c>
      <c r="G4392" s="34">
        <v>8617</v>
      </c>
      <c r="H4392" s="34">
        <v>7736</v>
      </c>
      <c r="I4392" s="34"/>
      <c r="J4392" s="197"/>
      <c r="K4392" s="182"/>
      <c r="L4392" s="182"/>
      <c r="M4392" s="182"/>
      <c r="N4392" s="182"/>
    </row>
    <row r="4393" spans="1:14" ht="15.75" customHeight="1" x14ac:dyDescent="0.3">
      <c r="A4393" s="34">
        <v>4466</v>
      </c>
      <c r="B4393" s="34">
        <v>172</v>
      </c>
      <c r="C4393" s="34" t="s">
        <v>578</v>
      </c>
      <c r="D4393" s="34">
        <v>16</v>
      </c>
      <c r="E4393" s="179">
        <v>43607</v>
      </c>
      <c r="F4393" s="34">
        <v>5274</v>
      </c>
      <c r="G4393" s="34">
        <v>8502</v>
      </c>
      <c r="H4393" s="34">
        <v>7684</v>
      </c>
      <c r="I4393" s="34"/>
      <c r="J4393" s="197"/>
      <c r="K4393" s="182"/>
      <c r="L4393" s="182"/>
      <c r="M4393" s="182"/>
      <c r="N4393" s="182"/>
    </row>
    <row r="4394" spans="1:14" ht="15.75" customHeight="1" x14ac:dyDescent="0.3">
      <c r="A4394" s="34">
        <v>4467</v>
      </c>
      <c r="B4394" s="34">
        <v>173</v>
      </c>
      <c r="C4394" s="34" t="s">
        <v>584</v>
      </c>
      <c r="D4394" s="34">
        <v>16</v>
      </c>
      <c r="E4394" s="179">
        <v>43607</v>
      </c>
      <c r="F4394" s="34">
        <v>5227</v>
      </c>
      <c r="G4394" s="34">
        <v>9687</v>
      </c>
      <c r="H4394" s="34">
        <v>8650</v>
      </c>
      <c r="I4394" s="34"/>
      <c r="J4394" s="197"/>
      <c r="K4394" s="182"/>
      <c r="L4394" s="182"/>
      <c r="M4394" s="182"/>
      <c r="N4394" s="182"/>
    </row>
    <row r="4395" spans="1:14" ht="15.75" customHeight="1" x14ac:dyDescent="0.3">
      <c r="A4395" s="34">
        <v>4468</v>
      </c>
      <c r="B4395" s="34">
        <v>174</v>
      </c>
      <c r="C4395" s="34" t="s">
        <v>584</v>
      </c>
      <c r="D4395" s="34">
        <v>16</v>
      </c>
      <c r="E4395" s="179">
        <v>43607</v>
      </c>
      <c r="F4395" s="34">
        <v>5182</v>
      </c>
      <c r="G4395" s="34">
        <v>9729</v>
      </c>
      <c r="H4395" s="34">
        <v>8658</v>
      </c>
      <c r="I4395" s="34"/>
      <c r="J4395" s="197"/>
      <c r="K4395" s="182"/>
      <c r="L4395" s="182"/>
      <c r="M4395" s="182"/>
      <c r="N4395" s="182"/>
    </row>
    <row r="4396" spans="1:14" ht="15.75" customHeight="1" x14ac:dyDescent="0.3">
      <c r="A4396" s="34">
        <v>4469</v>
      </c>
      <c r="B4396" s="34">
        <v>175</v>
      </c>
      <c r="C4396" s="34" t="s">
        <v>588</v>
      </c>
      <c r="D4396" s="34">
        <v>16</v>
      </c>
      <c r="E4396" s="179">
        <v>43607</v>
      </c>
      <c r="F4396" s="34">
        <v>5280</v>
      </c>
      <c r="G4396" s="34">
        <v>7210</v>
      </c>
      <c r="H4396" s="34">
        <v>6861</v>
      </c>
      <c r="I4396" s="34"/>
      <c r="J4396" s="197"/>
      <c r="K4396" s="182"/>
      <c r="L4396" s="182"/>
      <c r="M4396" s="182"/>
      <c r="N4396" s="182"/>
    </row>
    <row r="4397" spans="1:14" ht="15.75" customHeight="1" x14ac:dyDescent="0.3">
      <c r="A4397" s="34">
        <v>4470</v>
      </c>
      <c r="B4397" s="34">
        <v>176</v>
      </c>
      <c r="C4397" s="34" t="s">
        <v>588</v>
      </c>
      <c r="D4397" s="34">
        <v>16</v>
      </c>
      <c r="E4397" s="179">
        <v>43607</v>
      </c>
      <c r="F4397" s="34">
        <v>5193</v>
      </c>
      <c r="G4397" s="34">
        <v>7420</v>
      </c>
      <c r="H4397" s="34">
        <v>7018</v>
      </c>
      <c r="I4397" s="34"/>
      <c r="J4397" s="197"/>
      <c r="K4397" s="182"/>
      <c r="L4397" s="182"/>
      <c r="M4397" s="182"/>
      <c r="N4397" s="182"/>
    </row>
    <row r="4398" spans="1:14" ht="15.75" customHeight="1" x14ac:dyDescent="0.3">
      <c r="A4398" s="34">
        <v>4471</v>
      </c>
      <c r="B4398" s="34">
        <v>177</v>
      </c>
      <c r="C4398" s="34" t="s">
        <v>591</v>
      </c>
      <c r="D4398" s="34">
        <v>16</v>
      </c>
      <c r="E4398" s="179">
        <v>43607</v>
      </c>
      <c r="F4398" s="34">
        <v>5259</v>
      </c>
      <c r="G4398" s="34">
        <v>8274</v>
      </c>
      <c r="H4398" s="34">
        <v>7454</v>
      </c>
      <c r="I4398" s="34"/>
      <c r="J4398" s="197" t="s">
        <v>13</v>
      </c>
      <c r="K4398" s="182"/>
      <c r="L4398" s="182"/>
      <c r="M4398" s="182"/>
      <c r="N4398" s="182"/>
    </row>
    <row r="4399" spans="1:14" ht="15.75" customHeight="1" x14ac:dyDescent="0.3">
      <c r="A4399" s="34">
        <v>4472</v>
      </c>
      <c r="B4399" s="34">
        <v>178</v>
      </c>
      <c r="C4399" s="34" t="s">
        <v>591</v>
      </c>
      <c r="D4399" s="34">
        <v>16</v>
      </c>
      <c r="E4399" s="179">
        <v>43607</v>
      </c>
      <c r="F4399" s="34">
        <v>5226</v>
      </c>
      <c r="G4399" s="34">
        <v>8172</v>
      </c>
      <c r="H4399" s="34">
        <v>7344</v>
      </c>
      <c r="I4399" s="34"/>
      <c r="J4399" s="197"/>
      <c r="K4399" s="182"/>
      <c r="L4399" s="182"/>
      <c r="M4399" s="182"/>
      <c r="N4399" s="182"/>
    </row>
    <row r="4400" spans="1:14" ht="15.75" customHeight="1" x14ac:dyDescent="0.3">
      <c r="A4400" s="34">
        <v>4473</v>
      </c>
      <c r="B4400" s="34">
        <v>179</v>
      </c>
      <c r="C4400" s="34" t="s">
        <v>595</v>
      </c>
      <c r="D4400" s="34">
        <v>16</v>
      </c>
      <c r="E4400" s="179">
        <v>43607</v>
      </c>
      <c r="F4400" s="34">
        <v>5180</v>
      </c>
      <c r="G4400" s="34">
        <v>8261</v>
      </c>
      <c r="H4400" s="34">
        <v>7359</v>
      </c>
      <c r="I4400" s="34"/>
      <c r="J4400" s="197" t="s">
        <v>13</v>
      </c>
      <c r="K4400" s="182"/>
      <c r="L4400" s="182"/>
      <c r="M4400" s="182"/>
      <c r="N4400" s="182"/>
    </row>
    <row r="4401" spans="1:14" ht="15.75" customHeight="1" x14ac:dyDescent="0.3">
      <c r="A4401" s="34">
        <v>4474</v>
      </c>
      <c r="B4401" s="34">
        <v>180</v>
      </c>
      <c r="C4401" s="34" t="s">
        <v>595</v>
      </c>
      <c r="D4401" s="34">
        <v>16</v>
      </c>
      <c r="E4401" s="179">
        <v>43607</v>
      </c>
      <c r="F4401" s="34">
        <v>5282</v>
      </c>
      <c r="G4401" s="34">
        <v>8505</v>
      </c>
      <c r="H4401" s="34">
        <v>7575</v>
      </c>
      <c r="I4401" s="34"/>
      <c r="J4401" s="197"/>
      <c r="K4401" s="182"/>
      <c r="L4401" s="182"/>
      <c r="M4401" s="182"/>
      <c r="N4401" s="182"/>
    </row>
    <row r="4402" spans="1:14" ht="15.75" customHeight="1" x14ac:dyDescent="0.3">
      <c r="A4402" s="34">
        <v>4475</v>
      </c>
      <c r="B4402" s="34">
        <v>181</v>
      </c>
      <c r="C4402" s="34" t="s">
        <v>596</v>
      </c>
      <c r="D4402" s="34">
        <v>16</v>
      </c>
      <c r="E4402" s="179">
        <v>43607</v>
      </c>
      <c r="F4402" s="34">
        <v>5244</v>
      </c>
      <c r="G4402" s="34">
        <v>7673</v>
      </c>
      <c r="H4402" s="34">
        <v>7161</v>
      </c>
      <c r="I4402" s="34"/>
      <c r="J4402" s="197"/>
      <c r="K4402" s="182"/>
      <c r="L4402" s="182"/>
      <c r="M4402" s="182"/>
      <c r="N4402" s="182"/>
    </row>
    <row r="4403" spans="1:14" ht="15.75" customHeight="1" x14ac:dyDescent="0.3">
      <c r="A4403" s="34">
        <v>4476</v>
      </c>
      <c r="B4403" s="34">
        <v>182</v>
      </c>
      <c r="C4403" s="34" t="s">
        <v>596</v>
      </c>
      <c r="D4403" s="34">
        <v>16</v>
      </c>
      <c r="E4403" s="179">
        <v>43607</v>
      </c>
      <c r="F4403" s="34">
        <v>5301</v>
      </c>
      <c r="G4403" s="34">
        <v>7895</v>
      </c>
      <c r="H4403" s="34">
        <v>7311</v>
      </c>
      <c r="I4403" s="34"/>
      <c r="J4403" s="197"/>
      <c r="K4403" s="182"/>
      <c r="L4403" s="182"/>
      <c r="M4403" s="182"/>
      <c r="N4403" s="182"/>
    </row>
    <row r="4404" spans="1:14" ht="15.75" customHeight="1" x14ac:dyDescent="0.3">
      <c r="A4404" s="34">
        <v>4477</v>
      </c>
      <c r="B4404" s="34">
        <v>183</v>
      </c>
      <c r="C4404" s="34" t="s">
        <v>597</v>
      </c>
      <c r="D4404" s="34">
        <v>16</v>
      </c>
      <c r="E4404" s="179">
        <v>43607</v>
      </c>
      <c r="F4404" s="34">
        <v>5192</v>
      </c>
      <c r="G4404" s="34">
        <v>8343</v>
      </c>
      <c r="H4404" s="34">
        <v>7474</v>
      </c>
      <c r="I4404" s="34"/>
      <c r="J4404" s="197" t="s">
        <v>13</v>
      </c>
      <c r="K4404" s="182"/>
      <c r="L4404" s="182"/>
      <c r="M4404" s="182"/>
      <c r="N4404" s="182"/>
    </row>
    <row r="4405" spans="1:14" ht="15.75" customHeight="1" x14ac:dyDescent="0.3">
      <c r="A4405" s="34">
        <v>4478</v>
      </c>
      <c r="B4405" s="34">
        <v>184</v>
      </c>
      <c r="C4405" s="34" t="s">
        <v>597</v>
      </c>
      <c r="D4405" s="34">
        <v>16</v>
      </c>
      <c r="E4405" s="179">
        <v>43607</v>
      </c>
      <c r="F4405" s="34">
        <v>5243</v>
      </c>
      <c r="G4405" s="34">
        <v>8763</v>
      </c>
      <c r="H4405" s="34">
        <v>7497</v>
      </c>
      <c r="I4405" s="34"/>
      <c r="J4405" s="197"/>
      <c r="K4405" s="182"/>
      <c r="L4405" s="182"/>
      <c r="M4405" s="182"/>
      <c r="N4405" s="182"/>
    </row>
    <row r="4406" spans="1:14" ht="15.75" customHeight="1" x14ac:dyDescent="0.3">
      <c r="A4406" s="34">
        <v>4479</v>
      </c>
      <c r="B4406" s="34">
        <v>185</v>
      </c>
      <c r="C4406" s="34" t="s">
        <v>600</v>
      </c>
      <c r="D4406" s="34">
        <v>16</v>
      </c>
      <c r="E4406" s="179">
        <v>43607</v>
      </c>
      <c r="F4406" s="34">
        <v>5288</v>
      </c>
      <c r="G4406" s="34">
        <v>7406</v>
      </c>
      <c r="H4406" s="34">
        <v>7027</v>
      </c>
      <c r="I4406" s="34"/>
      <c r="J4406" s="197"/>
      <c r="K4406" s="182"/>
      <c r="L4406" s="182"/>
      <c r="M4406" s="182"/>
      <c r="N4406" s="182"/>
    </row>
    <row r="4407" spans="1:14" ht="15.75" customHeight="1" x14ac:dyDescent="0.3">
      <c r="A4407" s="34">
        <v>4480</v>
      </c>
      <c r="B4407" s="34">
        <v>186</v>
      </c>
      <c r="C4407" s="34" t="s">
        <v>600</v>
      </c>
      <c r="D4407" s="34">
        <v>16</v>
      </c>
      <c r="E4407" s="179">
        <v>43607</v>
      </c>
      <c r="F4407" s="34">
        <v>5251</v>
      </c>
      <c r="G4407" s="34">
        <v>7240</v>
      </c>
      <c r="H4407" s="34">
        <v>6883</v>
      </c>
      <c r="I4407" s="34"/>
      <c r="J4407" s="197"/>
      <c r="K4407" s="182"/>
      <c r="L4407" s="182"/>
      <c r="M4407" s="182"/>
      <c r="N4407" s="182"/>
    </row>
    <row r="4408" spans="1:14" ht="15.75" customHeight="1" x14ac:dyDescent="0.3">
      <c r="A4408" s="34">
        <v>4481</v>
      </c>
      <c r="B4408" s="34">
        <v>187</v>
      </c>
      <c r="C4408" s="34" t="s">
        <v>601</v>
      </c>
      <c r="D4408" s="34">
        <v>16</v>
      </c>
      <c r="E4408" s="179">
        <v>43607</v>
      </c>
      <c r="F4408" s="34">
        <v>5214</v>
      </c>
      <c r="G4408" s="34">
        <v>6532</v>
      </c>
      <c r="H4408" s="34">
        <v>6295</v>
      </c>
      <c r="I4408" s="34"/>
      <c r="J4408" s="197" t="s">
        <v>13</v>
      </c>
      <c r="K4408" s="182"/>
      <c r="L4408" s="182"/>
      <c r="M4408" s="182"/>
      <c r="N4408" s="182"/>
    </row>
    <row r="4409" spans="1:14" ht="15.75" customHeight="1" x14ac:dyDescent="0.3">
      <c r="A4409" s="34">
        <v>4482</v>
      </c>
      <c r="B4409" s="34">
        <v>188</v>
      </c>
      <c r="C4409" s="34" t="s">
        <v>601</v>
      </c>
      <c r="D4409" s="34">
        <v>16</v>
      </c>
      <c r="E4409" s="179">
        <v>43607</v>
      </c>
      <c r="F4409" s="34">
        <v>5267</v>
      </c>
      <c r="G4409" s="34">
        <v>6503</v>
      </c>
      <c r="H4409" s="34">
        <v>6275</v>
      </c>
      <c r="I4409" s="34"/>
      <c r="J4409" s="197"/>
      <c r="K4409" s="182"/>
      <c r="L4409" s="182"/>
      <c r="M4409" s="182"/>
      <c r="N4409" s="182"/>
    </row>
    <row r="4410" spans="1:14" ht="15.75" customHeight="1" x14ac:dyDescent="0.3">
      <c r="A4410" s="34">
        <v>4483</v>
      </c>
      <c r="B4410" s="34">
        <v>189</v>
      </c>
      <c r="C4410" s="34" t="s">
        <v>607</v>
      </c>
      <c r="D4410" s="34">
        <v>16</v>
      </c>
      <c r="E4410" s="179">
        <v>43607</v>
      </c>
      <c r="F4410" s="34">
        <v>5261</v>
      </c>
      <c r="G4410" s="34">
        <v>7653</v>
      </c>
      <c r="H4410" s="34">
        <v>7184</v>
      </c>
      <c r="I4410" s="34"/>
      <c r="J4410" s="197"/>
      <c r="K4410" s="182"/>
      <c r="L4410" s="182"/>
      <c r="M4410" s="182"/>
      <c r="N4410" s="182"/>
    </row>
    <row r="4411" spans="1:14" ht="15.75" customHeight="1" x14ac:dyDescent="0.3">
      <c r="A4411" s="34">
        <v>4484</v>
      </c>
      <c r="B4411" s="34">
        <v>190</v>
      </c>
      <c r="C4411" s="34" t="s">
        <v>607</v>
      </c>
      <c r="D4411" s="34">
        <v>16</v>
      </c>
      <c r="E4411" s="179">
        <v>43607</v>
      </c>
      <c r="F4411" s="34">
        <v>5238</v>
      </c>
      <c r="G4411" s="34">
        <v>7598</v>
      </c>
      <c r="H4411" s="34">
        <v>7137</v>
      </c>
      <c r="I4411" s="34"/>
      <c r="J4411" s="197"/>
      <c r="K4411" s="182"/>
      <c r="L4411" s="182"/>
      <c r="M4411" s="182"/>
      <c r="N4411" s="182"/>
    </row>
    <row r="4412" spans="1:14" ht="15.75" customHeight="1" x14ac:dyDescent="0.3">
      <c r="A4412" s="34">
        <v>4485</v>
      </c>
      <c r="B4412" s="34">
        <v>191</v>
      </c>
      <c r="C4412" s="34" t="s">
        <v>608</v>
      </c>
      <c r="D4412" s="34">
        <v>16</v>
      </c>
      <c r="E4412" s="179">
        <v>43607</v>
      </c>
      <c r="F4412" s="34">
        <v>5280</v>
      </c>
      <c r="G4412" s="34">
        <v>6944</v>
      </c>
      <c r="H4412" s="34">
        <v>6586</v>
      </c>
      <c r="I4412" s="34"/>
      <c r="J4412" s="197"/>
      <c r="K4412" s="182"/>
      <c r="L4412" s="182"/>
      <c r="M4412" s="182"/>
      <c r="N4412" s="182"/>
    </row>
    <row r="4413" spans="1:14" ht="15.75" customHeight="1" x14ac:dyDescent="0.3">
      <c r="A4413" s="34">
        <v>4486</v>
      </c>
      <c r="B4413" s="34">
        <v>192</v>
      </c>
      <c r="C4413" s="34" t="s">
        <v>608</v>
      </c>
      <c r="D4413" s="34">
        <v>16</v>
      </c>
      <c r="E4413" s="179">
        <v>43607</v>
      </c>
      <c r="F4413" s="34">
        <v>5241</v>
      </c>
      <c r="G4413" s="34">
        <v>6805</v>
      </c>
      <c r="H4413" s="34">
        <v>6472</v>
      </c>
      <c r="I4413" s="34"/>
      <c r="J4413" s="197"/>
      <c r="K4413" s="182"/>
      <c r="L4413" s="182"/>
      <c r="M4413" s="182"/>
      <c r="N4413" s="182"/>
    </row>
    <row r="4414" spans="1:14" ht="15.75" customHeight="1" x14ac:dyDescent="0.3">
      <c r="A4414" s="34">
        <v>4487</v>
      </c>
      <c r="B4414" s="34">
        <v>193</v>
      </c>
      <c r="C4414" s="34" t="s">
        <v>615</v>
      </c>
      <c r="D4414" s="34">
        <v>16</v>
      </c>
      <c r="E4414" s="179">
        <v>43607</v>
      </c>
      <c r="F4414" s="34">
        <v>5263</v>
      </c>
      <c r="G4414" s="34">
        <v>9245</v>
      </c>
      <c r="H4414" s="34">
        <v>8180</v>
      </c>
      <c r="I4414" s="34"/>
      <c r="J4414" s="197" t="s">
        <v>13</v>
      </c>
      <c r="K4414" s="182"/>
      <c r="L4414" s="182"/>
      <c r="M4414" s="182"/>
      <c r="N4414" s="182"/>
    </row>
    <row r="4415" spans="1:14" ht="15.75" customHeight="1" x14ac:dyDescent="0.3">
      <c r="A4415" s="34">
        <v>4488</v>
      </c>
      <c r="B4415" s="34">
        <v>194</v>
      </c>
      <c r="C4415" s="34" t="s">
        <v>615</v>
      </c>
      <c r="D4415" s="34">
        <v>16</v>
      </c>
      <c r="E4415" s="179">
        <v>43607</v>
      </c>
      <c r="F4415" s="34">
        <v>5207</v>
      </c>
      <c r="G4415" s="34">
        <v>9250</v>
      </c>
      <c r="H4415" s="34">
        <v>8180</v>
      </c>
      <c r="I4415" s="34"/>
      <c r="J4415" s="197"/>
      <c r="K4415" s="182"/>
      <c r="L4415" s="182"/>
      <c r="M4415" s="182"/>
      <c r="N4415" s="182"/>
    </row>
    <row r="4416" spans="1:14" ht="15.75" customHeight="1" x14ac:dyDescent="0.3">
      <c r="A4416" s="34">
        <v>4489</v>
      </c>
      <c r="B4416" s="34">
        <v>195</v>
      </c>
      <c r="C4416" s="34" t="s">
        <v>617</v>
      </c>
      <c r="D4416" s="34">
        <v>16</v>
      </c>
      <c r="E4416" s="179">
        <v>43607</v>
      </c>
      <c r="F4416" s="34">
        <v>5277</v>
      </c>
      <c r="G4416" s="34">
        <v>9898</v>
      </c>
      <c r="H4416" s="34">
        <v>8469</v>
      </c>
      <c r="I4416" s="34"/>
      <c r="J4416" s="197" t="s">
        <v>13</v>
      </c>
      <c r="K4416" s="182"/>
      <c r="L4416" s="182"/>
      <c r="M4416" s="182"/>
      <c r="N4416" s="182"/>
    </row>
    <row r="4417" spans="1:14" ht="15.75" customHeight="1" x14ac:dyDescent="0.3">
      <c r="A4417" s="34">
        <v>4490</v>
      </c>
      <c r="B4417" s="34">
        <v>196</v>
      </c>
      <c r="C4417" s="34" t="s">
        <v>617</v>
      </c>
      <c r="D4417" s="34">
        <v>16</v>
      </c>
      <c r="E4417" s="179">
        <v>43607</v>
      </c>
      <c r="F4417" s="34">
        <v>5243</v>
      </c>
      <c r="G4417" s="34">
        <v>9844</v>
      </c>
      <c r="H4417" s="34">
        <v>8441</v>
      </c>
      <c r="I4417" s="34"/>
      <c r="J4417" s="197"/>
      <c r="K4417" s="182"/>
      <c r="L4417" s="182"/>
      <c r="M4417" s="182"/>
      <c r="N4417" s="182"/>
    </row>
    <row r="4418" spans="1:14" ht="15.75" customHeight="1" x14ac:dyDescent="0.3">
      <c r="A4418" s="34">
        <v>4491</v>
      </c>
      <c r="B4418" s="34">
        <v>197</v>
      </c>
      <c r="C4418" s="34" t="s">
        <v>623</v>
      </c>
      <c r="D4418" s="34">
        <v>16</v>
      </c>
      <c r="E4418" s="179">
        <v>43607</v>
      </c>
      <c r="F4418" s="34">
        <v>5252</v>
      </c>
      <c r="G4418" s="34">
        <v>8485</v>
      </c>
      <c r="H4418" s="34">
        <v>7550</v>
      </c>
      <c r="I4418" s="34"/>
      <c r="J4418" s="197" t="s">
        <v>13</v>
      </c>
      <c r="K4418" s="182"/>
      <c r="L4418" s="182"/>
      <c r="M4418" s="182"/>
      <c r="N4418" s="182"/>
    </row>
    <row r="4419" spans="1:14" ht="15.75" customHeight="1" x14ac:dyDescent="0.3">
      <c r="A4419" s="34">
        <v>4492</v>
      </c>
      <c r="B4419" s="34">
        <v>198</v>
      </c>
      <c r="C4419" s="34" t="s">
        <v>623</v>
      </c>
      <c r="D4419" s="34">
        <v>16</v>
      </c>
      <c r="E4419" s="179">
        <v>43607</v>
      </c>
      <c r="F4419" s="34">
        <v>5320</v>
      </c>
      <c r="G4419" s="34">
        <v>8544</v>
      </c>
      <c r="H4419" s="34">
        <v>7600</v>
      </c>
      <c r="I4419" s="34"/>
      <c r="J4419" s="197"/>
      <c r="K4419" s="182"/>
      <c r="L4419" s="182"/>
      <c r="M4419" s="182"/>
      <c r="N4419" s="182"/>
    </row>
    <row r="4420" spans="1:14" ht="15.75" customHeight="1" x14ac:dyDescent="0.3">
      <c r="A4420" s="34">
        <v>4493</v>
      </c>
      <c r="B4420" s="34">
        <v>199</v>
      </c>
      <c r="C4420" s="34" t="s">
        <v>624</v>
      </c>
      <c r="D4420" s="34">
        <v>16</v>
      </c>
      <c r="E4420" s="179">
        <v>43607</v>
      </c>
      <c r="F4420" s="34">
        <v>5262</v>
      </c>
      <c r="G4420" s="34">
        <v>8656</v>
      </c>
      <c r="H4420" s="34">
        <v>8037</v>
      </c>
      <c r="I4420" s="34"/>
      <c r="J4420" s="197"/>
      <c r="K4420" s="182"/>
      <c r="L4420" s="182"/>
      <c r="M4420" s="182"/>
      <c r="N4420" s="182"/>
    </row>
    <row r="4421" spans="1:14" ht="15.75" customHeight="1" x14ac:dyDescent="0.3">
      <c r="A4421" s="34">
        <v>4494</v>
      </c>
      <c r="B4421" s="34">
        <v>200</v>
      </c>
      <c r="C4421" s="34" t="s">
        <v>624</v>
      </c>
      <c r="D4421" s="34">
        <v>16</v>
      </c>
      <c r="E4421" s="179">
        <v>43607</v>
      </c>
      <c r="F4421" s="34">
        <v>5181</v>
      </c>
      <c r="G4421" s="34">
        <v>8456</v>
      </c>
      <c r="H4421" s="34">
        <v>7870</v>
      </c>
      <c r="I4421" s="34"/>
      <c r="J4421" s="197"/>
      <c r="K4421" s="182"/>
      <c r="L4421" s="182"/>
      <c r="M4421" s="182"/>
      <c r="N4421" s="182"/>
    </row>
    <row r="4422" spans="1:14" ht="15.75" customHeight="1" x14ac:dyDescent="0.3">
      <c r="A4422" s="34">
        <v>4495</v>
      </c>
      <c r="B4422" s="34">
        <v>201</v>
      </c>
      <c r="C4422" s="34" t="s">
        <v>626</v>
      </c>
      <c r="D4422" s="34">
        <v>16</v>
      </c>
      <c r="E4422" s="179">
        <v>43607</v>
      </c>
      <c r="F4422" s="34">
        <v>5254</v>
      </c>
      <c r="G4422" s="34">
        <v>8201</v>
      </c>
      <c r="H4422" s="34">
        <v>7600</v>
      </c>
      <c r="I4422" s="34"/>
      <c r="J4422" s="197"/>
      <c r="K4422" s="182"/>
      <c r="L4422" s="182"/>
      <c r="M4422" s="182"/>
      <c r="N4422" s="182"/>
    </row>
    <row r="4423" spans="1:14" ht="15.75" customHeight="1" x14ac:dyDescent="0.3">
      <c r="A4423" s="34">
        <v>4496</v>
      </c>
      <c r="B4423" s="34">
        <v>202</v>
      </c>
      <c r="C4423" s="34" t="s">
        <v>626</v>
      </c>
      <c r="D4423" s="34">
        <v>16</v>
      </c>
      <c r="E4423" s="179">
        <v>43607</v>
      </c>
      <c r="F4423" s="34">
        <v>5275</v>
      </c>
      <c r="G4423" s="34">
        <v>7754</v>
      </c>
      <c r="H4423" s="34">
        <v>7244</v>
      </c>
      <c r="I4423" s="34"/>
      <c r="J4423" s="197"/>
      <c r="K4423" s="182"/>
      <c r="L4423" s="182"/>
      <c r="M4423" s="182"/>
      <c r="N4423" s="182"/>
    </row>
    <row r="4424" spans="1:14" ht="15.75" customHeight="1" x14ac:dyDescent="0.3">
      <c r="A4424" s="34">
        <v>4497</v>
      </c>
      <c r="B4424" s="34">
        <v>203</v>
      </c>
      <c r="C4424" s="34" t="s">
        <v>628</v>
      </c>
      <c r="D4424" s="34">
        <v>16</v>
      </c>
      <c r="E4424" s="179">
        <v>43607</v>
      </c>
      <c r="F4424" s="34">
        <v>5215</v>
      </c>
      <c r="G4424" s="34">
        <v>8614</v>
      </c>
      <c r="H4424" s="34">
        <v>7656</v>
      </c>
      <c r="I4424" s="34"/>
      <c r="J4424" s="197"/>
      <c r="K4424" s="182"/>
      <c r="L4424" s="182"/>
      <c r="M4424" s="182"/>
      <c r="N4424" s="182"/>
    </row>
    <row r="4425" spans="1:14" ht="15.75" customHeight="1" x14ac:dyDescent="0.3">
      <c r="A4425" s="34">
        <v>4498</v>
      </c>
      <c r="B4425" s="34">
        <v>204</v>
      </c>
      <c r="C4425" s="34" t="s">
        <v>628</v>
      </c>
      <c r="D4425" s="34">
        <v>16</v>
      </c>
      <c r="E4425" s="179">
        <v>43607</v>
      </c>
      <c r="F4425" s="34">
        <v>5239</v>
      </c>
      <c r="G4425" s="34">
        <v>8763</v>
      </c>
      <c r="H4425" s="34">
        <v>7738</v>
      </c>
      <c r="I4425" s="34"/>
      <c r="J4425" s="197"/>
      <c r="K4425" s="182"/>
      <c r="L4425" s="182"/>
      <c r="M4425" s="182"/>
      <c r="N4425" s="182"/>
    </row>
    <row r="4426" spans="1:14" ht="15.75" customHeight="1" x14ac:dyDescent="0.3">
      <c r="A4426" s="34">
        <v>4499</v>
      </c>
      <c r="B4426" s="34">
        <v>205</v>
      </c>
      <c r="C4426" s="34" t="s">
        <v>630</v>
      </c>
      <c r="D4426" s="34">
        <v>16</v>
      </c>
      <c r="E4426" s="179">
        <v>43607</v>
      </c>
      <c r="F4426" s="34">
        <v>5204</v>
      </c>
      <c r="G4426" s="34">
        <v>8339</v>
      </c>
      <c r="H4426" s="34">
        <v>7578</v>
      </c>
      <c r="I4426" s="34"/>
      <c r="J4426" s="197"/>
      <c r="K4426" s="182"/>
      <c r="L4426" s="182"/>
      <c r="M4426" s="182"/>
      <c r="N4426" s="182"/>
    </row>
    <row r="4427" spans="1:14" ht="15.75" customHeight="1" x14ac:dyDescent="0.3">
      <c r="A4427" s="34">
        <v>4500</v>
      </c>
      <c r="B4427" s="34">
        <v>206</v>
      </c>
      <c r="C4427" s="34" t="s">
        <v>630</v>
      </c>
      <c r="D4427" s="34">
        <v>16</v>
      </c>
      <c r="E4427" s="179">
        <v>43607</v>
      </c>
      <c r="F4427" s="34">
        <v>5233</v>
      </c>
      <c r="G4427" s="34">
        <v>8376</v>
      </c>
      <c r="H4427" s="34">
        <v>7614</v>
      </c>
      <c r="I4427" s="34"/>
      <c r="J4427" s="197"/>
      <c r="K4427" s="182"/>
      <c r="L4427" s="182"/>
      <c r="M4427" s="182"/>
      <c r="N4427" s="182"/>
    </row>
    <row r="4428" spans="1:14" ht="15.75" customHeight="1" x14ac:dyDescent="0.3">
      <c r="A4428" s="34">
        <v>4501</v>
      </c>
      <c r="B4428" s="34">
        <v>207</v>
      </c>
      <c r="C4428" s="34" t="s">
        <v>633</v>
      </c>
      <c r="D4428" s="34">
        <v>16</v>
      </c>
      <c r="E4428" s="179">
        <v>43607</v>
      </c>
      <c r="F4428" s="34">
        <v>5236</v>
      </c>
      <c r="G4428" s="34">
        <v>7944</v>
      </c>
      <c r="H4428" s="34">
        <v>7371</v>
      </c>
      <c r="I4428" s="34"/>
      <c r="J4428" s="197" t="s">
        <v>13</v>
      </c>
      <c r="K4428" s="182"/>
      <c r="L4428" s="182"/>
      <c r="M4428" s="182"/>
      <c r="N4428" s="182"/>
    </row>
    <row r="4429" spans="1:14" ht="15.75" customHeight="1" x14ac:dyDescent="0.3">
      <c r="A4429" s="34">
        <v>4502</v>
      </c>
      <c r="B4429" s="34">
        <v>208</v>
      </c>
      <c r="C4429" s="34" t="s">
        <v>633</v>
      </c>
      <c r="D4429" s="34">
        <v>16</v>
      </c>
      <c r="E4429" s="179">
        <v>43607</v>
      </c>
      <c r="F4429" s="34">
        <v>5202</v>
      </c>
      <c r="G4429" s="34">
        <v>7997</v>
      </c>
      <c r="H4429" s="34">
        <v>7405</v>
      </c>
      <c r="I4429" s="34"/>
      <c r="J4429" s="197"/>
      <c r="K4429" s="182"/>
      <c r="L4429" s="182"/>
      <c r="M4429" s="182"/>
      <c r="N4429" s="182"/>
    </row>
    <row r="4430" spans="1:14" ht="15.75" customHeight="1" x14ac:dyDescent="0.3">
      <c r="A4430" s="34">
        <v>4503</v>
      </c>
      <c r="B4430" s="34">
        <v>209</v>
      </c>
      <c r="C4430" s="34" t="s">
        <v>635</v>
      </c>
      <c r="D4430" s="34">
        <v>16</v>
      </c>
      <c r="E4430" s="179">
        <v>43607</v>
      </c>
      <c r="F4430" s="34">
        <v>5228</v>
      </c>
      <c r="G4430" s="34">
        <v>7029</v>
      </c>
      <c r="H4430" s="34">
        <v>6716</v>
      </c>
      <c r="I4430" s="34"/>
      <c r="J4430" s="197"/>
      <c r="K4430" s="182"/>
      <c r="L4430" s="182"/>
      <c r="M4430" s="182"/>
      <c r="N4430" s="182"/>
    </row>
    <row r="4431" spans="1:14" ht="15.75" customHeight="1" x14ac:dyDescent="0.3">
      <c r="A4431" s="34">
        <v>4504</v>
      </c>
      <c r="B4431" s="34">
        <v>210</v>
      </c>
      <c r="C4431" s="34" t="s">
        <v>635</v>
      </c>
      <c r="D4431" s="34">
        <v>16</v>
      </c>
      <c r="E4431" s="179">
        <v>43607</v>
      </c>
      <c r="F4431" s="34">
        <v>5223</v>
      </c>
      <c r="G4431" s="34">
        <v>7040</v>
      </c>
      <c r="H4431" s="34">
        <v>6724</v>
      </c>
      <c r="I4431" s="34"/>
      <c r="J4431" s="197"/>
      <c r="K4431" s="182"/>
      <c r="L4431" s="182"/>
      <c r="M4431" s="182"/>
      <c r="N4431" s="182"/>
    </row>
    <row r="4432" spans="1:14" ht="15.75" customHeight="1" x14ac:dyDescent="0.3">
      <c r="A4432" s="34">
        <v>4505</v>
      </c>
      <c r="B4432" s="34">
        <v>211</v>
      </c>
      <c r="C4432" s="34" t="s">
        <v>639</v>
      </c>
      <c r="D4432" s="34">
        <v>16</v>
      </c>
      <c r="E4432" s="179">
        <v>43607</v>
      </c>
      <c r="F4432" s="34">
        <v>5194</v>
      </c>
      <c r="G4432" s="34">
        <v>7358</v>
      </c>
      <c r="H4432" s="34">
        <v>6893</v>
      </c>
      <c r="I4432" s="34"/>
      <c r="J4432" s="197"/>
      <c r="K4432" s="182"/>
      <c r="L4432" s="182"/>
      <c r="M4432" s="182"/>
      <c r="N4432" s="182"/>
    </row>
    <row r="4433" spans="1:14" ht="15.75" customHeight="1" x14ac:dyDescent="0.3">
      <c r="A4433" s="34">
        <v>4506</v>
      </c>
      <c r="B4433" s="34">
        <v>212</v>
      </c>
      <c r="C4433" s="34" t="s">
        <v>639</v>
      </c>
      <c r="D4433" s="34">
        <v>16</v>
      </c>
      <c r="E4433" s="179">
        <v>43607</v>
      </c>
      <c r="F4433" s="34">
        <v>5225</v>
      </c>
      <c r="G4433" s="34">
        <v>7432</v>
      </c>
      <c r="H4433" s="34">
        <v>6962</v>
      </c>
      <c r="I4433" s="34"/>
      <c r="J4433" s="197"/>
      <c r="K4433" s="182"/>
      <c r="L4433" s="182"/>
      <c r="M4433" s="182"/>
      <c r="N4433" s="182"/>
    </row>
    <row r="4434" spans="1:14" ht="15.75" customHeight="1" x14ac:dyDescent="0.3">
      <c r="A4434" s="34">
        <v>4507</v>
      </c>
      <c r="B4434" s="34">
        <v>213</v>
      </c>
      <c r="C4434" s="34" t="s">
        <v>644</v>
      </c>
      <c r="D4434" s="34">
        <v>16</v>
      </c>
      <c r="E4434" s="179">
        <v>43607</v>
      </c>
      <c r="F4434" s="34">
        <v>5207</v>
      </c>
      <c r="G4434" s="34">
        <v>8050</v>
      </c>
      <c r="H4434" s="34">
        <v>7519</v>
      </c>
      <c r="I4434" s="34"/>
      <c r="J4434" s="197"/>
      <c r="K4434" s="182"/>
      <c r="L4434" s="182"/>
      <c r="M4434" s="182"/>
      <c r="N4434" s="182"/>
    </row>
    <row r="4435" spans="1:14" ht="15.75" customHeight="1" x14ac:dyDescent="0.3">
      <c r="A4435" s="34">
        <v>4508</v>
      </c>
      <c r="B4435" s="34">
        <v>214</v>
      </c>
      <c r="C4435" s="34" t="s">
        <v>644</v>
      </c>
      <c r="D4435" s="34">
        <v>16</v>
      </c>
      <c r="E4435" s="179">
        <v>43607</v>
      </c>
      <c r="F4435" s="34">
        <v>5237</v>
      </c>
      <c r="G4435" s="34">
        <v>7884</v>
      </c>
      <c r="H4435" s="34">
        <v>7392</v>
      </c>
      <c r="I4435" s="34"/>
      <c r="J4435" s="197"/>
      <c r="K4435" s="182"/>
      <c r="L4435" s="182"/>
      <c r="M4435" s="182"/>
      <c r="N4435" s="182"/>
    </row>
    <row r="4436" spans="1:14" ht="15.75" customHeight="1" x14ac:dyDescent="0.3">
      <c r="A4436" s="34">
        <v>4509</v>
      </c>
      <c r="B4436" s="34">
        <v>215</v>
      </c>
      <c r="C4436" s="34" t="s">
        <v>645</v>
      </c>
      <c r="D4436" s="34">
        <v>16</v>
      </c>
      <c r="E4436" s="179">
        <v>43607</v>
      </c>
      <c r="F4436" s="34">
        <v>5148</v>
      </c>
      <c r="G4436" s="34">
        <v>7426</v>
      </c>
      <c r="H4436" s="34">
        <v>6740</v>
      </c>
      <c r="I4436" s="34"/>
      <c r="J4436" s="197"/>
      <c r="K4436" s="182"/>
      <c r="L4436" s="182"/>
      <c r="M4436" s="182"/>
      <c r="N4436" s="182"/>
    </row>
    <row r="4437" spans="1:14" ht="15.75" customHeight="1" x14ac:dyDescent="0.3">
      <c r="A4437" s="34">
        <v>4510</v>
      </c>
      <c r="B4437" s="34">
        <v>216</v>
      </c>
      <c r="C4437" s="34" t="s">
        <v>645</v>
      </c>
      <c r="D4437" s="34">
        <v>16</v>
      </c>
      <c r="E4437" s="179">
        <v>43607</v>
      </c>
      <c r="F4437" s="34">
        <v>5240</v>
      </c>
      <c r="G4437" s="34">
        <v>7499</v>
      </c>
      <c r="H4437" s="34">
        <v>6826</v>
      </c>
      <c r="I4437" s="34"/>
      <c r="J4437" s="197"/>
      <c r="K4437" s="182"/>
      <c r="L4437" s="182"/>
      <c r="M4437" s="182"/>
      <c r="N4437" s="182"/>
    </row>
    <row r="4438" spans="1:14" ht="15.75" customHeight="1" x14ac:dyDescent="0.3">
      <c r="A4438" s="34">
        <v>4511</v>
      </c>
      <c r="B4438" s="34">
        <v>217</v>
      </c>
      <c r="C4438" s="34" t="s">
        <v>646</v>
      </c>
      <c r="D4438" s="34">
        <v>16</v>
      </c>
      <c r="E4438" s="179">
        <v>43607</v>
      </c>
      <c r="F4438" s="34">
        <v>5263</v>
      </c>
      <c r="G4438" s="34">
        <v>8865</v>
      </c>
      <c r="H4438" s="34">
        <v>7913</v>
      </c>
      <c r="I4438" s="34"/>
      <c r="J4438" s="197"/>
      <c r="K4438" s="182"/>
      <c r="L4438" s="182"/>
      <c r="M4438" s="182"/>
      <c r="N4438" s="182"/>
    </row>
    <row r="4439" spans="1:14" ht="15.75" customHeight="1" x14ac:dyDescent="0.3">
      <c r="A4439" s="34">
        <v>4512</v>
      </c>
      <c r="B4439" s="34">
        <v>218</v>
      </c>
      <c r="C4439" s="34" t="s">
        <v>646</v>
      </c>
      <c r="D4439" s="34">
        <v>16</v>
      </c>
      <c r="E4439" s="179">
        <v>43607</v>
      </c>
      <c r="F4439" s="34">
        <v>5280</v>
      </c>
      <c r="G4439" s="34">
        <v>9364</v>
      </c>
      <c r="H4439" s="34">
        <v>8258</v>
      </c>
      <c r="I4439" s="34"/>
      <c r="J4439" s="197"/>
      <c r="K4439" s="182"/>
      <c r="L4439" s="182"/>
      <c r="M4439" s="182"/>
      <c r="N4439" s="182"/>
    </row>
    <row r="4440" spans="1:14" ht="15.75" customHeight="1" x14ac:dyDescent="0.3">
      <c r="A4440" s="34">
        <v>4513</v>
      </c>
      <c r="B4440" s="34">
        <v>219</v>
      </c>
      <c r="C4440" s="34" t="s">
        <v>647</v>
      </c>
      <c r="D4440" s="34">
        <v>16</v>
      </c>
      <c r="E4440" s="179">
        <v>43607</v>
      </c>
      <c r="F4440" s="34">
        <v>5215</v>
      </c>
      <c r="G4440" s="34">
        <v>8073</v>
      </c>
      <c r="H4440" s="34">
        <v>7501</v>
      </c>
      <c r="I4440" s="34"/>
      <c r="J4440" s="197"/>
      <c r="K4440" s="182"/>
      <c r="L4440" s="182"/>
      <c r="M4440" s="182"/>
      <c r="N4440" s="182"/>
    </row>
    <row r="4441" spans="1:14" ht="15.75" customHeight="1" x14ac:dyDescent="0.3">
      <c r="A4441" s="34">
        <v>4514</v>
      </c>
      <c r="B4441" s="34">
        <v>220</v>
      </c>
      <c r="C4441" s="34" t="s">
        <v>647</v>
      </c>
      <c r="D4441" s="34">
        <v>16</v>
      </c>
      <c r="E4441" s="179">
        <v>43607</v>
      </c>
      <c r="F4441" s="34">
        <v>5178</v>
      </c>
      <c r="G4441" s="34">
        <v>8121</v>
      </c>
      <c r="H4441" s="34">
        <v>7531</v>
      </c>
      <c r="I4441" s="34"/>
      <c r="J4441" s="197"/>
      <c r="K4441" s="182"/>
      <c r="L4441" s="182"/>
      <c r="M4441" s="182"/>
      <c r="N4441" s="182"/>
    </row>
    <row r="4442" spans="1:14" ht="15.75" customHeight="1" x14ac:dyDescent="0.3">
      <c r="A4442" s="34">
        <v>4515</v>
      </c>
      <c r="B4442" s="34">
        <v>221</v>
      </c>
      <c r="C4442" s="34" t="s">
        <v>649</v>
      </c>
      <c r="D4442" s="34">
        <v>16</v>
      </c>
      <c r="E4442" s="179">
        <v>43607</v>
      </c>
      <c r="F4442" s="34">
        <v>5187</v>
      </c>
      <c r="G4442" s="34">
        <v>8220</v>
      </c>
      <c r="H4442" s="34">
        <v>7289</v>
      </c>
      <c r="I4442" s="34"/>
      <c r="J4442" s="197"/>
      <c r="K4442" s="182"/>
      <c r="L4442" s="182"/>
      <c r="M4442" s="182"/>
      <c r="N4442" s="182"/>
    </row>
    <row r="4443" spans="1:14" ht="15.75" customHeight="1" x14ac:dyDescent="0.3">
      <c r="A4443" s="34">
        <v>4516</v>
      </c>
      <c r="B4443" s="34">
        <v>222</v>
      </c>
      <c r="C4443" s="34" t="s">
        <v>649</v>
      </c>
      <c r="D4443" s="34">
        <v>16</v>
      </c>
      <c r="E4443" s="179">
        <v>43607</v>
      </c>
      <c r="F4443" s="34">
        <v>5216</v>
      </c>
      <c r="G4443" s="34">
        <v>8583</v>
      </c>
      <c r="H4443" s="34">
        <v>7526</v>
      </c>
      <c r="I4443" s="34"/>
      <c r="J4443" s="197"/>
      <c r="K4443" s="182"/>
      <c r="L4443" s="182"/>
      <c r="M4443" s="182"/>
      <c r="N4443" s="182"/>
    </row>
    <row r="4444" spans="1:14" ht="15.75" customHeight="1" x14ac:dyDescent="0.3">
      <c r="A4444" s="34">
        <v>4517</v>
      </c>
      <c r="B4444" s="34">
        <v>223</v>
      </c>
      <c r="C4444" s="34" t="s">
        <v>651</v>
      </c>
      <c r="D4444" s="34">
        <v>16</v>
      </c>
      <c r="E4444" s="179">
        <v>43607</v>
      </c>
      <c r="F4444" s="34">
        <v>5225</v>
      </c>
      <c r="G4444" s="34">
        <v>9078</v>
      </c>
      <c r="H4444" s="34">
        <v>8058</v>
      </c>
      <c r="I4444" s="34"/>
      <c r="J4444" s="197" t="s">
        <v>13</v>
      </c>
      <c r="K4444" s="182"/>
      <c r="L4444" s="182"/>
      <c r="M4444" s="182"/>
      <c r="N4444" s="182"/>
    </row>
    <row r="4445" spans="1:14" ht="15.75" customHeight="1" x14ac:dyDescent="0.3">
      <c r="A4445" s="34">
        <v>4518</v>
      </c>
      <c r="B4445" s="34">
        <v>224</v>
      </c>
      <c r="C4445" s="34" t="s">
        <v>651</v>
      </c>
      <c r="D4445" s="34">
        <v>16</v>
      </c>
      <c r="E4445" s="179">
        <v>43607</v>
      </c>
      <c r="F4445" s="34">
        <v>5231</v>
      </c>
      <c r="G4445" s="34">
        <v>8644</v>
      </c>
      <c r="H4445" s="34">
        <v>7778</v>
      </c>
      <c r="I4445" s="34"/>
      <c r="J4445" s="197"/>
      <c r="K4445" s="182"/>
      <c r="L4445" s="182"/>
      <c r="M4445" s="182"/>
      <c r="N4445" s="182"/>
    </row>
    <row r="4446" spans="1:14" ht="15.75" customHeight="1" x14ac:dyDescent="0.3">
      <c r="A4446" s="34">
        <v>4519</v>
      </c>
      <c r="B4446" s="34">
        <v>225</v>
      </c>
      <c r="C4446" s="34" t="s">
        <v>652</v>
      </c>
      <c r="D4446" s="34">
        <v>16</v>
      </c>
      <c r="E4446" s="179">
        <v>43607</v>
      </c>
      <c r="F4446" s="34">
        <v>5260</v>
      </c>
      <c r="G4446" s="34">
        <v>7312</v>
      </c>
      <c r="H4446" s="34">
        <v>6794</v>
      </c>
      <c r="I4446" s="34"/>
      <c r="J4446" s="197" t="s">
        <v>13</v>
      </c>
      <c r="K4446" s="182"/>
      <c r="L4446" s="182"/>
      <c r="M4446" s="182"/>
      <c r="N4446" s="182"/>
    </row>
    <row r="4447" spans="1:14" ht="15.75" customHeight="1" x14ac:dyDescent="0.3">
      <c r="A4447" s="34">
        <v>4520</v>
      </c>
      <c r="B4447" s="34">
        <v>226</v>
      </c>
      <c r="C4447" s="34" t="s">
        <v>652</v>
      </c>
      <c r="D4447" s="34">
        <v>16</v>
      </c>
      <c r="E4447" s="179">
        <v>43607</v>
      </c>
      <c r="F4447" s="34">
        <v>5197</v>
      </c>
      <c r="G4447" s="34">
        <v>7194</v>
      </c>
      <c r="H4447" s="34">
        <v>6665</v>
      </c>
      <c r="I4447" s="34"/>
      <c r="J4447" s="197"/>
      <c r="K4447" s="182"/>
      <c r="L4447" s="182"/>
      <c r="M4447" s="182"/>
      <c r="N4447" s="182"/>
    </row>
    <row r="4448" spans="1:14" ht="15.75" customHeight="1" x14ac:dyDescent="0.3">
      <c r="A4448" s="34">
        <v>4521</v>
      </c>
      <c r="B4448" s="34">
        <v>227</v>
      </c>
      <c r="C4448" s="34" t="s">
        <v>653</v>
      </c>
      <c r="D4448" s="34">
        <v>16</v>
      </c>
      <c r="E4448" s="179">
        <v>43607</v>
      </c>
      <c r="F4448" s="34">
        <v>5247</v>
      </c>
      <c r="G4448" s="34">
        <v>8243</v>
      </c>
      <c r="H4448" s="34">
        <v>7491</v>
      </c>
      <c r="I4448" s="34"/>
      <c r="J4448" s="197" t="s">
        <v>13</v>
      </c>
      <c r="K4448" s="182"/>
      <c r="L4448" s="182"/>
      <c r="M4448" s="182"/>
      <c r="N4448" s="182"/>
    </row>
    <row r="4449" spans="1:14" ht="15.75" customHeight="1" x14ac:dyDescent="0.3">
      <c r="A4449" s="34">
        <v>4522</v>
      </c>
      <c r="B4449" s="34">
        <v>228</v>
      </c>
      <c r="C4449" s="34" t="s">
        <v>653</v>
      </c>
      <c r="D4449" s="34">
        <v>16</v>
      </c>
      <c r="E4449" s="179">
        <v>43607</v>
      </c>
      <c r="F4449" s="34">
        <v>5238</v>
      </c>
      <c r="G4449" s="34">
        <v>8154</v>
      </c>
      <c r="H4449" s="34">
        <v>7420</v>
      </c>
      <c r="I4449" s="34"/>
      <c r="J4449" s="197"/>
      <c r="K4449" s="182"/>
      <c r="L4449" s="182"/>
      <c r="M4449" s="182"/>
      <c r="N4449" s="182"/>
    </row>
    <row r="4450" spans="1:14" ht="15.75" customHeight="1" x14ac:dyDescent="0.3">
      <c r="A4450" s="34">
        <v>4523</v>
      </c>
      <c r="B4450" s="34">
        <v>229</v>
      </c>
      <c r="C4450" s="34" t="s">
        <v>656</v>
      </c>
      <c r="D4450" s="34">
        <v>16</v>
      </c>
      <c r="E4450" s="179">
        <v>43607</v>
      </c>
      <c r="F4450" s="34">
        <v>5205</v>
      </c>
      <c r="G4450" s="34">
        <v>7726</v>
      </c>
      <c r="H4450" s="34">
        <v>7080</v>
      </c>
      <c r="I4450" s="34"/>
      <c r="J4450" s="197"/>
      <c r="K4450" s="182"/>
      <c r="L4450" s="182"/>
      <c r="M4450" s="182"/>
      <c r="N4450" s="182"/>
    </row>
    <row r="4451" spans="1:14" ht="15.75" customHeight="1" x14ac:dyDescent="0.3">
      <c r="A4451" s="34">
        <v>4524</v>
      </c>
      <c r="B4451" s="34">
        <v>230</v>
      </c>
      <c r="C4451" s="34" t="s">
        <v>656</v>
      </c>
      <c r="D4451" s="34">
        <v>16</v>
      </c>
      <c r="E4451" s="179">
        <v>43607</v>
      </c>
      <c r="F4451" s="34">
        <v>5171</v>
      </c>
      <c r="G4451" s="34">
        <v>7666</v>
      </c>
      <c r="H4451" s="34">
        <v>6993</v>
      </c>
      <c r="I4451" s="34"/>
      <c r="J4451" s="197"/>
      <c r="K4451" s="182"/>
      <c r="L4451" s="182"/>
      <c r="M4451" s="182"/>
      <c r="N4451" s="182"/>
    </row>
    <row r="4452" spans="1:14" ht="15.75" customHeight="1" x14ac:dyDescent="0.3">
      <c r="A4452" s="34">
        <v>4525</v>
      </c>
      <c r="B4452" s="34">
        <v>231</v>
      </c>
      <c r="C4452" s="34" t="s">
        <v>657</v>
      </c>
      <c r="D4452" s="34">
        <v>16</v>
      </c>
      <c r="E4452" s="179">
        <v>43607</v>
      </c>
      <c r="F4452" s="34">
        <v>5229</v>
      </c>
      <c r="G4452" s="34">
        <v>7412</v>
      </c>
      <c r="H4452" s="34">
        <v>6903</v>
      </c>
      <c r="I4452" s="34"/>
      <c r="J4452" s="197" t="s">
        <v>13</v>
      </c>
      <c r="K4452" s="182"/>
      <c r="L4452" s="182"/>
      <c r="M4452" s="182"/>
      <c r="N4452" s="182"/>
    </row>
    <row r="4453" spans="1:14" ht="15.75" customHeight="1" x14ac:dyDescent="0.3">
      <c r="A4453" s="34">
        <v>4526</v>
      </c>
      <c r="B4453" s="34">
        <v>232</v>
      </c>
      <c r="C4453" s="34" t="s">
        <v>657</v>
      </c>
      <c r="D4453" s="34">
        <v>16</v>
      </c>
      <c r="E4453" s="179">
        <v>43607</v>
      </c>
      <c r="F4453" s="34">
        <v>5244</v>
      </c>
      <c r="G4453" s="34">
        <v>7496</v>
      </c>
      <c r="H4453" s="34">
        <v>6967</v>
      </c>
      <c r="I4453" s="34"/>
      <c r="J4453" s="197"/>
      <c r="K4453" s="182"/>
      <c r="L4453" s="182"/>
      <c r="M4453" s="182"/>
      <c r="N4453" s="182"/>
    </row>
    <row r="4454" spans="1:14" ht="15.75" customHeight="1" x14ac:dyDescent="0.3">
      <c r="A4454" s="34">
        <v>4527</v>
      </c>
      <c r="B4454" s="34">
        <v>233</v>
      </c>
      <c r="C4454" s="34" t="s">
        <v>658</v>
      </c>
      <c r="D4454" s="34">
        <v>16</v>
      </c>
      <c r="E4454" s="179">
        <v>43607</v>
      </c>
      <c r="F4454" s="34">
        <v>5213</v>
      </c>
      <c r="G4454" s="34">
        <v>8096</v>
      </c>
      <c r="H4454" s="34">
        <v>7179</v>
      </c>
      <c r="I4454" s="34"/>
      <c r="J4454" s="197" t="s">
        <v>13</v>
      </c>
      <c r="K4454" s="182"/>
      <c r="L4454" s="182"/>
      <c r="M4454" s="182"/>
      <c r="N4454" s="182"/>
    </row>
    <row r="4455" spans="1:14" ht="15.75" customHeight="1" x14ac:dyDescent="0.3">
      <c r="A4455" s="34">
        <v>4528</v>
      </c>
      <c r="B4455" s="34">
        <v>234</v>
      </c>
      <c r="C4455" s="34" t="s">
        <v>658</v>
      </c>
      <c r="D4455" s="34">
        <v>16</v>
      </c>
      <c r="E4455" s="179">
        <v>43607</v>
      </c>
      <c r="F4455" s="34">
        <v>5254</v>
      </c>
      <c r="G4455" s="34">
        <v>8045</v>
      </c>
      <c r="H4455" s="34">
        <v>7201</v>
      </c>
      <c r="I4455" s="34"/>
      <c r="J4455" s="197"/>
      <c r="K4455" s="182"/>
      <c r="L4455" s="182"/>
      <c r="M4455" s="182"/>
      <c r="N4455" s="182"/>
    </row>
    <row r="4456" spans="1:14" ht="15.75" customHeight="1" x14ac:dyDescent="0.3">
      <c r="A4456" s="34">
        <v>4529</v>
      </c>
      <c r="B4456" s="34">
        <v>235</v>
      </c>
      <c r="C4456" s="34" t="s">
        <v>659</v>
      </c>
      <c r="D4456" s="34">
        <v>16</v>
      </c>
      <c r="E4456" s="179">
        <v>43607</v>
      </c>
      <c r="F4456" s="34">
        <v>5230</v>
      </c>
      <c r="G4456" s="34">
        <v>7180</v>
      </c>
      <c r="H4456" s="34">
        <v>6845</v>
      </c>
      <c r="I4456" s="34"/>
      <c r="J4456" s="197"/>
      <c r="K4456" s="182"/>
      <c r="L4456" s="182"/>
      <c r="M4456" s="182"/>
      <c r="N4456" s="182"/>
    </row>
    <row r="4457" spans="1:14" ht="15.75" customHeight="1" x14ac:dyDescent="0.3">
      <c r="A4457" s="34">
        <v>4530</v>
      </c>
      <c r="B4457" s="34">
        <v>236</v>
      </c>
      <c r="C4457" s="34" t="s">
        <v>659</v>
      </c>
      <c r="D4457" s="34">
        <v>16</v>
      </c>
      <c r="E4457" s="179">
        <v>43607</v>
      </c>
      <c r="F4457" s="34">
        <v>5241</v>
      </c>
      <c r="G4457" s="34">
        <v>7177</v>
      </c>
      <c r="H4457" s="34">
        <v>6851</v>
      </c>
      <c r="I4457" s="34"/>
      <c r="J4457" s="197"/>
      <c r="K4457" s="182"/>
      <c r="L4457" s="182"/>
      <c r="M4457" s="182"/>
      <c r="N4457" s="182"/>
    </row>
    <row r="4458" spans="1:14" ht="15.75" customHeight="1" x14ac:dyDescent="0.3">
      <c r="A4458" s="34">
        <v>4531</v>
      </c>
      <c r="B4458" s="34">
        <v>237</v>
      </c>
      <c r="C4458" s="34" t="s">
        <v>660</v>
      </c>
      <c r="D4458" s="34">
        <v>16</v>
      </c>
      <c r="E4458" s="179">
        <v>43607</v>
      </c>
      <c r="F4458" s="34">
        <v>5218</v>
      </c>
      <c r="G4458" s="34">
        <v>7638</v>
      </c>
      <c r="H4458" s="34">
        <v>7146</v>
      </c>
      <c r="I4458" s="34"/>
      <c r="J4458" s="197"/>
      <c r="K4458" s="182"/>
      <c r="L4458" s="182"/>
      <c r="M4458" s="182"/>
      <c r="N4458" s="182"/>
    </row>
    <row r="4459" spans="1:14" ht="15.75" customHeight="1" x14ac:dyDescent="0.3">
      <c r="A4459" s="34">
        <v>4532</v>
      </c>
      <c r="B4459" s="34">
        <v>238</v>
      </c>
      <c r="C4459" s="34" t="s">
        <v>660</v>
      </c>
      <c r="D4459" s="34">
        <v>16</v>
      </c>
      <c r="E4459" s="179">
        <v>43607</v>
      </c>
      <c r="F4459" s="34">
        <v>5217</v>
      </c>
      <c r="G4459" s="34">
        <v>7719</v>
      </c>
      <c r="H4459" s="34">
        <v>7212</v>
      </c>
      <c r="I4459" s="34"/>
      <c r="J4459" s="197"/>
      <c r="K4459" s="182"/>
      <c r="L4459" s="182"/>
      <c r="M4459" s="182"/>
      <c r="N4459" s="182"/>
    </row>
    <row r="4460" spans="1:14" ht="15.75" customHeight="1" x14ac:dyDescent="0.3">
      <c r="A4460" s="34">
        <v>4533</v>
      </c>
      <c r="B4460" s="34">
        <v>239</v>
      </c>
      <c r="C4460" s="34" t="s">
        <v>661</v>
      </c>
      <c r="D4460" s="34">
        <v>16</v>
      </c>
      <c r="E4460" s="179">
        <v>43607</v>
      </c>
      <c r="F4460" s="34">
        <v>5249</v>
      </c>
      <c r="G4460" s="34">
        <v>8512</v>
      </c>
      <c r="H4460" s="34">
        <v>7621</v>
      </c>
      <c r="I4460" s="34"/>
      <c r="J4460" s="197" t="s">
        <v>13</v>
      </c>
      <c r="K4460" s="182"/>
      <c r="L4460" s="182"/>
      <c r="M4460" s="182"/>
      <c r="N4460" s="182"/>
    </row>
    <row r="4461" spans="1:14" ht="15.75" customHeight="1" x14ac:dyDescent="0.3">
      <c r="A4461" s="34">
        <v>4534</v>
      </c>
      <c r="B4461" s="34">
        <v>240</v>
      </c>
      <c r="C4461" s="34" t="s">
        <v>661</v>
      </c>
      <c r="D4461" s="34">
        <v>16</v>
      </c>
      <c r="E4461" s="179">
        <v>43607</v>
      </c>
      <c r="F4461" s="34">
        <v>5262</v>
      </c>
      <c r="G4461" s="34">
        <v>8411</v>
      </c>
      <c r="H4461" s="34">
        <v>7576</v>
      </c>
      <c r="I4461" s="34"/>
      <c r="J4461" s="197"/>
      <c r="K4461" s="182"/>
      <c r="L4461" s="182"/>
      <c r="M4461" s="182"/>
      <c r="N4461" s="182"/>
    </row>
    <row r="4462" spans="1:14" ht="15.75" customHeight="1" x14ac:dyDescent="0.3">
      <c r="A4462" s="34">
        <v>4535</v>
      </c>
      <c r="B4462" s="34">
        <v>241</v>
      </c>
      <c r="C4462" s="34" t="s">
        <v>665</v>
      </c>
      <c r="D4462" s="34">
        <v>16</v>
      </c>
      <c r="E4462" s="179">
        <v>43607</v>
      </c>
      <c r="F4462" s="34">
        <v>5180</v>
      </c>
      <c r="G4462" s="34">
        <v>8544</v>
      </c>
      <c r="H4462" s="34">
        <v>7976</v>
      </c>
      <c r="I4462" s="34"/>
      <c r="J4462" s="197"/>
      <c r="K4462" s="182"/>
      <c r="L4462" s="182"/>
      <c r="M4462" s="182"/>
      <c r="N4462" s="182"/>
    </row>
    <row r="4463" spans="1:14" ht="15.75" customHeight="1" x14ac:dyDescent="0.3">
      <c r="A4463" s="34">
        <v>4536</v>
      </c>
      <c r="B4463" s="34">
        <v>242</v>
      </c>
      <c r="C4463" s="34" t="s">
        <v>665</v>
      </c>
      <c r="D4463" s="34">
        <v>16</v>
      </c>
      <c r="E4463" s="179">
        <v>43607</v>
      </c>
      <c r="F4463" s="34">
        <v>5268</v>
      </c>
      <c r="G4463" s="34">
        <v>8329</v>
      </c>
      <c r="H4463" s="34">
        <v>7802</v>
      </c>
      <c r="I4463" s="34"/>
      <c r="J4463" s="197"/>
      <c r="K4463" s="182"/>
      <c r="L4463" s="182"/>
      <c r="M4463" s="182"/>
      <c r="N4463" s="182"/>
    </row>
    <row r="4464" spans="1:14" ht="15.75" customHeight="1" x14ac:dyDescent="0.3">
      <c r="A4464" s="34">
        <v>4537</v>
      </c>
      <c r="B4464" s="34">
        <v>243</v>
      </c>
      <c r="C4464" s="34" t="s">
        <v>670</v>
      </c>
      <c r="D4464" s="34">
        <v>16</v>
      </c>
      <c r="E4464" s="179">
        <v>43607</v>
      </c>
      <c r="F4464" s="34">
        <v>5234</v>
      </c>
      <c r="G4464" s="34">
        <v>7646</v>
      </c>
      <c r="H4464" s="34">
        <v>7034</v>
      </c>
      <c r="I4464" s="34"/>
      <c r="J4464" s="197"/>
      <c r="K4464" s="182"/>
      <c r="L4464" s="182"/>
      <c r="M4464" s="182"/>
      <c r="N4464" s="182"/>
    </row>
    <row r="4465" spans="1:14" ht="15.75" customHeight="1" x14ac:dyDescent="0.3">
      <c r="A4465" s="34">
        <v>4538</v>
      </c>
      <c r="B4465" s="34">
        <v>244</v>
      </c>
      <c r="C4465" s="34" t="s">
        <v>670</v>
      </c>
      <c r="D4465" s="34">
        <v>16</v>
      </c>
      <c r="E4465" s="179">
        <v>43607</v>
      </c>
      <c r="F4465" s="34">
        <v>5243</v>
      </c>
      <c r="G4465" s="34">
        <v>7879</v>
      </c>
      <c r="H4465" s="34">
        <v>7222</v>
      </c>
      <c r="I4465" s="34"/>
      <c r="J4465" s="197"/>
      <c r="K4465" s="182"/>
      <c r="L4465" s="182"/>
      <c r="M4465" s="182"/>
      <c r="N4465" s="182"/>
    </row>
    <row r="4466" spans="1:14" ht="15.75" customHeight="1" x14ac:dyDescent="0.3">
      <c r="A4466" s="34">
        <v>4539</v>
      </c>
      <c r="B4466" s="34">
        <v>245</v>
      </c>
      <c r="C4466" s="34" t="s">
        <v>673</v>
      </c>
      <c r="D4466" s="34">
        <v>16</v>
      </c>
      <c r="E4466" s="179">
        <v>43607</v>
      </c>
      <c r="F4466" s="34">
        <v>5235</v>
      </c>
      <c r="G4466" s="34">
        <v>7034</v>
      </c>
      <c r="H4466" s="34">
        <v>6608</v>
      </c>
      <c r="I4466" s="34"/>
      <c r="J4466" s="197" t="s">
        <v>13</v>
      </c>
      <c r="K4466" s="182"/>
      <c r="L4466" s="182"/>
      <c r="M4466" s="182"/>
      <c r="N4466" s="182"/>
    </row>
    <row r="4467" spans="1:14" ht="15.75" customHeight="1" x14ac:dyDescent="0.3">
      <c r="A4467" s="34">
        <v>4540</v>
      </c>
      <c r="B4467" s="34">
        <v>246</v>
      </c>
      <c r="C4467" s="34" t="s">
        <v>673</v>
      </c>
      <c r="D4467" s="34">
        <v>16</v>
      </c>
      <c r="E4467" s="179">
        <v>43607</v>
      </c>
      <c r="F4467" s="34">
        <v>5309</v>
      </c>
      <c r="G4467" s="34">
        <v>7458</v>
      </c>
      <c r="H4467" s="34">
        <v>6966</v>
      </c>
      <c r="I4467" s="34"/>
      <c r="J4467" s="197"/>
      <c r="K4467" s="182"/>
      <c r="L4467" s="182"/>
      <c r="M4467" s="182"/>
      <c r="N4467" s="182"/>
    </row>
    <row r="4468" spans="1:14" ht="15.75" customHeight="1" x14ac:dyDescent="0.3">
      <c r="A4468" s="34">
        <v>4541</v>
      </c>
      <c r="B4468" s="34">
        <v>247</v>
      </c>
      <c r="C4468" s="34" t="s">
        <v>674</v>
      </c>
      <c r="D4468" s="34">
        <v>16</v>
      </c>
      <c r="E4468" s="179">
        <v>43607</v>
      </c>
      <c r="F4468" s="34">
        <v>5282</v>
      </c>
      <c r="G4468" s="34">
        <v>7377</v>
      </c>
      <c r="H4468" s="34">
        <v>6876</v>
      </c>
      <c r="I4468" s="34"/>
      <c r="J4468" s="197"/>
      <c r="K4468" s="182"/>
      <c r="L4468" s="182"/>
      <c r="M4468" s="182"/>
      <c r="N4468" s="182"/>
    </row>
    <row r="4469" spans="1:14" ht="15.75" customHeight="1" x14ac:dyDescent="0.3">
      <c r="A4469" s="34">
        <v>4542</v>
      </c>
      <c r="B4469" s="34">
        <v>248</v>
      </c>
      <c r="C4469" s="34" t="s">
        <v>674</v>
      </c>
      <c r="D4469" s="34">
        <v>16</v>
      </c>
      <c r="E4469" s="179">
        <v>43607</v>
      </c>
      <c r="F4469" s="34">
        <v>5224</v>
      </c>
      <c r="G4469" s="34">
        <v>7379</v>
      </c>
      <c r="H4469" s="34">
        <v>6859</v>
      </c>
      <c r="I4469" s="34"/>
      <c r="J4469" s="197"/>
      <c r="K4469" s="182"/>
      <c r="L4469" s="182"/>
      <c r="M4469" s="182"/>
      <c r="N4469" s="182"/>
    </row>
    <row r="4470" spans="1:14" ht="15.75" customHeight="1" x14ac:dyDescent="0.3">
      <c r="A4470" s="34">
        <v>4543</v>
      </c>
      <c r="B4470" s="34">
        <v>249</v>
      </c>
      <c r="C4470" s="34" t="s">
        <v>676</v>
      </c>
      <c r="D4470" s="34">
        <v>16</v>
      </c>
      <c r="E4470" s="179">
        <v>43607</v>
      </c>
      <c r="F4470" s="34">
        <v>5178</v>
      </c>
      <c r="G4470" s="34">
        <v>7717</v>
      </c>
      <c r="H4470" s="34">
        <v>7111</v>
      </c>
      <c r="I4470" s="34"/>
      <c r="J4470" s="197"/>
      <c r="K4470" s="182"/>
      <c r="L4470" s="182"/>
      <c r="M4470" s="182"/>
      <c r="N4470" s="182"/>
    </row>
    <row r="4471" spans="1:14" ht="15.75" customHeight="1" x14ac:dyDescent="0.3">
      <c r="A4471" s="34">
        <v>4544</v>
      </c>
      <c r="B4471" s="34">
        <v>250</v>
      </c>
      <c r="C4471" s="34" t="s">
        <v>676</v>
      </c>
      <c r="D4471" s="34">
        <v>16</v>
      </c>
      <c r="E4471" s="179">
        <v>43607</v>
      </c>
      <c r="F4471" s="34">
        <v>5274</v>
      </c>
      <c r="G4471" s="34">
        <v>7849</v>
      </c>
      <c r="H4471" s="34">
        <v>7198</v>
      </c>
      <c r="I4471" s="34"/>
      <c r="J4471" s="197"/>
      <c r="K4471" s="182"/>
      <c r="L4471" s="182"/>
      <c r="M4471" s="182"/>
      <c r="N4471" s="182"/>
    </row>
    <row r="4472" spans="1:14" ht="15.75" customHeight="1" x14ac:dyDescent="0.3">
      <c r="A4472" s="34">
        <v>4545</v>
      </c>
      <c r="B4472" s="34">
        <v>251</v>
      </c>
      <c r="C4472" s="34" t="s">
        <v>677</v>
      </c>
      <c r="D4472" s="34">
        <v>16</v>
      </c>
      <c r="E4472" s="179">
        <v>43607</v>
      </c>
      <c r="F4472" s="34">
        <v>5258</v>
      </c>
      <c r="G4472" s="34">
        <v>7973</v>
      </c>
      <c r="H4472" s="34">
        <v>7316</v>
      </c>
      <c r="I4472" s="34"/>
      <c r="J4472" s="197"/>
      <c r="K4472" s="182"/>
      <c r="L4472" s="182"/>
      <c r="M4472" s="182"/>
      <c r="N4472" s="182"/>
    </row>
    <row r="4473" spans="1:14" ht="15.75" customHeight="1" x14ac:dyDescent="0.3">
      <c r="A4473" s="34">
        <v>4546</v>
      </c>
      <c r="B4473" s="34">
        <v>252</v>
      </c>
      <c r="C4473" s="34" t="s">
        <v>677</v>
      </c>
      <c r="D4473" s="34">
        <v>16</v>
      </c>
      <c r="E4473" s="179">
        <v>43607</v>
      </c>
      <c r="F4473" s="34">
        <v>5296</v>
      </c>
      <c r="G4473" s="34">
        <v>8193</v>
      </c>
      <c r="H4473" s="34">
        <v>7467</v>
      </c>
      <c r="I4473" s="34"/>
      <c r="J4473" s="197"/>
      <c r="K4473" s="182"/>
      <c r="L4473" s="182"/>
      <c r="M4473" s="182"/>
      <c r="N4473" s="182"/>
    </row>
    <row r="4474" spans="1:14" ht="15.75" customHeight="1" x14ac:dyDescent="0.3">
      <c r="A4474" s="34">
        <v>4547</v>
      </c>
      <c r="B4474" s="34">
        <v>253</v>
      </c>
      <c r="C4474" s="34" t="s">
        <v>678</v>
      </c>
      <c r="D4474" s="34">
        <v>16</v>
      </c>
      <c r="E4474" s="179">
        <v>43607</v>
      </c>
      <c r="F4474" s="34">
        <v>5257</v>
      </c>
      <c r="G4474" s="34">
        <v>7694</v>
      </c>
      <c r="H4474" s="34">
        <v>7250</v>
      </c>
      <c r="I4474" s="34"/>
      <c r="J4474" s="197"/>
      <c r="K4474" s="182"/>
      <c r="L4474" s="182"/>
      <c r="M4474" s="182"/>
      <c r="N4474" s="182"/>
    </row>
    <row r="4475" spans="1:14" ht="15.75" customHeight="1" x14ac:dyDescent="0.3">
      <c r="A4475" s="34">
        <v>4548</v>
      </c>
      <c r="B4475" s="34">
        <v>254</v>
      </c>
      <c r="C4475" s="34" t="s">
        <v>678</v>
      </c>
      <c r="D4475" s="34">
        <v>16</v>
      </c>
      <c r="E4475" s="179">
        <v>43607</v>
      </c>
      <c r="F4475" s="34">
        <v>5257</v>
      </c>
      <c r="G4475" s="34">
        <v>7589</v>
      </c>
      <c r="H4475" s="34">
        <v>7154</v>
      </c>
      <c r="I4475" s="34"/>
      <c r="J4475" s="197"/>
      <c r="K4475" s="182"/>
      <c r="L4475" s="182"/>
      <c r="M4475" s="182"/>
      <c r="N4475" s="182"/>
    </row>
    <row r="4476" spans="1:14" ht="15.75" customHeight="1" x14ac:dyDescent="0.3">
      <c r="A4476" s="34">
        <v>4549</v>
      </c>
      <c r="B4476" s="34">
        <v>255</v>
      </c>
      <c r="C4476" s="34" t="s">
        <v>679</v>
      </c>
      <c r="D4476" s="34">
        <v>16</v>
      </c>
      <c r="E4476" s="179">
        <v>43607</v>
      </c>
      <c r="F4476" s="34">
        <v>5260</v>
      </c>
      <c r="G4476" s="34">
        <v>8536</v>
      </c>
      <c r="H4476" s="34">
        <v>7866</v>
      </c>
      <c r="I4476" s="34"/>
      <c r="J4476" s="197"/>
      <c r="K4476" s="182"/>
      <c r="L4476" s="182"/>
      <c r="M4476" s="182"/>
      <c r="N4476" s="182"/>
    </row>
    <row r="4477" spans="1:14" ht="15.75" customHeight="1" x14ac:dyDescent="0.3">
      <c r="A4477" s="34">
        <v>4550</v>
      </c>
      <c r="B4477" s="34">
        <v>256</v>
      </c>
      <c r="C4477" s="34" t="s">
        <v>679</v>
      </c>
      <c r="D4477" s="34">
        <v>16</v>
      </c>
      <c r="E4477" s="179">
        <v>43607</v>
      </c>
      <c r="F4477" s="34">
        <v>5193</v>
      </c>
      <c r="G4477" s="34">
        <v>8383</v>
      </c>
      <c r="H4477" s="34">
        <v>7747</v>
      </c>
      <c r="I4477" s="34"/>
      <c r="J4477" s="197"/>
      <c r="K4477" s="182"/>
      <c r="L4477" s="182"/>
      <c r="M4477" s="182"/>
      <c r="N4477" s="182"/>
    </row>
    <row r="4478" spans="1:14" ht="15.75" customHeight="1" x14ac:dyDescent="0.3">
      <c r="A4478" s="34">
        <v>4551</v>
      </c>
      <c r="B4478" s="34">
        <v>257</v>
      </c>
      <c r="C4478" s="34" t="s">
        <v>680</v>
      </c>
      <c r="D4478" s="34">
        <v>16</v>
      </c>
      <c r="E4478" s="179">
        <v>43607</v>
      </c>
      <c r="F4478" s="34">
        <v>5226</v>
      </c>
      <c r="G4478" s="34">
        <v>7574</v>
      </c>
      <c r="H4478" s="34">
        <v>7081</v>
      </c>
      <c r="I4478" s="34"/>
      <c r="J4478" s="197"/>
      <c r="K4478" s="182"/>
      <c r="L4478" s="182"/>
      <c r="M4478" s="182"/>
      <c r="N4478" s="182"/>
    </row>
    <row r="4479" spans="1:14" ht="15.75" customHeight="1" x14ac:dyDescent="0.3">
      <c r="A4479" s="34">
        <v>4552</v>
      </c>
      <c r="B4479" s="34">
        <v>258</v>
      </c>
      <c r="C4479" s="34" t="s">
        <v>680</v>
      </c>
      <c r="D4479" s="34">
        <v>16</v>
      </c>
      <c r="E4479" s="179">
        <v>43607</v>
      </c>
      <c r="F4479" s="34">
        <v>5266</v>
      </c>
      <c r="G4479" s="34">
        <v>7526</v>
      </c>
      <c r="H4479" s="34">
        <v>7054</v>
      </c>
      <c r="I4479" s="34"/>
      <c r="J4479" s="197"/>
      <c r="K4479" s="182"/>
      <c r="L4479" s="182"/>
      <c r="M4479" s="182"/>
      <c r="N4479" s="182"/>
    </row>
    <row r="4480" spans="1:14" ht="15.75" customHeight="1" x14ac:dyDescent="0.3">
      <c r="A4480" s="34">
        <v>4553</v>
      </c>
      <c r="B4480" s="34">
        <v>259</v>
      </c>
      <c r="C4480" s="34" t="s">
        <v>681</v>
      </c>
      <c r="D4480" s="34">
        <v>16</v>
      </c>
      <c r="E4480" s="179">
        <v>43607</v>
      </c>
      <c r="F4480" s="34">
        <v>5198</v>
      </c>
      <c r="G4480" s="34">
        <v>7657</v>
      </c>
      <c r="H4480" s="34">
        <v>6966</v>
      </c>
      <c r="I4480" s="34"/>
      <c r="J4480" s="197"/>
      <c r="K4480" s="182"/>
      <c r="L4480" s="182"/>
      <c r="M4480" s="182"/>
      <c r="N4480" s="182"/>
    </row>
    <row r="4481" spans="1:14" ht="15.75" customHeight="1" x14ac:dyDescent="0.3">
      <c r="A4481" s="34">
        <v>4554</v>
      </c>
      <c r="B4481" s="34">
        <v>260</v>
      </c>
      <c r="C4481" s="34" t="s">
        <v>681</v>
      </c>
      <c r="D4481" s="34">
        <v>16</v>
      </c>
      <c r="E4481" s="179">
        <v>43607</v>
      </c>
      <c r="F4481" s="34">
        <v>5247</v>
      </c>
      <c r="G4481" s="34">
        <v>7770</v>
      </c>
      <c r="H4481" s="34">
        <v>7082</v>
      </c>
      <c r="I4481" s="34"/>
      <c r="J4481" s="197"/>
      <c r="K4481" s="182"/>
      <c r="L4481" s="182"/>
      <c r="M4481" s="182"/>
      <c r="N4481" s="182"/>
    </row>
    <row r="4482" spans="1:14" ht="15.75" customHeight="1" x14ac:dyDescent="0.3">
      <c r="A4482" s="34">
        <v>4555</v>
      </c>
      <c r="B4482" s="34">
        <v>261</v>
      </c>
      <c r="C4482" s="34" t="s">
        <v>682</v>
      </c>
      <c r="D4482" s="34">
        <v>16</v>
      </c>
      <c r="E4482" s="179">
        <v>43607</v>
      </c>
      <c r="F4482" s="34">
        <v>5229</v>
      </c>
      <c r="G4482" s="34">
        <v>7815</v>
      </c>
      <c r="H4482" s="34">
        <v>7160</v>
      </c>
      <c r="I4482" s="34"/>
      <c r="J4482" s="197" t="s">
        <v>13</v>
      </c>
      <c r="K4482" s="182"/>
      <c r="L4482" s="182"/>
      <c r="M4482" s="182"/>
      <c r="N4482" s="182"/>
    </row>
    <row r="4483" spans="1:14" ht="15.75" customHeight="1" x14ac:dyDescent="0.3">
      <c r="A4483" s="34">
        <v>4556</v>
      </c>
      <c r="B4483" s="34">
        <v>262</v>
      </c>
      <c r="C4483" s="34" t="s">
        <v>682</v>
      </c>
      <c r="D4483" s="34">
        <v>16</v>
      </c>
      <c r="E4483" s="179">
        <v>43607</v>
      </c>
      <c r="F4483" s="34">
        <v>5194</v>
      </c>
      <c r="G4483" s="34">
        <v>7511</v>
      </c>
      <c r="H4483" s="34">
        <v>6921</v>
      </c>
      <c r="I4483" s="34"/>
      <c r="J4483" s="197"/>
      <c r="K4483" s="182"/>
      <c r="L4483" s="182"/>
      <c r="M4483" s="182"/>
      <c r="N4483" s="182"/>
    </row>
    <row r="4484" spans="1:14" ht="15.75" customHeight="1" x14ac:dyDescent="0.3">
      <c r="A4484" s="34">
        <v>4557</v>
      </c>
      <c r="B4484" s="34">
        <v>263</v>
      </c>
      <c r="C4484" s="34" t="s">
        <v>685</v>
      </c>
      <c r="D4484" s="34">
        <v>16</v>
      </c>
      <c r="E4484" s="179">
        <v>43607</v>
      </c>
      <c r="F4484" s="34">
        <v>5258</v>
      </c>
      <c r="G4484" s="34">
        <v>7269</v>
      </c>
      <c r="H4484" s="34">
        <v>6862</v>
      </c>
      <c r="I4484" s="34"/>
      <c r="J4484" s="197"/>
      <c r="K4484" s="182"/>
      <c r="L4484" s="182"/>
      <c r="M4484" s="182"/>
      <c r="N4484" s="182"/>
    </row>
    <row r="4485" spans="1:14" ht="15.75" customHeight="1" x14ac:dyDescent="0.3">
      <c r="A4485" s="34">
        <v>4558</v>
      </c>
      <c r="B4485" s="34">
        <v>264</v>
      </c>
      <c r="C4485" s="34" t="s">
        <v>685</v>
      </c>
      <c r="D4485" s="34">
        <v>16</v>
      </c>
      <c r="E4485" s="179">
        <v>43607</v>
      </c>
      <c r="F4485" s="34">
        <v>5312</v>
      </c>
      <c r="G4485" s="34">
        <v>7531</v>
      </c>
      <c r="H4485" s="34">
        <v>7060</v>
      </c>
      <c r="I4485" s="34"/>
      <c r="J4485" s="197"/>
      <c r="K4485" s="182"/>
      <c r="L4485" s="182"/>
      <c r="M4485" s="182"/>
      <c r="N4485" s="182"/>
    </row>
    <row r="4486" spans="1:14" ht="15.75" customHeight="1" x14ac:dyDescent="0.3">
      <c r="A4486" s="34">
        <v>4559</v>
      </c>
      <c r="B4486" s="34">
        <v>265</v>
      </c>
      <c r="C4486" s="34" t="s">
        <v>686</v>
      </c>
      <c r="D4486" s="34">
        <v>16</v>
      </c>
      <c r="E4486" s="179">
        <v>43607</v>
      </c>
      <c r="F4486" s="34">
        <v>5235</v>
      </c>
      <c r="G4486" s="34">
        <v>8208</v>
      </c>
      <c r="H4486" s="34">
        <v>7537</v>
      </c>
      <c r="I4486" s="34"/>
      <c r="J4486" s="197"/>
      <c r="K4486" s="182"/>
      <c r="L4486" s="182"/>
      <c r="M4486" s="182"/>
      <c r="N4486" s="182"/>
    </row>
    <row r="4487" spans="1:14" ht="15.75" customHeight="1" x14ac:dyDescent="0.3">
      <c r="A4487" s="34">
        <v>4560</v>
      </c>
      <c r="B4487" s="34">
        <v>266</v>
      </c>
      <c r="C4487" s="34" t="s">
        <v>686</v>
      </c>
      <c r="D4487" s="34">
        <v>16</v>
      </c>
      <c r="E4487" s="179">
        <v>43607</v>
      </c>
      <c r="F4487" s="34">
        <v>5209</v>
      </c>
      <c r="G4487" s="34">
        <v>8180</v>
      </c>
      <c r="H4487" s="34">
        <v>7520</v>
      </c>
      <c r="I4487" s="34"/>
      <c r="J4487" s="197"/>
      <c r="K4487" s="182"/>
      <c r="L4487" s="182"/>
      <c r="M4487" s="182"/>
      <c r="N4487" s="182"/>
    </row>
    <row r="4488" spans="1:14" ht="15.75" customHeight="1" x14ac:dyDescent="0.3">
      <c r="A4488" s="34">
        <v>4561</v>
      </c>
      <c r="B4488" s="34">
        <v>267</v>
      </c>
      <c r="C4488" s="34" t="s">
        <v>687</v>
      </c>
      <c r="D4488" s="34">
        <v>16</v>
      </c>
      <c r="E4488" s="179">
        <v>43607</v>
      </c>
      <c r="F4488" s="34">
        <v>5263</v>
      </c>
      <c r="G4488" s="34">
        <v>8245</v>
      </c>
      <c r="H4488" s="34">
        <v>7647</v>
      </c>
      <c r="I4488" s="34"/>
      <c r="J4488" s="197"/>
      <c r="K4488" s="182"/>
      <c r="L4488" s="182"/>
      <c r="M4488" s="182"/>
      <c r="N4488" s="182"/>
    </row>
    <row r="4489" spans="1:14" ht="15.75" customHeight="1" x14ac:dyDescent="0.3">
      <c r="A4489" s="34">
        <v>4562</v>
      </c>
      <c r="B4489" s="34">
        <v>268</v>
      </c>
      <c r="C4489" s="34" t="s">
        <v>687</v>
      </c>
      <c r="D4489" s="34">
        <v>16</v>
      </c>
      <c r="E4489" s="179">
        <v>43607</v>
      </c>
      <c r="F4489" s="34">
        <v>5219</v>
      </c>
      <c r="G4489" s="34">
        <v>8095</v>
      </c>
      <c r="H4489" s="34">
        <v>7508</v>
      </c>
      <c r="I4489" s="34"/>
      <c r="J4489" s="197"/>
      <c r="K4489" s="182"/>
      <c r="L4489" s="182"/>
      <c r="M4489" s="182"/>
      <c r="N4489" s="182"/>
    </row>
    <row r="4490" spans="1:14" ht="15.75" customHeight="1" x14ac:dyDescent="0.3">
      <c r="A4490" s="34">
        <v>4563</v>
      </c>
      <c r="B4490" s="34">
        <v>269</v>
      </c>
      <c r="C4490" s="34" t="s">
        <v>688</v>
      </c>
      <c r="D4490" s="34">
        <v>16</v>
      </c>
      <c r="E4490" s="179">
        <v>43607</v>
      </c>
      <c r="F4490" s="34">
        <v>5241</v>
      </c>
      <c r="G4490" s="34">
        <v>8692</v>
      </c>
      <c r="H4490" s="34">
        <v>7808</v>
      </c>
      <c r="I4490" s="34"/>
      <c r="J4490" s="197" t="s">
        <v>13</v>
      </c>
      <c r="K4490" s="182"/>
      <c r="L4490" s="182"/>
      <c r="M4490" s="182"/>
      <c r="N4490" s="182"/>
    </row>
    <row r="4491" spans="1:14" ht="15.75" customHeight="1" x14ac:dyDescent="0.3">
      <c r="A4491" s="34">
        <v>4564</v>
      </c>
      <c r="B4491" s="34">
        <v>270</v>
      </c>
      <c r="C4491" s="34" t="s">
        <v>688</v>
      </c>
      <c r="D4491" s="34">
        <v>16</v>
      </c>
      <c r="E4491" s="179">
        <v>43607</v>
      </c>
      <c r="F4491" s="34">
        <v>5254</v>
      </c>
      <c r="G4491" s="34">
        <v>8949</v>
      </c>
      <c r="H4491" s="34">
        <v>8034</v>
      </c>
      <c r="I4491" s="34"/>
      <c r="J4491" s="197"/>
      <c r="K4491" s="182"/>
      <c r="L4491" s="182"/>
      <c r="M4491" s="182"/>
      <c r="N4491" s="182"/>
    </row>
    <row r="4492" spans="1:14" ht="15.75" customHeight="1" x14ac:dyDescent="0.3">
      <c r="A4492" s="34">
        <v>4565</v>
      </c>
      <c r="B4492" s="34">
        <v>271</v>
      </c>
      <c r="C4492" s="34" t="s">
        <v>689</v>
      </c>
      <c r="D4492" s="34">
        <v>16</v>
      </c>
      <c r="E4492" s="179">
        <v>43607</v>
      </c>
      <c r="F4492" s="34">
        <v>5224</v>
      </c>
      <c r="G4492" s="34">
        <v>7780</v>
      </c>
      <c r="H4492" s="34">
        <v>7254</v>
      </c>
      <c r="I4492" s="34"/>
      <c r="J4492" s="197"/>
      <c r="K4492" s="182"/>
      <c r="L4492" s="182"/>
      <c r="M4492" s="182"/>
      <c r="N4492" s="182"/>
    </row>
    <row r="4493" spans="1:14" ht="15.75" customHeight="1" x14ac:dyDescent="0.3">
      <c r="A4493" s="34">
        <v>4566</v>
      </c>
      <c r="B4493" s="34">
        <v>272</v>
      </c>
      <c r="C4493" s="34" t="s">
        <v>689</v>
      </c>
      <c r="D4493" s="34">
        <v>16</v>
      </c>
      <c r="E4493" s="179">
        <v>43607</v>
      </c>
      <c r="F4493" s="34">
        <v>5257</v>
      </c>
      <c r="G4493" s="34">
        <v>7851</v>
      </c>
      <c r="H4493" s="34">
        <v>7356</v>
      </c>
      <c r="I4493" s="34"/>
      <c r="J4493" s="197"/>
      <c r="K4493" s="182"/>
      <c r="L4493" s="182"/>
      <c r="M4493" s="182"/>
      <c r="N4493" s="182"/>
    </row>
    <row r="4494" spans="1:14" ht="15.75" customHeight="1" x14ac:dyDescent="0.3">
      <c r="A4494" s="34">
        <v>4567</v>
      </c>
      <c r="B4494" s="34">
        <v>273</v>
      </c>
      <c r="C4494" s="34" t="s">
        <v>691</v>
      </c>
      <c r="D4494" s="34">
        <v>16</v>
      </c>
      <c r="E4494" s="179">
        <v>43607</v>
      </c>
      <c r="F4494" s="34">
        <v>5242</v>
      </c>
      <c r="G4494" s="34">
        <v>8855</v>
      </c>
      <c r="H4494" s="34">
        <v>8151</v>
      </c>
      <c r="I4494" s="34"/>
      <c r="J4494" s="197" t="s">
        <v>13</v>
      </c>
      <c r="K4494" s="182"/>
      <c r="L4494" s="182"/>
      <c r="M4494" s="182"/>
      <c r="N4494" s="182"/>
    </row>
    <row r="4495" spans="1:14" ht="15.75" customHeight="1" x14ac:dyDescent="0.3">
      <c r="A4495" s="34">
        <v>4568</v>
      </c>
      <c r="B4495" s="34">
        <v>274</v>
      </c>
      <c r="C4495" s="34" t="s">
        <v>691</v>
      </c>
      <c r="D4495" s="34">
        <v>16</v>
      </c>
      <c r="E4495" s="179">
        <v>43607</v>
      </c>
      <c r="F4495" s="34">
        <v>5233</v>
      </c>
      <c r="G4495" s="34">
        <v>8783</v>
      </c>
      <c r="H4495" s="34">
        <v>8089</v>
      </c>
      <c r="I4495" s="34"/>
      <c r="J4495" s="197"/>
      <c r="K4495" s="182"/>
      <c r="L4495" s="182"/>
      <c r="M4495" s="182"/>
      <c r="N4495" s="182"/>
    </row>
    <row r="4496" spans="1:14" ht="15.75" customHeight="1" x14ac:dyDescent="0.3">
      <c r="A4496" s="34">
        <v>4569</v>
      </c>
      <c r="B4496" s="34">
        <v>275</v>
      </c>
      <c r="C4496" s="34" t="s">
        <v>692</v>
      </c>
      <c r="D4496" s="34">
        <v>16</v>
      </c>
      <c r="E4496" s="179">
        <v>43607</v>
      </c>
      <c r="F4496" s="34">
        <v>5274</v>
      </c>
      <c r="G4496" s="34">
        <v>7384</v>
      </c>
      <c r="H4496" s="34">
        <v>6987</v>
      </c>
      <c r="I4496" s="34"/>
      <c r="J4496" s="197"/>
      <c r="K4496" s="182"/>
      <c r="L4496" s="182"/>
      <c r="M4496" s="182"/>
      <c r="N4496" s="182"/>
    </row>
    <row r="4497" spans="1:14" ht="15.75" customHeight="1" x14ac:dyDescent="0.3">
      <c r="A4497" s="34">
        <v>4570</v>
      </c>
      <c r="B4497" s="34">
        <v>276</v>
      </c>
      <c r="C4497" s="34" t="s">
        <v>692</v>
      </c>
      <c r="D4497" s="34">
        <v>16</v>
      </c>
      <c r="E4497" s="179">
        <v>43607</v>
      </c>
      <c r="F4497" s="34">
        <v>5217</v>
      </c>
      <c r="G4497" s="34">
        <v>7491</v>
      </c>
      <c r="H4497" s="34">
        <v>7061</v>
      </c>
      <c r="I4497" s="34"/>
      <c r="J4497" s="197"/>
      <c r="K4497" s="182"/>
      <c r="L4497" s="182"/>
      <c r="M4497" s="182"/>
      <c r="N4497" s="182"/>
    </row>
    <row r="4498" spans="1:14" ht="15.75" customHeight="1" x14ac:dyDescent="0.3">
      <c r="A4498" s="34">
        <v>4571</v>
      </c>
      <c r="B4498" s="34">
        <v>277</v>
      </c>
      <c r="C4498" s="34" t="s">
        <v>693</v>
      </c>
      <c r="D4498" s="34">
        <v>16</v>
      </c>
      <c r="E4498" s="179">
        <v>43607</v>
      </c>
      <c r="F4498" s="34">
        <v>5252</v>
      </c>
      <c r="G4498" s="34">
        <v>9022</v>
      </c>
      <c r="H4498" s="34">
        <v>8263</v>
      </c>
      <c r="I4498" s="34"/>
      <c r="J4498" s="197"/>
      <c r="K4498" s="182"/>
      <c r="L4498" s="182"/>
      <c r="M4498" s="182"/>
      <c r="N4498" s="182"/>
    </row>
    <row r="4499" spans="1:14" ht="15.75" customHeight="1" x14ac:dyDescent="0.3">
      <c r="A4499" s="34">
        <v>4572</v>
      </c>
      <c r="B4499" s="34">
        <v>278</v>
      </c>
      <c r="C4499" s="34" t="s">
        <v>693</v>
      </c>
      <c r="D4499" s="34">
        <v>16</v>
      </c>
      <c r="E4499" s="179">
        <v>43607</v>
      </c>
      <c r="F4499" s="34">
        <v>5256</v>
      </c>
      <c r="G4499" s="34">
        <v>9204</v>
      </c>
      <c r="H4499" s="34">
        <v>8376</v>
      </c>
      <c r="I4499" s="34"/>
      <c r="J4499" s="197"/>
      <c r="K4499" s="182"/>
      <c r="L4499" s="182"/>
      <c r="M4499" s="182"/>
      <c r="N4499" s="182"/>
    </row>
    <row r="4500" spans="1:14" ht="15.75" customHeight="1" x14ac:dyDescent="0.3">
      <c r="A4500" s="34">
        <v>4573</v>
      </c>
      <c r="B4500" s="34">
        <v>279</v>
      </c>
      <c r="C4500" s="34" t="s">
        <v>694</v>
      </c>
      <c r="D4500" s="34">
        <v>16</v>
      </c>
      <c r="E4500" s="179">
        <v>43607</v>
      </c>
      <c r="F4500" s="34">
        <v>5269</v>
      </c>
      <c r="G4500" s="34">
        <v>7937</v>
      </c>
      <c r="H4500" s="34">
        <v>7359</v>
      </c>
      <c r="I4500" s="34"/>
      <c r="J4500" s="197"/>
      <c r="K4500" s="182"/>
      <c r="L4500" s="182"/>
      <c r="M4500" s="182"/>
      <c r="N4500" s="182"/>
    </row>
    <row r="4501" spans="1:14" ht="15.75" customHeight="1" x14ac:dyDescent="0.3">
      <c r="A4501" s="34">
        <v>4574</v>
      </c>
      <c r="B4501" s="34">
        <v>280</v>
      </c>
      <c r="C4501" s="34" t="s">
        <v>694</v>
      </c>
      <c r="D4501" s="34">
        <v>16</v>
      </c>
      <c r="E4501" s="179">
        <v>43607</v>
      </c>
      <c r="F4501" s="34">
        <v>5260</v>
      </c>
      <c r="G4501" s="34">
        <v>7892</v>
      </c>
      <c r="H4501" s="34">
        <v>7326</v>
      </c>
      <c r="I4501" s="34"/>
      <c r="J4501" s="197"/>
      <c r="K4501" s="182"/>
      <c r="L4501" s="182"/>
      <c r="M4501" s="182"/>
      <c r="N4501" s="182"/>
    </row>
    <row r="4502" spans="1:14" ht="15.75" customHeight="1" x14ac:dyDescent="0.3">
      <c r="A4502" s="34">
        <v>4575</v>
      </c>
      <c r="B4502" s="34">
        <v>281</v>
      </c>
      <c r="C4502" s="34" t="s">
        <v>696</v>
      </c>
      <c r="D4502" s="34">
        <v>16</v>
      </c>
      <c r="E4502" s="179">
        <v>43607</v>
      </c>
      <c r="F4502" s="34">
        <v>5275</v>
      </c>
      <c r="G4502" s="34">
        <v>8062</v>
      </c>
      <c r="H4502" s="34">
        <v>7440</v>
      </c>
      <c r="I4502" s="34"/>
      <c r="J4502" s="197"/>
      <c r="K4502" s="182"/>
      <c r="L4502" s="182"/>
      <c r="M4502" s="182"/>
      <c r="N4502" s="182"/>
    </row>
    <row r="4503" spans="1:14" ht="15.75" customHeight="1" x14ac:dyDescent="0.3">
      <c r="A4503" s="34">
        <v>4576</v>
      </c>
      <c r="B4503" s="34">
        <v>282</v>
      </c>
      <c r="C4503" s="34" t="s">
        <v>696</v>
      </c>
      <c r="D4503" s="34">
        <v>16</v>
      </c>
      <c r="E4503" s="179">
        <v>43607</v>
      </c>
      <c r="F4503" s="34">
        <v>5225</v>
      </c>
      <c r="G4503" s="34">
        <v>7720</v>
      </c>
      <c r="H4503" s="34">
        <v>7167</v>
      </c>
      <c r="I4503" s="34"/>
      <c r="J4503" s="197"/>
      <c r="K4503" s="182"/>
      <c r="L4503" s="182"/>
      <c r="M4503" s="182"/>
      <c r="N4503" s="182"/>
    </row>
    <row r="4504" spans="1:14" ht="15.75" customHeight="1" x14ac:dyDescent="0.3">
      <c r="A4504" s="34">
        <v>4577</v>
      </c>
      <c r="B4504" s="34">
        <v>283</v>
      </c>
      <c r="C4504" s="34" t="s">
        <v>700</v>
      </c>
      <c r="D4504" s="34">
        <v>16</v>
      </c>
      <c r="E4504" s="179">
        <v>43607</v>
      </c>
      <c r="F4504" s="34">
        <v>5211</v>
      </c>
      <c r="G4504" s="34">
        <v>6741</v>
      </c>
      <c r="H4504" s="34">
        <v>6409</v>
      </c>
      <c r="I4504" s="34"/>
      <c r="J4504" s="197"/>
      <c r="K4504" s="182"/>
      <c r="L4504" s="182"/>
      <c r="M4504" s="182"/>
      <c r="N4504" s="182"/>
    </row>
    <row r="4505" spans="1:14" ht="15.75" customHeight="1" x14ac:dyDescent="0.3">
      <c r="A4505" s="34">
        <v>4578</v>
      </c>
      <c r="B4505" s="34">
        <v>284</v>
      </c>
      <c r="C4505" s="34" t="s">
        <v>700</v>
      </c>
      <c r="D4505" s="34">
        <v>16</v>
      </c>
      <c r="E4505" s="179">
        <v>43607</v>
      </c>
      <c r="F4505" s="34">
        <v>5269</v>
      </c>
      <c r="G4505" s="34">
        <v>6881</v>
      </c>
      <c r="H4505" s="34">
        <v>6537</v>
      </c>
      <c r="I4505" s="34"/>
      <c r="J4505" s="197"/>
      <c r="K4505" s="182"/>
      <c r="L4505" s="182"/>
      <c r="M4505" s="182"/>
      <c r="N4505" s="182"/>
    </row>
    <row r="4506" spans="1:14" ht="15.75" customHeight="1" x14ac:dyDescent="0.3">
      <c r="A4506" s="34">
        <v>4579</v>
      </c>
      <c r="B4506" s="34">
        <v>285</v>
      </c>
      <c r="C4506" s="34" t="s">
        <v>702</v>
      </c>
      <c r="D4506" s="34">
        <v>16</v>
      </c>
      <c r="E4506" s="179">
        <v>43607</v>
      </c>
      <c r="F4506" s="34">
        <v>5249</v>
      </c>
      <c r="G4506" s="34">
        <v>9606</v>
      </c>
      <c r="H4506" s="34">
        <v>8177</v>
      </c>
      <c r="I4506" s="34"/>
      <c r="J4506" s="197" t="s">
        <v>378</v>
      </c>
      <c r="K4506" s="182"/>
      <c r="L4506" s="182"/>
      <c r="M4506" s="182"/>
      <c r="N4506" s="182"/>
    </row>
    <row r="4507" spans="1:14" ht="15.75" customHeight="1" x14ac:dyDescent="0.3">
      <c r="A4507" s="34">
        <v>4580</v>
      </c>
      <c r="B4507" s="34">
        <v>286</v>
      </c>
      <c r="C4507" s="34" t="s">
        <v>702</v>
      </c>
      <c r="D4507" s="34">
        <v>16</v>
      </c>
      <c r="E4507" s="179">
        <v>43607</v>
      </c>
      <c r="F4507" s="34">
        <v>5236</v>
      </c>
      <c r="G4507" s="34">
        <v>9624</v>
      </c>
      <c r="H4507" s="34">
        <v>8120</v>
      </c>
      <c r="I4507" s="34"/>
      <c r="J4507" s="197"/>
      <c r="K4507" s="182"/>
      <c r="L4507" s="182"/>
      <c r="M4507" s="182"/>
      <c r="N4507" s="182"/>
    </row>
    <row r="4508" spans="1:14" ht="15.75" customHeight="1" x14ac:dyDescent="0.3">
      <c r="A4508" s="34">
        <v>4581</v>
      </c>
      <c r="B4508" s="34">
        <v>287</v>
      </c>
      <c r="C4508" s="34" t="s">
        <v>703</v>
      </c>
      <c r="D4508" s="34">
        <v>16</v>
      </c>
      <c r="E4508" s="179">
        <v>43607</v>
      </c>
      <c r="F4508" s="34">
        <v>5246</v>
      </c>
      <c r="G4508" s="34">
        <v>7629</v>
      </c>
      <c r="H4508" s="34">
        <v>7084</v>
      </c>
      <c r="I4508" s="34"/>
      <c r="J4508" s="197" t="s">
        <v>13</v>
      </c>
      <c r="K4508" s="182"/>
      <c r="L4508" s="182"/>
      <c r="M4508" s="182"/>
      <c r="N4508" s="182"/>
    </row>
    <row r="4509" spans="1:14" ht="15.75" customHeight="1" x14ac:dyDescent="0.3">
      <c r="A4509" s="34">
        <v>4582</v>
      </c>
      <c r="B4509" s="34">
        <v>288</v>
      </c>
      <c r="C4509" s="34" t="s">
        <v>703</v>
      </c>
      <c r="D4509" s="34">
        <v>16</v>
      </c>
      <c r="E4509" s="179">
        <v>43607</v>
      </c>
      <c r="F4509" s="34">
        <v>5225</v>
      </c>
      <c r="G4509" s="34">
        <v>7818</v>
      </c>
      <c r="H4509" s="34">
        <v>7242</v>
      </c>
      <c r="I4509" s="34"/>
      <c r="J4509" s="197"/>
      <c r="K4509" s="182"/>
      <c r="L4509" s="182"/>
      <c r="M4509" s="182"/>
      <c r="N4509" s="182"/>
    </row>
    <row r="4510" spans="1:14" ht="15.75" customHeight="1" x14ac:dyDescent="0.3">
      <c r="A4510" s="34">
        <v>4583</v>
      </c>
      <c r="B4510" s="34">
        <v>289</v>
      </c>
      <c r="C4510" s="34" t="s">
        <v>705</v>
      </c>
      <c r="D4510" s="34">
        <v>16</v>
      </c>
      <c r="E4510" s="179">
        <v>43607</v>
      </c>
      <c r="F4510" s="34">
        <v>5296</v>
      </c>
      <c r="G4510" s="34">
        <v>8362</v>
      </c>
      <c r="H4510" s="34">
        <v>7492</v>
      </c>
      <c r="I4510" s="34"/>
      <c r="J4510" s="197"/>
      <c r="K4510" s="182"/>
      <c r="L4510" s="182"/>
      <c r="M4510" s="182"/>
      <c r="N4510" s="182"/>
    </row>
    <row r="4511" spans="1:14" ht="15.75" customHeight="1" x14ac:dyDescent="0.3">
      <c r="A4511" s="34">
        <v>4584</v>
      </c>
      <c r="B4511" s="34">
        <v>290</v>
      </c>
      <c r="C4511" s="34" t="s">
        <v>705</v>
      </c>
      <c r="D4511" s="34">
        <v>16</v>
      </c>
      <c r="E4511" s="179">
        <v>43607</v>
      </c>
      <c r="F4511" s="34">
        <v>5255</v>
      </c>
      <c r="G4511" s="34">
        <v>8202</v>
      </c>
      <c r="H4511" s="34">
        <v>7344</v>
      </c>
      <c r="I4511" s="34"/>
      <c r="J4511" s="197"/>
      <c r="K4511" s="182"/>
      <c r="L4511" s="182"/>
      <c r="M4511" s="182"/>
      <c r="N4511" s="182"/>
    </row>
    <row r="4512" spans="1:14" ht="15.75" customHeight="1" x14ac:dyDescent="0.3">
      <c r="A4512" s="34">
        <v>4585</v>
      </c>
      <c r="B4512" s="34">
        <v>291</v>
      </c>
      <c r="C4512" s="34" t="s">
        <v>706</v>
      </c>
      <c r="D4512" s="34">
        <v>16</v>
      </c>
      <c r="E4512" s="179">
        <v>43607</v>
      </c>
      <c r="F4512" s="34">
        <v>5259</v>
      </c>
      <c r="G4512" s="34">
        <v>7147</v>
      </c>
      <c r="H4512" s="34">
        <v>6726</v>
      </c>
      <c r="I4512" s="34"/>
      <c r="J4512" s="197"/>
      <c r="K4512" s="182"/>
      <c r="L4512" s="182"/>
      <c r="M4512" s="182"/>
      <c r="N4512" s="182"/>
    </row>
    <row r="4513" spans="1:14" ht="15.75" customHeight="1" x14ac:dyDescent="0.3">
      <c r="A4513" s="34">
        <v>4586</v>
      </c>
      <c r="B4513" s="34">
        <v>292</v>
      </c>
      <c r="C4513" s="34" t="s">
        <v>706</v>
      </c>
      <c r="D4513" s="34">
        <v>16</v>
      </c>
      <c r="E4513" s="179">
        <v>43607</v>
      </c>
      <c r="F4513" s="34">
        <v>5243</v>
      </c>
      <c r="G4513" s="34">
        <v>7301</v>
      </c>
      <c r="H4513" s="34">
        <v>6853</v>
      </c>
      <c r="I4513" s="34"/>
      <c r="J4513" s="197"/>
      <c r="K4513" s="182"/>
      <c r="L4513" s="182"/>
      <c r="M4513" s="182"/>
      <c r="N4513" s="182"/>
    </row>
    <row r="4514" spans="1:14" ht="15.75" customHeight="1" x14ac:dyDescent="0.3">
      <c r="A4514" s="34">
        <v>4587</v>
      </c>
      <c r="B4514" s="34">
        <v>293</v>
      </c>
      <c r="C4514" s="34" t="s">
        <v>708</v>
      </c>
      <c r="D4514" s="34">
        <v>16</v>
      </c>
      <c r="E4514" s="179">
        <v>43607</v>
      </c>
      <c r="F4514" s="34">
        <v>5203</v>
      </c>
      <c r="G4514" s="34">
        <v>7536</v>
      </c>
      <c r="H4514" s="34">
        <v>7031</v>
      </c>
      <c r="I4514" s="34"/>
      <c r="J4514" s="197"/>
      <c r="K4514" s="182"/>
      <c r="L4514" s="182"/>
      <c r="M4514" s="182"/>
      <c r="N4514" s="182"/>
    </row>
    <row r="4515" spans="1:14" ht="15.75" customHeight="1" x14ac:dyDescent="0.3">
      <c r="A4515" s="34">
        <v>4588</v>
      </c>
      <c r="B4515" s="34">
        <v>294</v>
      </c>
      <c r="C4515" s="34" t="s">
        <v>708</v>
      </c>
      <c r="D4515" s="34">
        <v>16</v>
      </c>
      <c r="E4515" s="179">
        <v>43607</v>
      </c>
      <c r="F4515" s="34">
        <v>5223</v>
      </c>
      <c r="G4515" s="34">
        <v>7802</v>
      </c>
      <c r="H4515" s="34">
        <v>7250</v>
      </c>
      <c r="I4515" s="34"/>
      <c r="J4515" s="197"/>
      <c r="K4515" s="182"/>
      <c r="L4515" s="182"/>
      <c r="M4515" s="182"/>
      <c r="N4515" s="182"/>
    </row>
    <row r="4516" spans="1:14" ht="15.75" customHeight="1" x14ac:dyDescent="0.3">
      <c r="A4516" s="34">
        <v>4589</v>
      </c>
      <c r="B4516" s="34">
        <v>295</v>
      </c>
      <c r="C4516" s="34" t="s">
        <v>709</v>
      </c>
      <c r="D4516" s="34">
        <v>16</v>
      </c>
      <c r="E4516" s="179">
        <v>43607</v>
      </c>
      <c r="F4516" s="34">
        <v>5221</v>
      </c>
      <c r="G4516" s="34">
        <v>7858</v>
      </c>
      <c r="H4516" s="34">
        <v>7340</v>
      </c>
      <c r="I4516" s="34"/>
      <c r="J4516" s="197"/>
      <c r="K4516" s="182"/>
      <c r="L4516" s="182"/>
      <c r="M4516" s="182"/>
      <c r="N4516" s="182"/>
    </row>
    <row r="4517" spans="1:14" ht="15.75" customHeight="1" x14ac:dyDescent="0.3">
      <c r="A4517" s="34">
        <v>4590</v>
      </c>
      <c r="B4517" s="34">
        <v>296</v>
      </c>
      <c r="C4517" s="34" t="s">
        <v>709</v>
      </c>
      <c r="D4517" s="34">
        <v>16</v>
      </c>
      <c r="E4517" s="179">
        <v>43607</v>
      </c>
      <c r="F4517" s="34">
        <v>5271</v>
      </c>
      <c r="G4517" s="34">
        <v>7765</v>
      </c>
      <c r="H4517" s="34">
        <v>7274</v>
      </c>
      <c r="I4517" s="34"/>
      <c r="J4517" s="197"/>
      <c r="K4517" s="182"/>
      <c r="L4517" s="182"/>
      <c r="M4517" s="182"/>
      <c r="N4517" s="182"/>
    </row>
    <row r="4518" spans="1:14" ht="15.75" customHeight="1" x14ac:dyDescent="0.3">
      <c r="A4518" s="34">
        <v>4591</v>
      </c>
      <c r="B4518" s="34">
        <v>297</v>
      </c>
      <c r="C4518" s="34" t="s">
        <v>715</v>
      </c>
      <c r="D4518" s="34">
        <v>16</v>
      </c>
      <c r="E4518" s="179">
        <v>43607</v>
      </c>
      <c r="F4518" s="34">
        <v>5213</v>
      </c>
      <c r="G4518" s="34">
        <v>7846</v>
      </c>
      <c r="H4518" s="34">
        <v>7333</v>
      </c>
      <c r="I4518" s="34"/>
      <c r="J4518" s="197"/>
      <c r="K4518" s="182"/>
      <c r="L4518" s="182"/>
      <c r="M4518" s="182"/>
      <c r="N4518" s="182"/>
    </row>
    <row r="4519" spans="1:14" ht="15.75" customHeight="1" x14ac:dyDescent="0.3">
      <c r="A4519" s="34">
        <v>4592</v>
      </c>
      <c r="B4519" s="34">
        <v>298</v>
      </c>
      <c r="C4519" s="34" t="s">
        <v>715</v>
      </c>
      <c r="D4519" s="34">
        <v>16</v>
      </c>
      <c r="E4519" s="179">
        <v>43607</v>
      </c>
      <c r="F4519" s="34">
        <v>5210</v>
      </c>
      <c r="G4519" s="34">
        <v>7942</v>
      </c>
      <c r="H4519" s="34">
        <v>7420</v>
      </c>
      <c r="I4519" s="34"/>
      <c r="J4519" s="197"/>
      <c r="K4519" s="182"/>
      <c r="L4519" s="182"/>
      <c r="M4519" s="182"/>
      <c r="N4519" s="182"/>
    </row>
    <row r="4520" spans="1:14" ht="15.75" customHeight="1" x14ac:dyDescent="0.3">
      <c r="A4520" s="34">
        <v>4593</v>
      </c>
      <c r="B4520" s="34">
        <v>299</v>
      </c>
      <c r="C4520" s="34" t="s">
        <v>716</v>
      </c>
      <c r="D4520" s="34">
        <v>16</v>
      </c>
      <c r="E4520" s="179">
        <v>43607</v>
      </c>
      <c r="F4520" s="34">
        <v>5236</v>
      </c>
      <c r="G4520" s="34">
        <v>8512</v>
      </c>
      <c r="H4520" s="34">
        <v>7829</v>
      </c>
      <c r="I4520" s="34"/>
      <c r="J4520" s="197"/>
      <c r="K4520" s="182"/>
      <c r="L4520" s="182"/>
      <c r="M4520" s="182"/>
      <c r="N4520" s="182"/>
    </row>
    <row r="4521" spans="1:14" ht="15.75" customHeight="1" x14ac:dyDescent="0.3">
      <c r="A4521" s="34">
        <v>4594</v>
      </c>
      <c r="B4521" s="34">
        <v>300</v>
      </c>
      <c r="C4521" s="34" t="s">
        <v>716</v>
      </c>
      <c r="D4521" s="34">
        <v>16</v>
      </c>
      <c r="E4521" s="179">
        <v>43607</v>
      </c>
      <c r="F4521" s="34">
        <v>5223</v>
      </c>
      <c r="G4521" s="34">
        <v>8354</v>
      </c>
      <c r="H4521" s="34">
        <v>7672</v>
      </c>
      <c r="I4521" s="34"/>
      <c r="J4521" s="197"/>
      <c r="K4521" s="182"/>
      <c r="L4521" s="182"/>
      <c r="M4521" s="182"/>
      <c r="N4521" s="182"/>
    </row>
    <row r="4522" spans="1:14" ht="15.75" customHeight="1" x14ac:dyDescent="0.3">
      <c r="A4522" s="34">
        <v>4595</v>
      </c>
      <c r="B4522" s="34">
        <v>301</v>
      </c>
      <c r="C4522" s="34" t="s">
        <v>717</v>
      </c>
      <c r="D4522" s="34">
        <v>16</v>
      </c>
      <c r="E4522" s="179">
        <v>43607</v>
      </c>
      <c r="F4522" s="34">
        <v>5241</v>
      </c>
      <c r="G4522" s="34">
        <v>8432</v>
      </c>
      <c r="H4522" s="34">
        <v>7765</v>
      </c>
      <c r="I4522" s="34"/>
      <c r="J4522" s="197"/>
      <c r="K4522" s="182"/>
      <c r="L4522" s="182"/>
      <c r="M4522" s="182"/>
      <c r="N4522" s="182"/>
    </row>
    <row r="4523" spans="1:14" ht="15.75" customHeight="1" x14ac:dyDescent="0.3">
      <c r="A4523" s="34">
        <v>4596</v>
      </c>
      <c r="B4523" s="34">
        <v>302</v>
      </c>
      <c r="C4523" s="34" t="s">
        <v>717</v>
      </c>
      <c r="D4523" s="34">
        <v>16</v>
      </c>
      <c r="E4523" s="179">
        <v>43607</v>
      </c>
      <c r="F4523" s="34">
        <v>5225</v>
      </c>
      <c r="G4523" s="34">
        <v>8549</v>
      </c>
      <c r="H4523" s="34">
        <v>7759</v>
      </c>
      <c r="I4523" s="34"/>
      <c r="J4523" s="197"/>
      <c r="K4523" s="182"/>
      <c r="L4523" s="182"/>
      <c r="M4523" s="182"/>
      <c r="N4523" s="182"/>
    </row>
    <row r="4524" spans="1:14" ht="15.75" customHeight="1" x14ac:dyDescent="0.3">
      <c r="A4524" s="34">
        <v>4597</v>
      </c>
      <c r="B4524" s="34">
        <v>303</v>
      </c>
      <c r="C4524" s="34" t="s">
        <v>719</v>
      </c>
      <c r="D4524" s="34">
        <v>16</v>
      </c>
      <c r="E4524" s="179">
        <v>43607</v>
      </c>
      <c r="F4524" s="34">
        <v>5303</v>
      </c>
      <c r="G4524" s="34">
        <v>7941</v>
      </c>
      <c r="H4524" s="34">
        <v>7357</v>
      </c>
      <c r="I4524" s="34"/>
      <c r="J4524" s="197"/>
      <c r="K4524" s="182"/>
      <c r="L4524" s="182"/>
      <c r="M4524" s="182"/>
      <c r="N4524" s="182"/>
    </row>
    <row r="4525" spans="1:14" ht="15.75" customHeight="1" x14ac:dyDescent="0.3">
      <c r="A4525" s="34">
        <v>4598</v>
      </c>
      <c r="B4525" s="34">
        <v>304</v>
      </c>
      <c r="C4525" s="34" t="s">
        <v>719</v>
      </c>
      <c r="D4525" s="34">
        <v>16</v>
      </c>
      <c r="E4525" s="179">
        <v>43607</v>
      </c>
      <c r="F4525" s="34">
        <v>5212</v>
      </c>
      <c r="G4525" s="34">
        <v>7971</v>
      </c>
      <c r="H4525" s="34">
        <v>7361</v>
      </c>
      <c r="I4525" s="34"/>
      <c r="J4525" s="197"/>
      <c r="K4525" s="182"/>
      <c r="L4525" s="182"/>
      <c r="M4525" s="182"/>
      <c r="N4525" s="182"/>
    </row>
    <row r="4526" spans="1:14" ht="15.75" customHeight="1" x14ac:dyDescent="0.3">
      <c r="A4526" s="34">
        <v>4599</v>
      </c>
      <c r="B4526" s="34">
        <v>305</v>
      </c>
      <c r="C4526" s="34" t="s">
        <v>721</v>
      </c>
      <c r="D4526" s="34">
        <v>16</v>
      </c>
      <c r="E4526" s="179">
        <v>43607</v>
      </c>
      <c r="F4526" s="34">
        <v>5301</v>
      </c>
      <c r="G4526" s="34">
        <v>7808</v>
      </c>
      <c r="H4526" s="34">
        <v>7136</v>
      </c>
      <c r="I4526" s="34"/>
      <c r="J4526" s="197"/>
      <c r="K4526" s="182"/>
      <c r="L4526" s="182"/>
      <c r="M4526" s="182"/>
      <c r="N4526" s="182"/>
    </row>
    <row r="4527" spans="1:14" ht="15.75" customHeight="1" x14ac:dyDescent="0.3">
      <c r="A4527" s="34">
        <v>4600</v>
      </c>
      <c r="B4527" s="34">
        <v>306</v>
      </c>
      <c r="C4527" s="34" t="s">
        <v>721</v>
      </c>
      <c r="D4527" s="34">
        <v>16</v>
      </c>
      <c r="E4527" s="179">
        <v>43607</v>
      </c>
      <c r="F4527" s="34">
        <v>5254</v>
      </c>
      <c r="G4527" s="34">
        <v>7674</v>
      </c>
      <c r="H4527" s="34">
        <v>7018</v>
      </c>
      <c r="I4527" s="34"/>
      <c r="J4527" s="197"/>
      <c r="K4527" s="182"/>
      <c r="L4527" s="182"/>
      <c r="M4527" s="182"/>
      <c r="N4527" s="182"/>
    </row>
    <row r="4528" spans="1:14" ht="15.75" customHeight="1" x14ac:dyDescent="0.3">
      <c r="A4528" s="34">
        <v>4601</v>
      </c>
      <c r="B4528" s="34">
        <v>307</v>
      </c>
      <c r="C4528" s="34" t="s">
        <v>723</v>
      </c>
      <c r="D4528" s="34">
        <v>16</v>
      </c>
      <c r="E4528" s="179">
        <v>43607</v>
      </c>
      <c r="F4528" s="34">
        <v>5223</v>
      </c>
      <c r="G4528" s="34">
        <v>8237</v>
      </c>
      <c r="H4528" s="34">
        <v>7593</v>
      </c>
      <c r="I4528" s="34"/>
      <c r="J4528" s="197"/>
      <c r="K4528" s="182"/>
      <c r="L4528" s="182"/>
      <c r="M4528" s="182"/>
      <c r="N4528" s="182"/>
    </row>
    <row r="4529" spans="1:14" ht="15.75" customHeight="1" x14ac:dyDescent="0.3">
      <c r="A4529" s="34">
        <v>4602</v>
      </c>
      <c r="B4529" s="34">
        <v>308</v>
      </c>
      <c r="C4529" s="34" t="s">
        <v>723</v>
      </c>
      <c r="D4529" s="34">
        <v>16</v>
      </c>
      <c r="E4529" s="179">
        <v>43607</v>
      </c>
      <c r="F4529" s="34">
        <v>5201</v>
      </c>
      <c r="G4529" s="34">
        <v>8094</v>
      </c>
      <c r="H4529" s="34">
        <v>7293</v>
      </c>
      <c r="I4529" s="34"/>
      <c r="J4529" s="197"/>
      <c r="K4529" s="182"/>
      <c r="L4529" s="182"/>
      <c r="M4529" s="182"/>
      <c r="N4529" s="182"/>
    </row>
    <row r="4530" spans="1:14" ht="15.75" customHeight="1" x14ac:dyDescent="0.3">
      <c r="A4530" s="34">
        <v>4603</v>
      </c>
      <c r="B4530" s="34">
        <v>309</v>
      </c>
      <c r="C4530" s="34" t="s">
        <v>725</v>
      </c>
      <c r="D4530" s="34">
        <v>16</v>
      </c>
      <c r="E4530" s="179">
        <v>43607</v>
      </c>
      <c r="F4530" s="34">
        <v>5237</v>
      </c>
      <c r="G4530" s="34">
        <v>8569</v>
      </c>
      <c r="H4530" s="34">
        <v>7407</v>
      </c>
      <c r="I4530" s="34"/>
      <c r="J4530" s="197"/>
      <c r="K4530" s="182"/>
      <c r="L4530" s="182"/>
      <c r="M4530" s="182"/>
      <c r="N4530" s="182"/>
    </row>
    <row r="4531" spans="1:14" ht="15.75" customHeight="1" x14ac:dyDescent="0.3">
      <c r="A4531" s="34">
        <v>4604</v>
      </c>
      <c r="B4531" s="34">
        <v>310</v>
      </c>
      <c r="C4531" s="34" t="s">
        <v>725</v>
      </c>
      <c r="D4531" s="34">
        <v>16</v>
      </c>
      <c r="E4531" s="179">
        <v>43607</v>
      </c>
      <c r="F4531" s="34">
        <v>5231</v>
      </c>
      <c r="G4531" s="34">
        <v>8467</v>
      </c>
      <c r="H4531" s="34">
        <v>7566</v>
      </c>
      <c r="I4531" s="34"/>
      <c r="J4531" s="197"/>
      <c r="K4531" s="182"/>
      <c r="L4531" s="182"/>
      <c r="M4531" s="182"/>
      <c r="N4531" s="182"/>
    </row>
    <row r="4532" spans="1:14" ht="15.75" customHeight="1" x14ac:dyDescent="0.3">
      <c r="A4532" s="34">
        <v>4605</v>
      </c>
      <c r="B4532" s="34">
        <v>311</v>
      </c>
      <c r="C4532" s="34" t="s">
        <v>726</v>
      </c>
      <c r="D4532" s="34">
        <v>16</v>
      </c>
      <c r="E4532" s="179">
        <v>43607</v>
      </c>
      <c r="F4532" s="34">
        <v>5222</v>
      </c>
      <c r="G4532" s="34">
        <v>8074</v>
      </c>
      <c r="H4532" s="34">
        <v>7473</v>
      </c>
      <c r="I4532" s="34"/>
      <c r="J4532" s="197"/>
      <c r="K4532" s="182"/>
      <c r="L4532" s="182"/>
      <c r="M4532" s="182"/>
      <c r="N4532" s="182"/>
    </row>
    <row r="4533" spans="1:14" ht="15.75" customHeight="1" x14ac:dyDescent="0.3">
      <c r="A4533" s="34">
        <v>4606</v>
      </c>
      <c r="B4533" s="34">
        <v>312</v>
      </c>
      <c r="C4533" s="34" t="s">
        <v>726</v>
      </c>
      <c r="D4533" s="34">
        <v>16</v>
      </c>
      <c r="E4533" s="179">
        <v>43607</v>
      </c>
      <c r="F4533" s="34">
        <v>5239</v>
      </c>
      <c r="G4533" s="34">
        <v>7938</v>
      </c>
      <c r="H4533" s="34">
        <v>7374</v>
      </c>
      <c r="I4533" s="34"/>
      <c r="J4533" s="197"/>
      <c r="K4533" s="182"/>
      <c r="L4533" s="182"/>
      <c r="M4533" s="182"/>
      <c r="N4533" s="182"/>
    </row>
    <row r="4534" spans="1:14" ht="15.75" customHeight="1" x14ac:dyDescent="0.3">
      <c r="A4534" s="34">
        <v>4607</v>
      </c>
      <c r="B4534" s="34">
        <v>313</v>
      </c>
      <c r="C4534" s="34" t="s">
        <v>728</v>
      </c>
      <c r="D4534" s="34">
        <v>16</v>
      </c>
      <c r="E4534" s="179">
        <v>43607</v>
      </c>
      <c r="F4534" s="34">
        <v>5188</v>
      </c>
      <c r="G4534" s="34">
        <v>7589</v>
      </c>
      <c r="H4534" s="34">
        <v>7146</v>
      </c>
      <c r="I4534" s="34"/>
      <c r="J4534" s="197"/>
      <c r="K4534" s="182"/>
      <c r="L4534" s="182"/>
      <c r="M4534" s="182"/>
      <c r="N4534" s="182"/>
    </row>
    <row r="4535" spans="1:14" ht="15.75" customHeight="1" x14ac:dyDescent="0.3">
      <c r="A4535" s="34">
        <v>4608</v>
      </c>
      <c r="B4535" s="34">
        <v>314</v>
      </c>
      <c r="C4535" s="34" t="s">
        <v>728</v>
      </c>
      <c r="D4535" s="34">
        <v>16</v>
      </c>
      <c r="E4535" s="179">
        <v>43607</v>
      </c>
      <c r="F4535" s="34">
        <v>5225</v>
      </c>
      <c r="G4535" s="34">
        <v>7607</v>
      </c>
      <c r="H4535" s="34">
        <v>7166</v>
      </c>
      <c r="I4535" s="34"/>
      <c r="J4535" s="197"/>
      <c r="K4535" s="182"/>
      <c r="L4535" s="182"/>
      <c r="M4535" s="182"/>
      <c r="N4535" s="182"/>
    </row>
    <row r="4536" spans="1:14" ht="15.75" customHeight="1" x14ac:dyDescent="0.3">
      <c r="A4536" s="34">
        <v>4609</v>
      </c>
      <c r="B4536" s="34">
        <v>315</v>
      </c>
      <c r="C4536" s="34" t="s">
        <v>729</v>
      </c>
      <c r="D4536" s="34">
        <v>16</v>
      </c>
      <c r="E4536" s="179">
        <v>43607</v>
      </c>
      <c r="F4536" s="34">
        <v>5198</v>
      </c>
      <c r="G4536" s="34">
        <v>7781</v>
      </c>
      <c r="H4536" s="34">
        <v>7151</v>
      </c>
      <c r="I4536" s="34"/>
      <c r="J4536" s="197"/>
      <c r="K4536" s="182"/>
      <c r="L4536" s="182"/>
      <c r="M4536" s="182"/>
      <c r="N4536" s="182"/>
    </row>
    <row r="4537" spans="1:14" ht="15.75" customHeight="1" x14ac:dyDescent="0.3">
      <c r="A4537" s="34">
        <v>4610</v>
      </c>
      <c r="B4537" s="34">
        <v>316</v>
      </c>
      <c r="C4537" s="34" t="s">
        <v>729</v>
      </c>
      <c r="D4537" s="34">
        <v>16</v>
      </c>
      <c r="E4537" s="179">
        <v>43607</v>
      </c>
      <c r="F4537" s="34">
        <v>5239</v>
      </c>
      <c r="G4537" s="34">
        <v>7775</v>
      </c>
      <c r="H4537" s="34">
        <v>7164</v>
      </c>
      <c r="I4537" s="34"/>
      <c r="J4537" s="197"/>
      <c r="K4537" s="182"/>
      <c r="L4537" s="182"/>
      <c r="M4537" s="182"/>
      <c r="N4537" s="182"/>
    </row>
    <row r="4538" spans="1:14" ht="15.75" customHeight="1" x14ac:dyDescent="0.3">
      <c r="A4538" s="34">
        <v>4611</v>
      </c>
      <c r="B4538" s="34">
        <v>317</v>
      </c>
      <c r="C4538" s="34" t="s">
        <v>730</v>
      </c>
      <c r="D4538" s="34">
        <v>16</v>
      </c>
      <c r="E4538" s="179">
        <v>43607</v>
      </c>
      <c r="F4538" s="34">
        <v>5209</v>
      </c>
      <c r="G4538" s="34">
        <v>7510</v>
      </c>
      <c r="H4538" s="34">
        <v>6949</v>
      </c>
      <c r="I4538" s="34"/>
      <c r="J4538" s="197"/>
      <c r="K4538" s="182"/>
      <c r="L4538" s="182"/>
      <c r="M4538" s="182"/>
      <c r="N4538" s="182"/>
    </row>
    <row r="4539" spans="1:14" ht="15.75" customHeight="1" x14ac:dyDescent="0.3">
      <c r="A4539" s="34">
        <v>4612</v>
      </c>
      <c r="B4539" s="34">
        <v>318</v>
      </c>
      <c r="C4539" s="34" t="s">
        <v>730</v>
      </c>
      <c r="D4539" s="34">
        <v>16</v>
      </c>
      <c r="E4539" s="179">
        <v>43607</v>
      </c>
      <c r="F4539" s="34">
        <v>5240</v>
      </c>
      <c r="G4539" s="34">
        <v>7350</v>
      </c>
      <c r="H4539" s="34">
        <v>6845</v>
      </c>
      <c r="I4539" s="34"/>
      <c r="J4539" s="197"/>
      <c r="K4539" s="182"/>
      <c r="L4539" s="182"/>
      <c r="M4539" s="182"/>
      <c r="N4539" s="182"/>
    </row>
    <row r="4540" spans="1:14" ht="15.75" customHeight="1" x14ac:dyDescent="0.3">
      <c r="A4540" s="34">
        <v>4613</v>
      </c>
      <c r="B4540" s="34">
        <v>319</v>
      </c>
      <c r="C4540" s="34" t="s">
        <v>735</v>
      </c>
      <c r="D4540" s="34">
        <v>16</v>
      </c>
      <c r="E4540" s="179">
        <v>43607</v>
      </c>
      <c r="F4540" s="34">
        <v>5245</v>
      </c>
      <c r="G4540" s="34">
        <v>8229</v>
      </c>
      <c r="H4540" s="34">
        <v>7510</v>
      </c>
      <c r="I4540" s="34"/>
      <c r="J4540" s="197"/>
      <c r="K4540" s="182"/>
      <c r="L4540" s="182"/>
      <c r="M4540" s="182"/>
      <c r="N4540" s="182"/>
    </row>
    <row r="4541" spans="1:14" ht="15.75" customHeight="1" x14ac:dyDescent="0.3">
      <c r="A4541" s="34">
        <v>4614</v>
      </c>
      <c r="B4541" s="34">
        <v>320</v>
      </c>
      <c r="C4541" s="34" t="s">
        <v>735</v>
      </c>
      <c r="D4541" s="34">
        <v>16</v>
      </c>
      <c r="E4541" s="179">
        <v>43607</v>
      </c>
      <c r="F4541" s="34">
        <v>5238</v>
      </c>
      <c r="G4541" s="34">
        <v>7889</v>
      </c>
      <c r="H4541" s="34">
        <v>7283</v>
      </c>
      <c r="I4541" s="34"/>
      <c r="J4541" s="197"/>
      <c r="K4541" s="182"/>
      <c r="L4541" s="182"/>
      <c r="M4541" s="182"/>
      <c r="N4541" s="182"/>
    </row>
    <row r="4542" spans="1:14" ht="15.75" customHeight="1" x14ac:dyDescent="0.3">
      <c r="A4542" s="34">
        <v>4615</v>
      </c>
      <c r="B4542" s="34">
        <v>321</v>
      </c>
      <c r="C4542" s="34" t="s">
        <v>738</v>
      </c>
      <c r="D4542" s="34">
        <v>16</v>
      </c>
      <c r="E4542" s="179">
        <v>43607</v>
      </c>
      <c r="F4542" s="34">
        <v>5258</v>
      </c>
      <c r="G4542" s="34">
        <v>7950</v>
      </c>
      <c r="H4542" s="34">
        <v>7309</v>
      </c>
      <c r="I4542" s="34"/>
      <c r="J4542" s="197"/>
      <c r="K4542" s="182"/>
      <c r="L4542" s="182"/>
      <c r="M4542" s="182"/>
      <c r="N4542" s="182"/>
    </row>
    <row r="4543" spans="1:14" ht="15.75" customHeight="1" x14ac:dyDescent="0.3">
      <c r="A4543" s="34">
        <v>4616</v>
      </c>
      <c r="B4543" s="34">
        <v>322</v>
      </c>
      <c r="C4543" s="34" t="s">
        <v>738</v>
      </c>
      <c r="D4543" s="34">
        <v>16</v>
      </c>
      <c r="E4543" s="179">
        <v>43607</v>
      </c>
      <c r="F4543" s="34">
        <v>5219</v>
      </c>
      <c r="G4543" s="34">
        <v>7875</v>
      </c>
      <c r="H4543" s="34">
        <v>7248</v>
      </c>
      <c r="I4543" s="34"/>
      <c r="J4543" s="197"/>
      <c r="K4543" s="182"/>
      <c r="L4543" s="182"/>
      <c r="M4543" s="182"/>
      <c r="N4543" s="182"/>
    </row>
    <row r="4544" spans="1:14" ht="15.75" customHeight="1" x14ac:dyDescent="0.3">
      <c r="A4544" s="34">
        <v>4617</v>
      </c>
      <c r="B4544" s="34">
        <v>1</v>
      </c>
      <c r="C4544" s="34" t="s">
        <v>372</v>
      </c>
      <c r="D4544" s="34">
        <v>17</v>
      </c>
      <c r="E4544" s="179">
        <v>43619</v>
      </c>
      <c r="F4544" s="34">
        <v>5301</v>
      </c>
      <c r="G4544" s="34">
        <v>6901</v>
      </c>
      <c r="H4544" s="34">
        <v>6651</v>
      </c>
      <c r="I4544" s="34"/>
      <c r="J4544" s="197"/>
      <c r="K4544" s="182"/>
      <c r="L4544" s="182"/>
      <c r="M4544" s="182"/>
      <c r="N4544" s="182"/>
    </row>
    <row r="4545" spans="1:14" ht="15.75" customHeight="1" x14ac:dyDescent="0.3">
      <c r="A4545" s="34">
        <v>4618</v>
      </c>
      <c r="B4545" s="34">
        <v>2</v>
      </c>
      <c r="C4545" s="34" t="s">
        <v>372</v>
      </c>
      <c r="D4545" s="34">
        <v>17</v>
      </c>
      <c r="E4545" s="179">
        <v>43619</v>
      </c>
      <c r="F4545" s="34">
        <v>5190</v>
      </c>
      <c r="G4545" s="34">
        <v>6731</v>
      </c>
      <c r="H4545" s="34">
        <v>6495</v>
      </c>
      <c r="I4545" s="34"/>
      <c r="J4545" s="197"/>
      <c r="K4545" s="182"/>
      <c r="L4545" s="182"/>
      <c r="M4545" s="182"/>
      <c r="N4545" s="182"/>
    </row>
    <row r="4546" spans="1:14" ht="15.75" customHeight="1" x14ac:dyDescent="0.3">
      <c r="A4546" s="34">
        <v>4619</v>
      </c>
      <c r="B4546" s="34">
        <v>3</v>
      </c>
      <c r="C4546" s="34" t="s">
        <v>376</v>
      </c>
      <c r="D4546" s="34">
        <v>17</v>
      </c>
      <c r="E4546" s="179">
        <v>43619</v>
      </c>
      <c r="F4546" s="34">
        <v>5258</v>
      </c>
      <c r="G4546" s="34">
        <v>7811</v>
      </c>
      <c r="H4546" s="34">
        <v>7349</v>
      </c>
      <c r="I4546" s="34"/>
      <c r="J4546" s="197"/>
      <c r="K4546" s="182"/>
      <c r="L4546" s="182"/>
      <c r="M4546" s="182"/>
      <c r="N4546" s="182"/>
    </row>
    <row r="4547" spans="1:14" ht="15.75" customHeight="1" x14ac:dyDescent="0.3">
      <c r="A4547" s="34">
        <v>4620</v>
      </c>
      <c r="B4547" s="34">
        <v>4</v>
      </c>
      <c r="C4547" s="34" t="s">
        <v>376</v>
      </c>
      <c r="D4547" s="34">
        <v>17</v>
      </c>
      <c r="E4547" s="179">
        <v>43619</v>
      </c>
      <c r="F4547" s="34">
        <v>5259</v>
      </c>
      <c r="G4547" s="34">
        <v>7715</v>
      </c>
      <c r="H4547" s="34">
        <v>7282</v>
      </c>
      <c r="I4547" s="34"/>
      <c r="J4547" s="197"/>
      <c r="K4547" s="182"/>
      <c r="L4547" s="182"/>
      <c r="M4547" s="182"/>
      <c r="N4547" s="182"/>
    </row>
    <row r="4548" spans="1:14" ht="15.75" customHeight="1" x14ac:dyDescent="0.3">
      <c r="A4548" s="34">
        <v>4621</v>
      </c>
      <c r="B4548" s="34">
        <v>5</v>
      </c>
      <c r="C4548" s="34" t="s">
        <v>381</v>
      </c>
      <c r="D4548" s="34">
        <v>17</v>
      </c>
      <c r="E4548" s="179">
        <v>43619</v>
      </c>
      <c r="F4548" s="34">
        <v>5236</v>
      </c>
      <c r="G4548" s="34">
        <v>7185</v>
      </c>
      <c r="H4548" s="34">
        <v>6842</v>
      </c>
      <c r="I4548" s="34"/>
      <c r="J4548" s="197"/>
      <c r="K4548" s="182"/>
      <c r="L4548" s="182"/>
      <c r="M4548" s="182"/>
      <c r="N4548" s="182"/>
    </row>
    <row r="4549" spans="1:14" ht="15.75" customHeight="1" x14ac:dyDescent="0.3">
      <c r="A4549" s="34">
        <v>4622</v>
      </c>
      <c r="B4549" s="34">
        <v>6</v>
      </c>
      <c r="C4549" s="34" t="s">
        <v>381</v>
      </c>
      <c r="D4549" s="34">
        <v>17</v>
      </c>
      <c r="E4549" s="179">
        <v>43619</v>
      </c>
      <c r="F4549" s="34">
        <v>5259</v>
      </c>
      <c r="G4549" s="34">
        <v>7206</v>
      </c>
      <c r="H4549" s="34">
        <v>6864</v>
      </c>
      <c r="I4549" s="34"/>
      <c r="J4549" s="197"/>
      <c r="K4549" s="182"/>
      <c r="L4549" s="182"/>
      <c r="M4549" s="182"/>
      <c r="N4549" s="182"/>
    </row>
    <row r="4550" spans="1:14" ht="15.75" customHeight="1" x14ac:dyDescent="0.3">
      <c r="A4550" s="34">
        <v>4623</v>
      </c>
      <c r="B4550" s="34">
        <v>7</v>
      </c>
      <c r="C4550" s="34" t="s">
        <v>383</v>
      </c>
      <c r="D4550" s="34">
        <v>17</v>
      </c>
      <c r="E4550" s="179">
        <v>43619</v>
      </c>
      <c r="F4550" s="34">
        <v>5232</v>
      </c>
      <c r="G4550" s="34">
        <v>8786</v>
      </c>
      <c r="H4550" s="34">
        <v>7894</v>
      </c>
      <c r="I4550" s="34"/>
      <c r="J4550" s="197"/>
      <c r="K4550" s="182"/>
      <c r="L4550" s="182"/>
      <c r="M4550" s="182"/>
      <c r="N4550" s="182"/>
    </row>
    <row r="4551" spans="1:14" ht="15.75" customHeight="1" x14ac:dyDescent="0.3">
      <c r="A4551" s="34">
        <v>4624</v>
      </c>
      <c r="B4551" s="34">
        <v>8</v>
      </c>
      <c r="C4551" s="34" t="s">
        <v>383</v>
      </c>
      <c r="D4551" s="34">
        <v>17</v>
      </c>
      <c r="E4551" s="179">
        <v>43619</v>
      </c>
      <c r="F4551" s="34">
        <v>5221</v>
      </c>
      <c r="G4551" s="34">
        <v>8937</v>
      </c>
      <c r="H4551" s="34">
        <v>8017</v>
      </c>
      <c r="I4551" s="34"/>
      <c r="J4551" s="197"/>
      <c r="K4551" s="182"/>
      <c r="L4551" s="182"/>
      <c r="M4551" s="182"/>
      <c r="N4551" s="182"/>
    </row>
    <row r="4552" spans="1:14" ht="15.75" customHeight="1" x14ac:dyDescent="0.3">
      <c r="A4552" s="34">
        <v>4625</v>
      </c>
      <c r="B4552" s="34">
        <v>9</v>
      </c>
      <c r="C4552" s="34" t="s">
        <v>385</v>
      </c>
      <c r="D4552" s="34">
        <v>17</v>
      </c>
      <c r="E4552" s="179">
        <v>43619</v>
      </c>
      <c r="F4552" s="34">
        <v>5188</v>
      </c>
      <c r="G4552" s="34">
        <v>7778</v>
      </c>
      <c r="H4552" s="34">
        <v>7353</v>
      </c>
      <c r="I4552" s="34"/>
      <c r="J4552" s="197"/>
      <c r="K4552" s="182"/>
      <c r="L4552" s="182"/>
      <c r="M4552" s="182"/>
      <c r="N4552" s="182"/>
    </row>
    <row r="4553" spans="1:14" ht="15.75" customHeight="1" x14ac:dyDescent="0.3">
      <c r="A4553" s="34">
        <v>4626</v>
      </c>
      <c r="B4553" s="34">
        <v>10</v>
      </c>
      <c r="C4553" s="34" t="s">
        <v>385</v>
      </c>
      <c r="D4553" s="34">
        <v>17</v>
      </c>
      <c r="E4553" s="179">
        <v>43619</v>
      </c>
      <c r="F4553" s="34">
        <v>5232</v>
      </c>
      <c r="G4553" s="34">
        <v>7638</v>
      </c>
      <c r="H4553" s="34">
        <v>7245</v>
      </c>
      <c r="I4553" s="34"/>
      <c r="J4553" s="197"/>
      <c r="K4553" s="182"/>
      <c r="L4553" s="182"/>
      <c r="M4553" s="182"/>
      <c r="N4553" s="182"/>
    </row>
    <row r="4554" spans="1:14" ht="15.75" customHeight="1" x14ac:dyDescent="0.3">
      <c r="A4554" s="34">
        <v>4627</v>
      </c>
      <c r="B4554" s="34">
        <v>11</v>
      </c>
      <c r="C4554" s="34" t="s">
        <v>387</v>
      </c>
      <c r="D4554" s="34">
        <v>17</v>
      </c>
      <c r="E4554" s="179">
        <v>43619</v>
      </c>
      <c r="F4554" s="34">
        <v>5213</v>
      </c>
      <c r="G4554" s="34">
        <v>8092</v>
      </c>
      <c r="H4554" s="34">
        <v>7581</v>
      </c>
      <c r="I4554" s="34"/>
      <c r="J4554" s="197"/>
      <c r="K4554" s="182"/>
      <c r="L4554" s="182"/>
      <c r="M4554" s="182"/>
      <c r="N4554" s="182"/>
    </row>
    <row r="4555" spans="1:14" ht="15.75" customHeight="1" x14ac:dyDescent="0.3">
      <c r="A4555" s="34">
        <v>4628</v>
      </c>
      <c r="B4555" s="34">
        <v>12</v>
      </c>
      <c r="C4555" s="34" t="s">
        <v>387</v>
      </c>
      <c r="D4555" s="34">
        <v>17</v>
      </c>
      <c r="E4555" s="179">
        <v>43619</v>
      </c>
      <c r="F4555" s="34">
        <v>5232</v>
      </c>
      <c r="G4555" s="34">
        <v>8128</v>
      </c>
      <c r="H4555" s="34">
        <v>7605</v>
      </c>
      <c r="I4555" s="34"/>
      <c r="J4555" s="197"/>
      <c r="K4555" s="182"/>
      <c r="L4555" s="182"/>
      <c r="M4555" s="182"/>
      <c r="N4555" s="182"/>
    </row>
    <row r="4556" spans="1:14" ht="15.75" customHeight="1" x14ac:dyDescent="0.3">
      <c r="A4556" s="34">
        <v>4629</v>
      </c>
      <c r="B4556" s="34">
        <v>13</v>
      </c>
      <c r="C4556" s="34" t="s">
        <v>392</v>
      </c>
      <c r="D4556" s="34">
        <v>17</v>
      </c>
      <c r="E4556" s="179">
        <v>43619</v>
      </c>
      <c r="F4556" s="34">
        <v>5314</v>
      </c>
      <c r="G4556" s="34">
        <v>8346</v>
      </c>
      <c r="H4556" s="34">
        <v>7631</v>
      </c>
      <c r="I4556" s="34"/>
      <c r="J4556" s="197"/>
      <c r="K4556" s="182"/>
      <c r="L4556" s="182"/>
      <c r="M4556" s="182"/>
      <c r="N4556" s="182"/>
    </row>
    <row r="4557" spans="1:14" ht="15.75" customHeight="1" x14ac:dyDescent="0.3">
      <c r="A4557" s="34">
        <v>4630</v>
      </c>
      <c r="B4557" s="34">
        <v>14</v>
      </c>
      <c r="C4557" s="34" t="s">
        <v>392</v>
      </c>
      <c r="D4557" s="34">
        <v>17</v>
      </c>
      <c r="E4557" s="179">
        <v>43619</v>
      </c>
      <c r="F4557" s="34">
        <v>5249</v>
      </c>
      <c r="G4557" s="34">
        <v>8368</v>
      </c>
      <c r="H4557" s="34">
        <v>7629</v>
      </c>
      <c r="I4557" s="34"/>
      <c r="J4557" s="197"/>
      <c r="K4557" s="182"/>
      <c r="L4557" s="182"/>
      <c r="M4557" s="182"/>
      <c r="N4557" s="182"/>
    </row>
    <row r="4558" spans="1:14" ht="15.75" customHeight="1" x14ac:dyDescent="0.3">
      <c r="A4558" s="34">
        <v>4631</v>
      </c>
      <c r="B4558" s="34">
        <v>15</v>
      </c>
      <c r="C4558" s="34" t="s">
        <v>393</v>
      </c>
      <c r="D4558" s="34">
        <v>17</v>
      </c>
      <c r="E4558" s="179">
        <v>43619</v>
      </c>
      <c r="F4558" s="34">
        <v>5231</v>
      </c>
      <c r="G4558" s="34">
        <v>7639</v>
      </c>
      <c r="H4558" s="34">
        <v>7166</v>
      </c>
      <c r="I4558" s="34"/>
      <c r="J4558" s="197"/>
      <c r="K4558" s="182"/>
      <c r="L4558" s="182"/>
      <c r="M4558" s="182"/>
      <c r="N4558" s="182"/>
    </row>
    <row r="4559" spans="1:14" ht="15.75" customHeight="1" x14ac:dyDescent="0.3">
      <c r="A4559" s="34">
        <v>4632</v>
      </c>
      <c r="B4559" s="34">
        <v>16</v>
      </c>
      <c r="C4559" s="34" t="s">
        <v>393</v>
      </c>
      <c r="D4559" s="34">
        <v>17</v>
      </c>
      <c r="E4559" s="179">
        <v>43619</v>
      </c>
      <c r="F4559" s="34">
        <v>5280</v>
      </c>
      <c r="G4559" s="34">
        <v>7636</v>
      </c>
      <c r="H4559" s="34">
        <v>7179</v>
      </c>
      <c r="I4559" s="34"/>
      <c r="J4559" s="197"/>
      <c r="K4559" s="182"/>
      <c r="L4559" s="182"/>
      <c r="M4559" s="182"/>
      <c r="N4559" s="182"/>
    </row>
    <row r="4560" spans="1:14" ht="15.75" customHeight="1" x14ac:dyDescent="0.3">
      <c r="A4560" s="34">
        <v>4633</v>
      </c>
      <c r="B4560" s="34">
        <v>17</v>
      </c>
      <c r="C4560" s="34" t="s">
        <v>395</v>
      </c>
      <c r="D4560" s="34">
        <v>17</v>
      </c>
      <c r="E4560" s="179">
        <v>43619</v>
      </c>
      <c r="F4560" s="34">
        <v>5275</v>
      </c>
      <c r="G4560" s="34">
        <v>7090</v>
      </c>
      <c r="H4560" s="34">
        <v>6746</v>
      </c>
      <c r="I4560" s="34"/>
      <c r="J4560" s="197"/>
      <c r="K4560" s="182"/>
      <c r="L4560" s="182"/>
      <c r="M4560" s="182"/>
      <c r="N4560" s="182"/>
    </row>
    <row r="4561" spans="1:14" ht="15.75" customHeight="1" x14ac:dyDescent="0.3">
      <c r="A4561" s="34">
        <v>4634</v>
      </c>
      <c r="B4561" s="34">
        <v>18</v>
      </c>
      <c r="C4561" s="34" t="s">
        <v>395</v>
      </c>
      <c r="D4561" s="34">
        <v>17</v>
      </c>
      <c r="E4561" s="179">
        <v>43619</v>
      </c>
      <c r="F4561" s="34">
        <v>5205</v>
      </c>
      <c r="G4561" s="34">
        <v>7051</v>
      </c>
      <c r="H4561" s="34">
        <v>6700</v>
      </c>
      <c r="I4561" s="34"/>
      <c r="J4561" s="197"/>
      <c r="K4561" s="182"/>
      <c r="L4561" s="182"/>
      <c r="M4561" s="182"/>
      <c r="N4561" s="182"/>
    </row>
    <row r="4562" spans="1:14" ht="15.75" customHeight="1" x14ac:dyDescent="0.3">
      <c r="A4562" s="34">
        <v>4635</v>
      </c>
      <c r="B4562" s="34">
        <v>19</v>
      </c>
      <c r="C4562" s="34" t="s">
        <v>403</v>
      </c>
      <c r="D4562" s="34">
        <v>17</v>
      </c>
      <c r="E4562" s="179">
        <v>43619</v>
      </c>
      <c r="F4562" s="34">
        <v>5229</v>
      </c>
      <c r="G4562" s="34">
        <v>8201</v>
      </c>
      <c r="H4562" s="34">
        <v>7460</v>
      </c>
      <c r="I4562" s="34"/>
      <c r="J4562" s="197"/>
      <c r="K4562" s="182"/>
      <c r="L4562" s="182"/>
      <c r="M4562" s="182"/>
      <c r="N4562" s="182"/>
    </row>
    <row r="4563" spans="1:14" ht="15.75" customHeight="1" x14ac:dyDescent="0.3">
      <c r="A4563" s="34">
        <v>4636</v>
      </c>
      <c r="B4563" s="34">
        <v>20</v>
      </c>
      <c r="C4563" s="34" t="s">
        <v>403</v>
      </c>
      <c r="D4563" s="34">
        <v>17</v>
      </c>
      <c r="E4563" s="179">
        <v>43619</v>
      </c>
      <c r="F4563" s="34">
        <v>5190</v>
      </c>
      <c r="G4563" s="34">
        <v>8296</v>
      </c>
      <c r="H4563" s="34">
        <v>7512</v>
      </c>
      <c r="I4563" s="34"/>
      <c r="J4563" s="197"/>
      <c r="K4563" s="182"/>
      <c r="L4563" s="182"/>
      <c r="M4563" s="182"/>
      <c r="N4563" s="182"/>
    </row>
    <row r="4564" spans="1:14" ht="15.75" customHeight="1" x14ac:dyDescent="0.3">
      <c r="A4564" s="34">
        <v>4637</v>
      </c>
      <c r="B4564" s="34">
        <v>21</v>
      </c>
      <c r="C4564" s="34" t="s">
        <v>410</v>
      </c>
      <c r="D4564" s="34">
        <v>17</v>
      </c>
      <c r="E4564" s="179">
        <v>43619</v>
      </c>
      <c r="F4564" s="34">
        <v>5224</v>
      </c>
      <c r="G4564" s="34">
        <v>8050</v>
      </c>
      <c r="H4564" s="34">
        <v>7385</v>
      </c>
      <c r="I4564" s="34"/>
      <c r="J4564" s="197"/>
      <c r="K4564" s="182"/>
      <c r="L4564" s="182"/>
      <c r="M4564" s="182"/>
      <c r="N4564" s="182"/>
    </row>
    <row r="4565" spans="1:14" ht="15.75" customHeight="1" x14ac:dyDescent="0.3">
      <c r="A4565" s="34">
        <v>4638</v>
      </c>
      <c r="B4565" s="34">
        <v>22</v>
      </c>
      <c r="C4565" s="34" t="s">
        <v>410</v>
      </c>
      <c r="D4565" s="34">
        <v>17</v>
      </c>
      <c r="E4565" s="179">
        <v>43619</v>
      </c>
      <c r="F4565" s="34">
        <v>5276</v>
      </c>
      <c r="G4565" s="34">
        <v>8065</v>
      </c>
      <c r="H4565" s="34">
        <v>7415</v>
      </c>
      <c r="I4565" s="34"/>
      <c r="J4565" s="197"/>
      <c r="K4565" s="182"/>
      <c r="L4565" s="182"/>
      <c r="M4565" s="182"/>
      <c r="N4565" s="182"/>
    </row>
    <row r="4566" spans="1:14" ht="15.75" customHeight="1" x14ac:dyDescent="0.3">
      <c r="A4566" s="34">
        <v>4639</v>
      </c>
      <c r="B4566" s="34">
        <v>23</v>
      </c>
      <c r="C4566" s="34" t="s">
        <v>411</v>
      </c>
      <c r="D4566" s="34">
        <v>17</v>
      </c>
      <c r="E4566" s="179">
        <v>43619</v>
      </c>
      <c r="F4566" s="34">
        <v>5261</v>
      </c>
      <c r="G4566" s="34">
        <v>7216</v>
      </c>
      <c r="H4566" s="34">
        <v>6820</v>
      </c>
      <c r="I4566" s="34"/>
      <c r="J4566" s="197"/>
      <c r="K4566" s="182"/>
      <c r="L4566" s="182"/>
      <c r="M4566" s="182"/>
      <c r="N4566" s="182"/>
    </row>
    <row r="4567" spans="1:14" ht="15.75" customHeight="1" x14ac:dyDescent="0.3">
      <c r="A4567" s="34">
        <v>4640</v>
      </c>
      <c r="B4567" s="34">
        <v>24</v>
      </c>
      <c r="C4567" s="34" t="s">
        <v>411</v>
      </c>
      <c r="D4567" s="34">
        <v>17</v>
      </c>
      <c r="E4567" s="179">
        <v>43619</v>
      </c>
      <c r="F4567" s="34">
        <v>5196</v>
      </c>
      <c r="G4567" s="34">
        <v>7083</v>
      </c>
      <c r="H4567" s="34">
        <v>6703</v>
      </c>
      <c r="I4567" s="34"/>
      <c r="J4567" s="197"/>
      <c r="K4567" s="182"/>
      <c r="L4567" s="182"/>
      <c r="M4567" s="182"/>
      <c r="N4567" s="182"/>
    </row>
    <row r="4568" spans="1:14" ht="15.75" customHeight="1" x14ac:dyDescent="0.3">
      <c r="A4568" s="34">
        <v>4641</v>
      </c>
      <c r="B4568" s="34">
        <v>25</v>
      </c>
      <c r="C4568" s="34" t="s">
        <v>416</v>
      </c>
      <c r="D4568" s="34">
        <v>17</v>
      </c>
      <c r="E4568" s="179">
        <v>43619</v>
      </c>
      <c r="F4568" s="34">
        <v>5238</v>
      </c>
      <c r="G4568" s="34">
        <v>6476</v>
      </c>
      <c r="H4568" s="34">
        <v>6262</v>
      </c>
      <c r="I4568" s="34"/>
      <c r="J4568" s="197"/>
      <c r="K4568" s="182"/>
      <c r="L4568" s="182"/>
      <c r="M4568" s="182"/>
      <c r="N4568" s="182"/>
    </row>
    <row r="4569" spans="1:14" ht="15.75" customHeight="1" x14ac:dyDescent="0.3">
      <c r="A4569" s="34">
        <v>4642</v>
      </c>
      <c r="B4569" s="34">
        <v>26</v>
      </c>
      <c r="C4569" s="34" t="s">
        <v>416</v>
      </c>
      <c r="D4569" s="34">
        <v>17</v>
      </c>
      <c r="E4569" s="179">
        <v>43619</v>
      </c>
      <c r="F4569" s="34">
        <v>5207</v>
      </c>
      <c r="G4569" s="34">
        <v>6519</v>
      </c>
      <c r="H4569" s="34">
        <v>6293</v>
      </c>
      <c r="I4569" s="34"/>
      <c r="J4569" s="197"/>
      <c r="K4569" s="182"/>
      <c r="L4569" s="182"/>
      <c r="M4569" s="182"/>
      <c r="N4569" s="182"/>
    </row>
    <row r="4570" spans="1:14" ht="15.75" customHeight="1" x14ac:dyDescent="0.3">
      <c r="A4570" s="34">
        <v>4643</v>
      </c>
      <c r="B4570" s="34">
        <v>27</v>
      </c>
      <c r="C4570" s="34" t="s">
        <v>421</v>
      </c>
      <c r="D4570" s="34">
        <v>17</v>
      </c>
      <c r="E4570" s="179">
        <v>43619</v>
      </c>
      <c r="F4570" s="34">
        <v>5236</v>
      </c>
      <c r="G4570" s="34">
        <v>7284</v>
      </c>
      <c r="H4570" s="34">
        <v>6932</v>
      </c>
      <c r="I4570" s="34"/>
      <c r="J4570" s="197"/>
      <c r="K4570" s="182"/>
      <c r="L4570" s="182"/>
      <c r="M4570" s="182"/>
      <c r="N4570" s="182"/>
    </row>
    <row r="4571" spans="1:14" ht="15.75" customHeight="1" x14ac:dyDescent="0.3">
      <c r="A4571" s="34">
        <v>4644</v>
      </c>
      <c r="B4571" s="34">
        <v>28</v>
      </c>
      <c r="C4571" s="34" t="s">
        <v>421</v>
      </c>
      <c r="D4571" s="34">
        <v>17</v>
      </c>
      <c r="E4571" s="179">
        <v>43619</v>
      </c>
      <c r="F4571" s="34">
        <v>5216</v>
      </c>
      <c r="G4571" s="34">
        <v>7148</v>
      </c>
      <c r="H4571" s="34">
        <v>6811</v>
      </c>
      <c r="I4571" s="34"/>
      <c r="J4571" s="197"/>
      <c r="K4571" s="182"/>
      <c r="L4571" s="182"/>
      <c r="M4571" s="182"/>
      <c r="N4571" s="182"/>
    </row>
    <row r="4572" spans="1:14" ht="15.75" customHeight="1" x14ac:dyDescent="0.3">
      <c r="A4572" s="34">
        <v>4645</v>
      </c>
      <c r="B4572" s="34">
        <v>29</v>
      </c>
      <c r="C4572" s="34" t="s">
        <v>422</v>
      </c>
      <c r="D4572" s="34">
        <v>17</v>
      </c>
      <c r="E4572" s="179">
        <v>43619</v>
      </c>
      <c r="F4572" s="34">
        <v>5292</v>
      </c>
      <c r="G4572" s="34">
        <v>7107</v>
      </c>
      <c r="H4572" s="34">
        <v>6687</v>
      </c>
      <c r="I4572" s="34"/>
      <c r="J4572" s="197"/>
      <c r="K4572" s="182"/>
      <c r="L4572" s="182"/>
      <c r="M4572" s="182"/>
      <c r="N4572" s="182"/>
    </row>
    <row r="4573" spans="1:14" ht="15.75" customHeight="1" x14ac:dyDescent="0.3">
      <c r="A4573" s="34">
        <v>4646</v>
      </c>
      <c r="B4573" s="34">
        <v>30</v>
      </c>
      <c r="C4573" s="34" t="s">
        <v>422</v>
      </c>
      <c r="D4573" s="34">
        <v>17</v>
      </c>
      <c r="E4573" s="179">
        <v>43619</v>
      </c>
      <c r="F4573" s="34">
        <v>5244</v>
      </c>
      <c r="G4573" s="34">
        <v>6994</v>
      </c>
      <c r="H4573" s="34">
        <v>6575</v>
      </c>
      <c r="I4573" s="34"/>
      <c r="J4573" s="197"/>
      <c r="K4573" s="182"/>
      <c r="L4573" s="182"/>
      <c r="M4573" s="182"/>
      <c r="N4573" s="182"/>
    </row>
    <row r="4574" spans="1:14" ht="15.75" customHeight="1" x14ac:dyDescent="0.3">
      <c r="A4574" s="34">
        <v>4647</v>
      </c>
      <c r="B4574" s="34">
        <v>31</v>
      </c>
      <c r="C4574" s="34" t="s">
        <v>424</v>
      </c>
      <c r="D4574" s="34">
        <v>17</v>
      </c>
      <c r="E4574" s="179">
        <v>43619</v>
      </c>
      <c r="F4574" s="34">
        <v>5227</v>
      </c>
      <c r="G4574" s="34">
        <v>7642</v>
      </c>
      <c r="H4574" s="34">
        <v>6964</v>
      </c>
      <c r="I4574" s="34"/>
      <c r="J4574" s="197"/>
      <c r="K4574" s="182"/>
      <c r="L4574" s="182"/>
      <c r="M4574" s="182"/>
      <c r="N4574" s="182"/>
    </row>
    <row r="4575" spans="1:14" ht="15.75" customHeight="1" x14ac:dyDescent="0.3">
      <c r="A4575" s="34">
        <v>4648</v>
      </c>
      <c r="B4575" s="34">
        <v>32</v>
      </c>
      <c r="C4575" s="34" t="s">
        <v>424</v>
      </c>
      <c r="D4575" s="34">
        <v>17</v>
      </c>
      <c r="E4575" s="179">
        <v>43619</v>
      </c>
      <c r="F4575" s="34">
        <v>5214</v>
      </c>
      <c r="G4575" s="34">
        <v>7425</v>
      </c>
      <c r="H4575" s="34">
        <v>6813</v>
      </c>
      <c r="I4575" s="34"/>
      <c r="J4575" s="197"/>
      <c r="K4575" s="182"/>
      <c r="L4575" s="182"/>
      <c r="M4575" s="182"/>
      <c r="N4575" s="182"/>
    </row>
    <row r="4576" spans="1:14" ht="15.75" customHeight="1" x14ac:dyDescent="0.3">
      <c r="A4576" s="34">
        <v>4649</v>
      </c>
      <c r="B4576" s="34">
        <v>33</v>
      </c>
      <c r="C4576" s="34" t="s">
        <v>427</v>
      </c>
      <c r="D4576" s="34">
        <v>17</v>
      </c>
      <c r="E4576" s="179">
        <v>43619</v>
      </c>
      <c r="F4576" s="34">
        <v>5203</v>
      </c>
      <c r="G4576" s="34">
        <v>7602</v>
      </c>
      <c r="H4576" s="34">
        <v>7203</v>
      </c>
      <c r="I4576" s="34"/>
      <c r="J4576" s="197"/>
      <c r="K4576" s="182"/>
      <c r="L4576" s="182"/>
      <c r="M4576" s="182"/>
      <c r="N4576" s="182"/>
    </row>
    <row r="4577" spans="1:14" ht="15.75" customHeight="1" x14ac:dyDescent="0.3">
      <c r="A4577" s="34">
        <v>4650</v>
      </c>
      <c r="B4577" s="34">
        <v>34</v>
      </c>
      <c r="C4577" s="34" t="s">
        <v>427</v>
      </c>
      <c r="D4577" s="34">
        <v>17</v>
      </c>
      <c r="E4577" s="179">
        <v>43619</v>
      </c>
      <c r="F4577" s="34">
        <v>5191</v>
      </c>
      <c r="G4577" s="34">
        <v>7666</v>
      </c>
      <c r="H4577" s="34">
        <v>7254</v>
      </c>
      <c r="I4577" s="34"/>
      <c r="J4577" s="197"/>
      <c r="K4577" s="182"/>
      <c r="L4577" s="182"/>
      <c r="M4577" s="182"/>
      <c r="N4577" s="182"/>
    </row>
    <row r="4578" spans="1:14" ht="15.75" customHeight="1" x14ac:dyDescent="0.3">
      <c r="A4578" s="34">
        <v>4651</v>
      </c>
      <c r="B4578" s="34">
        <v>35</v>
      </c>
      <c r="C4578" s="34" t="s">
        <v>429</v>
      </c>
      <c r="D4578" s="34">
        <v>17</v>
      </c>
      <c r="E4578" s="179">
        <v>43619</v>
      </c>
      <c r="F4578" s="34">
        <v>5280</v>
      </c>
      <c r="G4578" s="34">
        <v>8739</v>
      </c>
      <c r="H4578" s="34">
        <v>7863</v>
      </c>
      <c r="I4578" s="34"/>
      <c r="J4578" s="197"/>
      <c r="K4578" s="182"/>
      <c r="L4578" s="182"/>
      <c r="M4578" s="182"/>
      <c r="N4578" s="182"/>
    </row>
    <row r="4579" spans="1:14" ht="15.75" customHeight="1" x14ac:dyDescent="0.3">
      <c r="A4579" s="34">
        <v>4652</v>
      </c>
      <c r="B4579" s="34">
        <v>36</v>
      </c>
      <c r="C4579" s="34" t="s">
        <v>429</v>
      </c>
      <c r="D4579" s="34">
        <v>17</v>
      </c>
      <c r="E4579" s="179">
        <v>43619</v>
      </c>
      <c r="F4579" s="34">
        <v>5219</v>
      </c>
      <c r="G4579" s="34">
        <v>8817</v>
      </c>
      <c r="H4579" s="34">
        <v>7895</v>
      </c>
      <c r="I4579" s="34"/>
      <c r="J4579" s="197"/>
      <c r="K4579" s="182"/>
      <c r="L4579" s="182"/>
      <c r="M4579" s="182"/>
      <c r="N4579" s="182"/>
    </row>
    <row r="4580" spans="1:14" ht="15.75" customHeight="1" x14ac:dyDescent="0.3">
      <c r="A4580" s="34">
        <v>4653</v>
      </c>
      <c r="B4580" s="34">
        <v>37</v>
      </c>
      <c r="C4580" s="34" t="s">
        <v>431</v>
      </c>
      <c r="D4580" s="34">
        <v>17</v>
      </c>
      <c r="E4580" s="179">
        <v>43619</v>
      </c>
      <c r="F4580" s="34">
        <v>5225</v>
      </c>
      <c r="G4580" s="34">
        <v>7487</v>
      </c>
      <c r="H4580" s="34">
        <v>6920</v>
      </c>
      <c r="I4580" s="34"/>
      <c r="J4580" s="197"/>
      <c r="K4580" s="182"/>
      <c r="L4580" s="182"/>
      <c r="M4580" s="182"/>
      <c r="N4580" s="182"/>
    </row>
    <row r="4581" spans="1:14" ht="15.75" customHeight="1" x14ac:dyDescent="0.3">
      <c r="A4581" s="34">
        <v>4654</v>
      </c>
      <c r="B4581" s="34">
        <v>38</v>
      </c>
      <c r="C4581" s="34" t="s">
        <v>431</v>
      </c>
      <c r="D4581" s="34">
        <v>17</v>
      </c>
      <c r="E4581" s="179">
        <v>43619</v>
      </c>
      <c r="F4581" s="34">
        <v>5241</v>
      </c>
      <c r="G4581" s="34">
        <v>7375</v>
      </c>
      <c r="H4581" s="34">
        <v>6853</v>
      </c>
      <c r="I4581" s="34"/>
      <c r="J4581" s="197"/>
      <c r="K4581" s="182"/>
      <c r="L4581" s="182"/>
      <c r="M4581" s="182"/>
      <c r="N4581" s="182"/>
    </row>
    <row r="4582" spans="1:14" ht="15.75" customHeight="1" x14ac:dyDescent="0.3">
      <c r="A4582" s="34">
        <v>4655</v>
      </c>
      <c r="B4582" s="34">
        <v>39</v>
      </c>
      <c r="C4582" s="34" t="s">
        <v>432</v>
      </c>
      <c r="D4582" s="34">
        <v>17</v>
      </c>
      <c r="E4582" s="179">
        <v>43619</v>
      </c>
      <c r="F4582" s="34">
        <v>5245</v>
      </c>
      <c r="G4582" s="34">
        <v>8132</v>
      </c>
      <c r="H4582" s="34">
        <v>7444</v>
      </c>
      <c r="I4582" s="34"/>
      <c r="J4582" s="197"/>
      <c r="K4582" s="182"/>
      <c r="L4582" s="182"/>
      <c r="M4582" s="182"/>
      <c r="N4582" s="182"/>
    </row>
    <row r="4583" spans="1:14" ht="15.75" customHeight="1" x14ac:dyDescent="0.3">
      <c r="A4583" s="34">
        <v>4656</v>
      </c>
      <c r="B4583" s="34">
        <v>40</v>
      </c>
      <c r="C4583" s="34" t="s">
        <v>432</v>
      </c>
      <c r="D4583" s="34">
        <v>17</v>
      </c>
      <c r="E4583" s="179">
        <v>43619</v>
      </c>
      <c r="F4583" s="34">
        <v>5216</v>
      </c>
      <c r="G4583" s="34">
        <v>8409</v>
      </c>
      <c r="H4583" s="34">
        <v>7638</v>
      </c>
      <c r="I4583" s="34"/>
      <c r="J4583" s="197"/>
      <c r="K4583" s="182"/>
      <c r="L4583" s="182"/>
      <c r="M4583" s="182"/>
      <c r="N4583" s="182"/>
    </row>
    <row r="4584" spans="1:14" ht="15.75" customHeight="1" x14ac:dyDescent="0.3">
      <c r="A4584" s="34">
        <v>4657</v>
      </c>
      <c r="B4584" s="34">
        <v>41</v>
      </c>
      <c r="C4584" s="34" t="s">
        <v>433</v>
      </c>
      <c r="D4584" s="34">
        <v>17</v>
      </c>
      <c r="E4584" s="179">
        <v>43619</v>
      </c>
      <c r="F4584" s="34">
        <v>5264</v>
      </c>
      <c r="G4584" s="34">
        <v>7710</v>
      </c>
      <c r="H4584" s="34">
        <v>7244</v>
      </c>
      <c r="I4584" s="34"/>
      <c r="J4584" s="197"/>
      <c r="K4584" s="182"/>
      <c r="L4584" s="182"/>
      <c r="M4584" s="182"/>
      <c r="N4584" s="182"/>
    </row>
    <row r="4585" spans="1:14" ht="15.75" customHeight="1" x14ac:dyDescent="0.3">
      <c r="A4585" s="34">
        <v>4658</v>
      </c>
      <c r="B4585" s="34">
        <v>42</v>
      </c>
      <c r="C4585" s="34" t="s">
        <v>433</v>
      </c>
      <c r="D4585" s="34">
        <v>17</v>
      </c>
      <c r="E4585" s="179">
        <v>43619</v>
      </c>
      <c r="F4585" s="34">
        <v>5270</v>
      </c>
      <c r="G4585" s="34">
        <v>7871</v>
      </c>
      <c r="H4585" s="34">
        <v>7363</v>
      </c>
      <c r="I4585" s="34"/>
      <c r="J4585" s="197"/>
      <c r="K4585" s="182"/>
      <c r="L4585" s="182"/>
      <c r="M4585" s="182"/>
      <c r="N4585" s="182"/>
    </row>
    <row r="4586" spans="1:14" ht="15.75" customHeight="1" x14ac:dyDescent="0.3">
      <c r="A4586" s="34">
        <v>4659</v>
      </c>
      <c r="B4586" s="34">
        <v>43</v>
      </c>
      <c r="C4586" s="34" t="s">
        <v>434</v>
      </c>
      <c r="D4586" s="34">
        <v>17</v>
      </c>
      <c r="E4586" s="179">
        <v>43619</v>
      </c>
      <c r="F4586" s="34">
        <v>5211</v>
      </c>
      <c r="G4586" s="34">
        <v>7244</v>
      </c>
      <c r="H4586" s="34">
        <v>6886</v>
      </c>
      <c r="I4586" s="34"/>
      <c r="J4586" s="197"/>
      <c r="K4586" s="182"/>
      <c r="L4586" s="182"/>
      <c r="M4586" s="182"/>
      <c r="N4586" s="182"/>
    </row>
    <row r="4587" spans="1:14" ht="15.75" customHeight="1" x14ac:dyDescent="0.3">
      <c r="A4587" s="34">
        <v>4660</v>
      </c>
      <c r="B4587" s="34">
        <v>44</v>
      </c>
      <c r="C4587" s="34" t="s">
        <v>434</v>
      </c>
      <c r="D4587" s="34">
        <v>17</v>
      </c>
      <c r="E4587" s="179">
        <v>43619</v>
      </c>
      <c r="F4587" s="34">
        <v>5218</v>
      </c>
      <c r="G4587" s="34">
        <v>7048</v>
      </c>
      <c r="H4587" s="34">
        <v>6735</v>
      </c>
      <c r="I4587" s="34"/>
      <c r="J4587" s="197"/>
      <c r="K4587" s="182"/>
      <c r="L4587" s="182"/>
      <c r="M4587" s="182"/>
      <c r="N4587" s="182"/>
    </row>
    <row r="4588" spans="1:14" ht="15.75" customHeight="1" x14ac:dyDescent="0.3">
      <c r="A4588" s="34">
        <v>4661</v>
      </c>
      <c r="B4588" s="34">
        <v>45</v>
      </c>
      <c r="C4588" s="34" t="s">
        <v>435</v>
      </c>
      <c r="D4588" s="34">
        <v>17</v>
      </c>
      <c r="E4588" s="179">
        <v>43619</v>
      </c>
      <c r="F4588" s="34">
        <v>5211</v>
      </c>
      <c r="G4588" s="34">
        <v>8363</v>
      </c>
      <c r="H4588" s="34">
        <v>7517</v>
      </c>
      <c r="I4588" s="34"/>
      <c r="J4588" s="197"/>
      <c r="K4588" s="182"/>
      <c r="L4588" s="182"/>
      <c r="M4588" s="182"/>
      <c r="N4588" s="182"/>
    </row>
    <row r="4589" spans="1:14" ht="15.75" customHeight="1" x14ac:dyDescent="0.3">
      <c r="A4589" s="34">
        <v>4662</v>
      </c>
      <c r="B4589" s="34">
        <v>46</v>
      </c>
      <c r="C4589" s="34" t="s">
        <v>435</v>
      </c>
      <c r="D4589" s="34">
        <v>17</v>
      </c>
      <c r="E4589" s="179">
        <v>43619</v>
      </c>
      <c r="F4589" s="34">
        <v>5260</v>
      </c>
      <c r="G4589" s="34">
        <v>8365</v>
      </c>
      <c r="H4589" s="34">
        <v>7515</v>
      </c>
      <c r="I4589" s="34"/>
      <c r="J4589" s="197"/>
      <c r="K4589" s="182"/>
      <c r="L4589" s="182"/>
      <c r="M4589" s="182"/>
      <c r="N4589" s="182"/>
    </row>
    <row r="4590" spans="1:14" ht="15.75" customHeight="1" x14ac:dyDescent="0.3">
      <c r="A4590" s="34">
        <v>4663</v>
      </c>
      <c r="B4590" s="34">
        <v>47</v>
      </c>
      <c r="C4590" s="34" t="s">
        <v>437</v>
      </c>
      <c r="D4590" s="34">
        <v>17</v>
      </c>
      <c r="E4590" s="179">
        <v>43619</v>
      </c>
      <c r="F4590" s="34">
        <v>5258</v>
      </c>
      <c r="G4590" s="34">
        <v>8154</v>
      </c>
      <c r="H4590" s="34">
        <v>7510</v>
      </c>
      <c r="I4590" s="34"/>
      <c r="J4590" s="197"/>
      <c r="K4590" s="182"/>
      <c r="L4590" s="182"/>
      <c r="M4590" s="182"/>
      <c r="N4590" s="182"/>
    </row>
    <row r="4591" spans="1:14" ht="15.75" customHeight="1" x14ac:dyDescent="0.3">
      <c r="A4591" s="34">
        <v>4664</v>
      </c>
      <c r="B4591" s="34">
        <v>48</v>
      </c>
      <c r="C4591" s="34" t="s">
        <v>437</v>
      </c>
      <c r="D4591" s="34">
        <v>17</v>
      </c>
      <c r="E4591" s="179">
        <v>43619</v>
      </c>
      <c r="F4591" s="34">
        <v>5245</v>
      </c>
      <c r="G4591" s="34">
        <v>8334</v>
      </c>
      <c r="H4591" s="34">
        <v>7630</v>
      </c>
      <c r="I4591" s="34"/>
      <c r="J4591" s="197"/>
      <c r="K4591" s="182"/>
      <c r="L4591" s="182"/>
      <c r="M4591" s="182"/>
      <c r="N4591" s="182"/>
    </row>
    <row r="4592" spans="1:14" ht="15.75" customHeight="1" x14ac:dyDescent="0.3">
      <c r="A4592" s="34">
        <v>4665</v>
      </c>
      <c r="B4592" s="34">
        <v>49</v>
      </c>
      <c r="C4592" s="34" t="s">
        <v>438</v>
      </c>
      <c r="D4592" s="34">
        <v>17</v>
      </c>
      <c r="E4592" s="179">
        <v>43619</v>
      </c>
      <c r="F4592" s="34">
        <v>5203</v>
      </c>
      <c r="G4592" s="34">
        <v>8019</v>
      </c>
      <c r="H4592" s="34">
        <v>7361</v>
      </c>
      <c r="I4592" s="34"/>
      <c r="J4592" s="197"/>
      <c r="K4592" s="182"/>
      <c r="L4592" s="182"/>
      <c r="M4592" s="182"/>
      <c r="N4592" s="182"/>
    </row>
    <row r="4593" spans="1:14" ht="15.75" customHeight="1" x14ac:dyDescent="0.3">
      <c r="A4593" s="34">
        <v>4666</v>
      </c>
      <c r="B4593" s="34">
        <v>50</v>
      </c>
      <c r="C4593" s="34" t="s">
        <v>438</v>
      </c>
      <c r="D4593" s="34">
        <v>17</v>
      </c>
      <c r="E4593" s="179">
        <v>43619</v>
      </c>
      <c r="F4593" s="34">
        <v>5251</v>
      </c>
      <c r="G4593" s="34">
        <v>7951</v>
      </c>
      <c r="H4593" s="34">
        <v>7322</v>
      </c>
      <c r="I4593" s="34"/>
      <c r="J4593" s="197"/>
      <c r="K4593" s="182"/>
      <c r="L4593" s="182"/>
      <c r="M4593" s="182"/>
      <c r="N4593" s="182"/>
    </row>
    <row r="4594" spans="1:14" ht="15.75" customHeight="1" x14ac:dyDescent="0.3">
      <c r="A4594" s="34">
        <v>4667</v>
      </c>
      <c r="B4594" s="34">
        <v>51</v>
      </c>
      <c r="C4594" s="34" t="s">
        <v>441</v>
      </c>
      <c r="D4594" s="34">
        <v>17</v>
      </c>
      <c r="E4594" s="179">
        <v>43619</v>
      </c>
      <c r="F4594" s="34">
        <v>5234</v>
      </c>
      <c r="G4594" s="34">
        <v>8285</v>
      </c>
      <c r="H4594" s="34">
        <v>7777</v>
      </c>
      <c r="I4594" s="34"/>
      <c r="J4594" s="197"/>
      <c r="K4594" s="182"/>
      <c r="L4594" s="182"/>
      <c r="M4594" s="182"/>
      <c r="N4594" s="182"/>
    </row>
    <row r="4595" spans="1:14" ht="15.75" customHeight="1" x14ac:dyDescent="0.3">
      <c r="A4595" s="34">
        <v>4668</v>
      </c>
      <c r="B4595" s="34">
        <v>52</v>
      </c>
      <c r="C4595" s="34" t="s">
        <v>441</v>
      </c>
      <c r="D4595" s="34">
        <v>17</v>
      </c>
      <c r="E4595" s="179">
        <v>43619</v>
      </c>
      <c r="F4595" s="34">
        <v>5234</v>
      </c>
      <c r="G4595" s="34">
        <v>8114</v>
      </c>
      <c r="H4595" s="34">
        <v>7637</v>
      </c>
      <c r="I4595" s="34"/>
      <c r="J4595" s="197"/>
      <c r="K4595" s="182"/>
      <c r="L4595" s="182"/>
      <c r="M4595" s="182"/>
      <c r="N4595" s="182"/>
    </row>
    <row r="4596" spans="1:14" ht="15.75" customHeight="1" x14ac:dyDescent="0.3">
      <c r="A4596" s="34">
        <v>4669</v>
      </c>
      <c r="B4596" s="34">
        <v>53</v>
      </c>
      <c r="C4596" s="34" t="s">
        <v>442</v>
      </c>
      <c r="D4596" s="34">
        <v>17</v>
      </c>
      <c r="E4596" s="179">
        <v>43619</v>
      </c>
      <c r="F4596" s="34">
        <v>5232</v>
      </c>
      <c r="G4596" s="34">
        <v>6986</v>
      </c>
      <c r="H4596" s="34">
        <v>6673</v>
      </c>
      <c r="I4596" s="34"/>
      <c r="J4596" s="197"/>
      <c r="K4596" s="182"/>
      <c r="L4596" s="182"/>
      <c r="M4596" s="182"/>
      <c r="N4596" s="182"/>
    </row>
    <row r="4597" spans="1:14" ht="15.75" customHeight="1" x14ac:dyDescent="0.3">
      <c r="A4597" s="34">
        <v>4670</v>
      </c>
      <c r="B4597" s="34">
        <v>54</v>
      </c>
      <c r="C4597" s="34" t="s">
        <v>442</v>
      </c>
      <c r="D4597" s="34">
        <v>17</v>
      </c>
      <c r="E4597" s="179">
        <v>43619</v>
      </c>
      <c r="F4597" s="34">
        <v>5271</v>
      </c>
      <c r="G4597" s="34">
        <v>6852</v>
      </c>
      <c r="H4597" s="34">
        <v>6555</v>
      </c>
      <c r="I4597" s="34"/>
      <c r="J4597" s="197"/>
      <c r="K4597" s="182"/>
      <c r="L4597" s="182"/>
      <c r="M4597" s="182"/>
      <c r="N4597" s="182"/>
    </row>
    <row r="4598" spans="1:14" ht="15.75" customHeight="1" x14ac:dyDescent="0.3">
      <c r="A4598" s="34">
        <v>4671</v>
      </c>
      <c r="B4598" s="34">
        <v>55</v>
      </c>
      <c r="C4598" s="34" t="s">
        <v>444</v>
      </c>
      <c r="D4598" s="34">
        <v>17</v>
      </c>
      <c r="E4598" s="179">
        <v>43619</v>
      </c>
      <c r="F4598" s="34">
        <v>5269</v>
      </c>
      <c r="G4598" s="34">
        <v>7896</v>
      </c>
      <c r="H4598" s="34">
        <v>7397</v>
      </c>
      <c r="I4598" s="34"/>
      <c r="J4598" s="197"/>
      <c r="K4598" s="182"/>
      <c r="L4598" s="182"/>
      <c r="M4598" s="182"/>
      <c r="N4598" s="182"/>
    </row>
    <row r="4599" spans="1:14" ht="15.75" customHeight="1" x14ac:dyDescent="0.3">
      <c r="A4599" s="34">
        <v>4672</v>
      </c>
      <c r="B4599" s="34">
        <v>56</v>
      </c>
      <c r="C4599" s="34" t="s">
        <v>444</v>
      </c>
      <c r="D4599" s="34">
        <v>17</v>
      </c>
      <c r="E4599" s="179">
        <v>43619</v>
      </c>
      <c r="F4599" s="34">
        <v>5254</v>
      </c>
      <c r="G4599" s="34">
        <v>7937</v>
      </c>
      <c r="H4599" s="34">
        <v>7427</v>
      </c>
      <c r="I4599" s="34"/>
      <c r="J4599" s="197"/>
      <c r="K4599" s="182"/>
      <c r="L4599" s="182"/>
      <c r="M4599" s="182"/>
      <c r="N4599" s="182"/>
    </row>
    <row r="4600" spans="1:14" ht="15.75" customHeight="1" x14ac:dyDescent="0.3">
      <c r="A4600" s="34">
        <v>4673</v>
      </c>
      <c r="B4600" s="34">
        <v>57</v>
      </c>
      <c r="C4600" s="34" t="s">
        <v>446</v>
      </c>
      <c r="D4600" s="34">
        <v>17</v>
      </c>
      <c r="E4600" s="179">
        <v>43619</v>
      </c>
      <c r="F4600" s="34">
        <v>5257</v>
      </c>
      <c r="G4600" s="34">
        <v>7761</v>
      </c>
      <c r="H4600" s="34">
        <v>7308</v>
      </c>
      <c r="I4600" s="34"/>
      <c r="J4600" s="197"/>
      <c r="K4600" s="182"/>
      <c r="L4600" s="182"/>
      <c r="M4600" s="182"/>
      <c r="N4600" s="182"/>
    </row>
    <row r="4601" spans="1:14" ht="15.75" customHeight="1" x14ac:dyDescent="0.3">
      <c r="A4601" s="34">
        <v>4674</v>
      </c>
      <c r="B4601" s="34">
        <v>58</v>
      </c>
      <c r="C4601" s="34" t="s">
        <v>446</v>
      </c>
      <c r="D4601" s="34">
        <v>17</v>
      </c>
      <c r="E4601" s="179">
        <v>43619</v>
      </c>
      <c r="F4601" s="34">
        <v>5320</v>
      </c>
      <c r="G4601" s="34">
        <v>8264</v>
      </c>
      <c r="H4601" s="34">
        <v>7617</v>
      </c>
      <c r="I4601" s="34"/>
      <c r="J4601" s="197"/>
      <c r="K4601" s="182"/>
      <c r="L4601" s="182"/>
      <c r="M4601" s="182"/>
      <c r="N4601" s="182"/>
    </row>
    <row r="4602" spans="1:14" ht="15.75" customHeight="1" x14ac:dyDescent="0.3">
      <c r="A4602" s="34">
        <v>4675</v>
      </c>
      <c r="B4602" s="34">
        <v>59</v>
      </c>
      <c r="C4602" s="34" t="s">
        <v>447</v>
      </c>
      <c r="D4602" s="34">
        <v>17</v>
      </c>
      <c r="E4602" s="179">
        <v>43619</v>
      </c>
      <c r="F4602" s="34">
        <v>5278</v>
      </c>
      <c r="G4602" s="34">
        <v>8204</v>
      </c>
      <c r="H4602" s="34">
        <v>7466</v>
      </c>
      <c r="I4602" s="34"/>
      <c r="J4602" s="197"/>
      <c r="K4602" s="182"/>
      <c r="L4602" s="182"/>
      <c r="M4602" s="182"/>
      <c r="N4602" s="182"/>
    </row>
    <row r="4603" spans="1:14" ht="15.75" customHeight="1" x14ac:dyDescent="0.3">
      <c r="A4603" s="34">
        <v>4676</v>
      </c>
      <c r="B4603" s="34">
        <v>60</v>
      </c>
      <c r="C4603" s="34" t="s">
        <v>447</v>
      </c>
      <c r="D4603" s="34">
        <v>17</v>
      </c>
      <c r="E4603" s="179">
        <v>43619</v>
      </c>
      <c r="F4603" s="34">
        <v>5220</v>
      </c>
      <c r="G4603" s="34">
        <v>8158</v>
      </c>
      <c r="H4603" s="34">
        <v>7403</v>
      </c>
      <c r="I4603" s="34"/>
      <c r="J4603" s="197"/>
      <c r="K4603" s="182"/>
      <c r="L4603" s="182"/>
      <c r="M4603" s="182"/>
      <c r="N4603" s="182"/>
    </row>
    <row r="4604" spans="1:14" ht="15.75" customHeight="1" x14ac:dyDescent="0.3">
      <c r="A4604" s="34">
        <v>4677</v>
      </c>
      <c r="B4604" s="34">
        <v>61</v>
      </c>
      <c r="C4604" s="34" t="s">
        <v>448</v>
      </c>
      <c r="D4604" s="34">
        <v>17</v>
      </c>
      <c r="E4604" s="179">
        <v>43619</v>
      </c>
      <c r="F4604" s="34">
        <v>5212</v>
      </c>
      <c r="G4604" s="34">
        <v>8464</v>
      </c>
      <c r="H4604" s="34">
        <v>7851</v>
      </c>
      <c r="I4604" s="34"/>
      <c r="J4604" s="197"/>
      <c r="K4604" s="182"/>
      <c r="L4604" s="182"/>
      <c r="M4604" s="182"/>
      <c r="N4604" s="182"/>
    </row>
    <row r="4605" spans="1:14" ht="15.75" customHeight="1" x14ac:dyDescent="0.3">
      <c r="A4605" s="34">
        <v>4678</v>
      </c>
      <c r="B4605" s="34">
        <v>62</v>
      </c>
      <c r="C4605" s="34" t="s">
        <v>448</v>
      </c>
      <c r="D4605" s="34">
        <v>17</v>
      </c>
      <c r="E4605" s="179">
        <v>43619</v>
      </c>
      <c r="F4605" s="34">
        <v>5209</v>
      </c>
      <c r="G4605" s="34">
        <v>8399</v>
      </c>
      <c r="H4605" s="34">
        <v>7796</v>
      </c>
      <c r="I4605" s="34"/>
      <c r="J4605" s="197"/>
      <c r="K4605" s="182"/>
      <c r="L4605" s="182"/>
      <c r="M4605" s="182"/>
      <c r="N4605" s="182"/>
    </row>
    <row r="4606" spans="1:14" ht="15.75" customHeight="1" x14ac:dyDescent="0.3">
      <c r="A4606" s="34">
        <v>4679</v>
      </c>
      <c r="B4606" s="34">
        <v>63</v>
      </c>
      <c r="C4606" s="34" t="s">
        <v>449</v>
      </c>
      <c r="D4606" s="34">
        <v>17</v>
      </c>
      <c r="E4606" s="179">
        <v>43619</v>
      </c>
      <c r="F4606" s="34">
        <v>5214</v>
      </c>
      <c r="G4606" s="34">
        <v>7755</v>
      </c>
      <c r="H4606" s="34">
        <v>7261</v>
      </c>
      <c r="I4606" s="34"/>
      <c r="J4606" s="197"/>
      <c r="K4606" s="182"/>
      <c r="L4606" s="182"/>
      <c r="M4606" s="182"/>
      <c r="N4606" s="182"/>
    </row>
    <row r="4607" spans="1:14" ht="15.75" customHeight="1" x14ac:dyDescent="0.3">
      <c r="A4607" s="34">
        <v>4680</v>
      </c>
      <c r="B4607" s="34">
        <v>64</v>
      </c>
      <c r="C4607" s="34" t="s">
        <v>449</v>
      </c>
      <c r="D4607" s="34">
        <v>17</v>
      </c>
      <c r="E4607" s="179">
        <v>43619</v>
      </c>
      <c r="F4607" s="34">
        <v>5232</v>
      </c>
      <c r="G4607" s="34">
        <v>7691</v>
      </c>
      <c r="H4607" s="34">
        <v>7215</v>
      </c>
      <c r="I4607" s="34"/>
      <c r="J4607" s="197"/>
      <c r="K4607" s="182"/>
      <c r="L4607" s="182"/>
      <c r="M4607" s="182"/>
      <c r="N4607" s="182"/>
    </row>
    <row r="4608" spans="1:14" ht="15.75" customHeight="1" x14ac:dyDescent="0.3">
      <c r="A4608" s="34">
        <v>4681</v>
      </c>
      <c r="B4608" s="34">
        <v>65</v>
      </c>
      <c r="C4608" s="34" t="s">
        <v>450</v>
      </c>
      <c r="D4608" s="34">
        <v>17</v>
      </c>
      <c r="E4608" s="179">
        <v>43619</v>
      </c>
      <c r="F4608" s="34">
        <v>5215</v>
      </c>
      <c r="G4608" s="34">
        <v>8807</v>
      </c>
      <c r="H4608" s="34">
        <v>7948</v>
      </c>
      <c r="I4608" s="34"/>
      <c r="J4608" s="197"/>
      <c r="K4608" s="182"/>
      <c r="L4608" s="182"/>
      <c r="M4608" s="182"/>
      <c r="N4608" s="182"/>
    </row>
    <row r="4609" spans="1:14" ht="15.75" customHeight="1" x14ac:dyDescent="0.3">
      <c r="A4609" s="34">
        <v>4682</v>
      </c>
      <c r="B4609" s="34">
        <v>66</v>
      </c>
      <c r="C4609" s="34" t="s">
        <v>450</v>
      </c>
      <c r="D4609" s="34">
        <v>17</v>
      </c>
      <c r="E4609" s="179">
        <v>43619</v>
      </c>
      <c r="F4609" s="34">
        <v>5279</v>
      </c>
      <c r="G4609" s="34">
        <v>8820</v>
      </c>
      <c r="H4609" s="34">
        <v>7937</v>
      </c>
      <c r="I4609" s="34"/>
      <c r="J4609" s="197"/>
      <c r="K4609" s="182"/>
      <c r="L4609" s="182"/>
      <c r="M4609" s="182"/>
      <c r="N4609" s="182"/>
    </row>
    <row r="4610" spans="1:14" ht="15.75" customHeight="1" x14ac:dyDescent="0.3">
      <c r="A4610" s="34">
        <v>4683</v>
      </c>
      <c r="B4610" s="34">
        <v>67</v>
      </c>
      <c r="C4610" s="34" t="s">
        <v>451</v>
      </c>
      <c r="D4610" s="34">
        <v>17</v>
      </c>
      <c r="E4610" s="179">
        <v>43619</v>
      </c>
      <c r="F4610" s="34">
        <v>5217</v>
      </c>
      <c r="G4610" s="34">
        <v>7540</v>
      </c>
      <c r="H4610" s="34">
        <v>7172</v>
      </c>
      <c r="I4610" s="34"/>
      <c r="J4610" s="197"/>
      <c r="K4610" s="182"/>
      <c r="L4610" s="182"/>
      <c r="M4610" s="182"/>
      <c r="N4610" s="182"/>
    </row>
    <row r="4611" spans="1:14" ht="15.75" customHeight="1" x14ac:dyDescent="0.3">
      <c r="A4611" s="34">
        <v>4684</v>
      </c>
      <c r="B4611" s="34">
        <v>68</v>
      </c>
      <c r="C4611" s="34" t="s">
        <v>451</v>
      </c>
      <c r="D4611" s="34">
        <v>17</v>
      </c>
      <c r="E4611" s="179">
        <v>43619</v>
      </c>
      <c r="F4611" s="34">
        <v>5288</v>
      </c>
      <c r="G4611" s="34">
        <v>7289</v>
      </c>
      <c r="H4611" s="34">
        <v>6957</v>
      </c>
      <c r="I4611" s="34"/>
      <c r="J4611" s="197"/>
      <c r="K4611" s="182"/>
      <c r="L4611" s="182"/>
      <c r="M4611" s="182"/>
      <c r="N4611" s="182"/>
    </row>
    <row r="4612" spans="1:14" ht="15.75" customHeight="1" x14ac:dyDescent="0.3">
      <c r="A4612" s="34">
        <v>4685</v>
      </c>
      <c r="B4612" s="34">
        <v>69</v>
      </c>
      <c r="C4612" s="34" t="s">
        <v>453</v>
      </c>
      <c r="D4612" s="34">
        <v>17</v>
      </c>
      <c r="E4612" s="179">
        <v>43619</v>
      </c>
      <c r="F4612" s="34">
        <v>5248</v>
      </c>
      <c r="G4612" s="34">
        <v>7843</v>
      </c>
      <c r="H4612" s="34">
        <v>7382</v>
      </c>
      <c r="I4612" s="34"/>
      <c r="J4612" s="197"/>
      <c r="K4612" s="182"/>
      <c r="L4612" s="182"/>
      <c r="M4612" s="182"/>
      <c r="N4612" s="182"/>
    </row>
    <row r="4613" spans="1:14" ht="15.75" customHeight="1" x14ac:dyDescent="0.3">
      <c r="A4613" s="34">
        <v>4686</v>
      </c>
      <c r="B4613" s="34">
        <v>70</v>
      </c>
      <c r="C4613" s="34" t="s">
        <v>453</v>
      </c>
      <c r="D4613" s="34">
        <v>17</v>
      </c>
      <c r="E4613" s="179">
        <v>43619</v>
      </c>
      <c r="F4613" s="34">
        <v>5266</v>
      </c>
      <c r="G4613" s="34">
        <v>8010</v>
      </c>
      <c r="H4613" s="34">
        <v>7527</v>
      </c>
      <c r="I4613" s="34"/>
      <c r="J4613" s="197"/>
      <c r="K4613" s="182"/>
      <c r="L4613" s="182"/>
      <c r="M4613" s="182"/>
      <c r="N4613" s="182"/>
    </row>
    <row r="4614" spans="1:14" ht="15.75" customHeight="1" x14ac:dyDescent="0.3">
      <c r="A4614" s="34">
        <v>4687</v>
      </c>
      <c r="B4614" s="34">
        <v>71</v>
      </c>
      <c r="C4614" s="34" t="s">
        <v>454</v>
      </c>
      <c r="D4614" s="34">
        <v>17</v>
      </c>
      <c r="E4614" s="179">
        <v>43619</v>
      </c>
      <c r="F4614" s="34">
        <v>5256</v>
      </c>
      <c r="G4614" s="34">
        <v>8746</v>
      </c>
      <c r="H4614" s="34">
        <v>7986</v>
      </c>
      <c r="I4614" s="34"/>
      <c r="J4614" s="197"/>
      <c r="K4614" s="182"/>
      <c r="L4614" s="182"/>
      <c r="M4614" s="182"/>
      <c r="N4614" s="182"/>
    </row>
    <row r="4615" spans="1:14" ht="15.75" customHeight="1" x14ac:dyDescent="0.3">
      <c r="A4615" s="34">
        <v>4688</v>
      </c>
      <c r="B4615" s="34">
        <v>72</v>
      </c>
      <c r="C4615" s="34" t="s">
        <v>454</v>
      </c>
      <c r="D4615" s="34">
        <v>17</v>
      </c>
      <c r="E4615" s="179">
        <v>43619</v>
      </c>
      <c r="F4615" s="34">
        <v>5223</v>
      </c>
      <c r="G4615" s="34">
        <v>8626</v>
      </c>
      <c r="H4615" s="34">
        <v>7931</v>
      </c>
      <c r="I4615" s="34"/>
      <c r="J4615" s="197"/>
      <c r="K4615" s="182"/>
      <c r="L4615" s="182"/>
      <c r="M4615" s="182"/>
      <c r="N4615" s="182"/>
    </row>
    <row r="4616" spans="1:14" ht="15.75" customHeight="1" x14ac:dyDescent="0.3">
      <c r="A4616" s="34">
        <v>4689</v>
      </c>
      <c r="B4616" s="34">
        <v>73</v>
      </c>
      <c r="C4616" s="34" t="s">
        <v>459</v>
      </c>
      <c r="D4616" s="34">
        <v>17</v>
      </c>
      <c r="E4616" s="179">
        <v>43619</v>
      </c>
      <c r="F4616" s="34">
        <v>5203</v>
      </c>
      <c r="G4616" s="34">
        <v>8290</v>
      </c>
      <c r="H4616" s="34">
        <v>7697</v>
      </c>
      <c r="I4616" s="34"/>
      <c r="J4616" s="197"/>
      <c r="K4616" s="182"/>
      <c r="L4616" s="182"/>
      <c r="M4616" s="182"/>
      <c r="N4616" s="182"/>
    </row>
    <row r="4617" spans="1:14" ht="15.75" customHeight="1" x14ac:dyDescent="0.3">
      <c r="A4617" s="34">
        <v>4690</v>
      </c>
      <c r="B4617" s="34">
        <v>74</v>
      </c>
      <c r="C4617" s="34" t="s">
        <v>459</v>
      </c>
      <c r="D4617" s="34">
        <v>17</v>
      </c>
      <c r="E4617" s="179">
        <v>43619</v>
      </c>
      <c r="F4617" s="34">
        <v>5309</v>
      </c>
      <c r="G4617" s="34">
        <v>8250</v>
      </c>
      <c r="H4617" s="34">
        <v>7680</v>
      </c>
      <c r="I4617" s="34"/>
      <c r="J4617" s="197"/>
      <c r="K4617" s="182"/>
      <c r="L4617" s="182"/>
      <c r="M4617" s="182"/>
      <c r="N4617" s="182"/>
    </row>
    <row r="4618" spans="1:14" ht="15.75" customHeight="1" x14ac:dyDescent="0.3">
      <c r="A4618" s="34">
        <v>4691</v>
      </c>
      <c r="B4618" s="34">
        <v>75</v>
      </c>
      <c r="C4618" s="34" t="s">
        <v>464</v>
      </c>
      <c r="D4618" s="34">
        <v>17</v>
      </c>
      <c r="E4618" s="179">
        <v>43619</v>
      </c>
      <c r="F4618" s="34">
        <v>5226</v>
      </c>
      <c r="G4618" s="34">
        <v>7894</v>
      </c>
      <c r="H4618" s="34">
        <v>7342</v>
      </c>
      <c r="I4618" s="34"/>
      <c r="J4618" s="197"/>
      <c r="K4618" s="182"/>
      <c r="L4618" s="182"/>
      <c r="M4618" s="182"/>
      <c r="N4618" s="182"/>
    </row>
    <row r="4619" spans="1:14" ht="15.75" customHeight="1" x14ac:dyDescent="0.3">
      <c r="A4619" s="34">
        <v>4692</v>
      </c>
      <c r="B4619" s="34">
        <v>76</v>
      </c>
      <c r="C4619" s="34" t="s">
        <v>464</v>
      </c>
      <c r="D4619" s="34">
        <v>17</v>
      </c>
      <c r="E4619" s="179">
        <v>43619</v>
      </c>
      <c r="F4619" s="34">
        <v>5239</v>
      </c>
      <c r="G4619" s="34">
        <v>8223</v>
      </c>
      <c r="H4619" s="34">
        <v>7621</v>
      </c>
      <c r="I4619" s="34"/>
      <c r="J4619" s="197"/>
      <c r="K4619" s="182"/>
      <c r="L4619" s="182"/>
      <c r="M4619" s="182"/>
      <c r="N4619" s="182"/>
    </row>
    <row r="4620" spans="1:14" ht="15.75" customHeight="1" x14ac:dyDescent="0.3">
      <c r="A4620" s="34">
        <v>4693</v>
      </c>
      <c r="B4620" s="34">
        <v>77</v>
      </c>
      <c r="C4620" s="34" t="s">
        <v>466</v>
      </c>
      <c r="D4620" s="34">
        <v>17</v>
      </c>
      <c r="E4620" s="179">
        <v>43619</v>
      </c>
      <c r="F4620" s="34">
        <v>5212</v>
      </c>
      <c r="G4620" s="34">
        <v>8951</v>
      </c>
      <c r="H4620" s="34">
        <v>8078</v>
      </c>
      <c r="I4620" s="34"/>
      <c r="J4620" s="197"/>
      <c r="K4620" s="182"/>
      <c r="L4620" s="182"/>
      <c r="M4620" s="182"/>
      <c r="N4620" s="182"/>
    </row>
    <row r="4621" spans="1:14" ht="15.75" customHeight="1" x14ac:dyDescent="0.3">
      <c r="A4621" s="34">
        <v>4694</v>
      </c>
      <c r="B4621" s="34">
        <v>78</v>
      </c>
      <c r="C4621" s="34" t="s">
        <v>466</v>
      </c>
      <c r="D4621" s="34">
        <v>17</v>
      </c>
      <c r="E4621" s="179">
        <v>43619</v>
      </c>
      <c r="F4621" s="34">
        <v>5245</v>
      </c>
      <c r="G4621" s="34">
        <v>8574</v>
      </c>
      <c r="H4621" s="34">
        <v>7771</v>
      </c>
      <c r="I4621" s="34"/>
      <c r="J4621" s="197"/>
      <c r="K4621" s="182"/>
      <c r="L4621" s="182"/>
      <c r="M4621" s="182"/>
      <c r="N4621" s="182"/>
    </row>
    <row r="4622" spans="1:14" ht="15.75" customHeight="1" x14ac:dyDescent="0.3">
      <c r="A4622" s="34">
        <v>4695</v>
      </c>
      <c r="B4622" s="34">
        <v>79</v>
      </c>
      <c r="C4622" s="34" t="s">
        <v>467</v>
      </c>
      <c r="D4622" s="34">
        <v>17</v>
      </c>
      <c r="E4622" s="179">
        <v>43619</v>
      </c>
      <c r="F4622" s="34">
        <v>5242</v>
      </c>
      <c r="G4622" s="34">
        <v>7423</v>
      </c>
      <c r="H4622" s="34">
        <v>6899</v>
      </c>
      <c r="I4622" s="34"/>
      <c r="J4622" s="197"/>
      <c r="K4622" s="182"/>
      <c r="L4622" s="182"/>
      <c r="M4622" s="182"/>
      <c r="N4622" s="182"/>
    </row>
    <row r="4623" spans="1:14" ht="15.75" customHeight="1" x14ac:dyDescent="0.3">
      <c r="A4623" s="34">
        <v>4696</v>
      </c>
      <c r="B4623" s="34">
        <v>80</v>
      </c>
      <c r="C4623" s="34" t="s">
        <v>467</v>
      </c>
      <c r="D4623" s="34">
        <v>17</v>
      </c>
      <c r="E4623" s="179">
        <v>43619</v>
      </c>
      <c r="F4623" s="34">
        <v>5245</v>
      </c>
      <c r="G4623" s="34">
        <v>7556</v>
      </c>
      <c r="H4623" s="34">
        <v>6979</v>
      </c>
      <c r="I4623" s="34"/>
      <c r="J4623" s="197"/>
      <c r="K4623" s="182"/>
      <c r="L4623" s="182"/>
      <c r="M4623" s="182"/>
      <c r="N4623" s="182"/>
    </row>
    <row r="4624" spans="1:14" ht="15.75" customHeight="1" x14ac:dyDescent="0.3">
      <c r="A4624" s="34">
        <v>4697</v>
      </c>
      <c r="B4624" s="34">
        <v>81</v>
      </c>
      <c r="C4624" s="34" t="s">
        <v>470</v>
      </c>
      <c r="D4624" s="34">
        <v>17</v>
      </c>
      <c r="E4624" s="179">
        <v>43619</v>
      </c>
      <c r="F4624" s="34">
        <v>5180</v>
      </c>
      <c r="G4624" s="34">
        <v>8663</v>
      </c>
      <c r="H4624" s="34">
        <v>7814</v>
      </c>
      <c r="I4624" s="34"/>
      <c r="J4624" s="197"/>
      <c r="K4624" s="182"/>
      <c r="L4624" s="182"/>
      <c r="M4624" s="182"/>
      <c r="N4624" s="182"/>
    </row>
    <row r="4625" spans="1:14" ht="15.75" customHeight="1" x14ac:dyDescent="0.3">
      <c r="A4625" s="34">
        <v>4698</v>
      </c>
      <c r="B4625" s="34">
        <v>82</v>
      </c>
      <c r="C4625" s="34" t="s">
        <v>470</v>
      </c>
      <c r="D4625" s="34">
        <v>17</v>
      </c>
      <c r="E4625" s="179">
        <v>43619</v>
      </c>
      <c r="F4625" s="34">
        <v>5194</v>
      </c>
      <c r="G4625" s="34">
        <v>7942</v>
      </c>
      <c r="H4625" s="34">
        <v>7241</v>
      </c>
      <c r="I4625" s="34"/>
      <c r="J4625" s="197"/>
      <c r="K4625" s="182"/>
      <c r="L4625" s="182"/>
      <c r="M4625" s="182"/>
      <c r="N4625" s="182"/>
    </row>
    <row r="4626" spans="1:14" ht="15.75" customHeight="1" x14ac:dyDescent="0.3">
      <c r="A4626" s="34">
        <v>4699</v>
      </c>
      <c r="B4626" s="34">
        <v>83</v>
      </c>
      <c r="C4626" s="34" t="s">
        <v>471</v>
      </c>
      <c r="D4626" s="34">
        <v>17</v>
      </c>
      <c r="E4626" s="179">
        <v>43619</v>
      </c>
      <c r="F4626" s="34">
        <v>5294</v>
      </c>
      <c r="G4626" s="34">
        <v>7775</v>
      </c>
      <c r="H4626" s="34">
        <v>7286</v>
      </c>
      <c r="I4626" s="34"/>
      <c r="J4626" s="197"/>
      <c r="K4626" s="182"/>
      <c r="L4626" s="182"/>
      <c r="M4626" s="182"/>
      <c r="N4626" s="182"/>
    </row>
    <row r="4627" spans="1:14" ht="15.75" customHeight="1" x14ac:dyDescent="0.3">
      <c r="A4627" s="34">
        <v>4700</v>
      </c>
      <c r="B4627" s="34">
        <v>84</v>
      </c>
      <c r="C4627" s="34" t="s">
        <v>471</v>
      </c>
      <c r="D4627" s="34">
        <v>17</v>
      </c>
      <c r="E4627" s="179">
        <v>43619</v>
      </c>
      <c r="F4627" s="34">
        <v>5375</v>
      </c>
      <c r="G4627" s="34">
        <v>7741</v>
      </c>
      <c r="H4627" s="34">
        <v>7292</v>
      </c>
      <c r="I4627" s="34"/>
      <c r="J4627" s="197"/>
      <c r="K4627" s="182"/>
      <c r="L4627" s="182"/>
      <c r="M4627" s="182"/>
      <c r="N4627" s="182"/>
    </row>
    <row r="4628" spans="1:14" ht="15.75" customHeight="1" x14ac:dyDescent="0.3">
      <c r="A4628" s="34">
        <v>4701</v>
      </c>
      <c r="B4628" s="34">
        <v>85</v>
      </c>
      <c r="C4628" s="34" t="s">
        <v>472</v>
      </c>
      <c r="D4628" s="34">
        <v>17</v>
      </c>
      <c r="E4628" s="179">
        <v>43619</v>
      </c>
      <c r="F4628" s="34">
        <v>5253</v>
      </c>
      <c r="G4628" s="34">
        <v>7165</v>
      </c>
      <c r="H4628" s="34">
        <v>6819</v>
      </c>
      <c r="I4628" s="34"/>
      <c r="J4628" s="197"/>
      <c r="K4628" s="182"/>
      <c r="L4628" s="182"/>
      <c r="M4628" s="182"/>
      <c r="N4628" s="182"/>
    </row>
    <row r="4629" spans="1:14" ht="15.75" customHeight="1" x14ac:dyDescent="0.3">
      <c r="A4629" s="34">
        <v>4702</v>
      </c>
      <c r="B4629" s="34">
        <v>86</v>
      </c>
      <c r="C4629" s="34" t="s">
        <v>472</v>
      </c>
      <c r="D4629" s="34">
        <v>17</v>
      </c>
      <c r="E4629" s="179">
        <v>43619</v>
      </c>
      <c r="F4629" s="34">
        <v>5281</v>
      </c>
      <c r="G4629" s="34">
        <v>7175</v>
      </c>
      <c r="H4629" s="34">
        <v>6824</v>
      </c>
      <c r="I4629" s="34"/>
      <c r="J4629" s="197"/>
      <c r="K4629" s="182"/>
      <c r="L4629" s="182"/>
      <c r="M4629" s="182"/>
      <c r="N4629" s="182"/>
    </row>
    <row r="4630" spans="1:14" ht="15.75" customHeight="1" x14ac:dyDescent="0.3">
      <c r="A4630" s="34">
        <v>4703</v>
      </c>
      <c r="B4630" s="34">
        <v>87</v>
      </c>
      <c r="C4630" s="34" t="s">
        <v>477</v>
      </c>
      <c r="D4630" s="34">
        <v>17</v>
      </c>
      <c r="E4630" s="179">
        <v>43619</v>
      </c>
      <c r="F4630" s="34">
        <v>5250</v>
      </c>
      <c r="G4630" s="34">
        <v>7054</v>
      </c>
      <c r="H4630" s="34">
        <v>6717</v>
      </c>
      <c r="I4630" s="34"/>
      <c r="J4630" s="197"/>
      <c r="K4630" s="182"/>
      <c r="L4630" s="182"/>
      <c r="M4630" s="182"/>
      <c r="N4630" s="182"/>
    </row>
    <row r="4631" spans="1:14" ht="15.75" customHeight="1" x14ac:dyDescent="0.3">
      <c r="A4631" s="34">
        <v>4704</v>
      </c>
      <c r="B4631" s="34">
        <v>88</v>
      </c>
      <c r="C4631" s="34" t="s">
        <v>477</v>
      </c>
      <c r="D4631" s="34">
        <v>17</v>
      </c>
      <c r="E4631" s="179">
        <v>43619</v>
      </c>
      <c r="F4631" s="34">
        <v>5241</v>
      </c>
      <c r="G4631" s="34">
        <v>6877</v>
      </c>
      <c r="H4631" s="34">
        <v>6578</v>
      </c>
      <c r="I4631" s="34"/>
      <c r="J4631" s="197"/>
      <c r="K4631" s="182"/>
      <c r="L4631" s="182"/>
      <c r="M4631" s="182"/>
      <c r="N4631" s="182"/>
    </row>
    <row r="4632" spans="1:14" ht="15.75" customHeight="1" x14ac:dyDescent="0.3">
      <c r="A4632" s="34">
        <v>4705</v>
      </c>
      <c r="B4632" s="34">
        <v>89</v>
      </c>
      <c r="C4632" s="34" t="s">
        <v>478</v>
      </c>
      <c r="D4632" s="34">
        <v>17</v>
      </c>
      <c r="E4632" s="179">
        <v>43619</v>
      </c>
      <c r="F4632" s="34">
        <v>5188</v>
      </c>
      <c r="G4632" s="34">
        <v>7447</v>
      </c>
      <c r="H4632" s="34">
        <v>7013</v>
      </c>
      <c r="I4632" s="34"/>
      <c r="J4632" s="197"/>
      <c r="K4632" s="182"/>
      <c r="L4632" s="182"/>
      <c r="M4632" s="182"/>
      <c r="N4632" s="182"/>
    </row>
    <row r="4633" spans="1:14" ht="15.75" customHeight="1" x14ac:dyDescent="0.3">
      <c r="A4633" s="34">
        <v>4706</v>
      </c>
      <c r="B4633" s="34">
        <v>90</v>
      </c>
      <c r="C4633" s="34" t="s">
        <v>478</v>
      </c>
      <c r="D4633" s="34">
        <v>17</v>
      </c>
      <c r="E4633" s="179">
        <v>43619</v>
      </c>
      <c r="F4633" s="34">
        <v>5202</v>
      </c>
      <c r="G4633" s="34">
        <v>7235</v>
      </c>
      <c r="H4633" s="34">
        <v>6850</v>
      </c>
      <c r="I4633" s="34"/>
      <c r="J4633" s="197"/>
      <c r="K4633" s="182"/>
      <c r="L4633" s="182"/>
      <c r="M4633" s="182"/>
      <c r="N4633" s="182"/>
    </row>
    <row r="4634" spans="1:14" ht="15.75" customHeight="1" x14ac:dyDescent="0.3">
      <c r="A4634" s="34">
        <v>4707</v>
      </c>
      <c r="B4634" s="34">
        <v>91</v>
      </c>
      <c r="C4634" s="34" t="s">
        <v>484</v>
      </c>
      <c r="D4634" s="34">
        <v>17</v>
      </c>
      <c r="E4634" s="179">
        <v>43619</v>
      </c>
      <c r="F4634" s="34">
        <v>5252</v>
      </c>
      <c r="G4634" s="34">
        <v>7161</v>
      </c>
      <c r="H4634" s="34">
        <v>6849</v>
      </c>
      <c r="I4634" s="34"/>
      <c r="J4634" s="197"/>
      <c r="K4634" s="182"/>
      <c r="L4634" s="182"/>
      <c r="M4634" s="182"/>
      <c r="N4634" s="182"/>
    </row>
    <row r="4635" spans="1:14" ht="15.75" customHeight="1" x14ac:dyDescent="0.3">
      <c r="A4635" s="34">
        <v>4708</v>
      </c>
      <c r="B4635" s="34">
        <v>92</v>
      </c>
      <c r="C4635" s="34" t="s">
        <v>484</v>
      </c>
      <c r="D4635" s="34">
        <v>17</v>
      </c>
      <c r="E4635" s="179">
        <v>43619</v>
      </c>
      <c r="F4635" s="34">
        <v>5241</v>
      </c>
      <c r="G4635" s="34">
        <v>7256</v>
      </c>
      <c r="H4635" s="34">
        <v>6928</v>
      </c>
      <c r="I4635" s="34"/>
      <c r="J4635" s="197"/>
      <c r="K4635" s="182"/>
      <c r="L4635" s="182"/>
      <c r="M4635" s="182"/>
      <c r="N4635" s="182"/>
    </row>
    <row r="4636" spans="1:14" ht="15.75" customHeight="1" x14ac:dyDescent="0.3">
      <c r="A4636" s="34">
        <v>4709</v>
      </c>
      <c r="B4636" s="34">
        <v>93</v>
      </c>
      <c r="C4636" s="34" t="s">
        <v>490</v>
      </c>
      <c r="D4636" s="34">
        <v>17</v>
      </c>
      <c r="E4636" s="179">
        <v>43619</v>
      </c>
      <c r="F4636" s="34">
        <v>5234</v>
      </c>
      <c r="G4636" s="34">
        <v>6224</v>
      </c>
      <c r="H4636" s="34">
        <v>6058</v>
      </c>
      <c r="I4636" s="34"/>
      <c r="J4636" s="197"/>
      <c r="K4636" s="182"/>
      <c r="L4636" s="182"/>
      <c r="M4636" s="182"/>
      <c r="N4636" s="182"/>
    </row>
    <row r="4637" spans="1:14" ht="15.75" customHeight="1" x14ac:dyDescent="0.3">
      <c r="A4637" s="34">
        <v>4710</v>
      </c>
      <c r="B4637" s="34">
        <v>94</v>
      </c>
      <c r="C4637" s="34" t="s">
        <v>490</v>
      </c>
      <c r="D4637" s="34">
        <v>17</v>
      </c>
      <c r="E4637" s="179">
        <v>43619</v>
      </c>
      <c r="F4637" s="34">
        <v>5218</v>
      </c>
      <c r="G4637" s="34">
        <v>6258</v>
      </c>
      <c r="H4637" s="34">
        <v>6089</v>
      </c>
      <c r="I4637" s="34"/>
      <c r="J4637" s="197"/>
      <c r="K4637" s="182"/>
      <c r="L4637" s="182"/>
      <c r="M4637" s="182"/>
      <c r="N4637" s="182"/>
    </row>
    <row r="4638" spans="1:14" ht="15.75" customHeight="1" x14ac:dyDescent="0.3">
      <c r="A4638" s="34">
        <v>4711</v>
      </c>
      <c r="B4638" s="34">
        <v>95</v>
      </c>
      <c r="C4638" s="34" t="s">
        <v>491</v>
      </c>
      <c r="D4638" s="34">
        <v>17</v>
      </c>
      <c r="E4638" s="179">
        <v>43619</v>
      </c>
      <c r="F4638" s="34">
        <v>5232</v>
      </c>
      <c r="G4638" s="34">
        <v>7674</v>
      </c>
      <c r="H4638" s="34">
        <v>7246</v>
      </c>
      <c r="I4638" s="34"/>
      <c r="J4638" s="197"/>
      <c r="K4638" s="182"/>
      <c r="L4638" s="182"/>
      <c r="M4638" s="182"/>
      <c r="N4638" s="182"/>
    </row>
    <row r="4639" spans="1:14" ht="15.75" customHeight="1" x14ac:dyDescent="0.3">
      <c r="A4639" s="34">
        <v>4712</v>
      </c>
      <c r="B4639" s="34">
        <v>96</v>
      </c>
      <c r="C4639" s="34" t="s">
        <v>491</v>
      </c>
      <c r="D4639" s="34">
        <v>17</v>
      </c>
      <c r="E4639" s="179">
        <v>43619</v>
      </c>
      <c r="F4639" s="34">
        <v>5242</v>
      </c>
      <c r="G4639" s="34">
        <v>7815</v>
      </c>
      <c r="H4639" s="34">
        <v>7396</v>
      </c>
      <c r="I4639" s="34"/>
      <c r="J4639" s="197"/>
      <c r="K4639" s="182"/>
      <c r="L4639" s="182"/>
      <c r="M4639" s="182"/>
      <c r="N4639" s="182"/>
    </row>
    <row r="4640" spans="1:14" ht="15.75" customHeight="1" x14ac:dyDescent="0.3">
      <c r="A4640" s="34">
        <v>4713</v>
      </c>
      <c r="B4640" s="34">
        <v>97</v>
      </c>
      <c r="C4640" s="34" t="s">
        <v>494</v>
      </c>
      <c r="D4640" s="34">
        <v>17</v>
      </c>
      <c r="E4640" s="179">
        <v>43619</v>
      </c>
      <c r="F4640" s="34">
        <v>5287</v>
      </c>
      <c r="G4640" s="34">
        <v>8097</v>
      </c>
      <c r="H4640" s="34">
        <v>7400</v>
      </c>
      <c r="I4640" s="34"/>
      <c r="J4640" s="197"/>
      <c r="K4640" s="182"/>
      <c r="L4640" s="182"/>
      <c r="M4640" s="182"/>
      <c r="N4640" s="182"/>
    </row>
    <row r="4641" spans="1:14" ht="15.75" customHeight="1" x14ac:dyDescent="0.3">
      <c r="A4641" s="34">
        <v>4714</v>
      </c>
      <c r="B4641" s="34">
        <v>98</v>
      </c>
      <c r="C4641" s="34" t="s">
        <v>494</v>
      </c>
      <c r="D4641" s="34">
        <v>17</v>
      </c>
      <c r="E4641" s="179">
        <v>43619</v>
      </c>
      <c r="F4641" s="34">
        <v>5252</v>
      </c>
      <c r="G4641" s="34">
        <v>7996</v>
      </c>
      <c r="H4641" s="34">
        <v>7325</v>
      </c>
      <c r="I4641" s="34"/>
      <c r="J4641" s="197"/>
      <c r="K4641" s="182"/>
      <c r="L4641" s="182"/>
      <c r="M4641" s="182"/>
      <c r="N4641" s="182"/>
    </row>
    <row r="4642" spans="1:14" ht="15.75" customHeight="1" x14ac:dyDescent="0.3">
      <c r="A4642" s="34">
        <v>4715</v>
      </c>
      <c r="B4642" s="34">
        <v>99</v>
      </c>
      <c r="C4642" s="34" t="s">
        <v>496</v>
      </c>
      <c r="D4642" s="34">
        <v>17</v>
      </c>
      <c r="E4642" s="179">
        <v>43619</v>
      </c>
      <c r="F4642" s="34">
        <v>5182</v>
      </c>
      <c r="G4642" s="34">
        <v>8254</v>
      </c>
      <c r="H4642" s="34">
        <v>7679</v>
      </c>
      <c r="I4642" s="34"/>
      <c r="J4642" s="197"/>
      <c r="K4642" s="182"/>
      <c r="L4642" s="182"/>
      <c r="M4642" s="182"/>
      <c r="N4642" s="182"/>
    </row>
    <row r="4643" spans="1:14" ht="15.75" customHeight="1" x14ac:dyDescent="0.3">
      <c r="A4643" s="34">
        <v>4716</v>
      </c>
      <c r="B4643" s="34">
        <v>100</v>
      </c>
      <c r="C4643" s="34" t="s">
        <v>496</v>
      </c>
      <c r="D4643" s="34">
        <v>17</v>
      </c>
      <c r="E4643" s="179">
        <v>43619</v>
      </c>
      <c r="F4643" s="34">
        <v>5209</v>
      </c>
      <c r="G4643" s="34">
        <v>8308</v>
      </c>
      <c r="H4643" s="34">
        <v>7731</v>
      </c>
      <c r="I4643" s="34"/>
      <c r="J4643" s="197"/>
      <c r="K4643" s="182"/>
      <c r="L4643" s="182"/>
      <c r="M4643" s="182"/>
      <c r="N4643" s="182"/>
    </row>
    <row r="4644" spans="1:14" ht="15.75" customHeight="1" x14ac:dyDescent="0.3">
      <c r="A4644" s="34">
        <v>4717</v>
      </c>
      <c r="B4644" s="34">
        <v>101</v>
      </c>
      <c r="C4644" s="34" t="s">
        <v>498</v>
      </c>
      <c r="D4644" s="34">
        <v>17</v>
      </c>
      <c r="E4644" s="179">
        <v>43619</v>
      </c>
      <c r="F4644" s="34">
        <v>5208</v>
      </c>
      <c r="G4644" s="34">
        <v>8503</v>
      </c>
      <c r="H4644" s="34">
        <v>7656</v>
      </c>
      <c r="I4644" s="34"/>
      <c r="J4644" s="197"/>
      <c r="K4644" s="182"/>
      <c r="L4644" s="182"/>
      <c r="M4644" s="182"/>
      <c r="N4644" s="182"/>
    </row>
    <row r="4645" spans="1:14" ht="15.75" customHeight="1" x14ac:dyDescent="0.3">
      <c r="A4645" s="34">
        <v>4718</v>
      </c>
      <c r="B4645" s="34">
        <v>102</v>
      </c>
      <c r="C4645" s="34" t="s">
        <v>498</v>
      </c>
      <c r="D4645" s="34">
        <v>17</v>
      </c>
      <c r="E4645" s="179">
        <v>43619</v>
      </c>
      <c r="F4645" s="34">
        <v>5224</v>
      </c>
      <c r="G4645" s="34">
        <v>8377</v>
      </c>
      <c r="H4645" s="34">
        <v>7557</v>
      </c>
      <c r="I4645" s="34"/>
      <c r="J4645" s="197"/>
      <c r="K4645" s="182"/>
      <c r="L4645" s="182"/>
      <c r="M4645" s="182"/>
      <c r="N4645" s="182"/>
    </row>
    <row r="4646" spans="1:14" ht="15.75" customHeight="1" x14ac:dyDescent="0.3">
      <c r="A4646" s="34">
        <v>4719</v>
      </c>
      <c r="B4646" s="34">
        <v>103</v>
      </c>
      <c r="C4646" s="34" t="s">
        <v>499</v>
      </c>
      <c r="D4646" s="34">
        <v>17</v>
      </c>
      <c r="E4646" s="179">
        <v>43619</v>
      </c>
      <c r="F4646" s="34">
        <v>5213</v>
      </c>
      <c r="G4646" s="34">
        <v>7843</v>
      </c>
      <c r="H4646" s="34">
        <v>7211</v>
      </c>
      <c r="I4646" s="34"/>
      <c r="J4646" s="197"/>
      <c r="K4646" s="182"/>
      <c r="L4646" s="182"/>
      <c r="M4646" s="182"/>
      <c r="N4646" s="182"/>
    </row>
    <row r="4647" spans="1:14" ht="15.75" customHeight="1" x14ac:dyDescent="0.3">
      <c r="A4647" s="34">
        <v>4720</v>
      </c>
      <c r="B4647" s="34">
        <v>104</v>
      </c>
      <c r="C4647" s="34" t="s">
        <v>499</v>
      </c>
      <c r="D4647" s="34">
        <v>17</v>
      </c>
      <c r="E4647" s="179">
        <v>43619</v>
      </c>
      <c r="F4647" s="34">
        <v>5257</v>
      </c>
      <c r="G4647" s="34">
        <v>7961</v>
      </c>
      <c r="H4647" s="34">
        <v>7324</v>
      </c>
      <c r="I4647" s="34"/>
      <c r="J4647" s="197"/>
      <c r="K4647" s="182"/>
      <c r="L4647" s="182"/>
      <c r="M4647" s="182"/>
      <c r="N4647" s="182"/>
    </row>
    <row r="4648" spans="1:14" ht="15.75" customHeight="1" x14ac:dyDescent="0.3">
      <c r="A4648" s="34">
        <v>4721</v>
      </c>
      <c r="B4648" s="34">
        <v>105</v>
      </c>
      <c r="C4648" s="34" t="s">
        <v>504</v>
      </c>
      <c r="D4648" s="34">
        <v>17</v>
      </c>
      <c r="E4648" s="179">
        <v>43619</v>
      </c>
      <c r="F4648" s="34">
        <v>5251</v>
      </c>
      <c r="G4648" s="34">
        <v>7494</v>
      </c>
      <c r="H4648" s="34">
        <v>7077</v>
      </c>
      <c r="I4648" s="34"/>
      <c r="J4648" s="197"/>
      <c r="K4648" s="182"/>
      <c r="L4648" s="182"/>
      <c r="M4648" s="182"/>
      <c r="N4648" s="182"/>
    </row>
    <row r="4649" spans="1:14" ht="15.75" customHeight="1" x14ac:dyDescent="0.3">
      <c r="A4649" s="34">
        <v>4722</v>
      </c>
      <c r="B4649" s="34">
        <v>106</v>
      </c>
      <c r="C4649" s="34" t="s">
        <v>504</v>
      </c>
      <c r="D4649" s="34">
        <v>17</v>
      </c>
      <c r="E4649" s="179">
        <v>43619</v>
      </c>
      <c r="F4649" s="34">
        <v>5219</v>
      </c>
      <c r="G4649" s="34">
        <v>7003</v>
      </c>
      <c r="H4649" s="34">
        <v>6678</v>
      </c>
      <c r="I4649" s="34"/>
      <c r="J4649" s="197"/>
      <c r="K4649" s="182"/>
      <c r="L4649" s="182"/>
      <c r="M4649" s="182"/>
      <c r="N4649" s="182"/>
    </row>
    <row r="4650" spans="1:14" ht="15.75" customHeight="1" x14ac:dyDescent="0.3">
      <c r="A4650" s="34">
        <v>4723</v>
      </c>
      <c r="B4650" s="34">
        <v>107</v>
      </c>
      <c r="C4650" s="34" t="s">
        <v>507</v>
      </c>
      <c r="D4650" s="34">
        <v>17</v>
      </c>
      <c r="E4650" s="179">
        <v>43619</v>
      </c>
      <c r="F4650" s="34">
        <v>5226</v>
      </c>
      <c r="G4650" s="34">
        <v>7960</v>
      </c>
      <c r="H4650" s="34">
        <v>7351</v>
      </c>
      <c r="I4650" s="34"/>
      <c r="J4650" s="197"/>
      <c r="K4650" s="182"/>
      <c r="L4650" s="182"/>
      <c r="M4650" s="182"/>
      <c r="N4650" s="182"/>
    </row>
    <row r="4651" spans="1:14" ht="15.75" customHeight="1" x14ac:dyDescent="0.3">
      <c r="A4651" s="34">
        <v>4724</v>
      </c>
      <c r="B4651" s="34">
        <v>108</v>
      </c>
      <c r="C4651" s="34" t="s">
        <v>507</v>
      </c>
      <c r="D4651" s="34">
        <v>17</v>
      </c>
      <c r="E4651" s="179">
        <v>43619</v>
      </c>
      <c r="F4651" s="34">
        <v>5274</v>
      </c>
      <c r="G4651" s="34">
        <v>8004</v>
      </c>
      <c r="H4651" s="34">
        <v>7394</v>
      </c>
      <c r="I4651" s="34"/>
      <c r="J4651" s="197"/>
      <c r="K4651" s="182"/>
      <c r="L4651" s="182"/>
      <c r="M4651" s="182"/>
      <c r="N4651" s="182"/>
    </row>
    <row r="4652" spans="1:14" ht="15.75" customHeight="1" x14ac:dyDescent="0.3">
      <c r="A4652" s="34">
        <v>4725</v>
      </c>
      <c r="B4652" s="34">
        <v>109</v>
      </c>
      <c r="C4652" s="34" t="s">
        <v>508</v>
      </c>
      <c r="D4652" s="34">
        <v>17</v>
      </c>
      <c r="E4652" s="179">
        <v>43619</v>
      </c>
      <c r="F4652" s="34">
        <v>5191</v>
      </c>
      <c r="G4652" s="34">
        <v>8648</v>
      </c>
      <c r="H4652" s="34">
        <v>7937</v>
      </c>
      <c r="I4652" s="34"/>
      <c r="J4652" s="197"/>
      <c r="K4652" s="182"/>
      <c r="L4652" s="182"/>
      <c r="M4652" s="182"/>
      <c r="N4652" s="182"/>
    </row>
    <row r="4653" spans="1:14" ht="15.75" customHeight="1" x14ac:dyDescent="0.3">
      <c r="A4653" s="34">
        <v>4726</v>
      </c>
      <c r="B4653" s="34">
        <v>110</v>
      </c>
      <c r="C4653" s="34" t="s">
        <v>508</v>
      </c>
      <c r="D4653" s="34">
        <v>17</v>
      </c>
      <c r="E4653" s="179">
        <v>43619</v>
      </c>
      <c r="F4653" s="34">
        <v>5243</v>
      </c>
      <c r="G4653" s="34">
        <v>8715</v>
      </c>
      <c r="H4653" s="34">
        <v>8001</v>
      </c>
      <c r="I4653" s="34"/>
      <c r="J4653" s="197"/>
      <c r="K4653" s="182"/>
      <c r="L4653" s="182"/>
      <c r="M4653" s="182"/>
      <c r="N4653" s="182"/>
    </row>
    <row r="4654" spans="1:14" ht="15.75" customHeight="1" x14ac:dyDescent="0.3">
      <c r="A4654" s="34">
        <v>4727</v>
      </c>
      <c r="B4654" s="34">
        <v>111</v>
      </c>
      <c r="C4654" s="34" t="s">
        <v>509</v>
      </c>
      <c r="D4654" s="34">
        <v>17</v>
      </c>
      <c r="E4654" s="179">
        <v>43619</v>
      </c>
      <c r="F4654" s="34">
        <v>5213</v>
      </c>
      <c r="G4654" s="34">
        <v>6895</v>
      </c>
      <c r="H4654" s="34">
        <v>6563</v>
      </c>
      <c r="I4654" s="34"/>
      <c r="J4654" s="197"/>
      <c r="K4654" s="182"/>
      <c r="L4654" s="182"/>
      <c r="M4654" s="182"/>
      <c r="N4654" s="182"/>
    </row>
    <row r="4655" spans="1:14" ht="15.75" customHeight="1" x14ac:dyDescent="0.3">
      <c r="A4655" s="34">
        <v>4728</v>
      </c>
      <c r="B4655" s="34">
        <v>112</v>
      </c>
      <c r="C4655" s="34" t="s">
        <v>509</v>
      </c>
      <c r="D4655" s="34">
        <v>17</v>
      </c>
      <c r="E4655" s="179">
        <v>43619</v>
      </c>
      <c r="F4655" s="34">
        <v>5197</v>
      </c>
      <c r="G4655" s="34">
        <v>6870</v>
      </c>
      <c r="H4655" s="34">
        <v>6542</v>
      </c>
      <c r="I4655" s="34"/>
      <c r="J4655" s="197"/>
      <c r="K4655" s="182"/>
      <c r="L4655" s="182"/>
      <c r="M4655" s="182"/>
      <c r="N4655" s="182"/>
    </row>
    <row r="4656" spans="1:14" ht="15.75" customHeight="1" x14ac:dyDescent="0.3">
      <c r="A4656" s="34">
        <v>4729</v>
      </c>
      <c r="B4656" s="34">
        <v>113</v>
      </c>
      <c r="C4656" s="34" t="s">
        <v>510</v>
      </c>
      <c r="D4656" s="34">
        <v>17</v>
      </c>
      <c r="E4656" s="179">
        <v>43619</v>
      </c>
      <c r="F4656" s="34">
        <v>5283</v>
      </c>
      <c r="G4656" s="34">
        <v>9076</v>
      </c>
      <c r="H4656" s="34">
        <v>8251</v>
      </c>
      <c r="I4656" s="34"/>
      <c r="J4656" s="197"/>
      <c r="K4656" s="182"/>
      <c r="L4656" s="182"/>
      <c r="M4656" s="182"/>
      <c r="N4656" s="182"/>
    </row>
    <row r="4657" spans="1:14" ht="15.75" customHeight="1" x14ac:dyDescent="0.3">
      <c r="A4657" s="34">
        <v>4730</v>
      </c>
      <c r="B4657" s="34">
        <v>114</v>
      </c>
      <c r="C4657" s="34" t="s">
        <v>510</v>
      </c>
      <c r="D4657" s="34">
        <v>17</v>
      </c>
      <c r="E4657" s="179">
        <v>43619</v>
      </c>
      <c r="F4657" s="34">
        <v>5247</v>
      </c>
      <c r="G4657" s="34">
        <v>9345</v>
      </c>
      <c r="H4657" s="34">
        <v>8447</v>
      </c>
      <c r="I4657" s="34"/>
      <c r="J4657" s="197"/>
      <c r="K4657" s="182"/>
      <c r="L4657" s="182"/>
      <c r="M4657" s="182"/>
      <c r="N4657" s="182"/>
    </row>
    <row r="4658" spans="1:14" ht="15.75" customHeight="1" x14ac:dyDescent="0.3">
      <c r="A4658" s="34">
        <v>4731</v>
      </c>
      <c r="B4658" s="34">
        <v>115</v>
      </c>
      <c r="C4658" s="34" t="s">
        <v>511</v>
      </c>
      <c r="D4658" s="34">
        <v>17</v>
      </c>
      <c r="E4658" s="179">
        <v>43619</v>
      </c>
      <c r="F4658" s="34">
        <v>5260</v>
      </c>
      <c r="G4658" s="34">
        <v>8326</v>
      </c>
      <c r="H4658" s="34">
        <v>7820</v>
      </c>
      <c r="I4658" s="34"/>
      <c r="J4658" s="197"/>
      <c r="K4658" s="182"/>
      <c r="L4658" s="182"/>
      <c r="M4658" s="182"/>
      <c r="N4658" s="182"/>
    </row>
    <row r="4659" spans="1:14" ht="15.75" customHeight="1" x14ac:dyDescent="0.3">
      <c r="A4659" s="34">
        <v>4732</v>
      </c>
      <c r="B4659" s="34">
        <v>116</v>
      </c>
      <c r="C4659" s="34" t="s">
        <v>511</v>
      </c>
      <c r="D4659" s="34">
        <v>17</v>
      </c>
      <c r="E4659" s="179">
        <v>43619</v>
      </c>
      <c r="F4659" s="34">
        <v>5263</v>
      </c>
      <c r="G4659" s="34">
        <v>8354</v>
      </c>
      <c r="H4659" s="34">
        <v>7854</v>
      </c>
      <c r="I4659" s="34"/>
      <c r="J4659" s="197"/>
      <c r="K4659" s="182"/>
      <c r="L4659" s="182"/>
      <c r="M4659" s="182"/>
      <c r="N4659" s="182"/>
    </row>
    <row r="4660" spans="1:14" ht="15.75" customHeight="1" x14ac:dyDescent="0.3">
      <c r="A4660" s="34">
        <v>4733</v>
      </c>
      <c r="B4660" s="34">
        <v>117</v>
      </c>
      <c r="C4660" s="34" t="s">
        <v>512</v>
      </c>
      <c r="D4660" s="34">
        <v>17</v>
      </c>
      <c r="E4660" s="179">
        <v>43619</v>
      </c>
      <c r="F4660" s="34">
        <v>5221</v>
      </c>
      <c r="G4660" s="34">
        <v>7159</v>
      </c>
      <c r="H4660" s="34">
        <v>6830</v>
      </c>
      <c r="I4660" s="34"/>
      <c r="J4660" s="197"/>
      <c r="K4660" s="182"/>
      <c r="L4660" s="182"/>
      <c r="M4660" s="182"/>
      <c r="N4660" s="182"/>
    </row>
    <row r="4661" spans="1:14" ht="15.75" customHeight="1" x14ac:dyDescent="0.3">
      <c r="A4661" s="34">
        <v>4734</v>
      </c>
      <c r="B4661" s="34">
        <v>118</v>
      </c>
      <c r="C4661" s="34" t="s">
        <v>512</v>
      </c>
      <c r="D4661" s="34">
        <v>17</v>
      </c>
      <c r="E4661" s="179">
        <v>43619</v>
      </c>
      <c r="F4661" s="34">
        <v>5249</v>
      </c>
      <c r="G4661" s="34">
        <v>7333</v>
      </c>
      <c r="H4661" s="34">
        <v>6981</v>
      </c>
      <c r="I4661" s="34"/>
      <c r="J4661" s="197"/>
      <c r="K4661" s="182"/>
      <c r="L4661" s="182"/>
      <c r="M4661" s="182"/>
      <c r="N4661" s="182"/>
    </row>
    <row r="4662" spans="1:14" ht="15.75" customHeight="1" x14ac:dyDescent="0.3">
      <c r="A4662" s="34">
        <v>4735</v>
      </c>
      <c r="B4662" s="34">
        <v>119</v>
      </c>
      <c r="C4662" s="34" t="s">
        <v>513</v>
      </c>
      <c r="D4662" s="34">
        <v>17</v>
      </c>
      <c r="E4662" s="179">
        <v>43619</v>
      </c>
      <c r="F4662" s="34">
        <v>5212</v>
      </c>
      <c r="G4662" s="34">
        <v>8410</v>
      </c>
      <c r="H4662" s="34">
        <v>7782</v>
      </c>
      <c r="I4662" s="34"/>
      <c r="J4662" s="197"/>
      <c r="K4662" s="182"/>
      <c r="L4662" s="182"/>
      <c r="M4662" s="182"/>
      <c r="N4662" s="182"/>
    </row>
    <row r="4663" spans="1:14" ht="15.75" customHeight="1" x14ac:dyDescent="0.3">
      <c r="A4663" s="34">
        <v>4736</v>
      </c>
      <c r="B4663" s="34">
        <v>120</v>
      </c>
      <c r="C4663" s="34" t="s">
        <v>513</v>
      </c>
      <c r="D4663" s="34">
        <v>17</v>
      </c>
      <c r="E4663" s="179">
        <v>43619</v>
      </c>
      <c r="F4663" s="34">
        <v>5196</v>
      </c>
      <c r="G4663" s="34">
        <v>8218</v>
      </c>
      <c r="H4663" s="34">
        <v>7645</v>
      </c>
      <c r="I4663" s="34"/>
      <c r="J4663" s="197"/>
      <c r="K4663" s="182"/>
      <c r="L4663" s="182"/>
      <c r="M4663" s="182"/>
      <c r="N4663" s="182"/>
    </row>
    <row r="4664" spans="1:14" ht="15.75" customHeight="1" x14ac:dyDescent="0.3">
      <c r="A4664" s="34">
        <v>4737</v>
      </c>
      <c r="B4664" s="34">
        <v>121</v>
      </c>
      <c r="C4664" s="34" t="s">
        <v>514</v>
      </c>
      <c r="D4664" s="34">
        <v>17</v>
      </c>
      <c r="E4664" s="179">
        <v>43619</v>
      </c>
      <c r="F4664" s="34">
        <v>5262</v>
      </c>
      <c r="G4664" s="34">
        <v>6727</v>
      </c>
      <c r="H4664" s="34">
        <v>6473</v>
      </c>
      <c r="I4664" s="34"/>
      <c r="J4664" s="197"/>
      <c r="K4664" s="182"/>
      <c r="L4664" s="182"/>
      <c r="M4664" s="182"/>
      <c r="N4664" s="182"/>
    </row>
    <row r="4665" spans="1:14" ht="15.75" customHeight="1" x14ac:dyDescent="0.3">
      <c r="A4665" s="34">
        <v>4738</v>
      </c>
      <c r="B4665" s="34">
        <v>122</v>
      </c>
      <c r="C4665" s="34" t="s">
        <v>514</v>
      </c>
      <c r="D4665" s="34">
        <v>17</v>
      </c>
      <c r="E4665" s="179">
        <v>43619</v>
      </c>
      <c r="F4665" s="34">
        <v>5223</v>
      </c>
      <c r="G4665" s="34">
        <v>6688</v>
      </c>
      <c r="H4665" s="34">
        <v>6435</v>
      </c>
      <c r="I4665" s="34"/>
      <c r="J4665" s="197"/>
      <c r="K4665" s="182"/>
      <c r="L4665" s="182"/>
      <c r="M4665" s="182"/>
      <c r="N4665" s="182"/>
    </row>
    <row r="4666" spans="1:14" ht="15.75" customHeight="1" x14ac:dyDescent="0.3">
      <c r="A4666" s="34">
        <v>4739</v>
      </c>
      <c r="B4666" s="34">
        <v>123</v>
      </c>
      <c r="C4666" s="34" t="s">
        <v>515</v>
      </c>
      <c r="D4666" s="34">
        <v>17</v>
      </c>
      <c r="E4666" s="179">
        <v>43619</v>
      </c>
      <c r="F4666" s="34">
        <v>5241</v>
      </c>
      <c r="G4666" s="34">
        <v>8013</v>
      </c>
      <c r="H4666" s="34">
        <v>7508</v>
      </c>
      <c r="I4666" s="34"/>
      <c r="J4666" s="197"/>
      <c r="K4666" s="182"/>
      <c r="L4666" s="182"/>
      <c r="M4666" s="182"/>
      <c r="N4666" s="182"/>
    </row>
    <row r="4667" spans="1:14" ht="15.75" customHeight="1" x14ac:dyDescent="0.3">
      <c r="A4667" s="34">
        <v>4740</v>
      </c>
      <c r="B4667" s="34">
        <v>124</v>
      </c>
      <c r="C4667" s="34" t="s">
        <v>515</v>
      </c>
      <c r="D4667" s="34">
        <v>17</v>
      </c>
      <c r="E4667" s="179">
        <v>43619</v>
      </c>
      <c r="F4667" s="34">
        <v>5265</v>
      </c>
      <c r="G4667" s="34">
        <v>8240</v>
      </c>
      <c r="H4667" s="34">
        <v>7711</v>
      </c>
      <c r="I4667" s="34"/>
      <c r="J4667" s="197"/>
      <c r="K4667" s="182"/>
      <c r="L4667" s="182"/>
      <c r="M4667" s="182"/>
      <c r="N4667" s="182"/>
    </row>
    <row r="4668" spans="1:14" ht="15.75" customHeight="1" x14ac:dyDescent="0.3">
      <c r="A4668" s="34">
        <v>4741</v>
      </c>
      <c r="B4668" s="34">
        <v>125</v>
      </c>
      <c r="C4668" s="34" t="s">
        <v>516</v>
      </c>
      <c r="D4668" s="34">
        <v>17</v>
      </c>
      <c r="E4668" s="179">
        <v>43619</v>
      </c>
      <c r="F4668" s="34">
        <v>5217</v>
      </c>
      <c r="G4668" s="34">
        <v>7963</v>
      </c>
      <c r="H4668" s="34">
        <v>7488</v>
      </c>
      <c r="I4668" s="34"/>
      <c r="J4668" s="197"/>
      <c r="K4668" s="182"/>
      <c r="L4668" s="182"/>
      <c r="M4668" s="182"/>
      <c r="N4668" s="182"/>
    </row>
    <row r="4669" spans="1:14" ht="15.75" customHeight="1" x14ac:dyDescent="0.3">
      <c r="A4669" s="34">
        <v>4742</v>
      </c>
      <c r="B4669" s="34">
        <v>126</v>
      </c>
      <c r="C4669" s="34" t="s">
        <v>516</v>
      </c>
      <c r="D4669" s="34">
        <v>17</v>
      </c>
      <c r="E4669" s="179">
        <v>43619</v>
      </c>
      <c r="F4669" s="34">
        <v>5232</v>
      </c>
      <c r="G4669" s="34">
        <v>8046</v>
      </c>
      <c r="H4669" s="34">
        <v>7552</v>
      </c>
      <c r="I4669" s="34"/>
      <c r="J4669" s="197"/>
      <c r="K4669" s="182"/>
      <c r="L4669" s="182"/>
      <c r="M4669" s="182"/>
      <c r="N4669" s="182"/>
    </row>
    <row r="4670" spans="1:14" ht="15.75" customHeight="1" x14ac:dyDescent="0.3">
      <c r="A4670" s="34">
        <v>4743</v>
      </c>
      <c r="B4670" s="34">
        <v>127</v>
      </c>
      <c r="C4670" s="34" t="s">
        <v>520</v>
      </c>
      <c r="D4670" s="34">
        <v>17</v>
      </c>
      <c r="E4670" s="179">
        <v>43619</v>
      </c>
      <c r="F4670" s="34">
        <v>5247</v>
      </c>
      <c r="G4670" s="34">
        <v>8377</v>
      </c>
      <c r="H4670" s="34">
        <v>7669</v>
      </c>
      <c r="I4670" s="34"/>
      <c r="J4670" s="197"/>
      <c r="K4670" s="182"/>
      <c r="L4670" s="182"/>
      <c r="M4670" s="182"/>
      <c r="N4670" s="182"/>
    </row>
    <row r="4671" spans="1:14" ht="15.75" customHeight="1" x14ac:dyDescent="0.3">
      <c r="A4671" s="34">
        <v>4744</v>
      </c>
      <c r="B4671" s="34">
        <v>128</v>
      </c>
      <c r="C4671" s="34" t="s">
        <v>520</v>
      </c>
      <c r="D4671" s="34">
        <v>17</v>
      </c>
      <c r="E4671" s="179">
        <v>43619</v>
      </c>
      <c r="F4671" s="34">
        <v>5213</v>
      </c>
      <c r="G4671" s="34">
        <v>8436</v>
      </c>
      <c r="H4671" s="34">
        <v>7714</v>
      </c>
      <c r="I4671" s="34"/>
      <c r="J4671" s="197"/>
      <c r="K4671" s="182"/>
      <c r="L4671" s="182"/>
      <c r="M4671" s="182"/>
      <c r="N4671" s="182"/>
    </row>
    <row r="4672" spans="1:14" ht="15.75" customHeight="1" x14ac:dyDescent="0.3">
      <c r="A4672" s="34">
        <v>4745</v>
      </c>
      <c r="B4672" s="34">
        <v>129</v>
      </c>
      <c r="C4672" s="34" t="s">
        <v>521</v>
      </c>
      <c r="D4672" s="34">
        <v>17</v>
      </c>
      <c r="E4672" s="179">
        <v>43619</v>
      </c>
      <c r="F4672" s="34">
        <v>5238</v>
      </c>
      <c r="G4672" s="34">
        <v>7374</v>
      </c>
      <c r="H4672" s="34">
        <v>6884</v>
      </c>
      <c r="I4672" s="34"/>
      <c r="J4672" s="197"/>
      <c r="K4672" s="182"/>
      <c r="L4672" s="182"/>
      <c r="M4672" s="182"/>
      <c r="N4672" s="182"/>
    </row>
    <row r="4673" spans="1:14" ht="15.75" customHeight="1" x14ac:dyDescent="0.3">
      <c r="A4673" s="34">
        <v>4746</v>
      </c>
      <c r="B4673" s="34">
        <v>130</v>
      </c>
      <c r="C4673" s="34" t="s">
        <v>521</v>
      </c>
      <c r="D4673" s="34">
        <v>17</v>
      </c>
      <c r="E4673" s="179">
        <v>43619</v>
      </c>
      <c r="F4673" s="34">
        <v>5212</v>
      </c>
      <c r="G4673" s="34">
        <v>7184</v>
      </c>
      <c r="H4673" s="34">
        <v>6729</v>
      </c>
      <c r="I4673" s="34"/>
      <c r="J4673" s="197"/>
      <c r="K4673" s="182"/>
      <c r="L4673" s="182"/>
      <c r="M4673" s="182"/>
      <c r="N4673" s="182"/>
    </row>
    <row r="4674" spans="1:14" ht="15.75" customHeight="1" x14ac:dyDescent="0.3">
      <c r="A4674" s="34">
        <v>4747</v>
      </c>
      <c r="B4674" s="34">
        <v>131</v>
      </c>
      <c r="C4674" s="34" t="s">
        <v>523</v>
      </c>
      <c r="D4674" s="34">
        <v>17</v>
      </c>
      <c r="E4674" s="179">
        <v>43619</v>
      </c>
      <c r="F4674" s="34">
        <v>5209</v>
      </c>
      <c r="G4674" s="34">
        <v>8999</v>
      </c>
      <c r="H4674" s="34">
        <v>7996</v>
      </c>
      <c r="I4674" s="34"/>
      <c r="J4674" s="197"/>
      <c r="K4674" s="182"/>
      <c r="L4674" s="182"/>
      <c r="M4674" s="182"/>
      <c r="N4674" s="182"/>
    </row>
    <row r="4675" spans="1:14" ht="15.75" customHeight="1" x14ac:dyDescent="0.3">
      <c r="A4675" s="34">
        <v>4748</v>
      </c>
      <c r="B4675" s="34">
        <v>132</v>
      </c>
      <c r="C4675" s="34" t="s">
        <v>523</v>
      </c>
      <c r="D4675" s="34">
        <v>17</v>
      </c>
      <c r="E4675" s="179">
        <v>43619</v>
      </c>
      <c r="F4675" s="34">
        <v>5233</v>
      </c>
      <c r="G4675" s="34">
        <v>9036</v>
      </c>
      <c r="H4675" s="34">
        <v>8045</v>
      </c>
      <c r="I4675" s="34"/>
      <c r="J4675" s="197"/>
      <c r="K4675" s="182"/>
      <c r="L4675" s="182"/>
      <c r="M4675" s="182"/>
      <c r="N4675" s="182"/>
    </row>
    <row r="4676" spans="1:14" ht="15.75" customHeight="1" x14ac:dyDescent="0.3">
      <c r="A4676" s="34">
        <v>4749</v>
      </c>
      <c r="B4676" s="34">
        <v>133</v>
      </c>
      <c r="C4676" s="34" t="s">
        <v>524</v>
      </c>
      <c r="D4676" s="34">
        <v>17</v>
      </c>
      <c r="E4676" s="179">
        <v>43619</v>
      </c>
      <c r="F4676" s="34">
        <v>5286</v>
      </c>
      <c r="G4676" s="34">
        <v>7319</v>
      </c>
      <c r="H4676" s="34">
        <v>6934</v>
      </c>
      <c r="I4676" s="34"/>
      <c r="J4676" s="197"/>
      <c r="K4676" s="182"/>
      <c r="L4676" s="182"/>
      <c r="M4676" s="182"/>
      <c r="N4676" s="182"/>
    </row>
    <row r="4677" spans="1:14" ht="15.75" customHeight="1" x14ac:dyDescent="0.3">
      <c r="A4677" s="34">
        <v>4750</v>
      </c>
      <c r="B4677" s="34">
        <v>134</v>
      </c>
      <c r="C4677" s="34" t="s">
        <v>524</v>
      </c>
      <c r="D4677" s="34">
        <v>17</v>
      </c>
      <c r="E4677" s="179">
        <v>43619</v>
      </c>
      <c r="F4677" s="34">
        <v>5220</v>
      </c>
      <c r="G4677" s="34">
        <v>7582</v>
      </c>
      <c r="H4677" s="34">
        <v>7136</v>
      </c>
      <c r="I4677" s="34"/>
      <c r="J4677" s="197"/>
      <c r="K4677" s="182"/>
      <c r="L4677" s="182"/>
      <c r="M4677" s="182"/>
      <c r="N4677" s="182"/>
    </row>
    <row r="4678" spans="1:14" ht="15.75" customHeight="1" x14ac:dyDescent="0.3">
      <c r="A4678" s="34">
        <v>4751</v>
      </c>
      <c r="B4678" s="34">
        <v>135</v>
      </c>
      <c r="C4678" s="34" t="s">
        <v>525</v>
      </c>
      <c r="D4678" s="34">
        <v>17</v>
      </c>
      <c r="E4678" s="179">
        <v>43619</v>
      </c>
      <c r="F4678" s="34">
        <v>5240</v>
      </c>
      <c r="G4678" s="34">
        <v>8262</v>
      </c>
      <c r="H4678" s="34">
        <v>7508</v>
      </c>
      <c r="I4678" s="34"/>
      <c r="J4678" s="197"/>
      <c r="K4678" s="182"/>
      <c r="L4678" s="182"/>
      <c r="M4678" s="182"/>
      <c r="N4678" s="182"/>
    </row>
    <row r="4679" spans="1:14" ht="15.75" customHeight="1" x14ac:dyDescent="0.3">
      <c r="A4679" s="34">
        <v>4752</v>
      </c>
      <c r="B4679" s="34">
        <v>136</v>
      </c>
      <c r="C4679" s="34" t="s">
        <v>525</v>
      </c>
      <c r="D4679" s="34">
        <v>17</v>
      </c>
      <c r="E4679" s="179">
        <v>43619</v>
      </c>
      <c r="F4679" s="34">
        <v>5219</v>
      </c>
      <c r="G4679" s="34">
        <v>8160</v>
      </c>
      <c r="H4679" s="34">
        <v>7432</v>
      </c>
      <c r="I4679" s="34"/>
      <c r="J4679" s="197"/>
      <c r="K4679" s="182"/>
      <c r="L4679" s="182"/>
      <c r="M4679" s="182"/>
      <c r="N4679" s="182"/>
    </row>
    <row r="4680" spans="1:14" ht="15.75" customHeight="1" x14ac:dyDescent="0.3">
      <c r="A4680" s="34">
        <v>4753</v>
      </c>
      <c r="B4680" s="34">
        <v>137</v>
      </c>
      <c r="C4680" s="34" t="s">
        <v>526</v>
      </c>
      <c r="D4680" s="34">
        <v>17</v>
      </c>
      <c r="E4680" s="179">
        <v>43619</v>
      </c>
      <c r="F4680" s="34">
        <v>5220</v>
      </c>
      <c r="G4680" s="34">
        <v>6984</v>
      </c>
      <c r="H4680" s="34">
        <v>6686</v>
      </c>
      <c r="I4680" s="34"/>
      <c r="J4680" s="197"/>
      <c r="K4680" s="182"/>
      <c r="L4680" s="182"/>
      <c r="M4680" s="182"/>
      <c r="N4680" s="182"/>
    </row>
    <row r="4681" spans="1:14" ht="15.75" customHeight="1" x14ac:dyDescent="0.3">
      <c r="A4681" s="34">
        <v>4754</v>
      </c>
      <c r="B4681" s="34">
        <v>138</v>
      </c>
      <c r="C4681" s="34" t="s">
        <v>526</v>
      </c>
      <c r="D4681" s="34">
        <v>17</v>
      </c>
      <c r="E4681" s="179">
        <v>43619</v>
      </c>
      <c r="F4681" s="34">
        <v>5222</v>
      </c>
      <c r="G4681" s="34">
        <v>7033</v>
      </c>
      <c r="H4681" s="34">
        <v>6732</v>
      </c>
      <c r="I4681" s="34"/>
      <c r="J4681" s="197"/>
      <c r="K4681" s="182"/>
      <c r="L4681" s="182"/>
      <c r="M4681" s="182"/>
      <c r="N4681" s="182"/>
    </row>
    <row r="4682" spans="1:14" ht="15.75" customHeight="1" x14ac:dyDescent="0.3">
      <c r="A4682" s="34">
        <v>4755</v>
      </c>
      <c r="B4682" s="34">
        <v>139</v>
      </c>
      <c r="C4682" s="34" t="s">
        <v>528</v>
      </c>
      <c r="D4682" s="34">
        <v>17</v>
      </c>
      <c r="E4682" s="179">
        <v>43619</v>
      </c>
      <c r="F4682" s="34">
        <v>5218</v>
      </c>
      <c r="G4682" s="34">
        <v>8253</v>
      </c>
      <c r="H4682" s="34">
        <v>7546</v>
      </c>
      <c r="I4682" s="34"/>
      <c r="J4682" s="197"/>
      <c r="K4682" s="182"/>
      <c r="L4682" s="182"/>
      <c r="M4682" s="182"/>
      <c r="N4682" s="182"/>
    </row>
    <row r="4683" spans="1:14" ht="15.75" customHeight="1" x14ac:dyDescent="0.3">
      <c r="A4683" s="34">
        <v>4756</v>
      </c>
      <c r="B4683" s="34">
        <v>140</v>
      </c>
      <c r="C4683" s="34" t="s">
        <v>528</v>
      </c>
      <c r="D4683" s="34">
        <v>17</v>
      </c>
      <c r="E4683" s="179">
        <v>43619</v>
      </c>
      <c r="F4683" s="34">
        <v>5241</v>
      </c>
      <c r="G4683" s="34">
        <v>8278</v>
      </c>
      <c r="H4683" s="34">
        <v>7575</v>
      </c>
      <c r="I4683" s="34"/>
      <c r="J4683" s="197"/>
      <c r="K4683" s="182"/>
      <c r="L4683" s="182"/>
      <c r="M4683" s="182"/>
      <c r="N4683" s="182"/>
    </row>
    <row r="4684" spans="1:14" ht="15.75" customHeight="1" x14ac:dyDescent="0.3">
      <c r="A4684" s="34">
        <v>4757</v>
      </c>
      <c r="B4684" s="34">
        <v>141</v>
      </c>
      <c r="C4684" s="34" t="s">
        <v>532</v>
      </c>
      <c r="D4684" s="34">
        <v>17</v>
      </c>
      <c r="E4684" s="179">
        <v>43619</v>
      </c>
      <c r="F4684" s="34">
        <v>5187</v>
      </c>
      <c r="G4684" s="34">
        <v>7356</v>
      </c>
      <c r="H4684" s="34">
        <v>6979</v>
      </c>
      <c r="I4684" s="34"/>
      <c r="J4684" s="197"/>
      <c r="K4684" s="182"/>
      <c r="L4684" s="182"/>
      <c r="M4684" s="182"/>
      <c r="N4684" s="182"/>
    </row>
    <row r="4685" spans="1:14" ht="15.75" customHeight="1" x14ac:dyDescent="0.3">
      <c r="A4685" s="34">
        <v>4758</v>
      </c>
      <c r="B4685" s="34">
        <v>142</v>
      </c>
      <c r="C4685" s="34" t="s">
        <v>532</v>
      </c>
      <c r="D4685" s="34">
        <v>17</v>
      </c>
      <c r="E4685" s="179">
        <v>43619</v>
      </c>
      <c r="F4685" s="34">
        <v>5229</v>
      </c>
      <c r="G4685" s="34">
        <v>7611</v>
      </c>
      <c r="H4685" s="34">
        <v>7201</v>
      </c>
      <c r="I4685" s="34"/>
      <c r="J4685" s="197"/>
      <c r="K4685" s="182"/>
      <c r="L4685" s="182"/>
      <c r="M4685" s="182"/>
      <c r="N4685" s="182"/>
    </row>
    <row r="4686" spans="1:14" ht="15.75" customHeight="1" x14ac:dyDescent="0.3">
      <c r="A4686" s="34">
        <v>4759</v>
      </c>
      <c r="B4686" s="34">
        <v>143</v>
      </c>
      <c r="C4686" s="34" t="s">
        <v>534</v>
      </c>
      <c r="D4686" s="34">
        <v>17</v>
      </c>
      <c r="E4686" s="179">
        <v>43619</v>
      </c>
      <c r="F4686" s="34">
        <v>5229</v>
      </c>
      <c r="G4686" s="34">
        <v>8754</v>
      </c>
      <c r="H4686" s="34">
        <v>8064</v>
      </c>
      <c r="I4686" s="34"/>
      <c r="J4686" s="197"/>
      <c r="K4686" s="182"/>
      <c r="L4686" s="182"/>
      <c r="M4686" s="182"/>
      <c r="N4686" s="182"/>
    </row>
    <row r="4687" spans="1:14" ht="15.75" customHeight="1" x14ac:dyDescent="0.3">
      <c r="A4687" s="34">
        <v>4760</v>
      </c>
      <c r="B4687" s="34">
        <v>144</v>
      </c>
      <c r="C4687" s="34" t="s">
        <v>534</v>
      </c>
      <c r="D4687" s="34">
        <v>17</v>
      </c>
      <c r="E4687" s="179">
        <v>43619</v>
      </c>
      <c r="F4687" s="34">
        <v>5238</v>
      </c>
      <c r="G4687" s="34">
        <v>8698</v>
      </c>
      <c r="H4687" s="34">
        <v>8036</v>
      </c>
      <c r="I4687" s="34"/>
      <c r="J4687" s="197"/>
      <c r="K4687" s="182"/>
      <c r="L4687" s="182"/>
      <c r="M4687" s="182"/>
      <c r="N4687" s="182"/>
    </row>
    <row r="4688" spans="1:14" ht="15.75" customHeight="1" x14ac:dyDescent="0.3">
      <c r="A4688" s="34">
        <v>4761</v>
      </c>
      <c r="B4688" s="34">
        <v>145</v>
      </c>
      <c r="C4688" s="34" t="s">
        <v>536</v>
      </c>
      <c r="D4688" s="34">
        <v>17</v>
      </c>
      <c r="E4688" s="179">
        <v>43619</v>
      </c>
      <c r="F4688" s="34">
        <v>5181</v>
      </c>
      <c r="G4688" s="34">
        <v>9131</v>
      </c>
      <c r="H4688" s="34">
        <v>7960</v>
      </c>
      <c r="I4688" s="34"/>
      <c r="J4688" s="197"/>
      <c r="K4688" s="182"/>
      <c r="L4688" s="182"/>
      <c r="M4688" s="182"/>
      <c r="N4688" s="182"/>
    </row>
    <row r="4689" spans="1:14" ht="15.75" customHeight="1" x14ac:dyDescent="0.3">
      <c r="A4689" s="34">
        <v>4762</v>
      </c>
      <c r="B4689" s="34">
        <v>146</v>
      </c>
      <c r="C4689" s="34" t="s">
        <v>536</v>
      </c>
      <c r="D4689" s="34">
        <v>17</v>
      </c>
      <c r="E4689" s="179">
        <v>43619</v>
      </c>
      <c r="F4689" s="34">
        <v>5179</v>
      </c>
      <c r="G4689" s="34">
        <v>9009</v>
      </c>
      <c r="H4689" s="34">
        <v>7852</v>
      </c>
      <c r="I4689" s="34"/>
      <c r="J4689" s="197"/>
      <c r="K4689" s="182"/>
      <c r="L4689" s="182"/>
      <c r="M4689" s="182"/>
      <c r="N4689" s="182"/>
    </row>
    <row r="4690" spans="1:14" ht="15.75" customHeight="1" x14ac:dyDescent="0.3">
      <c r="A4690" s="34">
        <v>4763</v>
      </c>
      <c r="B4690" s="34">
        <v>147</v>
      </c>
      <c r="C4690" s="34" t="s">
        <v>538</v>
      </c>
      <c r="D4690" s="34">
        <v>17</v>
      </c>
      <c r="E4690" s="179">
        <v>43619</v>
      </c>
      <c r="F4690" s="34">
        <v>5265</v>
      </c>
      <c r="G4690" s="34">
        <v>7181</v>
      </c>
      <c r="H4690" s="34">
        <v>6786</v>
      </c>
      <c r="I4690" s="34"/>
      <c r="J4690" s="197"/>
      <c r="K4690" s="182"/>
      <c r="L4690" s="182"/>
      <c r="M4690" s="182"/>
      <c r="N4690" s="182"/>
    </row>
    <row r="4691" spans="1:14" ht="15.75" customHeight="1" x14ac:dyDescent="0.3">
      <c r="A4691" s="34">
        <v>4764</v>
      </c>
      <c r="B4691" s="34">
        <v>148</v>
      </c>
      <c r="C4691" s="34" t="s">
        <v>538</v>
      </c>
      <c r="D4691" s="34">
        <v>17</v>
      </c>
      <c r="E4691" s="179">
        <v>43619</v>
      </c>
      <c r="F4691" s="34">
        <v>5186</v>
      </c>
      <c r="G4691" s="34">
        <v>7248</v>
      </c>
      <c r="H4691" s="34">
        <v>6821</v>
      </c>
      <c r="I4691" s="34"/>
      <c r="J4691" s="197"/>
      <c r="K4691" s="182"/>
      <c r="L4691" s="182"/>
      <c r="M4691" s="182"/>
      <c r="N4691" s="182"/>
    </row>
    <row r="4692" spans="1:14" ht="15.75" customHeight="1" x14ac:dyDescent="0.3">
      <c r="A4692" s="34">
        <v>4765</v>
      </c>
      <c r="B4692" s="34">
        <v>149</v>
      </c>
      <c r="C4692" s="34" t="s">
        <v>540</v>
      </c>
      <c r="D4692" s="34">
        <v>17</v>
      </c>
      <c r="E4692" s="179">
        <v>43619</v>
      </c>
      <c r="F4692" s="34">
        <v>5222</v>
      </c>
      <c r="G4692" s="34">
        <v>7895</v>
      </c>
      <c r="H4692" s="34">
        <v>7384</v>
      </c>
      <c r="I4692" s="34"/>
      <c r="J4692" s="197"/>
      <c r="K4692" s="182"/>
      <c r="L4692" s="182"/>
      <c r="M4692" s="182"/>
      <c r="N4692" s="182"/>
    </row>
    <row r="4693" spans="1:14" ht="15.75" customHeight="1" x14ac:dyDescent="0.3">
      <c r="A4693" s="34">
        <v>4766</v>
      </c>
      <c r="B4693" s="34">
        <v>150</v>
      </c>
      <c r="C4693" s="34" t="s">
        <v>540</v>
      </c>
      <c r="D4693" s="34">
        <v>17</v>
      </c>
      <c r="E4693" s="179">
        <v>43619</v>
      </c>
      <c r="F4693" s="34">
        <v>5188</v>
      </c>
      <c r="G4693" s="34">
        <v>8109</v>
      </c>
      <c r="H4693" s="34">
        <v>7559</v>
      </c>
      <c r="I4693" s="34"/>
      <c r="J4693" s="197"/>
      <c r="K4693" s="182"/>
      <c r="L4693" s="182"/>
      <c r="M4693" s="182"/>
      <c r="N4693" s="182"/>
    </row>
    <row r="4694" spans="1:14" ht="15.75" customHeight="1" x14ac:dyDescent="0.3">
      <c r="A4694" s="34">
        <v>4767</v>
      </c>
      <c r="B4694" s="34">
        <v>151</v>
      </c>
      <c r="C4694" s="34" t="s">
        <v>541</v>
      </c>
      <c r="D4694" s="34">
        <v>17</v>
      </c>
      <c r="E4694" s="179">
        <v>43619</v>
      </c>
      <c r="F4694" s="34">
        <v>5221</v>
      </c>
      <c r="G4694" s="34">
        <v>8586</v>
      </c>
      <c r="H4694" s="34">
        <v>7634</v>
      </c>
      <c r="I4694" s="34"/>
      <c r="J4694" s="197"/>
      <c r="K4694" s="182"/>
      <c r="L4694" s="182"/>
      <c r="M4694" s="182"/>
      <c r="N4694" s="182"/>
    </row>
    <row r="4695" spans="1:14" ht="15.75" customHeight="1" x14ac:dyDescent="0.3">
      <c r="A4695" s="34">
        <v>4768</v>
      </c>
      <c r="B4695" s="34">
        <v>152</v>
      </c>
      <c r="C4695" s="34" t="s">
        <v>541</v>
      </c>
      <c r="D4695" s="34">
        <v>17</v>
      </c>
      <c r="E4695" s="179">
        <v>43619</v>
      </c>
      <c r="F4695" s="34">
        <v>5292</v>
      </c>
      <c r="G4695" s="34">
        <v>8823</v>
      </c>
      <c r="H4695" s="34">
        <v>7854</v>
      </c>
      <c r="I4695" s="34"/>
      <c r="J4695" s="197"/>
      <c r="K4695" s="182"/>
      <c r="L4695" s="182"/>
      <c r="M4695" s="182"/>
      <c r="N4695" s="182"/>
    </row>
    <row r="4696" spans="1:14" ht="15.75" customHeight="1" x14ac:dyDescent="0.3">
      <c r="A4696" s="34">
        <v>4769</v>
      </c>
      <c r="B4696" s="34">
        <v>153</v>
      </c>
      <c r="C4696" s="34" t="s">
        <v>542</v>
      </c>
      <c r="D4696" s="34">
        <v>17</v>
      </c>
      <c r="E4696" s="179">
        <v>43619</v>
      </c>
      <c r="F4696" s="34">
        <v>5238</v>
      </c>
      <c r="G4696" s="34">
        <v>9397</v>
      </c>
      <c r="H4696" s="34">
        <v>8429</v>
      </c>
      <c r="I4696" s="34"/>
      <c r="J4696" s="197"/>
      <c r="K4696" s="182"/>
      <c r="L4696" s="182"/>
      <c r="M4696" s="182"/>
      <c r="N4696" s="182"/>
    </row>
    <row r="4697" spans="1:14" ht="15.75" customHeight="1" x14ac:dyDescent="0.3">
      <c r="A4697" s="34">
        <v>4770</v>
      </c>
      <c r="B4697" s="34">
        <v>154</v>
      </c>
      <c r="C4697" s="34" t="s">
        <v>542</v>
      </c>
      <c r="D4697" s="34">
        <v>17</v>
      </c>
      <c r="E4697" s="179">
        <v>43619</v>
      </c>
      <c r="F4697" s="34">
        <v>5194</v>
      </c>
      <c r="G4697" s="34">
        <v>9086</v>
      </c>
      <c r="H4697" s="34">
        <v>8215</v>
      </c>
      <c r="I4697" s="34"/>
      <c r="J4697" s="197"/>
      <c r="K4697" s="182"/>
      <c r="L4697" s="182"/>
      <c r="M4697" s="182"/>
      <c r="N4697" s="182"/>
    </row>
    <row r="4698" spans="1:14" ht="15.75" customHeight="1" x14ac:dyDescent="0.3">
      <c r="A4698" s="34">
        <v>4771</v>
      </c>
      <c r="B4698" s="34">
        <v>155</v>
      </c>
      <c r="C4698" s="34" t="s">
        <v>544</v>
      </c>
      <c r="D4698" s="34">
        <v>17</v>
      </c>
      <c r="E4698" s="179">
        <v>43619</v>
      </c>
      <c r="F4698" s="34">
        <v>5181</v>
      </c>
      <c r="G4698" s="34">
        <v>7212</v>
      </c>
      <c r="H4698" s="34">
        <v>6829</v>
      </c>
      <c r="I4698" s="34"/>
      <c r="J4698" s="197"/>
      <c r="K4698" s="182"/>
      <c r="L4698" s="182"/>
      <c r="M4698" s="182"/>
      <c r="N4698" s="182"/>
    </row>
    <row r="4699" spans="1:14" ht="15.75" customHeight="1" x14ac:dyDescent="0.3">
      <c r="A4699" s="34">
        <v>4772</v>
      </c>
      <c r="B4699" s="34">
        <v>156</v>
      </c>
      <c r="C4699" s="34" t="s">
        <v>544</v>
      </c>
      <c r="D4699" s="34">
        <v>17</v>
      </c>
      <c r="E4699" s="179">
        <v>43619</v>
      </c>
      <c r="F4699" s="34">
        <v>5171</v>
      </c>
      <c r="G4699" s="34">
        <v>7066</v>
      </c>
      <c r="H4699" s="34">
        <v>6709</v>
      </c>
      <c r="I4699" s="34"/>
      <c r="J4699" s="197"/>
      <c r="K4699" s="182"/>
      <c r="L4699" s="182"/>
      <c r="M4699" s="182"/>
      <c r="N4699" s="182"/>
    </row>
    <row r="4700" spans="1:14" ht="15.75" customHeight="1" x14ac:dyDescent="0.3">
      <c r="A4700" s="34">
        <v>4773</v>
      </c>
      <c r="B4700" s="34">
        <v>157</v>
      </c>
      <c r="C4700" s="34" t="s">
        <v>552</v>
      </c>
      <c r="D4700" s="34">
        <v>17</v>
      </c>
      <c r="E4700" s="179">
        <v>43619</v>
      </c>
      <c r="F4700" s="34">
        <v>5319</v>
      </c>
      <c r="G4700" s="34">
        <v>7631</v>
      </c>
      <c r="H4700" s="34">
        <v>7229</v>
      </c>
      <c r="I4700" s="34"/>
      <c r="J4700" s="197"/>
      <c r="K4700" s="182"/>
      <c r="L4700" s="182"/>
      <c r="M4700" s="182"/>
      <c r="N4700" s="182"/>
    </row>
    <row r="4701" spans="1:14" ht="15.75" customHeight="1" x14ac:dyDescent="0.3">
      <c r="A4701" s="34">
        <v>4774</v>
      </c>
      <c r="B4701" s="34">
        <v>158</v>
      </c>
      <c r="C4701" s="34" t="s">
        <v>552</v>
      </c>
      <c r="D4701" s="34">
        <v>17</v>
      </c>
      <c r="E4701" s="179">
        <v>43619</v>
      </c>
      <c r="F4701" s="34">
        <v>5219</v>
      </c>
      <c r="G4701" s="34">
        <v>7580</v>
      </c>
      <c r="H4701" s="34">
        <v>7168</v>
      </c>
      <c r="I4701" s="34"/>
      <c r="J4701" s="197"/>
      <c r="K4701" s="182"/>
      <c r="L4701" s="182"/>
      <c r="M4701" s="182"/>
      <c r="N4701" s="182"/>
    </row>
    <row r="4702" spans="1:14" ht="15.75" customHeight="1" x14ac:dyDescent="0.3">
      <c r="A4702" s="34">
        <v>4775</v>
      </c>
      <c r="B4702" s="34">
        <v>159</v>
      </c>
      <c r="C4702" s="34" t="s">
        <v>555</v>
      </c>
      <c r="D4702" s="34">
        <v>17</v>
      </c>
      <c r="E4702" s="179">
        <v>43619</v>
      </c>
      <c r="F4702" s="34">
        <v>5300</v>
      </c>
      <c r="G4702" s="34">
        <v>8260</v>
      </c>
      <c r="H4702" s="34">
        <v>7458</v>
      </c>
      <c r="I4702" s="34"/>
      <c r="J4702" s="197"/>
      <c r="K4702" s="182"/>
      <c r="L4702" s="182"/>
      <c r="M4702" s="182"/>
      <c r="N4702" s="182"/>
    </row>
    <row r="4703" spans="1:14" ht="15.75" customHeight="1" x14ac:dyDescent="0.3">
      <c r="A4703" s="34">
        <v>4776</v>
      </c>
      <c r="B4703" s="34">
        <v>160</v>
      </c>
      <c r="C4703" s="34" t="s">
        <v>555</v>
      </c>
      <c r="D4703" s="34">
        <v>17</v>
      </c>
      <c r="E4703" s="179">
        <v>43619</v>
      </c>
      <c r="F4703" s="34">
        <v>5234</v>
      </c>
      <c r="G4703" s="34">
        <v>8015</v>
      </c>
      <c r="H4703" s="34">
        <v>7259</v>
      </c>
      <c r="I4703" s="34"/>
      <c r="J4703" s="197"/>
      <c r="K4703" s="182"/>
      <c r="L4703" s="182"/>
      <c r="M4703" s="182"/>
      <c r="N4703" s="182"/>
    </row>
    <row r="4704" spans="1:14" ht="15.75" customHeight="1" x14ac:dyDescent="0.3">
      <c r="A4704" s="34">
        <v>4777</v>
      </c>
      <c r="B4704" s="34">
        <v>161</v>
      </c>
      <c r="C4704" s="34" t="s">
        <v>557</v>
      </c>
      <c r="D4704" s="34">
        <v>17</v>
      </c>
      <c r="E4704" s="179">
        <v>43619</v>
      </c>
      <c r="F4704" s="34">
        <v>5264</v>
      </c>
      <c r="G4704" s="34">
        <v>8239</v>
      </c>
      <c r="H4704" s="34">
        <v>7525</v>
      </c>
      <c r="I4704" s="34"/>
      <c r="J4704" s="197"/>
      <c r="K4704" s="182"/>
      <c r="L4704" s="182"/>
      <c r="M4704" s="182"/>
      <c r="N4704" s="182"/>
    </row>
    <row r="4705" spans="1:14" ht="15.75" customHeight="1" x14ac:dyDescent="0.3">
      <c r="A4705" s="34">
        <v>4778</v>
      </c>
      <c r="B4705" s="34">
        <v>162</v>
      </c>
      <c r="C4705" s="34" t="s">
        <v>557</v>
      </c>
      <c r="D4705" s="34">
        <v>17</v>
      </c>
      <c r="E4705" s="179">
        <v>43619</v>
      </c>
      <c r="F4705" s="34">
        <v>5232</v>
      </c>
      <c r="G4705" s="34">
        <v>8181</v>
      </c>
      <c r="H4705" s="34">
        <v>7522</v>
      </c>
      <c r="I4705" s="34"/>
      <c r="J4705" s="197"/>
      <c r="K4705" s="182"/>
      <c r="L4705" s="182"/>
      <c r="M4705" s="182"/>
      <c r="N4705" s="182"/>
    </row>
    <row r="4706" spans="1:14" ht="15.75" customHeight="1" x14ac:dyDescent="0.3">
      <c r="A4706" s="34">
        <v>4779</v>
      </c>
      <c r="B4706" s="34">
        <v>163</v>
      </c>
      <c r="C4706" s="34" t="s">
        <v>558</v>
      </c>
      <c r="D4706" s="34">
        <v>17</v>
      </c>
      <c r="E4706" s="179">
        <v>43619</v>
      </c>
      <c r="F4706" s="34">
        <v>5193</v>
      </c>
      <c r="G4706" s="34">
        <v>7612</v>
      </c>
      <c r="H4706" s="34">
        <v>6885</v>
      </c>
      <c r="I4706" s="34"/>
      <c r="J4706" s="197"/>
      <c r="K4706" s="182"/>
      <c r="L4706" s="182"/>
      <c r="M4706" s="182"/>
      <c r="N4706" s="182"/>
    </row>
    <row r="4707" spans="1:14" ht="15.75" customHeight="1" x14ac:dyDescent="0.3">
      <c r="A4707" s="34">
        <v>4780</v>
      </c>
      <c r="B4707" s="34">
        <v>164</v>
      </c>
      <c r="C4707" s="34" t="s">
        <v>558</v>
      </c>
      <c r="D4707" s="34">
        <v>17</v>
      </c>
      <c r="E4707" s="179">
        <v>43619</v>
      </c>
      <c r="F4707" s="34">
        <v>5245</v>
      </c>
      <c r="G4707" s="34">
        <v>7607</v>
      </c>
      <c r="H4707" s="34">
        <v>6893</v>
      </c>
      <c r="I4707" s="34"/>
      <c r="J4707" s="197"/>
      <c r="K4707" s="182"/>
      <c r="L4707" s="182"/>
      <c r="M4707" s="182"/>
      <c r="N4707" s="182"/>
    </row>
    <row r="4708" spans="1:14" ht="15.75" customHeight="1" x14ac:dyDescent="0.3">
      <c r="A4708" s="34">
        <v>4781</v>
      </c>
      <c r="B4708" s="34">
        <v>165</v>
      </c>
      <c r="C4708" s="34" t="s">
        <v>559</v>
      </c>
      <c r="D4708" s="34">
        <v>17</v>
      </c>
      <c r="E4708" s="179">
        <v>43619</v>
      </c>
      <c r="F4708" s="34">
        <v>5226</v>
      </c>
      <c r="G4708" s="34">
        <v>7767</v>
      </c>
      <c r="H4708" s="34">
        <v>7290</v>
      </c>
      <c r="I4708" s="34"/>
      <c r="J4708" s="197"/>
      <c r="K4708" s="182"/>
      <c r="L4708" s="182"/>
      <c r="M4708" s="182"/>
      <c r="N4708" s="182"/>
    </row>
    <row r="4709" spans="1:14" ht="15.75" customHeight="1" x14ac:dyDescent="0.3">
      <c r="A4709" s="34">
        <v>4782</v>
      </c>
      <c r="B4709" s="34">
        <v>166</v>
      </c>
      <c r="C4709" s="34" t="s">
        <v>559</v>
      </c>
      <c r="D4709" s="34">
        <v>17</v>
      </c>
      <c r="E4709" s="179">
        <v>43619</v>
      </c>
      <c r="F4709" s="34">
        <v>5252</v>
      </c>
      <c r="G4709" s="34">
        <v>7889</v>
      </c>
      <c r="H4709" s="34">
        <v>7400</v>
      </c>
      <c r="I4709" s="34"/>
      <c r="J4709" s="197"/>
      <c r="K4709" s="182"/>
      <c r="L4709" s="182"/>
      <c r="M4709" s="182"/>
      <c r="N4709" s="182"/>
    </row>
    <row r="4710" spans="1:14" ht="15.75" customHeight="1" x14ac:dyDescent="0.3">
      <c r="A4710" s="34">
        <v>4783</v>
      </c>
      <c r="B4710" s="34">
        <v>167</v>
      </c>
      <c r="C4710" s="34" t="s">
        <v>561</v>
      </c>
      <c r="D4710" s="34">
        <v>17</v>
      </c>
      <c r="E4710" s="179">
        <v>43619</v>
      </c>
      <c r="F4710" s="34">
        <v>5280</v>
      </c>
      <c r="G4710" s="34">
        <v>7490</v>
      </c>
      <c r="H4710" s="34">
        <v>7102</v>
      </c>
      <c r="I4710" s="34"/>
      <c r="J4710" s="197"/>
      <c r="K4710" s="182"/>
      <c r="L4710" s="182"/>
      <c r="M4710" s="182"/>
      <c r="N4710" s="182"/>
    </row>
    <row r="4711" spans="1:14" ht="15.75" customHeight="1" x14ac:dyDescent="0.3">
      <c r="A4711" s="34">
        <v>4784</v>
      </c>
      <c r="B4711" s="34">
        <v>168</v>
      </c>
      <c r="C4711" s="34" t="s">
        <v>561</v>
      </c>
      <c r="D4711" s="34">
        <v>17</v>
      </c>
      <c r="E4711" s="179">
        <v>43619</v>
      </c>
      <c r="F4711" s="34">
        <v>5212</v>
      </c>
      <c r="G4711" s="34">
        <v>7438</v>
      </c>
      <c r="H4711" s="34">
        <v>7050</v>
      </c>
      <c r="I4711" s="34"/>
      <c r="J4711" s="197"/>
      <c r="K4711" s="182"/>
      <c r="L4711" s="182"/>
      <c r="M4711" s="182"/>
      <c r="N4711" s="182"/>
    </row>
    <row r="4712" spans="1:14" ht="15.75" customHeight="1" x14ac:dyDescent="0.3">
      <c r="A4712" s="34">
        <v>4785</v>
      </c>
      <c r="B4712" s="34">
        <v>169</v>
      </c>
      <c r="C4712" s="34" t="s">
        <v>562</v>
      </c>
      <c r="D4712" s="34">
        <v>17</v>
      </c>
      <c r="E4712" s="179">
        <v>43619</v>
      </c>
      <c r="F4712" s="34">
        <v>5223</v>
      </c>
      <c r="G4712" s="34">
        <v>8823</v>
      </c>
      <c r="H4712" s="34">
        <v>7787</v>
      </c>
      <c r="I4712" s="34"/>
      <c r="J4712" s="197"/>
      <c r="K4712" s="182"/>
      <c r="L4712" s="182"/>
      <c r="M4712" s="182"/>
      <c r="N4712" s="182"/>
    </row>
    <row r="4713" spans="1:14" ht="15.75" customHeight="1" x14ac:dyDescent="0.3">
      <c r="A4713" s="34">
        <v>4786</v>
      </c>
      <c r="B4713" s="34">
        <v>170</v>
      </c>
      <c r="C4713" s="34" t="s">
        <v>562</v>
      </c>
      <c r="D4713" s="34">
        <v>17</v>
      </c>
      <c r="E4713" s="179">
        <v>43619</v>
      </c>
      <c r="F4713" s="34">
        <v>5223</v>
      </c>
      <c r="G4713" s="34">
        <v>8556</v>
      </c>
      <c r="H4713" s="34">
        <v>7589</v>
      </c>
      <c r="I4713" s="34"/>
      <c r="J4713" s="197"/>
      <c r="K4713" s="182"/>
      <c r="L4713" s="182"/>
      <c r="M4713" s="182"/>
      <c r="N4713" s="182"/>
    </row>
    <row r="4714" spans="1:14" ht="15.75" customHeight="1" x14ac:dyDescent="0.3">
      <c r="A4714" s="34">
        <v>4787</v>
      </c>
      <c r="B4714" s="34">
        <v>171</v>
      </c>
      <c r="C4714" s="34" t="s">
        <v>563</v>
      </c>
      <c r="D4714" s="34">
        <v>17</v>
      </c>
      <c r="E4714" s="179">
        <v>43619</v>
      </c>
      <c r="F4714" s="34">
        <v>5259</v>
      </c>
      <c r="G4714" s="34">
        <v>8395</v>
      </c>
      <c r="H4714" s="34">
        <v>7697</v>
      </c>
      <c r="I4714" s="34"/>
      <c r="J4714" s="197"/>
      <c r="K4714" s="182"/>
      <c r="L4714" s="182"/>
      <c r="M4714" s="182"/>
      <c r="N4714" s="182"/>
    </row>
    <row r="4715" spans="1:14" ht="15.75" customHeight="1" x14ac:dyDescent="0.3">
      <c r="A4715" s="34">
        <v>4788</v>
      </c>
      <c r="B4715" s="34">
        <v>172</v>
      </c>
      <c r="C4715" s="34" t="s">
        <v>563</v>
      </c>
      <c r="D4715" s="34">
        <v>17</v>
      </c>
      <c r="E4715" s="179">
        <v>43619</v>
      </c>
      <c r="F4715" s="34">
        <v>5274</v>
      </c>
      <c r="G4715" s="34">
        <v>8560</v>
      </c>
      <c r="H4715" s="34">
        <v>7843</v>
      </c>
      <c r="I4715" s="34"/>
      <c r="J4715" s="197"/>
      <c r="K4715" s="182"/>
      <c r="L4715" s="182"/>
      <c r="M4715" s="182"/>
      <c r="N4715" s="182"/>
    </row>
    <row r="4716" spans="1:14" ht="15.75" customHeight="1" x14ac:dyDescent="0.3">
      <c r="A4716" s="34">
        <v>4789</v>
      </c>
      <c r="B4716" s="34">
        <v>173</v>
      </c>
      <c r="C4716" s="34" t="s">
        <v>567</v>
      </c>
      <c r="D4716" s="34">
        <v>17</v>
      </c>
      <c r="E4716" s="179">
        <v>43619</v>
      </c>
      <c r="F4716" s="34">
        <v>5227</v>
      </c>
      <c r="G4716" s="34">
        <v>8288</v>
      </c>
      <c r="H4716" s="34">
        <v>7680</v>
      </c>
      <c r="I4716" s="34"/>
      <c r="J4716" s="197"/>
      <c r="K4716" s="182"/>
      <c r="L4716" s="182"/>
      <c r="M4716" s="182"/>
      <c r="N4716" s="182"/>
    </row>
    <row r="4717" spans="1:14" ht="15.75" customHeight="1" x14ac:dyDescent="0.3">
      <c r="A4717" s="34">
        <v>4790</v>
      </c>
      <c r="B4717" s="34">
        <v>174</v>
      </c>
      <c r="C4717" s="34" t="s">
        <v>567</v>
      </c>
      <c r="D4717" s="34">
        <v>17</v>
      </c>
      <c r="E4717" s="179">
        <v>43619</v>
      </c>
      <c r="F4717" s="34">
        <v>5182</v>
      </c>
      <c r="G4717" s="34">
        <v>8266</v>
      </c>
      <c r="H4717" s="34">
        <v>7658</v>
      </c>
      <c r="I4717" s="34"/>
      <c r="J4717" s="197"/>
      <c r="K4717" s="182"/>
      <c r="L4717" s="182"/>
      <c r="M4717" s="182"/>
      <c r="N4717" s="182"/>
    </row>
    <row r="4718" spans="1:14" ht="15.75" customHeight="1" x14ac:dyDescent="0.3">
      <c r="A4718" s="34">
        <v>4791</v>
      </c>
      <c r="B4718" s="34">
        <v>175</v>
      </c>
      <c r="C4718" s="34" t="s">
        <v>568</v>
      </c>
      <c r="D4718" s="34">
        <v>17</v>
      </c>
      <c r="E4718" s="179">
        <v>43619</v>
      </c>
      <c r="F4718" s="34">
        <v>5280</v>
      </c>
      <c r="G4718" s="34">
        <v>6821</v>
      </c>
      <c r="H4718" s="34">
        <v>6465</v>
      </c>
      <c r="I4718" s="34"/>
      <c r="J4718" s="197"/>
      <c r="K4718" s="182"/>
      <c r="L4718" s="182"/>
      <c r="M4718" s="182"/>
      <c r="N4718" s="182"/>
    </row>
    <row r="4719" spans="1:14" ht="15.75" customHeight="1" x14ac:dyDescent="0.3">
      <c r="A4719" s="34">
        <v>4792</v>
      </c>
      <c r="B4719" s="34">
        <v>176</v>
      </c>
      <c r="C4719" s="34" t="s">
        <v>568</v>
      </c>
      <c r="D4719" s="34">
        <v>17</v>
      </c>
      <c r="E4719" s="179">
        <v>43619</v>
      </c>
      <c r="F4719" s="34">
        <v>5193</v>
      </c>
      <c r="G4719" s="34">
        <v>6788</v>
      </c>
      <c r="H4719" s="34">
        <v>6412</v>
      </c>
      <c r="I4719" s="34"/>
      <c r="J4719" s="197"/>
      <c r="K4719" s="182"/>
      <c r="L4719" s="182"/>
      <c r="M4719" s="182"/>
      <c r="N4719" s="182"/>
    </row>
    <row r="4720" spans="1:14" ht="15.75" customHeight="1" x14ac:dyDescent="0.3">
      <c r="A4720" s="34">
        <v>4793</v>
      </c>
      <c r="B4720" s="34">
        <v>177</v>
      </c>
      <c r="C4720" s="34" t="s">
        <v>571</v>
      </c>
      <c r="D4720" s="34">
        <v>17</v>
      </c>
      <c r="E4720" s="179">
        <v>43619</v>
      </c>
      <c r="F4720" s="34">
        <v>5259</v>
      </c>
      <c r="G4720" s="34">
        <v>8871</v>
      </c>
      <c r="H4720" s="34">
        <v>8023</v>
      </c>
      <c r="I4720" s="34"/>
      <c r="J4720" s="197"/>
      <c r="K4720" s="182"/>
      <c r="L4720" s="182"/>
      <c r="M4720" s="182"/>
      <c r="N4720" s="182"/>
    </row>
    <row r="4721" spans="1:14" ht="15.75" customHeight="1" x14ac:dyDescent="0.3">
      <c r="A4721" s="34">
        <v>4794</v>
      </c>
      <c r="B4721" s="34">
        <v>178</v>
      </c>
      <c r="C4721" s="34" t="s">
        <v>571</v>
      </c>
      <c r="D4721" s="34">
        <v>17</v>
      </c>
      <c r="E4721" s="179">
        <v>43619</v>
      </c>
      <c r="F4721" s="34">
        <v>5226</v>
      </c>
      <c r="G4721" s="34">
        <v>8692</v>
      </c>
      <c r="H4721" s="34">
        <v>7880</v>
      </c>
      <c r="I4721" s="34"/>
      <c r="J4721" s="197"/>
      <c r="K4721" s="182"/>
      <c r="L4721" s="182"/>
      <c r="M4721" s="182"/>
      <c r="N4721" s="182"/>
    </row>
    <row r="4722" spans="1:14" ht="15.75" customHeight="1" x14ac:dyDescent="0.3">
      <c r="A4722" s="34">
        <v>4795</v>
      </c>
      <c r="B4722" s="34">
        <v>179</v>
      </c>
      <c r="C4722" s="34" t="s">
        <v>573</v>
      </c>
      <c r="D4722" s="34">
        <v>17</v>
      </c>
      <c r="E4722" s="179">
        <v>43619</v>
      </c>
      <c r="F4722" s="34">
        <v>5180</v>
      </c>
      <c r="G4722" s="34">
        <v>7247</v>
      </c>
      <c r="H4722" s="34">
        <v>6860</v>
      </c>
      <c r="I4722" s="34"/>
      <c r="J4722" s="197"/>
      <c r="K4722" s="182"/>
      <c r="L4722" s="182"/>
      <c r="M4722" s="182"/>
      <c r="N4722" s="182"/>
    </row>
    <row r="4723" spans="1:14" ht="15.75" customHeight="1" x14ac:dyDescent="0.3">
      <c r="A4723" s="34">
        <v>4796</v>
      </c>
      <c r="B4723" s="34">
        <v>180</v>
      </c>
      <c r="C4723" s="34" t="s">
        <v>573</v>
      </c>
      <c r="D4723" s="34">
        <v>17</v>
      </c>
      <c r="E4723" s="179">
        <v>43619</v>
      </c>
      <c r="F4723" s="34">
        <v>5282</v>
      </c>
      <c r="G4723" s="34">
        <v>7177</v>
      </c>
      <c r="H4723" s="34">
        <v>6822</v>
      </c>
      <c r="I4723" s="34"/>
      <c r="J4723" s="197"/>
      <c r="K4723" s="182"/>
      <c r="L4723" s="182"/>
      <c r="M4723" s="182"/>
      <c r="N4723" s="182"/>
    </row>
    <row r="4724" spans="1:14" ht="15.75" customHeight="1" x14ac:dyDescent="0.3">
      <c r="A4724" s="34">
        <v>4797</v>
      </c>
      <c r="B4724" s="34">
        <v>181</v>
      </c>
      <c r="C4724" s="34" t="s">
        <v>576</v>
      </c>
      <c r="D4724" s="34">
        <v>17</v>
      </c>
      <c r="E4724" s="179">
        <v>43619</v>
      </c>
      <c r="F4724" s="34">
        <v>5244</v>
      </c>
      <c r="G4724" s="34">
        <v>8970</v>
      </c>
      <c r="H4724" s="34">
        <v>8135</v>
      </c>
      <c r="I4724" s="34"/>
      <c r="J4724" s="197"/>
      <c r="K4724" s="182"/>
      <c r="L4724" s="182"/>
      <c r="M4724" s="182"/>
      <c r="N4724" s="182"/>
    </row>
    <row r="4725" spans="1:14" ht="15.75" customHeight="1" x14ac:dyDescent="0.3">
      <c r="A4725" s="34">
        <v>4798</v>
      </c>
      <c r="B4725" s="34">
        <v>182</v>
      </c>
      <c r="C4725" s="34" t="s">
        <v>576</v>
      </c>
      <c r="D4725" s="34">
        <v>17</v>
      </c>
      <c r="E4725" s="179">
        <v>43619</v>
      </c>
      <c r="F4725" s="34">
        <v>5301</v>
      </c>
      <c r="G4725" s="34">
        <v>8700</v>
      </c>
      <c r="H4725" s="34">
        <v>7967</v>
      </c>
      <c r="I4725" s="34"/>
      <c r="J4725" s="197"/>
      <c r="K4725" s="182"/>
      <c r="L4725" s="182"/>
      <c r="M4725" s="182"/>
      <c r="N4725" s="182"/>
    </row>
    <row r="4726" spans="1:14" ht="15.75" customHeight="1" x14ac:dyDescent="0.3">
      <c r="A4726" s="34">
        <v>4799</v>
      </c>
      <c r="B4726" s="34">
        <v>183</v>
      </c>
      <c r="C4726" s="34" t="s">
        <v>577</v>
      </c>
      <c r="D4726" s="34">
        <v>17</v>
      </c>
      <c r="E4726" s="179">
        <v>43619</v>
      </c>
      <c r="F4726" s="34">
        <v>5192</v>
      </c>
      <c r="G4726" s="34">
        <v>8095</v>
      </c>
      <c r="H4726" s="34">
        <v>7315</v>
      </c>
      <c r="I4726" s="34"/>
      <c r="J4726" s="197"/>
      <c r="K4726" s="182"/>
      <c r="L4726" s="182"/>
      <c r="M4726" s="182"/>
      <c r="N4726" s="182"/>
    </row>
    <row r="4727" spans="1:14" ht="15.75" customHeight="1" x14ac:dyDescent="0.3">
      <c r="A4727" s="34">
        <v>4800</v>
      </c>
      <c r="B4727" s="34">
        <v>184</v>
      </c>
      <c r="C4727" s="34" t="s">
        <v>577</v>
      </c>
      <c r="D4727" s="34">
        <v>17</v>
      </c>
      <c r="E4727" s="179">
        <v>43619</v>
      </c>
      <c r="F4727" s="34">
        <v>5243</v>
      </c>
      <c r="G4727" s="34">
        <v>7958</v>
      </c>
      <c r="H4727" s="34">
        <v>7235</v>
      </c>
      <c r="I4727" s="34"/>
      <c r="J4727" s="197"/>
      <c r="K4727" s="182"/>
      <c r="L4727" s="182"/>
      <c r="M4727" s="182"/>
      <c r="N4727" s="182"/>
    </row>
    <row r="4728" spans="1:14" ht="15.75" customHeight="1" x14ac:dyDescent="0.3">
      <c r="A4728" s="34">
        <v>4801</v>
      </c>
      <c r="B4728" s="34">
        <v>185</v>
      </c>
      <c r="C4728" s="34" t="s">
        <v>579</v>
      </c>
      <c r="D4728" s="34">
        <v>17</v>
      </c>
      <c r="E4728" s="179">
        <v>43619</v>
      </c>
      <c r="F4728" s="34">
        <v>5288</v>
      </c>
      <c r="G4728" s="34">
        <v>6887</v>
      </c>
      <c r="H4728" s="34">
        <v>6598</v>
      </c>
      <c r="I4728" s="34"/>
      <c r="J4728" s="197"/>
      <c r="K4728" s="182"/>
      <c r="L4728" s="182"/>
      <c r="M4728" s="182"/>
      <c r="N4728" s="182"/>
    </row>
    <row r="4729" spans="1:14" ht="15.75" customHeight="1" x14ac:dyDescent="0.3">
      <c r="A4729" s="34">
        <v>4802</v>
      </c>
      <c r="B4729" s="34">
        <v>186</v>
      </c>
      <c r="C4729" s="34" t="s">
        <v>579</v>
      </c>
      <c r="D4729" s="34">
        <v>17</v>
      </c>
      <c r="E4729" s="179">
        <v>43619</v>
      </c>
      <c r="F4729" s="34">
        <v>5251</v>
      </c>
      <c r="G4729" s="34">
        <v>6995</v>
      </c>
      <c r="H4729" s="34">
        <v>6684</v>
      </c>
      <c r="I4729" s="34"/>
      <c r="J4729" s="197"/>
      <c r="K4729" s="182"/>
      <c r="L4729" s="182"/>
      <c r="M4729" s="182"/>
      <c r="N4729" s="182"/>
    </row>
    <row r="4730" spans="1:14" ht="15.75" customHeight="1" x14ac:dyDescent="0.3">
      <c r="A4730" s="34">
        <v>4803</v>
      </c>
      <c r="B4730" s="34">
        <v>187</v>
      </c>
      <c r="C4730" s="34" t="s">
        <v>580</v>
      </c>
      <c r="D4730" s="34">
        <v>17</v>
      </c>
      <c r="E4730" s="179">
        <v>43619</v>
      </c>
      <c r="F4730" s="34">
        <v>5214</v>
      </c>
      <c r="G4730" s="34">
        <v>8408</v>
      </c>
      <c r="H4730" s="34">
        <v>7533</v>
      </c>
      <c r="I4730" s="34"/>
      <c r="J4730" s="197"/>
      <c r="K4730" s="182"/>
      <c r="L4730" s="182"/>
      <c r="M4730" s="182"/>
      <c r="N4730" s="182"/>
    </row>
    <row r="4731" spans="1:14" ht="15.75" customHeight="1" x14ac:dyDescent="0.3">
      <c r="A4731" s="34">
        <v>4804</v>
      </c>
      <c r="B4731" s="34">
        <v>188</v>
      </c>
      <c r="C4731" s="34" t="s">
        <v>580</v>
      </c>
      <c r="D4731" s="34">
        <v>17</v>
      </c>
      <c r="E4731" s="179">
        <v>43619</v>
      </c>
      <c r="F4731" s="34">
        <v>5267</v>
      </c>
      <c r="G4731" s="34">
        <v>8768</v>
      </c>
      <c r="H4731" s="34">
        <v>7774</v>
      </c>
      <c r="I4731" s="34"/>
      <c r="J4731" s="197"/>
      <c r="K4731" s="182"/>
      <c r="L4731" s="182"/>
      <c r="M4731" s="182"/>
      <c r="N4731" s="182"/>
    </row>
    <row r="4732" spans="1:14" ht="15.75" customHeight="1" x14ac:dyDescent="0.3">
      <c r="A4732" s="34">
        <v>4805</v>
      </c>
      <c r="B4732" s="34">
        <v>189</v>
      </c>
      <c r="C4732" s="34" t="s">
        <v>581</v>
      </c>
      <c r="D4732" s="34">
        <v>17</v>
      </c>
      <c r="E4732" s="179">
        <v>43619</v>
      </c>
      <c r="F4732" s="34">
        <v>5261</v>
      </c>
      <c r="G4732" s="34">
        <v>8725</v>
      </c>
      <c r="H4732" s="34">
        <v>8045</v>
      </c>
      <c r="I4732" s="34"/>
      <c r="J4732" s="197"/>
      <c r="K4732" s="182"/>
      <c r="L4732" s="182"/>
      <c r="M4732" s="182"/>
      <c r="N4732" s="182"/>
    </row>
    <row r="4733" spans="1:14" ht="15.75" customHeight="1" x14ac:dyDescent="0.3">
      <c r="A4733" s="34">
        <v>4806</v>
      </c>
      <c r="B4733" s="34">
        <v>190</v>
      </c>
      <c r="C4733" s="34" t="s">
        <v>581</v>
      </c>
      <c r="D4733" s="34">
        <v>17</v>
      </c>
      <c r="E4733" s="179">
        <v>43619</v>
      </c>
      <c r="F4733" s="34">
        <v>5238</v>
      </c>
      <c r="G4733" s="34">
        <v>8514</v>
      </c>
      <c r="H4733" s="34">
        <v>7874</v>
      </c>
      <c r="I4733" s="34"/>
      <c r="J4733" s="197"/>
      <c r="K4733" s="182"/>
      <c r="L4733" s="182"/>
      <c r="M4733" s="182"/>
      <c r="N4733" s="182"/>
    </row>
    <row r="4734" spans="1:14" ht="15.75" customHeight="1" x14ac:dyDescent="0.3">
      <c r="A4734" s="34">
        <v>4807</v>
      </c>
      <c r="B4734" s="34">
        <v>191</v>
      </c>
      <c r="C4734" s="34" t="s">
        <v>582</v>
      </c>
      <c r="D4734" s="34">
        <v>17</v>
      </c>
      <c r="E4734" s="179">
        <v>43619</v>
      </c>
      <c r="F4734" s="34">
        <v>5280</v>
      </c>
      <c r="G4734" s="34">
        <v>8417</v>
      </c>
      <c r="H4734" s="34">
        <v>7565</v>
      </c>
      <c r="I4734" s="34"/>
      <c r="J4734" s="197"/>
      <c r="K4734" s="182"/>
      <c r="L4734" s="182"/>
      <c r="M4734" s="182"/>
      <c r="N4734" s="182"/>
    </row>
    <row r="4735" spans="1:14" ht="15.75" customHeight="1" x14ac:dyDescent="0.3">
      <c r="A4735" s="34">
        <v>4808</v>
      </c>
      <c r="B4735" s="34">
        <v>192</v>
      </c>
      <c r="C4735" s="34" t="s">
        <v>582</v>
      </c>
      <c r="D4735" s="34">
        <v>17</v>
      </c>
      <c r="E4735" s="179">
        <v>43619</v>
      </c>
      <c r="F4735" s="34">
        <v>5241</v>
      </c>
      <c r="G4735" s="34">
        <v>8611</v>
      </c>
      <c r="H4735" s="34">
        <v>7699</v>
      </c>
      <c r="I4735" s="34"/>
      <c r="J4735" s="197"/>
      <c r="K4735" s="182"/>
      <c r="L4735" s="182"/>
      <c r="M4735" s="182"/>
      <c r="N4735" s="182"/>
    </row>
    <row r="4736" spans="1:14" ht="15.75" customHeight="1" x14ac:dyDescent="0.3">
      <c r="A4736" s="34">
        <v>4809</v>
      </c>
      <c r="B4736" s="34">
        <v>193</v>
      </c>
      <c r="C4736" s="34" t="s">
        <v>583</v>
      </c>
      <c r="D4736" s="34">
        <v>17</v>
      </c>
      <c r="E4736" s="179">
        <v>43619</v>
      </c>
      <c r="F4736" s="34">
        <v>5263</v>
      </c>
      <c r="G4736" s="34">
        <v>8541</v>
      </c>
      <c r="H4736" s="34">
        <v>7894</v>
      </c>
      <c r="I4736" s="34"/>
      <c r="J4736" s="197"/>
      <c r="K4736" s="182"/>
      <c r="L4736" s="182"/>
      <c r="M4736" s="182"/>
      <c r="N4736" s="182"/>
    </row>
    <row r="4737" spans="1:14" ht="15.75" customHeight="1" x14ac:dyDescent="0.3">
      <c r="A4737" s="34">
        <v>4810</v>
      </c>
      <c r="B4737" s="34">
        <v>194</v>
      </c>
      <c r="C4737" s="34" t="s">
        <v>583</v>
      </c>
      <c r="D4737" s="34">
        <v>17</v>
      </c>
      <c r="E4737" s="179">
        <v>43619</v>
      </c>
      <c r="F4737" s="34">
        <v>5207</v>
      </c>
      <c r="G4737" s="34">
        <v>8370</v>
      </c>
      <c r="H4737" s="34">
        <v>7742</v>
      </c>
      <c r="I4737" s="34"/>
      <c r="J4737" s="197"/>
      <c r="K4737" s="182"/>
      <c r="L4737" s="182"/>
      <c r="M4737" s="182"/>
      <c r="N4737" s="182"/>
    </row>
    <row r="4738" spans="1:14" ht="15.75" customHeight="1" x14ac:dyDescent="0.3">
      <c r="A4738" s="34">
        <v>4811</v>
      </c>
      <c r="B4738" s="34">
        <v>195</v>
      </c>
      <c r="C4738" s="34" t="s">
        <v>585</v>
      </c>
      <c r="D4738" s="34">
        <v>17</v>
      </c>
      <c r="E4738" s="179">
        <v>43619</v>
      </c>
      <c r="F4738" s="34">
        <v>5277</v>
      </c>
      <c r="G4738" s="34">
        <v>6798</v>
      </c>
      <c r="H4738" s="34">
        <v>6547</v>
      </c>
      <c r="I4738" s="34"/>
      <c r="J4738" s="197"/>
      <c r="K4738" s="182"/>
      <c r="L4738" s="182"/>
      <c r="M4738" s="182"/>
      <c r="N4738" s="182"/>
    </row>
    <row r="4739" spans="1:14" ht="15.75" customHeight="1" x14ac:dyDescent="0.3">
      <c r="A4739" s="34">
        <v>4812</v>
      </c>
      <c r="B4739" s="34">
        <v>196</v>
      </c>
      <c r="C4739" s="34" t="s">
        <v>585</v>
      </c>
      <c r="D4739" s="34">
        <v>17</v>
      </c>
      <c r="E4739" s="179">
        <v>43619</v>
      </c>
      <c r="F4739" s="34">
        <v>5243</v>
      </c>
      <c r="G4739" s="34">
        <v>6801</v>
      </c>
      <c r="H4739" s="34">
        <v>6548</v>
      </c>
      <c r="I4739" s="34"/>
      <c r="J4739" s="197"/>
      <c r="K4739" s="182"/>
      <c r="L4739" s="182"/>
      <c r="M4739" s="182"/>
      <c r="N4739" s="182"/>
    </row>
    <row r="4740" spans="1:14" ht="15.75" customHeight="1" x14ac:dyDescent="0.3">
      <c r="A4740" s="34">
        <v>4813</v>
      </c>
      <c r="B4740" s="34">
        <v>197</v>
      </c>
      <c r="C4740" s="34" t="s">
        <v>586</v>
      </c>
      <c r="D4740" s="34">
        <v>17</v>
      </c>
      <c r="E4740" s="179">
        <v>43619</v>
      </c>
      <c r="F4740" s="34">
        <v>5252</v>
      </c>
      <c r="G4740" s="34">
        <v>9489</v>
      </c>
      <c r="H4740" s="34">
        <v>8585</v>
      </c>
      <c r="I4740" s="34"/>
      <c r="J4740" s="197"/>
      <c r="K4740" s="182"/>
      <c r="L4740" s="182"/>
      <c r="M4740" s="182"/>
      <c r="N4740" s="182"/>
    </row>
    <row r="4741" spans="1:14" ht="15.75" customHeight="1" x14ac:dyDescent="0.3">
      <c r="A4741" s="34">
        <v>4814</v>
      </c>
      <c r="B4741" s="34">
        <v>198</v>
      </c>
      <c r="C4741" s="34" t="s">
        <v>586</v>
      </c>
      <c r="D4741" s="34">
        <v>17</v>
      </c>
      <c r="E4741" s="179">
        <v>43619</v>
      </c>
      <c r="F4741" s="34">
        <v>5320</v>
      </c>
      <c r="G4741" s="34">
        <v>9396</v>
      </c>
      <c r="H4741" s="34">
        <v>8531</v>
      </c>
      <c r="I4741" s="34"/>
      <c r="J4741" s="197"/>
      <c r="K4741" s="182"/>
      <c r="L4741" s="182"/>
      <c r="M4741" s="182"/>
      <c r="N4741" s="182"/>
    </row>
    <row r="4742" spans="1:14" ht="15.75" customHeight="1" x14ac:dyDescent="0.3">
      <c r="A4742" s="34">
        <v>4815</v>
      </c>
      <c r="B4742" s="34">
        <v>199</v>
      </c>
      <c r="C4742" s="34" t="s">
        <v>587</v>
      </c>
      <c r="D4742" s="34">
        <v>17</v>
      </c>
      <c r="E4742" s="179">
        <v>43619</v>
      </c>
      <c r="F4742" s="34">
        <v>5262</v>
      </c>
      <c r="G4742" s="34">
        <v>7465</v>
      </c>
      <c r="H4742" s="34">
        <v>7077</v>
      </c>
      <c r="I4742" s="34"/>
      <c r="J4742" s="197"/>
      <c r="K4742" s="182"/>
      <c r="L4742" s="182"/>
      <c r="M4742" s="182"/>
      <c r="N4742" s="182"/>
    </row>
    <row r="4743" spans="1:14" ht="15.75" customHeight="1" x14ac:dyDescent="0.3">
      <c r="A4743" s="34">
        <v>4816</v>
      </c>
      <c r="B4743" s="34">
        <v>200</v>
      </c>
      <c r="C4743" s="34" t="s">
        <v>587</v>
      </c>
      <c r="D4743" s="34">
        <v>17</v>
      </c>
      <c r="E4743" s="179">
        <v>43619</v>
      </c>
      <c r="F4743" s="34">
        <v>5181</v>
      </c>
      <c r="G4743" s="34">
        <v>7528</v>
      </c>
      <c r="H4743" s="34">
        <v>7116</v>
      </c>
      <c r="I4743" s="34"/>
      <c r="J4743" s="197"/>
      <c r="K4743" s="182"/>
      <c r="L4743" s="182"/>
      <c r="M4743" s="182"/>
      <c r="N4743" s="182"/>
    </row>
    <row r="4744" spans="1:14" ht="15.75" customHeight="1" x14ac:dyDescent="0.3">
      <c r="A4744" s="34">
        <v>4817</v>
      </c>
      <c r="B4744" s="34">
        <v>201</v>
      </c>
      <c r="C4744" s="34" t="s">
        <v>589</v>
      </c>
      <c r="D4744" s="34">
        <v>17</v>
      </c>
      <c r="E4744" s="179">
        <v>43619</v>
      </c>
      <c r="F4744" s="34">
        <v>5254</v>
      </c>
      <c r="G4744" s="34">
        <v>8771</v>
      </c>
      <c r="H4744" s="34">
        <v>8017</v>
      </c>
      <c r="I4744" s="34"/>
      <c r="J4744" s="197"/>
      <c r="K4744" s="182"/>
      <c r="L4744" s="182"/>
      <c r="M4744" s="182"/>
      <c r="N4744" s="182"/>
    </row>
    <row r="4745" spans="1:14" ht="15.75" customHeight="1" x14ac:dyDescent="0.3">
      <c r="A4745" s="34">
        <v>4818</v>
      </c>
      <c r="B4745" s="34">
        <v>202</v>
      </c>
      <c r="C4745" s="34" t="s">
        <v>589</v>
      </c>
      <c r="D4745" s="34">
        <v>17</v>
      </c>
      <c r="E4745" s="179">
        <v>43619</v>
      </c>
      <c r="F4745" s="34">
        <v>5275</v>
      </c>
      <c r="G4745" s="34">
        <v>8740</v>
      </c>
      <c r="H4745" s="34">
        <v>7960</v>
      </c>
      <c r="I4745" s="34"/>
      <c r="J4745" s="197"/>
      <c r="K4745" s="182"/>
      <c r="L4745" s="182"/>
      <c r="M4745" s="182"/>
      <c r="N4745" s="182"/>
    </row>
    <row r="4746" spans="1:14" ht="15.75" customHeight="1" x14ac:dyDescent="0.3">
      <c r="A4746" s="34">
        <v>4819</v>
      </c>
      <c r="B4746" s="34">
        <v>203</v>
      </c>
      <c r="C4746" s="34" t="s">
        <v>590</v>
      </c>
      <c r="D4746" s="34">
        <v>17</v>
      </c>
      <c r="E4746" s="179">
        <v>43619</v>
      </c>
      <c r="F4746" s="34">
        <v>5215</v>
      </c>
      <c r="G4746" s="34">
        <v>7326</v>
      </c>
      <c r="H4746" s="34">
        <v>6803</v>
      </c>
      <c r="I4746" s="34"/>
      <c r="J4746" s="197"/>
      <c r="K4746" s="182"/>
      <c r="L4746" s="182"/>
      <c r="M4746" s="182"/>
      <c r="N4746" s="182"/>
    </row>
    <row r="4747" spans="1:14" ht="15.75" customHeight="1" x14ac:dyDescent="0.3">
      <c r="A4747" s="34">
        <v>4820</v>
      </c>
      <c r="B4747" s="34">
        <v>204</v>
      </c>
      <c r="C4747" s="34" t="s">
        <v>590</v>
      </c>
      <c r="D4747" s="34">
        <v>17</v>
      </c>
      <c r="E4747" s="179">
        <v>43619</v>
      </c>
      <c r="F4747" s="34">
        <v>5239</v>
      </c>
      <c r="G4747" s="34">
        <v>7301</v>
      </c>
      <c r="H4747" s="34">
        <v>6793</v>
      </c>
      <c r="I4747" s="34"/>
      <c r="J4747" s="197"/>
      <c r="K4747" s="182"/>
      <c r="L4747" s="182"/>
      <c r="M4747" s="182"/>
      <c r="N4747" s="182"/>
    </row>
    <row r="4748" spans="1:14" ht="15.75" customHeight="1" x14ac:dyDescent="0.3">
      <c r="A4748" s="34">
        <v>4821</v>
      </c>
      <c r="B4748" s="34">
        <v>205</v>
      </c>
      <c r="C4748" s="34" t="s">
        <v>592</v>
      </c>
      <c r="D4748" s="34">
        <v>17</v>
      </c>
      <c r="E4748" s="179">
        <v>43619</v>
      </c>
      <c r="F4748" s="34">
        <v>5204</v>
      </c>
      <c r="G4748" s="34">
        <v>7723</v>
      </c>
      <c r="H4748" s="34">
        <v>7275</v>
      </c>
      <c r="I4748" s="34"/>
      <c r="J4748" s="197"/>
      <c r="K4748" s="182"/>
      <c r="L4748" s="182"/>
      <c r="M4748" s="182"/>
      <c r="N4748" s="182"/>
    </row>
    <row r="4749" spans="1:14" ht="15.75" customHeight="1" x14ac:dyDescent="0.3">
      <c r="A4749" s="34">
        <v>4822</v>
      </c>
      <c r="B4749" s="34">
        <v>206</v>
      </c>
      <c r="C4749" s="34" t="s">
        <v>592</v>
      </c>
      <c r="D4749" s="34">
        <v>17</v>
      </c>
      <c r="E4749" s="179">
        <v>43619</v>
      </c>
      <c r="F4749" s="34">
        <v>5233</v>
      </c>
      <c r="G4749" s="34">
        <v>7738</v>
      </c>
      <c r="H4749" s="34">
        <v>7308</v>
      </c>
      <c r="I4749" s="34"/>
      <c r="J4749" s="197"/>
      <c r="K4749" s="182"/>
      <c r="L4749" s="182"/>
      <c r="M4749" s="182"/>
      <c r="N4749" s="182"/>
    </row>
    <row r="4750" spans="1:14" ht="15.75" customHeight="1" x14ac:dyDescent="0.3">
      <c r="A4750" s="34">
        <v>4823</v>
      </c>
      <c r="B4750" s="34">
        <v>207</v>
      </c>
      <c r="C4750" s="34" t="s">
        <v>593</v>
      </c>
      <c r="D4750" s="34">
        <v>17</v>
      </c>
      <c r="E4750" s="179">
        <v>43619</v>
      </c>
      <c r="F4750" s="34">
        <v>5236</v>
      </c>
      <c r="G4750" s="34">
        <v>8787</v>
      </c>
      <c r="H4750" s="34">
        <v>7942</v>
      </c>
      <c r="I4750" s="34"/>
      <c r="J4750" s="197"/>
      <c r="K4750" s="182"/>
      <c r="L4750" s="182"/>
      <c r="M4750" s="182"/>
      <c r="N4750" s="182"/>
    </row>
    <row r="4751" spans="1:14" ht="15.75" customHeight="1" x14ac:dyDescent="0.3">
      <c r="A4751" s="34">
        <v>4824</v>
      </c>
      <c r="B4751" s="34">
        <v>208</v>
      </c>
      <c r="C4751" s="34" t="s">
        <v>593</v>
      </c>
      <c r="D4751" s="34">
        <v>17</v>
      </c>
      <c r="E4751" s="179">
        <v>43619</v>
      </c>
      <c r="F4751" s="34">
        <v>5202</v>
      </c>
      <c r="G4751" s="34">
        <v>8801</v>
      </c>
      <c r="H4751" s="34">
        <v>7944</v>
      </c>
      <c r="I4751" s="34"/>
      <c r="J4751" s="197"/>
      <c r="K4751" s="182"/>
      <c r="L4751" s="182"/>
      <c r="M4751" s="182"/>
      <c r="N4751" s="182"/>
    </row>
    <row r="4752" spans="1:14" ht="15.75" customHeight="1" x14ac:dyDescent="0.3">
      <c r="A4752" s="34">
        <v>4825</v>
      </c>
      <c r="B4752" s="34">
        <v>209</v>
      </c>
      <c r="C4752" s="34" t="s">
        <v>594</v>
      </c>
      <c r="D4752" s="34">
        <v>17</v>
      </c>
      <c r="E4752" s="179">
        <v>43619</v>
      </c>
      <c r="F4752" s="34">
        <v>5228</v>
      </c>
      <c r="G4752" s="34">
        <v>7278</v>
      </c>
      <c r="H4752" s="34">
        <v>6821</v>
      </c>
      <c r="I4752" s="34"/>
      <c r="J4752" s="197"/>
      <c r="K4752" s="182"/>
      <c r="L4752" s="182"/>
      <c r="M4752" s="182"/>
      <c r="N4752" s="182"/>
    </row>
    <row r="4753" spans="1:14" ht="15.75" customHeight="1" x14ac:dyDescent="0.3">
      <c r="A4753" s="34">
        <v>4826</v>
      </c>
      <c r="B4753" s="34">
        <v>210</v>
      </c>
      <c r="C4753" s="34" t="s">
        <v>594</v>
      </c>
      <c r="D4753" s="34">
        <v>17</v>
      </c>
      <c r="E4753" s="179">
        <v>43619</v>
      </c>
      <c r="F4753" s="34">
        <v>5223</v>
      </c>
      <c r="G4753" s="34">
        <v>7253</v>
      </c>
      <c r="H4753" s="34">
        <v>6802</v>
      </c>
      <c r="I4753" s="34"/>
      <c r="J4753" s="197"/>
      <c r="K4753" s="182"/>
      <c r="L4753" s="182"/>
      <c r="M4753" s="182"/>
      <c r="N4753" s="182"/>
    </row>
    <row r="4754" spans="1:14" ht="15.75" customHeight="1" x14ac:dyDescent="0.3">
      <c r="A4754" s="34">
        <v>4827</v>
      </c>
      <c r="B4754" s="34">
        <v>211</v>
      </c>
      <c r="C4754" s="34" t="s">
        <v>598</v>
      </c>
      <c r="D4754" s="34">
        <v>17</v>
      </c>
      <c r="E4754" s="179">
        <v>43619</v>
      </c>
      <c r="F4754" s="34">
        <v>5194</v>
      </c>
      <c r="G4754" s="34">
        <v>7554</v>
      </c>
      <c r="H4754" s="34">
        <v>7108</v>
      </c>
      <c r="I4754" s="34"/>
      <c r="J4754" s="197"/>
      <c r="K4754" s="182"/>
      <c r="L4754" s="182"/>
      <c r="M4754" s="182"/>
      <c r="N4754" s="182"/>
    </row>
    <row r="4755" spans="1:14" ht="15.75" customHeight="1" x14ac:dyDescent="0.3">
      <c r="A4755" s="34">
        <v>4828</v>
      </c>
      <c r="B4755" s="34">
        <v>212</v>
      </c>
      <c r="C4755" s="34" t="s">
        <v>598</v>
      </c>
      <c r="D4755" s="34">
        <v>17</v>
      </c>
      <c r="E4755" s="179">
        <v>43619</v>
      </c>
      <c r="F4755" s="34">
        <v>5225</v>
      </c>
      <c r="G4755" s="34">
        <v>7480</v>
      </c>
      <c r="H4755" s="34">
        <v>7048</v>
      </c>
      <c r="I4755" s="34"/>
      <c r="J4755" s="197"/>
      <c r="K4755" s="182"/>
      <c r="L4755" s="182"/>
      <c r="M4755" s="182"/>
      <c r="N4755" s="182"/>
    </row>
    <row r="4756" spans="1:14" ht="15.75" customHeight="1" x14ac:dyDescent="0.3">
      <c r="A4756" s="34">
        <v>4829</v>
      </c>
      <c r="B4756" s="34">
        <v>213</v>
      </c>
      <c r="C4756" s="34" t="s">
        <v>599</v>
      </c>
      <c r="D4756" s="34">
        <v>17</v>
      </c>
      <c r="E4756" s="179">
        <v>43619</v>
      </c>
      <c r="F4756" s="34">
        <v>5207</v>
      </c>
      <c r="G4756" s="34">
        <v>8185</v>
      </c>
      <c r="H4756" s="34">
        <v>7651</v>
      </c>
      <c r="I4756" s="34"/>
      <c r="J4756" s="197"/>
      <c r="K4756" s="182"/>
      <c r="L4756" s="182"/>
      <c r="M4756" s="182"/>
      <c r="N4756" s="182"/>
    </row>
    <row r="4757" spans="1:14" ht="15.75" customHeight="1" x14ac:dyDescent="0.3">
      <c r="A4757" s="34">
        <v>4830</v>
      </c>
      <c r="B4757" s="34">
        <v>214</v>
      </c>
      <c r="C4757" s="34" t="s">
        <v>599</v>
      </c>
      <c r="D4757" s="34">
        <v>17</v>
      </c>
      <c r="E4757" s="179">
        <v>43619</v>
      </c>
      <c r="F4757" s="34">
        <v>5237</v>
      </c>
      <c r="G4757" s="34">
        <v>7989</v>
      </c>
      <c r="H4757" s="34">
        <v>7488</v>
      </c>
      <c r="I4757" s="34"/>
      <c r="J4757" s="197"/>
      <c r="K4757" s="182"/>
      <c r="L4757" s="182"/>
      <c r="M4757" s="182"/>
      <c r="N4757" s="182"/>
    </row>
    <row r="4758" spans="1:14" ht="15.75" customHeight="1" x14ac:dyDescent="0.3">
      <c r="A4758" s="34">
        <v>4831</v>
      </c>
      <c r="B4758" s="34">
        <v>215</v>
      </c>
      <c r="C4758" s="34" t="s">
        <v>602</v>
      </c>
      <c r="D4758" s="34">
        <v>17</v>
      </c>
      <c r="E4758" s="179">
        <v>43619</v>
      </c>
      <c r="F4758" s="34">
        <v>5148</v>
      </c>
      <c r="G4758" s="34">
        <v>8092</v>
      </c>
      <c r="H4758" s="34">
        <v>7478</v>
      </c>
      <c r="I4758" s="34"/>
      <c r="J4758" s="197"/>
      <c r="K4758" s="182"/>
      <c r="L4758" s="182"/>
      <c r="M4758" s="182"/>
      <c r="N4758" s="182"/>
    </row>
    <row r="4759" spans="1:14" ht="15.75" customHeight="1" x14ac:dyDescent="0.3">
      <c r="A4759" s="34">
        <v>4832</v>
      </c>
      <c r="B4759" s="34">
        <v>216</v>
      </c>
      <c r="C4759" s="34" t="s">
        <v>602</v>
      </c>
      <c r="D4759" s="34">
        <v>17</v>
      </c>
      <c r="E4759" s="179">
        <v>43619</v>
      </c>
      <c r="F4759" s="34">
        <v>5240</v>
      </c>
      <c r="G4759" s="34">
        <v>8333</v>
      </c>
      <c r="H4759" s="34">
        <v>7694</v>
      </c>
      <c r="I4759" s="34"/>
      <c r="J4759" s="197"/>
      <c r="K4759" s="182"/>
      <c r="L4759" s="182"/>
      <c r="M4759" s="182"/>
      <c r="N4759" s="182"/>
    </row>
    <row r="4760" spans="1:14" ht="15.75" customHeight="1" x14ac:dyDescent="0.3">
      <c r="A4760" s="34">
        <v>4833</v>
      </c>
      <c r="B4760" s="34">
        <v>217</v>
      </c>
      <c r="C4760" s="34" t="s">
        <v>603</v>
      </c>
      <c r="D4760" s="34">
        <v>17</v>
      </c>
      <c r="E4760" s="179">
        <v>43619</v>
      </c>
      <c r="F4760" s="34">
        <v>5263</v>
      </c>
      <c r="G4760" s="34">
        <v>9028</v>
      </c>
      <c r="H4760" s="34">
        <v>7950</v>
      </c>
      <c r="I4760" s="34"/>
      <c r="J4760" s="197"/>
      <c r="K4760" s="182"/>
      <c r="L4760" s="182"/>
      <c r="M4760" s="182"/>
      <c r="N4760" s="182"/>
    </row>
    <row r="4761" spans="1:14" ht="15.75" customHeight="1" x14ac:dyDescent="0.3">
      <c r="A4761" s="34">
        <v>4834</v>
      </c>
      <c r="B4761" s="34">
        <v>218</v>
      </c>
      <c r="C4761" s="34" t="s">
        <v>603</v>
      </c>
      <c r="D4761" s="34">
        <v>17</v>
      </c>
      <c r="E4761" s="179">
        <v>43619</v>
      </c>
      <c r="F4761" s="34">
        <v>5280</v>
      </c>
      <c r="G4761" s="34">
        <v>9207</v>
      </c>
      <c r="H4761" s="34">
        <v>8072</v>
      </c>
      <c r="I4761" s="34"/>
      <c r="J4761" s="197"/>
      <c r="K4761" s="182"/>
      <c r="L4761" s="182"/>
      <c r="M4761" s="182"/>
      <c r="N4761" s="182"/>
    </row>
    <row r="4762" spans="1:14" ht="15.75" customHeight="1" x14ac:dyDescent="0.3">
      <c r="A4762" s="34">
        <v>4835</v>
      </c>
      <c r="B4762" s="34">
        <v>219</v>
      </c>
      <c r="C4762" s="34" t="s">
        <v>605</v>
      </c>
      <c r="D4762" s="34">
        <v>17</v>
      </c>
      <c r="E4762" s="179">
        <v>43619</v>
      </c>
      <c r="F4762" s="34">
        <v>5215</v>
      </c>
      <c r="G4762" s="34">
        <v>7552</v>
      </c>
      <c r="H4762" s="34">
        <v>7140</v>
      </c>
      <c r="I4762" s="34"/>
      <c r="J4762" s="197"/>
      <c r="K4762" s="182"/>
      <c r="L4762" s="182"/>
      <c r="M4762" s="182"/>
      <c r="N4762" s="182"/>
    </row>
    <row r="4763" spans="1:14" ht="15.75" customHeight="1" x14ac:dyDescent="0.3">
      <c r="A4763" s="34">
        <v>4836</v>
      </c>
      <c r="B4763" s="34">
        <v>220</v>
      </c>
      <c r="C4763" s="34" t="s">
        <v>605</v>
      </c>
      <c r="D4763" s="34">
        <v>17</v>
      </c>
      <c r="E4763" s="179">
        <v>43619</v>
      </c>
      <c r="F4763" s="34">
        <v>5178</v>
      </c>
      <c r="G4763" s="34">
        <v>7526</v>
      </c>
      <c r="H4763" s="34">
        <v>7110</v>
      </c>
      <c r="I4763" s="34"/>
      <c r="J4763" s="197"/>
      <c r="K4763" s="182"/>
      <c r="L4763" s="182"/>
      <c r="M4763" s="182"/>
      <c r="N4763" s="182"/>
    </row>
    <row r="4764" spans="1:14" ht="15.75" customHeight="1" x14ac:dyDescent="0.3">
      <c r="A4764" s="34">
        <v>4837</v>
      </c>
      <c r="B4764" s="34">
        <v>221</v>
      </c>
      <c r="C4764" s="34" t="s">
        <v>609</v>
      </c>
      <c r="D4764" s="34">
        <v>17</v>
      </c>
      <c r="E4764" s="179">
        <v>43619</v>
      </c>
      <c r="F4764" s="34">
        <v>5187</v>
      </c>
      <c r="G4764" s="34">
        <v>7390</v>
      </c>
      <c r="H4764" s="34">
        <v>7010</v>
      </c>
      <c r="I4764" s="34"/>
      <c r="J4764" s="197"/>
      <c r="K4764" s="182"/>
      <c r="L4764" s="182"/>
      <c r="M4764" s="182"/>
      <c r="N4764" s="182"/>
    </row>
    <row r="4765" spans="1:14" ht="15.75" customHeight="1" x14ac:dyDescent="0.3">
      <c r="A4765" s="34">
        <v>4838</v>
      </c>
      <c r="B4765" s="34">
        <v>222</v>
      </c>
      <c r="C4765" s="34" t="s">
        <v>609</v>
      </c>
      <c r="D4765" s="34">
        <v>17</v>
      </c>
      <c r="E4765" s="179">
        <v>43619</v>
      </c>
      <c r="F4765" s="34">
        <v>5216</v>
      </c>
      <c r="G4765" s="34">
        <v>7259</v>
      </c>
      <c r="H4765" s="34">
        <v>6906</v>
      </c>
      <c r="I4765" s="34"/>
      <c r="J4765" s="197"/>
      <c r="K4765" s="182"/>
      <c r="L4765" s="182"/>
      <c r="M4765" s="182"/>
      <c r="N4765" s="182"/>
    </row>
    <row r="4766" spans="1:14" ht="15.75" customHeight="1" x14ac:dyDescent="0.3">
      <c r="A4766" s="34">
        <v>4839</v>
      </c>
      <c r="B4766" s="34">
        <v>223</v>
      </c>
      <c r="C4766" s="34" t="s">
        <v>610</v>
      </c>
      <c r="D4766" s="34">
        <v>17</v>
      </c>
      <c r="E4766" s="179">
        <v>43619</v>
      </c>
      <c r="F4766" s="34">
        <v>5225</v>
      </c>
      <c r="G4766" s="34">
        <v>7109</v>
      </c>
      <c r="H4766" s="34">
        <v>6668</v>
      </c>
      <c r="I4766" s="34"/>
      <c r="J4766" s="197"/>
      <c r="K4766" s="182"/>
      <c r="L4766" s="182"/>
      <c r="M4766" s="182"/>
      <c r="N4766" s="182"/>
    </row>
    <row r="4767" spans="1:14" ht="15.75" customHeight="1" x14ac:dyDescent="0.3">
      <c r="A4767" s="34">
        <v>4840</v>
      </c>
      <c r="B4767" s="34">
        <v>224</v>
      </c>
      <c r="C4767" s="34" t="s">
        <v>610</v>
      </c>
      <c r="D4767" s="34">
        <v>17</v>
      </c>
      <c r="E4767" s="179">
        <v>43619</v>
      </c>
      <c r="F4767" s="34">
        <v>5231</v>
      </c>
      <c r="G4767" s="34">
        <v>7472</v>
      </c>
      <c r="H4767" s="34">
        <v>6935</v>
      </c>
      <c r="I4767" s="34"/>
      <c r="J4767" s="197"/>
      <c r="K4767" s="182"/>
      <c r="L4767" s="182"/>
      <c r="M4767" s="182"/>
      <c r="N4767" s="182"/>
    </row>
    <row r="4768" spans="1:14" ht="15.75" customHeight="1" x14ac:dyDescent="0.3">
      <c r="A4768" s="34">
        <v>4841</v>
      </c>
      <c r="B4768" s="34">
        <v>225</v>
      </c>
      <c r="C4768" s="34" t="s">
        <v>612</v>
      </c>
      <c r="D4768" s="34">
        <v>17</v>
      </c>
      <c r="E4768" s="179">
        <v>43619</v>
      </c>
      <c r="F4768" s="34">
        <v>5260</v>
      </c>
      <c r="G4768" s="34">
        <v>8311</v>
      </c>
      <c r="H4768" s="34">
        <v>7747</v>
      </c>
      <c r="I4768" s="34"/>
      <c r="J4768" s="197"/>
      <c r="K4768" s="182"/>
      <c r="L4768" s="182"/>
      <c r="M4768" s="182"/>
      <c r="N4768" s="182"/>
    </row>
    <row r="4769" spans="1:14" ht="15.75" customHeight="1" x14ac:dyDescent="0.3">
      <c r="A4769" s="34">
        <v>4842</v>
      </c>
      <c r="B4769" s="34">
        <v>226</v>
      </c>
      <c r="C4769" s="34" t="s">
        <v>612</v>
      </c>
      <c r="D4769" s="34">
        <v>17</v>
      </c>
      <c r="E4769" s="179">
        <v>43619</v>
      </c>
      <c r="F4769" s="34">
        <v>5197</v>
      </c>
      <c r="G4769" s="34">
        <v>8304</v>
      </c>
      <c r="H4769" s="34">
        <v>7716</v>
      </c>
      <c r="I4769" s="34"/>
      <c r="J4769" s="197"/>
      <c r="K4769" s="182"/>
      <c r="L4769" s="182"/>
      <c r="M4769" s="182"/>
      <c r="N4769" s="182"/>
    </row>
    <row r="4770" spans="1:14" ht="15.75" customHeight="1" x14ac:dyDescent="0.3">
      <c r="A4770" s="34">
        <v>4843</v>
      </c>
      <c r="B4770" s="34">
        <v>227</v>
      </c>
      <c r="C4770" s="34" t="s">
        <v>613</v>
      </c>
      <c r="D4770" s="34">
        <v>17</v>
      </c>
      <c r="E4770" s="179">
        <v>43619</v>
      </c>
      <c r="F4770" s="34">
        <v>5247</v>
      </c>
      <c r="G4770" s="34">
        <v>8247</v>
      </c>
      <c r="H4770" s="34">
        <v>7598</v>
      </c>
      <c r="I4770" s="34"/>
      <c r="J4770" s="197"/>
      <c r="K4770" s="182"/>
      <c r="L4770" s="182"/>
      <c r="M4770" s="182"/>
      <c r="N4770" s="182"/>
    </row>
    <row r="4771" spans="1:14" ht="15.75" customHeight="1" x14ac:dyDescent="0.3">
      <c r="A4771" s="34">
        <v>4844</v>
      </c>
      <c r="B4771" s="34">
        <v>228</v>
      </c>
      <c r="C4771" s="34" t="s">
        <v>613</v>
      </c>
      <c r="D4771" s="34">
        <v>17</v>
      </c>
      <c r="E4771" s="179">
        <v>43619</v>
      </c>
      <c r="F4771" s="34">
        <v>5238</v>
      </c>
      <c r="G4771" s="34">
        <v>8258</v>
      </c>
      <c r="H4771" s="34">
        <v>7595</v>
      </c>
      <c r="I4771" s="34"/>
      <c r="J4771" s="197"/>
      <c r="K4771" s="182"/>
      <c r="L4771" s="182"/>
      <c r="M4771" s="182"/>
      <c r="N4771" s="182"/>
    </row>
    <row r="4772" spans="1:14" ht="15.75" customHeight="1" x14ac:dyDescent="0.3">
      <c r="A4772" s="34">
        <v>4845</v>
      </c>
      <c r="B4772" s="34">
        <v>229</v>
      </c>
      <c r="C4772" s="34" t="s">
        <v>614</v>
      </c>
      <c r="D4772" s="34">
        <v>17</v>
      </c>
      <c r="E4772" s="179">
        <v>43619</v>
      </c>
      <c r="F4772" s="34">
        <v>5205</v>
      </c>
      <c r="G4772" s="34">
        <v>8565</v>
      </c>
      <c r="H4772" s="34">
        <v>7844</v>
      </c>
      <c r="I4772" s="34"/>
      <c r="J4772" s="197"/>
      <c r="K4772" s="182"/>
      <c r="L4772" s="182"/>
      <c r="M4772" s="182"/>
      <c r="N4772" s="182"/>
    </row>
    <row r="4773" spans="1:14" ht="15.75" customHeight="1" x14ac:dyDescent="0.3">
      <c r="A4773" s="34">
        <v>4846</v>
      </c>
      <c r="B4773" s="34">
        <v>230</v>
      </c>
      <c r="C4773" s="34" t="s">
        <v>614</v>
      </c>
      <c r="D4773" s="34">
        <v>17</v>
      </c>
      <c r="E4773" s="179">
        <v>43619</v>
      </c>
      <c r="F4773" s="34">
        <v>5171</v>
      </c>
      <c r="G4773" s="34">
        <v>8451</v>
      </c>
      <c r="H4773" s="34">
        <v>7745</v>
      </c>
      <c r="I4773" s="34"/>
      <c r="J4773" s="197"/>
      <c r="K4773" s="182"/>
      <c r="L4773" s="182"/>
      <c r="M4773" s="182"/>
      <c r="N4773" s="182"/>
    </row>
    <row r="4774" spans="1:14" ht="15.75" customHeight="1" x14ac:dyDescent="0.3">
      <c r="A4774" s="34">
        <v>4847</v>
      </c>
      <c r="B4774" s="34">
        <v>231</v>
      </c>
      <c r="C4774" s="34" t="s">
        <v>616</v>
      </c>
      <c r="D4774" s="34">
        <v>17</v>
      </c>
      <c r="E4774" s="179">
        <v>43619</v>
      </c>
      <c r="F4774" s="34">
        <v>5229</v>
      </c>
      <c r="G4774" s="34">
        <v>6753</v>
      </c>
      <c r="H4774" s="34">
        <v>6403</v>
      </c>
      <c r="I4774" s="34"/>
      <c r="J4774" s="197"/>
      <c r="K4774" s="182"/>
      <c r="L4774" s="182"/>
      <c r="M4774" s="182"/>
      <c r="N4774" s="182"/>
    </row>
    <row r="4775" spans="1:14" ht="15.75" customHeight="1" x14ac:dyDescent="0.3">
      <c r="A4775" s="34">
        <v>4848</v>
      </c>
      <c r="B4775" s="34">
        <v>232</v>
      </c>
      <c r="C4775" s="34" t="s">
        <v>616</v>
      </c>
      <c r="D4775" s="34">
        <v>17</v>
      </c>
      <c r="E4775" s="179">
        <v>43619</v>
      </c>
      <c r="F4775" s="34">
        <v>5244</v>
      </c>
      <c r="G4775" s="34">
        <v>6669</v>
      </c>
      <c r="H4775" s="34">
        <v>6343</v>
      </c>
      <c r="I4775" s="34"/>
      <c r="J4775" s="197"/>
      <c r="K4775" s="182"/>
      <c r="L4775" s="182"/>
      <c r="M4775" s="182"/>
      <c r="N4775" s="182"/>
    </row>
    <row r="4776" spans="1:14" ht="15.75" customHeight="1" x14ac:dyDescent="0.3">
      <c r="A4776" s="34">
        <v>4849</v>
      </c>
      <c r="B4776" s="34">
        <v>233</v>
      </c>
      <c r="C4776" s="34" t="s">
        <v>618</v>
      </c>
      <c r="D4776" s="34">
        <v>17</v>
      </c>
      <c r="E4776" s="179">
        <v>43619</v>
      </c>
      <c r="F4776" s="34">
        <v>5213</v>
      </c>
      <c r="G4776" s="34">
        <v>6871</v>
      </c>
      <c r="H4776" s="34">
        <v>6577</v>
      </c>
      <c r="I4776" s="34"/>
      <c r="J4776" s="197"/>
      <c r="K4776" s="182"/>
      <c r="L4776" s="182"/>
      <c r="M4776" s="182"/>
      <c r="N4776" s="182"/>
    </row>
    <row r="4777" spans="1:14" ht="15.75" customHeight="1" x14ac:dyDescent="0.3">
      <c r="A4777" s="34">
        <v>4850</v>
      </c>
      <c r="B4777" s="34">
        <v>234</v>
      </c>
      <c r="C4777" s="34" t="s">
        <v>618</v>
      </c>
      <c r="D4777" s="34">
        <v>17</v>
      </c>
      <c r="E4777" s="179">
        <v>43619</v>
      </c>
      <c r="F4777" s="34">
        <v>5254</v>
      </c>
      <c r="G4777" s="34">
        <v>7068</v>
      </c>
      <c r="H4777" s="34">
        <v>6749</v>
      </c>
      <c r="I4777" s="34"/>
      <c r="J4777" s="197"/>
      <c r="K4777" s="182"/>
      <c r="L4777" s="182"/>
      <c r="M4777" s="182"/>
      <c r="N4777" s="182"/>
    </row>
    <row r="4778" spans="1:14" ht="15.75" customHeight="1" x14ac:dyDescent="0.3">
      <c r="A4778" s="34">
        <v>4851</v>
      </c>
      <c r="B4778" s="34">
        <v>235</v>
      </c>
      <c r="C4778" s="34" t="s">
        <v>620</v>
      </c>
      <c r="D4778" s="34">
        <v>17</v>
      </c>
      <c r="E4778" s="179">
        <v>43619</v>
      </c>
      <c r="F4778" s="34">
        <v>5230</v>
      </c>
      <c r="G4778" s="34">
        <v>8045</v>
      </c>
      <c r="H4778" s="34">
        <v>7266</v>
      </c>
      <c r="I4778" s="34"/>
      <c r="J4778" s="197"/>
      <c r="K4778" s="182"/>
      <c r="L4778" s="182"/>
      <c r="M4778" s="182"/>
      <c r="N4778" s="182"/>
    </row>
    <row r="4779" spans="1:14" ht="15.75" customHeight="1" x14ac:dyDescent="0.3">
      <c r="A4779" s="34">
        <v>4852</v>
      </c>
      <c r="B4779" s="34">
        <v>236</v>
      </c>
      <c r="C4779" s="34" t="s">
        <v>620</v>
      </c>
      <c r="D4779" s="34">
        <v>17</v>
      </c>
      <c r="E4779" s="179">
        <v>43619</v>
      </c>
      <c r="F4779" s="34">
        <v>5241</v>
      </c>
      <c r="G4779" s="34">
        <v>7838</v>
      </c>
      <c r="H4779" s="34">
        <v>7089</v>
      </c>
      <c r="I4779" s="34"/>
      <c r="J4779" s="197"/>
      <c r="K4779" s="182"/>
      <c r="L4779" s="182"/>
      <c r="M4779" s="182"/>
      <c r="N4779" s="182"/>
    </row>
    <row r="4780" spans="1:14" ht="15.75" customHeight="1" x14ac:dyDescent="0.3">
      <c r="A4780" s="34">
        <v>4853</v>
      </c>
      <c r="B4780" s="34">
        <v>237</v>
      </c>
      <c r="C4780" s="34" t="s">
        <v>622</v>
      </c>
      <c r="D4780" s="34">
        <v>17</v>
      </c>
      <c r="E4780" s="179">
        <v>43619</v>
      </c>
      <c r="F4780" s="34">
        <v>5218</v>
      </c>
      <c r="G4780" s="34">
        <v>8009</v>
      </c>
      <c r="H4780" s="34">
        <v>7367</v>
      </c>
      <c r="I4780" s="34"/>
      <c r="J4780" s="197"/>
      <c r="K4780" s="182"/>
      <c r="L4780" s="182"/>
      <c r="M4780" s="182"/>
      <c r="N4780" s="182"/>
    </row>
    <row r="4781" spans="1:14" ht="15.75" customHeight="1" x14ac:dyDescent="0.3">
      <c r="A4781" s="34">
        <v>4854</v>
      </c>
      <c r="B4781" s="34">
        <v>238</v>
      </c>
      <c r="C4781" s="34" t="s">
        <v>622</v>
      </c>
      <c r="D4781" s="34">
        <v>17</v>
      </c>
      <c r="E4781" s="179">
        <v>43619</v>
      </c>
      <c r="F4781" s="34">
        <v>5217</v>
      </c>
      <c r="G4781" s="34">
        <v>8047</v>
      </c>
      <c r="H4781" s="34">
        <v>7387</v>
      </c>
      <c r="I4781" s="34"/>
      <c r="J4781" s="197"/>
      <c r="K4781" s="182"/>
      <c r="L4781" s="182"/>
      <c r="M4781" s="182"/>
      <c r="N4781" s="182"/>
    </row>
    <row r="4782" spans="1:14" ht="15.75" customHeight="1" x14ac:dyDescent="0.3">
      <c r="A4782" s="34">
        <v>4855</v>
      </c>
      <c r="B4782" s="34">
        <v>239</v>
      </c>
      <c r="C4782" s="34" t="s">
        <v>625</v>
      </c>
      <c r="D4782" s="34">
        <v>17</v>
      </c>
      <c r="E4782" s="179">
        <v>43619</v>
      </c>
      <c r="F4782" s="34">
        <v>5249</v>
      </c>
      <c r="G4782" s="34">
        <v>8980</v>
      </c>
      <c r="H4782" s="34">
        <v>8238</v>
      </c>
      <c r="I4782" s="34"/>
      <c r="J4782" s="197"/>
      <c r="K4782" s="182"/>
      <c r="L4782" s="182"/>
      <c r="M4782" s="182"/>
      <c r="N4782" s="182"/>
    </row>
    <row r="4783" spans="1:14" ht="15.75" customHeight="1" x14ac:dyDescent="0.3">
      <c r="A4783" s="34">
        <v>4856</v>
      </c>
      <c r="B4783" s="34">
        <v>240</v>
      </c>
      <c r="C4783" s="34" t="s">
        <v>625</v>
      </c>
      <c r="D4783" s="34">
        <v>17</v>
      </c>
      <c r="E4783" s="179">
        <v>43619</v>
      </c>
      <c r="F4783" s="34">
        <v>5262</v>
      </c>
      <c r="G4783" s="34">
        <v>8978</v>
      </c>
      <c r="H4783" s="34">
        <v>8188</v>
      </c>
      <c r="I4783" s="34"/>
      <c r="J4783" s="197"/>
      <c r="K4783" s="182"/>
      <c r="L4783" s="182"/>
      <c r="M4783" s="182"/>
      <c r="N4783" s="182"/>
    </row>
    <row r="4784" spans="1:14" ht="15.75" customHeight="1" x14ac:dyDescent="0.3">
      <c r="A4784" s="34">
        <v>4857</v>
      </c>
      <c r="B4784" s="34">
        <v>241</v>
      </c>
      <c r="C4784" s="34" t="s">
        <v>627</v>
      </c>
      <c r="D4784" s="34">
        <v>17</v>
      </c>
      <c r="E4784" s="179">
        <v>43619</v>
      </c>
      <c r="F4784" s="34">
        <v>5180</v>
      </c>
      <c r="G4784" s="34">
        <v>8152</v>
      </c>
      <c r="H4784" s="34">
        <v>7582</v>
      </c>
      <c r="I4784" s="34"/>
      <c r="J4784" s="197"/>
      <c r="K4784" s="182"/>
      <c r="L4784" s="182"/>
      <c r="M4784" s="182"/>
      <c r="N4784" s="182"/>
    </row>
    <row r="4785" spans="1:14" ht="15.75" customHeight="1" x14ac:dyDescent="0.3">
      <c r="A4785" s="34">
        <v>4858</v>
      </c>
      <c r="B4785" s="34">
        <v>242</v>
      </c>
      <c r="C4785" s="34" t="s">
        <v>627</v>
      </c>
      <c r="D4785" s="34">
        <v>17</v>
      </c>
      <c r="E4785" s="179">
        <v>43619</v>
      </c>
      <c r="F4785" s="34">
        <v>5268</v>
      </c>
      <c r="G4785" s="34">
        <v>8218</v>
      </c>
      <c r="H4785" s="34">
        <v>7640</v>
      </c>
      <c r="I4785" s="34"/>
      <c r="J4785" s="197"/>
      <c r="K4785" s="182"/>
      <c r="L4785" s="182"/>
      <c r="M4785" s="182"/>
      <c r="N4785" s="182"/>
    </row>
    <row r="4786" spans="1:14" ht="15.75" customHeight="1" x14ac:dyDescent="0.3">
      <c r="A4786" s="34">
        <v>4859</v>
      </c>
      <c r="B4786" s="34">
        <v>243</v>
      </c>
      <c r="C4786" s="34" t="s">
        <v>629</v>
      </c>
      <c r="D4786" s="34">
        <v>17</v>
      </c>
      <c r="E4786" s="179">
        <v>43619</v>
      </c>
      <c r="F4786" s="34">
        <v>5234</v>
      </c>
      <c r="G4786" s="34">
        <v>8605</v>
      </c>
      <c r="H4786" s="34">
        <v>7662</v>
      </c>
      <c r="I4786" s="34"/>
      <c r="J4786" s="197"/>
      <c r="K4786" s="182"/>
      <c r="L4786" s="182"/>
      <c r="M4786" s="182"/>
      <c r="N4786" s="182"/>
    </row>
    <row r="4787" spans="1:14" ht="15.75" customHeight="1" x14ac:dyDescent="0.3">
      <c r="A4787" s="34">
        <v>4860</v>
      </c>
      <c r="B4787" s="34">
        <v>244</v>
      </c>
      <c r="C4787" s="34" t="s">
        <v>629</v>
      </c>
      <c r="D4787" s="34">
        <v>17</v>
      </c>
      <c r="E4787" s="179">
        <v>43619</v>
      </c>
      <c r="F4787" s="34">
        <v>5243</v>
      </c>
      <c r="G4787" s="34">
        <v>8737</v>
      </c>
      <c r="H4787" s="34">
        <v>7758</v>
      </c>
      <c r="I4787" s="34"/>
      <c r="J4787" s="197"/>
      <c r="K4787" s="182"/>
      <c r="L4787" s="182"/>
      <c r="M4787" s="182"/>
      <c r="N4787" s="182"/>
    </row>
    <row r="4788" spans="1:14" ht="15.75" customHeight="1" x14ac:dyDescent="0.3">
      <c r="A4788" s="34">
        <v>4861</v>
      </c>
      <c r="B4788" s="34">
        <v>245</v>
      </c>
      <c r="C4788" s="34" t="s">
        <v>632</v>
      </c>
      <c r="D4788" s="34">
        <v>17</v>
      </c>
      <c r="E4788" s="179">
        <v>43619</v>
      </c>
      <c r="F4788" s="34">
        <v>5235</v>
      </c>
      <c r="G4788" s="34">
        <v>7166</v>
      </c>
      <c r="H4788" s="34">
        <v>6826</v>
      </c>
      <c r="I4788" s="34"/>
      <c r="J4788" s="197"/>
      <c r="K4788" s="182"/>
      <c r="L4788" s="182"/>
      <c r="M4788" s="182"/>
      <c r="N4788" s="182"/>
    </row>
    <row r="4789" spans="1:14" ht="15.75" customHeight="1" x14ac:dyDescent="0.3">
      <c r="A4789" s="34">
        <v>4862</v>
      </c>
      <c r="B4789" s="34">
        <v>246</v>
      </c>
      <c r="C4789" s="34" t="s">
        <v>632</v>
      </c>
      <c r="D4789" s="34">
        <v>17</v>
      </c>
      <c r="E4789" s="179">
        <v>43619</v>
      </c>
      <c r="F4789" s="34">
        <v>5309</v>
      </c>
      <c r="G4789" s="34">
        <v>7377</v>
      </c>
      <c r="H4789" s="34">
        <v>7015</v>
      </c>
      <c r="I4789" s="34"/>
      <c r="J4789" s="197"/>
      <c r="K4789" s="182"/>
      <c r="L4789" s="182"/>
      <c r="M4789" s="182"/>
      <c r="N4789" s="182"/>
    </row>
    <row r="4790" spans="1:14" ht="15.75" customHeight="1" x14ac:dyDescent="0.3">
      <c r="A4790" s="34">
        <v>4863</v>
      </c>
      <c r="B4790" s="34">
        <v>247</v>
      </c>
      <c r="C4790" s="34" t="s">
        <v>634</v>
      </c>
      <c r="D4790" s="34">
        <v>17</v>
      </c>
      <c r="E4790" s="179">
        <v>43619</v>
      </c>
      <c r="F4790" s="34">
        <v>5282</v>
      </c>
      <c r="G4790" s="34">
        <v>7441</v>
      </c>
      <c r="H4790" s="34">
        <v>7052</v>
      </c>
      <c r="I4790" s="34"/>
      <c r="J4790" s="197"/>
      <c r="K4790" s="182"/>
      <c r="L4790" s="182"/>
      <c r="M4790" s="182"/>
      <c r="N4790" s="182"/>
    </row>
    <row r="4791" spans="1:14" ht="15.75" customHeight="1" x14ac:dyDescent="0.3">
      <c r="A4791" s="34">
        <v>4864</v>
      </c>
      <c r="B4791" s="34">
        <v>248</v>
      </c>
      <c r="C4791" s="34" t="s">
        <v>634</v>
      </c>
      <c r="D4791" s="34">
        <v>17</v>
      </c>
      <c r="E4791" s="179">
        <v>43619</v>
      </c>
      <c r="F4791" s="34">
        <v>5224</v>
      </c>
      <c r="G4791" s="34">
        <v>7318</v>
      </c>
      <c r="H4791" s="34">
        <v>6939</v>
      </c>
      <c r="I4791" s="34"/>
      <c r="J4791" s="197"/>
      <c r="K4791" s="182"/>
      <c r="L4791" s="182"/>
      <c r="M4791" s="182"/>
      <c r="N4791" s="182"/>
    </row>
    <row r="4792" spans="1:14" ht="15.75" customHeight="1" x14ac:dyDescent="0.3">
      <c r="A4792" s="34">
        <v>4865</v>
      </c>
      <c r="B4792" s="34">
        <v>249</v>
      </c>
      <c r="C4792" s="34" t="s">
        <v>636</v>
      </c>
      <c r="D4792" s="34">
        <v>17</v>
      </c>
      <c r="E4792" s="179">
        <v>43619</v>
      </c>
      <c r="F4792" s="34">
        <v>5178</v>
      </c>
      <c r="G4792" s="34">
        <v>8347</v>
      </c>
      <c r="H4792" s="34">
        <v>7720</v>
      </c>
      <c r="I4792" s="34"/>
      <c r="J4792" s="197"/>
      <c r="K4792" s="182"/>
      <c r="L4792" s="182"/>
      <c r="M4792" s="182"/>
      <c r="N4792" s="182"/>
    </row>
    <row r="4793" spans="1:14" ht="15.75" customHeight="1" x14ac:dyDescent="0.3">
      <c r="A4793" s="34">
        <v>4866</v>
      </c>
      <c r="B4793" s="34">
        <v>250</v>
      </c>
      <c r="C4793" s="34" t="s">
        <v>636</v>
      </c>
      <c r="D4793" s="34">
        <v>17</v>
      </c>
      <c r="E4793" s="179">
        <v>43619</v>
      </c>
      <c r="F4793" s="34">
        <v>5274</v>
      </c>
      <c r="G4793" s="34">
        <v>8346</v>
      </c>
      <c r="H4793" s="34">
        <v>7713</v>
      </c>
      <c r="I4793" s="34"/>
      <c r="J4793" s="197"/>
      <c r="K4793" s="182"/>
      <c r="L4793" s="182"/>
      <c r="M4793" s="182"/>
      <c r="N4793" s="182"/>
    </row>
    <row r="4794" spans="1:14" ht="15.75" customHeight="1" x14ac:dyDescent="0.3">
      <c r="A4794" s="34">
        <v>4867</v>
      </c>
      <c r="B4794" s="34">
        <v>251</v>
      </c>
      <c r="C4794" s="34" t="s">
        <v>637</v>
      </c>
      <c r="D4794" s="34">
        <v>17</v>
      </c>
      <c r="E4794" s="179">
        <v>43619</v>
      </c>
      <c r="F4794" s="34">
        <v>5258</v>
      </c>
      <c r="G4794" s="34">
        <v>7051</v>
      </c>
      <c r="H4794" s="34">
        <v>6676</v>
      </c>
      <c r="I4794" s="34"/>
      <c r="J4794" s="197"/>
      <c r="K4794" s="182"/>
      <c r="L4794" s="182"/>
      <c r="M4794" s="182"/>
      <c r="N4794" s="182"/>
    </row>
    <row r="4795" spans="1:14" ht="15.75" customHeight="1" x14ac:dyDescent="0.3">
      <c r="A4795" s="34">
        <v>4868</v>
      </c>
      <c r="B4795" s="34">
        <v>252</v>
      </c>
      <c r="C4795" s="34" t="s">
        <v>637</v>
      </c>
      <c r="D4795" s="34">
        <v>17</v>
      </c>
      <c r="E4795" s="179">
        <v>43619</v>
      </c>
      <c r="F4795" s="34">
        <v>5296</v>
      </c>
      <c r="G4795" s="34">
        <v>7199</v>
      </c>
      <c r="H4795" s="34">
        <v>6802</v>
      </c>
      <c r="I4795" s="34"/>
      <c r="J4795" s="197"/>
      <c r="K4795" s="182"/>
      <c r="L4795" s="182"/>
      <c r="M4795" s="182"/>
      <c r="N4795" s="182"/>
    </row>
    <row r="4796" spans="1:14" ht="15.75" customHeight="1" x14ac:dyDescent="0.3">
      <c r="A4796" s="34">
        <v>4869</v>
      </c>
      <c r="B4796" s="34">
        <v>253</v>
      </c>
      <c r="C4796" s="34" t="s">
        <v>638</v>
      </c>
      <c r="D4796" s="34">
        <v>17</v>
      </c>
      <c r="E4796" s="179">
        <v>43619</v>
      </c>
      <c r="F4796" s="34">
        <v>5257</v>
      </c>
      <c r="G4796" s="34">
        <v>7884</v>
      </c>
      <c r="H4796" s="34">
        <v>7378</v>
      </c>
      <c r="I4796" s="34"/>
      <c r="J4796" s="197"/>
      <c r="K4796" s="182"/>
      <c r="L4796" s="182"/>
      <c r="M4796" s="182"/>
      <c r="N4796" s="182"/>
    </row>
    <row r="4797" spans="1:14" ht="15.75" customHeight="1" x14ac:dyDescent="0.3">
      <c r="A4797" s="34">
        <v>4870</v>
      </c>
      <c r="B4797" s="34">
        <v>254</v>
      </c>
      <c r="C4797" s="34" t="s">
        <v>638</v>
      </c>
      <c r="D4797" s="34">
        <v>17</v>
      </c>
      <c r="E4797" s="179">
        <v>43619</v>
      </c>
      <c r="F4797" s="34">
        <v>5257</v>
      </c>
      <c r="G4797" s="34">
        <v>8204</v>
      </c>
      <c r="H4797" s="34">
        <v>7615</v>
      </c>
      <c r="I4797" s="34"/>
      <c r="J4797" s="197"/>
      <c r="K4797" s="182"/>
      <c r="L4797" s="182"/>
      <c r="M4797" s="182"/>
      <c r="N4797" s="182"/>
    </row>
    <row r="4798" spans="1:14" ht="15.75" customHeight="1" x14ac:dyDescent="0.3">
      <c r="A4798" s="34">
        <v>4871</v>
      </c>
      <c r="B4798" s="34">
        <v>255</v>
      </c>
      <c r="C4798" s="34" t="s">
        <v>640</v>
      </c>
      <c r="D4798" s="34">
        <v>17</v>
      </c>
      <c r="E4798" s="179">
        <v>43619</v>
      </c>
      <c r="F4798" s="34">
        <v>5260</v>
      </c>
      <c r="G4798" s="34">
        <v>6483</v>
      </c>
      <c r="H4798" s="34">
        <v>6276</v>
      </c>
      <c r="I4798" s="34"/>
      <c r="J4798" s="197"/>
      <c r="K4798" s="182"/>
      <c r="L4798" s="182"/>
      <c r="M4798" s="182"/>
      <c r="N4798" s="182"/>
    </row>
    <row r="4799" spans="1:14" ht="15.75" customHeight="1" x14ac:dyDescent="0.3">
      <c r="A4799" s="34">
        <v>4872</v>
      </c>
      <c r="B4799" s="34">
        <v>256</v>
      </c>
      <c r="C4799" s="34" t="s">
        <v>640</v>
      </c>
      <c r="D4799" s="34">
        <v>17</v>
      </c>
      <c r="E4799" s="179">
        <v>43619</v>
      </c>
      <c r="F4799" s="34">
        <v>5193</v>
      </c>
      <c r="G4799" s="34">
        <v>6545</v>
      </c>
      <c r="H4799" s="34">
        <v>6314</v>
      </c>
      <c r="I4799" s="34"/>
      <c r="J4799" s="197"/>
      <c r="K4799" s="182"/>
      <c r="L4799" s="182"/>
      <c r="M4799" s="182"/>
      <c r="N4799" s="182"/>
    </row>
    <row r="4800" spans="1:14" ht="15.75" customHeight="1" x14ac:dyDescent="0.3">
      <c r="A4800" s="34">
        <v>4873</v>
      </c>
      <c r="B4800" s="34">
        <v>257</v>
      </c>
      <c r="C4800" s="34" t="s">
        <v>641</v>
      </c>
      <c r="D4800" s="34">
        <v>17</v>
      </c>
      <c r="E4800" s="179">
        <v>43619</v>
      </c>
      <c r="F4800" s="34">
        <v>5226</v>
      </c>
      <c r="G4800" s="34">
        <v>8006</v>
      </c>
      <c r="H4800" s="34">
        <v>7486</v>
      </c>
      <c r="I4800" s="34"/>
      <c r="J4800" s="197"/>
      <c r="K4800" s="182"/>
      <c r="L4800" s="182"/>
      <c r="M4800" s="182"/>
      <c r="N4800" s="182"/>
    </row>
    <row r="4801" spans="1:14" ht="15.75" customHeight="1" x14ac:dyDescent="0.3">
      <c r="A4801" s="34">
        <v>4874</v>
      </c>
      <c r="B4801" s="34">
        <v>258</v>
      </c>
      <c r="C4801" s="34" t="s">
        <v>641</v>
      </c>
      <c r="D4801" s="34">
        <v>17</v>
      </c>
      <c r="E4801" s="179">
        <v>43619</v>
      </c>
      <c r="F4801" s="34">
        <v>5266</v>
      </c>
      <c r="G4801" s="34">
        <v>7885</v>
      </c>
      <c r="H4801" s="34">
        <v>7396</v>
      </c>
      <c r="I4801" s="34"/>
      <c r="J4801" s="197"/>
      <c r="K4801" s="182"/>
      <c r="L4801" s="182"/>
      <c r="M4801" s="182"/>
      <c r="N4801" s="182"/>
    </row>
    <row r="4802" spans="1:14" ht="15.75" customHeight="1" x14ac:dyDescent="0.3">
      <c r="A4802" s="34">
        <v>4875</v>
      </c>
      <c r="B4802" s="34">
        <v>259</v>
      </c>
      <c r="C4802" s="34" t="s">
        <v>642</v>
      </c>
      <c r="D4802" s="34">
        <v>17</v>
      </c>
      <c r="E4802" s="179">
        <v>43619</v>
      </c>
      <c r="F4802" s="34">
        <v>5198</v>
      </c>
      <c r="G4802" s="34">
        <v>8650</v>
      </c>
      <c r="H4802" s="34">
        <v>7770</v>
      </c>
      <c r="I4802" s="34"/>
      <c r="J4802" s="197"/>
      <c r="K4802" s="182"/>
      <c r="L4802" s="182"/>
      <c r="M4802" s="182"/>
      <c r="N4802" s="182"/>
    </row>
    <row r="4803" spans="1:14" ht="15.75" customHeight="1" x14ac:dyDescent="0.3">
      <c r="A4803" s="34">
        <v>4876</v>
      </c>
      <c r="B4803" s="34">
        <v>260</v>
      </c>
      <c r="C4803" s="34" t="s">
        <v>642</v>
      </c>
      <c r="D4803" s="34">
        <v>17</v>
      </c>
      <c r="E4803" s="179">
        <v>43619</v>
      </c>
      <c r="F4803" s="34">
        <v>5247</v>
      </c>
      <c r="G4803" s="34">
        <v>8577</v>
      </c>
      <c r="H4803" s="34">
        <v>7725</v>
      </c>
      <c r="I4803" s="34"/>
      <c r="J4803" s="197"/>
      <c r="K4803" s="182"/>
      <c r="L4803" s="182"/>
      <c r="M4803" s="182"/>
      <c r="N4803" s="182"/>
    </row>
    <row r="4804" spans="1:14" ht="15.75" customHeight="1" x14ac:dyDescent="0.3">
      <c r="A4804" s="34">
        <v>4877</v>
      </c>
      <c r="B4804" s="34">
        <v>261</v>
      </c>
      <c r="C4804" s="34" t="s">
        <v>643</v>
      </c>
      <c r="D4804" s="34">
        <v>17</v>
      </c>
      <c r="E4804" s="179">
        <v>43619</v>
      </c>
      <c r="F4804" s="34">
        <v>5229</v>
      </c>
      <c r="G4804" s="34">
        <v>8102</v>
      </c>
      <c r="H4804" s="34">
        <v>7584</v>
      </c>
      <c r="I4804" s="34"/>
      <c r="J4804" s="197"/>
      <c r="K4804" s="182"/>
      <c r="L4804" s="182"/>
      <c r="M4804" s="182"/>
      <c r="N4804" s="182"/>
    </row>
    <row r="4805" spans="1:14" ht="15.75" customHeight="1" x14ac:dyDescent="0.3">
      <c r="A4805" s="34">
        <v>4878</v>
      </c>
      <c r="B4805" s="34">
        <v>262</v>
      </c>
      <c r="C4805" s="34" t="s">
        <v>643</v>
      </c>
      <c r="D4805" s="34">
        <v>17</v>
      </c>
      <c r="E4805" s="179">
        <v>43619</v>
      </c>
      <c r="F4805" s="34">
        <v>5194</v>
      </c>
      <c r="G4805" s="34">
        <v>7951</v>
      </c>
      <c r="H4805" s="34">
        <v>7458</v>
      </c>
      <c r="I4805" s="34"/>
      <c r="J4805" s="197"/>
      <c r="K4805" s="182"/>
      <c r="L4805" s="182"/>
      <c r="M4805" s="182"/>
      <c r="N4805" s="182"/>
    </row>
    <row r="4806" spans="1:14" ht="15.75" customHeight="1" x14ac:dyDescent="0.3">
      <c r="A4806" s="34">
        <v>4879</v>
      </c>
      <c r="B4806" s="34">
        <v>263</v>
      </c>
      <c r="C4806" s="34" t="s">
        <v>648</v>
      </c>
      <c r="D4806" s="34">
        <v>17</v>
      </c>
      <c r="E4806" s="179">
        <v>43619</v>
      </c>
      <c r="F4806" s="34">
        <v>5258</v>
      </c>
      <c r="G4806" s="34">
        <v>7398</v>
      </c>
      <c r="H4806" s="34">
        <v>7036</v>
      </c>
      <c r="I4806" s="34"/>
      <c r="J4806" s="197"/>
      <c r="K4806" s="182"/>
      <c r="L4806" s="182"/>
      <c r="M4806" s="182"/>
      <c r="N4806" s="182"/>
    </row>
    <row r="4807" spans="1:14" ht="15.75" customHeight="1" x14ac:dyDescent="0.3">
      <c r="A4807" s="34">
        <v>4880</v>
      </c>
      <c r="B4807" s="34">
        <v>264</v>
      </c>
      <c r="C4807" s="34" t="s">
        <v>648</v>
      </c>
      <c r="D4807" s="34">
        <v>17</v>
      </c>
      <c r="E4807" s="179">
        <v>43619</v>
      </c>
      <c r="F4807" s="34">
        <v>5312</v>
      </c>
      <c r="G4807" s="34">
        <v>7335</v>
      </c>
      <c r="H4807" s="34">
        <v>6992</v>
      </c>
      <c r="I4807" s="34"/>
      <c r="J4807" s="197"/>
      <c r="K4807" s="182"/>
      <c r="L4807" s="182"/>
      <c r="M4807" s="182"/>
      <c r="N4807" s="182"/>
    </row>
    <row r="4808" spans="1:14" ht="15.75" customHeight="1" x14ac:dyDescent="0.3">
      <c r="A4808" s="34">
        <v>4881</v>
      </c>
      <c r="B4808" s="34">
        <v>265</v>
      </c>
      <c r="C4808" s="34" t="s">
        <v>650</v>
      </c>
      <c r="D4808" s="34">
        <v>17</v>
      </c>
      <c r="E4808" s="179">
        <v>43619</v>
      </c>
      <c r="F4808" s="34">
        <v>5235</v>
      </c>
      <c r="G4808" s="34">
        <v>8287</v>
      </c>
      <c r="H4808" s="34">
        <v>7648</v>
      </c>
      <c r="I4808" s="34"/>
      <c r="J4808" s="197"/>
      <c r="K4808" s="182"/>
      <c r="L4808" s="182"/>
      <c r="M4808" s="182"/>
      <c r="N4808" s="182"/>
    </row>
    <row r="4809" spans="1:14" ht="15.75" customHeight="1" x14ac:dyDescent="0.3">
      <c r="A4809" s="34">
        <v>4882</v>
      </c>
      <c r="B4809" s="34">
        <v>266</v>
      </c>
      <c r="C4809" s="34" t="s">
        <v>650</v>
      </c>
      <c r="D4809" s="34">
        <v>17</v>
      </c>
      <c r="E4809" s="179">
        <v>43619</v>
      </c>
      <c r="F4809" s="34">
        <v>5209</v>
      </c>
      <c r="G4809" s="34">
        <v>8297</v>
      </c>
      <c r="H4809" s="34">
        <v>7603</v>
      </c>
      <c r="I4809" s="34"/>
      <c r="J4809" s="197"/>
      <c r="K4809" s="182"/>
      <c r="L4809" s="182"/>
      <c r="M4809" s="182"/>
      <c r="N4809" s="182"/>
    </row>
    <row r="4810" spans="1:14" ht="15.75" customHeight="1" x14ac:dyDescent="0.3">
      <c r="A4810" s="34">
        <v>4883</v>
      </c>
      <c r="B4810" s="34">
        <v>267</v>
      </c>
      <c r="C4810" s="34" t="s">
        <v>654</v>
      </c>
      <c r="D4810" s="34">
        <v>17</v>
      </c>
      <c r="E4810" s="179">
        <v>43619</v>
      </c>
      <c r="F4810" s="34">
        <v>5263</v>
      </c>
      <c r="G4810" s="34">
        <v>8993</v>
      </c>
      <c r="H4810" s="34">
        <v>8156</v>
      </c>
      <c r="I4810" s="34"/>
      <c r="J4810" s="197"/>
      <c r="K4810" s="182"/>
      <c r="L4810" s="182"/>
      <c r="M4810" s="182"/>
      <c r="N4810" s="182"/>
    </row>
    <row r="4811" spans="1:14" ht="15.75" customHeight="1" x14ac:dyDescent="0.3">
      <c r="A4811" s="34">
        <v>4884</v>
      </c>
      <c r="B4811" s="34">
        <v>268</v>
      </c>
      <c r="C4811" s="34" t="s">
        <v>654</v>
      </c>
      <c r="D4811" s="34">
        <v>17</v>
      </c>
      <c r="E4811" s="179">
        <v>43619</v>
      </c>
      <c r="F4811" s="34">
        <v>5219</v>
      </c>
      <c r="G4811" s="34">
        <v>8057</v>
      </c>
      <c r="H4811" s="34">
        <v>8164</v>
      </c>
      <c r="I4811" s="34"/>
      <c r="J4811" s="197"/>
      <c r="K4811" s="182"/>
      <c r="L4811" s="182"/>
      <c r="M4811" s="182"/>
      <c r="N4811" s="182"/>
    </row>
    <row r="4812" spans="1:14" ht="15.75" customHeight="1" x14ac:dyDescent="0.3">
      <c r="A4812" s="34">
        <v>4885</v>
      </c>
      <c r="B4812" s="34">
        <v>269</v>
      </c>
      <c r="C4812" s="34" t="s">
        <v>655</v>
      </c>
      <c r="D4812" s="34">
        <v>17</v>
      </c>
      <c r="E4812" s="179">
        <v>43619</v>
      </c>
      <c r="F4812" s="34">
        <v>5241</v>
      </c>
      <c r="G4812" s="34">
        <v>7065</v>
      </c>
      <c r="H4812" s="34">
        <v>6732</v>
      </c>
      <c r="I4812" s="34"/>
      <c r="J4812" s="197"/>
      <c r="K4812" s="182"/>
      <c r="L4812" s="182"/>
      <c r="M4812" s="182"/>
      <c r="N4812" s="182"/>
    </row>
    <row r="4813" spans="1:14" ht="15.75" customHeight="1" x14ac:dyDescent="0.3">
      <c r="A4813" s="34">
        <v>4886</v>
      </c>
      <c r="B4813" s="34">
        <v>270</v>
      </c>
      <c r="C4813" s="34" t="s">
        <v>655</v>
      </c>
      <c r="D4813" s="34">
        <v>17</v>
      </c>
      <c r="E4813" s="179">
        <v>43619</v>
      </c>
      <c r="F4813" s="34">
        <v>5254</v>
      </c>
      <c r="G4813" s="34">
        <v>7034</v>
      </c>
      <c r="H4813" s="34">
        <v>6708</v>
      </c>
      <c r="I4813" s="34"/>
      <c r="J4813" s="197"/>
      <c r="K4813" s="182"/>
      <c r="L4813" s="182"/>
      <c r="M4813" s="182"/>
      <c r="N4813" s="182"/>
    </row>
    <row r="4814" spans="1:14" ht="15.75" customHeight="1" x14ac:dyDescent="0.3">
      <c r="A4814" s="34">
        <v>4887</v>
      </c>
      <c r="B4814" s="34">
        <v>271</v>
      </c>
      <c r="C4814" s="34" t="s">
        <v>662</v>
      </c>
      <c r="D4814" s="34">
        <v>17</v>
      </c>
      <c r="E4814" s="179">
        <v>43619</v>
      </c>
      <c r="F4814" s="34">
        <v>5224</v>
      </c>
      <c r="G4814" s="34">
        <v>8232</v>
      </c>
      <c r="H4814" s="34">
        <v>7728</v>
      </c>
      <c r="I4814" s="34"/>
      <c r="J4814" s="197"/>
      <c r="K4814" s="182"/>
      <c r="L4814" s="182"/>
      <c r="M4814" s="182"/>
      <c r="N4814" s="182"/>
    </row>
    <row r="4815" spans="1:14" ht="15.75" customHeight="1" x14ac:dyDescent="0.3">
      <c r="A4815" s="34">
        <v>4888</v>
      </c>
      <c r="B4815" s="34">
        <v>272</v>
      </c>
      <c r="C4815" s="34" t="s">
        <v>662</v>
      </c>
      <c r="D4815" s="34">
        <v>17</v>
      </c>
      <c r="E4815" s="179">
        <v>43619</v>
      </c>
      <c r="F4815" s="34">
        <v>5257</v>
      </c>
      <c r="G4815" s="34">
        <v>8230</v>
      </c>
      <c r="H4815" s="34">
        <v>7721</v>
      </c>
      <c r="I4815" s="34"/>
      <c r="J4815" s="197"/>
      <c r="K4815" s="182"/>
      <c r="L4815" s="182"/>
      <c r="M4815" s="182"/>
      <c r="N4815" s="182"/>
    </row>
    <row r="4816" spans="1:14" ht="15.75" customHeight="1" x14ac:dyDescent="0.3">
      <c r="A4816" s="34">
        <v>4889</v>
      </c>
      <c r="B4816" s="34">
        <v>273</v>
      </c>
      <c r="C4816" s="34" t="s">
        <v>663</v>
      </c>
      <c r="D4816" s="34">
        <v>17</v>
      </c>
      <c r="E4816" s="179">
        <v>43619</v>
      </c>
      <c r="F4816" s="34">
        <v>5242</v>
      </c>
      <c r="G4816" s="34">
        <v>8146</v>
      </c>
      <c r="H4816" s="34">
        <v>7529</v>
      </c>
      <c r="I4816" s="34"/>
      <c r="J4816" s="197"/>
      <c r="K4816" s="182"/>
      <c r="L4816" s="182"/>
      <c r="M4816" s="182"/>
      <c r="N4816" s="182"/>
    </row>
    <row r="4817" spans="1:14" ht="15.75" customHeight="1" x14ac:dyDescent="0.3">
      <c r="A4817" s="34">
        <v>4890</v>
      </c>
      <c r="B4817" s="34">
        <v>274</v>
      </c>
      <c r="C4817" s="34" t="s">
        <v>663</v>
      </c>
      <c r="D4817" s="34">
        <v>17</v>
      </c>
      <c r="E4817" s="179">
        <v>43619</v>
      </c>
      <c r="F4817" s="34">
        <v>5233</v>
      </c>
      <c r="G4817" s="34">
        <v>8055</v>
      </c>
      <c r="H4817" s="34">
        <v>7444</v>
      </c>
      <c r="I4817" s="34"/>
      <c r="J4817" s="197"/>
      <c r="K4817" s="182"/>
      <c r="L4817" s="182"/>
      <c r="M4817" s="182"/>
      <c r="N4817" s="182"/>
    </row>
    <row r="4818" spans="1:14" ht="15.75" customHeight="1" x14ac:dyDescent="0.3">
      <c r="A4818" s="34">
        <v>4891</v>
      </c>
      <c r="B4818" s="34">
        <v>275</v>
      </c>
      <c r="C4818" s="34" t="s">
        <v>664</v>
      </c>
      <c r="D4818" s="34">
        <v>17</v>
      </c>
      <c r="E4818" s="179">
        <v>43619</v>
      </c>
      <c r="F4818" s="34">
        <v>5274</v>
      </c>
      <c r="G4818" s="34">
        <v>8143</v>
      </c>
      <c r="H4818" s="34">
        <v>7658</v>
      </c>
      <c r="I4818" s="34"/>
      <c r="J4818" s="197"/>
      <c r="K4818" s="182"/>
      <c r="L4818" s="182"/>
      <c r="M4818" s="182"/>
      <c r="N4818" s="182"/>
    </row>
    <row r="4819" spans="1:14" ht="15.75" customHeight="1" x14ac:dyDescent="0.3">
      <c r="A4819" s="34">
        <v>4892</v>
      </c>
      <c r="B4819" s="34">
        <v>276</v>
      </c>
      <c r="C4819" s="34" t="s">
        <v>664</v>
      </c>
      <c r="D4819" s="34">
        <v>17</v>
      </c>
      <c r="E4819" s="179">
        <v>43619</v>
      </c>
      <c r="F4819" s="34">
        <v>5217</v>
      </c>
      <c r="G4819" s="34">
        <v>8018</v>
      </c>
      <c r="H4819" s="34">
        <v>7545</v>
      </c>
      <c r="I4819" s="34"/>
      <c r="J4819" s="197"/>
      <c r="K4819" s="182"/>
      <c r="L4819" s="182"/>
      <c r="M4819" s="182"/>
      <c r="N4819" s="182"/>
    </row>
    <row r="4820" spans="1:14" ht="15.75" customHeight="1" x14ac:dyDescent="0.3">
      <c r="A4820" s="34">
        <v>4893</v>
      </c>
      <c r="B4820" s="34">
        <v>277</v>
      </c>
      <c r="C4820" s="34" t="s">
        <v>666</v>
      </c>
      <c r="D4820" s="34">
        <v>17</v>
      </c>
      <c r="E4820" s="179">
        <v>43619</v>
      </c>
      <c r="F4820" s="34">
        <v>5252</v>
      </c>
      <c r="G4820" s="34">
        <v>6999</v>
      </c>
      <c r="H4820" s="34">
        <v>6661</v>
      </c>
      <c r="I4820" s="34"/>
      <c r="J4820" s="197"/>
      <c r="K4820" s="182"/>
      <c r="L4820" s="182"/>
      <c r="M4820" s="182"/>
      <c r="N4820" s="182"/>
    </row>
    <row r="4821" spans="1:14" ht="15.75" customHeight="1" x14ac:dyDescent="0.3">
      <c r="A4821" s="34">
        <v>4894</v>
      </c>
      <c r="B4821" s="34">
        <v>278</v>
      </c>
      <c r="C4821" s="34" t="s">
        <v>666</v>
      </c>
      <c r="D4821" s="34">
        <v>17</v>
      </c>
      <c r="E4821" s="179">
        <v>43619</v>
      </c>
      <c r="F4821" s="34">
        <v>5256</v>
      </c>
      <c r="G4821" s="34">
        <v>6908</v>
      </c>
      <c r="H4821" s="34">
        <v>6579</v>
      </c>
      <c r="I4821" s="34"/>
      <c r="J4821" s="197"/>
      <c r="K4821" s="182"/>
      <c r="L4821" s="182"/>
      <c r="M4821" s="182"/>
      <c r="N4821" s="182"/>
    </row>
    <row r="4822" spans="1:14" ht="15.75" customHeight="1" x14ac:dyDescent="0.3">
      <c r="A4822" s="34">
        <v>4895</v>
      </c>
      <c r="B4822" s="34">
        <v>279</v>
      </c>
      <c r="C4822" s="34" t="s">
        <v>667</v>
      </c>
      <c r="D4822" s="34">
        <v>17</v>
      </c>
      <c r="E4822" s="179">
        <v>43619</v>
      </c>
      <c r="F4822" s="34">
        <v>5269</v>
      </c>
      <c r="G4822" s="34">
        <v>7810</v>
      </c>
      <c r="H4822" s="34">
        <v>7338</v>
      </c>
      <c r="I4822" s="34"/>
      <c r="J4822" s="197"/>
      <c r="K4822" s="182"/>
      <c r="L4822" s="182"/>
      <c r="M4822" s="182"/>
      <c r="N4822" s="182"/>
    </row>
    <row r="4823" spans="1:14" ht="15.75" customHeight="1" x14ac:dyDescent="0.3">
      <c r="A4823" s="34">
        <v>4896</v>
      </c>
      <c r="B4823" s="34">
        <v>280</v>
      </c>
      <c r="C4823" s="34" t="s">
        <v>667</v>
      </c>
      <c r="D4823" s="34">
        <v>17</v>
      </c>
      <c r="E4823" s="179">
        <v>43619</v>
      </c>
      <c r="F4823" s="34">
        <v>5260</v>
      </c>
      <c r="G4823" s="34">
        <v>7771</v>
      </c>
      <c r="H4823" s="34">
        <v>7306</v>
      </c>
      <c r="I4823" s="34"/>
      <c r="J4823" s="197"/>
      <c r="K4823" s="182"/>
      <c r="L4823" s="182"/>
      <c r="M4823" s="182"/>
      <c r="N4823" s="182"/>
    </row>
    <row r="4824" spans="1:14" ht="15.75" customHeight="1" x14ac:dyDescent="0.3">
      <c r="A4824" s="34">
        <v>4897</v>
      </c>
      <c r="B4824" s="34">
        <v>281</v>
      </c>
      <c r="C4824" s="34" t="s">
        <v>668</v>
      </c>
      <c r="D4824" s="34">
        <v>17</v>
      </c>
      <c r="E4824" s="179">
        <v>43619</v>
      </c>
      <c r="F4824" s="34">
        <v>5275</v>
      </c>
      <c r="G4824" s="34">
        <v>7173</v>
      </c>
      <c r="H4824" s="34">
        <v>6779</v>
      </c>
      <c r="I4824" s="34"/>
      <c r="J4824" s="197"/>
      <c r="K4824" s="182"/>
      <c r="L4824" s="182"/>
      <c r="M4824" s="182"/>
      <c r="N4824" s="182"/>
    </row>
    <row r="4825" spans="1:14" ht="15.75" customHeight="1" x14ac:dyDescent="0.3">
      <c r="A4825" s="34">
        <v>4898</v>
      </c>
      <c r="B4825" s="34">
        <v>282</v>
      </c>
      <c r="C4825" s="34" t="s">
        <v>668</v>
      </c>
      <c r="D4825" s="34">
        <v>17</v>
      </c>
      <c r="E4825" s="179">
        <v>43619</v>
      </c>
      <c r="F4825" s="34">
        <v>5225</v>
      </c>
      <c r="G4825" s="34">
        <v>7114</v>
      </c>
      <c r="H4825" s="34">
        <v>6709</v>
      </c>
      <c r="I4825" s="34"/>
      <c r="J4825" s="197"/>
      <c r="K4825" s="182"/>
      <c r="L4825" s="182"/>
      <c r="M4825" s="182"/>
      <c r="N4825" s="182"/>
    </row>
    <row r="4826" spans="1:14" ht="15.75" customHeight="1" x14ac:dyDescent="0.3">
      <c r="A4826" s="34">
        <v>4899</v>
      </c>
      <c r="B4826" s="34">
        <v>283</v>
      </c>
      <c r="C4826" s="34" t="s">
        <v>669</v>
      </c>
      <c r="D4826" s="34">
        <v>17</v>
      </c>
      <c r="E4826" s="179">
        <v>43619</v>
      </c>
      <c r="F4826" s="34">
        <v>5211</v>
      </c>
      <c r="G4826" s="34">
        <v>6412</v>
      </c>
      <c r="H4826" s="34">
        <v>6183</v>
      </c>
      <c r="I4826" s="34"/>
      <c r="J4826" s="197"/>
      <c r="K4826" s="182"/>
      <c r="L4826" s="182"/>
      <c r="M4826" s="182"/>
      <c r="N4826" s="182"/>
    </row>
    <row r="4827" spans="1:14" ht="15.75" customHeight="1" x14ac:dyDescent="0.3">
      <c r="A4827" s="34">
        <v>4900</v>
      </c>
      <c r="B4827" s="34">
        <v>284</v>
      </c>
      <c r="C4827" s="34" t="s">
        <v>669</v>
      </c>
      <c r="D4827" s="34">
        <v>17</v>
      </c>
      <c r="E4827" s="179">
        <v>43619</v>
      </c>
      <c r="F4827" s="34">
        <v>5269</v>
      </c>
      <c r="G4827" s="34">
        <v>6521</v>
      </c>
      <c r="H4827" s="34">
        <v>6275</v>
      </c>
      <c r="I4827" s="34"/>
      <c r="J4827" s="197"/>
      <c r="K4827" s="182"/>
      <c r="L4827" s="182"/>
      <c r="M4827" s="182"/>
      <c r="N4827" s="182"/>
    </row>
    <row r="4828" spans="1:14" ht="15.75" customHeight="1" x14ac:dyDescent="0.3">
      <c r="A4828" s="34">
        <v>4901</v>
      </c>
      <c r="B4828" s="34">
        <v>285</v>
      </c>
      <c r="C4828" s="34" t="s">
        <v>671</v>
      </c>
      <c r="D4828" s="34">
        <v>17</v>
      </c>
      <c r="E4828" s="179">
        <v>43619</v>
      </c>
      <c r="F4828" s="34">
        <v>5249</v>
      </c>
      <c r="G4828" s="34">
        <v>9445</v>
      </c>
      <c r="H4828" s="34">
        <v>8130</v>
      </c>
      <c r="I4828" s="34"/>
      <c r="J4828" s="197"/>
      <c r="K4828" s="182"/>
      <c r="L4828" s="182"/>
      <c r="M4828" s="182"/>
      <c r="N4828" s="182"/>
    </row>
    <row r="4829" spans="1:14" ht="15.75" customHeight="1" x14ac:dyDescent="0.3">
      <c r="A4829" s="34">
        <v>4902</v>
      </c>
      <c r="B4829" s="34">
        <v>286</v>
      </c>
      <c r="C4829" s="34" t="s">
        <v>671</v>
      </c>
      <c r="D4829" s="34">
        <v>17</v>
      </c>
      <c r="E4829" s="179">
        <v>43619</v>
      </c>
      <c r="F4829" s="34">
        <v>5236</v>
      </c>
      <c r="G4829" s="34">
        <v>9160</v>
      </c>
      <c r="H4829" s="34">
        <v>7945</v>
      </c>
      <c r="I4829" s="34"/>
      <c r="J4829" s="197"/>
      <c r="K4829" s="182"/>
      <c r="L4829" s="182"/>
      <c r="M4829" s="182"/>
      <c r="N4829" s="182"/>
    </row>
    <row r="4830" spans="1:14" ht="15.75" customHeight="1" x14ac:dyDescent="0.3">
      <c r="A4830" s="34">
        <v>4903</v>
      </c>
      <c r="B4830" s="34">
        <v>287</v>
      </c>
      <c r="C4830" s="34" t="s">
        <v>675</v>
      </c>
      <c r="D4830" s="34">
        <v>17</v>
      </c>
      <c r="E4830" s="179">
        <v>43619</v>
      </c>
      <c r="F4830" s="34">
        <v>5246</v>
      </c>
      <c r="G4830" s="34">
        <v>7319</v>
      </c>
      <c r="H4830" s="34">
        <v>6842</v>
      </c>
      <c r="I4830" s="34"/>
      <c r="J4830" s="197"/>
      <c r="K4830" s="182"/>
      <c r="L4830" s="182"/>
      <c r="M4830" s="182"/>
      <c r="N4830" s="182"/>
    </row>
    <row r="4831" spans="1:14" ht="15.75" customHeight="1" x14ac:dyDescent="0.3">
      <c r="A4831" s="34">
        <v>4904</v>
      </c>
      <c r="B4831" s="34">
        <v>288</v>
      </c>
      <c r="C4831" s="34" t="s">
        <v>675</v>
      </c>
      <c r="D4831" s="34">
        <v>17</v>
      </c>
      <c r="E4831" s="179">
        <v>43619</v>
      </c>
      <c r="F4831" s="34">
        <v>5225</v>
      </c>
      <c r="G4831" s="34">
        <v>7217</v>
      </c>
      <c r="H4831" s="34">
        <v>6752</v>
      </c>
      <c r="I4831" s="34"/>
      <c r="J4831" s="197"/>
      <c r="K4831" s="182"/>
      <c r="L4831" s="182"/>
      <c r="M4831" s="182"/>
      <c r="N4831" s="182"/>
    </row>
    <row r="4832" spans="1:14" ht="15.75" customHeight="1" x14ac:dyDescent="0.3">
      <c r="A4832" s="34">
        <v>4905</v>
      </c>
      <c r="B4832" s="34">
        <v>289</v>
      </c>
      <c r="C4832" s="34" t="s">
        <v>683</v>
      </c>
      <c r="D4832" s="34">
        <v>17</v>
      </c>
      <c r="E4832" s="179">
        <v>43619</v>
      </c>
      <c r="F4832" s="34">
        <v>5296</v>
      </c>
      <c r="G4832" s="34">
        <v>6549</v>
      </c>
      <c r="H4832" s="34">
        <v>6325</v>
      </c>
      <c r="I4832" s="34"/>
      <c r="J4832" s="197"/>
      <c r="K4832" s="182"/>
      <c r="L4832" s="182"/>
      <c r="M4832" s="182"/>
      <c r="N4832" s="182"/>
    </row>
    <row r="4833" spans="1:14" ht="15.75" customHeight="1" x14ac:dyDescent="0.3">
      <c r="A4833" s="34">
        <v>4906</v>
      </c>
      <c r="B4833" s="34">
        <v>290</v>
      </c>
      <c r="C4833" s="34" t="s">
        <v>683</v>
      </c>
      <c r="D4833" s="34">
        <v>17</v>
      </c>
      <c r="E4833" s="179">
        <v>43619</v>
      </c>
      <c r="F4833" s="34">
        <v>5255</v>
      </c>
      <c r="G4833" s="34">
        <v>6469</v>
      </c>
      <c r="H4833" s="34">
        <v>6257</v>
      </c>
      <c r="I4833" s="34"/>
      <c r="J4833" s="197"/>
      <c r="K4833" s="182"/>
      <c r="L4833" s="182"/>
      <c r="M4833" s="182"/>
      <c r="N4833" s="182"/>
    </row>
    <row r="4834" spans="1:14" ht="15.75" customHeight="1" x14ac:dyDescent="0.3">
      <c r="A4834" s="34">
        <v>4907</v>
      </c>
      <c r="B4834" s="34">
        <v>291</v>
      </c>
      <c r="C4834" s="34" t="s">
        <v>684</v>
      </c>
      <c r="D4834" s="34">
        <v>17</v>
      </c>
      <c r="E4834" s="179">
        <v>43619</v>
      </c>
      <c r="F4834" s="34">
        <v>5259</v>
      </c>
      <c r="G4834" s="34">
        <v>8048</v>
      </c>
      <c r="H4834" s="34">
        <v>7530</v>
      </c>
      <c r="I4834" s="34"/>
      <c r="J4834" s="197"/>
      <c r="K4834" s="182"/>
      <c r="L4834" s="182"/>
      <c r="M4834" s="182"/>
      <c r="N4834" s="182"/>
    </row>
    <row r="4835" spans="1:14" ht="15.75" customHeight="1" x14ac:dyDescent="0.3">
      <c r="A4835" s="34">
        <v>4908</v>
      </c>
      <c r="B4835" s="34">
        <v>292</v>
      </c>
      <c r="C4835" s="34" t="s">
        <v>684</v>
      </c>
      <c r="D4835" s="34">
        <v>17</v>
      </c>
      <c r="E4835" s="179">
        <v>43619</v>
      </c>
      <c r="F4835" s="34">
        <v>5243</v>
      </c>
      <c r="G4835" s="34">
        <v>7874</v>
      </c>
      <c r="H4835" s="34">
        <v>7381</v>
      </c>
      <c r="I4835" s="34"/>
      <c r="J4835" s="197"/>
      <c r="K4835" s="182"/>
      <c r="L4835" s="182"/>
      <c r="M4835" s="182"/>
      <c r="N4835" s="182"/>
    </row>
    <row r="4836" spans="1:14" ht="15.75" customHeight="1" x14ac:dyDescent="0.3">
      <c r="A4836" s="34">
        <v>4909</v>
      </c>
      <c r="B4836" s="34">
        <v>293</v>
      </c>
      <c r="C4836" s="34" t="s">
        <v>690</v>
      </c>
      <c r="D4836" s="34">
        <v>17</v>
      </c>
      <c r="E4836" s="179">
        <v>43619</v>
      </c>
      <c r="F4836" s="34">
        <v>5203</v>
      </c>
      <c r="G4836" s="34">
        <v>8218</v>
      </c>
      <c r="H4836" s="34">
        <v>7625</v>
      </c>
      <c r="I4836" s="34"/>
      <c r="J4836" s="197"/>
      <c r="K4836" s="182"/>
      <c r="L4836" s="182"/>
      <c r="M4836" s="182"/>
      <c r="N4836" s="182"/>
    </row>
    <row r="4837" spans="1:14" ht="15.75" customHeight="1" x14ac:dyDescent="0.3">
      <c r="A4837" s="34">
        <v>4910</v>
      </c>
      <c r="B4837" s="34">
        <v>294</v>
      </c>
      <c r="C4837" s="34" t="s">
        <v>690</v>
      </c>
      <c r="D4837" s="34">
        <v>17</v>
      </c>
      <c r="E4837" s="179">
        <v>43619</v>
      </c>
      <c r="F4837" s="34">
        <v>5223</v>
      </c>
      <c r="G4837" s="34">
        <v>8104</v>
      </c>
      <c r="H4837" s="34">
        <v>7541</v>
      </c>
      <c r="I4837" s="34"/>
      <c r="J4837" s="197"/>
      <c r="K4837" s="182"/>
      <c r="L4837" s="182"/>
      <c r="M4837" s="182"/>
      <c r="N4837" s="182"/>
    </row>
    <row r="4838" spans="1:14" ht="15.75" customHeight="1" x14ac:dyDescent="0.3">
      <c r="A4838" s="34">
        <v>4911</v>
      </c>
      <c r="B4838" s="34">
        <v>295</v>
      </c>
      <c r="C4838" s="34" t="s">
        <v>697</v>
      </c>
      <c r="D4838" s="34">
        <v>17</v>
      </c>
      <c r="E4838" s="179">
        <v>43619</v>
      </c>
      <c r="F4838" s="34">
        <v>5221</v>
      </c>
      <c r="G4838" s="34">
        <v>8026</v>
      </c>
      <c r="H4838" s="34">
        <v>7491</v>
      </c>
      <c r="I4838" s="34"/>
      <c r="J4838" s="197"/>
      <c r="K4838" s="182"/>
      <c r="L4838" s="182"/>
      <c r="M4838" s="182"/>
      <c r="N4838" s="182"/>
    </row>
    <row r="4839" spans="1:14" ht="15.75" customHeight="1" x14ac:dyDescent="0.3">
      <c r="A4839" s="34">
        <v>4912</v>
      </c>
      <c r="B4839" s="34">
        <v>296</v>
      </c>
      <c r="C4839" s="34" t="s">
        <v>697</v>
      </c>
      <c r="D4839" s="34">
        <v>17</v>
      </c>
      <c r="E4839" s="179">
        <v>43619</v>
      </c>
      <c r="F4839" s="34">
        <v>5271</v>
      </c>
      <c r="G4839" s="34">
        <v>8047</v>
      </c>
      <c r="H4839" s="34">
        <v>7512</v>
      </c>
      <c r="I4839" s="34"/>
      <c r="J4839" s="197"/>
      <c r="K4839" s="182"/>
      <c r="L4839" s="182"/>
      <c r="M4839" s="182"/>
      <c r="N4839" s="182"/>
    </row>
    <row r="4840" spans="1:14" ht="15.75" customHeight="1" x14ac:dyDescent="0.3">
      <c r="A4840" s="34">
        <v>4913</v>
      </c>
      <c r="B4840" s="34">
        <v>297</v>
      </c>
      <c r="C4840" s="34" t="s">
        <v>698</v>
      </c>
      <c r="D4840" s="34">
        <v>17</v>
      </c>
      <c r="E4840" s="179">
        <v>43619</v>
      </c>
      <c r="F4840" s="34">
        <v>5213</v>
      </c>
      <c r="G4840" s="34">
        <v>8051</v>
      </c>
      <c r="H4840" s="34">
        <v>7437</v>
      </c>
      <c r="I4840" s="34"/>
      <c r="J4840" s="197"/>
      <c r="K4840" s="182"/>
      <c r="L4840" s="182"/>
      <c r="M4840" s="182"/>
      <c r="N4840" s="182"/>
    </row>
    <row r="4841" spans="1:14" ht="15.75" customHeight="1" x14ac:dyDescent="0.3">
      <c r="A4841" s="34">
        <v>4914</v>
      </c>
      <c r="B4841" s="34">
        <v>298</v>
      </c>
      <c r="C4841" s="34" t="s">
        <v>698</v>
      </c>
      <c r="D4841" s="34">
        <v>17</v>
      </c>
      <c r="E4841" s="179">
        <v>43619</v>
      </c>
      <c r="F4841" s="34">
        <v>5210</v>
      </c>
      <c r="G4841" s="34">
        <v>8053</v>
      </c>
      <c r="H4841" s="34">
        <v>7437</v>
      </c>
      <c r="I4841" s="34"/>
      <c r="J4841" s="197"/>
      <c r="K4841" s="182"/>
      <c r="L4841" s="182"/>
      <c r="M4841" s="182"/>
      <c r="N4841" s="182"/>
    </row>
    <row r="4842" spans="1:14" ht="15.75" customHeight="1" x14ac:dyDescent="0.3">
      <c r="A4842" s="34">
        <v>4915</v>
      </c>
      <c r="B4842" s="34">
        <v>299</v>
      </c>
      <c r="C4842" s="34" t="s">
        <v>699</v>
      </c>
      <c r="D4842" s="34">
        <v>17</v>
      </c>
      <c r="E4842" s="179">
        <v>43619</v>
      </c>
      <c r="F4842" s="34">
        <v>5236</v>
      </c>
      <c r="G4842" s="34">
        <v>8793</v>
      </c>
      <c r="H4842" s="34">
        <v>8000</v>
      </c>
      <c r="I4842" s="34"/>
      <c r="J4842" s="197"/>
      <c r="K4842" s="182"/>
      <c r="L4842" s="182"/>
      <c r="M4842" s="182"/>
      <c r="N4842" s="182"/>
    </row>
    <row r="4843" spans="1:14" ht="15.75" customHeight="1" x14ac:dyDescent="0.3">
      <c r="A4843" s="34">
        <v>4916</v>
      </c>
      <c r="B4843" s="34">
        <v>300</v>
      </c>
      <c r="C4843" s="34" t="s">
        <v>699</v>
      </c>
      <c r="D4843" s="34">
        <v>17</v>
      </c>
      <c r="E4843" s="179">
        <v>43619</v>
      </c>
      <c r="F4843" s="34">
        <v>5223</v>
      </c>
      <c r="G4843" s="34">
        <v>8852</v>
      </c>
      <c r="H4843" s="34">
        <v>8025</v>
      </c>
      <c r="I4843" s="34"/>
      <c r="J4843" s="197"/>
      <c r="K4843" s="182"/>
      <c r="L4843" s="182"/>
      <c r="M4843" s="182"/>
      <c r="N4843" s="182"/>
    </row>
    <row r="4844" spans="1:14" ht="15.75" customHeight="1" x14ac:dyDescent="0.3">
      <c r="A4844" s="34">
        <v>4917</v>
      </c>
      <c r="B4844" s="34">
        <v>301</v>
      </c>
      <c r="C4844" s="34" t="s">
        <v>701</v>
      </c>
      <c r="D4844" s="34">
        <v>17</v>
      </c>
      <c r="E4844" s="179">
        <v>43619</v>
      </c>
      <c r="F4844" s="34">
        <v>5241</v>
      </c>
      <c r="G4844" s="34">
        <v>8644</v>
      </c>
      <c r="H4844" s="34">
        <v>8059</v>
      </c>
      <c r="I4844" s="34"/>
      <c r="J4844" s="197"/>
      <c r="K4844" s="182"/>
      <c r="L4844" s="182"/>
      <c r="M4844" s="182"/>
      <c r="N4844" s="182"/>
    </row>
    <row r="4845" spans="1:14" ht="15.75" customHeight="1" x14ac:dyDescent="0.3">
      <c r="A4845" s="34">
        <v>4918</v>
      </c>
      <c r="B4845" s="34">
        <v>302</v>
      </c>
      <c r="C4845" s="34" t="s">
        <v>701</v>
      </c>
      <c r="D4845" s="34">
        <v>17</v>
      </c>
      <c r="E4845" s="179">
        <v>43619</v>
      </c>
      <c r="F4845" s="34">
        <v>5225</v>
      </c>
      <c r="G4845" s="34">
        <v>8918</v>
      </c>
      <c r="H4845" s="34">
        <v>8267</v>
      </c>
      <c r="I4845" s="34"/>
      <c r="J4845" s="197"/>
      <c r="K4845" s="182"/>
      <c r="L4845" s="182"/>
      <c r="M4845" s="182"/>
      <c r="N4845" s="182"/>
    </row>
    <row r="4846" spans="1:14" ht="15.75" customHeight="1" x14ac:dyDescent="0.3">
      <c r="A4846" s="34">
        <v>4919</v>
      </c>
      <c r="B4846" s="34">
        <v>303</v>
      </c>
      <c r="C4846" s="34" t="s">
        <v>704</v>
      </c>
      <c r="D4846" s="34">
        <v>17</v>
      </c>
      <c r="E4846" s="179">
        <v>43619</v>
      </c>
      <c r="F4846" s="34">
        <v>5303</v>
      </c>
      <c r="G4846" s="34">
        <v>6943</v>
      </c>
      <c r="H4846" s="34">
        <v>6637</v>
      </c>
      <c r="I4846" s="34"/>
      <c r="J4846" s="197"/>
      <c r="K4846" s="182"/>
      <c r="L4846" s="182"/>
      <c r="M4846" s="182"/>
      <c r="N4846" s="182"/>
    </row>
    <row r="4847" spans="1:14" ht="15.75" customHeight="1" x14ac:dyDescent="0.3">
      <c r="A4847" s="34">
        <v>4920</v>
      </c>
      <c r="B4847" s="34">
        <v>304</v>
      </c>
      <c r="C4847" s="34" t="s">
        <v>704</v>
      </c>
      <c r="D4847" s="34">
        <v>17</v>
      </c>
      <c r="E4847" s="179">
        <v>43619</v>
      </c>
      <c r="F4847" s="34">
        <v>5212</v>
      </c>
      <c r="G4847" s="34">
        <v>6740</v>
      </c>
      <c r="H4847" s="34">
        <v>6449</v>
      </c>
      <c r="I4847" s="34"/>
      <c r="J4847" s="197"/>
      <c r="K4847" s="182"/>
      <c r="L4847" s="182"/>
      <c r="M4847" s="182"/>
      <c r="N4847" s="182"/>
    </row>
    <row r="4848" spans="1:14" ht="15.75" customHeight="1" x14ac:dyDescent="0.3">
      <c r="A4848" s="34">
        <v>4921</v>
      </c>
      <c r="B4848" s="34">
        <v>305</v>
      </c>
      <c r="C4848" s="34" t="s">
        <v>710</v>
      </c>
      <c r="D4848" s="34">
        <v>17</v>
      </c>
      <c r="E4848" s="179">
        <v>43619</v>
      </c>
      <c r="F4848" s="34">
        <v>5301</v>
      </c>
      <c r="G4848" s="34">
        <v>8739</v>
      </c>
      <c r="H4848" s="34">
        <v>7913</v>
      </c>
      <c r="I4848" s="34"/>
      <c r="J4848" s="197" t="s">
        <v>713</v>
      </c>
      <c r="K4848" s="182"/>
      <c r="L4848" s="182"/>
      <c r="M4848" s="182"/>
      <c r="N4848" s="182"/>
    </row>
    <row r="4849" spans="1:14" ht="15.75" customHeight="1" x14ac:dyDescent="0.3">
      <c r="A4849" s="34">
        <v>4922</v>
      </c>
      <c r="B4849" s="34">
        <v>306</v>
      </c>
      <c r="C4849" s="34" t="s">
        <v>710</v>
      </c>
      <c r="D4849" s="34">
        <v>17</v>
      </c>
      <c r="E4849" s="179">
        <v>43619</v>
      </c>
      <c r="F4849" s="34">
        <v>5254</v>
      </c>
      <c r="G4849" s="34">
        <v>9712</v>
      </c>
      <c r="H4849" s="34">
        <v>8712</v>
      </c>
      <c r="I4849" s="34"/>
      <c r="J4849" s="197"/>
      <c r="K4849" s="182"/>
      <c r="L4849" s="182"/>
      <c r="M4849" s="182"/>
      <c r="N4849" s="182"/>
    </row>
    <row r="4850" spans="1:14" ht="15.75" customHeight="1" x14ac:dyDescent="0.3">
      <c r="A4850" s="34">
        <v>4923</v>
      </c>
      <c r="B4850" s="34">
        <v>307</v>
      </c>
      <c r="C4850" s="34" t="s">
        <v>711</v>
      </c>
      <c r="D4850" s="34">
        <v>17</v>
      </c>
      <c r="E4850" s="179">
        <v>43619</v>
      </c>
      <c r="F4850" s="34">
        <v>5223</v>
      </c>
      <c r="G4850" s="34">
        <v>8779</v>
      </c>
      <c r="H4850" s="34">
        <v>8059</v>
      </c>
      <c r="I4850" s="34"/>
      <c r="J4850" s="197"/>
      <c r="K4850" s="182"/>
      <c r="L4850" s="182"/>
      <c r="M4850" s="182"/>
      <c r="N4850" s="182"/>
    </row>
    <row r="4851" spans="1:14" ht="15.75" customHeight="1" x14ac:dyDescent="0.3">
      <c r="A4851" s="34">
        <v>4924</v>
      </c>
      <c r="B4851" s="34">
        <v>308</v>
      </c>
      <c r="C4851" s="34" t="s">
        <v>711</v>
      </c>
      <c r="D4851" s="34">
        <v>17</v>
      </c>
      <c r="E4851" s="179">
        <v>43619</v>
      </c>
      <c r="F4851" s="34">
        <v>5201</v>
      </c>
      <c r="G4851" s="34">
        <v>8633</v>
      </c>
      <c r="H4851" s="34">
        <v>7922</v>
      </c>
      <c r="I4851" s="34"/>
      <c r="J4851" s="197"/>
      <c r="K4851" s="182"/>
      <c r="L4851" s="182"/>
      <c r="M4851" s="182"/>
      <c r="N4851" s="182"/>
    </row>
    <row r="4852" spans="1:14" ht="15.75" customHeight="1" x14ac:dyDescent="0.3">
      <c r="A4852" s="34">
        <v>4925</v>
      </c>
      <c r="B4852" s="34">
        <v>309</v>
      </c>
      <c r="C4852" s="34" t="s">
        <v>714</v>
      </c>
      <c r="D4852" s="34">
        <v>17</v>
      </c>
      <c r="E4852" s="179">
        <v>43619</v>
      </c>
      <c r="F4852" s="34">
        <v>5237</v>
      </c>
      <c r="G4852" s="34">
        <v>8745</v>
      </c>
      <c r="H4852" s="34">
        <v>7810</v>
      </c>
      <c r="I4852" s="34"/>
      <c r="J4852" s="197"/>
      <c r="K4852" s="182"/>
      <c r="L4852" s="182"/>
      <c r="M4852" s="182"/>
      <c r="N4852" s="182"/>
    </row>
    <row r="4853" spans="1:14" ht="15.75" customHeight="1" x14ac:dyDescent="0.3">
      <c r="A4853" s="34">
        <v>4926</v>
      </c>
      <c r="B4853" s="34">
        <v>310</v>
      </c>
      <c r="C4853" s="34" t="s">
        <v>714</v>
      </c>
      <c r="D4853" s="34">
        <v>17</v>
      </c>
      <c r="E4853" s="179">
        <v>43619</v>
      </c>
      <c r="F4853" s="34">
        <v>5231</v>
      </c>
      <c r="G4853" s="34">
        <v>8599</v>
      </c>
      <c r="H4853" s="34">
        <v>7678</v>
      </c>
      <c r="I4853" s="34"/>
      <c r="J4853" s="197"/>
      <c r="K4853" s="182"/>
      <c r="L4853" s="182"/>
      <c r="M4853" s="182"/>
      <c r="N4853" s="182"/>
    </row>
    <row r="4854" spans="1:14" ht="15.75" customHeight="1" x14ac:dyDescent="0.3">
      <c r="A4854" s="34">
        <v>4927</v>
      </c>
      <c r="B4854" s="34">
        <v>311</v>
      </c>
      <c r="C4854" s="34" t="s">
        <v>718</v>
      </c>
      <c r="D4854" s="34">
        <v>17</v>
      </c>
      <c r="E4854" s="179">
        <v>43619</v>
      </c>
      <c r="F4854" s="34">
        <v>5222</v>
      </c>
      <c r="G4854" s="34">
        <v>7276</v>
      </c>
      <c r="H4854" s="34">
        <v>6861</v>
      </c>
      <c r="I4854" s="34"/>
      <c r="J4854" s="197"/>
      <c r="K4854" s="182"/>
      <c r="L4854" s="182"/>
      <c r="M4854" s="182"/>
      <c r="N4854" s="182"/>
    </row>
    <row r="4855" spans="1:14" ht="15.75" customHeight="1" x14ac:dyDescent="0.3">
      <c r="A4855" s="34">
        <v>4928</v>
      </c>
      <c r="B4855" s="34">
        <v>312</v>
      </c>
      <c r="C4855" s="34" t="s">
        <v>718</v>
      </c>
      <c r="D4855" s="34">
        <v>17</v>
      </c>
      <c r="E4855" s="179">
        <v>43619</v>
      </c>
      <c r="F4855" s="34">
        <v>5239</v>
      </c>
      <c r="G4855" s="34">
        <v>7358</v>
      </c>
      <c r="H4855" s="34">
        <v>6928</v>
      </c>
      <c r="I4855" s="34"/>
      <c r="J4855" s="197"/>
      <c r="K4855" s="182"/>
      <c r="L4855" s="182"/>
      <c r="M4855" s="182"/>
      <c r="N4855" s="182"/>
    </row>
    <row r="4856" spans="1:14" ht="15.75" customHeight="1" x14ac:dyDescent="0.3">
      <c r="A4856" s="34">
        <v>4929</v>
      </c>
      <c r="B4856" s="34">
        <v>313</v>
      </c>
      <c r="C4856" s="34" t="s">
        <v>722</v>
      </c>
      <c r="D4856" s="34">
        <v>17</v>
      </c>
      <c r="E4856" s="179">
        <v>43619</v>
      </c>
      <c r="F4856" s="34">
        <v>5188</v>
      </c>
      <c r="G4856" s="34">
        <v>8336</v>
      </c>
      <c r="H4856" s="34">
        <v>7700</v>
      </c>
      <c r="I4856" s="34"/>
      <c r="J4856" s="197"/>
      <c r="K4856" s="182"/>
      <c r="L4856" s="182"/>
      <c r="M4856" s="182"/>
      <c r="N4856" s="182"/>
    </row>
    <row r="4857" spans="1:14" ht="15.75" customHeight="1" x14ac:dyDescent="0.3">
      <c r="A4857" s="34">
        <v>4930</v>
      </c>
      <c r="B4857" s="34">
        <v>314</v>
      </c>
      <c r="C4857" s="34" t="s">
        <v>722</v>
      </c>
      <c r="D4857" s="34">
        <v>17</v>
      </c>
      <c r="E4857" s="179">
        <v>43619</v>
      </c>
      <c r="F4857" s="34">
        <v>5225</v>
      </c>
      <c r="G4857" s="34">
        <v>8379</v>
      </c>
      <c r="H4857" s="34">
        <v>7730</v>
      </c>
      <c r="I4857" s="34"/>
      <c r="J4857" s="197"/>
      <c r="K4857" s="182"/>
      <c r="L4857" s="182"/>
      <c r="M4857" s="182"/>
      <c r="N4857" s="182"/>
    </row>
    <row r="4858" spans="1:14" ht="15.75" customHeight="1" x14ac:dyDescent="0.3">
      <c r="A4858" s="34">
        <v>4931</v>
      </c>
      <c r="B4858" s="34">
        <v>315</v>
      </c>
      <c r="C4858" s="34" t="s">
        <v>724</v>
      </c>
      <c r="D4858" s="34">
        <v>17</v>
      </c>
      <c r="E4858" s="179">
        <v>43619</v>
      </c>
      <c r="F4858" s="34">
        <v>5198</v>
      </c>
      <c r="G4858" s="34">
        <v>7809</v>
      </c>
      <c r="H4858" s="34">
        <v>7221</v>
      </c>
      <c r="I4858" s="34"/>
      <c r="J4858" s="197"/>
      <c r="K4858" s="182"/>
      <c r="L4858" s="182"/>
      <c r="M4858" s="182"/>
      <c r="N4858" s="182"/>
    </row>
    <row r="4859" spans="1:14" ht="15.75" customHeight="1" x14ac:dyDescent="0.3">
      <c r="A4859" s="34">
        <v>4932</v>
      </c>
      <c r="B4859" s="34">
        <v>316</v>
      </c>
      <c r="C4859" s="34" t="s">
        <v>724</v>
      </c>
      <c r="D4859" s="34">
        <v>17</v>
      </c>
      <c r="E4859" s="179">
        <v>43619</v>
      </c>
      <c r="F4859" s="34">
        <v>5239</v>
      </c>
      <c r="G4859" s="34">
        <v>7929</v>
      </c>
      <c r="H4859" s="34">
        <v>7300</v>
      </c>
      <c r="I4859" s="34"/>
      <c r="J4859" s="197"/>
      <c r="K4859" s="182"/>
      <c r="L4859" s="182"/>
      <c r="M4859" s="182"/>
      <c r="N4859" s="182"/>
    </row>
    <row r="4860" spans="1:14" ht="15.75" customHeight="1" x14ac:dyDescent="0.3">
      <c r="A4860" s="34">
        <v>4933</v>
      </c>
      <c r="B4860" s="34">
        <v>317</v>
      </c>
      <c r="C4860" s="34" t="s">
        <v>731</v>
      </c>
      <c r="D4860" s="34">
        <v>17</v>
      </c>
      <c r="E4860" s="179">
        <v>43619</v>
      </c>
      <c r="F4860" s="34">
        <v>5209</v>
      </c>
      <c r="G4860" s="34">
        <v>9311</v>
      </c>
      <c r="H4860" s="34">
        <v>8264</v>
      </c>
      <c r="I4860" s="34"/>
      <c r="J4860" s="197"/>
      <c r="K4860" s="182"/>
      <c r="L4860" s="182"/>
      <c r="M4860" s="182"/>
      <c r="N4860" s="182"/>
    </row>
    <row r="4861" spans="1:14" ht="15.75" customHeight="1" x14ac:dyDescent="0.3">
      <c r="A4861" s="34">
        <v>4934</v>
      </c>
      <c r="B4861" s="34">
        <v>318</v>
      </c>
      <c r="C4861" s="34" t="s">
        <v>731</v>
      </c>
      <c r="D4861" s="34">
        <v>17</v>
      </c>
      <c r="E4861" s="179">
        <v>43619</v>
      </c>
      <c r="F4861" s="34">
        <v>5240</v>
      </c>
      <c r="G4861" s="34">
        <v>9161</v>
      </c>
      <c r="H4861" s="34">
        <v>8173</v>
      </c>
      <c r="I4861" s="34"/>
      <c r="J4861" s="197"/>
      <c r="K4861" s="182"/>
      <c r="L4861" s="182"/>
      <c r="M4861" s="182"/>
      <c r="N4861" s="182"/>
    </row>
    <row r="4862" spans="1:14" ht="15.75" customHeight="1" x14ac:dyDescent="0.3">
      <c r="A4862" s="34">
        <v>4935</v>
      </c>
      <c r="B4862" s="34">
        <v>319</v>
      </c>
      <c r="C4862" s="34" t="s">
        <v>732</v>
      </c>
      <c r="D4862" s="34">
        <v>17</v>
      </c>
      <c r="E4862" s="179">
        <v>43619</v>
      </c>
      <c r="F4862" s="34">
        <v>5245</v>
      </c>
      <c r="G4862" s="34">
        <v>8331</v>
      </c>
      <c r="H4862" s="34">
        <v>7470</v>
      </c>
      <c r="I4862" s="34"/>
      <c r="J4862" s="197"/>
      <c r="K4862" s="182"/>
      <c r="L4862" s="182"/>
      <c r="M4862" s="182"/>
      <c r="N4862" s="182"/>
    </row>
    <row r="4863" spans="1:14" ht="15.75" customHeight="1" x14ac:dyDescent="0.3">
      <c r="A4863" s="34">
        <v>4936</v>
      </c>
      <c r="B4863" s="34">
        <v>320</v>
      </c>
      <c r="C4863" s="34" t="s">
        <v>732</v>
      </c>
      <c r="D4863" s="34">
        <v>17</v>
      </c>
      <c r="E4863" s="179">
        <v>43619</v>
      </c>
      <c r="F4863" s="34">
        <v>5238</v>
      </c>
      <c r="G4863" s="34">
        <v>8266</v>
      </c>
      <c r="H4863" s="34">
        <v>7413</v>
      </c>
      <c r="I4863" s="34"/>
      <c r="J4863" s="197"/>
      <c r="K4863" s="182"/>
      <c r="L4863" s="182"/>
      <c r="M4863" s="182"/>
      <c r="N4863" s="182"/>
    </row>
    <row r="4864" spans="1:14" ht="15.75" customHeight="1" x14ac:dyDescent="0.3">
      <c r="A4864" s="34">
        <v>4937</v>
      </c>
      <c r="B4864" s="34">
        <v>321</v>
      </c>
      <c r="C4864" s="34" t="s">
        <v>734</v>
      </c>
      <c r="D4864" s="34">
        <v>17</v>
      </c>
      <c r="E4864" s="179">
        <v>43619</v>
      </c>
      <c r="F4864" s="34">
        <v>5258</v>
      </c>
      <c r="G4864" s="34">
        <v>7978</v>
      </c>
      <c r="H4864" s="34">
        <v>7445</v>
      </c>
      <c r="I4864" s="34"/>
      <c r="J4864" s="197"/>
      <c r="K4864" s="182"/>
      <c r="L4864" s="182"/>
      <c r="M4864" s="182"/>
      <c r="N4864" s="182"/>
    </row>
    <row r="4865" spans="1:14" ht="15.75" customHeight="1" x14ac:dyDescent="0.3">
      <c r="A4865" s="34">
        <v>4938</v>
      </c>
      <c r="B4865" s="34">
        <v>322</v>
      </c>
      <c r="C4865" s="34" t="s">
        <v>734</v>
      </c>
      <c r="D4865" s="34">
        <v>17</v>
      </c>
      <c r="E4865" s="179">
        <v>43619</v>
      </c>
      <c r="F4865" s="34">
        <v>5219</v>
      </c>
      <c r="G4865" s="34">
        <v>8002</v>
      </c>
      <c r="H4865" s="34">
        <v>7463</v>
      </c>
      <c r="I4865" s="34"/>
      <c r="J4865" s="197"/>
      <c r="K4865" s="182"/>
      <c r="L4865" s="182"/>
      <c r="M4865" s="182"/>
      <c r="N4865" s="182"/>
    </row>
    <row r="4866" spans="1:14" ht="15.75" customHeight="1" x14ac:dyDescent="0.3">
      <c r="A4866" s="34">
        <v>4939</v>
      </c>
      <c r="B4866" s="34">
        <v>323</v>
      </c>
      <c r="C4866" s="34" t="s">
        <v>736</v>
      </c>
      <c r="D4866" s="34">
        <v>17</v>
      </c>
      <c r="E4866" s="179">
        <v>43619</v>
      </c>
      <c r="F4866" s="34">
        <v>5241</v>
      </c>
      <c r="G4866" s="34">
        <v>7821</v>
      </c>
      <c r="H4866" s="34">
        <v>7251</v>
      </c>
      <c r="I4866" s="34"/>
      <c r="J4866" s="197"/>
      <c r="K4866" s="182"/>
      <c r="L4866" s="182"/>
      <c r="M4866" s="182"/>
      <c r="N4866" s="182"/>
    </row>
    <row r="4867" spans="1:14" ht="15.75" customHeight="1" x14ac:dyDescent="0.3">
      <c r="A4867" s="34">
        <v>4940</v>
      </c>
      <c r="B4867" s="34">
        <v>324</v>
      </c>
      <c r="C4867" s="34" t="s">
        <v>736</v>
      </c>
      <c r="D4867" s="34">
        <v>17</v>
      </c>
      <c r="E4867" s="179">
        <v>43619</v>
      </c>
      <c r="F4867" s="34">
        <v>5265</v>
      </c>
      <c r="G4867" s="34">
        <v>7928</v>
      </c>
      <c r="H4867" s="34">
        <v>7327</v>
      </c>
      <c r="I4867" s="34"/>
      <c r="J4867" s="197"/>
      <c r="K4867" s="182"/>
      <c r="L4867" s="182"/>
      <c r="M4867" s="182"/>
      <c r="N4867" s="182"/>
    </row>
    <row r="4868" spans="1:14" ht="15.75" customHeight="1" x14ac:dyDescent="0.3">
      <c r="A4868" s="34">
        <v>4941</v>
      </c>
      <c r="B4868" s="34">
        <v>1</v>
      </c>
      <c r="C4868" s="34" t="s">
        <v>380</v>
      </c>
      <c r="D4868" s="34">
        <v>18</v>
      </c>
      <c r="E4868" s="179">
        <v>43626</v>
      </c>
      <c r="F4868" s="34">
        <v>5301</v>
      </c>
      <c r="G4868" s="34">
        <v>7918</v>
      </c>
      <c r="H4868" s="34">
        <v>7461</v>
      </c>
      <c r="I4868" s="34">
        <v>13</v>
      </c>
      <c r="J4868" s="197"/>
      <c r="K4868" s="182"/>
      <c r="L4868" s="182"/>
      <c r="M4868" s="182"/>
      <c r="N4868" s="182"/>
    </row>
    <row r="4869" spans="1:14" ht="15.75" customHeight="1" x14ac:dyDescent="0.3">
      <c r="A4869" s="34">
        <v>4942</v>
      </c>
      <c r="B4869" s="34">
        <v>2</v>
      </c>
      <c r="C4869" s="34" t="s">
        <v>380</v>
      </c>
      <c r="D4869" s="34">
        <v>18</v>
      </c>
      <c r="E4869" s="179">
        <v>43626</v>
      </c>
      <c r="F4869" s="34">
        <v>5190</v>
      </c>
      <c r="G4869" s="34">
        <v>7592</v>
      </c>
      <c r="H4869" s="34">
        <v>7159</v>
      </c>
      <c r="I4869" s="34"/>
      <c r="J4869" s="197"/>
      <c r="K4869" s="182"/>
      <c r="L4869" s="182"/>
      <c r="M4869" s="182"/>
      <c r="N4869" s="182"/>
    </row>
    <row r="4870" spans="1:14" ht="15.75" customHeight="1" x14ac:dyDescent="0.3">
      <c r="A4870" s="34">
        <v>4943</v>
      </c>
      <c r="B4870" s="34">
        <v>3</v>
      </c>
      <c r="C4870" s="34" t="s">
        <v>386</v>
      </c>
      <c r="D4870" s="34">
        <v>18</v>
      </c>
      <c r="E4870" s="179">
        <v>43626</v>
      </c>
      <c r="F4870" s="34">
        <v>5258</v>
      </c>
      <c r="G4870" s="34">
        <v>8008</v>
      </c>
      <c r="H4870" s="34">
        <v>7379</v>
      </c>
      <c r="I4870" s="34">
        <v>10</v>
      </c>
      <c r="J4870" s="197"/>
      <c r="K4870" s="182"/>
      <c r="L4870" s="182"/>
      <c r="M4870" s="182"/>
      <c r="N4870" s="182"/>
    </row>
    <row r="4871" spans="1:14" ht="15.75" customHeight="1" x14ac:dyDescent="0.3">
      <c r="A4871" s="34">
        <v>4944</v>
      </c>
      <c r="B4871" s="34">
        <v>4</v>
      </c>
      <c r="C4871" s="34" t="s">
        <v>386</v>
      </c>
      <c r="D4871" s="34">
        <v>18</v>
      </c>
      <c r="E4871" s="179">
        <v>43626</v>
      </c>
      <c r="F4871" s="34">
        <v>5259</v>
      </c>
      <c r="G4871" s="34">
        <v>8327</v>
      </c>
      <c r="H4871" s="34">
        <v>7601</v>
      </c>
      <c r="I4871" s="34"/>
      <c r="J4871" s="197"/>
      <c r="K4871" s="182"/>
      <c r="L4871" s="182"/>
      <c r="M4871" s="182"/>
      <c r="N4871" s="182"/>
    </row>
    <row r="4872" spans="1:14" ht="15.75" customHeight="1" x14ac:dyDescent="0.3">
      <c r="A4872" s="34">
        <v>4945</v>
      </c>
      <c r="B4872" s="34">
        <v>5</v>
      </c>
      <c r="C4872" s="34" t="s">
        <v>389</v>
      </c>
      <c r="D4872" s="34">
        <v>18</v>
      </c>
      <c r="E4872" s="179">
        <v>43626</v>
      </c>
      <c r="F4872" s="34">
        <v>5236</v>
      </c>
      <c r="G4872" s="34">
        <v>7916</v>
      </c>
      <c r="H4872" s="34">
        <v>7345</v>
      </c>
      <c r="I4872" s="34">
        <v>9</v>
      </c>
      <c r="J4872" s="197"/>
      <c r="K4872" s="182"/>
      <c r="L4872" s="182"/>
      <c r="M4872" s="182"/>
      <c r="N4872" s="182"/>
    </row>
    <row r="4873" spans="1:14" ht="15.75" customHeight="1" x14ac:dyDescent="0.3">
      <c r="A4873" s="34">
        <v>4946</v>
      </c>
      <c r="B4873" s="34">
        <v>6</v>
      </c>
      <c r="C4873" s="34" t="s">
        <v>389</v>
      </c>
      <c r="D4873" s="34">
        <v>18</v>
      </c>
      <c r="E4873" s="179">
        <v>43626</v>
      </c>
      <c r="F4873" s="34">
        <v>5259</v>
      </c>
      <c r="G4873" s="34">
        <v>8105</v>
      </c>
      <c r="H4873" s="34">
        <v>7504</v>
      </c>
      <c r="I4873" s="34"/>
      <c r="J4873" s="197"/>
      <c r="K4873" s="182"/>
      <c r="L4873" s="182"/>
      <c r="M4873" s="182"/>
      <c r="N4873" s="182"/>
    </row>
    <row r="4874" spans="1:14" ht="15.75" customHeight="1" x14ac:dyDescent="0.3">
      <c r="A4874" s="34">
        <v>4947</v>
      </c>
      <c r="B4874" s="34">
        <v>7</v>
      </c>
      <c r="C4874" s="34" t="s">
        <v>390</v>
      </c>
      <c r="D4874" s="34">
        <v>18</v>
      </c>
      <c r="E4874" s="179">
        <v>43626</v>
      </c>
      <c r="F4874" s="34">
        <v>5232</v>
      </c>
      <c r="G4874" s="34">
        <v>8216</v>
      </c>
      <c r="H4874" s="34">
        <v>7726</v>
      </c>
      <c r="I4874" s="34">
        <v>7</v>
      </c>
      <c r="J4874" s="197"/>
      <c r="K4874" s="182"/>
      <c r="L4874" s="182"/>
      <c r="M4874" s="182"/>
      <c r="N4874" s="182"/>
    </row>
    <row r="4875" spans="1:14" ht="15.75" customHeight="1" x14ac:dyDescent="0.3">
      <c r="A4875" s="34">
        <v>4948</v>
      </c>
      <c r="B4875" s="34">
        <v>8</v>
      </c>
      <c r="C4875" s="34" t="s">
        <v>390</v>
      </c>
      <c r="D4875" s="34">
        <v>18</v>
      </c>
      <c r="E4875" s="179">
        <v>43626</v>
      </c>
      <c r="F4875" s="34">
        <v>5221</v>
      </c>
      <c r="G4875" s="34">
        <v>8172</v>
      </c>
      <c r="H4875" s="34">
        <v>7684</v>
      </c>
      <c r="I4875" s="34"/>
      <c r="J4875" s="197"/>
      <c r="K4875" s="182"/>
      <c r="L4875" s="182"/>
      <c r="M4875" s="182"/>
      <c r="N4875" s="182"/>
    </row>
    <row r="4876" spans="1:14" ht="15.75" customHeight="1" x14ac:dyDescent="0.3">
      <c r="A4876" s="34">
        <v>4949</v>
      </c>
      <c r="B4876" s="34">
        <v>9</v>
      </c>
      <c r="C4876" s="34" t="s">
        <v>391</v>
      </c>
      <c r="D4876" s="34">
        <v>18</v>
      </c>
      <c r="E4876" s="179">
        <v>43626</v>
      </c>
      <c r="F4876" s="34">
        <v>5188</v>
      </c>
      <c r="G4876" s="34">
        <v>7220</v>
      </c>
      <c r="H4876" s="34">
        <v>6889</v>
      </c>
      <c r="I4876" s="34">
        <v>6</v>
      </c>
      <c r="J4876" s="197"/>
      <c r="K4876" s="182"/>
      <c r="L4876" s="182"/>
      <c r="M4876" s="182"/>
      <c r="N4876" s="182"/>
    </row>
    <row r="4877" spans="1:14" ht="15.75" customHeight="1" x14ac:dyDescent="0.3">
      <c r="A4877" s="34">
        <v>4950</v>
      </c>
      <c r="B4877" s="34">
        <v>10</v>
      </c>
      <c r="C4877" s="34" t="s">
        <v>391</v>
      </c>
      <c r="D4877" s="34">
        <v>18</v>
      </c>
      <c r="E4877" s="179">
        <v>43626</v>
      </c>
      <c r="F4877" s="34">
        <v>5232</v>
      </c>
      <c r="G4877" s="34">
        <v>7242</v>
      </c>
      <c r="H4877" s="34">
        <v>6909</v>
      </c>
      <c r="I4877" s="34"/>
      <c r="J4877" s="197"/>
      <c r="K4877" s="182"/>
      <c r="L4877" s="182"/>
      <c r="M4877" s="182"/>
      <c r="N4877" s="182"/>
    </row>
    <row r="4878" spans="1:14" ht="15.75" customHeight="1" x14ac:dyDescent="0.3">
      <c r="A4878" s="34">
        <v>4951</v>
      </c>
      <c r="B4878" s="34">
        <v>11</v>
      </c>
      <c r="C4878" s="34" t="s">
        <v>397</v>
      </c>
      <c r="D4878" s="34">
        <v>18</v>
      </c>
      <c r="E4878" s="179">
        <v>43626</v>
      </c>
      <c r="F4878" s="34">
        <v>5213</v>
      </c>
      <c r="G4878" s="34">
        <v>8278</v>
      </c>
      <c r="H4878" s="34">
        <v>7687</v>
      </c>
      <c r="I4878" s="34">
        <v>7</v>
      </c>
      <c r="J4878" s="197"/>
      <c r="K4878" s="182"/>
      <c r="L4878" s="182"/>
      <c r="M4878" s="182"/>
      <c r="N4878" s="182"/>
    </row>
    <row r="4879" spans="1:14" ht="15.75" customHeight="1" x14ac:dyDescent="0.3">
      <c r="A4879" s="34">
        <v>4952</v>
      </c>
      <c r="B4879" s="34">
        <v>12</v>
      </c>
      <c r="C4879" s="34" t="s">
        <v>397</v>
      </c>
      <c r="D4879" s="34">
        <v>18</v>
      </c>
      <c r="E4879" s="179">
        <v>43626</v>
      </c>
      <c r="F4879" s="34">
        <v>5232</v>
      </c>
      <c r="G4879" s="34">
        <v>8545</v>
      </c>
      <c r="H4879" s="34">
        <v>7911</v>
      </c>
      <c r="I4879" s="34"/>
      <c r="J4879" s="197"/>
      <c r="K4879" s="182"/>
      <c r="L4879" s="182"/>
      <c r="M4879" s="182"/>
      <c r="N4879" s="182"/>
    </row>
    <row r="4880" spans="1:14" ht="15.75" customHeight="1" x14ac:dyDescent="0.3">
      <c r="A4880" s="34">
        <v>4953</v>
      </c>
      <c r="B4880" s="34">
        <v>13</v>
      </c>
      <c r="C4880" s="34" t="s">
        <v>398</v>
      </c>
      <c r="D4880" s="34">
        <v>18</v>
      </c>
      <c r="E4880" s="179">
        <v>43626</v>
      </c>
      <c r="F4880" s="34">
        <v>5314</v>
      </c>
      <c r="G4880" s="34">
        <v>8875</v>
      </c>
      <c r="H4880" s="34">
        <v>7943</v>
      </c>
      <c r="I4880" s="34">
        <v>12</v>
      </c>
      <c r="J4880" s="197"/>
      <c r="K4880" s="182"/>
      <c r="L4880" s="182"/>
      <c r="M4880" s="182"/>
      <c r="N4880" s="182"/>
    </row>
    <row r="4881" spans="1:14" ht="15.75" customHeight="1" x14ac:dyDescent="0.3">
      <c r="A4881" s="34">
        <v>4954</v>
      </c>
      <c r="B4881" s="34">
        <v>14</v>
      </c>
      <c r="C4881" s="34" t="s">
        <v>398</v>
      </c>
      <c r="D4881" s="34">
        <v>18</v>
      </c>
      <c r="E4881" s="179">
        <v>43626</v>
      </c>
      <c r="F4881" s="34">
        <v>5249</v>
      </c>
      <c r="G4881" s="34">
        <v>8782</v>
      </c>
      <c r="H4881" s="34">
        <v>7861</v>
      </c>
      <c r="I4881" s="34"/>
      <c r="J4881" s="197"/>
      <c r="K4881" s="182"/>
      <c r="L4881" s="182"/>
      <c r="M4881" s="182"/>
      <c r="N4881" s="182"/>
    </row>
    <row r="4882" spans="1:14" ht="15.75" customHeight="1" x14ac:dyDescent="0.3">
      <c r="A4882" s="34">
        <v>4955</v>
      </c>
      <c r="B4882" s="34">
        <v>15</v>
      </c>
      <c r="C4882" s="34" t="s">
        <v>399</v>
      </c>
      <c r="D4882" s="34">
        <v>18</v>
      </c>
      <c r="E4882" s="179">
        <v>43626</v>
      </c>
      <c r="F4882" s="34">
        <v>5231</v>
      </c>
      <c r="G4882" s="34">
        <v>9263</v>
      </c>
      <c r="H4882" s="34">
        <v>8377</v>
      </c>
      <c r="I4882" s="34">
        <v>5</v>
      </c>
      <c r="J4882" s="197"/>
      <c r="K4882" s="182"/>
      <c r="L4882" s="182"/>
      <c r="M4882" s="182"/>
      <c r="N4882" s="182"/>
    </row>
    <row r="4883" spans="1:14" ht="15.75" customHeight="1" x14ac:dyDescent="0.3">
      <c r="A4883" s="34">
        <v>4956</v>
      </c>
      <c r="B4883" s="34">
        <v>16</v>
      </c>
      <c r="C4883" s="34" t="s">
        <v>399</v>
      </c>
      <c r="D4883" s="34">
        <v>18</v>
      </c>
      <c r="E4883" s="179">
        <v>43626</v>
      </c>
      <c r="F4883" s="34">
        <v>5280</v>
      </c>
      <c r="G4883" s="34">
        <v>9474</v>
      </c>
      <c r="H4883" s="34">
        <v>8560</v>
      </c>
      <c r="I4883" s="34"/>
      <c r="J4883" s="197"/>
      <c r="K4883" s="182"/>
      <c r="L4883" s="182"/>
      <c r="M4883" s="182"/>
      <c r="N4883" s="182"/>
    </row>
    <row r="4884" spans="1:14" ht="15.75" customHeight="1" x14ac:dyDescent="0.3">
      <c r="A4884" s="34">
        <v>4957</v>
      </c>
      <c r="B4884" s="34">
        <v>17</v>
      </c>
      <c r="C4884" s="34" t="s">
        <v>401</v>
      </c>
      <c r="D4884" s="34">
        <v>18</v>
      </c>
      <c r="E4884" s="179">
        <v>43626</v>
      </c>
      <c r="F4884" s="34">
        <v>5275</v>
      </c>
      <c r="G4884" s="34">
        <v>9667</v>
      </c>
      <c r="H4884" s="34">
        <v>8576</v>
      </c>
      <c r="I4884" s="34">
        <v>7</v>
      </c>
      <c r="J4884" s="197"/>
      <c r="K4884" s="182"/>
      <c r="L4884" s="182"/>
      <c r="M4884" s="182"/>
      <c r="N4884" s="182"/>
    </row>
    <row r="4885" spans="1:14" ht="15.75" customHeight="1" x14ac:dyDescent="0.3">
      <c r="A4885" s="34">
        <v>4958</v>
      </c>
      <c r="B4885" s="34">
        <v>18</v>
      </c>
      <c r="C4885" s="34" t="s">
        <v>401</v>
      </c>
      <c r="D4885" s="34">
        <v>18</v>
      </c>
      <c r="E4885" s="179">
        <v>43626</v>
      </c>
      <c r="F4885" s="34">
        <v>5205</v>
      </c>
      <c r="G4885" s="34">
        <v>9221</v>
      </c>
      <c r="H4885" s="34">
        <v>8217</v>
      </c>
      <c r="I4885" s="34"/>
      <c r="J4885" s="197"/>
      <c r="K4885" s="182"/>
      <c r="L4885" s="182"/>
      <c r="M4885" s="182"/>
      <c r="N4885" s="182"/>
    </row>
    <row r="4886" spans="1:14" ht="15.75" customHeight="1" x14ac:dyDescent="0.3">
      <c r="A4886" s="34">
        <v>4959</v>
      </c>
      <c r="B4886" s="34">
        <v>19</v>
      </c>
      <c r="C4886" s="34" t="s">
        <v>402</v>
      </c>
      <c r="D4886" s="34">
        <v>18</v>
      </c>
      <c r="E4886" s="179">
        <v>43626</v>
      </c>
      <c r="F4886" s="34">
        <v>5229</v>
      </c>
      <c r="G4886" s="34">
        <v>8105</v>
      </c>
      <c r="H4886" s="34">
        <v>7390</v>
      </c>
      <c r="I4886" s="34">
        <v>9</v>
      </c>
      <c r="J4886" s="197"/>
      <c r="K4886" s="182"/>
      <c r="L4886" s="182"/>
      <c r="M4886" s="182"/>
      <c r="N4886" s="182"/>
    </row>
    <row r="4887" spans="1:14" ht="15.75" customHeight="1" x14ac:dyDescent="0.3">
      <c r="A4887" s="34">
        <v>4960</v>
      </c>
      <c r="B4887" s="34">
        <v>20</v>
      </c>
      <c r="C4887" s="34" t="s">
        <v>402</v>
      </c>
      <c r="D4887" s="34">
        <v>18</v>
      </c>
      <c r="E4887" s="179">
        <v>43626</v>
      </c>
      <c r="F4887" s="34">
        <v>5190</v>
      </c>
      <c r="G4887" s="34">
        <v>7996</v>
      </c>
      <c r="H4887" s="34">
        <v>7284</v>
      </c>
      <c r="I4887" s="34"/>
      <c r="J4887" s="197"/>
      <c r="K4887" s="182"/>
      <c r="L4887" s="182"/>
      <c r="M4887" s="182"/>
      <c r="N4887" s="182"/>
    </row>
    <row r="4888" spans="1:14" ht="15.75" customHeight="1" x14ac:dyDescent="0.3">
      <c r="A4888" s="34">
        <v>4961</v>
      </c>
      <c r="B4888" s="34">
        <v>21</v>
      </c>
      <c r="C4888" s="34" t="s">
        <v>404</v>
      </c>
      <c r="D4888" s="34">
        <v>18</v>
      </c>
      <c r="E4888" s="179">
        <v>43626</v>
      </c>
      <c r="F4888" s="34">
        <v>5224</v>
      </c>
      <c r="G4888" s="34">
        <v>7539</v>
      </c>
      <c r="H4888" s="34">
        <v>7012</v>
      </c>
      <c r="I4888" s="34">
        <v>7</v>
      </c>
      <c r="J4888" s="197"/>
      <c r="K4888" s="182"/>
      <c r="L4888" s="182"/>
      <c r="M4888" s="182"/>
      <c r="N4888" s="182"/>
    </row>
    <row r="4889" spans="1:14" ht="15.75" customHeight="1" x14ac:dyDescent="0.3">
      <c r="A4889" s="34">
        <v>4962</v>
      </c>
      <c r="B4889" s="34">
        <v>22</v>
      </c>
      <c r="C4889" s="34" t="s">
        <v>404</v>
      </c>
      <c r="D4889" s="34">
        <v>18</v>
      </c>
      <c r="E4889" s="179">
        <v>43626</v>
      </c>
      <c r="F4889" s="34">
        <v>5276</v>
      </c>
      <c r="G4889" s="34">
        <v>7670</v>
      </c>
      <c r="H4889" s="34">
        <v>7127</v>
      </c>
      <c r="I4889" s="34"/>
      <c r="J4889" s="197"/>
      <c r="K4889" s="182"/>
      <c r="L4889" s="182"/>
      <c r="M4889" s="182"/>
      <c r="N4889" s="182"/>
    </row>
    <row r="4890" spans="1:14" ht="15.75" customHeight="1" x14ac:dyDescent="0.3">
      <c r="A4890" s="34">
        <v>4963</v>
      </c>
      <c r="B4890" s="34">
        <v>23</v>
      </c>
      <c r="C4890" s="34" t="s">
        <v>406</v>
      </c>
      <c r="D4890" s="34">
        <v>18</v>
      </c>
      <c r="E4890" s="179">
        <v>43626</v>
      </c>
      <c r="F4890" s="34">
        <v>5261</v>
      </c>
      <c r="G4890" s="34">
        <v>8529</v>
      </c>
      <c r="H4890" s="34">
        <v>7727</v>
      </c>
      <c r="I4890" s="34">
        <v>7</v>
      </c>
      <c r="J4890" s="197"/>
      <c r="K4890" s="182"/>
      <c r="L4890" s="182"/>
      <c r="M4890" s="182"/>
      <c r="N4890" s="182"/>
    </row>
    <row r="4891" spans="1:14" ht="15.75" customHeight="1" x14ac:dyDescent="0.3">
      <c r="A4891" s="34">
        <v>4964</v>
      </c>
      <c r="B4891" s="34">
        <v>24</v>
      </c>
      <c r="C4891" s="34" t="s">
        <v>406</v>
      </c>
      <c r="D4891" s="34">
        <v>18</v>
      </c>
      <c r="E4891" s="179">
        <v>43626</v>
      </c>
      <c r="F4891" s="34">
        <v>5196</v>
      </c>
      <c r="G4891" s="34">
        <v>8386</v>
      </c>
      <c r="H4891" s="34">
        <v>7602</v>
      </c>
      <c r="I4891" s="34"/>
      <c r="J4891" s="197"/>
      <c r="K4891" s="182"/>
      <c r="L4891" s="182"/>
      <c r="M4891" s="182"/>
      <c r="N4891" s="182"/>
    </row>
    <row r="4892" spans="1:14" ht="15.75" customHeight="1" x14ac:dyDescent="0.3">
      <c r="A4892" s="34">
        <v>4965</v>
      </c>
      <c r="B4892" s="34">
        <v>25</v>
      </c>
      <c r="C4892" s="34" t="s">
        <v>408</v>
      </c>
      <c r="D4892" s="34">
        <v>18</v>
      </c>
      <c r="E4892" s="179">
        <v>43626</v>
      </c>
      <c r="F4892" s="34">
        <v>5238</v>
      </c>
      <c r="G4892" s="34">
        <v>8167</v>
      </c>
      <c r="H4892" s="34">
        <v>7499</v>
      </c>
      <c r="I4892" s="34">
        <v>8</v>
      </c>
      <c r="J4892" s="197"/>
      <c r="K4892" s="182"/>
      <c r="L4892" s="182"/>
      <c r="M4892" s="182"/>
      <c r="N4892" s="182"/>
    </row>
    <row r="4893" spans="1:14" ht="15.75" customHeight="1" x14ac:dyDescent="0.3">
      <c r="A4893" s="34">
        <v>4966</v>
      </c>
      <c r="B4893" s="34">
        <v>26</v>
      </c>
      <c r="C4893" s="34" t="s">
        <v>408</v>
      </c>
      <c r="D4893" s="34">
        <v>18</v>
      </c>
      <c r="E4893" s="179">
        <v>43626</v>
      </c>
      <c r="F4893" s="34">
        <v>5207</v>
      </c>
      <c r="G4893" s="34">
        <v>8052</v>
      </c>
      <c r="H4893" s="34">
        <v>7392</v>
      </c>
      <c r="I4893" s="34"/>
      <c r="J4893" s="197"/>
      <c r="K4893" s="182"/>
      <c r="L4893" s="182"/>
      <c r="M4893" s="182"/>
      <c r="N4893" s="182"/>
    </row>
    <row r="4894" spans="1:14" ht="15.75" customHeight="1" x14ac:dyDescent="0.3">
      <c r="A4894" s="34">
        <v>4967</v>
      </c>
      <c r="B4894" s="34">
        <v>27</v>
      </c>
      <c r="C4894" s="34" t="s">
        <v>409</v>
      </c>
      <c r="D4894" s="34">
        <v>18</v>
      </c>
      <c r="E4894" s="179">
        <v>43626</v>
      </c>
      <c r="F4894" s="34">
        <v>5236</v>
      </c>
      <c r="G4894" s="34">
        <v>7961</v>
      </c>
      <c r="H4894" s="34">
        <v>7274</v>
      </c>
      <c r="I4894" s="34">
        <v>12</v>
      </c>
      <c r="J4894" s="197"/>
      <c r="K4894" s="182"/>
      <c r="L4894" s="182"/>
      <c r="M4894" s="182"/>
      <c r="N4894" s="182"/>
    </row>
    <row r="4895" spans="1:14" ht="15.75" customHeight="1" x14ac:dyDescent="0.3">
      <c r="A4895" s="34">
        <v>4968</v>
      </c>
      <c r="B4895" s="34">
        <v>28</v>
      </c>
      <c r="C4895" s="34" t="s">
        <v>409</v>
      </c>
      <c r="D4895" s="34">
        <v>18</v>
      </c>
      <c r="E4895" s="179">
        <v>43626</v>
      </c>
      <c r="F4895" s="34">
        <v>5216</v>
      </c>
      <c r="G4895" s="34">
        <v>8047</v>
      </c>
      <c r="H4895" s="34">
        <v>7332</v>
      </c>
      <c r="I4895" s="34"/>
      <c r="J4895" s="197"/>
      <c r="K4895" s="182"/>
      <c r="L4895" s="182"/>
      <c r="M4895" s="182"/>
      <c r="N4895" s="182"/>
    </row>
    <row r="4896" spans="1:14" ht="15.75" customHeight="1" x14ac:dyDescent="0.3">
      <c r="A4896" s="34">
        <v>4969</v>
      </c>
      <c r="B4896" s="34">
        <v>29</v>
      </c>
      <c r="C4896" s="34" t="s">
        <v>412</v>
      </c>
      <c r="D4896" s="34">
        <v>18</v>
      </c>
      <c r="E4896" s="179">
        <v>43626</v>
      </c>
      <c r="F4896" s="34">
        <v>5292</v>
      </c>
      <c r="G4896" s="34">
        <v>7615</v>
      </c>
      <c r="H4896" s="34">
        <v>7064</v>
      </c>
      <c r="I4896" s="34">
        <v>10</v>
      </c>
      <c r="J4896" s="197"/>
      <c r="K4896" s="182"/>
      <c r="L4896" s="182"/>
      <c r="M4896" s="182"/>
      <c r="N4896" s="182"/>
    </row>
    <row r="4897" spans="1:14" ht="15.75" customHeight="1" x14ac:dyDescent="0.3">
      <c r="A4897" s="34">
        <v>4970</v>
      </c>
      <c r="B4897" s="34">
        <v>30</v>
      </c>
      <c r="C4897" s="34" t="s">
        <v>412</v>
      </c>
      <c r="D4897" s="34">
        <v>18</v>
      </c>
      <c r="E4897" s="179">
        <v>43626</v>
      </c>
      <c r="F4897" s="34">
        <v>5244</v>
      </c>
      <c r="G4897" s="34">
        <v>7613</v>
      </c>
      <c r="H4897" s="34">
        <v>7069</v>
      </c>
      <c r="I4897" s="34"/>
      <c r="J4897" s="197"/>
      <c r="K4897" s="182"/>
      <c r="L4897" s="182"/>
      <c r="M4897" s="182"/>
      <c r="N4897" s="182"/>
    </row>
    <row r="4898" spans="1:14" ht="15.75" customHeight="1" x14ac:dyDescent="0.3">
      <c r="A4898" s="34">
        <v>4971</v>
      </c>
      <c r="B4898" s="34">
        <v>31</v>
      </c>
      <c r="C4898" s="34" t="s">
        <v>413</v>
      </c>
      <c r="D4898" s="34">
        <v>18</v>
      </c>
      <c r="E4898" s="179">
        <v>43626</v>
      </c>
      <c r="F4898" s="34">
        <v>5227</v>
      </c>
      <c r="G4898" s="34">
        <v>7499</v>
      </c>
      <c r="H4898" s="34">
        <v>7132</v>
      </c>
      <c r="I4898" s="34">
        <v>12</v>
      </c>
      <c r="J4898" s="197"/>
      <c r="K4898" s="182"/>
      <c r="L4898" s="182"/>
      <c r="M4898" s="182"/>
      <c r="N4898" s="182"/>
    </row>
    <row r="4899" spans="1:14" ht="15.75" customHeight="1" x14ac:dyDescent="0.3">
      <c r="A4899" s="34">
        <v>4972</v>
      </c>
      <c r="B4899" s="34">
        <v>32</v>
      </c>
      <c r="C4899" s="34" t="s">
        <v>413</v>
      </c>
      <c r="D4899" s="34">
        <v>18</v>
      </c>
      <c r="E4899" s="179">
        <v>43626</v>
      </c>
      <c r="F4899" s="34">
        <v>5214</v>
      </c>
      <c r="G4899" s="34">
        <v>7384</v>
      </c>
      <c r="H4899" s="34">
        <v>7038</v>
      </c>
      <c r="I4899" s="34"/>
      <c r="J4899" s="197"/>
      <c r="K4899" s="182"/>
      <c r="L4899" s="182"/>
      <c r="M4899" s="182"/>
      <c r="N4899" s="182"/>
    </row>
    <row r="4900" spans="1:14" ht="15.75" customHeight="1" x14ac:dyDescent="0.3">
      <c r="A4900" s="34">
        <v>4973</v>
      </c>
      <c r="B4900" s="34">
        <v>33</v>
      </c>
      <c r="C4900" s="34" t="s">
        <v>419</v>
      </c>
      <c r="D4900" s="34">
        <v>18</v>
      </c>
      <c r="E4900" s="179">
        <v>43626</v>
      </c>
      <c r="F4900" s="34">
        <v>5203</v>
      </c>
      <c r="G4900" s="34">
        <v>9521</v>
      </c>
      <c r="H4900" s="34">
        <v>8771</v>
      </c>
      <c r="I4900" s="34">
        <v>9</v>
      </c>
      <c r="J4900" s="197"/>
      <c r="K4900" s="182"/>
      <c r="L4900" s="182"/>
      <c r="M4900" s="182"/>
      <c r="N4900" s="182"/>
    </row>
    <row r="4901" spans="1:14" ht="15.75" customHeight="1" x14ac:dyDescent="0.3">
      <c r="A4901" s="34">
        <v>4974</v>
      </c>
      <c r="B4901" s="34">
        <v>34</v>
      </c>
      <c r="C4901" s="34" t="s">
        <v>419</v>
      </c>
      <c r="D4901" s="34">
        <v>18</v>
      </c>
      <c r="E4901" s="179">
        <v>43626</v>
      </c>
      <c r="F4901" s="34">
        <v>5191</v>
      </c>
      <c r="G4901" s="34">
        <v>9648</v>
      </c>
      <c r="H4901" s="34">
        <v>8855</v>
      </c>
      <c r="I4901" s="34"/>
      <c r="J4901" s="197"/>
      <c r="K4901" s="182"/>
      <c r="L4901" s="182"/>
      <c r="M4901" s="182"/>
      <c r="N4901" s="182"/>
    </row>
    <row r="4902" spans="1:14" ht="15.75" customHeight="1" x14ac:dyDescent="0.3">
      <c r="A4902" s="34">
        <v>4975</v>
      </c>
      <c r="B4902" s="34">
        <v>35</v>
      </c>
      <c r="C4902" s="34" t="s">
        <v>420</v>
      </c>
      <c r="D4902" s="34">
        <v>18</v>
      </c>
      <c r="E4902" s="179">
        <v>43626</v>
      </c>
      <c r="F4902" s="34">
        <v>5280</v>
      </c>
      <c r="G4902" s="34">
        <v>7372</v>
      </c>
      <c r="H4902" s="34">
        <v>7031</v>
      </c>
      <c r="I4902" s="34">
        <v>7</v>
      </c>
      <c r="J4902" s="197"/>
      <c r="K4902" s="182"/>
      <c r="L4902" s="182"/>
      <c r="M4902" s="182"/>
      <c r="N4902" s="182"/>
    </row>
    <row r="4903" spans="1:14" ht="15.75" customHeight="1" x14ac:dyDescent="0.3">
      <c r="A4903" s="34">
        <v>4976</v>
      </c>
      <c r="B4903" s="34">
        <v>36</v>
      </c>
      <c r="C4903" s="34" t="s">
        <v>420</v>
      </c>
      <c r="D4903" s="34">
        <v>18</v>
      </c>
      <c r="E4903" s="179">
        <v>43626</v>
      </c>
      <c r="F4903" s="34">
        <v>5219</v>
      </c>
      <c r="G4903" s="34">
        <v>7311</v>
      </c>
      <c r="H4903" s="34">
        <v>6970</v>
      </c>
      <c r="I4903" s="34"/>
      <c r="J4903" s="197"/>
      <c r="K4903" s="182"/>
      <c r="L4903" s="182"/>
      <c r="M4903" s="182"/>
      <c r="N4903" s="182"/>
    </row>
    <row r="4904" spans="1:14" ht="15.75" customHeight="1" x14ac:dyDescent="0.3">
      <c r="A4904" s="34">
        <v>4977</v>
      </c>
      <c r="B4904" s="34">
        <v>37</v>
      </c>
      <c r="C4904" s="34" t="s">
        <v>423</v>
      </c>
      <c r="D4904" s="34">
        <v>18</v>
      </c>
      <c r="E4904" s="179">
        <v>43626</v>
      </c>
      <c r="F4904" s="34">
        <v>5225</v>
      </c>
      <c r="G4904" s="34">
        <v>7443</v>
      </c>
      <c r="H4904" s="34">
        <v>7046</v>
      </c>
      <c r="I4904" s="34">
        <v>5</v>
      </c>
      <c r="J4904" s="197"/>
      <c r="K4904" s="182"/>
      <c r="L4904" s="182"/>
      <c r="M4904" s="182"/>
      <c r="N4904" s="182"/>
    </row>
    <row r="4905" spans="1:14" ht="15.75" customHeight="1" x14ac:dyDescent="0.3">
      <c r="A4905" s="34">
        <v>4978</v>
      </c>
      <c r="B4905" s="34">
        <v>38</v>
      </c>
      <c r="C4905" s="34" t="s">
        <v>423</v>
      </c>
      <c r="D4905" s="34">
        <v>18</v>
      </c>
      <c r="E4905" s="179">
        <v>43626</v>
      </c>
      <c r="F4905" s="34">
        <v>5241</v>
      </c>
      <c r="G4905" s="34">
        <v>7595</v>
      </c>
      <c r="H4905" s="34">
        <v>7179</v>
      </c>
      <c r="I4905" s="34"/>
      <c r="J4905" s="197"/>
      <c r="K4905" s="182"/>
      <c r="L4905" s="182"/>
      <c r="M4905" s="182"/>
      <c r="N4905" s="182"/>
    </row>
    <row r="4906" spans="1:14" ht="15.75" customHeight="1" x14ac:dyDescent="0.3">
      <c r="A4906" s="34">
        <v>4979</v>
      </c>
      <c r="B4906" s="34">
        <v>39</v>
      </c>
      <c r="C4906" s="34" t="s">
        <v>425</v>
      </c>
      <c r="D4906" s="34">
        <v>18</v>
      </c>
      <c r="E4906" s="179">
        <v>43626</v>
      </c>
      <c r="F4906" s="34">
        <v>5245</v>
      </c>
      <c r="G4906" s="34">
        <v>8582</v>
      </c>
      <c r="H4906" s="34">
        <v>7989</v>
      </c>
      <c r="I4906" s="34">
        <v>6</v>
      </c>
      <c r="J4906" s="197"/>
      <c r="K4906" s="182"/>
      <c r="L4906" s="182"/>
      <c r="M4906" s="182"/>
      <c r="N4906" s="182"/>
    </row>
    <row r="4907" spans="1:14" ht="15.75" customHeight="1" x14ac:dyDescent="0.3">
      <c r="A4907" s="34">
        <v>4980</v>
      </c>
      <c r="B4907" s="34">
        <v>40</v>
      </c>
      <c r="C4907" s="34" t="s">
        <v>425</v>
      </c>
      <c r="D4907" s="34">
        <v>18</v>
      </c>
      <c r="E4907" s="179">
        <v>43626</v>
      </c>
      <c r="F4907" s="34">
        <v>5216</v>
      </c>
      <c r="G4907" s="34">
        <v>8578</v>
      </c>
      <c r="H4907" s="34">
        <v>7982</v>
      </c>
      <c r="I4907" s="34"/>
      <c r="J4907" s="197"/>
      <c r="K4907" s="182"/>
      <c r="L4907" s="182"/>
      <c r="M4907" s="182"/>
      <c r="N4907" s="182"/>
    </row>
    <row r="4908" spans="1:14" ht="15.75" customHeight="1" x14ac:dyDescent="0.3">
      <c r="A4908" s="34">
        <v>4981</v>
      </c>
      <c r="B4908" s="34">
        <v>41</v>
      </c>
      <c r="C4908" s="34" t="s">
        <v>430</v>
      </c>
      <c r="D4908" s="34">
        <v>18</v>
      </c>
      <c r="E4908" s="179">
        <v>43626</v>
      </c>
      <c r="F4908" s="34">
        <v>5264</v>
      </c>
      <c r="G4908" s="34">
        <v>8460</v>
      </c>
      <c r="H4908" s="34">
        <v>7881</v>
      </c>
      <c r="I4908" s="34">
        <v>6</v>
      </c>
      <c r="J4908" s="197"/>
      <c r="K4908" s="182"/>
      <c r="L4908" s="182"/>
      <c r="M4908" s="182"/>
      <c r="N4908" s="182"/>
    </row>
    <row r="4909" spans="1:14" ht="15.75" customHeight="1" x14ac:dyDescent="0.3">
      <c r="A4909" s="34">
        <v>4982</v>
      </c>
      <c r="B4909" s="34">
        <v>42</v>
      </c>
      <c r="C4909" s="34" t="s">
        <v>430</v>
      </c>
      <c r="D4909" s="34">
        <v>18</v>
      </c>
      <c r="E4909" s="179">
        <v>43626</v>
      </c>
      <c r="F4909" s="34">
        <v>5270</v>
      </c>
      <c r="G4909" s="34">
        <v>8644</v>
      </c>
      <c r="H4909" s="34">
        <v>8031</v>
      </c>
      <c r="I4909" s="34"/>
      <c r="J4909" s="197"/>
      <c r="K4909" s="182"/>
      <c r="L4909" s="182"/>
      <c r="M4909" s="182"/>
      <c r="N4909" s="182"/>
    </row>
    <row r="4910" spans="1:14" ht="15.75" customHeight="1" x14ac:dyDescent="0.3">
      <c r="A4910" s="34">
        <v>4983</v>
      </c>
      <c r="B4910" s="34">
        <v>43</v>
      </c>
      <c r="C4910" s="34" t="s">
        <v>436</v>
      </c>
      <c r="D4910" s="34">
        <v>18</v>
      </c>
      <c r="E4910" s="179">
        <v>43626</v>
      </c>
      <c r="F4910" s="34">
        <v>5211</v>
      </c>
      <c r="G4910" s="34">
        <v>7787</v>
      </c>
      <c r="H4910" s="34">
        <v>7351</v>
      </c>
      <c r="I4910" s="34">
        <v>7</v>
      </c>
      <c r="J4910" s="197"/>
      <c r="K4910" s="182"/>
      <c r="L4910" s="182"/>
      <c r="M4910" s="182"/>
      <c r="N4910" s="182"/>
    </row>
    <row r="4911" spans="1:14" ht="15.75" customHeight="1" x14ac:dyDescent="0.3">
      <c r="A4911" s="34">
        <v>4984</v>
      </c>
      <c r="B4911" s="34">
        <v>44</v>
      </c>
      <c r="C4911" s="34" t="s">
        <v>436</v>
      </c>
      <c r="D4911" s="34">
        <v>18</v>
      </c>
      <c r="E4911" s="179">
        <v>43626</v>
      </c>
      <c r="F4911" s="34">
        <v>5218</v>
      </c>
      <c r="G4911" s="34">
        <v>7880</v>
      </c>
      <c r="H4911" s="34">
        <v>7438</v>
      </c>
      <c r="I4911" s="34"/>
      <c r="J4911" s="197"/>
      <c r="K4911" s="182"/>
      <c r="L4911" s="182"/>
      <c r="M4911" s="182"/>
      <c r="N4911" s="182"/>
    </row>
    <row r="4912" spans="1:14" ht="15.75" customHeight="1" x14ac:dyDescent="0.3">
      <c r="A4912" s="34">
        <v>4985</v>
      </c>
      <c r="B4912" s="34">
        <v>45</v>
      </c>
      <c r="C4912" s="34" t="s">
        <v>439</v>
      </c>
      <c r="D4912" s="34">
        <v>18</v>
      </c>
      <c r="E4912" s="179">
        <v>43626</v>
      </c>
      <c r="F4912" s="34">
        <v>5211</v>
      </c>
      <c r="G4912" s="34">
        <v>8176</v>
      </c>
      <c r="H4912" s="34">
        <v>7644</v>
      </c>
      <c r="I4912" s="34">
        <v>7</v>
      </c>
      <c r="J4912" s="197"/>
      <c r="K4912" s="182"/>
      <c r="L4912" s="182"/>
      <c r="M4912" s="182"/>
      <c r="N4912" s="182"/>
    </row>
    <row r="4913" spans="1:14" ht="15.75" customHeight="1" x14ac:dyDescent="0.3">
      <c r="A4913" s="34">
        <v>4986</v>
      </c>
      <c r="B4913" s="34">
        <v>46</v>
      </c>
      <c r="C4913" s="34" t="s">
        <v>439</v>
      </c>
      <c r="D4913" s="34">
        <v>18</v>
      </c>
      <c r="E4913" s="179">
        <v>43626</v>
      </c>
      <c r="F4913" s="34">
        <v>5260</v>
      </c>
      <c r="G4913" s="34">
        <v>8138</v>
      </c>
      <c r="H4913" s="34">
        <v>7629</v>
      </c>
      <c r="I4913" s="34"/>
      <c r="J4913" s="197"/>
      <c r="K4913" s="182"/>
      <c r="L4913" s="182"/>
      <c r="M4913" s="182"/>
      <c r="N4913" s="182"/>
    </row>
    <row r="4914" spans="1:14" ht="15.75" customHeight="1" x14ac:dyDescent="0.3">
      <c r="A4914" s="34">
        <v>4987</v>
      </c>
      <c r="B4914" s="34">
        <v>47</v>
      </c>
      <c r="C4914" s="34" t="s">
        <v>440</v>
      </c>
      <c r="D4914" s="34">
        <v>18</v>
      </c>
      <c r="E4914" s="179">
        <v>43626</v>
      </c>
      <c r="F4914" s="34">
        <v>5258</v>
      </c>
      <c r="G4914" s="34">
        <v>7410</v>
      </c>
      <c r="H4914" s="34">
        <v>6967</v>
      </c>
      <c r="I4914" s="34">
        <v>7</v>
      </c>
      <c r="J4914" s="197"/>
      <c r="K4914" s="182"/>
      <c r="L4914" s="182"/>
      <c r="M4914" s="182"/>
      <c r="N4914" s="182"/>
    </row>
    <row r="4915" spans="1:14" ht="15.75" customHeight="1" x14ac:dyDescent="0.3">
      <c r="A4915" s="34">
        <v>4988</v>
      </c>
      <c r="B4915" s="34">
        <v>48</v>
      </c>
      <c r="C4915" s="34" t="s">
        <v>440</v>
      </c>
      <c r="D4915" s="34">
        <v>18</v>
      </c>
      <c r="E4915" s="179">
        <v>43626</v>
      </c>
      <c r="F4915" s="34">
        <v>5245</v>
      </c>
      <c r="G4915" s="34">
        <v>7314</v>
      </c>
      <c r="H4915" s="34">
        <v>6876</v>
      </c>
      <c r="I4915" s="34"/>
      <c r="J4915" s="197"/>
      <c r="K4915" s="182"/>
      <c r="L4915" s="182"/>
      <c r="M4915" s="182"/>
      <c r="N4915" s="182"/>
    </row>
    <row r="4916" spans="1:14" ht="15.75" customHeight="1" x14ac:dyDescent="0.3">
      <c r="A4916" s="34">
        <v>4989</v>
      </c>
      <c r="B4916" s="34">
        <v>49</v>
      </c>
      <c r="C4916" s="34" t="s">
        <v>443</v>
      </c>
      <c r="D4916" s="34">
        <v>18</v>
      </c>
      <c r="E4916" s="179">
        <v>43626</v>
      </c>
      <c r="F4916" s="34">
        <v>5203</v>
      </c>
      <c r="G4916" s="34">
        <v>8758</v>
      </c>
      <c r="H4916" s="34">
        <v>7959</v>
      </c>
      <c r="I4916" s="34">
        <v>12</v>
      </c>
      <c r="J4916" s="197"/>
      <c r="K4916" s="182"/>
      <c r="L4916" s="182"/>
      <c r="M4916" s="182"/>
      <c r="N4916" s="182"/>
    </row>
    <row r="4917" spans="1:14" ht="15.75" customHeight="1" x14ac:dyDescent="0.3">
      <c r="A4917" s="34">
        <v>4990</v>
      </c>
      <c r="B4917" s="34">
        <v>50</v>
      </c>
      <c r="C4917" s="34" t="s">
        <v>443</v>
      </c>
      <c r="D4917" s="34">
        <v>18</v>
      </c>
      <c r="E4917" s="179">
        <v>43626</v>
      </c>
      <c r="F4917" s="34">
        <v>5251</v>
      </c>
      <c r="G4917" s="34">
        <v>8676</v>
      </c>
      <c r="H4917" s="34">
        <v>7909</v>
      </c>
      <c r="I4917" s="34"/>
      <c r="J4917" s="197"/>
      <c r="K4917" s="182"/>
      <c r="L4917" s="182"/>
      <c r="M4917" s="182"/>
      <c r="N4917" s="182"/>
    </row>
    <row r="4918" spans="1:14" ht="15.75" customHeight="1" x14ac:dyDescent="0.3">
      <c r="A4918" s="34">
        <v>4991</v>
      </c>
      <c r="B4918" s="34">
        <v>51</v>
      </c>
      <c r="C4918" s="34" t="s">
        <v>445</v>
      </c>
      <c r="D4918" s="34">
        <v>18</v>
      </c>
      <c r="E4918" s="179">
        <v>43626</v>
      </c>
      <c r="F4918" s="34">
        <v>5234</v>
      </c>
      <c r="G4918" s="34">
        <v>7693</v>
      </c>
      <c r="H4918" s="34">
        <v>7290</v>
      </c>
      <c r="I4918" s="34">
        <v>5</v>
      </c>
      <c r="J4918" s="197"/>
      <c r="K4918" s="182"/>
      <c r="L4918" s="182"/>
      <c r="M4918" s="182"/>
      <c r="N4918" s="182"/>
    </row>
    <row r="4919" spans="1:14" ht="15.75" customHeight="1" x14ac:dyDescent="0.3">
      <c r="A4919" s="34">
        <v>4992</v>
      </c>
      <c r="B4919" s="34">
        <v>52</v>
      </c>
      <c r="C4919" s="34" t="s">
        <v>445</v>
      </c>
      <c r="D4919" s="34">
        <v>18</v>
      </c>
      <c r="E4919" s="179">
        <v>43626</v>
      </c>
      <c r="F4919" s="34">
        <v>5234</v>
      </c>
      <c r="G4919" s="34">
        <v>7783</v>
      </c>
      <c r="H4919" s="34">
        <v>7368</v>
      </c>
      <c r="I4919" s="34"/>
      <c r="J4919" s="197"/>
      <c r="K4919" s="182"/>
      <c r="L4919" s="182"/>
      <c r="M4919" s="182"/>
      <c r="N4919" s="182"/>
    </row>
    <row r="4920" spans="1:14" ht="15.75" customHeight="1" x14ac:dyDescent="0.3">
      <c r="A4920" s="34">
        <v>4993</v>
      </c>
      <c r="B4920" s="34">
        <v>53</v>
      </c>
      <c r="C4920" s="34" t="s">
        <v>456</v>
      </c>
      <c r="D4920" s="34">
        <v>18</v>
      </c>
      <c r="E4920" s="179">
        <v>43626</v>
      </c>
      <c r="F4920" s="34">
        <v>5232</v>
      </c>
      <c r="G4920" s="34">
        <v>7584</v>
      </c>
      <c r="H4920" s="34">
        <v>7170</v>
      </c>
      <c r="I4920" s="34">
        <v>6</v>
      </c>
      <c r="J4920" s="197"/>
      <c r="K4920" s="182"/>
      <c r="L4920" s="182"/>
      <c r="M4920" s="182"/>
      <c r="N4920" s="182"/>
    </row>
    <row r="4921" spans="1:14" ht="15.75" customHeight="1" x14ac:dyDescent="0.3">
      <c r="A4921" s="34">
        <v>4994</v>
      </c>
      <c r="B4921" s="34">
        <v>54</v>
      </c>
      <c r="C4921" s="34" t="s">
        <v>456</v>
      </c>
      <c r="D4921" s="34">
        <v>18</v>
      </c>
      <c r="E4921" s="179">
        <v>43626</v>
      </c>
      <c r="F4921" s="34">
        <v>5271</v>
      </c>
      <c r="G4921" s="34">
        <v>7823</v>
      </c>
      <c r="H4921" s="34">
        <v>7357</v>
      </c>
      <c r="I4921" s="34"/>
      <c r="J4921" s="197"/>
      <c r="K4921" s="182"/>
      <c r="L4921" s="182"/>
      <c r="M4921" s="182"/>
      <c r="N4921" s="182"/>
    </row>
    <row r="4922" spans="1:14" ht="15.75" customHeight="1" x14ac:dyDescent="0.3">
      <c r="A4922" s="34">
        <v>4995</v>
      </c>
      <c r="B4922" s="34">
        <v>55</v>
      </c>
      <c r="C4922" s="34" t="s">
        <v>457</v>
      </c>
      <c r="D4922" s="34">
        <v>18</v>
      </c>
      <c r="E4922" s="179">
        <v>43626</v>
      </c>
      <c r="F4922" s="34">
        <v>5269</v>
      </c>
      <c r="G4922" s="34">
        <v>8339</v>
      </c>
      <c r="H4922" s="34">
        <v>7737</v>
      </c>
      <c r="I4922" s="34">
        <v>6</v>
      </c>
      <c r="J4922" s="197"/>
      <c r="K4922" s="182"/>
      <c r="L4922" s="182"/>
      <c r="M4922" s="182"/>
      <c r="N4922" s="182"/>
    </row>
    <row r="4923" spans="1:14" ht="15.75" customHeight="1" x14ac:dyDescent="0.3">
      <c r="A4923" s="34">
        <v>4996</v>
      </c>
      <c r="B4923" s="34">
        <v>56</v>
      </c>
      <c r="C4923" s="34" t="s">
        <v>457</v>
      </c>
      <c r="D4923" s="34">
        <v>18</v>
      </c>
      <c r="E4923" s="179">
        <v>43626</v>
      </c>
      <c r="F4923" s="34">
        <v>5254</v>
      </c>
      <c r="G4923" s="34">
        <v>8161</v>
      </c>
      <c r="H4923" s="34">
        <v>7611</v>
      </c>
      <c r="I4923" s="34"/>
      <c r="J4923" s="197"/>
      <c r="K4923" s="182"/>
      <c r="L4923" s="182"/>
      <c r="M4923" s="182"/>
      <c r="N4923" s="182"/>
    </row>
    <row r="4924" spans="1:14" ht="15.75" customHeight="1" x14ac:dyDescent="0.3">
      <c r="A4924" s="34">
        <v>4997</v>
      </c>
      <c r="B4924" s="34">
        <v>57</v>
      </c>
      <c r="C4924" s="34" t="s">
        <v>458</v>
      </c>
      <c r="D4924" s="34">
        <v>18</v>
      </c>
      <c r="E4924" s="179">
        <v>43626</v>
      </c>
      <c r="F4924" s="34">
        <v>5257</v>
      </c>
      <c r="G4924" s="34">
        <v>7330</v>
      </c>
      <c r="H4924" s="34">
        <v>6959</v>
      </c>
      <c r="I4924" s="34">
        <v>7</v>
      </c>
      <c r="J4924" s="197"/>
      <c r="K4924" s="182"/>
      <c r="L4924" s="182"/>
      <c r="M4924" s="182"/>
      <c r="N4924" s="182"/>
    </row>
    <row r="4925" spans="1:14" ht="15.75" customHeight="1" x14ac:dyDescent="0.3">
      <c r="A4925" s="34">
        <v>4998</v>
      </c>
      <c r="B4925" s="34">
        <v>58</v>
      </c>
      <c r="C4925" s="34" t="s">
        <v>458</v>
      </c>
      <c r="D4925" s="34">
        <v>18</v>
      </c>
      <c r="E4925" s="179">
        <v>43626</v>
      </c>
      <c r="F4925" s="34">
        <v>5320</v>
      </c>
      <c r="G4925" s="34">
        <v>7311</v>
      </c>
      <c r="H4925" s="34">
        <v>6952</v>
      </c>
      <c r="I4925" s="34"/>
      <c r="J4925" s="197"/>
      <c r="K4925" s="182"/>
      <c r="L4925" s="182"/>
      <c r="M4925" s="182"/>
      <c r="N4925" s="182"/>
    </row>
    <row r="4926" spans="1:14" ht="15.75" customHeight="1" x14ac:dyDescent="0.3">
      <c r="A4926" s="34">
        <v>4999</v>
      </c>
      <c r="B4926" s="34">
        <v>59</v>
      </c>
      <c r="C4926" s="34" t="s">
        <v>460</v>
      </c>
      <c r="D4926" s="34">
        <v>18</v>
      </c>
      <c r="E4926" s="179">
        <v>43626</v>
      </c>
      <c r="F4926" s="34">
        <v>5278</v>
      </c>
      <c r="G4926" s="34">
        <v>9171</v>
      </c>
      <c r="H4926" s="34">
        <v>8179</v>
      </c>
      <c r="I4926" s="34">
        <v>9</v>
      </c>
      <c r="J4926" s="197"/>
      <c r="K4926" s="182"/>
      <c r="L4926" s="182"/>
      <c r="M4926" s="182"/>
      <c r="N4926" s="182"/>
    </row>
    <row r="4927" spans="1:14" ht="15.75" customHeight="1" x14ac:dyDescent="0.3">
      <c r="A4927" s="34">
        <v>5000</v>
      </c>
      <c r="B4927" s="34">
        <v>60</v>
      </c>
      <c r="C4927" s="34" t="s">
        <v>460</v>
      </c>
      <c r="D4927" s="34">
        <v>18</v>
      </c>
      <c r="E4927" s="179">
        <v>43626</v>
      </c>
      <c r="F4927" s="34">
        <v>5220</v>
      </c>
      <c r="G4927" s="34">
        <v>9182</v>
      </c>
      <c r="H4927" s="34">
        <v>8143</v>
      </c>
      <c r="I4927" s="34"/>
      <c r="J4927" s="197"/>
      <c r="K4927" s="182"/>
      <c r="L4927" s="182"/>
      <c r="M4927" s="182"/>
      <c r="N4927" s="182"/>
    </row>
    <row r="4928" spans="1:14" ht="15.75" customHeight="1" x14ac:dyDescent="0.3">
      <c r="A4928" s="34">
        <v>5001</v>
      </c>
      <c r="B4928" s="34">
        <v>61</v>
      </c>
      <c r="C4928" s="34" t="s">
        <v>462</v>
      </c>
      <c r="D4928" s="34">
        <v>18</v>
      </c>
      <c r="E4928" s="179">
        <v>43626</v>
      </c>
      <c r="F4928" s="34">
        <v>5212</v>
      </c>
      <c r="G4928" s="34">
        <v>8268</v>
      </c>
      <c r="H4928" s="34">
        <v>7513</v>
      </c>
      <c r="I4928" s="34">
        <v>10</v>
      </c>
      <c r="J4928" s="197"/>
      <c r="K4928" s="182"/>
      <c r="L4928" s="182"/>
      <c r="M4928" s="182"/>
      <c r="N4928" s="182"/>
    </row>
    <row r="4929" spans="1:14" ht="15.75" customHeight="1" x14ac:dyDescent="0.3">
      <c r="A4929" s="34">
        <v>5002</v>
      </c>
      <c r="B4929" s="34">
        <v>62</v>
      </c>
      <c r="C4929" s="34" t="s">
        <v>462</v>
      </c>
      <c r="D4929" s="34">
        <v>18</v>
      </c>
      <c r="E4929" s="179">
        <v>43626</v>
      </c>
      <c r="F4929" s="34">
        <v>5209</v>
      </c>
      <c r="G4929" s="34">
        <v>8314</v>
      </c>
      <c r="H4929" s="34">
        <v>7545</v>
      </c>
      <c r="I4929" s="34"/>
      <c r="J4929" s="197"/>
      <c r="K4929" s="182"/>
      <c r="L4929" s="182"/>
      <c r="M4929" s="182"/>
      <c r="N4929" s="182"/>
    </row>
    <row r="4930" spans="1:14" ht="15.75" customHeight="1" x14ac:dyDescent="0.3">
      <c r="A4930" s="34">
        <v>5003</v>
      </c>
      <c r="B4930" s="34">
        <v>63</v>
      </c>
      <c r="C4930" s="34" t="s">
        <v>465</v>
      </c>
      <c r="D4930" s="34">
        <v>18</v>
      </c>
      <c r="E4930" s="179">
        <v>43626</v>
      </c>
      <c r="F4930" s="34">
        <v>5214</v>
      </c>
      <c r="G4930" s="34">
        <v>7082</v>
      </c>
      <c r="H4930" s="34">
        <v>6792</v>
      </c>
      <c r="I4930" s="34">
        <v>8</v>
      </c>
      <c r="J4930" s="197"/>
      <c r="K4930" s="182"/>
      <c r="L4930" s="182"/>
      <c r="M4930" s="182"/>
      <c r="N4930" s="182"/>
    </row>
    <row r="4931" spans="1:14" ht="15.75" customHeight="1" x14ac:dyDescent="0.3">
      <c r="A4931" s="34">
        <v>5004</v>
      </c>
      <c r="B4931" s="34">
        <v>64</v>
      </c>
      <c r="C4931" s="34" t="s">
        <v>465</v>
      </c>
      <c r="D4931" s="34">
        <v>18</v>
      </c>
      <c r="E4931" s="179">
        <v>43626</v>
      </c>
      <c r="F4931" s="34">
        <v>5232</v>
      </c>
      <c r="G4931" s="34">
        <v>7176</v>
      </c>
      <c r="H4931" s="34">
        <v>6872</v>
      </c>
      <c r="I4931" s="34"/>
      <c r="J4931" s="197"/>
      <c r="K4931" s="182"/>
      <c r="L4931" s="182"/>
      <c r="M4931" s="182"/>
      <c r="N4931" s="182"/>
    </row>
    <row r="4932" spans="1:14" ht="15.75" customHeight="1" x14ac:dyDescent="0.3">
      <c r="A4932" s="34">
        <v>5005</v>
      </c>
      <c r="B4932" s="34">
        <v>65</v>
      </c>
      <c r="C4932" s="34" t="s">
        <v>468</v>
      </c>
      <c r="D4932" s="34">
        <v>18</v>
      </c>
      <c r="E4932" s="179">
        <v>43626</v>
      </c>
      <c r="F4932" s="34">
        <v>5215</v>
      </c>
      <c r="G4932" s="34">
        <v>8128</v>
      </c>
      <c r="H4932" s="34">
        <v>7560</v>
      </c>
      <c r="I4932" s="34">
        <v>8</v>
      </c>
      <c r="J4932" s="197"/>
      <c r="K4932" s="182"/>
      <c r="L4932" s="182"/>
      <c r="M4932" s="182"/>
      <c r="N4932" s="182"/>
    </row>
    <row r="4933" spans="1:14" ht="15.75" customHeight="1" x14ac:dyDescent="0.3">
      <c r="A4933" s="34">
        <v>5006</v>
      </c>
      <c r="B4933" s="34">
        <v>66</v>
      </c>
      <c r="C4933" s="34" t="s">
        <v>468</v>
      </c>
      <c r="D4933" s="34">
        <v>18</v>
      </c>
      <c r="E4933" s="179">
        <v>43626</v>
      </c>
      <c r="F4933" s="34">
        <v>5279</v>
      </c>
      <c r="G4933" s="34">
        <v>8251</v>
      </c>
      <c r="H4933" s="34">
        <v>7666</v>
      </c>
      <c r="I4933" s="34"/>
      <c r="J4933" s="197"/>
      <c r="K4933" s="182"/>
      <c r="L4933" s="182"/>
      <c r="M4933" s="182"/>
      <c r="N4933" s="182"/>
    </row>
    <row r="4934" spans="1:14" ht="15.75" customHeight="1" x14ac:dyDescent="0.3">
      <c r="A4934" s="34">
        <v>5007</v>
      </c>
      <c r="B4934" s="34">
        <v>67</v>
      </c>
      <c r="C4934" s="34" t="s">
        <v>469</v>
      </c>
      <c r="D4934" s="34">
        <v>18</v>
      </c>
      <c r="E4934" s="179">
        <v>43626</v>
      </c>
      <c r="F4934" s="34">
        <v>5217</v>
      </c>
      <c r="G4934" s="34">
        <v>7527</v>
      </c>
      <c r="H4934" s="34">
        <v>7143</v>
      </c>
      <c r="I4934" s="34">
        <v>8</v>
      </c>
      <c r="J4934" s="197"/>
      <c r="K4934" s="182"/>
      <c r="L4934" s="182"/>
      <c r="M4934" s="182"/>
      <c r="N4934" s="182"/>
    </row>
    <row r="4935" spans="1:14" ht="15.75" customHeight="1" x14ac:dyDescent="0.3">
      <c r="A4935" s="34">
        <v>5008</v>
      </c>
      <c r="B4935" s="34">
        <v>68</v>
      </c>
      <c r="C4935" s="34" t="s">
        <v>469</v>
      </c>
      <c r="D4935" s="34">
        <v>18</v>
      </c>
      <c r="E4935" s="179">
        <v>43626</v>
      </c>
      <c r="F4935" s="34">
        <v>5288</v>
      </c>
      <c r="G4935" s="34">
        <v>7523</v>
      </c>
      <c r="H4935" s="34">
        <v>7151</v>
      </c>
      <c r="I4935" s="34"/>
      <c r="J4935" s="197"/>
      <c r="K4935" s="182"/>
      <c r="L4935" s="182"/>
      <c r="M4935" s="182"/>
      <c r="N4935" s="182"/>
    </row>
    <row r="4936" spans="1:14" ht="15.75" customHeight="1" x14ac:dyDescent="0.3">
      <c r="A4936" s="34">
        <v>5009</v>
      </c>
      <c r="B4936" s="34">
        <v>69</v>
      </c>
      <c r="C4936" s="34" t="s">
        <v>473</v>
      </c>
      <c r="D4936" s="34">
        <v>18</v>
      </c>
      <c r="E4936" s="179">
        <v>43626</v>
      </c>
      <c r="F4936" s="34">
        <v>5248</v>
      </c>
      <c r="G4936" s="34">
        <v>6265</v>
      </c>
      <c r="H4936" s="34">
        <v>6080</v>
      </c>
      <c r="I4936" s="34">
        <v>8</v>
      </c>
      <c r="J4936" s="197"/>
      <c r="K4936" s="182"/>
      <c r="L4936" s="182"/>
      <c r="M4936" s="182"/>
      <c r="N4936" s="182"/>
    </row>
    <row r="4937" spans="1:14" ht="15.75" customHeight="1" x14ac:dyDescent="0.3">
      <c r="A4937" s="34">
        <v>5010</v>
      </c>
      <c r="B4937" s="34">
        <v>70</v>
      </c>
      <c r="C4937" s="34" t="s">
        <v>473</v>
      </c>
      <c r="D4937" s="34">
        <v>18</v>
      </c>
      <c r="E4937" s="179">
        <v>43626</v>
      </c>
      <c r="F4937" s="34">
        <v>5266</v>
      </c>
      <c r="G4937" s="34">
        <v>6417</v>
      </c>
      <c r="H4937" s="34">
        <v>6211</v>
      </c>
      <c r="I4937" s="34"/>
      <c r="J4937" s="197"/>
      <c r="K4937" s="182"/>
      <c r="L4937" s="182"/>
      <c r="M4937" s="182"/>
      <c r="N4937" s="182"/>
    </row>
    <row r="4938" spans="1:14" ht="15.75" customHeight="1" x14ac:dyDescent="0.3">
      <c r="A4938" s="34">
        <v>5011</v>
      </c>
      <c r="B4938" s="34">
        <v>71</v>
      </c>
      <c r="C4938" s="34" t="s">
        <v>475</v>
      </c>
      <c r="D4938" s="34">
        <v>18</v>
      </c>
      <c r="E4938" s="179">
        <v>43626</v>
      </c>
      <c r="F4938" s="34">
        <v>5256</v>
      </c>
      <c r="G4938" s="34">
        <v>7990</v>
      </c>
      <c r="H4938" s="34">
        <v>7158</v>
      </c>
      <c r="I4938" s="34">
        <v>8</v>
      </c>
      <c r="J4938" s="197"/>
      <c r="K4938" s="182"/>
      <c r="L4938" s="182"/>
      <c r="M4938" s="182"/>
      <c r="N4938" s="182"/>
    </row>
    <row r="4939" spans="1:14" ht="15.75" customHeight="1" x14ac:dyDescent="0.3">
      <c r="A4939" s="34">
        <v>5012</v>
      </c>
      <c r="B4939" s="34">
        <v>72</v>
      </c>
      <c r="C4939" s="34" t="s">
        <v>475</v>
      </c>
      <c r="D4939" s="34">
        <v>18</v>
      </c>
      <c r="E4939" s="179">
        <v>43626</v>
      </c>
      <c r="F4939" s="34">
        <v>5223</v>
      </c>
      <c r="G4939" s="34">
        <v>8121</v>
      </c>
      <c r="H4939" s="34">
        <v>7246</v>
      </c>
      <c r="I4939" s="34"/>
      <c r="J4939" s="197"/>
      <c r="K4939" s="182"/>
      <c r="L4939" s="182"/>
      <c r="M4939" s="182"/>
      <c r="N4939" s="182"/>
    </row>
    <row r="4940" spans="1:14" ht="15.75" customHeight="1" x14ac:dyDescent="0.3">
      <c r="A4940" s="34">
        <v>5013</v>
      </c>
      <c r="B4940" s="34">
        <v>73</v>
      </c>
      <c r="C4940" s="34" t="s">
        <v>476</v>
      </c>
      <c r="D4940" s="34">
        <v>18</v>
      </c>
      <c r="E4940" s="179">
        <v>43626</v>
      </c>
      <c r="F4940" s="34">
        <v>5203</v>
      </c>
      <c r="G4940" s="34">
        <v>8272</v>
      </c>
      <c r="H4940" s="34">
        <v>7714</v>
      </c>
      <c r="I4940" s="34">
        <v>7</v>
      </c>
      <c r="J4940" s="197"/>
      <c r="K4940" s="182"/>
      <c r="L4940" s="182"/>
      <c r="M4940" s="182"/>
      <c r="N4940" s="182"/>
    </row>
    <row r="4941" spans="1:14" ht="15.75" customHeight="1" x14ac:dyDescent="0.3">
      <c r="A4941" s="34">
        <v>5014</v>
      </c>
      <c r="B4941" s="34">
        <v>74</v>
      </c>
      <c r="C4941" s="34" t="s">
        <v>476</v>
      </c>
      <c r="D4941" s="34">
        <v>18</v>
      </c>
      <c r="E4941" s="179">
        <v>43626</v>
      </c>
      <c r="F4941" s="34">
        <v>5309</v>
      </c>
      <c r="G4941" s="34">
        <v>8418</v>
      </c>
      <c r="H4941" s="34">
        <v>7860</v>
      </c>
      <c r="I4941" s="34"/>
      <c r="J4941" s="197"/>
      <c r="K4941" s="182"/>
      <c r="L4941" s="182"/>
      <c r="M4941" s="182"/>
      <c r="N4941" s="182"/>
    </row>
    <row r="4942" spans="1:14" ht="15.75" customHeight="1" x14ac:dyDescent="0.3">
      <c r="A4942" s="34">
        <v>5015</v>
      </c>
      <c r="B4942" s="34">
        <v>75</v>
      </c>
      <c r="C4942" s="34" t="s">
        <v>479</v>
      </c>
      <c r="D4942" s="34">
        <v>18</v>
      </c>
      <c r="E4942" s="179">
        <v>43626</v>
      </c>
      <c r="F4942" s="34">
        <v>5226</v>
      </c>
      <c r="G4942" s="34">
        <v>7900</v>
      </c>
      <c r="H4942" s="34">
        <v>7427</v>
      </c>
      <c r="I4942" s="34">
        <v>8</v>
      </c>
      <c r="J4942" s="197"/>
      <c r="K4942" s="182"/>
      <c r="L4942" s="182"/>
      <c r="M4942" s="182"/>
      <c r="N4942" s="182"/>
    </row>
    <row r="4943" spans="1:14" ht="15.75" customHeight="1" x14ac:dyDescent="0.3">
      <c r="A4943" s="34">
        <v>5016</v>
      </c>
      <c r="B4943" s="34">
        <v>76</v>
      </c>
      <c r="C4943" s="34" t="s">
        <v>479</v>
      </c>
      <c r="D4943" s="34">
        <v>18</v>
      </c>
      <c r="E4943" s="179">
        <v>43626</v>
      </c>
      <c r="F4943" s="34">
        <v>5239</v>
      </c>
      <c r="G4943" s="34">
        <v>7866</v>
      </c>
      <c r="H4943" s="34">
        <v>7406</v>
      </c>
      <c r="I4943" s="34"/>
      <c r="J4943" s="197"/>
      <c r="K4943" s="182"/>
      <c r="L4943" s="182"/>
      <c r="M4943" s="182"/>
      <c r="N4943" s="182"/>
    </row>
    <row r="4944" spans="1:14" ht="15.75" customHeight="1" x14ac:dyDescent="0.3">
      <c r="A4944" s="34">
        <v>5017</v>
      </c>
      <c r="B4944" s="34">
        <v>77</v>
      </c>
      <c r="C4944" s="34" t="s">
        <v>480</v>
      </c>
      <c r="D4944" s="34">
        <v>18</v>
      </c>
      <c r="E4944" s="179">
        <v>43626</v>
      </c>
      <c r="F4944" s="34">
        <v>5212</v>
      </c>
      <c r="G4944" s="34">
        <v>8902</v>
      </c>
      <c r="H4944" s="34">
        <v>7823</v>
      </c>
      <c r="I4944" s="34">
        <v>9</v>
      </c>
      <c r="J4944" s="197"/>
      <c r="K4944" s="182"/>
      <c r="L4944" s="182"/>
      <c r="M4944" s="182"/>
      <c r="N4944" s="182"/>
    </row>
    <row r="4945" spans="1:14" ht="15.75" customHeight="1" x14ac:dyDescent="0.3">
      <c r="A4945" s="34">
        <v>5018</v>
      </c>
      <c r="B4945" s="34">
        <v>78</v>
      </c>
      <c r="C4945" s="34" t="s">
        <v>480</v>
      </c>
      <c r="D4945" s="34">
        <v>18</v>
      </c>
      <c r="E4945" s="179">
        <v>43626</v>
      </c>
      <c r="F4945" s="34">
        <v>5245</v>
      </c>
      <c r="G4945" s="34">
        <v>9204</v>
      </c>
      <c r="H4945" s="34">
        <v>7986</v>
      </c>
      <c r="I4945" s="34"/>
      <c r="J4945" s="197"/>
      <c r="K4945" s="182"/>
      <c r="L4945" s="182"/>
      <c r="M4945" s="182"/>
      <c r="N4945" s="182"/>
    </row>
    <row r="4946" spans="1:14" ht="15.75" customHeight="1" x14ac:dyDescent="0.3">
      <c r="A4946" s="34">
        <v>5019</v>
      </c>
      <c r="B4946" s="34">
        <v>79</v>
      </c>
      <c r="C4946" s="34" t="s">
        <v>481</v>
      </c>
      <c r="D4946" s="34">
        <v>18</v>
      </c>
      <c r="E4946" s="179">
        <v>43626</v>
      </c>
      <c r="F4946" s="34">
        <v>5242</v>
      </c>
      <c r="G4946" s="34">
        <v>8029</v>
      </c>
      <c r="H4946" s="34">
        <v>7494</v>
      </c>
      <c r="I4946" s="34">
        <v>8</v>
      </c>
      <c r="J4946" s="197"/>
      <c r="K4946" s="182"/>
      <c r="L4946" s="182"/>
      <c r="M4946" s="182"/>
      <c r="N4946" s="182"/>
    </row>
    <row r="4947" spans="1:14" ht="15.75" customHeight="1" x14ac:dyDescent="0.3">
      <c r="A4947" s="34">
        <v>5020</v>
      </c>
      <c r="B4947" s="34">
        <v>80</v>
      </c>
      <c r="C4947" s="34" t="s">
        <v>481</v>
      </c>
      <c r="D4947" s="34">
        <v>18</v>
      </c>
      <c r="E4947" s="179">
        <v>43626</v>
      </c>
      <c r="F4947" s="34">
        <v>5245</v>
      </c>
      <c r="G4947" s="34">
        <v>8277</v>
      </c>
      <c r="H4947" s="34">
        <v>7714</v>
      </c>
      <c r="I4947" s="34"/>
      <c r="J4947" s="197"/>
      <c r="K4947" s="182"/>
      <c r="L4947" s="182"/>
      <c r="M4947" s="182"/>
      <c r="N4947" s="182"/>
    </row>
    <row r="4948" spans="1:14" ht="15.75" customHeight="1" x14ac:dyDescent="0.3">
      <c r="A4948" s="34">
        <v>5021</v>
      </c>
      <c r="B4948" s="34">
        <v>81</v>
      </c>
      <c r="C4948" s="34" t="s">
        <v>483</v>
      </c>
      <c r="D4948" s="34">
        <v>18</v>
      </c>
      <c r="E4948" s="179">
        <v>43626</v>
      </c>
      <c r="F4948" s="34">
        <v>5180</v>
      </c>
      <c r="G4948" s="34">
        <v>7130</v>
      </c>
      <c r="H4948" s="34">
        <v>6772</v>
      </c>
      <c r="I4948" s="34">
        <v>9</v>
      </c>
      <c r="J4948" s="197"/>
      <c r="K4948" s="182"/>
      <c r="L4948" s="182"/>
      <c r="M4948" s="182"/>
      <c r="N4948" s="182"/>
    </row>
    <row r="4949" spans="1:14" ht="15.75" customHeight="1" x14ac:dyDescent="0.3">
      <c r="A4949" s="34">
        <v>5022</v>
      </c>
      <c r="B4949" s="34">
        <v>82</v>
      </c>
      <c r="C4949" s="34" t="s">
        <v>483</v>
      </c>
      <c r="D4949" s="34">
        <v>18</v>
      </c>
      <c r="E4949" s="179">
        <v>43626</v>
      </c>
      <c r="F4949" s="34">
        <v>5194</v>
      </c>
      <c r="G4949" s="34">
        <v>7323</v>
      </c>
      <c r="H4949" s="34">
        <v>6862</v>
      </c>
      <c r="I4949" s="34"/>
      <c r="J4949" s="197"/>
      <c r="K4949" s="182"/>
      <c r="L4949" s="182"/>
      <c r="M4949" s="182"/>
      <c r="N4949" s="182"/>
    </row>
    <row r="4950" spans="1:14" ht="15.75" customHeight="1" x14ac:dyDescent="0.3">
      <c r="A4950" s="34">
        <v>5023</v>
      </c>
      <c r="B4950" s="34">
        <v>83</v>
      </c>
      <c r="C4950" s="34" t="s">
        <v>485</v>
      </c>
      <c r="D4950" s="34">
        <v>18</v>
      </c>
      <c r="E4950" s="179">
        <v>43626</v>
      </c>
      <c r="F4950" s="34">
        <v>5294</v>
      </c>
      <c r="G4950" s="34">
        <v>7774</v>
      </c>
      <c r="H4950" s="34">
        <v>7316</v>
      </c>
      <c r="I4950" s="34">
        <v>7</v>
      </c>
      <c r="J4950" s="197"/>
      <c r="K4950" s="182"/>
      <c r="L4950" s="182"/>
      <c r="M4950" s="182"/>
      <c r="N4950" s="182"/>
    </row>
    <row r="4951" spans="1:14" ht="15.75" customHeight="1" x14ac:dyDescent="0.3">
      <c r="A4951" s="34">
        <v>5024</v>
      </c>
      <c r="B4951" s="34">
        <v>84</v>
      </c>
      <c r="C4951" s="34" t="s">
        <v>485</v>
      </c>
      <c r="D4951" s="34">
        <v>18</v>
      </c>
      <c r="E4951" s="179">
        <v>43626</v>
      </c>
      <c r="F4951" s="34">
        <v>5375</v>
      </c>
      <c r="G4951" s="34">
        <v>7745</v>
      </c>
      <c r="H4951" s="34">
        <v>7301</v>
      </c>
      <c r="I4951" s="34"/>
      <c r="J4951" s="197"/>
      <c r="K4951" s="182"/>
      <c r="L4951" s="182"/>
      <c r="M4951" s="182"/>
      <c r="N4951" s="182"/>
    </row>
    <row r="4952" spans="1:14" ht="15.75" customHeight="1" x14ac:dyDescent="0.3">
      <c r="A4952" s="34">
        <v>5025</v>
      </c>
      <c r="B4952" s="34">
        <v>85</v>
      </c>
      <c r="C4952" s="34" t="s">
        <v>486</v>
      </c>
      <c r="D4952" s="34">
        <v>18</v>
      </c>
      <c r="E4952" s="179">
        <v>43626</v>
      </c>
      <c r="F4952" s="34">
        <v>5253</v>
      </c>
      <c r="G4952" s="34">
        <v>8675</v>
      </c>
      <c r="H4952" s="34">
        <v>7494</v>
      </c>
      <c r="I4952" s="34">
        <v>10</v>
      </c>
      <c r="J4952" s="197"/>
      <c r="K4952" s="182"/>
      <c r="L4952" s="182"/>
      <c r="M4952" s="182"/>
      <c r="N4952" s="182"/>
    </row>
    <row r="4953" spans="1:14" ht="15.75" customHeight="1" x14ac:dyDescent="0.3">
      <c r="A4953" s="34">
        <v>5026</v>
      </c>
      <c r="B4953" s="34">
        <v>86</v>
      </c>
      <c r="C4953" s="34" t="s">
        <v>486</v>
      </c>
      <c r="D4953" s="34">
        <v>18</v>
      </c>
      <c r="E4953" s="179">
        <v>43626</v>
      </c>
      <c r="F4953" s="34">
        <v>5281</v>
      </c>
      <c r="G4953" s="34">
        <v>9089</v>
      </c>
      <c r="H4953" s="34">
        <v>7855</v>
      </c>
      <c r="I4953" s="34"/>
      <c r="J4953" s="197"/>
      <c r="K4953" s="182"/>
      <c r="L4953" s="182"/>
      <c r="M4953" s="182"/>
      <c r="N4953" s="182"/>
    </row>
    <row r="4954" spans="1:14" ht="15.75" customHeight="1" x14ac:dyDescent="0.3">
      <c r="A4954" s="34">
        <v>5027</v>
      </c>
      <c r="B4954" s="34">
        <v>87</v>
      </c>
      <c r="C4954" s="34" t="s">
        <v>487</v>
      </c>
      <c r="D4954" s="34">
        <v>18</v>
      </c>
      <c r="E4954" s="179">
        <v>43626</v>
      </c>
      <c r="F4954" s="34">
        <v>5250</v>
      </c>
      <c r="G4954" s="34">
        <v>6909</v>
      </c>
      <c r="H4954" s="34">
        <v>6583</v>
      </c>
      <c r="I4954" s="34">
        <v>8</v>
      </c>
      <c r="J4954" s="197"/>
      <c r="K4954" s="182"/>
      <c r="L4954" s="182"/>
      <c r="M4954" s="182"/>
      <c r="N4954" s="182"/>
    </row>
    <row r="4955" spans="1:14" ht="15.75" customHeight="1" x14ac:dyDescent="0.3">
      <c r="A4955" s="34">
        <v>5028</v>
      </c>
      <c r="B4955" s="34">
        <v>88</v>
      </c>
      <c r="C4955" s="34" t="s">
        <v>487</v>
      </c>
      <c r="D4955" s="34">
        <v>18</v>
      </c>
      <c r="E4955" s="179">
        <v>43626</v>
      </c>
      <c r="F4955" s="34">
        <v>5241</v>
      </c>
      <c r="G4955" s="34">
        <v>6861</v>
      </c>
      <c r="H4955" s="34">
        <v>6550</v>
      </c>
      <c r="I4955" s="34"/>
      <c r="J4955" s="197"/>
      <c r="K4955" s="182"/>
      <c r="L4955" s="182"/>
      <c r="M4955" s="182"/>
      <c r="N4955" s="182"/>
    </row>
    <row r="4956" spans="1:14" ht="15.75" customHeight="1" x14ac:dyDescent="0.3">
      <c r="A4956" s="34">
        <v>5029</v>
      </c>
      <c r="B4956" s="34">
        <v>89</v>
      </c>
      <c r="C4956" s="34" t="s">
        <v>492</v>
      </c>
      <c r="D4956" s="34">
        <v>18</v>
      </c>
      <c r="E4956" s="179">
        <v>43626</v>
      </c>
      <c r="F4956" s="34">
        <v>5188</v>
      </c>
      <c r="G4956" s="34">
        <v>8192</v>
      </c>
      <c r="H4956" s="34">
        <v>7692</v>
      </c>
      <c r="I4956" s="34">
        <v>7</v>
      </c>
      <c r="J4956" s="197"/>
      <c r="K4956" s="182"/>
      <c r="L4956" s="182"/>
      <c r="M4956" s="182"/>
      <c r="N4956" s="182"/>
    </row>
    <row r="4957" spans="1:14" ht="15.75" customHeight="1" x14ac:dyDescent="0.3">
      <c r="A4957" s="34">
        <v>5030</v>
      </c>
      <c r="B4957" s="34">
        <v>90</v>
      </c>
      <c r="C4957" s="34" t="s">
        <v>492</v>
      </c>
      <c r="D4957" s="34">
        <v>18</v>
      </c>
      <c r="E4957" s="179">
        <v>43626</v>
      </c>
      <c r="F4957" s="34">
        <v>5202</v>
      </c>
      <c r="G4957" s="34">
        <v>8066</v>
      </c>
      <c r="H4957" s="34">
        <v>7586</v>
      </c>
      <c r="I4957" s="34"/>
      <c r="J4957" s="197"/>
      <c r="K4957" s="182"/>
      <c r="L4957" s="182"/>
      <c r="M4957" s="182"/>
      <c r="N4957" s="182"/>
    </row>
    <row r="4958" spans="1:14" ht="15.75" customHeight="1" x14ac:dyDescent="0.3">
      <c r="A4958" s="34">
        <v>5031</v>
      </c>
      <c r="B4958" s="34">
        <v>91</v>
      </c>
      <c r="C4958" s="34" t="s">
        <v>493</v>
      </c>
      <c r="D4958" s="34">
        <v>18</v>
      </c>
      <c r="E4958" s="179">
        <v>43626</v>
      </c>
      <c r="F4958" s="34">
        <v>5252</v>
      </c>
      <c r="G4958" s="34">
        <v>8175</v>
      </c>
      <c r="H4958" s="34">
        <v>7401</v>
      </c>
      <c r="I4958" s="34">
        <v>9</v>
      </c>
      <c r="J4958" s="197"/>
      <c r="K4958" s="182"/>
      <c r="L4958" s="182"/>
      <c r="M4958" s="182"/>
      <c r="N4958" s="182"/>
    </row>
    <row r="4959" spans="1:14" ht="15.75" customHeight="1" x14ac:dyDescent="0.3">
      <c r="A4959" s="34">
        <v>5032</v>
      </c>
      <c r="B4959" s="34">
        <v>92</v>
      </c>
      <c r="C4959" s="34" t="s">
        <v>493</v>
      </c>
      <c r="D4959" s="34">
        <v>18</v>
      </c>
      <c r="E4959" s="179">
        <v>43626</v>
      </c>
      <c r="F4959" s="34">
        <v>5241</v>
      </c>
      <c r="G4959" s="34">
        <v>8354</v>
      </c>
      <c r="H4959" s="34">
        <v>7518</v>
      </c>
      <c r="I4959" s="34"/>
      <c r="J4959" s="197"/>
      <c r="K4959" s="182"/>
      <c r="L4959" s="182"/>
      <c r="M4959" s="182"/>
      <c r="N4959" s="182"/>
    </row>
    <row r="4960" spans="1:14" ht="15.75" customHeight="1" x14ac:dyDescent="0.3">
      <c r="A4960" s="34">
        <v>5033</v>
      </c>
      <c r="B4960" s="34">
        <v>93</v>
      </c>
      <c r="C4960" s="34" t="s">
        <v>495</v>
      </c>
      <c r="D4960" s="34">
        <v>18</v>
      </c>
      <c r="E4960" s="179">
        <v>43626</v>
      </c>
      <c r="F4960" s="34">
        <v>5234</v>
      </c>
      <c r="G4960" s="34">
        <v>7992</v>
      </c>
      <c r="H4960" s="34">
        <v>7276</v>
      </c>
      <c r="I4960" s="34">
        <v>9</v>
      </c>
      <c r="J4960" s="197"/>
      <c r="K4960" s="182"/>
      <c r="L4960" s="182"/>
      <c r="M4960" s="182"/>
      <c r="N4960" s="182"/>
    </row>
    <row r="4961" spans="1:14" ht="15.75" customHeight="1" x14ac:dyDescent="0.3">
      <c r="A4961" s="34">
        <v>5034</v>
      </c>
      <c r="B4961" s="34">
        <v>94</v>
      </c>
      <c r="C4961" s="34" t="s">
        <v>495</v>
      </c>
      <c r="D4961" s="34">
        <v>18</v>
      </c>
      <c r="E4961" s="179">
        <v>43626</v>
      </c>
      <c r="F4961" s="34">
        <v>5218</v>
      </c>
      <c r="G4961" s="34">
        <v>8051</v>
      </c>
      <c r="H4961" s="34">
        <v>7347</v>
      </c>
      <c r="I4961" s="34"/>
      <c r="J4961" s="197"/>
      <c r="K4961" s="182"/>
      <c r="L4961" s="182"/>
      <c r="M4961" s="182"/>
      <c r="N4961" s="182"/>
    </row>
    <row r="4962" spans="1:14" ht="15.75" customHeight="1" x14ac:dyDescent="0.3">
      <c r="A4962" s="34">
        <v>5035</v>
      </c>
      <c r="B4962" s="34">
        <v>95</v>
      </c>
      <c r="C4962" s="34" t="s">
        <v>500</v>
      </c>
      <c r="D4962" s="34">
        <v>18</v>
      </c>
      <c r="E4962" s="179">
        <v>43626</v>
      </c>
      <c r="F4962" s="34">
        <v>5232</v>
      </c>
      <c r="G4962" s="34">
        <v>8427</v>
      </c>
      <c r="H4962" s="34">
        <v>7786</v>
      </c>
      <c r="I4962" s="34">
        <v>10</v>
      </c>
      <c r="J4962" s="197"/>
      <c r="K4962" s="182"/>
      <c r="L4962" s="182"/>
      <c r="M4962" s="182"/>
      <c r="N4962" s="182"/>
    </row>
    <row r="4963" spans="1:14" ht="15.75" customHeight="1" x14ac:dyDescent="0.3">
      <c r="A4963" s="34">
        <v>5036</v>
      </c>
      <c r="B4963" s="34">
        <v>96</v>
      </c>
      <c r="C4963" s="34" t="s">
        <v>500</v>
      </c>
      <c r="D4963" s="34">
        <v>18</v>
      </c>
      <c r="E4963" s="179">
        <v>43626</v>
      </c>
      <c r="F4963" s="34">
        <v>5242</v>
      </c>
      <c r="G4963" s="34">
        <v>8445</v>
      </c>
      <c r="H4963" s="34">
        <v>7816</v>
      </c>
      <c r="I4963" s="34"/>
      <c r="J4963" s="197"/>
      <c r="K4963" s="182"/>
      <c r="L4963" s="182"/>
      <c r="M4963" s="182"/>
      <c r="N4963" s="182"/>
    </row>
    <row r="4964" spans="1:14" ht="15.75" customHeight="1" x14ac:dyDescent="0.3">
      <c r="A4964" s="34">
        <v>5037</v>
      </c>
      <c r="B4964" s="34">
        <v>97</v>
      </c>
      <c r="C4964" s="34" t="s">
        <v>501</v>
      </c>
      <c r="D4964" s="34">
        <v>18</v>
      </c>
      <c r="E4964" s="179">
        <v>43626</v>
      </c>
      <c r="F4964" s="34">
        <v>5287</v>
      </c>
      <c r="G4964" s="34">
        <v>6902</v>
      </c>
      <c r="H4964" s="34">
        <v>6628</v>
      </c>
      <c r="I4964" s="34">
        <v>6</v>
      </c>
      <c r="J4964" s="197"/>
      <c r="K4964" s="182"/>
      <c r="L4964" s="182"/>
      <c r="M4964" s="182"/>
      <c r="N4964" s="182"/>
    </row>
    <row r="4965" spans="1:14" ht="15.75" customHeight="1" x14ac:dyDescent="0.3">
      <c r="A4965" s="34">
        <v>5038</v>
      </c>
      <c r="B4965" s="34">
        <v>98</v>
      </c>
      <c r="C4965" s="34" t="s">
        <v>501</v>
      </c>
      <c r="D4965" s="34">
        <v>18</v>
      </c>
      <c r="E4965" s="179">
        <v>43626</v>
      </c>
      <c r="F4965" s="34">
        <v>5252</v>
      </c>
      <c r="G4965" s="34">
        <v>6896</v>
      </c>
      <c r="H4965" s="34">
        <v>6622</v>
      </c>
      <c r="I4965" s="34"/>
      <c r="J4965" s="197"/>
      <c r="K4965" s="182"/>
      <c r="L4965" s="182"/>
      <c r="M4965" s="182"/>
      <c r="N4965" s="182"/>
    </row>
    <row r="4966" spans="1:14" ht="15.75" customHeight="1" x14ac:dyDescent="0.3">
      <c r="A4966" s="34">
        <v>5039</v>
      </c>
      <c r="B4966" s="34">
        <v>99</v>
      </c>
      <c r="C4966" s="34" t="s">
        <v>502</v>
      </c>
      <c r="D4966" s="34">
        <v>18</v>
      </c>
      <c r="E4966" s="179">
        <v>43626</v>
      </c>
      <c r="F4966" s="34">
        <v>5182</v>
      </c>
      <c r="G4966" s="34">
        <v>8915</v>
      </c>
      <c r="H4966" s="34">
        <v>8007</v>
      </c>
      <c r="I4966" s="34">
        <v>10</v>
      </c>
      <c r="J4966" s="197"/>
      <c r="K4966" s="182"/>
      <c r="L4966" s="182"/>
      <c r="M4966" s="182"/>
      <c r="N4966" s="182"/>
    </row>
    <row r="4967" spans="1:14" ht="15.75" customHeight="1" x14ac:dyDescent="0.3">
      <c r="A4967" s="34">
        <v>5040</v>
      </c>
      <c r="B4967" s="34">
        <v>100</v>
      </c>
      <c r="C4967" s="34" t="s">
        <v>502</v>
      </c>
      <c r="D4967" s="34">
        <v>18</v>
      </c>
      <c r="E4967" s="179">
        <v>43626</v>
      </c>
      <c r="F4967" s="34">
        <v>5209</v>
      </c>
      <c r="G4967" s="34">
        <v>8365</v>
      </c>
      <c r="H4967" s="34">
        <v>7604</v>
      </c>
      <c r="I4967" s="34"/>
      <c r="J4967" s="197"/>
      <c r="K4967" s="182"/>
      <c r="L4967" s="182"/>
      <c r="M4967" s="182"/>
      <c r="N4967" s="182"/>
    </row>
    <row r="4968" spans="1:14" ht="15.75" customHeight="1" x14ac:dyDescent="0.3">
      <c r="A4968" s="34">
        <v>5041</v>
      </c>
      <c r="B4968" s="34">
        <v>101</v>
      </c>
      <c r="C4968" s="34" t="s">
        <v>503</v>
      </c>
      <c r="D4968" s="34">
        <v>18</v>
      </c>
      <c r="E4968" s="179">
        <v>43626</v>
      </c>
      <c r="F4968" s="34">
        <v>5208</v>
      </c>
      <c r="G4968" s="34">
        <v>7040</v>
      </c>
      <c r="H4968" s="34">
        <v>6703</v>
      </c>
      <c r="I4968" s="34">
        <v>9</v>
      </c>
      <c r="J4968" s="197"/>
      <c r="K4968" s="182"/>
      <c r="L4968" s="182"/>
      <c r="M4968" s="182"/>
      <c r="N4968" s="182"/>
    </row>
    <row r="4969" spans="1:14" ht="15.75" customHeight="1" x14ac:dyDescent="0.3">
      <c r="A4969" s="34">
        <v>5042</v>
      </c>
      <c r="B4969" s="34">
        <v>102</v>
      </c>
      <c r="C4969" s="34" t="s">
        <v>503</v>
      </c>
      <c r="D4969" s="34">
        <v>18</v>
      </c>
      <c r="E4969" s="179">
        <v>43626</v>
      </c>
      <c r="F4969" s="34">
        <v>5224</v>
      </c>
      <c r="G4969" s="34">
        <v>6877</v>
      </c>
      <c r="H4969" s="34">
        <v>6573</v>
      </c>
      <c r="I4969" s="34"/>
      <c r="J4969" s="197"/>
      <c r="K4969" s="182"/>
      <c r="L4969" s="182"/>
      <c r="M4969" s="182"/>
      <c r="N4969" s="182"/>
    </row>
    <row r="4970" spans="1:14" ht="15.75" customHeight="1" x14ac:dyDescent="0.3">
      <c r="A4970" s="34">
        <v>5043</v>
      </c>
      <c r="B4970" s="34">
        <v>103</v>
      </c>
      <c r="C4970" s="34" t="s">
        <v>505</v>
      </c>
      <c r="D4970" s="34">
        <v>18</v>
      </c>
      <c r="E4970" s="179">
        <v>43626</v>
      </c>
      <c r="F4970" s="34">
        <v>5213</v>
      </c>
      <c r="G4970" s="34">
        <v>8222</v>
      </c>
      <c r="H4970" s="34">
        <v>7422</v>
      </c>
      <c r="I4970" s="34">
        <v>8</v>
      </c>
      <c r="J4970" s="197"/>
      <c r="K4970" s="182"/>
      <c r="L4970" s="182"/>
      <c r="M4970" s="182"/>
      <c r="N4970" s="182"/>
    </row>
    <row r="4971" spans="1:14" ht="15.75" customHeight="1" x14ac:dyDescent="0.3">
      <c r="A4971" s="34">
        <v>5044</v>
      </c>
      <c r="B4971" s="34">
        <v>104</v>
      </c>
      <c r="C4971" s="34" t="s">
        <v>505</v>
      </c>
      <c r="D4971" s="34">
        <v>18</v>
      </c>
      <c r="E4971" s="179">
        <v>43626</v>
      </c>
      <c r="F4971" s="34">
        <v>5257</v>
      </c>
      <c r="G4971" s="34">
        <v>8157</v>
      </c>
      <c r="H4971" s="34">
        <v>7400</v>
      </c>
      <c r="I4971" s="34"/>
      <c r="J4971" s="197"/>
      <c r="K4971" s="182"/>
      <c r="L4971" s="182"/>
      <c r="M4971" s="182"/>
      <c r="N4971" s="182"/>
    </row>
    <row r="4972" spans="1:14" ht="15.75" customHeight="1" x14ac:dyDescent="0.3">
      <c r="A4972" s="34">
        <v>5045</v>
      </c>
      <c r="B4972" s="34">
        <v>105</v>
      </c>
      <c r="C4972" s="34" t="s">
        <v>506</v>
      </c>
      <c r="D4972" s="34">
        <v>18</v>
      </c>
      <c r="E4972" s="179">
        <v>43626</v>
      </c>
      <c r="F4972" s="34">
        <v>5251</v>
      </c>
      <c r="G4972" s="34">
        <v>8094</v>
      </c>
      <c r="H4972" s="34">
        <v>7635</v>
      </c>
      <c r="I4972" s="34">
        <v>7</v>
      </c>
      <c r="J4972" s="197"/>
      <c r="K4972" s="182"/>
      <c r="L4972" s="182"/>
      <c r="M4972" s="182"/>
      <c r="N4972" s="182"/>
    </row>
    <row r="4973" spans="1:14" ht="15.75" customHeight="1" x14ac:dyDescent="0.3">
      <c r="A4973" s="34">
        <v>5046</v>
      </c>
      <c r="B4973" s="34">
        <v>106</v>
      </c>
      <c r="C4973" s="34" t="s">
        <v>506</v>
      </c>
      <c r="D4973" s="34">
        <v>18</v>
      </c>
      <c r="E4973" s="179">
        <v>43626</v>
      </c>
      <c r="F4973" s="34">
        <v>5219</v>
      </c>
      <c r="G4973" s="34">
        <v>8016</v>
      </c>
      <c r="H4973" s="34">
        <v>7565</v>
      </c>
      <c r="I4973" s="34"/>
      <c r="J4973" s="197"/>
      <c r="K4973" s="182"/>
      <c r="L4973" s="182"/>
      <c r="M4973" s="182"/>
      <c r="N4973" s="182"/>
    </row>
    <row r="4974" spans="1:14" ht="15.75" customHeight="1" x14ac:dyDescent="0.3">
      <c r="A4974" s="34">
        <v>5047</v>
      </c>
      <c r="B4974" s="34">
        <v>107</v>
      </c>
      <c r="C4974" s="34" t="s">
        <v>517</v>
      </c>
      <c r="D4974" s="34">
        <v>18</v>
      </c>
      <c r="E4974" s="179">
        <v>43626</v>
      </c>
      <c r="F4974" s="34">
        <v>5226</v>
      </c>
      <c r="G4974" s="34">
        <v>8099</v>
      </c>
      <c r="H4974" s="34">
        <v>7541</v>
      </c>
      <c r="I4974" s="34">
        <v>11</v>
      </c>
      <c r="J4974" s="197"/>
      <c r="K4974" s="182"/>
      <c r="L4974" s="182"/>
      <c r="M4974" s="182"/>
      <c r="N4974" s="182"/>
    </row>
    <row r="4975" spans="1:14" ht="15.75" customHeight="1" x14ac:dyDescent="0.3">
      <c r="A4975" s="34">
        <v>5048</v>
      </c>
      <c r="B4975" s="34">
        <v>108</v>
      </c>
      <c r="C4975" s="34" t="s">
        <v>517</v>
      </c>
      <c r="D4975" s="34">
        <v>18</v>
      </c>
      <c r="E4975" s="179">
        <v>43626</v>
      </c>
      <c r="F4975" s="34">
        <v>5274</v>
      </c>
      <c r="G4975" s="34">
        <v>8268</v>
      </c>
      <c r="H4975" s="34">
        <v>7708</v>
      </c>
      <c r="I4975" s="34"/>
      <c r="J4975" s="197"/>
      <c r="K4975" s="182"/>
      <c r="L4975" s="182"/>
      <c r="M4975" s="182"/>
      <c r="N4975" s="182"/>
    </row>
    <row r="4976" spans="1:14" ht="15.75" customHeight="1" x14ac:dyDescent="0.3">
      <c r="A4976" s="34">
        <v>5049</v>
      </c>
      <c r="B4976" s="34">
        <v>109</v>
      </c>
      <c r="C4976" s="34" t="s">
        <v>518</v>
      </c>
      <c r="D4976" s="34">
        <v>18</v>
      </c>
      <c r="E4976" s="179">
        <v>43626</v>
      </c>
      <c r="F4976" s="34">
        <v>5191</v>
      </c>
      <c r="G4976" s="34">
        <v>7658</v>
      </c>
      <c r="H4976" s="34">
        <v>7229</v>
      </c>
      <c r="I4976" s="34">
        <v>6</v>
      </c>
      <c r="J4976" s="197"/>
      <c r="K4976" s="182"/>
      <c r="L4976" s="182"/>
      <c r="M4976" s="182"/>
      <c r="N4976" s="182"/>
    </row>
    <row r="4977" spans="1:14" ht="15.75" customHeight="1" x14ac:dyDescent="0.3">
      <c r="A4977" s="34">
        <v>5050</v>
      </c>
      <c r="B4977" s="34">
        <v>110</v>
      </c>
      <c r="C4977" s="34" t="s">
        <v>518</v>
      </c>
      <c r="D4977" s="34">
        <v>18</v>
      </c>
      <c r="E4977" s="179">
        <v>43626</v>
      </c>
      <c r="F4977" s="34">
        <v>5243</v>
      </c>
      <c r="G4977" s="34">
        <v>7744</v>
      </c>
      <c r="H4977" s="34">
        <v>7310</v>
      </c>
      <c r="I4977" s="34"/>
      <c r="J4977" s="197"/>
      <c r="K4977" s="182"/>
      <c r="L4977" s="182"/>
      <c r="M4977" s="182"/>
      <c r="N4977" s="182"/>
    </row>
    <row r="4978" spans="1:14" ht="15.75" customHeight="1" x14ac:dyDescent="0.3">
      <c r="A4978" s="34">
        <v>5051</v>
      </c>
      <c r="B4978" s="34">
        <v>111</v>
      </c>
      <c r="C4978" s="34" t="s">
        <v>519</v>
      </c>
      <c r="D4978" s="34">
        <v>18</v>
      </c>
      <c r="E4978" s="179">
        <v>43626</v>
      </c>
      <c r="F4978" s="34">
        <v>5213</v>
      </c>
      <c r="G4978" s="34">
        <v>8071</v>
      </c>
      <c r="H4978" s="34">
        <v>7491</v>
      </c>
      <c r="I4978" s="34">
        <v>7</v>
      </c>
      <c r="J4978" s="197"/>
      <c r="K4978" s="182"/>
      <c r="L4978" s="182"/>
      <c r="M4978" s="182"/>
      <c r="N4978" s="182"/>
    </row>
    <row r="4979" spans="1:14" ht="15.75" customHeight="1" x14ac:dyDescent="0.3">
      <c r="A4979" s="34">
        <v>5052</v>
      </c>
      <c r="B4979" s="34">
        <v>112</v>
      </c>
      <c r="C4979" s="34" t="s">
        <v>519</v>
      </c>
      <c r="D4979" s="34">
        <v>18</v>
      </c>
      <c r="E4979" s="179">
        <v>43626</v>
      </c>
      <c r="F4979" s="34">
        <v>5197</v>
      </c>
      <c r="G4979" s="34">
        <v>8208</v>
      </c>
      <c r="H4979" s="34">
        <v>7560</v>
      </c>
      <c r="I4979" s="34"/>
      <c r="J4979" s="197"/>
      <c r="K4979" s="182"/>
      <c r="L4979" s="182"/>
      <c r="M4979" s="182"/>
      <c r="N4979" s="182"/>
    </row>
    <row r="4980" spans="1:14" ht="15.75" customHeight="1" x14ac:dyDescent="0.3">
      <c r="A4980" s="34">
        <v>5053</v>
      </c>
      <c r="B4980" s="34">
        <v>113</v>
      </c>
      <c r="C4980" s="34" t="s">
        <v>522</v>
      </c>
      <c r="D4980" s="34">
        <v>18</v>
      </c>
      <c r="E4980" s="179">
        <v>43626</v>
      </c>
      <c r="F4980" s="34">
        <v>5283</v>
      </c>
      <c r="G4980" s="34">
        <v>8365</v>
      </c>
      <c r="H4980" s="34">
        <v>7844</v>
      </c>
      <c r="I4980" s="34">
        <v>6</v>
      </c>
      <c r="J4980" s="197"/>
      <c r="K4980" s="182"/>
      <c r="L4980" s="182"/>
      <c r="M4980" s="182"/>
      <c r="N4980" s="182"/>
    </row>
    <row r="4981" spans="1:14" ht="15.75" customHeight="1" x14ac:dyDescent="0.3">
      <c r="A4981" s="34">
        <v>5054</v>
      </c>
      <c r="B4981" s="34">
        <v>114</v>
      </c>
      <c r="C4981" s="34" t="s">
        <v>522</v>
      </c>
      <c r="D4981" s="34">
        <v>18</v>
      </c>
      <c r="E4981" s="179">
        <v>43626</v>
      </c>
      <c r="F4981" s="34">
        <v>5247</v>
      </c>
      <c r="G4981" s="34">
        <v>8378</v>
      </c>
      <c r="H4981" s="34">
        <v>7852</v>
      </c>
      <c r="I4981" s="34"/>
      <c r="J4981" s="197"/>
      <c r="K4981" s="182"/>
      <c r="L4981" s="182"/>
      <c r="M4981" s="182"/>
      <c r="N4981" s="182"/>
    </row>
    <row r="4982" spans="1:14" ht="15.75" customHeight="1" x14ac:dyDescent="0.3">
      <c r="A4982" s="34">
        <v>5055</v>
      </c>
      <c r="B4982" s="34">
        <v>115</v>
      </c>
      <c r="C4982" s="34" t="s">
        <v>527</v>
      </c>
      <c r="D4982" s="34">
        <v>18</v>
      </c>
      <c r="E4982" s="179">
        <v>43626</v>
      </c>
      <c r="F4982" s="34">
        <v>5260</v>
      </c>
      <c r="G4982" s="34">
        <v>7180</v>
      </c>
      <c r="H4982" s="34">
        <v>6844</v>
      </c>
      <c r="I4982" s="34">
        <v>7</v>
      </c>
      <c r="J4982" s="197"/>
      <c r="K4982" s="182"/>
      <c r="L4982" s="182"/>
      <c r="M4982" s="182"/>
      <c r="N4982" s="182"/>
    </row>
    <row r="4983" spans="1:14" ht="15.75" customHeight="1" x14ac:dyDescent="0.3">
      <c r="A4983" s="34">
        <v>5056</v>
      </c>
      <c r="B4983" s="34">
        <v>116</v>
      </c>
      <c r="C4983" s="34" t="s">
        <v>527</v>
      </c>
      <c r="D4983" s="34">
        <v>18</v>
      </c>
      <c r="E4983" s="179">
        <v>43626</v>
      </c>
      <c r="F4983" s="34">
        <v>5263</v>
      </c>
      <c r="G4983" s="34">
        <v>7287</v>
      </c>
      <c r="H4983" s="34">
        <v>6927</v>
      </c>
      <c r="I4983" s="34"/>
      <c r="J4983" s="197"/>
      <c r="K4983" s="182"/>
      <c r="L4983" s="182"/>
      <c r="M4983" s="182"/>
      <c r="N4983" s="182"/>
    </row>
    <row r="4984" spans="1:14" ht="15.75" customHeight="1" x14ac:dyDescent="0.3">
      <c r="A4984" s="34">
        <v>5057</v>
      </c>
      <c r="B4984" s="34">
        <v>117</v>
      </c>
      <c r="C4984" s="34" t="s">
        <v>529</v>
      </c>
      <c r="D4984" s="34">
        <v>18</v>
      </c>
      <c r="E4984" s="179">
        <v>43626</v>
      </c>
      <c r="F4984" s="34">
        <v>5221</v>
      </c>
      <c r="G4984" s="34">
        <v>8437</v>
      </c>
      <c r="H4984" s="34">
        <v>7710</v>
      </c>
      <c r="I4984" s="34">
        <v>7</v>
      </c>
      <c r="J4984" s="197"/>
      <c r="K4984" s="182"/>
      <c r="L4984" s="182"/>
      <c r="M4984" s="182"/>
      <c r="N4984" s="182"/>
    </row>
    <row r="4985" spans="1:14" ht="15.75" customHeight="1" x14ac:dyDescent="0.3">
      <c r="A4985" s="34">
        <v>5058</v>
      </c>
      <c r="B4985" s="34">
        <v>118</v>
      </c>
      <c r="C4985" s="34" t="s">
        <v>529</v>
      </c>
      <c r="D4985" s="34">
        <v>18</v>
      </c>
      <c r="E4985" s="179">
        <v>43626</v>
      </c>
      <c r="F4985" s="34">
        <v>5249</v>
      </c>
      <c r="G4985" s="34">
        <v>8584</v>
      </c>
      <c r="H4985" s="34">
        <v>7847</v>
      </c>
      <c r="I4985" s="34"/>
      <c r="J4985" s="197"/>
      <c r="K4985" s="182"/>
      <c r="L4985" s="182"/>
      <c r="M4985" s="182"/>
      <c r="N4985" s="182"/>
    </row>
    <row r="4986" spans="1:14" ht="15.75" customHeight="1" x14ac:dyDescent="0.3">
      <c r="A4986" s="34">
        <v>5059</v>
      </c>
      <c r="B4986" s="34">
        <v>119</v>
      </c>
      <c r="C4986" s="34" t="s">
        <v>530</v>
      </c>
      <c r="D4986" s="34">
        <v>18</v>
      </c>
      <c r="E4986" s="179">
        <v>43626</v>
      </c>
      <c r="F4986" s="34">
        <v>5212</v>
      </c>
      <c r="G4986" s="34">
        <v>7653</v>
      </c>
      <c r="H4986" s="34">
        <v>7175</v>
      </c>
      <c r="I4986" s="34">
        <v>7</v>
      </c>
      <c r="J4986" s="197"/>
      <c r="K4986" s="182"/>
      <c r="L4986" s="182"/>
      <c r="M4986" s="182"/>
      <c r="N4986" s="182"/>
    </row>
    <row r="4987" spans="1:14" ht="15.75" customHeight="1" x14ac:dyDescent="0.3">
      <c r="A4987" s="34">
        <v>5060</v>
      </c>
      <c r="B4987" s="34">
        <v>120</v>
      </c>
      <c r="C4987" s="34" t="s">
        <v>530</v>
      </c>
      <c r="D4987" s="34">
        <v>18</v>
      </c>
      <c r="E4987" s="179">
        <v>43626</v>
      </c>
      <c r="F4987" s="34">
        <v>5196</v>
      </c>
      <c r="G4987" s="34">
        <v>7661</v>
      </c>
      <c r="H4987" s="34">
        <v>7160</v>
      </c>
      <c r="I4987" s="34"/>
      <c r="J4987" s="197"/>
      <c r="K4987" s="182"/>
      <c r="L4987" s="182"/>
      <c r="M4987" s="182"/>
      <c r="N4987" s="182"/>
    </row>
    <row r="4988" spans="1:14" ht="15.75" customHeight="1" x14ac:dyDescent="0.3">
      <c r="A4988" s="34">
        <v>5061</v>
      </c>
      <c r="B4988" s="34">
        <v>121</v>
      </c>
      <c r="C4988" s="34" t="s">
        <v>531</v>
      </c>
      <c r="D4988" s="34">
        <v>18</v>
      </c>
      <c r="E4988" s="179">
        <v>43626</v>
      </c>
      <c r="F4988" s="34">
        <v>5262</v>
      </c>
      <c r="G4988" s="34">
        <v>7849</v>
      </c>
      <c r="H4988" s="34">
        <v>7430</v>
      </c>
      <c r="I4988" s="34">
        <v>10</v>
      </c>
      <c r="J4988" s="197"/>
      <c r="K4988" s="182"/>
      <c r="L4988" s="182"/>
      <c r="M4988" s="182"/>
      <c r="N4988" s="182"/>
    </row>
    <row r="4989" spans="1:14" ht="15.75" customHeight="1" x14ac:dyDescent="0.3">
      <c r="A4989" s="34">
        <v>5062</v>
      </c>
      <c r="B4989" s="34">
        <v>122</v>
      </c>
      <c r="C4989" s="34" t="s">
        <v>531</v>
      </c>
      <c r="D4989" s="34">
        <v>18</v>
      </c>
      <c r="E4989" s="179">
        <v>43626</v>
      </c>
      <c r="F4989" s="34">
        <v>5223</v>
      </c>
      <c r="G4989" s="34">
        <v>8110</v>
      </c>
      <c r="H4989" s="34">
        <v>7623</v>
      </c>
      <c r="I4989" s="34"/>
      <c r="J4989" s="197"/>
      <c r="K4989" s="182"/>
      <c r="L4989" s="182"/>
      <c r="M4989" s="182"/>
      <c r="N4989" s="182"/>
    </row>
    <row r="4990" spans="1:14" ht="15.75" customHeight="1" x14ac:dyDescent="0.3">
      <c r="A4990" s="34">
        <v>5063</v>
      </c>
      <c r="B4990" s="34">
        <v>123</v>
      </c>
      <c r="C4990" s="34" t="s">
        <v>533</v>
      </c>
      <c r="D4990" s="34">
        <v>18</v>
      </c>
      <c r="E4990" s="179">
        <v>43626</v>
      </c>
      <c r="F4990" s="34">
        <v>5241</v>
      </c>
      <c r="G4990" s="34">
        <v>8070</v>
      </c>
      <c r="H4990" s="34">
        <v>7553</v>
      </c>
      <c r="I4990" s="34">
        <v>8</v>
      </c>
      <c r="J4990" s="197"/>
      <c r="K4990" s="182"/>
      <c r="L4990" s="182"/>
      <c r="M4990" s="182"/>
      <c r="N4990" s="182"/>
    </row>
    <row r="4991" spans="1:14" ht="15.75" customHeight="1" x14ac:dyDescent="0.3">
      <c r="A4991" s="34">
        <v>5064</v>
      </c>
      <c r="B4991" s="34">
        <v>124</v>
      </c>
      <c r="C4991" s="34" t="s">
        <v>533</v>
      </c>
      <c r="D4991" s="34">
        <v>18</v>
      </c>
      <c r="E4991" s="179">
        <v>43626</v>
      </c>
      <c r="F4991" s="34">
        <v>5265</v>
      </c>
      <c r="G4991" s="34">
        <v>7884</v>
      </c>
      <c r="H4991" s="34">
        <v>7412</v>
      </c>
      <c r="I4991" s="34"/>
      <c r="J4991" s="197"/>
      <c r="K4991" s="182"/>
      <c r="L4991" s="182"/>
      <c r="M4991" s="182"/>
      <c r="N4991" s="182"/>
    </row>
    <row r="4992" spans="1:14" ht="15.75" customHeight="1" x14ac:dyDescent="0.3">
      <c r="A4992" s="34">
        <v>5065</v>
      </c>
      <c r="B4992" s="34">
        <v>125</v>
      </c>
      <c r="C4992" s="34" t="s">
        <v>535</v>
      </c>
      <c r="D4992" s="34">
        <v>18</v>
      </c>
      <c r="E4992" s="179">
        <v>43626</v>
      </c>
      <c r="F4992" s="34">
        <v>5217</v>
      </c>
      <c r="G4992" s="34">
        <v>8882</v>
      </c>
      <c r="H4992" s="34">
        <v>7901</v>
      </c>
      <c r="I4992" s="34">
        <v>9</v>
      </c>
      <c r="J4992" s="197"/>
      <c r="K4992" s="182"/>
      <c r="L4992" s="182"/>
      <c r="M4992" s="182"/>
      <c r="N4992" s="182"/>
    </row>
    <row r="4993" spans="1:14" ht="15.75" customHeight="1" x14ac:dyDescent="0.3">
      <c r="A4993" s="34">
        <v>5066</v>
      </c>
      <c r="B4993" s="34">
        <v>126</v>
      </c>
      <c r="C4993" s="34" t="s">
        <v>535</v>
      </c>
      <c r="D4993" s="34">
        <v>18</v>
      </c>
      <c r="E4993" s="179">
        <v>43626</v>
      </c>
      <c r="F4993" s="34">
        <v>5232</v>
      </c>
      <c r="G4993" s="34">
        <v>9014</v>
      </c>
      <c r="H4993" s="34">
        <v>8020</v>
      </c>
      <c r="I4993" s="34"/>
      <c r="J4993" s="197"/>
      <c r="K4993" s="182"/>
      <c r="L4993" s="182"/>
      <c r="M4993" s="182"/>
      <c r="N4993" s="182"/>
    </row>
    <row r="4994" spans="1:14" ht="15.75" customHeight="1" x14ac:dyDescent="0.3">
      <c r="A4994" s="34">
        <v>5067</v>
      </c>
      <c r="B4994" s="34">
        <v>127</v>
      </c>
      <c r="C4994" s="34" t="s">
        <v>537</v>
      </c>
      <c r="D4994" s="34">
        <v>18</v>
      </c>
      <c r="E4994" s="179">
        <v>43626</v>
      </c>
      <c r="F4994" s="34">
        <v>5247</v>
      </c>
      <c r="G4994" s="34">
        <v>8252</v>
      </c>
      <c r="H4994" s="34">
        <v>7737</v>
      </c>
      <c r="I4994" s="34">
        <v>7</v>
      </c>
      <c r="J4994" s="197"/>
      <c r="K4994" s="182"/>
      <c r="L4994" s="182"/>
      <c r="M4994" s="182"/>
      <c r="N4994" s="182"/>
    </row>
    <row r="4995" spans="1:14" ht="15.75" customHeight="1" x14ac:dyDescent="0.3">
      <c r="A4995" s="34">
        <v>5068</v>
      </c>
      <c r="B4995" s="34">
        <v>128</v>
      </c>
      <c r="C4995" s="34" t="s">
        <v>537</v>
      </c>
      <c r="D4995" s="34">
        <v>18</v>
      </c>
      <c r="E4995" s="179">
        <v>43626</v>
      </c>
      <c r="F4995" s="34">
        <v>5213</v>
      </c>
      <c r="G4995" s="34">
        <v>8224</v>
      </c>
      <c r="H4995" s="34">
        <v>7690</v>
      </c>
      <c r="I4995" s="34"/>
      <c r="J4995" s="197"/>
      <c r="K4995" s="182"/>
      <c r="L4995" s="182"/>
      <c r="M4995" s="182"/>
      <c r="N4995" s="182"/>
    </row>
    <row r="4996" spans="1:14" ht="15.75" customHeight="1" x14ac:dyDescent="0.3">
      <c r="A4996" s="34">
        <v>5069</v>
      </c>
      <c r="B4996" s="34">
        <v>129</v>
      </c>
      <c r="C4996" s="34" t="s">
        <v>539</v>
      </c>
      <c r="D4996" s="34">
        <v>18</v>
      </c>
      <c r="E4996" s="179">
        <v>43626</v>
      </c>
      <c r="F4996" s="34">
        <v>5238</v>
      </c>
      <c r="G4996" s="34">
        <v>7298</v>
      </c>
      <c r="H4996" s="34">
        <v>6911</v>
      </c>
      <c r="I4996" s="34">
        <v>6</v>
      </c>
      <c r="J4996" s="197"/>
      <c r="K4996" s="182"/>
      <c r="L4996" s="182"/>
      <c r="M4996" s="182"/>
      <c r="N4996" s="182"/>
    </row>
    <row r="4997" spans="1:14" ht="15.75" customHeight="1" x14ac:dyDescent="0.3">
      <c r="A4997" s="34">
        <v>5070</v>
      </c>
      <c r="B4997" s="34">
        <v>130</v>
      </c>
      <c r="C4997" s="34" t="s">
        <v>539</v>
      </c>
      <c r="D4997" s="34">
        <v>18</v>
      </c>
      <c r="E4997" s="179">
        <v>43626</v>
      </c>
      <c r="F4997" s="34">
        <v>5212</v>
      </c>
      <c r="G4997" s="34">
        <v>7196</v>
      </c>
      <c r="H4997" s="34">
        <v>6830</v>
      </c>
      <c r="I4997" s="34"/>
      <c r="J4997" s="197"/>
      <c r="K4997" s="182"/>
      <c r="L4997" s="182"/>
      <c r="M4997" s="182"/>
      <c r="N4997" s="182"/>
    </row>
    <row r="4998" spans="1:14" ht="15.75" customHeight="1" x14ac:dyDescent="0.3">
      <c r="A4998" s="34">
        <v>5071</v>
      </c>
      <c r="B4998" s="34">
        <v>131</v>
      </c>
      <c r="C4998" s="34" t="s">
        <v>543</v>
      </c>
      <c r="D4998" s="34">
        <v>18</v>
      </c>
      <c r="E4998" s="179">
        <v>43626</v>
      </c>
      <c r="F4998" s="34">
        <v>5209</v>
      </c>
      <c r="G4998" s="34">
        <v>7792</v>
      </c>
      <c r="H4998" s="34">
        <v>7357</v>
      </c>
      <c r="I4998" s="34">
        <v>8</v>
      </c>
      <c r="J4998" s="197"/>
      <c r="K4998" s="182"/>
      <c r="L4998" s="182"/>
      <c r="M4998" s="182"/>
      <c r="N4998" s="182"/>
    </row>
    <row r="4999" spans="1:14" ht="15.75" customHeight="1" x14ac:dyDescent="0.3">
      <c r="A4999" s="34">
        <v>5072</v>
      </c>
      <c r="B4999" s="34">
        <v>132</v>
      </c>
      <c r="C4999" s="34" t="s">
        <v>543</v>
      </c>
      <c r="D4999" s="34">
        <v>18</v>
      </c>
      <c r="E4999" s="179">
        <v>43626</v>
      </c>
      <c r="F4999" s="34">
        <v>5233</v>
      </c>
      <c r="G4999" s="34">
        <v>8013</v>
      </c>
      <c r="H4999" s="34">
        <v>7550</v>
      </c>
      <c r="I4999" s="34"/>
      <c r="J4999" s="197"/>
      <c r="K4999" s="182"/>
      <c r="L4999" s="182"/>
      <c r="M4999" s="182"/>
      <c r="N4999" s="182"/>
    </row>
    <row r="5000" spans="1:14" ht="15.75" customHeight="1" x14ac:dyDescent="0.3">
      <c r="A5000" s="34">
        <v>5073</v>
      </c>
      <c r="B5000" s="34">
        <v>133</v>
      </c>
      <c r="C5000" s="34" t="s">
        <v>545</v>
      </c>
      <c r="D5000" s="34">
        <v>18</v>
      </c>
      <c r="E5000" s="179">
        <v>43626</v>
      </c>
      <c r="F5000" s="34">
        <v>5286</v>
      </c>
      <c r="G5000" s="34">
        <v>8243</v>
      </c>
      <c r="H5000" s="34">
        <v>7768</v>
      </c>
      <c r="I5000" s="34">
        <v>6</v>
      </c>
      <c r="J5000" s="197"/>
      <c r="K5000" s="182"/>
      <c r="L5000" s="182"/>
      <c r="M5000" s="182"/>
      <c r="N5000" s="182"/>
    </row>
    <row r="5001" spans="1:14" ht="15.75" customHeight="1" x14ac:dyDescent="0.3">
      <c r="A5001" s="34">
        <v>5074</v>
      </c>
      <c r="B5001" s="34">
        <v>134</v>
      </c>
      <c r="C5001" s="34" t="s">
        <v>545</v>
      </c>
      <c r="D5001" s="34">
        <v>18</v>
      </c>
      <c r="E5001" s="179">
        <v>43626</v>
      </c>
      <c r="F5001" s="34">
        <v>5220</v>
      </c>
      <c r="G5001" s="34">
        <v>8028</v>
      </c>
      <c r="H5001" s="34">
        <v>7570</v>
      </c>
      <c r="I5001" s="34"/>
      <c r="J5001" s="197"/>
      <c r="K5001" s="182"/>
      <c r="L5001" s="182"/>
      <c r="M5001" s="182"/>
      <c r="N5001" s="182"/>
    </row>
    <row r="5002" spans="1:14" ht="15.75" customHeight="1" x14ac:dyDescent="0.3">
      <c r="A5002" s="34">
        <v>5075</v>
      </c>
      <c r="B5002" s="34">
        <v>135</v>
      </c>
      <c r="C5002" s="34" t="s">
        <v>546</v>
      </c>
      <c r="D5002" s="34">
        <v>18</v>
      </c>
      <c r="E5002" s="179">
        <v>43626</v>
      </c>
      <c r="F5002" s="34">
        <v>5240</v>
      </c>
      <c r="G5002" s="34"/>
      <c r="H5002" s="34"/>
      <c r="I5002" s="34"/>
      <c r="J5002" s="197"/>
      <c r="K5002" s="182"/>
      <c r="L5002" s="182"/>
      <c r="M5002" s="182"/>
      <c r="N5002" s="182"/>
    </row>
    <row r="5003" spans="1:14" ht="15.75" customHeight="1" x14ac:dyDescent="0.3">
      <c r="A5003" s="34">
        <v>5076</v>
      </c>
      <c r="B5003" s="34">
        <v>136</v>
      </c>
      <c r="C5003" s="34" t="s">
        <v>546</v>
      </c>
      <c r="D5003" s="34">
        <v>18</v>
      </c>
      <c r="E5003" s="179">
        <v>43626</v>
      </c>
      <c r="F5003" s="34">
        <v>5219</v>
      </c>
      <c r="G5003" s="34"/>
      <c r="H5003" s="34"/>
      <c r="I5003" s="34"/>
      <c r="J5003" s="197"/>
      <c r="K5003" s="182"/>
      <c r="L5003" s="182"/>
      <c r="M5003" s="182"/>
      <c r="N5003" s="182"/>
    </row>
    <row r="5004" spans="1:14" ht="15.75" customHeight="1" x14ac:dyDescent="0.3">
      <c r="A5004" s="34">
        <v>5077</v>
      </c>
      <c r="B5004" s="34">
        <v>137</v>
      </c>
      <c r="C5004" s="34" t="s">
        <v>547</v>
      </c>
      <c r="D5004" s="34">
        <v>18</v>
      </c>
      <c r="E5004" s="179">
        <v>43626</v>
      </c>
      <c r="F5004" s="34">
        <v>5220</v>
      </c>
      <c r="G5004" s="34">
        <v>8056</v>
      </c>
      <c r="H5004" s="34">
        <v>7468</v>
      </c>
      <c r="I5004" s="34">
        <v>8</v>
      </c>
      <c r="J5004" s="197"/>
      <c r="K5004" s="182"/>
      <c r="L5004" s="182"/>
      <c r="M5004" s="182"/>
      <c r="N5004" s="182"/>
    </row>
    <row r="5005" spans="1:14" ht="15.75" customHeight="1" x14ac:dyDescent="0.3">
      <c r="A5005" s="34">
        <v>5078</v>
      </c>
      <c r="B5005" s="34">
        <v>138</v>
      </c>
      <c r="C5005" s="34" t="s">
        <v>547</v>
      </c>
      <c r="D5005" s="34">
        <v>18</v>
      </c>
      <c r="E5005" s="179">
        <v>43626</v>
      </c>
      <c r="F5005" s="34">
        <v>5222</v>
      </c>
      <c r="G5005" s="34">
        <v>7997</v>
      </c>
      <c r="H5005" s="34">
        <v>7416</v>
      </c>
      <c r="I5005" s="34"/>
      <c r="J5005" s="197"/>
      <c r="K5005" s="182"/>
      <c r="L5005" s="182"/>
      <c r="M5005" s="182"/>
      <c r="N5005" s="182"/>
    </row>
    <row r="5006" spans="1:14" ht="15.75" customHeight="1" x14ac:dyDescent="0.3">
      <c r="A5006" s="34">
        <v>5079</v>
      </c>
      <c r="B5006" s="34">
        <v>139</v>
      </c>
      <c r="C5006" s="34" t="s">
        <v>548</v>
      </c>
      <c r="D5006" s="34">
        <v>18</v>
      </c>
      <c r="E5006" s="179">
        <v>43626</v>
      </c>
      <c r="F5006" s="34">
        <v>5218</v>
      </c>
      <c r="G5006" s="34">
        <v>8990</v>
      </c>
      <c r="H5006" s="34">
        <v>8285</v>
      </c>
      <c r="I5006" s="34">
        <v>6</v>
      </c>
      <c r="J5006" s="197"/>
      <c r="K5006" s="182"/>
      <c r="L5006" s="182"/>
      <c r="M5006" s="182"/>
      <c r="N5006" s="182"/>
    </row>
    <row r="5007" spans="1:14" ht="15.75" customHeight="1" x14ac:dyDescent="0.3">
      <c r="A5007" s="34">
        <v>5080</v>
      </c>
      <c r="B5007" s="34">
        <v>140</v>
      </c>
      <c r="C5007" s="34" t="s">
        <v>548</v>
      </c>
      <c r="D5007" s="34">
        <v>18</v>
      </c>
      <c r="E5007" s="179">
        <v>43626</v>
      </c>
      <c r="F5007" s="34">
        <v>5241</v>
      </c>
      <c r="G5007" s="34">
        <v>8973</v>
      </c>
      <c r="H5007" s="34">
        <v>8257</v>
      </c>
      <c r="I5007" s="34"/>
      <c r="J5007" s="197"/>
      <c r="K5007" s="182"/>
      <c r="L5007" s="182"/>
      <c r="M5007" s="182"/>
      <c r="N5007" s="182"/>
    </row>
    <row r="5008" spans="1:14" ht="15.75" customHeight="1" x14ac:dyDescent="0.3">
      <c r="A5008" s="34">
        <v>5081</v>
      </c>
      <c r="B5008" s="34">
        <v>141</v>
      </c>
      <c r="C5008" s="34" t="s">
        <v>549</v>
      </c>
      <c r="D5008" s="34">
        <v>18</v>
      </c>
      <c r="E5008" s="179">
        <v>43626</v>
      </c>
      <c r="F5008" s="34">
        <v>5187</v>
      </c>
      <c r="G5008" s="34">
        <v>7826</v>
      </c>
      <c r="H5008" s="34">
        <v>7420</v>
      </c>
      <c r="I5008" s="34">
        <v>6</v>
      </c>
      <c r="J5008" s="197"/>
      <c r="K5008" s="182"/>
      <c r="L5008" s="182"/>
      <c r="M5008" s="182"/>
      <c r="N5008" s="182"/>
    </row>
    <row r="5009" spans="1:14" ht="15.75" customHeight="1" x14ac:dyDescent="0.3">
      <c r="A5009" s="34">
        <v>5082</v>
      </c>
      <c r="B5009" s="34">
        <v>142</v>
      </c>
      <c r="C5009" s="34" t="s">
        <v>549</v>
      </c>
      <c r="D5009" s="34">
        <v>18</v>
      </c>
      <c r="E5009" s="179">
        <v>43626</v>
      </c>
      <c r="F5009" s="34">
        <v>5229</v>
      </c>
      <c r="G5009" s="34">
        <v>7576</v>
      </c>
      <c r="H5009" s="34">
        <v>7218</v>
      </c>
      <c r="I5009" s="34"/>
      <c r="J5009" s="197"/>
      <c r="K5009" s="182"/>
      <c r="L5009" s="182"/>
      <c r="M5009" s="182"/>
      <c r="N5009" s="182"/>
    </row>
    <row r="5010" spans="1:14" ht="15.75" customHeight="1" x14ac:dyDescent="0.3">
      <c r="A5010" s="34">
        <v>5083</v>
      </c>
      <c r="B5010" s="34">
        <v>143</v>
      </c>
      <c r="C5010" s="34" t="s">
        <v>550</v>
      </c>
      <c r="D5010" s="34">
        <v>18</v>
      </c>
      <c r="E5010" s="179">
        <v>43626</v>
      </c>
      <c r="F5010" s="34">
        <v>5229</v>
      </c>
      <c r="G5010" s="34">
        <v>8332</v>
      </c>
      <c r="H5010" s="34">
        <v>7834</v>
      </c>
      <c r="I5010" s="34">
        <v>7</v>
      </c>
      <c r="J5010" s="197"/>
      <c r="K5010" s="182"/>
      <c r="L5010" s="182"/>
      <c r="M5010" s="182"/>
      <c r="N5010" s="182"/>
    </row>
    <row r="5011" spans="1:14" ht="15.75" customHeight="1" x14ac:dyDescent="0.3">
      <c r="A5011" s="34">
        <v>5084</v>
      </c>
      <c r="B5011" s="34">
        <v>144</v>
      </c>
      <c r="C5011" s="34" t="s">
        <v>550</v>
      </c>
      <c r="D5011" s="34">
        <v>18</v>
      </c>
      <c r="E5011" s="179">
        <v>43626</v>
      </c>
      <c r="F5011" s="34">
        <v>5238</v>
      </c>
      <c r="G5011" s="34">
        <v>8217</v>
      </c>
      <c r="H5011" s="34">
        <v>7742</v>
      </c>
      <c r="I5011" s="34"/>
      <c r="J5011" s="197"/>
      <c r="K5011" s="182"/>
      <c r="L5011" s="182"/>
      <c r="M5011" s="182"/>
      <c r="N5011" s="182"/>
    </row>
    <row r="5012" spans="1:14" ht="15.75" customHeight="1" x14ac:dyDescent="0.3">
      <c r="A5012" s="34">
        <v>5085</v>
      </c>
      <c r="B5012" s="34">
        <v>145</v>
      </c>
      <c r="C5012" s="34" t="s">
        <v>551</v>
      </c>
      <c r="D5012" s="34">
        <v>18</v>
      </c>
      <c r="E5012" s="179">
        <v>43626</v>
      </c>
      <c r="F5012" s="34">
        <v>5181</v>
      </c>
      <c r="G5012" s="34">
        <v>7842</v>
      </c>
      <c r="H5012" s="34">
        <v>7366</v>
      </c>
      <c r="I5012" s="34">
        <v>9</v>
      </c>
      <c r="J5012" s="197"/>
      <c r="K5012" s="182"/>
      <c r="L5012" s="182"/>
      <c r="M5012" s="182"/>
      <c r="N5012" s="182"/>
    </row>
    <row r="5013" spans="1:14" ht="15.75" customHeight="1" x14ac:dyDescent="0.3">
      <c r="A5013" s="34">
        <v>5086</v>
      </c>
      <c r="B5013" s="34">
        <v>146</v>
      </c>
      <c r="C5013" s="34" t="s">
        <v>551</v>
      </c>
      <c r="D5013" s="34">
        <v>18</v>
      </c>
      <c r="E5013" s="179">
        <v>43626</v>
      </c>
      <c r="F5013" s="34">
        <v>5179</v>
      </c>
      <c r="G5013" s="34">
        <v>7608</v>
      </c>
      <c r="H5013" s="34">
        <v>7170</v>
      </c>
      <c r="I5013" s="34"/>
      <c r="J5013" s="197"/>
      <c r="K5013" s="182"/>
      <c r="L5013" s="182"/>
      <c r="M5013" s="182"/>
      <c r="N5013" s="182"/>
    </row>
    <row r="5014" spans="1:14" ht="15.75" customHeight="1" x14ac:dyDescent="0.3">
      <c r="A5014" s="34">
        <v>5087</v>
      </c>
      <c r="B5014" s="34">
        <v>147</v>
      </c>
      <c r="C5014" s="34" t="s">
        <v>553</v>
      </c>
      <c r="D5014" s="34">
        <v>18</v>
      </c>
      <c r="E5014" s="179">
        <v>43626</v>
      </c>
      <c r="F5014" s="34">
        <v>5265</v>
      </c>
      <c r="G5014" s="34">
        <v>7992</v>
      </c>
      <c r="H5014" s="34">
        <v>7535</v>
      </c>
      <c r="I5014" s="34">
        <v>6</v>
      </c>
      <c r="J5014" s="197"/>
      <c r="K5014" s="182"/>
      <c r="L5014" s="182"/>
      <c r="M5014" s="182"/>
      <c r="N5014" s="182"/>
    </row>
    <row r="5015" spans="1:14" ht="15.75" customHeight="1" x14ac:dyDescent="0.3">
      <c r="A5015" s="34">
        <v>5088</v>
      </c>
      <c r="B5015" s="34">
        <v>148</v>
      </c>
      <c r="C5015" s="34" t="s">
        <v>553</v>
      </c>
      <c r="D5015" s="34">
        <v>18</v>
      </c>
      <c r="E5015" s="179">
        <v>43626</v>
      </c>
      <c r="F5015" s="34">
        <v>5186</v>
      </c>
      <c r="G5015" s="34">
        <v>7913</v>
      </c>
      <c r="H5015" s="34">
        <v>7455</v>
      </c>
      <c r="I5015" s="34"/>
      <c r="J5015" s="197"/>
      <c r="K5015" s="182"/>
      <c r="L5015" s="182"/>
      <c r="M5015" s="182"/>
      <c r="N5015" s="182"/>
    </row>
    <row r="5016" spans="1:14" ht="15.75" customHeight="1" x14ac:dyDescent="0.3">
      <c r="A5016" s="34">
        <v>5089</v>
      </c>
      <c r="B5016" s="34">
        <v>149</v>
      </c>
      <c r="C5016" s="34" t="s">
        <v>554</v>
      </c>
      <c r="D5016" s="34">
        <v>18</v>
      </c>
      <c r="E5016" s="179">
        <v>43626</v>
      </c>
      <c r="F5016" s="34">
        <v>5222</v>
      </c>
      <c r="G5016" s="34">
        <v>8124</v>
      </c>
      <c r="H5016" s="34">
        <v>7633</v>
      </c>
      <c r="I5016" s="34">
        <v>9</v>
      </c>
      <c r="J5016" s="197"/>
      <c r="K5016" s="182"/>
      <c r="L5016" s="182"/>
      <c r="M5016" s="182"/>
      <c r="N5016" s="182"/>
    </row>
    <row r="5017" spans="1:14" ht="15.75" customHeight="1" x14ac:dyDescent="0.3">
      <c r="A5017" s="34">
        <v>5090</v>
      </c>
      <c r="B5017" s="34">
        <v>150</v>
      </c>
      <c r="C5017" s="34" t="s">
        <v>554</v>
      </c>
      <c r="D5017" s="34">
        <v>18</v>
      </c>
      <c r="E5017" s="179">
        <v>43626</v>
      </c>
      <c r="F5017" s="34">
        <v>5188</v>
      </c>
      <c r="G5017" s="34">
        <v>8338</v>
      </c>
      <c r="H5017" s="34">
        <v>7782</v>
      </c>
      <c r="I5017" s="34"/>
      <c r="J5017" s="197"/>
      <c r="K5017" s="182"/>
      <c r="L5017" s="182"/>
      <c r="M5017" s="182"/>
      <c r="N5017" s="182"/>
    </row>
    <row r="5018" spans="1:14" ht="15.75" customHeight="1" x14ac:dyDescent="0.3">
      <c r="A5018" s="34">
        <v>5091</v>
      </c>
      <c r="B5018" s="34">
        <v>151</v>
      </c>
      <c r="C5018" s="34" t="s">
        <v>556</v>
      </c>
      <c r="D5018" s="34">
        <v>18</v>
      </c>
      <c r="E5018" s="179">
        <v>43626</v>
      </c>
      <c r="F5018" s="34">
        <v>5221</v>
      </c>
      <c r="G5018" s="34">
        <v>7471</v>
      </c>
      <c r="H5018" s="34">
        <v>6994</v>
      </c>
      <c r="I5018" s="34">
        <v>6</v>
      </c>
      <c r="J5018" s="197"/>
      <c r="K5018" s="182"/>
      <c r="L5018" s="182"/>
      <c r="M5018" s="182"/>
      <c r="N5018" s="182"/>
    </row>
    <row r="5019" spans="1:14" ht="15.75" customHeight="1" x14ac:dyDescent="0.3">
      <c r="A5019" s="34">
        <v>5092</v>
      </c>
      <c r="B5019" s="34">
        <v>152</v>
      </c>
      <c r="C5019" s="34" t="s">
        <v>556</v>
      </c>
      <c r="D5019" s="34">
        <v>18</v>
      </c>
      <c r="E5019" s="179">
        <v>43626</v>
      </c>
      <c r="F5019" s="34">
        <v>5292</v>
      </c>
      <c r="G5019" s="34">
        <v>7650</v>
      </c>
      <c r="H5019" s="34">
        <v>7112</v>
      </c>
      <c r="I5019" s="34"/>
      <c r="J5019" s="197"/>
      <c r="K5019" s="182"/>
      <c r="L5019" s="182"/>
      <c r="M5019" s="182"/>
      <c r="N5019" s="182"/>
    </row>
    <row r="5020" spans="1:14" ht="15.75" customHeight="1" x14ac:dyDescent="0.3">
      <c r="A5020" s="34">
        <v>5093</v>
      </c>
      <c r="B5020" s="34">
        <v>153</v>
      </c>
      <c r="C5020" s="34" t="s">
        <v>560</v>
      </c>
      <c r="D5020" s="34">
        <v>18</v>
      </c>
      <c r="E5020" s="179">
        <v>43626</v>
      </c>
      <c r="F5020" s="34">
        <v>5238</v>
      </c>
      <c r="G5020" s="34">
        <v>8503</v>
      </c>
      <c r="H5020" s="34">
        <v>7952</v>
      </c>
      <c r="I5020" s="34">
        <v>6</v>
      </c>
      <c r="J5020" s="197"/>
      <c r="K5020" s="182"/>
      <c r="L5020" s="182"/>
      <c r="M5020" s="182"/>
      <c r="N5020" s="182"/>
    </row>
    <row r="5021" spans="1:14" ht="15.75" customHeight="1" x14ac:dyDescent="0.3">
      <c r="A5021" s="34">
        <v>5094</v>
      </c>
      <c r="B5021" s="34">
        <v>154</v>
      </c>
      <c r="C5021" s="34" t="s">
        <v>560</v>
      </c>
      <c r="D5021" s="34">
        <v>18</v>
      </c>
      <c r="E5021" s="179">
        <v>43626</v>
      </c>
      <c r="F5021" s="34">
        <v>5194</v>
      </c>
      <c r="G5021" s="34">
        <v>8377</v>
      </c>
      <c r="H5021" s="34">
        <v>7840</v>
      </c>
      <c r="I5021" s="34"/>
      <c r="J5021" s="197"/>
      <c r="K5021" s="182"/>
      <c r="L5021" s="182"/>
      <c r="M5021" s="182"/>
      <c r="N5021" s="182"/>
    </row>
    <row r="5022" spans="1:14" ht="15.75" customHeight="1" x14ac:dyDescent="0.3">
      <c r="A5022" s="34">
        <v>5095</v>
      </c>
      <c r="B5022" s="34">
        <v>155</v>
      </c>
      <c r="C5022" s="34" t="s">
        <v>564</v>
      </c>
      <c r="D5022" s="34">
        <v>18</v>
      </c>
      <c r="E5022" s="179">
        <v>43626</v>
      </c>
      <c r="F5022" s="34">
        <v>5181</v>
      </c>
      <c r="G5022" s="34">
        <v>8233</v>
      </c>
      <c r="H5022" s="34">
        <v>7375</v>
      </c>
      <c r="I5022" s="34">
        <v>6</v>
      </c>
      <c r="J5022" s="197"/>
      <c r="K5022" s="182"/>
      <c r="L5022" s="182"/>
      <c r="M5022" s="182"/>
      <c r="N5022" s="182"/>
    </row>
    <row r="5023" spans="1:14" ht="15.75" customHeight="1" x14ac:dyDescent="0.3">
      <c r="A5023" s="34">
        <v>5096</v>
      </c>
      <c r="B5023" s="34">
        <v>156</v>
      </c>
      <c r="C5023" s="34" t="s">
        <v>564</v>
      </c>
      <c r="D5023" s="34">
        <v>18</v>
      </c>
      <c r="E5023" s="179">
        <v>43626</v>
      </c>
      <c r="F5023" s="34">
        <v>5171</v>
      </c>
      <c r="G5023" s="34">
        <v>8000</v>
      </c>
      <c r="H5023" s="34">
        <v>7200</v>
      </c>
      <c r="I5023" s="34"/>
      <c r="J5023" s="197"/>
      <c r="K5023" s="182"/>
      <c r="L5023" s="182"/>
      <c r="M5023" s="182"/>
      <c r="N5023" s="182"/>
    </row>
    <row r="5024" spans="1:14" ht="15.75" customHeight="1" x14ac:dyDescent="0.3">
      <c r="A5024" s="34">
        <v>5097</v>
      </c>
      <c r="B5024" s="34">
        <v>157</v>
      </c>
      <c r="C5024" s="34" t="s">
        <v>565</v>
      </c>
      <c r="D5024" s="34">
        <v>18</v>
      </c>
      <c r="E5024" s="179">
        <v>43626</v>
      </c>
      <c r="F5024" s="34">
        <v>5319</v>
      </c>
      <c r="G5024" s="34">
        <v>8134</v>
      </c>
      <c r="H5024" s="34">
        <v>7650</v>
      </c>
      <c r="I5024" s="34">
        <v>5</v>
      </c>
      <c r="J5024" s="197"/>
      <c r="K5024" s="182"/>
      <c r="L5024" s="182"/>
      <c r="M5024" s="182"/>
      <c r="N5024" s="182"/>
    </row>
    <row r="5025" spans="1:14" ht="15.75" customHeight="1" x14ac:dyDescent="0.3">
      <c r="A5025" s="34">
        <v>5098</v>
      </c>
      <c r="B5025" s="34">
        <v>158</v>
      </c>
      <c r="C5025" s="34" t="s">
        <v>565</v>
      </c>
      <c r="D5025" s="34">
        <v>18</v>
      </c>
      <c r="E5025" s="179">
        <v>43626</v>
      </c>
      <c r="F5025" s="34">
        <v>5219</v>
      </c>
      <c r="G5025" s="34">
        <v>8166</v>
      </c>
      <c r="H5025" s="34">
        <v>7662</v>
      </c>
      <c r="I5025" s="34"/>
      <c r="J5025" s="197"/>
      <c r="K5025" s="182"/>
      <c r="L5025" s="182"/>
      <c r="M5025" s="182"/>
      <c r="N5025" s="182"/>
    </row>
    <row r="5026" spans="1:14" ht="15.75" customHeight="1" x14ac:dyDescent="0.3">
      <c r="A5026" s="34">
        <v>5099</v>
      </c>
      <c r="B5026" s="34">
        <v>159</v>
      </c>
      <c r="C5026" s="34" t="s">
        <v>566</v>
      </c>
      <c r="D5026" s="34">
        <v>18</v>
      </c>
      <c r="E5026" s="179">
        <v>43626</v>
      </c>
      <c r="F5026" s="34">
        <v>5300</v>
      </c>
      <c r="G5026" s="34">
        <v>8039</v>
      </c>
      <c r="H5026" s="34">
        <v>7551</v>
      </c>
      <c r="I5026" s="34">
        <v>6</v>
      </c>
      <c r="J5026" s="197"/>
      <c r="K5026" s="182"/>
      <c r="L5026" s="182"/>
      <c r="M5026" s="182"/>
      <c r="N5026" s="182"/>
    </row>
    <row r="5027" spans="1:14" ht="15.75" customHeight="1" x14ac:dyDescent="0.3">
      <c r="A5027" s="34">
        <v>5100</v>
      </c>
      <c r="B5027" s="34">
        <v>160</v>
      </c>
      <c r="C5027" s="34" t="s">
        <v>566</v>
      </c>
      <c r="D5027" s="34">
        <v>18</v>
      </c>
      <c r="E5027" s="179">
        <v>43626</v>
      </c>
      <c r="F5027" s="34">
        <v>5234</v>
      </c>
      <c r="G5027" s="34">
        <v>8108</v>
      </c>
      <c r="H5027" s="34">
        <v>7597</v>
      </c>
      <c r="I5027" s="34"/>
      <c r="J5027" s="197"/>
      <c r="K5027" s="182"/>
      <c r="L5027" s="182"/>
      <c r="M5027" s="182"/>
      <c r="N5027" s="182"/>
    </row>
    <row r="5028" spans="1:14" ht="15.75" customHeight="1" x14ac:dyDescent="0.3">
      <c r="A5028" s="34">
        <v>5101</v>
      </c>
      <c r="B5028" s="34">
        <v>161</v>
      </c>
      <c r="C5028" s="34" t="s">
        <v>569</v>
      </c>
      <c r="D5028" s="34">
        <v>18</v>
      </c>
      <c r="E5028" s="179">
        <v>43626</v>
      </c>
      <c r="F5028" s="34">
        <v>5264</v>
      </c>
      <c r="G5028" s="34">
        <v>9833</v>
      </c>
      <c r="H5028" s="34">
        <v>8321</v>
      </c>
      <c r="I5028" s="34">
        <v>7</v>
      </c>
      <c r="J5028" s="197"/>
      <c r="K5028" s="182"/>
      <c r="L5028" s="182"/>
      <c r="M5028" s="182"/>
      <c r="N5028" s="182"/>
    </row>
    <row r="5029" spans="1:14" ht="15.75" customHeight="1" x14ac:dyDescent="0.3">
      <c r="A5029" s="34">
        <v>5102</v>
      </c>
      <c r="B5029" s="34">
        <v>162</v>
      </c>
      <c r="C5029" s="34" t="s">
        <v>569</v>
      </c>
      <c r="D5029" s="34">
        <v>18</v>
      </c>
      <c r="E5029" s="179">
        <v>43626</v>
      </c>
      <c r="F5029" s="34">
        <v>5232</v>
      </c>
      <c r="G5029" s="34">
        <v>9825</v>
      </c>
      <c r="H5029" s="34">
        <v>8167</v>
      </c>
      <c r="I5029" s="34"/>
      <c r="J5029" s="197"/>
      <c r="K5029" s="182"/>
      <c r="L5029" s="182"/>
      <c r="M5029" s="182"/>
      <c r="N5029" s="182"/>
    </row>
    <row r="5030" spans="1:14" ht="15.75" customHeight="1" x14ac:dyDescent="0.3">
      <c r="A5030" s="34">
        <v>5103</v>
      </c>
      <c r="B5030" s="34">
        <v>163</v>
      </c>
      <c r="C5030" s="34" t="s">
        <v>570</v>
      </c>
      <c r="D5030" s="34">
        <v>18</v>
      </c>
      <c r="E5030" s="179">
        <v>43626</v>
      </c>
      <c r="F5030" s="34">
        <v>5193</v>
      </c>
      <c r="G5030" s="34">
        <v>8493</v>
      </c>
      <c r="H5030" s="34">
        <v>7884</v>
      </c>
      <c r="I5030" s="34">
        <v>7</v>
      </c>
      <c r="J5030" s="197"/>
      <c r="K5030" s="182"/>
      <c r="L5030" s="182"/>
      <c r="M5030" s="182"/>
      <c r="N5030" s="182"/>
    </row>
    <row r="5031" spans="1:14" ht="15.75" customHeight="1" x14ac:dyDescent="0.3">
      <c r="A5031" s="34">
        <v>5104</v>
      </c>
      <c r="B5031" s="34">
        <v>164</v>
      </c>
      <c r="C5031" s="34" t="s">
        <v>570</v>
      </c>
      <c r="D5031" s="34">
        <v>18</v>
      </c>
      <c r="E5031" s="179">
        <v>43626</v>
      </c>
      <c r="F5031" s="34">
        <v>5245</v>
      </c>
      <c r="G5031" s="34">
        <v>8440</v>
      </c>
      <c r="H5031" s="34">
        <v>7854</v>
      </c>
      <c r="I5031" s="34"/>
      <c r="J5031" s="197"/>
      <c r="K5031" s="182"/>
      <c r="L5031" s="182"/>
      <c r="M5031" s="182"/>
      <c r="N5031" s="182"/>
    </row>
    <row r="5032" spans="1:14" ht="15.75" customHeight="1" x14ac:dyDescent="0.3">
      <c r="A5032" s="34">
        <v>5105</v>
      </c>
      <c r="B5032" s="34">
        <v>165</v>
      </c>
      <c r="C5032" s="34" t="s">
        <v>572</v>
      </c>
      <c r="D5032" s="34">
        <v>18</v>
      </c>
      <c r="E5032" s="179">
        <v>43626</v>
      </c>
      <c r="F5032" s="34">
        <v>5226</v>
      </c>
      <c r="G5032" s="34">
        <v>7691</v>
      </c>
      <c r="H5032" s="34">
        <v>7256</v>
      </c>
      <c r="I5032" s="34">
        <v>6</v>
      </c>
      <c r="J5032" s="197"/>
      <c r="K5032" s="182"/>
      <c r="L5032" s="182"/>
      <c r="M5032" s="182"/>
      <c r="N5032" s="182"/>
    </row>
    <row r="5033" spans="1:14" ht="15.75" customHeight="1" x14ac:dyDescent="0.3">
      <c r="A5033" s="34">
        <v>5106</v>
      </c>
      <c r="B5033" s="34">
        <v>166</v>
      </c>
      <c r="C5033" s="34" t="s">
        <v>572</v>
      </c>
      <c r="D5033" s="34">
        <v>18</v>
      </c>
      <c r="E5033" s="179">
        <v>43626</v>
      </c>
      <c r="F5033" s="34">
        <v>5252</v>
      </c>
      <c r="G5033" s="34">
        <v>7740</v>
      </c>
      <c r="H5033" s="34">
        <v>7295</v>
      </c>
      <c r="I5033" s="34"/>
      <c r="J5033" s="197"/>
      <c r="K5033" s="182"/>
      <c r="L5033" s="182"/>
      <c r="M5033" s="182"/>
      <c r="N5033" s="182"/>
    </row>
    <row r="5034" spans="1:14" ht="15.75" customHeight="1" x14ac:dyDescent="0.3">
      <c r="A5034" s="34">
        <v>5107</v>
      </c>
      <c r="B5034" s="34">
        <v>167</v>
      </c>
      <c r="C5034" s="34" t="s">
        <v>574</v>
      </c>
      <c r="D5034" s="34">
        <v>18</v>
      </c>
      <c r="E5034" s="179">
        <v>43626</v>
      </c>
      <c r="F5034" s="34">
        <v>5280</v>
      </c>
      <c r="G5034" s="34">
        <v>9212</v>
      </c>
      <c r="H5034" s="34">
        <v>8156</v>
      </c>
      <c r="I5034" s="34">
        <v>5</v>
      </c>
      <c r="J5034" s="197"/>
      <c r="K5034" s="182"/>
      <c r="L5034" s="182"/>
      <c r="M5034" s="182"/>
      <c r="N5034" s="182"/>
    </row>
    <row r="5035" spans="1:14" ht="15.75" customHeight="1" x14ac:dyDescent="0.3">
      <c r="A5035" s="34">
        <v>5108</v>
      </c>
      <c r="B5035" s="34">
        <v>168</v>
      </c>
      <c r="C5035" s="34" t="s">
        <v>574</v>
      </c>
      <c r="D5035" s="34">
        <v>18</v>
      </c>
      <c r="E5035" s="179">
        <v>43626</v>
      </c>
      <c r="F5035" s="34">
        <v>5212</v>
      </c>
      <c r="G5035" s="34">
        <v>9079</v>
      </c>
      <c r="H5035" s="34">
        <v>8017</v>
      </c>
      <c r="I5035" s="34"/>
      <c r="J5035" s="197"/>
      <c r="K5035" s="182"/>
      <c r="L5035" s="182"/>
      <c r="M5035" s="182"/>
      <c r="N5035" s="182"/>
    </row>
    <row r="5036" spans="1:14" ht="15.75" customHeight="1" x14ac:dyDescent="0.3">
      <c r="A5036" s="34">
        <v>5109</v>
      </c>
      <c r="B5036" s="34">
        <v>169</v>
      </c>
      <c r="C5036" s="34" t="s">
        <v>575</v>
      </c>
      <c r="D5036" s="34">
        <v>18</v>
      </c>
      <c r="E5036" s="179">
        <v>43626</v>
      </c>
      <c r="F5036" s="34">
        <v>5223</v>
      </c>
      <c r="G5036" s="34">
        <v>7234</v>
      </c>
      <c r="H5036" s="34">
        <v>6865</v>
      </c>
      <c r="I5036" s="34">
        <v>7</v>
      </c>
      <c r="J5036" s="197"/>
      <c r="K5036" s="182"/>
      <c r="L5036" s="182"/>
      <c r="M5036" s="182"/>
      <c r="N5036" s="182"/>
    </row>
    <row r="5037" spans="1:14" ht="15.75" customHeight="1" x14ac:dyDescent="0.3">
      <c r="A5037" s="34">
        <v>5110</v>
      </c>
      <c r="B5037" s="34">
        <v>170</v>
      </c>
      <c r="C5037" s="34" t="s">
        <v>575</v>
      </c>
      <c r="D5037" s="34">
        <v>18</v>
      </c>
      <c r="E5037" s="179">
        <v>43626</v>
      </c>
      <c r="F5037" s="34">
        <v>5223</v>
      </c>
      <c r="G5037" s="34">
        <v>7273</v>
      </c>
      <c r="H5037" s="34">
        <v>6887</v>
      </c>
      <c r="I5037" s="34"/>
      <c r="J5037" s="197"/>
      <c r="K5037" s="182"/>
      <c r="L5037" s="182"/>
      <c r="M5037" s="182"/>
      <c r="N5037" s="182"/>
    </row>
    <row r="5038" spans="1:14" ht="15.75" customHeight="1" x14ac:dyDescent="0.3">
      <c r="A5038" s="34">
        <v>5111</v>
      </c>
      <c r="B5038" s="34">
        <v>171</v>
      </c>
      <c r="C5038" s="34" t="s">
        <v>578</v>
      </c>
      <c r="D5038" s="34">
        <v>18</v>
      </c>
      <c r="E5038" s="179">
        <v>43626</v>
      </c>
      <c r="F5038" s="34">
        <v>5259</v>
      </c>
      <c r="G5038" s="34">
        <v>8419</v>
      </c>
      <c r="H5038" s="34">
        <v>7756</v>
      </c>
      <c r="I5038" s="34">
        <v>6</v>
      </c>
      <c r="J5038" s="197"/>
      <c r="K5038" s="182"/>
      <c r="L5038" s="182"/>
      <c r="M5038" s="182"/>
      <c r="N5038" s="182"/>
    </row>
    <row r="5039" spans="1:14" ht="15.75" customHeight="1" x14ac:dyDescent="0.3">
      <c r="A5039" s="34">
        <v>5112</v>
      </c>
      <c r="B5039" s="34">
        <v>172</v>
      </c>
      <c r="C5039" s="34" t="s">
        <v>578</v>
      </c>
      <c r="D5039" s="34">
        <v>18</v>
      </c>
      <c r="E5039" s="179">
        <v>43626</v>
      </c>
      <c r="F5039" s="34">
        <v>5274</v>
      </c>
      <c r="G5039" s="34">
        <v>8090</v>
      </c>
      <c r="H5039" s="34">
        <v>7489</v>
      </c>
      <c r="I5039" s="34"/>
      <c r="J5039" s="197"/>
      <c r="K5039" s="182"/>
      <c r="L5039" s="182"/>
      <c r="M5039" s="182"/>
      <c r="N5039" s="182"/>
    </row>
    <row r="5040" spans="1:14" ht="15.75" customHeight="1" x14ac:dyDescent="0.3">
      <c r="A5040" s="34">
        <v>5113</v>
      </c>
      <c r="B5040" s="34">
        <v>173</v>
      </c>
      <c r="C5040" s="34" t="s">
        <v>584</v>
      </c>
      <c r="D5040" s="34">
        <v>18</v>
      </c>
      <c r="E5040" s="179">
        <v>43626</v>
      </c>
      <c r="F5040" s="34">
        <v>5227</v>
      </c>
      <c r="G5040" s="34">
        <v>8486</v>
      </c>
      <c r="H5040" s="34">
        <v>7852</v>
      </c>
      <c r="I5040" s="34">
        <v>7</v>
      </c>
      <c r="J5040" s="197"/>
      <c r="K5040" s="182"/>
      <c r="L5040" s="182"/>
      <c r="M5040" s="182"/>
      <c r="N5040" s="182"/>
    </row>
    <row r="5041" spans="1:14" ht="15.75" customHeight="1" x14ac:dyDescent="0.3">
      <c r="A5041" s="34">
        <v>5114</v>
      </c>
      <c r="B5041" s="34">
        <v>174</v>
      </c>
      <c r="C5041" s="34" t="s">
        <v>584</v>
      </c>
      <c r="D5041" s="34">
        <v>18</v>
      </c>
      <c r="E5041" s="179">
        <v>43626</v>
      </c>
      <c r="F5041" s="34">
        <v>5182</v>
      </c>
      <c r="G5041" s="34">
        <v>8616</v>
      </c>
      <c r="H5041" s="34">
        <v>7961</v>
      </c>
      <c r="I5041" s="34"/>
      <c r="J5041" s="197"/>
      <c r="K5041" s="182"/>
      <c r="L5041" s="182"/>
      <c r="M5041" s="182"/>
      <c r="N5041" s="182"/>
    </row>
    <row r="5042" spans="1:14" ht="15.75" customHeight="1" x14ac:dyDescent="0.3">
      <c r="A5042" s="34">
        <v>5115</v>
      </c>
      <c r="B5042" s="34">
        <v>175</v>
      </c>
      <c r="C5042" s="34" t="s">
        <v>588</v>
      </c>
      <c r="D5042" s="34">
        <v>18</v>
      </c>
      <c r="E5042" s="179">
        <v>43626</v>
      </c>
      <c r="F5042" s="34">
        <v>5280</v>
      </c>
      <c r="G5042" s="34">
        <v>7887</v>
      </c>
      <c r="H5042" s="34">
        <v>7386</v>
      </c>
      <c r="I5042" s="34">
        <v>6</v>
      </c>
      <c r="J5042" s="197"/>
      <c r="K5042" s="182"/>
      <c r="L5042" s="182"/>
      <c r="M5042" s="182"/>
      <c r="N5042" s="182"/>
    </row>
    <row r="5043" spans="1:14" ht="15.75" customHeight="1" x14ac:dyDescent="0.3">
      <c r="A5043" s="34">
        <v>5116</v>
      </c>
      <c r="B5043" s="34">
        <v>176</v>
      </c>
      <c r="C5043" s="34" t="s">
        <v>588</v>
      </c>
      <c r="D5043" s="34">
        <v>18</v>
      </c>
      <c r="E5043" s="179">
        <v>43626</v>
      </c>
      <c r="F5043" s="34">
        <v>5193</v>
      </c>
      <c r="G5043" s="34">
        <v>7598</v>
      </c>
      <c r="H5043" s="34">
        <v>7129</v>
      </c>
      <c r="I5043" s="34"/>
      <c r="J5043" s="197"/>
      <c r="K5043" s="182"/>
      <c r="L5043" s="182"/>
      <c r="M5043" s="182"/>
      <c r="N5043" s="182"/>
    </row>
    <row r="5044" spans="1:14" ht="15.75" customHeight="1" x14ac:dyDescent="0.3">
      <c r="A5044" s="34">
        <v>5117</v>
      </c>
      <c r="B5044" s="34">
        <v>177</v>
      </c>
      <c r="C5044" s="34" t="s">
        <v>591</v>
      </c>
      <c r="D5044" s="34">
        <v>18</v>
      </c>
      <c r="E5044" s="179">
        <v>43626</v>
      </c>
      <c r="F5044" s="34">
        <v>5259</v>
      </c>
      <c r="G5044" s="34">
        <v>8111</v>
      </c>
      <c r="H5044" s="34">
        <v>7391</v>
      </c>
      <c r="I5044" s="34">
        <v>8</v>
      </c>
      <c r="J5044" s="197"/>
      <c r="K5044" s="182"/>
      <c r="L5044" s="182"/>
      <c r="M5044" s="182"/>
      <c r="N5044" s="182"/>
    </row>
    <row r="5045" spans="1:14" ht="15.75" customHeight="1" x14ac:dyDescent="0.3">
      <c r="A5045" s="34">
        <v>5118</v>
      </c>
      <c r="B5045" s="34">
        <v>178</v>
      </c>
      <c r="C5045" s="34" t="s">
        <v>591</v>
      </c>
      <c r="D5045" s="34">
        <v>18</v>
      </c>
      <c r="E5045" s="179">
        <v>43626</v>
      </c>
      <c r="F5045" s="34">
        <v>5226</v>
      </c>
      <c r="G5045" s="34">
        <v>8089</v>
      </c>
      <c r="H5045" s="34">
        <v>7388</v>
      </c>
      <c r="I5045" s="34"/>
      <c r="J5045" s="197"/>
      <c r="K5045" s="182"/>
      <c r="L5045" s="182"/>
      <c r="M5045" s="182"/>
      <c r="N5045" s="182"/>
    </row>
    <row r="5046" spans="1:14" ht="15.75" customHeight="1" x14ac:dyDescent="0.3">
      <c r="A5046" s="34">
        <v>5119</v>
      </c>
      <c r="B5046" s="34">
        <v>179</v>
      </c>
      <c r="C5046" s="34" t="s">
        <v>595</v>
      </c>
      <c r="D5046" s="34">
        <v>18</v>
      </c>
      <c r="E5046" s="179">
        <v>43626</v>
      </c>
      <c r="F5046" s="34">
        <v>5180</v>
      </c>
      <c r="G5046" s="34">
        <v>8221</v>
      </c>
      <c r="H5046" s="34">
        <v>7489</v>
      </c>
      <c r="I5046" s="34">
        <v>6</v>
      </c>
      <c r="J5046" s="197"/>
      <c r="K5046" s="182"/>
      <c r="L5046" s="182"/>
      <c r="M5046" s="182"/>
      <c r="N5046" s="182"/>
    </row>
    <row r="5047" spans="1:14" ht="15.75" customHeight="1" x14ac:dyDescent="0.3">
      <c r="A5047" s="34">
        <v>5120</v>
      </c>
      <c r="B5047" s="34">
        <v>180</v>
      </c>
      <c r="C5047" s="34" t="s">
        <v>595</v>
      </c>
      <c r="D5047" s="34">
        <v>18</v>
      </c>
      <c r="E5047" s="179">
        <v>43626</v>
      </c>
      <c r="F5047" s="34">
        <v>5282</v>
      </c>
      <c r="G5047" s="34">
        <v>8603</v>
      </c>
      <c r="H5047" s="34">
        <v>7774</v>
      </c>
      <c r="I5047" s="34"/>
      <c r="J5047" s="197"/>
      <c r="K5047" s="182"/>
      <c r="L5047" s="182"/>
      <c r="M5047" s="182"/>
      <c r="N5047" s="182"/>
    </row>
    <row r="5048" spans="1:14" ht="15.75" customHeight="1" x14ac:dyDescent="0.3">
      <c r="A5048" s="34">
        <v>5121</v>
      </c>
      <c r="B5048" s="34">
        <v>181</v>
      </c>
      <c r="C5048" s="34" t="s">
        <v>596</v>
      </c>
      <c r="D5048" s="34">
        <v>18</v>
      </c>
      <c r="E5048" s="179">
        <v>43626</v>
      </c>
      <c r="F5048" s="34">
        <v>5244</v>
      </c>
      <c r="G5048" s="34">
        <v>7848</v>
      </c>
      <c r="H5048" s="34">
        <v>7366</v>
      </c>
      <c r="I5048" s="34">
        <v>5</v>
      </c>
      <c r="J5048" s="197"/>
      <c r="K5048" s="182"/>
      <c r="L5048" s="182"/>
      <c r="M5048" s="182"/>
      <c r="N5048" s="182"/>
    </row>
    <row r="5049" spans="1:14" ht="15.75" customHeight="1" x14ac:dyDescent="0.3">
      <c r="A5049" s="34">
        <v>5122</v>
      </c>
      <c r="B5049" s="34">
        <v>182</v>
      </c>
      <c r="C5049" s="34" t="s">
        <v>596</v>
      </c>
      <c r="D5049" s="34">
        <v>18</v>
      </c>
      <c r="E5049" s="179">
        <v>43626</v>
      </c>
      <c r="F5049" s="34">
        <v>5301</v>
      </c>
      <c r="G5049" s="34">
        <v>7923</v>
      </c>
      <c r="H5049" s="34">
        <v>7437</v>
      </c>
      <c r="I5049" s="34"/>
      <c r="J5049" s="197"/>
      <c r="K5049" s="182"/>
      <c r="L5049" s="182"/>
      <c r="M5049" s="182"/>
      <c r="N5049" s="182"/>
    </row>
    <row r="5050" spans="1:14" ht="15.75" customHeight="1" x14ac:dyDescent="0.3">
      <c r="A5050" s="34">
        <v>5123</v>
      </c>
      <c r="B5050" s="34">
        <v>183</v>
      </c>
      <c r="C5050" s="34" t="s">
        <v>597</v>
      </c>
      <c r="D5050" s="34">
        <v>18</v>
      </c>
      <c r="E5050" s="179">
        <v>43626</v>
      </c>
      <c r="F5050" s="34">
        <v>5192</v>
      </c>
      <c r="G5050" s="34">
        <v>7990</v>
      </c>
      <c r="H5050" s="34">
        <v>7388</v>
      </c>
      <c r="I5050" s="34">
        <v>10</v>
      </c>
      <c r="J5050" s="197"/>
      <c r="K5050" s="182"/>
      <c r="L5050" s="182"/>
      <c r="M5050" s="182"/>
      <c r="N5050" s="182"/>
    </row>
    <row r="5051" spans="1:14" ht="15.75" customHeight="1" x14ac:dyDescent="0.3">
      <c r="A5051" s="34">
        <v>5124</v>
      </c>
      <c r="B5051" s="34">
        <v>184</v>
      </c>
      <c r="C5051" s="34" t="s">
        <v>597</v>
      </c>
      <c r="D5051" s="34">
        <v>18</v>
      </c>
      <c r="E5051" s="179">
        <v>43626</v>
      </c>
      <c r="F5051" s="34">
        <v>5243</v>
      </c>
      <c r="G5051" s="34">
        <v>8080</v>
      </c>
      <c r="H5051" s="34">
        <v>7476</v>
      </c>
      <c r="I5051" s="34"/>
      <c r="J5051" s="197"/>
      <c r="K5051" s="182"/>
      <c r="L5051" s="182"/>
      <c r="M5051" s="182"/>
      <c r="N5051" s="182"/>
    </row>
    <row r="5052" spans="1:14" ht="15.75" customHeight="1" x14ac:dyDescent="0.3">
      <c r="A5052" s="34">
        <v>5125</v>
      </c>
      <c r="B5052" s="34">
        <v>185</v>
      </c>
      <c r="C5052" s="34" t="s">
        <v>600</v>
      </c>
      <c r="D5052" s="34">
        <v>18</v>
      </c>
      <c r="E5052" s="179">
        <v>43626</v>
      </c>
      <c r="F5052" s="34">
        <v>5288</v>
      </c>
      <c r="G5052" s="34">
        <v>8627</v>
      </c>
      <c r="H5052" s="34">
        <v>7979</v>
      </c>
      <c r="I5052" s="34">
        <v>7</v>
      </c>
      <c r="J5052" s="197"/>
      <c r="K5052" s="182"/>
      <c r="L5052" s="182"/>
      <c r="M5052" s="182"/>
      <c r="N5052" s="182"/>
    </row>
    <row r="5053" spans="1:14" ht="15.75" customHeight="1" x14ac:dyDescent="0.3">
      <c r="A5053" s="34">
        <v>5126</v>
      </c>
      <c r="B5053" s="34">
        <v>186</v>
      </c>
      <c r="C5053" s="34" t="s">
        <v>600</v>
      </c>
      <c r="D5053" s="34">
        <v>18</v>
      </c>
      <c r="E5053" s="179">
        <v>43626</v>
      </c>
      <c r="F5053" s="34">
        <v>5251</v>
      </c>
      <c r="G5053" s="34">
        <v>8333</v>
      </c>
      <c r="H5053" s="34">
        <v>7710</v>
      </c>
      <c r="I5053" s="34"/>
      <c r="J5053" s="197"/>
      <c r="K5053" s="182"/>
      <c r="L5053" s="182"/>
      <c r="M5053" s="182"/>
      <c r="N5053" s="182"/>
    </row>
    <row r="5054" spans="1:14" ht="15.75" customHeight="1" x14ac:dyDescent="0.3">
      <c r="A5054" s="34">
        <v>5127</v>
      </c>
      <c r="B5054" s="34">
        <v>187</v>
      </c>
      <c r="C5054" s="34" t="s">
        <v>601</v>
      </c>
      <c r="D5054" s="34">
        <v>18</v>
      </c>
      <c r="E5054" s="179">
        <v>43626</v>
      </c>
      <c r="F5054" s="34">
        <v>5214</v>
      </c>
      <c r="G5054" s="34">
        <v>7007</v>
      </c>
      <c r="H5054" s="34">
        <v>6696</v>
      </c>
      <c r="I5054" s="34">
        <v>6</v>
      </c>
      <c r="J5054" s="197"/>
      <c r="K5054" s="182"/>
      <c r="L5054" s="182"/>
      <c r="M5054" s="182"/>
      <c r="N5054" s="182"/>
    </row>
    <row r="5055" spans="1:14" ht="15.75" customHeight="1" x14ac:dyDescent="0.3">
      <c r="A5055" s="34">
        <v>5128</v>
      </c>
      <c r="B5055" s="34">
        <v>188</v>
      </c>
      <c r="C5055" s="34" t="s">
        <v>601</v>
      </c>
      <c r="D5055" s="34">
        <v>18</v>
      </c>
      <c r="E5055" s="179">
        <v>43626</v>
      </c>
      <c r="F5055" s="34">
        <v>5267</v>
      </c>
      <c r="G5055" s="34">
        <v>7110</v>
      </c>
      <c r="H5055" s="34">
        <v>6791</v>
      </c>
      <c r="I5055" s="34"/>
      <c r="J5055" s="197"/>
      <c r="K5055" s="182"/>
      <c r="L5055" s="182"/>
      <c r="M5055" s="182"/>
      <c r="N5055" s="182"/>
    </row>
    <row r="5056" spans="1:14" ht="15.75" customHeight="1" x14ac:dyDescent="0.3">
      <c r="A5056" s="34">
        <v>5129</v>
      </c>
      <c r="B5056" s="34">
        <v>189</v>
      </c>
      <c r="C5056" s="34" t="s">
        <v>607</v>
      </c>
      <c r="D5056" s="34">
        <v>18</v>
      </c>
      <c r="E5056" s="179">
        <v>43626</v>
      </c>
      <c r="F5056" s="34">
        <v>5261</v>
      </c>
      <c r="G5056" s="34">
        <v>7520</v>
      </c>
      <c r="H5056" s="34">
        <v>7134</v>
      </c>
      <c r="I5056" s="34">
        <v>8</v>
      </c>
      <c r="J5056" s="197"/>
      <c r="K5056" s="182"/>
      <c r="L5056" s="182"/>
      <c r="M5056" s="182"/>
      <c r="N5056" s="182"/>
    </row>
    <row r="5057" spans="1:14" ht="15.75" customHeight="1" x14ac:dyDescent="0.3">
      <c r="A5057" s="34">
        <v>5130</v>
      </c>
      <c r="B5057" s="34">
        <v>190</v>
      </c>
      <c r="C5057" s="34" t="s">
        <v>607</v>
      </c>
      <c r="D5057" s="34">
        <v>18</v>
      </c>
      <c r="E5057" s="179">
        <v>43626</v>
      </c>
      <c r="F5057" s="34">
        <v>5238</v>
      </c>
      <c r="G5057" s="34">
        <v>7600</v>
      </c>
      <c r="H5057" s="34">
        <v>7188</v>
      </c>
      <c r="I5057" s="34"/>
      <c r="J5057" s="197"/>
      <c r="K5057" s="182"/>
      <c r="L5057" s="182"/>
      <c r="M5057" s="182"/>
      <c r="N5057" s="182"/>
    </row>
    <row r="5058" spans="1:14" ht="15.75" customHeight="1" x14ac:dyDescent="0.3">
      <c r="A5058" s="34">
        <v>5131</v>
      </c>
      <c r="B5058" s="34">
        <v>191</v>
      </c>
      <c r="C5058" s="34" t="s">
        <v>608</v>
      </c>
      <c r="D5058" s="34">
        <v>18</v>
      </c>
      <c r="E5058" s="179">
        <v>43626</v>
      </c>
      <c r="F5058" s="34">
        <v>5280</v>
      </c>
      <c r="G5058" s="34">
        <v>7430</v>
      </c>
      <c r="H5058" s="34">
        <v>6974</v>
      </c>
      <c r="I5058" s="34">
        <v>5</v>
      </c>
      <c r="J5058" s="197"/>
      <c r="K5058" s="182"/>
      <c r="L5058" s="182"/>
      <c r="M5058" s="182"/>
      <c r="N5058" s="182"/>
    </row>
    <row r="5059" spans="1:14" ht="15.75" customHeight="1" x14ac:dyDescent="0.3">
      <c r="A5059" s="34">
        <v>5132</v>
      </c>
      <c r="B5059" s="34">
        <v>192</v>
      </c>
      <c r="C5059" s="34" t="s">
        <v>608</v>
      </c>
      <c r="D5059" s="34">
        <v>18</v>
      </c>
      <c r="E5059" s="179">
        <v>43626</v>
      </c>
      <c r="F5059" s="34">
        <v>5241</v>
      </c>
      <c r="G5059" s="34">
        <v>7363</v>
      </c>
      <c r="H5059" s="34">
        <v>6915</v>
      </c>
      <c r="I5059" s="34"/>
      <c r="J5059" s="197"/>
      <c r="K5059" s="182"/>
      <c r="L5059" s="182"/>
      <c r="M5059" s="182"/>
      <c r="N5059" s="182"/>
    </row>
    <row r="5060" spans="1:14" ht="15.75" customHeight="1" x14ac:dyDescent="0.3">
      <c r="A5060" s="34">
        <v>5133</v>
      </c>
      <c r="B5060" s="34">
        <v>193</v>
      </c>
      <c r="C5060" s="34" t="s">
        <v>615</v>
      </c>
      <c r="D5060" s="34">
        <v>18</v>
      </c>
      <c r="E5060" s="179">
        <v>43626</v>
      </c>
      <c r="F5060" s="34">
        <v>5263</v>
      </c>
      <c r="G5060" s="34">
        <v>9061</v>
      </c>
      <c r="H5060" s="34">
        <v>8153</v>
      </c>
      <c r="I5060" s="34">
        <v>11</v>
      </c>
      <c r="J5060" s="197"/>
      <c r="K5060" s="182"/>
      <c r="L5060" s="182"/>
      <c r="M5060" s="182"/>
      <c r="N5060" s="182"/>
    </row>
    <row r="5061" spans="1:14" ht="15.75" customHeight="1" x14ac:dyDescent="0.3">
      <c r="A5061" s="34">
        <v>5134</v>
      </c>
      <c r="B5061" s="34">
        <v>194</v>
      </c>
      <c r="C5061" s="34" t="s">
        <v>615</v>
      </c>
      <c r="D5061" s="34">
        <v>18</v>
      </c>
      <c r="E5061" s="179">
        <v>43626</v>
      </c>
      <c r="F5061" s="34">
        <v>5207</v>
      </c>
      <c r="G5061" s="34">
        <v>8869</v>
      </c>
      <c r="H5061" s="34">
        <v>7992</v>
      </c>
      <c r="I5061" s="34"/>
      <c r="J5061" s="197"/>
      <c r="K5061" s="182"/>
      <c r="L5061" s="182"/>
      <c r="M5061" s="182"/>
      <c r="N5061" s="182"/>
    </row>
    <row r="5062" spans="1:14" ht="15.75" customHeight="1" x14ac:dyDescent="0.3">
      <c r="A5062" s="34">
        <v>5135</v>
      </c>
      <c r="B5062" s="34">
        <v>195</v>
      </c>
      <c r="C5062" s="34" t="s">
        <v>617</v>
      </c>
      <c r="D5062" s="34">
        <v>18</v>
      </c>
      <c r="E5062" s="179">
        <v>43626</v>
      </c>
      <c r="F5062" s="34">
        <v>5277</v>
      </c>
      <c r="G5062" s="34">
        <v>8070</v>
      </c>
      <c r="H5062" s="34">
        <v>7611</v>
      </c>
      <c r="I5062" s="34">
        <v>8</v>
      </c>
      <c r="J5062" s="197"/>
      <c r="K5062" s="182"/>
      <c r="L5062" s="182"/>
      <c r="M5062" s="182"/>
      <c r="N5062" s="182"/>
    </row>
    <row r="5063" spans="1:14" ht="15.75" customHeight="1" x14ac:dyDescent="0.3">
      <c r="A5063" s="34">
        <v>5136</v>
      </c>
      <c r="B5063" s="34">
        <v>196</v>
      </c>
      <c r="C5063" s="34" t="s">
        <v>617</v>
      </c>
      <c r="D5063" s="34">
        <v>18</v>
      </c>
      <c r="E5063" s="179">
        <v>43626</v>
      </c>
      <c r="F5063" s="34">
        <v>5243</v>
      </c>
      <c r="G5063" s="34">
        <v>8276</v>
      </c>
      <c r="H5063" s="34">
        <v>7767</v>
      </c>
      <c r="I5063" s="34"/>
      <c r="J5063" s="197"/>
      <c r="K5063" s="182"/>
      <c r="L5063" s="182"/>
      <c r="M5063" s="182"/>
      <c r="N5063" s="182"/>
    </row>
    <row r="5064" spans="1:14" ht="15.75" customHeight="1" x14ac:dyDescent="0.3">
      <c r="A5064" s="34">
        <v>5137</v>
      </c>
      <c r="B5064" s="34">
        <v>197</v>
      </c>
      <c r="C5064" s="34" t="s">
        <v>623</v>
      </c>
      <c r="D5064" s="34">
        <v>18</v>
      </c>
      <c r="E5064" s="179">
        <v>43626</v>
      </c>
      <c r="F5064" s="34">
        <v>5252</v>
      </c>
      <c r="G5064" s="34">
        <v>8746</v>
      </c>
      <c r="H5064" s="34">
        <v>7899</v>
      </c>
      <c r="I5064" s="34">
        <v>8</v>
      </c>
      <c r="J5064" s="197"/>
      <c r="K5064" s="182"/>
      <c r="L5064" s="182"/>
      <c r="M5064" s="182"/>
      <c r="N5064" s="182"/>
    </row>
    <row r="5065" spans="1:14" ht="15.75" customHeight="1" x14ac:dyDescent="0.3">
      <c r="A5065" s="34">
        <v>5138</v>
      </c>
      <c r="B5065" s="34">
        <v>198</v>
      </c>
      <c r="C5065" s="34" t="s">
        <v>623</v>
      </c>
      <c r="D5065" s="34">
        <v>18</v>
      </c>
      <c r="E5065" s="179">
        <v>43626</v>
      </c>
      <c r="F5065" s="34">
        <v>5320</v>
      </c>
      <c r="G5065" s="34">
        <v>8712</v>
      </c>
      <c r="H5065" s="34">
        <v>7883</v>
      </c>
      <c r="I5065" s="34"/>
      <c r="J5065" s="197"/>
      <c r="K5065" s="182"/>
      <c r="L5065" s="182"/>
      <c r="M5065" s="182"/>
      <c r="N5065" s="182"/>
    </row>
    <row r="5066" spans="1:14" ht="15.75" customHeight="1" x14ac:dyDescent="0.3">
      <c r="A5066" s="34">
        <v>5139</v>
      </c>
      <c r="B5066" s="34">
        <v>199</v>
      </c>
      <c r="C5066" s="34" t="s">
        <v>624</v>
      </c>
      <c r="D5066" s="34">
        <v>18</v>
      </c>
      <c r="E5066" s="179">
        <v>43626</v>
      </c>
      <c r="F5066" s="34">
        <v>5262</v>
      </c>
      <c r="G5066" s="34">
        <v>9301</v>
      </c>
      <c r="H5066" s="34">
        <v>8208</v>
      </c>
      <c r="I5066" s="34">
        <v>9</v>
      </c>
      <c r="J5066" s="197"/>
      <c r="K5066" s="182"/>
      <c r="L5066" s="182"/>
      <c r="M5066" s="182"/>
      <c r="N5066" s="182"/>
    </row>
    <row r="5067" spans="1:14" ht="15.75" customHeight="1" x14ac:dyDescent="0.3">
      <c r="A5067" s="34">
        <v>5140</v>
      </c>
      <c r="B5067" s="34">
        <v>200</v>
      </c>
      <c r="C5067" s="34" t="s">
        <v>624</v>
      </c>
      <c r="D5067" s="34">
        <v>18</v>
      </c>
      <c r="E5067" s="179">
        <v>43626</v>
      </c>
      <c r="F5067" s="34">
        <v>5181</v>
      </c>
      <c r="G5067" s="34">
        <v>8650</v>
      </c>
      <c r="H5067" s="34">
        <v>7694</v>
      </c>
      <c r="I5067" s="34"/>
      <c r="J5067" s="197"/>
      <c r="K5067" s="182"/>
      <c r="L5067" s="182"/>
      <c r="M5067" s="182"/>
      <c r="N5067" s="182"/>
    </row>
    <row r="5068" spans="1:14" ht="15.75" customHeight="1" x14ac:dyDescent="0.3">
      <c r="A5068" s="34">
        <v>5141</v>
      </c>
      <c r="B5068" s="34">
        <v>201</v>
      </c>
      <c r="C5068" s="34" t="s">
        <v>626</v>
      </c>
      <c r="D5068" s="34">
        <v>18</v>
      </c>
      <c r="E5068" s="179">
        <v>43626</v>
      </c>
      <c r="F5068" s="34">
        <v>5254</v>
      </c>
      <c r="G5068" s="34">
        <v>8401</v>
      </c>
      <c r="H5068" s="34">
        <v>7807</v>
      </c>
      <c r="I5068" s="34">
        <v>5</v>
      </c>
      <c r="J5068" s="197"/>
      <c r="K5068" s="182"/>
      <c r="L5068" s="182"/>
      <c r="M5068" s="182"/>
      <c r="N5068" s="182"/>
    </row>
    <row r="5069" spans="1:14" ht="15.75" customHeight="1" x14ac:dyDescent="0.3">
      <c r="A5069" s="34">
        <v>5142</v>
      </c>
      <c r="B5069" s="34">
        <v>202</v>
      </c>
      <c r="C5069" s="34" t="s">
        <v>626</v>
      </c>
      <c r="D5069" s="34">
        <v>18</v>
      </c>
      <c r="E5069" s="179">
        <v>43626</v>
      </c>
      <c r="F5069" s="34">
        <v>5275</v>
      </c>
      <c r="G5069" s="34">
        <v>8171</v>
      </c>
      <c r="H5069" s="34">
        <v>7616</v>
      </c>
      <c r="I5069" s="34"/>
      <c r="J5069" s="197"/>
      <c r="K5069" s="182"/>
      <c r="L5069" s="182"/>
      <c r="M5069" s="182"/>
      <c r="N5069" s="182"/>
    </row>
    <row r="5070" spans="1:14" ht="15.75" customHeight="1" x14ac:dyDescent="0.3">
      <c r="A5070" s="34">
        <v>5143</v>
      </c>
      <c r="B5070" s="34">
        <v>203</v>
      </c>
      <c r="C5070" s="34" t="s">
        <v>628</v>
      </c>
      <c r="D5070" s="34">
        <v>18</v>
      </c>
      <c r="E5070" s="179">
        <v>43626</v>
      </c>
      <c r="F5070" s="34">
        <v>5215</v>
      </c>
      <c r="G5070" s="34">
        <v>7490</v>
      </c>
      <c r="H5070" s="34">
        <v>7057</v>
      </c>
      <c r="I5070" s="34">
        <v>8</v>
      </c>
      <c r="J5070" s="197"/>
      <c r="K5070" s="182"/>
      <c r="L5070" s="182"/>
      <c r="M5070" s="182"/>
      <c r="N5070" s="182"/>
    </row>
    <row r="5071" spans="1:14" ht="15.75" customHeight="1" x14ac:dyDescent="0.3">
      <c r="A5071" s="34">
        <v>5144</v>
      </c>
      <c r="B5071" s="34">
        <v>204</v>
      </c>
      <c r="C5071" s="34" t="s">
        <v>628</v>
      </c>
      <c r="D5071" s="34">
        <v>18</v>
      </c>
      <c r="E5071" s="179">
        <v>43626</v>
      </c>
      <c r="F5071" s="34">
        <v>5239</v>
      </c>
      <c r="G5071" s="34">
        <v>7606</v>
      </c>
      <c r="H5071" s="34">
        <v>7159</v>
      </c>
      <c r="I5071" s="34"/>
      <c r="J5071" s="197"/>
      <c r="K5071" s="182"/>
      <c r="L5071" s="182"/>
      <c r="M5071" s="182"/>
      <c r="N5071" s="182"/>
    </row>
    <row r="5072" spans="1:14" ht="15.75" customHeight="1" x14ac:dyDescent="0.3">
      <c r="A5072" s="34">
        <v>5145</v>
      </c>
      <c r="B5072" s="34">
        <v>205</v>
      </c>
      <c r="C5072" s="34" t="s">
        <v>630</v>
      </c>
      <c r="D5072" s="34">
        <v>18</v>
      </c>
      <c r="E5072" s="179">
        <v>43626</v>
      </c>
      <c r="F5072" s="34">
        <v>5204</v>
      </c>
      <c r="G5072" s="34">
        <v>7859</v>
      </c>
      <c r="H5072" s="34">
        <v>7332</v>
      </c>
      <c r="I5072" s="34">
        <v>5</v>
      </c>
      <c r="J5072" s="197"/>
      <c r="K5072" s="182"/>
      <c r="L5072" s="182"/>
      <c r="M5072" s="182"/>
      <c r="N5072" s="182"/>
    </row>
    <row r="5073" spans="1:14" ht="15.75" customHeight="1" x14ac:dyDescent="0.3">
      <c r="A5073" s="34">
        <v>5146</v>
      </c>
      <c r="B5073" s="34">
        <v>206</v>
      </c>
      <c r="C5073" s="34" t="s">
        <v>630</v>
      </c>
      <c r="D5073" s="34">
        <v>18</v>
      </c>
      <c r="E5073" s="179">
        <v>43626</v>
      </c>
      <c r="F5073" s="34">
        <v>5233</v>
      </c>
      <c r="G5073" s="34">
        <v>7747</v>
      </c>
      <c r="H5073" s="34">
        <v>7258</v>
      </c>
      <c r="I5073" s="34"/>
      <c r="J5073" s="197"/>
      <c r="K5073" s="182"/>
      <c r="L5073" s="182"/>
      <c r="M5073" s="182"/>
      <c r="N5073" s="182"/>
    </row>
    <row r="5074" spans="1:14" ht="15.75" customHeight="1" x14ac:dyDescent="0.3">
      <c r="A5074" s="34">
        <v>5147</v>
      </c>
      <c r="B5074" s="34">
        <v>207</v>
      </c>
      <c r="C5074" s="34" t="s">
        <v>633</v>
      </c>
      <c r="D5074" s="34">
        <v>18</v>
      </c>
      <c r="E5074" s="179">
        <v>43626</v>
      </c>
      <c r="F5074" s="34">
        <v>5236</v>
      </c>
      <c r="G5074" s="34">
        <v>7776</v>
      </c>
      <c r="H5074" s="34">
        <v>7341</v>
      </c>
      <c r="I5074" s="34">
        <v>10</v>
      </c>
      <c r="J5074" s="197"/>
      <c r="K5074" s="182"/>
      <c r="L5074" s="182"/>
      <c r="M5074" s="182"/>
      <c r="N5074" s="182"/>
    </row>
    <row r="5075" spans="1:14" ht="15.75" customHeight="1" x14ac:dyDescent="0.3">
      <c r="A5075" s="34">
        <v>5148</v>
      </c>
      <c r="B5075" s="34">
        <v>208</v>
      </c>
      <c r="C5075" s="34" t="s">
        <v>633</v>
      </c>
      <c r="D5075" s="34">
        <v>18</v>
      </c>
      <c r="E5075" s="179">
        <v>43626</v>
      </c>
      <c r="F5075" s="34">
        <v>5202</v>
      </c>
      <c r="G5075" s="34">
        <v>7978</v>
      </c>
      <c r="H5075" s="34">
        <v>7500</v>
      </c>
      <c r="I5075" s="34"/>
      <c r="J5075" s="197"/>
      <c r="K5075" s="182"/>
      <c r="L5075" s="182"/>
      <c r="M5075" s="182"/>
      <c r="N5075" s="182"/>
    </row>
    <row r="5076" spans="1:14" ht="15.75" customHeight="1" x14ac:dyDescent="0.3">
      <c r="A5076" s="34">
        <v>5149</v>
      </c>
      <c r="B5076" s="34">
        <v>209</v>
      </c>
      <c r="C5076" s="34" t="s">
        <v>635</v>
      </c>
      <c r="D5076" s="34">
        <v>18</v>
      </c>
      <c r="E5076" s="179">
        <v>43626</v>
      </c>
      <c r="F5076" s="34">
        <v>5228</v>
      </c>
      <c r="G5076" s="34">
        <v>7123</v>
      </c>
      <c r="H5076" s="34">
        <v>6808</v>
      </c>
      <c r="I5076" s="34">
        <v>6</v>
      </c>
      <c r="J5076" s="197"/>
      <c r="K5076" s="182"/>
      <c r="L5076" s="182"/>
      <c r="M5076" s="182"/>
      <c r="N5076" s="182"/>
    </row>
    <row r="5077" spans="1:14" ht="15.75" customHeight="1" x14ac:dyDescent="0.3">
      <c r="A5077" s="34">
        <v>5150</v>
      </c>
      <c r="B5077" s="34">
        <v>210</v>
      </c>
      <c r="C5077" s="34" t="s">
        <v>635</v>
      </c>
      <c r="D5077" s="34">
        <v>18</v>
      </c>
      <c r="E5077" s="179">
        <v>43626</v>
      </c>
      <c r="F5077" s="34">
        <v>5223</v>
      </c>
      <c r="G5077" s="34">
        <v>7140</v>
      </c>
      <c r="H5077" s="34">
        <v>6827</v>
      </c>
      <c r="I5077" s="34"/>
      <c r="J5077" s="197"/>
      <c r="K5077" s="182"/>
      <c r="L5077" s="182"/>
      <c r="M5077" s="182"/>
      <c r="N5077" s="182"/>
    </row>
    <row r="5078" spans="1:14" ht="15.75" customHeight="1" x14ac:dyDescent="0.3">
      <c r="A5078" s="34">
        <v>5151</v>
      </c>
      <c r="B5078" s="34">
        <v>211</v>
      </c>
      <c r="C5078" s="34" t="s">
        <v>639</v>
      </c>
      <c r="D5078" s="34">
        <v>18</v>
      </c>
      <c r="E5078" s="179">
        <v>43626</v>
      </c>
      <c r="F5078" s="34">
        <v>5194</v>
      </c>
      <c r="G5078" s="34">
        <v>7024</v>
      </c>
      <c r="H5078" s="34">
        <v>6701</v>
      </c>
      <c r="I5078" s="34">
        <v>8</v>
      </c>
      <c r="J5078" s="197"/>
      <c r="K5078" s="182"/>
      <c r="L5078" s="182"/>
      <c r="M5078" s="182"/>
      <c r="N5078" s="182"/>
    </row>
    <row r="5079" spans="1:14" ht="15.75" customHeight="1" x14ac:dyDescent="0.3">
      <c r="A5079" s="34">
        <v>5152</v>
      </c>
      <c r="B5079" s="34">
        <v>212</v>
      </c>
      <c r="C5079" s="34" t="s">
        <v>639</v>
      </c>
      <c r="D5079" s="34">
        <v>18</v>
      </c>
      <c r="E5079" s="179">
        <v>43626</v>
      </c>
      <c r="F5079" s="34">
        <v>5225</v>
      </c>
      <c r="G5079" s="34">
        <v>6921</v>
      </c>
      <c r="H5079" s="34">
        <v>6622</v>
      </c>
      <c r="I5079" s="34"/>
      <c r="J5079" s="197"/>
      <c r="K5079" s="182"/>
      <c r="L5079" s="182"/>
      <c r="M5079" s="182"/>
      <c r="N5079" s="182"/>
    </row>
    <row r="5080" spans="1:14" ht="15.75" customHeight="1" x14ac:dyDescent="0.3">
      <c r="A5080" s="34">
        <v>5153</v>
      </c>
      <c r="B5080" s="34">
        <v>213</v>
      </c>
      <c r="C5080" s="34" t="s">
        <v>644</v>
      </c>
      <c r="D5080" s="34">
        <v>18</v>
      </c>
      <c r="E5080" s="179">
        <v>43626</v>
      </c>
      <c r="F5080" s="34">
        <v>5207</v>
      </c>
      <c r="G5080" s="34">
        <v>7355</v>
      </c>
      <c r="H5080" s="34">
        <v>6987</v>
      </c>
      <c r="I5080" s="34">
        <v>6</v>
      </c>
      <c r="J5080" s="197"/>
      <c r="K5080" s="182"/>
      <c r="L5080" s="182"/>
      <c r="M5080" s="182"/>
      <c r="N5080" s="182"/>
    </row>
    <row r="5081" spans="1:14" ht="15.75" customHeight="1" x14ac:dyDescent="0.3">
      <c r="A5081" s="34">
        <v>5154</v>
      </c>
      <c r="B5081" s="34">
        <v>214</v>
      </c>
      <c r="C5081" s="34" t="s">
        <v>644</v>
      </c>
      <c r="D5081" s="34">
        <v>18</v>
      </c>
      <c r="E5081" s="179">
        <v>43626</v>
      </c>
      <c r="F5081" s="34">
        <v>5237</v>
      </c>
      <c r="G5081" s="34">
        <v>7587</v>
      </c>
      <c r="H5081" s="34">
        <v>7185</v>
      </c>
      <c r="I5081" s="34"/>
      <c r="J5081" s="197"/>
      <c r="K5081" s="182"/>
      <c r="L5081" s="182"/>
      <c r="M5081" s="182"/>
      <c r="N5081" s="182"/>
    </row>
    <row r="5082" spans="1:14" ht="15.75" customHeight="1" x14ac:dyDescent="0.3">
      <c r="A5082" s="34">
        <v>5155</v>
      </c>
      <c r="B5082" s="34">
        <v>215</v>
      </c>
      <c r="C5082" s="34" t="s">
        <v>645</v>
      </c>
      <c r="D5082" s="34">
        <v>18</v>
      </c>
      <c r="E5082" s="179">
        <v>43626</v>
      </c>
      <c r="F5082" s="34">
        <v>5148</v>
      </c>
      <c r="G5082" s="34">
        <v>7295</v>
      </c>
      <c r="H5082" s="34">
        <v>6893</v>
      </c>
      <c r="I5082" s="34">
        <v>8</v>
      </c>
      <c r="J5082" s="197"/>
      <c r="K5082" s="182"/>
      <c r="L5082" s="182"/>
      <c r="M5082" s="182"/>
      <c r="N5082" s="182"/>
    </row>
    <row r="5083" spans="1:14" ht="15.75" customHeight="1" x14ac:dyDescent="0.3">
      <c r="A5083" s="34">
        <v>5156</v>
      </c>
      <c r="B5083" s="34">
        <v>216</v>
      </c>
      <c r="C5083" s="34" t="s">
        <v>645</v>
      </c>
      <c r="D5083" s="34">
        <v>18</v>
      </c>
      <c r="E5083" s="179">
        <v>43626</v>
      </c>
      <c r="F5083" s="34">
        <v>5240</v>
      </c>
      <c r="G5083" s="34">
        <v>7543</v>
      </c>
      <c r="H5083" s="34">
        <v>7104</v>
      </c>
      <c r="I5083" s="34"/>
      <c r="J5083" s="197"/>
      <c r="K5083" s="182"/>
      <c r="L5083" s="182"/>
      <c r="M5083" s="182"/>
      <c r="N5083" s="182"/>
    </row>
    <row r="5084" spans="1:14" ht="15.75" customHeight="1" x14ac:dyDescent="0.3">
      <c r="A5084" s="34">
        <v>5157</v>
      </c>
      <c r="B5084" s="34">
        <v>217</v>
      </c>
      <c r="C5084" s="34" t="s">
        <v>646</v>
      </c>
      <c r="D5084" s="34">
        <v>18</v>
      </c>
      <c r="E5084" s="179">
        <v>43626</v>
      </c>
      <c r="F5084" s="34">
        <v>5263</v>
      </c>
      <c r="G5084" s="34">
        <v>8687</v>
      </c>
      <c r="H5084" s="34">
        <v>7742</v>
      </c>
      <c r="I5084" s="34">
        <v>6</v>
      </c>
      <c r="J5084" s="197"/>
      <c r="K5084" s="182"/>
      <c r="L5084" s="182"/>
      <c r="M5084" s="182"/>
      <c r="N5084" s="182"/>
    </row>
    <row r="5085" spans="1:14" ht="15.75" customHeight="1" x14ac:dyDescent="0.3">
      <c r="A5085" s="34">
        <v>5158</v>
      </c>
      <c r="B5085" s="34">
        <v>218</v>
      </c>
      <c r="C5085" s="34" t="s">
        <v>646</v>
      </c>
      <c r="D5085" s="34">
        <v>18</v>
      </c>
      <c r="E5085" s="179">
        <v>43626</v>
      </c>
      <c r="F5085" s="34">
        <v>5280</v>
      </c>
      <c r="G5085" s="34">
        <v>8745</v>
      </c>
      <c r="H5085" s="34">
        <v>7807</v>
      </c>
      <c r="I5085" s="34"/>
      <c r="J5085" s="197"/>
      <c r="K5085" s="182"/>
      <c r="L5085" s="182"/>
      <c r="M5085" s="182"/>
      <c r="N5085" s="182"/>
    </row>
    <row r="5086" spans="1:14" ht="15.75" customHeight="1" x14ac:dyDescent="0.3">
      <c r="A5086" s="34">
        <v>5159</v>
      </c>
      <c r="B5086" s="34">
        <v>219</v>
      </c>
      <c r="C5086" s="34" t="s">
        <v>647</v>
      </c>
      <c r="D5086" s="34">
        <v>18</v>
      </c>
      <c r="E5086" s="179">
        <v>43626</v>
      </c>
      <c r="F5086" s="34">
        <v>5215</v>
      </c>
      <c r="G5086" s="34">
        <v>7723</v>
      </c>
      <c r="H5086" s="34">
        <v>7259</v>
      </c>
      <c r="I5086" s="34">
        <v>8</v>
      </c>
      <c r="J5086" s="197"/>
      <c r="K5086" s="182"/>
      <c r="L5086" s="182"/>
      <c r="M5086" s="182"/>
      <c r="N5086" s="182"/>
    </row>
    <row r="5087" spans="1:14" ht="15.75" customHeight="1" x14ac:dyDescent="0.3">
      <c r="A5087" s="34">
        <v>5160</v>
      </c>
      <c r="B5087" s="34">
        <v>220</v>
      </c>
      <c r="C5087" s="34" t="s">
        <v>647</v>
      </c>
      <c r="D5087" s="34">
        <v>18</v>
      </c>
      <c r="E5087" s="179">
        <v>43626</v>
      </c>
      <c r="F5087" s="34">
        <v>5178</v>
      </c>
      <c r="G5087" s="34">
        <v>7978</v>
      </c>
      <c r="H5087" s="34">
        <v>7463</v>
      </c>
      <c r="I5087" s="34"/>
      <c r="J5087" s="197"/>
      <c r="K5087" s="182"/>
      <c r="L5087" s="182"/>
      <c r="M5087" s="182"/>
      <c r="N5087" s="182"/>
    </row>
    <row r="5088" spans="1:14" ht="15.75" customHeight="1" x14ac:dyDescent="0.3">
      <c r="A5088" s="34">
        <v>5161</v>
      </c>
      <c r="B5088" s="34">
        <v>221</v>
      </c>
      <c r="C5088" s="34" t="s">
        <v>649</v>
      </c>
      <c r="D5088" s="34">
        <v>18</v>
      </c>
      <c r="E5088" s="179">
        <v>43626</v>
      </c>
      <c r="F5088" s="34">
        <v>5187</v>
      </c>
      <c r="G5088" s="34">
        <v>7664</v>
      </c>
      <c r="H5088" s="34">
        <v>7045</v>
      </c>
      <c r="I5088" s="34">
        <v>8</v>
      </c>
      <c r="J5088" s="197"/>
      <c r="K5088" s="182"/>
      <c r="L5088" s="182"/>
      <c r="M5088" s="182"/>
      <c r="N5088" s="182"/>
    </row>
    <row r="5089" spans="1:14" ht="15.75" customHeight="1" x14ac:dyDescent="0.3">
      <c r="A5089" s="34">
        <v>5162</v>
      </c>
      <c r="B5089" s="34">
        <v>222</v>
      </c>
      <c r="C5089" s="34" t="s">
        <v>649</v>
      </c>
      <c r="D5089" s="34">
        <v>18</v>
      </c>
      <c r="E5089" s="179">
        <v>43626</v>
      </c>
      <c r="F5089" s="34">
        <v>5216</v>
      </c>
      <c r="G5089" s="34">
        <v>7703</v>
      </c>
      <c r="H5089" s="34">
        <v>7088</v>
      </c>
      <c r="I5089" s="34"/>
      <c r="J5089" s="197"/>
      <c r="K5089" s="182"/>
      <c r="L5089" s="182"/>
      <c r="M5089" s="182"/>
      <c r="N5089" s="182"/>
    </row>
    <row r="5090" spans="1:14" ht="15.75" customHeight="1" x14ac:dyDescent="0.3">
      <c r="A5090" s="34">
        <v>5163</v>
      </c>
      <c r="B5090" s="34">
        <v>223</v>
      </c>
      <c r="C5090" s="34" t="s">
        <v>651</v>
      </c>
      <c r="D5090" s="34">
        <v>18</v>
      </c>
      <c r="E5090" s="179">
        <v>43626</v>
      </c>
      <c r="F5090" s="34">
        <v>5225</v>
      </c>
      <c r="G5090" s="34">
        <v>8329</v>
      </c>
      <c r="H5090" s="34">
        <v>7666</v>
      </c>
      <c r="I5090" s="34">
        <v>7</v>
      </c>
      <c r="J5090" s="197"/>
      <c r="K5090" s="182"/>
      <c r="L5090" s="182"/>
      <c r="M5090" s="182"/>
      <c r="N5090" s="182"/>
    </row>
    <row r="5091" spans="1:14" ht="15.75" customHeight="1" x14ac:dyDescent="0.3">
      <c r="A5091" s="34">
        <v>5164</v>
      </c>
      <c r="B5091" s="34">
        <v>224</v>
      </c>
      <c r="C5091" s="34" t="s">
        <v>651</v>
      </c>
      <c r="D5091" s="34">
        <v>18</v>
      </c>
      <c r="E5091" s="179">
        <v>43626</v>
      </c>
      <c r="F5091" s="34">
        <v>5231</v>
      </c>
      <c r="G5091" s="34">
        <v>8445</v>
      </c>
      <c r="H5091" s="34">
        <v>7757</v>
      </c>
      <c r="I5091" s="34"/>
      <c r="J5091" s="197"/>
      <c r="K5091" s="182"/>
      <c r="L5091" s="182"/>
      <c r="M5091" s="182"/>
      <c r="N5091" s="182"/>
    </row>
    <row r="5092" spans="1:14" ht="15.75" customHeight="1" x14ac:dyDescent="0.3">
      <c r="A5092" s="34">
        <v>5165</v>
      </c>
      <c r="B5092" s="34">
        <v>225</v>
      </c>
      <c r="C5092" s="34" t="s">
        <v>652</v>
      </c>
      <c r="D5092" s="34">
        <v>18</v>
      </c>
      <c r="E5092" s="179">
        <v>43626</v>
      </c>
      <c r="F5092" s="34">
        <v>5260</v>
      </c>
      <c r="G5092" s="34">
        <v>7044</v>
      </c>
      <c r="H5092" s="34">
        <v>6680</v>
      </c>
      <c r="I5092" s="34">
        <v>7</v>
      </c>
      <c r="J5092" s="197"/>
      <c r="K5092" s="182"/>
      <c r="L5092" s="182"/>
      <c r="M5092" s="182"/>
      <c r="N5092" s="182"/>
    </row>
    <row r="5093" spans="1:14" ht="15.75" customHeight="1" x14ac:dyDescent="0.3">
      <c r="A5093" s="34">
        <v>5166</v>
      </c>
      <c r="B5093" s="34">
        <v>226</v>
      </c>
      <c r="C5093" s="34" t="s">
        <v>652</v>
      </c>
      <c r="D5093" s="34">
        <v>18</v>
      </c>
      <c r="E5093" s="179">
        <v>43626</v>
      </c>
      <c r="F5093" s="34">
        <v>5197</v>
      </c>
      <c r="G5093" s="34">
        <v>7176</v>
      </c>
      <c r="H5093" s="34">
        <v>6765</v>
      </c>
      <c r="I5093" s="34"/>
      <c r="J5093" s="197"/>
      <c r="K5093" s="182"/>
      <c r="L5093" s="182"/>
      <c r="M5093" s="182"/>
      <c r="N5093" s="182"/>
    </row>
    <row r="5094" spans="1:14" ht="15.75" customHeight="1" x14ac:dyDescent="0.3">
      <c r="A5094" s="34">
        <v>5167</v>
      </c>
      <c r="B5094" s="34">
        <v>227</v>
      </c>
      <c r="C5094" s="34" t="s">
        <v>653</v>
      </c>
      <c r="D5094" s="34">
        <v>18</v>
      </c>
      <c r="E5094" s="179">
        <v>43626</v>
      </c>
      <c r="F5094" s="34">
        <v>5247</v>
      </c>
      <c r="G5094" s="34">
        <v>7440</v>
      </c>
      <c r="H5094" s="34">
        <v>6938</v>
      </c>
      <c r="I5094" s="34">
        <v>10</v>
      </c>
      <c r="J5094" s="197"/>
      <c r="K5094" s="182"/>
      <c r="L5094" s="182"/>
      <c r="M5094" s="182"/>
      <c r="N5094" s="182"/>
    </row>
    <row r="5095" spans="1:14" ht="15.75" customHeight="1" x14ac:dyDescent="0.3">
      <c r="A5095" s="34">
        <v>5168</v>
      </c>
      <c r="B5095" s="34">
        <v>228</v>
      </c>
      <c r="C5095" s="34" t="s">
        <v>653</v>
      </c>
      <c r="D5095" s="34">
        <v>18</v>
      </c>
      <c r="E5095" s="179">
        <v>43626</v>
      </c>
      <c r="F5095" s="34">
        <v>5238</v>
      </c>
      <c r="G5095" s="34">
        <v>7476</v>
      </c>
      <c r="H5095" s="34">
        <v>6973</v>
      </c>
      <c r="I5095" s="34"/>
      <c r="J5095" s="197"/>
      <c r="K5095" s="182"/>
      <c r="L5095" s="182"/>
      <c r="M5095" s="182"/>
      <c r="N5095" s="182"/>
    </row>
    <row r="5096" spans="1:14" ht="15.75" customHeight="1" x14ac:dyDescent="0.3">
      <c r="A5096" s="34">
        <v>5169</v>
      </c>
      <c r="B5096" s="34">
        <v>229</v>
      </c>
      <c r="C5096" s="34" t="s">
        <v>656</v>
      </c>
      <c r="D5096" s="34">
        <v>18</v>
      </c>
      <c r="E5096" s="179">
        <v>43626</v>
      </c>
      <c r="F5096" s="34">
        <v>5205</v>
      </c>
      <c r="G5096" s="34">
        <v>7143</v>
      </c>
      <c r="H5096" s="34">
        <v>6828</v>
      </c>
      <c r="I5096" s="34">
        <v>9</v>
      </c>
      <c r="J5096" s="197"/>
      <c r="K5096" s="182"/>
      <c r="L5096" s="182"/>
      <c r="M5096" s="182"/>
      <c r="N5096" s="182"/>
    </row>
    <row r="5097" spans="1:14" ht="15.75" customHeight="1" x14ac:dyDescent="0.3">
      <c r="A5097" s="34">
        <v>5170</v>
      </c>
      <c r="B5097" s="34">
        <v>230</v>
      </c>
      <c r="C5097" s="34" t="s">
        <v>656</v>
      </c>
      <c r="D5097" s="34">
        <v>18</v>
      </c>
      <c r="E5097" s="179">
        <v>43626</v>
      </c>
      <c r="F5097" s="34">
        <v>5171</v>
      </c>
      <c r="G5097" s="34">
        <v>6953</v>
      </c>
      <c r="H5097" s="34">
        <v>6663</v>
      </c>
      <c r="I5097" s="34"/>
      <c r="J5097" s="197"/>
      <c r="K5097" s="182"/>
      <c r="L5097" s="182"/>
      <c r="M5097" s="182"/>
      <c r="N5097" s="182"/>
    </row>
    <row r="5098" spans="1:14" ht="15.75" customHeight="1" x14ac:dyDescent="0.3">
      <c r="A5098" s="34">
        <v>5171</v>
      </c>
      <c r="B5098" s="34">
        <v>231</v>
      </c>
      <c r="C5098" s="34" t="s">
        <v>657</v>
      </c>
      <c r="D5098" s="34">
        <v>18</v>
      </c>
      <c r="E5098" s="179">
        <v>43626</v>
      </c>
      <c r="F5098" s="34">
        <v>5229</v>
      </c>
      <c r="G5098" s="34">
        <v>8046</v>
      </c>
      <c r="H5098" s="34">
        <v>7385</v>
      </c>
      <c r="I5098" s="34">
        <v>9</v>
      </c>
      <c r="J5098" s="197"/>
      <c r="K5098" s="182"/>
      <c r="L5098" s="182"/>
      <c r="M5098" s="182"/>
      <c r="N5098" s="182"/>
    </row>
    <row r="5099" spans="1:14" ht="15.75" customHeight="1" x14ac:dyDescent="0.3">
      <c r="A5099" s="34">
        <v>5172</v>
      </c>
      <c r="B5099" s="34">
        <v>232</v>
      </c>
      <c r="C5099" s="34" t="s">
        <v>657</v>
      </c>
      <c r="D5099" s="34">
        <v>18</v>
      </c>
      <c r="E5099" s="179">
        <v>43626</v>
      </c>
      <c r="F5099" s="34">
        <v>5244</v>
      </c>
      <c r="G5099" s="34">
        <v>8136</v>
      </c>
      <c r="H5099" s="34">
        <v>7426</v>
      </c>
      <c r="I5099" s="34"/>
      <c r="J5099" s="197"/>
      <c r="K5099" s="182"/>
      <c r="L5099" s="182"/>
      <c r="M5099" s="182"/>
      <c r="N5099" s="182"/>
    </row>
    <row r="5100" spans="1:14" ht="15.75" customHeight="1" x14ac:dyDescent="0.3">
      <c r="A5100" s="34">
        <v>5173</v>
      </c>
      <c r="B5100" s="34">
        <v>233</v>
      </c>
      <c r="C5100" s="34" t="s">
        <v>658</v>
      </c>
      <c r="D5100" s="34">
        <v>18</v>
      </c>
      <c r="E5100" s="179">
        <v>43626</v>
      </c>
      <c r="F5100" s="34">
        <v>5213</v>
      </c>
      <c r="G5100" s="34">
        <v>7088</v>
      </c>
      <c r="H5100" s="34">
        <v>6755</v>
      </c>
      <c r="I5100" s="34">
        <v>7</v>
      </c>
      <c r="J5100" s="197"/>
      <c r="K5100" s="182"/>
      <c r="L5100" s="182"/>
      <c r="M5100" s="182"/>
      <c r="N5100" s="182"/>
    </row>
    <row r="5101" spans="1:14" ht="15.75" customHeight="1" x14ac:dyDescent="0.3">
      <c r="A5101" s="34">
        <v>5174</v>
      </c>
      <c r="B5101" s="34">
        <v>234</v>
      </c>
      <c r="C5101" s="34" t="s">
        <v>658</v>
      </c>
      <c r="D5101" s="34">
        <v>18</v>
      </c>
      <c r="E5101" s="179">
        <v>43626</v>
      </c>
      <c r="F5101" s="34">
        <v>5254</v>
      </c>
      <c r="G5101" s="34">
        <v>7052</v>
      </c>
      <c r="H5101" s="34">
        <v>6739</v>
      </c>
      <c r="I5101" s="34"/>
      <c r="J5101" s="197"/>
      <c r="K5101" s="182"/>
      <c r="L5101" s="182"/>
      <c r="M5101" s="182"/>
      <c r="N5101" s="182"/>
    </row>
    <row r="5102" spans="1:14" ht="15.75" customHeight="1" x14ac:dyDescent="0.3">
      <c r="A5102" s="34">
        <v>5175</v>
      </c>
      <c r="B5102" s="34">
        <v>235</v>
      </c>
      <c r="C5102" s="34" t="s">
        <v>659</v>
      </c>
      <c r="D5102" s="34">
        <v>18</v>
      </c>
      <c r="E5102" s="179">
        <v>43626</v>
      </c>
      <c r="F5102" s="34">
        <v>5230</v>
      </c>
      <c r="G5102" s="34">
        <v>7152</v>
      </c>
      <c r="H5102" s="34">
        <v>6811</v>
      </c>
      <c r="I5102" s="34">
        <v>6</v>
      </c>
      <c r="J5102" s="197"/>
      <c r="K5102" s="182"/>
      <c r="L5102" s="182"/>
      <c r="M5102" s="182"/>
      <c r="N5102" s="182"/>
    </row>
    <row r="5103" spans="1:14" ht="15.75" customHeight="1" x14ac:dyDescent="0.3">
      <c r="A5103" s="34">
        <v>5176</v>
      </c>
      <c r="B5103" s="34">
        <v>236</v>
      </c>
      <c r="C5103" s="34" t="s">
        <v>659</v>
      </c>
      <c r="D5103" s="34">
        <v>18</v>
      </c>
      <c r="E5103" s="179">
        <v>43626</v>
      </c>
      <c r="F5103" s="34">
        <v>5241</v>
      </c>
      <c r="G5103" s="34">
        <v>7107</v>
      </c>
      <c r="H5103" s="34">
        <v>6774</v>
      </c>
      <c r="I5103" s="34"/>
      <c r="J5103" s="197"/>
      <c r="K5103" s="182"/>
      <c r="L5103" s="182"/>
      <c r="M5103" s="182"/>
      <c r="N5103" s="182"/>
    </row>
    <row r="5104" spans="1:14" ht="15.75" customHeight="1" x14ac:dyDescent="0.3">
      <c r="A5104" s="34">
        <v>5177</v>
      </c>
      <c r="B5104" s="34">
        <v>237</v>
      </c>
      <c r="C5104" s="34" t="s">
        <v>660</v>
      </c>
      <c r="D5104" s="34">
        <v>18</v>
      </c>
      <c r="E5104" s="179">
        <v>43626</v>
      </c>
      <c r="F5104" s="34">
        <v>5218</v>
      </c>
      <c r="G5104" s="34">
        <v>7265</v>
      </c>
      <c r="H5104" s="34">
        <v>6937</v>
      </c>
      <c r="I5104" s="34">
        <v>7</v>
      </c>
      <c r="J5104" s="197"/>
      <c r="K5104" s="182"/>
      <c r="L5104" s="182"/>
      <c r="M5104" s="182"/>
      <c r="N5104" s="182"/>
    </row>
    <row r="5105" spans="1:14" ht="15.75" customHeight="1" x14ac:dyDescent="0.3">
      <c r="A5105" s="34">
        <v>5178</v>
      </c>
      <c r="B5105" s="34">
        <v>238</v>
      </c>
      <c r="C5105" s="34" t="s">
        <v>660</v>
      </c>
      <c r="D5105" s="34">
        <v>18</v>
      </c>
      <c r="E5105" s="179">
        <v>43626</v>
      </c>
      <c r="F5105" s="34">
        <v>5217</v>
      </c>
      <c r="G5105" s="34">
        <v>7287</v>
      </c>
      <c r="H5105" s="34">
        <v>6947</v>
      </c>
      <c r="I5105" s="34"/>
      <c r="J5105" s="197"/>
      <c r="K5105" s="182"/>
      <c r="L5105" s="182"/>
      <c r="M5105" s="182"/>
      <c r="N5105" s="182"/>
    </row>
    <row r="5106" spans="1:14" ht="15.75" customHeight="1" x14ac:dyDescent="0.3">
      <c r="A5106" s="34">
        <v>5179</v>
      </c>
      <c r="B5106" s="34">
        <v>239</v>
      </c>
      <c r="C5106" s="34" t="s">
        <v>661</v>
      </c>
      <c r="D5106" s="34">
        <v>18</v>
      </c>
      <c r="E5106" s="179">
        <v>43626</v>
      </c>
      <c r="F5106" s="34">
        <v>5249</v>
      </c>
      <c r="G5106" s="34">
        <v>8355</v>
      </c>
      <c r="H5106" s="34">
        <v>7541</v>
      </c>
      <c r="I5106" s="34">
        <v>7</v>
      </c>
      <c r="J5106" s="197"/>
      <c r="K5106" s="182"/>
      <c r="L5106" s="182"/>
      <c r="M5106" s="182"/>
      <c r="N5106" s="182"/>
    </row>
    <row r="5107" spans="1:14" ht="15.75" customHeight="1" x14ac:dyDescent="0.3">
      <c r="A5107" s="34">
        <v>5180</v>
      </c>
      <c r="B5107" s="34">
        <v>240</v>
      </c>
      <c r="C5107" s="34" t="s">
        <v>661</v>
      </c>
      <c r="D5107" s="34">
        <v>18</v>
      </c>
      <c r="E5107" s="179">
        <v>43626</v>
      </c>
      <c r="F5107" s="34">
        <v>5262</v>
      </c>
      <c r="G5107" s="34">
        <v>8590</v>
      </c>
      <c r="H5107" s="34">
        <v>7730</v>
      </c>
      <c r="I5107" s="34"/>
      <c r="J5107" s="197"/>
      <c r="K5107" s="182"/>
      <c r="L5107" s="182"/>
      <c r="M5107" s="182"/>
      <c r="N5107" s="182"/>
    </row>
    <row r="5108" spans="1:14" ht="15.75" customHeight="1" x14ac:dyDescent="0.3">
      <c r="A5108" s="34">
        <v>5181</v>
      </c>
      <c r="B5108" s="34">
        <v>241</v>
      </c>
      <c r="C5108" s="34" t="s">
        <v>665</v>
      </c>
      <c r="D5108" s="34">
        <v>18</v>
      </c>
      <c r="E5108" s="179">
        <v>43626</v>
      </c>
      <c r="F5108" s="34">
        <v>5180</v>
      </c>
      <c r="G5108" s="34">
        <v>7527</v>
      </c>
      <c r="H5108" s="34">
        <v>7083</v>
      </c>
      <c r="I5108" s="34">
        <v>8</v>
      </c>
      <c r="J5108" s="197"/>
      <c r="K5108" s="182"/>
      <c r="L5108" s="182"/>
      <c r="M5108" s="182"/>
      <c r="N5108" s="182"/>
    </row>
    <row r="5109" spans="1:14" ht="15.75" customHeight="1" x14ac:dyDescent="0.3">
      <c r="A5109" s="34">
        <v>5182</v>
      </c>
      <c r="B5109" s="34">
        <v>242</v>
      </c>
      <c r="C5109" s="34" t="s">
        <v>665</v>
      </c>
      <c r="D5109" s="34">
        <v>18</v>
      </c>
      <c r="E5109" s="179">
        <v>43626</v>
      </c>
      <c r="F5109" s="34">
        <v>5268</v>
      </c>
      <c r="G5109" s="34">
        <v>7805</v>
      </c>
      <c r="H5109" s="34">
        <v>7335</v>
      </c>
      <c r="I5109" s="34"/>
      <c r="J5109" s="197"/>
      <c r="K5109" s="182"/>
      <c r="L5109" s="182"/>
      <c r="M5109" s="182"/>
      <c r="N5109" s="182"/>
    </row>
    <row r="5110" spans="1:14" ht="15.75" customHeight="1" x14ac:dyDescent="0.3">
      <c r="A5110" s="34">
        <v>5183</v>
      </c>
      <c r="B5110" s="34">
        <v>243</v>
      </c>
      <c r="C5110" s="34" t="s">
        <v>670</v>
      </c>
      <c r="D5110" s="34">
        <v>18</v>
      </c>
      <c r="E5110" s="179">
        <v>43626</v>
      </c>
      <c r="F5110" s="34">
        <v>5234</v>
      </c>
      <c r="G5110" s="34">
        <v>7401</v>
      </c>
      <c r="H5110" s="34">
        <v>6944</v>
      </c>
      <c r="I5110" s="34">
        <v>8</v>
      </c>
      <c r="J5110" s="197"/>
      <c r="K5110" s="182"/>
      <c r="L5110" s="182"/>
      <c r="M5110" s="182"/>
      <c r="N5110" s="182"/>
    </row>
    <row r="5111" spans="1:14" ht="15.75" customHeight="1" x14ac:dyDescent="0.3">
      <c r="A5111" s="34">
        <v>5184</v>
      </c>
      <c r="B5111" s="34">
        <v>244</v>
      </c>
      <c r="C5111" s="34" t="s">
        <v>670</v>
      </c>
      <c r="D5111" s="34">
        <v>18</v>
      </c>
      <c r="E5111" s="179">
        <v>43626</v>
      </c>
      <c r="F5111" s="34">
        <v>5243</v>
      </c>
      <c r="G5111" s="34">
        <v>7311</v>
      </c>
      <c r="H5111" s="34">
        <v>6883</v>
      </c>
      <c r="I5111" s="34"/>
      <c r="J5111" s="197"/>
      <c r="K5111" s="182"/>
      <c r="L5111" s="182"/>
      <c r="M5111" s="182"/>
      <c r="N5111" s="182"/>
    </row>
    <row r="5112" spans="1:14" ht="15.75" customHeight="1" x14ac:dyDescent="0.3">
      <c r="A5112" s="34">
        <v>5185</v>
      </c>
      <c r="B5112" s="34">
        <v>245</v>
      </c>
      <c r="C5112" s="34" t="s">
        <v>673</v>
      </c>
      <c r="D5112" s="34">
        <v>18</v>
      </c>
      <c r="E5112" s="179">
        <v>43626</v>
      </c>
      <c r="F5112" s="34">
        <v>5235</v>
      </c>
      <c r="G5112" s="34">
        <v>7170</v>
      </c>
      <c r="H5112" s="34">
        <v>6803</v>
      </c>
      <c r="I5112" s="34">
        <v>6</v>
      </c>
      <c r="J5112" s="197"/>
      <c r="K5112" s="182"/>
      <c r="L5112" s="182"/>
      <c r="M5112" s="182"/>
      <c r="N5112" s="182"/>
    </row>
    <row r="5113" spans="1:14" ht="15.75" customHeight="1" x14ac:dyDescent="0.3">
      <c r="A5113" s="34">
        <v>5186</v>
      </c>
      <c r="B5113" s="34">
        <v>246</v>
      </c>
      <c r="C5113" s="34" t="s">
        <v>673</v>
      </c>
      <c r="D5113" s="34">
        <v>18</v>
      </c>
      <c r="E5113" s="179">
        <v>43626</v>
      </c>
      <c r="F5113" s="34">
        <v>5309</v>
      </c>
      <c r="G5113" s="34">
        <v>7296</v>
      </c>
      <c r="H5113" s="34">
        <v>6933</v>
      </c>
      <c r="I5113" s="34"/>
      <c r="J5113" s="197"/>
      <c r="K5113" s="182"/>
      <c r="L5113" s="182"/>
      <c r="M5113" s="182"/>
      <c r="N5113" s="182"/>
    </row>
    <row r="5114" spans="1:14" ht="15.75" customHeight="1" x14ac:dyDescent="0.3">
      <c r="A5114" s="34">
        <v>5187</v>
      </c>
      <c r="B5114" s="34">
        <v>247</v>
      </c>
      <c r="C5114" s="34" t="s">
        <v>674</v>
      </c>
      <c r="D5114" s="34">
        <v>18</v>
      </c>
      <c r="E5114" s="179">
        <v>43626</v>
      </c>
      <c r="F5114" s="34">
        <v>5282</v>
      </c>
      <c r="G5114" s="34">
        <v>8169</v>
      </c>
      <c r="H5114" s="34">
        <v>7350</v>
      </c>
      <c r="I5114" s="34">
        <v>9</v>
      </c>
      <c r="J5114" s="197"/>
      <c r="K5114" s="182"/>
      <c r="L5114" s="182"/>
      <c r="M5114" s="182"/>
      <c r="N5114" s="182"/>
    </row>
    <row r="5115" spans="1:14" ht="15.75" customHeight="1" x14ac:dyDescent="0.3">
      <c r="A5115" s="34">
        <v>5188</v>
      </c>
      <c r="B5115" s="34">
        <v>248</v>
      </c>
      <c r="C5115" s="34" t="s">
        <v>674</v>
      </c>
      <c r="D5115" s="34">
        <v>18</v>
      </c>
      <c r="E5115" s="179">
        <v>43626</v>
      </c>
      <c r="F5115" s="34">
        <v>5224</v>
      </c>
      <c r="G5115" s="34">
        <v>7855</v>
      </c>
      <c r="H5115" s="34">
        <v>7085</v>
      </c>
      <c r="I5115" s="34"/>
      <c r="J5115" s="197"/>
      <c r="K5115" s="182"/>
      <c r="L5115" s="182"/>
      <c r="M5115" s="182"/>
      <c r="N5115" s="182"/>
    </row>
    <row r="5116" spans="1:14" ht="15.75" customHeight="1" x14ac:dyDescent="0.3">
      <c r="A5116" s="34">
        <v>5189</v>
      </c>
      <c r="B5116" s="34">
        <v>249</v>
      </c>
      <c r="C5116" s="34" t="s">
        <v>676</v>
      </c>
      <c r="D5116" s="34">
        <v>18</v>
      </c>
      <c r="E5116" s="179">
        <v>43626</v>
      </c>
      <c r="F5116" s="34">
        <v>5178</v>
      </c>
      <c r="G5116" s="34">
        <v>8012</v>
      </c>
      <c r="H5116" s="34">
        <v>7326</v>
      </c>
      <c r="I5116" s="34">
        <v>8</v>
      </c>
      <c r="J5116" s="197"/>
      <c r="K5116" s="182"/>
      <c r="L5116" s="182"/>
      <c r="M5116" s="182"/>
      <c r="N5116" s="182"/>
    </row>
    <row r="5117" spans="1:14" ht="15.75" customHeight="1" x14ac:dyDescent="0.3">
      <c r="A5117" s="34">
        <v>5190</v>
      </c>
      <c r="B5117" s="34">
        <v>250</v>
      </c>
      <c r="C5117" s="34" t="s">
        <v>676</v>
      </c>
      <c r="D5117" s="34">
        <v>18</v>
      </c>
      <c r="E5117" s="179">
        <v>43626</v>
      </c>
      <c r="F5117" s="34">
        <v>5274</v>
      </c>
      <c r="G5117" s="34">
        <v>7816</v>
      </c>
      <c r="H5117" s="34">
        <v>7218</v>
      </c>
      <c r="I5117" s="34"/>
      <c r="J5117" s="197"/>
      <c r="K5117" s="182"/>
      <c r="L5117" s="182"/>
      <c r="M5117" s="182"/>
      <c r="N5117" s="182"/>
    </row>
    <row r="5118" spans="1:14" ht="15.75" customHeight="1" x14ac:dyDescent="0.3">
      <c r="A5118" s="34">
        <v>5191</v>
      </c>
      <c r="B5118" s="34">
        <v>251</v>
      </c>
      <c r="C5118" s="34" t="s">
        <v>677</v>
      </c>
      <c r="D5118" s="34">
        <v>18</v>
      </c>
      <c r="E5118" s="179">
        <v>43626</v>
      </c>
      <c r="F5118" s="34">
        <v>5258</v>
      </c>
      <c r="G5118" s="34">
        <v>8079</v>
      </c>
      <c r="H5118" s="34">
        <v>7476</v>
      </c>
      <c r="I5118" s="34">
        <v>7</v>
      </c>
      <c r="J5118" s="197"/>
      <c r="K5118" s="182"/>
      <c r="L5118" s="182"/>
      <c r="M5118" s="182"/>
      <c r="N5118" s="182"/>
    </row>
    <row r="5119" spans="1:14" ht="15.75" customHeight="1" x14ac:dyDescent="0.3">
      <c r="A5119" s="34">
        <v>5192</v>
      </c>
      <c r="B5119" s="34">
        <v>252</v>
      </c>
      <c r="C5119" s="34" t="s">
        <v>677</v>
      </c>
      <c r="D5119" s="34">
        <v>18</v>
      </c>
      <c r="E5119" s="179">
        <v>43626</v>
      </c>
      <c r="F5119" s="34">
        <v>5296</v>
      </c>
      <c r="G5119" s="34">
        <v>8334</v>
      </c>
      <c r="H5119" s="34">
        <v>7685</v>
      </c>
      <c r="I5119" s="34"/>
      <c r="J5119" s="197"/>
      <c r="K5119" s="182"/>
      <c r="L5119" s="182"/>
      <c r="M5119" s="182"/>
      <c r="N5119" s="182"/>
    </row>
    <row r="5120" spans="1:14" ht="15.75" customHeight="1" x14ac:dyDescent="0.3">
      <c r="A5120" s="34">
        <v>5193</v>
      </c>
      <c r="B5120" s="34">
        <v>253</v>
      </c>
      <c r="C5120" s="34" t="s">
        <v>678</v>
      </c>
      <c r="D5120" s="34">
        <v>18</v>
      </c>
      <c r="E5120" s="179">
        <v>43626</v>
      </c>
      <c r="F5120" s="34">
        <v>5257</v>
      </c>
      <c r="G5120" s="34">
        <v>7324</v>
      </c>
      <c r="H5120" s="34">
        <v>6973</v>
      </c>
      <c r="I5120" s="34">
        <v>6</v>
      </c>
      <c r="J5120" s="197"/>
      <c r="K5120" s="182"/>
      <c r="L5120" s="182"/>
      <c r="M5120" s="182"/>
      <c r="N5120" s="182"/>
    </row>
    <row r="5121" spans="1:14" ht="15.75" customHeight="1" x14ac:dyDescent="0.3">
      <c r="A5121" s="34">
        <v>5194</v>
      </c>
      <c r="B5121" s="34">
        <v>254</v>
      </c>
      <c r="C5121" s="34" t="s">
        <v>678</v>
      </c>
      <c r="D5121" s="34">
        <v>18</v>
      </c>
      <c r="E5121" s="179">
        <v>43626</v>
      </c>
      <c r="F5121" s="34">
        <v>5257</v>
      </c>
      <c r="G5121" s="34">
        <v>7274</v>
      </c>
      <c r="H5121" s="34">
        <v>6938</v>
      </c>
      <c r="I5121" s="34"/>
      <c r="J5121" s="197"/>
      <c r="K5121" s="182"/>
      <c r="L5121" s="182"/>
      <c r="M5121" s="182"/>
      <c r="N5121" s="182"/>
    </row>
    <row r="5122" spans="1:14" ht="15.75" customHeight="1" x14ac:dyDescent="0.3">
      <c r="A5122" s="34">
        <v>5195</v>
      </c>
      <c r="B5122" s="34">
        <v>255</v>
      </c>
      <c r="C5122" s="34" t="s">
        <v>679</v>
      </c>
      <c r="D5122" s="34">
        <v>18</v>
      </c>
      <c r="E5122" s="179">
        <v>43626</v>
      </c>
      <c r="F5122" s="34">
        <v>5260</v>
      </c>
      <c r="G5122" s="34">
        <v>8298</v>
      </c>
      <c r="H5122" s="34">
        <v>7699</v>
      </c>
      <c r="I5122" s="34">
        <v>6</v>
      </c>
      <c r="J5122" s="197"/>
      <c r="K5122" s="182"/>
      <c r="L5122" s="182"/>
      <c r="M5122" s="182"/>
      <c r="N5122" s="182"/>
    </row>
    <row r="5123" spans="1:14" ht="15.75" customHeight="1" x14ac:dyDescent="0.3">
      <c r="A5123" s="34">
        <v>5196</v>
      </c>
      <c r="B5123" s="34">
        <v>256</v>
      </c>
      <c r="C5123" s="34" t="s">
        <v>679</v>
      </c>
      <c r="D5123" s="34">
        <v>18</v>
      </c>
      <c r="E5123" s="179">
        <v>43626</v>
      </c>
      <c r="F5123" s="34">
        <v>5193</v>
      </c>
      <c r="G5123" s="34">
        <v>8180</v>
      </c>
      <c r="H5123" s="34">
        <v>7599</v>
      </c>
      <c r="I5123" s="34"/>
      <c r="J5123" s="197"/>
      <c r="K5123" s="182"/>
      <c r="L5123" s="182"/>
      <c r="M5123" s="182"/>
      <c r="N5123" s="182"/>
    </row>
    <row r="5124" spans="1:14" ht="15.75" customHeight="1" x14ac:dyDescent="0.3">
      <c r="A5124" s="34">
        <v>5197</v>
      </c>
      <c r="B5124" s="34">
        <v>257</v>
      </c>
      <c r="C5124" s="34" t="s">
        <v>680</v>
      </c>
      <c r="D5124" s="34">
        <v>18</v>
      </c>
      <c r="E5124" s="179">
        <v>43626</v>
      </c>
      <c r="F5124" s="34">
        <v>5226</v>
      </c>
      <c r="G5124" s="34">
        <v>6653</v>
      </c>
      <c r="H5124" s="34">
        <v>6403</v>
      </c>
      <c r="I5124" s="34">
        <v>5</v>
      </c>
      <c r="J5124" s="197"/>
      <c r="K5124" s="182"/>
      <c r="L5124" s="182"/>
      <c r="M5124" s="182"/>
      <c r="N5124" s="182"/>
    </row>
    <row r="5125" spans="1:14" ht="15.75" customHeight="1" x14ac:dyDescent="0.3">
      <c r="A5125" s="34">
        <v>5198</v>
      </c>
      <c r="B5125" s="34">
        <v>258</v>
      </c>
      <c r="C5125" s="34" t="s">
        <v>680</v>
      </c>
      <c r="D5125" s="34">
        <v>18</v>
      </c>
      <c r="E5125" s="179">
        <v>43626</v>
      </c>
      <c r="F5125" s="34">
        <v>5266</v>
      </c>
      <c r="G5125" s="34">
        <v>6657</v>
      </c>
      <c r="H5125" s="34">
        <v>6416</v>
      </c>
      <c r="I5125" s="34"/>
      <c r="J5125" s="197"/>
      <c r="K5125" s="182"/>
      <c r="L5125" s="182"/>
      <c r="M5125" s="182"/>
      <c r="N5125" s="182"/>
    </row>
    <row r="5126" spans="1:14" ht="15.75" customHeight="1" x14ac:dyDescent="0.3">
      <c r="A5126" s="34">
        <v>5199</v>
      </c>
      <c r="B5126" s="34">
        <v>259</v>
      </c>
      <c r="C5126" s="34" t="s">
        <v>681</v>
      </c>
      <c r="D5126" s="34">
        <v>18</v>
      </c>
      <c r="E5126" s="179">
        <v>43626</v>
      </c>
      <c r="F5126" s="34">
        <v>5198</v>
      </c>
      <c r="G5126" s="34">
        <v>8199</v>
      </c>
      <c r="H5126" s="34">
        <v>7505</v>
      </c>
      <c r="I5126" s="34">
        <v>11</v>
      </c>
      <c r="J5126" s="197"/>
      <c r="K5126" s="182"/>
      <c r="L5126" s="182"/>
      <c r="M5126" s="182"/>
      <c r="N5126" s="182"/>
    </row>
    <row r="5127" spans="1:14" ht="15.75" customHeight="1" x14ac:dyDescent="0.3">
      <c r="A5127" s="34">
        <v>5200</v>
      </c>
      <c r="B5127" s="34">
        <v>260</v>
      </c>
      <c r="C5127" s="34" t="s">
        <v>681</v>
      </c>
      <c r="D5127" s="34">
        <v>18</v>
      </c>
      <c r="E5127" s="179">
        <v>43626</v>
      </c>
      <c r="F5127" s="34">
        <v>5247</v>
      </c>
      <c r="G5127" s="34">
        <v>8372</v>
      </c>
      <c r="H5127" s="34">
        <v>7661</v>
      </c>
      <c r="I5127" s="34"/>
      <c r="J5127" s="197"/>
      <c r="K5127" s="182"/>
      <c r="L5127" s="182"/>
      <c r="M5127" s="182"/>
      <c r="N5127" s="182"/>
    </row>
    <row r="5128" spans="1:14" ht="15.75" customHeight="1" x14ac:dyDescent="0.3">
      <c r="A5128" s="34">
        <v>5201</v>
      </c>
      <c r="B5128" s="34">
        <v>261</v>
      </c>
      <c r="C5128" s="34" t="s">
        <v>682</v>
      </c>
      <c r="D5128" s="34">
        <v>18</v>
      </c>
      <c r="E5128" s="179">
        <v>43626</v>
      </c>
      <c r="F5128" s="34">
        <v>5229</v>
      </c>
      <c r="G5128" s="34">
        <v>7785</v>
      </c>
      <c r="H5128" s="34">
        <v>7239</v>
      </c>
      <c r="I5128" s="34">
        <v>7</v>
      </c>
      <c r="J5128" s="197"/>
      <c r="K5128" s="182"/>
      <c r="L5128" s="182"/>
      <c r="M5128" s="182"/>
      <c r="N5128" s="182"/>
    </row>
    <row r="5129" spans="1:14" ht="15.75" customHeight="1" x14ac:dyDescent="0.3">
      <c r="A5129" s="34">
        <v>5202</v>
      </c>
      <c r="B5129" s="34">
        <v>262</v>
      </c>
      <c r="C5129" s="34" t="s">
        <v>682</v>
      </c>
      <c r="D5129" s="34">
        <v>18</v>
      </c>
      <c r="E5129" s="179">
        <v>43626</v>
      </c>
      <c r="F5129" s="34">
        <v>5194</v>
      </c>
      <c r="G5129" s="34">
        <v>7608</v>
      </c>
      <c r="H5129" s="34">
        <v>7086</v>
      </c>
      <c r="I5129" s="34"/>
      <c r="J5129" s="197"/>
      <c r="K5129" s="182"/>
      <c r="L5129" s="182"/>
      <c r="M5129" s="182"/>
      <c r="N5129" s="182"/>
    </row>
    <row r="5130" spans="1:14" ht="15.75" customHeight="1" x14ac:dyDescent="0.3">
      <c r="A5130" s="34">
        <v>5203</v>
      </c>
      <c r="B5130" s="34">
        <v>263</v>
      </c>
      <c r="C5130" s="34" t="s">
        <v>685</v>
      </c>
      <c r="D5130" s="34">
        <v>18</v>
      </c>
      <c r="E5130" s="179">
        <v>43626</v>
      </c>
      <c r="F5130" s="34">
        <v>5258</v>
      </c>
      <c r="G5130" s="34">
        <v>8174</v>
      </c>
      <c r="H5130" s="34">
        <v>7674</v>
      </c>
      <c r="I5130" s="34">
        <v>6</v>
      </c>
      <c r="J5130" s="197"/>
      <c r="K5130" s="182"/>
      <c r="L5130" s="182"/>
      <c r="M5130" s="182"/>
      <c r="N5130" s="182"/>
    </row>
    <row r="5131" spans="1:14" ht="15.75" customHeight="1" x14ac:dyDescent="0.3">
      <c r="A5131" s="34">
        <v>5204</v>
      </c>
      <c r="B5131" s="34">
        <v>264</v>
      </c>
      <c r="C5131" s="34" t="s">
        <v>685</v>
      </c>
      <c r="D5131" s="34">
        <v>18</v>
      </c>
      <c r="E5131" s="179">
        <v>43626</v>
      </c>
      <c r="F5131" s="34">
        <v>5312</v>
      </c>
      <c r="G5131" s="34">
        <v>8137</v>
      </c>
      <c r="H5131" s="34">
        <v>7664</v>
      </c>
      <c r="I5131" s="34"/>
      <c r="J5131" s="197"/>
      <c r="K5131" s="182"/>
      <c r="L5131" s="182"/>
      <c r="M5131" s="182"/>
      <c r="N5131" s="182"/>
    </row>
    <row r="5132" spans="1:14" ht="15.75" customHeight="1" x14ac:dyDescent="0.3">
      <c r="A5132" s="34">
        <v>5205</v>
      </c>
      <c r="B5132" s="34">
        <v>265</v>
      </c>
      <c r="C5132" s="34" t="s">
        <v>686</v>
      </c>
      <c r="D5132" s="34">
        <v>18</v>
      </c>
      <c r="E5132" s="179">
        <v>43626</v>
      </c>
      <c r="F5132" s="34">
        <v>5235</v>
      </c>
      <c r="G5132" s="34">
        <v>7413</v>
      </c>
      <c r="H5132" s="34">
        <v>7050</v>
      </c>
      <c r="I5132" s="34">
        <v>6</v>
      </c>
      <c r="J5132" s="197"/>
      <c r="K5132" s="182"/>
      <c r="L5132" s="182"/>
      <c r="M5132" s="182"/>
      <c r="N5132" s="182"/>
    </row>
    <row r="5133" spans="1:14" ht="15.75" customHeight="1" x14ac:dyDescent="0.3">
      <c r="A5133" s="34">
        <v>5206</v>
      </c>
      <c r="B5133" s="34">
        <v>266</v>
      </c>
      <c r="C5133" s="34" t="s">
        <v>686</v>
      </c>
      <c r="D5133" s="34">
        <v>18</v>
      </c>
      <c r="E5133" s="179">
        <v>43626</v>
      </c>
      <c r="F5133" s="34">
        <v>5209</v>
      </c>
      <c r="G5133" s="34">
        <v>7418</v>
      </c>
      <c r="H5133" s="34">
        <v>7052</v>
      </c>
      <c r="I5133" s="34"/>
      <c r="J5133" s="197"/>
      <c r="K5133" s="182"/>
      <c r="L5133" s="182"/>
      <c r="M5133" s="182"/>
      <c r="N5133" s="182"/>
    </row>
    <row r="5134" spans="1:14" ht="15.75" customHeight="1" x14ac:dyDescent="0.3">
      <c r="A5134" s="34">
        <v>5207</v>
      </c>
      <c r="B5134" s="34">
        <v>267</v>
      </c>
      <c r="C5134" s="34" t="s">
        <v>687</v>
      </c>
      <c r="D5134" s="34">
        <v>18</v>
      </c>
      <c r="E5134" s="179">
        <v>43626</v>
      </c>
      <c r="F5134" s="34">
        <v>5263</v>
      </c>
      <c r="G5134" s="34">
        <v>8578</v>
      </c>
      <c r="H5134" s="34">
        <v>7817</v>
      </c>
      <c r="I5134" s="34">
        <v>8</v>
      </c>
      <c r="J5134" s="197"/>
      <c r="K5134" s="182"/>
      <c r="L5134" s="182"/>
      <c r="M5134" s="182"/>
      <c r="N5134" s="182"/>
    </row>
    <row r="5135" spans="1:14" ht="15.75" customHeight="1" x14ac:dyDescent="0.3">
      <c r="A5135" s="34">
        <v>5208</v>
      </c>
      <c r="B5135" s="34">
        <v>268</v>
      </c>
      <c r="C5135" s="34" t="s">
        <v>687</v>
      </c>
      <c r="D5135" s="34">
        <v>18</v>
      </c>
      <c r="E5135" s="179">
        <v>43626</v>
      </c>
      <c r="F5135" s="34">
        <v>5219</v>
      </c>
      <c r="G5135" s="34">
        <v>8390</v>
      </c>
      <c r="H5135" s="34">
        <v>7648</v>
      </c>
      <c r="I5135" s="34"/>
      <c r="J5135" s="197"/>
      <c r="K5135" s="182"/>
      <c r="L5135" s="182"/>
      <c r="M5135" s="182"/>
      <c r="N5135" s="182"/>
    </row>
    <row r="5136" spans="1:14" ht="15.75" customHeight="1" x14ac:dyDescent="0.3">
      <c r="A5136" s="34">
        <v>5209</v>
      </c>
      <c r="B5136" s="34">
        <v>269</v>
      </c>
      <c r="C5136" s="34" t="s">
        <v>688</v>
      </c>
      <c r="D5136" s="34">
        <v>18</v>
      </c>
      <c r="E5136" s="179">
        <v>43626</v>
      </c>
      <c r="F5136" s="34">
        <v>5241</v>
      </c>
      <c r="G5136" s="34">
        <v>8915</v>
      </c>
      <c r="H5136" s="34">
        <v>8043</v>
      </c>
      <c r="I5136" s="34">
        <v>8</v>
      </c>
      <c r="J5136" s="197"/>
      <c r="K5136" s="182"/>
      <c r="L5136" s="182"/>
      <c r="M5136" s="182"/>
      <c r="N5136" s="182"/>
    </row>
    <row r="5137" spans="1:14" ht="15.75" customHeight="1" x14ac:dyDescent="0.3">
      <c r="A5137" s="34">
        <v>5210</v>
      </c>
      <c r="B5137" s="34">
        <v>270</v>
      </c>
      <c r="C5137" s="34" t="s">
        <v>688</v>
      </c>
      <c r="D5137" s="34">
        <v>18</v>
      </c>
      <c r="E5137" s="179">
        <v>43626</v>
      </c>
      <c r="F5137" s="34">
        <v>5254</v>
      </c>
      <c r="G5137" s="34">
        <v>8805</v>
      </c>
      <c r="H5137" s="34">
        <v>7961</v>
      </c>
      <c r="I5137" s="34"/>
      <c r="J5137" s="197"/>
      <c r="K5137" s="182"/>
      <c r="L5137" s="182"/>
      <c r="M5137" s="182"/>
      <c r="N5137" s="182"/>
    </row>
    <row r="5138" spans="1:14" ht="15.75" customHeight="1" x14ac:dyDescent="0.3">
      <c r="A5138" s="34">
        <v>5211</v>
      </c>
      <c r="B5138" s="34">
        <v>271</v>
      </c>
      <c r="C5138" s="34" t="s">
        <v>689</v>
      </c>
      <c r="D5138" s="34">
        <v>18</v>
      </c>
      <c r="E5138" s="179">
        <v>43626</v>
      </c>
      <c r="F5138" s="34">
        <v>5224</v>
      </c>
      <c r="G5138" s="34">
        <v>7142</v>
      </c>
      <c r="H5138" s="34">
        <v>6771</v>
      </c>
      <c r="I5138" s="34">
        <v>6</v>
      </c>
      <c r="J5138" s="197"/>
      <c r="K5138" s="182"/>
      <c r="L5138" s="182"/>
      <c r="M5138" s="182"/>
      <c r="N5138" s="182"/>
    </row>
    <row r="5139" spans="1:14" ht="15.75" customHeight="1" x14ac:dyDescent="0.3">
      <c r="A5139" s="34">
        <v>5212</v>
      </c>
      <c r="B5139" s="34">
        <v>272</v>
      </c>
      <c r="C5139" s="34" t="s">
        <v>689</v>
      </c>
      <c r="D5139" s="34">
        <v>18</v>
      </c>
      <c r="E5139" s="179">
        <v>43626</v>
      </c>
      <c r="F5139" s="34">
        <v>5257</v>
      </c>
      <c r="G5139" s="34">
        <v>6901</v>
      </c>
      <c r="H5139" s="34">
        <v>6585</v>
      </c>
      <c r="I5139" s="34"/>
      <c r="J5139" s="197"/>
      <c r="K5139" s="182"/>
      <c r="L5139" s="182"/>
      <c r="M5139" s="182"/>
      <c r="N5139" s="182"/>
    </row>
    <row r="5140" spans="1:14" ht="15.75" customHeight="1" x14ac:dyDescent="0.3">
      <c r="A5140" s="34">
        <v>5213</v>
      </c>
      <c r="B5140" s="34">
        <v>273</v>
      </c>
      <c r="C5140" s="34" t="s">
        <v>691</v>
      </c>
      <c r="D5140" s="34">
        <v>18</v>
      </c>
      <c r="E5140" s="179">
        <v>43626</v>
      </c>
      <c r="F5140" s="34">
        <v>5242</v>
      </c>
      <c r="G5140" s="34">
        <v>8564</v>
      </c>
      <c r="H5140" s="34">
        <v>7959</v>
      </c>
      <c r="I5140" s="34">
        <v>6</v>
      </c>
      <c r="J5140" s="197"/>
      <c r="K5140" s="182"/>
      <c r="L5140" s="182"/>
      <c r="M5140" s="182"/>
      <c r="N5140" s="182"/>
    </row>
    <row r="5141" spans="1:14" ht="15.75" customHeight="1" x14ac:dyDescent="0.3">
      <c r="A5141" s="34">
        <v>5214</v>
      </c>
      <c r="B5141" s="34">
        <v>274</v>
      </c>
      <c r="C5141" s="34" t="s">
        <v>691</v>
      </c>
      <c r="D5141" s="34">
        <v>18</v>
      </c>
      <c r="E5141" s="179">
        <v>43626</v>
      </c>
      <c r="F5141" s="34">
        <v>5233</v>
      </c>
      <c r="G5141" s="34">
        <v>8650</v>
      </c>
      <c r="H5141" s="34">
        <v>8030</v>
      </c>
      <c r="I5141" s="34"/>
      <c r="J5141" s="197"/>
      <c r="K5141" s="182"/>
      <c r="L5141" s="182"/>
      <c r="M5141" s="182"/>
      <c r="N5141" s="182"/>
    </row>
    <row r="5142" spans="1:14" ht="15.75" customHeight="1" x14ac:dyDescent="0.3">
      <c r="A5142" s="34">
        <v>5215</v>
      </c>
      <c r="B5142" s="34">
        <v>275</v>
      </c>
      <c r="C5142" s="34" t="s">
        <v>692</v>
      </c>
      <c r="D5142" s="34">
        <v>18</v>
      </c>
      <c r="E5142" s="179">
        <v>43626</v>
      </c>
      <c r="F5142" s="34">
        <v>5274</v>
      </c>
      <c r="G5142" s="34">
        <v>7396</v>
      </c>
      <c r="H5142" s="34">
        <v>7022</v>
      </c>
      <c r="I5142" s="34">
        <v>7</v>
      </c>
      <c r="J5142" s="197"/>
      <c r="K5142" s="182"/>
      <c r="L5142" s="182"/>
      <c r="M5142" s="182"/>
      <c r="N5142" s="182"/>
    </row>
    <row r="5143" spans="1:14" ht="15.75" customHeight="1" x14ac:dyDescent="0.3">
      <c r="A5143" s="34">
        <v>5216</v>
      </c>
      <c r="B5143" s="34">
        <v>276</v>
      </c>
      <c r="C5143" s="34" t="s">
        <v>692</v>
      </c>
      <c r="D5143" s="34">
        <v>18</v>
      </c>
      <c r="E5143" s="179">
        <v>43626</v>
      </c>
      <c r="F5143" s="34">
        <v>5217</v>
      </c>
      <c r="G5143" s="34">
        <v>7494</v>
      </c>
      <c r="H5143" s="34">
        <v>7093</v>
      </c>
      <c r="I5143" s="34"/>
      <c r="J5143" s="197"/>
      <c r="K5143" s="182"/>
      <c r="L5143" s="182"/>
      <c r="M5143" s="182"/>
      <c r="N5143" s="182"/>
    </row>
    <row r="5144" spans="1:14" ht="15.75" customHeight="1" x14ac:dyDescent="0.3">
      <c r="A5144" s="34">
        <v>5217</v>
      </c>
      <c r="B5144" s="34">
        <v>277</v>
      </c>
      <c r="C5144" s="34" t="s">
        <v>693</v>
      </c>
      <c r="D5144" s="34">
        <v>18</v>
      </c>
      <c r="E5144" s="179">
        <v>43626</v>
      </c>
      <c r="F5144" s="34">
        <v>5252</v>
      </c>
      <c r="G5144" s="34">
        <v>8727</v>
      </c>
      <c r="H5144" s="34">
        <v>8101</v>
      </c>
      <c r="I5144" s="34">
        <v>7</v>
      </c>
      <c r="J5144" s="197"/>
      <c r="K5144" s="182"/>
      <c r="L5144" s="182"/>
      <c r="M5144" s="182"/>
      <c r="N5144" s="182"/>
    </row>
    <row r="5145" spans="1:14" ht="15.75" customHeight="1" x14ac:dyDescent="0.3">
      <c r="A5145" s="34">
        <v>5218</v>
      </c>
      <c r="B5145" s="34">
        <v>278</v>
      </c>
      <c r="C5145" s="34" t="s">
        <v>693</v>
      </c>
      <c r="D5145" s="34">
        <v>18</v>
      </c>
      <c r="E5145" s="179">
        <v>43626</v>
      </c>
      <c r="F5145" s="34">
        <v>5256</v>
      </c>
      <c r="G5145" s="34">
        <v>8435</v>
      </c>
      <c r="H5145" s="34">
        <v>7875</v>
      </c>
      <c r="I5145" s="34"/>
      <c r="J5145" s="197"/>
      <c r="K5145" s="182"/>
      <c r="L5145" s="182"/>
      <c r="M5145" s="182"/>
      <c r="N5145" s="182"/>
    </row>
    <row r="5146" spans="1:14" ht="15.75" customHeight="1" x14ac:dyDescent="0.3">
      <c r="A5146" s="34">
        <v>5219</v>
      </c>
      <c r="B5146" s="34">
        <v>279</v>
      </c>
      <c r="C5146" s="34" t="s">
        <v>694</v>
      </c>
      <c r="D5146" s="34">
        <v>18</v>
      </c>
      <c r="E5146" s="179">
        <v>43626</v>
      </c>
      <c r="F5146" s="34">
        <v>5269</v>
      </c>
      <c r="G5146" s="34">
        <v>8355</v>
      </c>
      <c r="H5146" s="34">
        <v>7747</v>
      </c>
      <c r="I5146" s="34">
        <v>8</v>
      </c>
      <c r="J5146" s="197"/>
      <c r="K5146" s="182"/>
      <c r="L5146" s="182"/>
      <c r="M5146" s="182"/>
      <c r="N5146" s="182"/>
    </row>
    <row r="5147" spans="1:14" ht="15.75" customHeight="1" x14ac:dyDescent="0.3">
      <c r="A5147" s="34">
        <v>5220</v>
      </c>
      <c r="B5147" s="34">
        <v>280</v>
      </c>
      <c r="C5147" s="34" t="s">
        <v>694</v>
      </c>
      <c r="D5147" s="34">
        <v>18</v>
      </c>
      <c r="E5147" s="179">
        <v>43626</v>
      </c>
      <c r="F5147" s="34">
        <v>5260</v>
      </c>
      <c r="G5147" s="34">
        <v>8606</v>
      </c>
      <c r="H5147" s="34">
        <v>7907</v>
      </c>
      <c r="I5147" s="34"/>
      <c r="J5147" s="197"/>
      <c r="K5147" s="182"/>
      <c r="L5147" s="182"/>
      <c r="M5147" s="182"/>
      <c r="N5147" s="182"/>
    </row>
    <row r="5148" spans="1:14" ht="15.75" customHeight="1" x14ac:dyDescent="0.3">
      <c r="A5148" s="34">
        <v>5221</v>
      </c>
      <c r="B5148" s="34">
        <v>281</v>
      </c>
      <c r="C5148" s="34" t="s">
        <v>696</v>
      </c>
      <c r="D5148" s="34">
        <v>18</v>
      </c>
      <c r="E5148" s="179">
        <v>43626</v>
      </c>
      <c r="F5148" s="34">
        <v>5275</v>
      </c>
      <c r="G5148" s="34">
        <v>8572</v>
      </c>
      <c r="H5148" s="34">
        <v>7914</v>
      </c>
      <c r="I5148" s="34">
        <v>9</v>
      </c>
      <c r="J5148" s="197"/>
      <c r="K5148" s="182"/>
      <c r="L5148" s="182"/>
      <c r="M5148" s="182"/>
      <c r="N5148" s="182"/>
    </row>
    <row r="5149" spans="1:14" ht="15.75" customHeight="1" x14ac:dyDescent="0.3">
      <c r="A5149" s="34">
        <v>5222</v>
      </c>
      <c r="B5149" s="34">
        <v>282</v>
      </c>
      <c r="C5149" s="34" t="s">
        <v>696</v>
      </c>
      <c r="D5149" s="34">
        <v>18</v>
      </c>
      <c r="E5149" s="179">
        <v>43626</v>
      </c>
      <c r="F5149" s="34">
        <v>5225</v>
      </c>
      <c r="G5149" s="34">
        <v>8682</v>
      </c>
      <c r="H5149" s="34">
        <v>7997</v>
      </c>
      <c r="I5149" s="34"/>
      <c r="J5149" s="197"/>
      <c r="K5149" s="182"/>
      <c r="L5149" s="182"/>
      <c r="M5149" s="182"/>
      <c r="N5149" s="182"/>
    </row>
    <row r="5150" spans="1:14" ht="15.75" customHeight="1" x14ac:dyDescent="0.3">
      <c r="A5150" s="34">
        <v>5223</v>
      </c>
      <c r="B5150" s="34">
        <v>283</v>
      </c>
      <c r="C5150" s="34" t="s">
        <v>700</v>
      </c>
      <c r="D5150" s="34">
        <v>18</v>
      </c>
      <c r="E5150" s="179">
        <v>43626</v>
      </c>
      <c r="F5150" s="34">
        <v>5211</v>
      </c>
      <c r="G5150" s="34">
        <v>6748</v>
      </c>
      <c r="H5150" s="34">
        <v>6453</v>
      </c>
      <c r="I5150" s="34">
        <v>6</v>
      </c>
      <c r="J5150" s="197"/>
      <c r="K5150" s="182"/>
      <c r="L5150" s="182"/>
      <c r="M5150" s="182"/>
      <c r="N5150" s="182"/>
    </row>
    <row r="5151" spans="1:14" ht="15.75" customHeight="1" x14ac:dyDescent="0.3">
      <c r="A5151" s="34">
        <v>5224</v>
      </c>
      <c r="B5151" s="34">
        <v>284</v>
      </c>
      <c r="C5151" s="34" t="s">
        <v>700</v>
      </c>
      <c r="D5151" s="34">
        <v>18</v>
      </c>
      <c r="E5151" s="179">
        <v>43626</v>
      </c>
      <c r="F5151" s="34">
        <v>5269</v>
      </c>
      <c r="G5151" s="34">
        <v>6875</v>
      </c>
      <c r="H5151" s="34">
        <v>6566</v>
      </c>
      <c r="I5151" s="34"/>
      <c r="J5151" s="197"/>
      <c r="K5151" s="182"/>
      <c r="L5151" s="182"/>
      <c r="M5151" s="182"/>
      <c r="N5151" s="182"/>
    </row>
    <row r="5152" spans="1:14" ht="15.75" customHeight="1" x14ac:dyDescent="0.3">
      <c r="A5152" s="34">
        <v>5225</v>
      </c>
      <c r="B5152" s="34">
        <v>285</v>
      </c>
      <c r="C5152" s="34" t="s">
        <v>702</v>
      </c>
      <c r="D5152" s="34">
        <v>18</v>
      </c>
      <c r="E5152" s="179">
        <v>43626</v>
      </c>
      <c r="F5152" s="34">
        <v>5249</v>
      </c>
      <c r="G5152" s="34">
        <v>9122</v>
      </c>
      <c r="H5152" s="34">
        <v>8280</v>
      </c>
      <c r="I5152" s="34">
        <v>7</v>
      </c>
      <c r="J5152" s="197"/>
      <c r="K5152" s="182"/>
      <c r="L5152" s="182"/>
      <c r="M5152" s="182"/>
      <c r="N5152" s="182"/>
    </row>
    <row r="5153" spans="1:14" ht="15.75" customHeight="1" x14ac:dyDescent="0.3">
      <c r="A5153" s="34">
        <v>5226</v>
      </c>
      <c r="B5153" s="34">
        <v>286</v>
      </c>
      <c r="C5153" s="34" t="s">
        <v>702</v>
      </c>
      <c r="D5153" s="34">
        <v>18</v>
      </c>
      <c r="E5153" s="179">
        <v>43626</v>
      </c>
      <c r="F5153" s="34">
        <v>5236</v>
      </c>
      <c r="G5153" s="34">
        <v>9123</v>
      </c>
      <c r="H5153" s="34">
        <v>8257</v>
      </c>
      <c r="I5153" s="34"/>
      <c r="J5153" s="197"/>
      <c r="K5153" s="182"/>
      <c r="L5153" s="182"/>
      <c r="M5153" s="182"/>
      <c r="N5153" s="182"/>
    </row>
    <row r="5154" spans="1:14" ht="15.75" customHeight="1" x14ac:dyDescent="0.3">
      <c r="A5154" s="34">
        <v>5227</v>
      </c>
      <c r="B5154" s="34">
        <v>287</v>
      </c>
      <c r="C5154" s="34" t="s">
        <v>703</v>
      </c>
      <c r="D5154" s="34">
        <v>18</v>
      </c>
      <c r="E5154" s="179">
        <v>43626</v>
      </c>
      <c r="F5154" s="34">
        <v>5246</v>
      </c>
      <c r="G5154" s="34">
        <v>8490</v>
      </c>
      <c r="H5154" s="34">
        <v>7410</v>
      </c>
      <c r="I5154" s="34">
        <v>6</v>
      </c>
      <c r="J5154" s="197"/>
      <c r="K5154" s="182"/>
      <c r="L5154" s="182"/>
      <c r="M5154" s="182"/>
      <c r="N5154" s="182"/>
    </row>
    <row r="5155" spans="1:14" ht="15.75" customHeight="1" x14ac:dyDescent="0.3">
      <c r="A5155" s="34">
        <v>5228</v>
      </c>
      <c r="B5155" s="34">
        <v>288</v>
      </c>
      <c r="C5155" s="34" t="s">
        <v>703</v>
      </c>
      <c r="D5155" s="34">
        <v>18</v>
      </c>
      <c r="E5155" s="179">
        <v>43626</v>
      </c>
      <c r="F5155" s="34">
        <v>5225</v>
      </c>
      <c r="G5155" s="34">
        <v>8446</v>
      </c>
      <c r="H5155" s="34">
        <v>7370</v>
      </c>
      <c r="I5155" s="34"/>
      <c r="J5155" s="197"/>
      <c r="K5155" s="182"/>
      <c r="L5155" s="182"/>
      <c r="M5155" s="182"/>
      <c r="N5155" s="182"/>
    </row>
    <row r="5156" spans="1:14" ht="15.75" customHeight="1" x14ac:dyDescent="0.3">
      <c r="A5156" s="34">
        <v>5229</v>
      </c>
      <c r="B5156" s="34">
        <v>289</v>
      </c>
      <c r="C5156" s="34" t="s">
        <v>705</v>
      </c>
      <c r="D5156" s="34">
        <v>18</v>
      </c>
      <c r="E5156" s="179">
        <v>43626</v>
      </c>
      <c r="F5156" s="34">
        <v>5296</v>
      </c>
      <c r="G5156" s="34">
        <v>8294</v>
      </c>
      <c r="H5156" s="34">
        <v>7530</v>
      </c>
      <c r="I5156" s="34">
        <v>11</v>
      </c>
      <c r="J5156" s="197"/>
      <c r="K5156" s="182"/>
      <c r="L5156" s="182"/>
      <c r="M5156" s="182"/>
      <c r="N5156" s="182"/>
    </row>
    <row r="5157" spans="1:14" ht="15.75" customHeight="1" x14ac:dyDescent="0.3">
      <c r="A5157" s="34">
        <v>5230</v>
      </c>
      <c r="B5157" s="34">
        <v>290</v>
      </c>
      <c r="C5157" s="34" t="s">
        <v>705</v>
      </c>
      <c r="D5157" s="34">
        <v>18</v>
      </c>
      <c r="E5157" s="179">
        <v>43626</v>
      </c>
      <c r="F5157" s="34">
        <v>5255</v>
      </c>
      <c r="G5157" s="34">
        <v>8349</v>
      </c>
      <c r="H5157" s="34">
        <v>7541</v>
      </c>
      <c r="I5157" s="34"/>
      <c r="J5157" s="197"/>
      <c r="K5157" s="182"/>
      <c r="L5157" s="182"/>
      <c r="M5157" s="182"/>
      <c r="N5157" s="182"/>
    </row>
    <row r="5158" spans="1:14" ht="15.75" customHeight="1" x14ac:dyDescent="0.3">
      <c r="A5158" s="34">
        <v>5231</v>
      </c>
      <c r="B5158" s="34">
        <v>291</v>
      </c>
      <c r="C5158" s="34" t="s">
        <v>706</v>
      </c>
      <c r="D5158" s="34">
        <v>18</v>
      </c>
      <c r="E5158" s="179">
        <v>43626</v>
      </c>
      <c r="F5158" s="34">
        <v>5259</v>
      </c>
      <c r="G5158" s="34">
        <v>8807</v>
      </c>
      <c r="H5158" s="34">
        <v>8173</v>
      </c>
      <c r="I5158" s="34">
        <v>6</v>
      </c>
      <c r="J5158" s="197"/>
      <c r="K5158" s="182"/>
      <c r="L5158" s="182"/>
      <c r="M5158" s="182"/>
      <c r="N5158" s="182"/>
    </row>
    <row r="5159" spans="1:14" ht="15.75" customHeight="1" x14ac:dyDescent="0.3">
      <c r="A5159" s="34">
        <v>5232</v>
      </c>
      <c r="B5159" s="34">
        <v>292</v>
      </c>
      <c r="C5159" s="34" t="s">
        <v>706</v>
      </c>
      <c r="D5159" s="34">
        <v>18</v>
      </c>
      <c r="E5159" s="179">
        <v>43626</v>
      </c>
      <c r="F5159" s="34">
        <v>5243</v>
      </c>
      <c r="G5159" s="34">
        <v>9092</v>
      </c>
      <c r="H5159" s="34">
        <v>8376</v>
      </c>
      <c r="I5159" s="34"/>
      <c r="J5159" s="197"/>
      <c r="K5159" s="182"/>
      <c r="L5159" s="182"/>
      <c r="M5159" s="182"/>
      <c r="N5159" s="182"/>
    </row>
    <row r="5160" spans="1:14" ht="15.75" customHeight="1" x14ac:dyDescent="0.3">
      <c r="A5160" s="34">
        <v>5233</v>
      </c>
      <c r="B5160" s="34">
        <v>293</v>
      </c>
      <c r="C5160" s="34" t="s">
        <v>708</v>
      </c>
      <c r="D5160" s="34">
        <v>18</v>
      </c>
      <c r="E5160" s="179">
        <v>43626</v>
      </c>
      <c r="F5160" s="34">
        <v>5203</v>
      </c>
      <c r="G5160" s="34">
        <v>8780</v>
      </c>
      <c r="H5160" s="34">
        <v>8146</v>
      </c>
      <c r="I5160" s="34">
        <v>9</v>
      </c>
      <c r="J5160" s="197"/>
      <c r="K5160" s="182"/>
      <c r="L5160" s="182"/>
      <c r="M5160" s="182"/>
      <c r="N5160" s="182"/>
    </row>
    <row r="5161" spans="1:14" ht="15.75" customHeight="1" x14ac:dyDescent="0.3">
      <c r="A5161" s="34">
        <v>5234</v>
      </c>
      <c r="B5161" s="34">
        <v>294</v>
      </c>
      <c r="C5161" s="34" t="s">
        <v>708</v>
      </c>
      <c r="D5161" s="34">
        <v>18</v>
      </c>
      <c r="E5161" s="179">
        <v>43626</v>
      </c>
      <c r="F5161" s="34">
        <v>5223</v>
      </c>
      <c r="G5161" s="34">
        <v>8732</v>
      </c>
      <c r="H5161" s="34">
        <v>8112</v>
      </c>
      <c r="I5161" s="34"/>
      <c r="J5161" s="197"/>
      <c r="K5161" s="182"/>
      <c r="L5161" s="182"/>
      <c r="M5161" s="182"/>
      <c r="N5161" s="182"/>
    </row>
    <row r="5162" spans="1:14" ht="15.75" customHeight="1" x14ac:dyDescent="0.3">
      <c r="A5162" s="34">
        <v>5235</v>
      </c>
      <c r="B5162" s="34">
        <v>295</v>
      </c>
      <c r="C5162" s="34" t="s">
        <v>709</v>
      </c>
      <c r="D5162" s="34">
        <v>18</v>
      </c>
      <c r="E5162" s="179">
        <v>43626</v>
      </c>
      <c r="F5162" s="34">
        <v>5221</v>
      </c>
      <c r="G5162" s="34">
        <v>8459</v>
      </c>
      <c r="H5162" s="34">
        <v>7801</v>
      </c>
      <c r="I5162" s="34">
        <v>8</v>
      </c>
      <c r="J5162" s="197"/>
      <c r="K5162" s="182"/>
      <c r="L5162" s="182"/>
      <c r="M5162" s="182"/>
      <c r="N5162" s="182"/>
    </row>
    <row r="5163" spans="1:14" ht="15.75" customHeight="1" x14ac:dyDescent="0.3">
      <c r="A5163" s="34">
        <v>5236</v>
      </c>
      <c r="B5163" s="34">
        <v>296</v>
      </c>
      <c r="C5163" s="34" t="s">
        <v>709</v>
      </c>
      <c r="D5163" s="34">
        <v>18</v>
      </c>
      <c r="E5163" s="179">
        <v>43626</v>
      </c>
      <c r="F5163" s="34">
        <v>5271</v>
      </c>
      <c r="G5163" s="34">
        <v>8459</v>
      </c>
      <c r="H5163" s="34">
        <v>7817</v>
      </c>
      <c r="I5163" s="34"/>
      <c r="J5163" s="197"/>
      <c r="K5163" s="182"/>
      <c r="L5163" s="182"/>
      <c r="M5163" s="182"/>
      <c r="N5163" s="182"/>
    </row>
    <row r="5164" spans="1:14" ht="15.75" customHeight="1" x14ac:dyDescent="0.3">
      <c r="A5164" s="34">
        <v>5237</v>
      </c>
      <c r="B5164" s="34">
        <v>297</v>
      </c>
      <c r="C5164" s="34" t="s">
        <v>715</v>
      </c>
      <c r="D5164" s="34">
        <v>18</v>
      </c>
      <c r="E5164" s="179">
        <v>43626</v>
      </c>
      <c r="F5164" s="34">
        <v>5213</v>
      </c>
      <c r="G5164" s="34">
        <v>6336</v>
      </c>
      <c r="H5164" s="34">
        <v>6139</v>
      </c>
      <c r="I5164" s="34">
        <v>8</v>
      </c>
      <c r="J5164" s="197"/>
      <c r="K5164" s="182"/>
      <c r="L5164" s="182"/>
      <c r="M5164" s="182"/>
      <c r="N5164" s="182"/>
    </row>
    <row r="5165" spans="1:14" ht="15.75" customHeight="1" x14ac:dyDescent="0.3">
      <c r="A5165" s="34">
        <v>5238</v>
      </c>
      <c r="B5165" s="34">
        <v>298</v>
      </c>
      <c r="C5165" s="34" t="s">
        <v>715</v>
      </c>
      <c r="D5165" s="34">
        <v>18</v>
      </c>
      <c r="E5165" s="179">
        <v>43626</v>
      </c>
      <c r="F5165" s="34">
        <v>5210</v>
      </c>
      <c r="G5165" s="34">
        <v>6343</v>
      </c>
      <c r="H5165" s="34">
        <v>6143</v>
      </c>
      <c r="I5165" s="34"/>
      <c r="J5165" s="197"/>
      <c r="K5165" s="182"/>
      <c r="L5165" s="182"/>
      <c r="M5165" s="182"/>
      <c r="N5165" s="182"/>
    </row>
    <row r="5166" spans="1:14" ht="15.75" customHeight="1" x14ac:dyDescent="0.3">
      <c r="A5166" s="34">
        <v>5239</v>
      </c>
      <c r="B5166" s="34">
        <v>299</v>
      </c>
      <c r="C5166" s="34" t="s">
        <v>716</v>
      </c>
      <c r="D5166" s="34">
        <v>18</v>
      </c>
      <c r="E5166" s="179">
        <v>43626</v>
      </c>
      <c r="F5166" s="34">
        <v>5236</v>
      </c>
      <c r="G5166" s="34">
        <v>8250</v>
      </c>
      <c r="H5166" s="34">
        <v>7680</v>
      </c>
      <c r="I5166" s="34">
        <v>6</v>
      </c>
      <c r="J5166" s="197"/>
      <c r="K5166" s="182"/>
      <c r="L5166" s="182"/>
      <c r="M5166" s="182"/>
      <c r="N5166" s="182"/>
    </row>
    <row r="5167" spans="1:14" ht="15.75" customHeight="1" x14ac:dyDescent="0.3">
      <c r="A5167" s="34">
        <v>5240</v>
      </c>
      <c r="B5167" s="34">
        <v>300</v>
      </c>
      <c r="C5167" s="34" t="s">
        <v>716</v>
      </c>
      <c r="D5167" s="34">
        <v>18</v>
      </c>
      <c r="E5167" s="179">
        <v>43626</v>
      </c>
      <c r="F5167" s="34">
        <v>5223</v>
      </c>
      <c r="G5167" s="34">
        <v>7948</v>
      </c>
      <c r="H5167" s="34">
        <v>7450</v>
      </c>
      <c r="I5167" s="34"/>
      <c r="J5167" s="197"/>
      <c r="K5167" s="182"/>
      <c r="L5167" s="182"/>
      <c r="M5167" s="182"/>
      <c r="N5167" s="182"/>
    </row>
    <row r="5168" spans="1:14" ht="15.75" customHeight="1" x14ac:dyDescent="0.3">
      <c r="A5168" s="34">
        <v>5241</v>
      </c>
      <c r="B5168" s="34">
        <v>301</v>
      </c>
      <c r="C5168" s="34" t="s">
        <v>717</v>
      </c>
      <c r="D5168" s="34">
        <v>18</v>
      </c>
      <c r="E5168" s="179">
        <v>43626</v>
      </c>
      <c r="F5168" s="34">
        <v>5241</v>
      </c>
      <c r="G5168" s="34">
        <v>8800</v>
      </c>
      <c r="H5168" s="34">
        <v>8063</v>
      </c>
      <c r="I5168" s="34">
        <v>9</v>
      </c>
      <c r="J5168" s="197"/>
      <c r="K5168" s="182"/>
      <c r="L5168" s="182"/>
      <c r="M5168" s="182"/>
      <c r="N5168" s="182"/>
    </row>
    <row r="5169" spans="1:14" ht="15.75" customHeight="1" x14ac:dyDescent="0.3">
      <c r="A5169" s="34">
        <v>5242</v>
      </c>
      <c r="B5169" s="34">
        <v>302</v>
      </c>
      <c r="C5169" s="34" t="s">
        <v>717</v>
      </c>
      <c r="D5169" s="34">
        <v>18</v>
      </c>
      <c r="E5169" s="179">
        <v>43626</v>
      </c>
      <c r="F5169" s="34">
        <v>5225</v>
      </c>
      <c r="G5169" s="34">
        <v>8985</v>
      </c>
      <c r="H5169" s="34">
        <v>8211</v>
      </c>
      <c r="I5169" s="34"/>
      <c r="J5169" s="197"/>
      <c r="K5169" s="182"/>
      <c r="L5169" s="182"/>
      <c r="M5169" s="182"/>
      <c r="N5169" s="182"/>
    </row>
    <row r="5170" spans="1:14" ht="15.75" customHeight="1" x14ac:dyDescent="0.3">
      <c r="A5170" s="34">
        <v>5243</v>
      </c>
      <c r="B5170" s="34">
        <v>303</v>
      </c>
      <c r="C5170" s="34" t="s">
        <v>719</v>
      </c>
      <c r="D5170" s="34">
        <v>18</v>
      </c>
      <c r="E5170" s="179">
        <v>43626</v>
      </c>
      <c r="F5170" s="34">
        <v>5303</v>
      </c>
      <c r="G5170" s="34">
        <v>7839</v>
      </c>
      <c r="H5170" s="34">
        <v>7388</v>
      </c>
      <c r="I5170" s="34">
        <v>5</v>
      </c>
      <c r="J5170" s="197"/>
      <c r="K5170" s="182"/>
      <c r="L5170" s="182"/>
      <c r="M5170" s="182"/>
      <c r="N5170" s="182"/>
    </row>
    <row r="5171" spans="1:14" ht="15.75" customHeight="1" x14ac:dyDescent="0.3">
      <c r="A5171" s="34">
        <v>5244</v>
      </c>
      <c r="B5171" s="34">
        <v>304</v>
      </c>
      <c r="C5171" s="34" t="s">
        <v>719</v>
      </c>
      <c r="D5171" s="34">
        <v>18</v>
      </c>
      <c r="E5171" s="179">
        <v>43626</v>
      </c>
      <c r="F5171" s="34">
        <v>5212</v>
      </c>
      <c r="G5171" s="34">
        <v>7885</v>
      </c>
      <c r="H5171" s="34">
        <v>7410</v>
      </c>
      <c r="I5171" s="34"/>
      <c r="J5171" s="197"/>
      <c r="K5171" s="182"/>
      <c r="L5171" s="182"/>
      <c r="M5171" s="182"/>
      <c r="N5171" s="182"/>
    </row>
    <row r="5172" spans="1:14" ht="15.75" customHeight="1" x14ac:dyDescent="0.3">
      <c r="A5172" s="34">
        <v>5245</v>
      </c>
      <c r="B5172" s="34">
        <v>305</v>
      </c>
      <c r="C5172" s="34" t="s">
        <v>721</v>
      </c>
      <c r="D5172" s="34">
        <v>18</v>
      </c>
      <c r="E5172" s="179">
        <v>43626</v>
      </c>
      <c r="F5172" s="34">
        <v>5301</v>
      </c>
      <c r="G5172" s="34">
        <v>9302</v>
      </c>
      <c r="H5172" s="34">
        <v>8329</v>
      </c>
      <c r="I5172" s="34">
        <v>6</v>
      </c>
      <c r="J5172" s="197"/>
      <c r="K5172" s="182"/>
      <c r="L5172" s="182"/>
      <c r="M5172" s="182"/>
      <c r="N5172" s="182"/>
    </row>
    <row r="5173" spans="1:14" ht="15.75" customHeight="1" x14ac:dyDescent="0.3">
      <c r="A5173" s="34">
        <v>5246</v>
      </c>
      <c r="B5173" s="34">
        <v>306</v>
      </c>
      <c r="C5173" s="34" t="s">
        <v>721</v>
      </c>
      <c r="D5173" s="34">
        <v>18</v>
      </c>
      <c r="E5173" s="179">
        <v>43626</v>
      </c>
      <c r="F5173" s="34">
        <v>5254</v>
      </c>
      <c r="G5173" s="34">
        <v>8967</v>
      </c>
      <c r="H5173" s="34">
        <v>8030</v>
      </c>
      <c r="I5173" s="34"/>
      <c r="J5173" s="197"/>
      <c r="K5173" s="182"/>
      <c r="L5173" s="182"/>
      <c r="M5173" s="182"/>
      <c r="N5173" s="182"/>
    </row>
    <row r="5174" spans="1:14" ht="15.75" customHeight="1" x14ac:dyDescent="0.3">
      <c r="A5174" s="34">
        <v>5247</v>
      </c>
      <c r="B5174" s="34">
        <v>307</v>
      </c>
      <c r="C5174" s="34" t="s">
        <v>723</v>
      </c>
      <c r="D5174" s="34">
        <v>18</v>
      </c>
      <c r="E5174" s="179">
        <v>43626</v>
      </c>
      <c r="F5174" s="34">
        <v>5223</v>
      </c>
      <c r="G5174" s="34">
        <v>8121</v>
      </c>
      <c r="H5174" s="34">
        <v>7371</v>
      </c>
      <c r="I5174" s="34">
        <v>7</v>
      </c>
      <c r="J5174" s="197"/>
      <c r="K5174" s="182"/>
      <c r="L5174" s="182"/>
      <c r="M5174" s="182"/>
      <c r="N5174" s="182"/>
    </row>
    <row r="5175" spans="1:14" ht="15.75" customHeight="1" x14ac:dyDescent="0.3">
      <c r="A5175" s="34">
        <v>5248</v>
      </c>
      <c r="B5175" s="34">
        <v>308</v>
      </c>
      <c r="C5175" s="34" t="s">
        <v>723</v>
      </c>
      <c r="D5175" s="34">
        <v>18</v>
      </c>
      <c r="E5175" s="179">
        <v>43626</v>
      </c>
      <c r="F5175" s="34">
        <v>5201</v>
      </c>
      <c r="G5175" s="34">
        <v>7879</v>
      </c>
      <c r="H5175" s="34">
        <v>7188</v>
      </c>
      <c r="I5175" s="34"/>
      <c r="J5175" s="197"/>
      <c r="K5175" s="182"/>
      <c r="L5175" s="182"/>
      <c r="M5175" s="182"/>
      <c r="N5175" s="182"/>
    </row>
    <row r="5176" spans="1:14" ht="15.75" customHeight="1" x14ac:dyDescent="0.3">
      <c r="A5176" s="34">
        <v>5249</v>
      </c>
      <c r="B5176" s="34">
        <v>309</v>
      </c>
      <c r="C5176" s="34" t="s">
        <v>725</v>
      </c>
      <c r="D5176" s="34">
        <v>18</v>
      </c>
      <c r="E5176" s="179">
        <v>43626</v>
      </c>
      <c r="F5176" s="34">
        <v>5237</v>
      </c>
      <c r="G5176" s="34">
        <v>7919</v>
      </c>
      <c r="H5176" s="34">
        <v>7226</v>
      </c>
      <c r="I5176" s="34">
        <v>8</v>
      </c>
      <c r="J5176" s="197"/>
      <c r="K5176" s="182"/>
      <c r="L5176" s="182"/>
      <c r="M5176" s="182"/>
      <c r="N5176" s="182"/>
    </row>
    <row r="5177" spans="1:14" ht="15.75" customHeight="1" x14ac:dyDescent="0.3">
      <c r="A5177" s="34">
        <v>5250</v>
      </c>
      <c r="B5177" s="34">
        <v>310</v>
      </c>
      <c r="C5177" s="34" t="s">
        <v>725</v>
      </c>
      <c r="D5177" s="34">
        <v>18</v>
      </c>
      <c r="E5177" s="179">
        <v>43626</v>
      </c>
      <c r="F5177" s="34">
        <v>5231</v>
      </c>
      <c r="G5177" s="34">
        <v>7703</v>
      </c>
      <c r="H5177" s="34">
        <v>7058</v>
      </c>
      <c r="I5177" s="34"/>
      <c r="J5177" s="197"/>
      <c r="K5177" s="182"/>
      <c r="L5177" s="182"/>
      <c r="M5177" s="182"/>
      <c r="N5177" s="182"/>
    </row>
    <row r="5178" spans="1:14" ht="15.75" customHeight="1" x14ac:dyDescent="0.3">
      <c r="A5178" s="34">
        <v>5251</v>
      </c>
      <c r="B5178" s="34">
        <v>311</v>
      </c>
      <c r="C5178" s="34" t="s">
        <v>726</v>
      </c>
      <c r="D5178" s="34">
        <v>18</v>
      </c>
      <c r="E5178" s="179">
        <v>43626</v>
      </c>
      <c r="F5178" s="34">
        <v>5222</v>
      </c>
      <c r="G5178" s="34">
        <v>8223</v>
      </c>
      <c r="H5178" s="34">
        <v>7576</v>
      </c>
      <c r="I5178" s="34">
        <v>7</v>
      </c>
      <c r="J5178" s="197"/>
      <c r="K5178" s="182"/>
      <c r="L5178" s="182"/>
      <c r="M5178" s="182"/>
      <c r="N5178" s="182"/>
    </row>
    <row r="5179" spans="1:14" ht="15.75" customHeight="1" x14ac:dyDescent="0.3">
      <c r="A5179" s="34">
        <v>5252</v>
      </c>
      <c r="B5179" s="34">
        <v>312</v>
      </c>
      <c r="C5179" s="34" t="s">
        <v>726</v>
      </c>
      <c r="D5179" s="34">
        <v>18</v>
      </c>
      <c r="E5179" s="179">
        <v>43626</v>
      </c>
      <c r="F5179" s="34">
        <v>5239</v>
      </c>
      <c r="G5179" s="34">
        <v>8230</v>
      </c>
      <c r="H5179" s="34">
        <v>7618</v>
      </c>
      <c r="I5179" s="34"/>
      <c r="J5179" s="197"/>
      <c r="K5179" s="182"/>
      <c r="L5179" s="182"/>
      <c r="M5179" s="182"/>
      <c r="N5179" s="182"/>
    </row>
    <row r="5180" spans="1:14" ht="15.75" customHeight="1" x14ac:dyDescent="0.3">
      <c r="A5180" s="34">
        <v>5253</v>
      </c>
      <c r="B5180" s="34">
        <v>313</v>
      </c>
      <c r="C5180" s="34" t="s">
        <v>728</v>
      </c>
      <c r="D5180" s="34">
        <v>18</v>
      </c>
      <c r="E5180" s="179">
        <v>43626</v>
      </c>
      <c r="F5180" s="34">
        <v>5188</v>
      </c>
      <c r="G5180" s="34">
        <v>8206</v>
      </c>
      <c r="H5180" s="34">
        <v>7598</v>
      </c>
      <c r="I5180" s="34">
        <v>7</v>
      </c>
      <c r="J5180" s="197"/>
      <c r="K5180" s="182"/>
      <c r="L5180" s="182"/>
      <c r="M5180" s="182"/>
      <c r="N5180" s="182"/>
    </row>
    <row r="5181" spans="1:14" ht="15.75" customHeight="1" x14ac:dyDescent="0.3">
      <c r="A5181" s="34">
        <v>5254</v>
      </c>
      <c r="B5181" s="34">
        <v>314</v>
      </c>
      <c r="C5181" s="34" t="s">
        <v>728</v>
      </c>
      <c r="D5181" s="34">
        <v>18</v>
      </c>
      <c r="E5181" s="179">
        <v>43626</v>
      </c>
      <c r="F5181" s="34">
        <v>5225</v>
      </c>
      <c r="G5181" s="34">
        <v>8126</v>
      </c>
      <c r="H5181" s="34">
        <v>7551</v>
      </c>
      <c r="I5181" s="34"/>
      <c r="J5181" s="197"/>
      <c r="K5181" s="182"/>
      <c r="L5181" s="182"/>
      <c r="M5181" s="182"/>
      <c r="N5181" s="182"/>
    </row>
    <row r="5182" spans="1:14" ht="15.75" customHeight="1" x14ac:dyDescent="0.3">
      <c r="A5182" s="34">
        <v>5255</v>
      </c>
      <c r="B5182" s="34">
        <v>315</v>
      </c>
      <c r="C5182" s="34" t="s">
        <v>729</v>
      </c>
      <c r="D5182" s="34">
        <v>18</v>
      </c>
      <c r="E5182" s="179">
        <v>43626</v>
      </c>
      <c r="F5182" s="34">
        <v>5198</v>
      </c>
      <c r="G5182" s="34">
        <v>7660</v>
      </c>
      <c r="H5182" s="34">
        <v>7072</v>
      </c>
      <c r="I5182" s="34">
        <v>10</v>
      </c>
      <c r="J5182" s="197"/>
      <c r="K5182" s="182"/>
      <c r="L5182" s="182"/>
      <c r="M5182" s="182"/>
      <c r="N5182" s="182"/>
    </row>
    <row r="5183" spans="1:14" ht="15.75" customHeight="1" x14ac:dyDescent="0.3">
      <c r="A5183" s="34">
        <v>5256</v>
      </c>
      <c r="B5183" s="34">
        <v>316</v>
      </c>
      <c r="C5183" s="34" t="s">
        <v>729</v>
      </c>
      <c r="D5183" s="34">
        <v>18</v>
      </c>
      <c r="E5183" s="179">
        <v>43626</v>
      </c>
      <c r="F5183" s="34">
        <v>5239</v>
      </c>
      <c r="G5183" s="34">
        <v>7574</v>
      </c>
      <c r="H5183" s="34">
        <v>7025</v>
      </c>
      <c r="I5183" s="34"/>
      <c r="J5183" s="197"/>
      <c r="K5183" s="182"/>
      <c r="L5183" s="182"/>
      <c r="M5183" s="182"/>
      <c r="N5183" s="182"/>
    </row>
    <row r="5184" spans="1:14" ht="15.75" customHeight="1" x14ac:dyDescent="0.3">
      <c r="A5184" s="34">
        <v>5257</v>
      </c>
      <c r="B5184" s="34">
        <v>317</v>
      </c>
      <c r="C5184" s="34" t="s">
        <v>730</v>
      </c>
      <c r="D5184" s="34">
        <v>18</v>
      </c>
      <c r="E5184" s="179">
        <v>43626</v>
      </c>
      <c r="F5184" s="34">
        <v>5209</v>
      </c>
      <c r="G5184" s="34">
        <v>8069</v>
      </c>
      <c r="H5184" s="34">
        <v>7363</v>
      </c>
      <c r="I5184" s="34">
        <v>11</v>
      </c>
      <c r="J5184" s="197"/>
      <c r="K5184" s="182"/>
      <c r="L5184" s="182"/>
      <c r="M5184" s="182"/>
      <c r="N5184" s="182"/>
    </row>
    <row r="5185" spans="1:14" ht="15.75" customHeight="1" x14ac:dyDescent="0.3">
      <c r="A5185" s="34">
        <v>5258</v>
      </c>
      <c r="B5185" s="34">
        <v>318</v>
      </c>
      <c r="C5185" s="34" t="s">
        <v>730</v>
      </c>
      <c r="D5185" s="34">
        <v>18</v>
      </c>
      <c r="E5185" s="179">
        <v>43626</v>
      </c>
      <c r="F5185" s="34">
        <v>5240</v>
      </c>
      <c r="G5185" s="34">
        <v>8213</v>
      </c>
      <c r="H5185" s="34">
        <v>7457</v>
      </c>
      <c r="I5185" s="34"/>
      <c r="J5185" s="197"/>
      <c r="K5185" s="182"/>
      <c r="L5185" s="182"/>
      <c r="M5185" s="182"/>
      <c r="N5185" s="182"/>
    </row>
    <row r="5186" spans="1:14" ht="15.75" customHeight="1" x14ac:dyDescent="0.3">
      <c r="A5186" s="34">
        <v>5259</v>
      </c>
      <c r="B5186" s="34">
        <v>319</v>
      </c>
      <c r="C5186" s="34" t="s">
        <v>735</v>
      </c>
      <c r="D5186" s="34">
        <v>18</v>
      </c>
      <c r="E5186" s="179">
        <v>43626</v>
      </c>
      <c r="F5186" s="34">
        <v>5245</v>
      </c>
      <c r="G5186" s="34">
        <v>7743</v>
      </c>
      <c r="H5186" s="34">
        <v>7210</v>
      </c>
      <c r="I5186" s="34">
        <v>6</v>
      </c>
      <c r="J5186" s="197"/>
      <c r="K5186" s="182"/>
      <c r="L5186" s="182"/>
      <c r="M5186" s="182"/>
      <c r="N5186" s="182"/>
    </row>
    <row r="5187" spans="1:14" ht="15.75" customHeight="1" x14ac:dyDescent="0.3">
      <c r="A5187" s="34">
        <v>5260</v>
      </c>
      <c r="B5187" s="34">
        <v>320</v>
      </c>
      <c r="C5187" s="34" t="s">
        <v>735</v>
      </c>
      <c r="D5187" s="34">
        <v>18</v>
      </c>
      <c r="E5187" s="179">
        <v>43626</v>
      </c>
      <c r="F5187" s="34">
        <v>5238</v>
      </c>
      <c r="G5187" s="34">
        <v>7790</v>
      </c>
      <c r="H5187" s="34">
        <v>7249</v>
      </c>
      <c r="I5187" s="34"/>
      <c r="J5187" s="197"/>
      <c r="K5187" s="182"/>
      <c r="L5187" s="182"/>
      <c r="M5187" s="182"/>
      <c r="N5187" s="182"/>
    </row>
    <row r="5188" spans="1:14" ht="15.75" customHeight="1" x14ac:dyDescent="0.3">
      <c r="A5188" s="34">
        <v>5261</v>
      </c>
      <c r="B5188" s="34">
        <v>321</v>
      </c>
      <c r="C5188" s="34" t="s">
        <v>738</v>
      </c>
      <c r="D5188" s="34">
        <v>18</v>
      </c>
      <c r="E5188" s="179">
        <v>43626</v>
      </c>
      <c r="F5188" s="34">
        <v>5258</v>
      </c>
      <c r="G5188" s="34">
        <v>8051</v>
      </c>
      <c r="H5188" s="34">
        <v>7450</v>
      </c>
      <c r="I5188" s="34">
        <v>10</v>
      </c>
      <c r="J5188" s="197"/>
      <c r="K5188" s="182"/>
      <c r="L5188" s="182"/>
      <c r="M5188" s="182"/>
      <c r="N5188" s="182"/>
    </row>
    <row r="5189" spans="1:14" ht="15.75" customHeight="1" x14ac:dyDescent="0.3">
      <c r="A5189" s="34">
        <v>5262</v>
      </c>
      <c r="B5189" s="34">
        <v>322</v>
      </c>
      <c r="C5189" s="34" t="s">
        <v>738</v>
      </c>
      <c r="D5189" s="34">
        <v>18</v>
      </c>
      <c r="E5189" s="179">
        <v>43626</v>
      </c>
      <c r="F5189" s="34">
        <v>5219</v>
      </c>
      <c r="G5189" s="34">
        <v>7819</v>
      </c>
      <c r="H5189" s="34">
        <v>7243</v>
      </c>
      <c r="I5189" s="34"/>
      <c r="J5189" s="197"/>
      <c r="K5189" s="182"/>
      <c r="L5189" s="182"/>
      <c r="M5189" s="182"/>
      <c r="N5189" s="182"/>
    </row>
    <row r="5190" spans="1:14" ht="15.75" customHeight="1" x14ac:dyDescent="0.3">
      <c r="A5190" s="34">
        <v>5263</v>
      </c>
      <c r="B5190" s="34">
        <v>1</v>
      </c>
      <c r="C5190" s="34" t="s">
        <v>372</v>
      </c>
      <c r="D5190" s="34">
        <v>19</v>
      </c>
      <c r="E5190" s="179">
        <v>43637</v>
      </c>
      <c r="F5190" s="34">
        <v>5301</v>
      </c>
      <c r="G5190" s="34">
        <v>8381</v>
      </c>
      <c r="H5190" s="34">
        <v>7759</v>
      </c>
      <c r="I5190" s="34" t="s">
        <v>375</v>
      </c>
      <c r="J5190" s="34"/>
      <c r="K5190" s="182"/>
      <c r="L5190" s="182"/>
      <c r="M5190" s="182"/>
      <c r="N5190" s="182"/>
    </row>
    <row r="5191" spans="1:14" ht="15.75" customHeight="1" x14ac:dyDescent="0.3">
      <c r="A5191" s="34">
        <v>5264</v>
      </c>
      <c r="B5191" s="34">
        <v>2</v>
      </c>
      <c r="C5191" s="34" t="s">
        <v>372</v>
      </c>
      <c r="D5191" s="34">
        <v>19</v>
      </c>
      <c r="E5191" s="179">
        <v>43637</v>
      </c>
      <c r="F5191" s="34">
        <v>5190</v>
      </c>
      <c r="G5191" s="34">
        <v>8166</v>
      </c>
      <c r="H5191" s="34">
        <v>7567</v>
      </c>
      <c r="I5191" s="34"/>
      <c r="J5191" s="34"/>
      <c r="K5191" s="182"/>
      <c r="L5191" s="182"/>
      <c r="M5191" s="182"/>
      <c r="N5191" s="182"/>
    </row>
    <row r="5192" spans="1:14" ht="15.75" customHeight="1" x14ac:dyDescent="0.3">
      <c r="A5192" s="34">
        <v>5265</v>
      </c>
      <c r="B5192" s="34">
        <v>3</v>
      </c>
      <c r="C5192" s="34" t="s">
        <v>376</v>
      </c>
      <c r="D5192" s="34">
        <v>19</v>
      </c>
      <c r="E5192" s="179">
        <v>43637</v>
      </c>
      <c r="F5192" s="34">
        <v>5258</v>
      </c>
      <c r="G5192" s="34">
        <v>9414</v>
      </c>
      <c r="H5192" s="34">
        <v>8355</v>
      </c>
      <c r="I5192" s="34" t="s">
        <v>379</v>
      </c>
      <c r="J5192" s="34"/>
      <c r="K5192" s="182"/>
      <c r="L5192" s="182"/>
      <c r="M5192" s="182"/>
      <c r="N5192" s="182"/>
    </row>
    <row r="5193" spans="1:14" ht="15.75" customHeight="1" x14ac:dyDescent="0.3">
      <c r="A5193" s="34">
        <v>5266</v>
      </c>
      <c r="B5193" s="34">
        <v>4</v>
      </c>
      <c r="C5193" s="34" t="s">
        <v>376</v>
      </c>
      <c r="D5193" s="34">
        <v>19</v>
      </c>
      <c r="E5193" s="179">
        <v>43637</v>
      </c>
      <c r="F5193" s="34">
        <v>5259</v>
      </c>
      <c r="G5193" s="34">
        <v>9455</v>
      </c>
      <c r="H5193" s="34">
        <v>8361</v>
      </c>
      <c r="I5193" s="34"/>
      <c r="J5193" s="34"/>
      <c r="K5193" s="182"/>
      <c r="L5193" s="182"/>
      <c r="M5193" s="182"/>
      <c r="N5193" s="182"/>
    </row>
    <row r="5194" spans="1:14" ht="15.75" customHeight="1" x14ac:dyDescent="0.3">
      <c r="A5194" s="34">
        <v>5267</v>
      </c>
      <c r="B5194" s="34">
        <v>5</v>
      </c>
      <c r="C5194" s="34" t="s">
        <v>381</v>
      </c>
      <c r="D5194" s="34">
        <v>19</v>
      </c>
      <c r="E5194" s="179">
        <v>43637</v>
      </c>
      <c r="F5194" s="34">
        <v>5236</v>
      </c>
      <c r="G5194" s="34">
        <v>7128</v>
      </c>
      <c r="H5194" s="34">
        <v>6764</v>
      </c>
      <c r="I5194" s="34" t="s">
        <v>382</v>
      </c>
      <c r="J5194" s="34"/>
      <c r="K5194" s="182"/>
      <c r="L5194" s="182"/>
      <c r="M5194" s="182"/>
      <c r="N5194" s="182"/>
    </row>
    <row r="5195" spans="1:14" ht="15.75" customHeight="1" x14ac:dyDescent="0.3">
      <c r="A5195" s="34">
        <v>5268</v>
      </c>
      <c r="B5195" s="34">
        <v>6</v>
      </c>
      <c r="C5195" s="34" t="s">
        <v>381</v>
      </c>
      <c r="D5195" s="34">
        <v>19</v>
      </c>
      <c r="E5195" s="179">
        <v>43637</v>
      </c>
      <c r="F5195" s="34">
        <v>5259</v>
      </c>
      <c r="G5195" s="34">
        <v>7210</v>
      </c>
      <c r="H5195" s="34">
        <v>6838</v>
      </c>
      <c r="I5195" s="34"/>
      <c r="J5195" s="34"/>
      <c r="K5195" s="182"/>
      <c r="L5195" s="182"/>
      <c r="M5195" s="182"/>
      <c r="N5195" s="182"/>
    </row>
    <row r="5196" spans="1:14" ht="15.75" customHeight="1" x14ac:dyDescent="0.3">
      <c r="A5196" s="34">
        <v>5269</v>
      </c>
      <c r="B5196" s="34">
        <v>7</v>
      </c>
      <c r="C5196" s="34" t="s">
        <v>385</v>
      </c>
      <c r="D5196" s="34">
        <v>19</v>
      </c>
      <c r="E5196" s="179">
        <v>43637</v>
      </c>
      <c r="F5196" s="34">
        <v>5232</v>
      </c>
      <c r="G5196" s="34">
        <v>7941</v>
      </c>
      <c r="H5196" s="34">
        <v>7423</v>
      </c>
      <c r="I5196" s="34" t="s">
        <v>379</v>
      </c>
      <c r="J5196" s="34"/>
      <c r="K5196" s="182"/>
      <c r="L5196" s="182"/>
      <c r="M5196" s="182"/>
      <c r="N5196" s="182"/>
    </row>
    <row r="5197" spans="1:14" ht="15.75" customHeight="1" x14ac:dyDescent="0.3">
      <c r="A5197" s="34">
        <v>5270</v>
      </c>
      <c r="B5197" s="34">
        <v>8</v>
      </c>
      <c r="C5197" s="34" t="s">
        <v>385</v>
      </c>
      <c r="D5197" s="34">
        <v>19</v>
      </c>
      <c r="E5197" s="179">
        <v>43637</v>
      </c>
      <c r="F5197" s="34">
        <v>5221</v>
      </c>
      <c r="G5197" s="34">
        <v>8003</v>
      </c>
      <c r="H5197" s="34">
        <v>7422</v>
      </c>
      <c r="I5197" s="34"/>
      <c r="J5197" s="34"/>
      <c r="K5197" s="182"/>
      <c r="L5197" s="182"/>
      <c r="M5197" s="182"/>
      <c r="N5197" s="182"/>
    </row>
    <row r="5198" spans="1:14" ht="15.75" customHeight="1" x14ac:dyDescent="0.3">
      <c r="A5198" s="34">
        <v>5271</v>
      </c>
      <c r="B5198" s="34">
        <v>9</v>
      </c>
      <c r="C5198" s="34" t="s">
        <v>387</v>
      </c>
      <c r="D5198" s="34">
        <v>19</v>
      </c>
      <c r="E5198" s="179">
        <v>43637</v>
      </c>
      <c r="F5198" s="34">
        <v>5188</v>
      </c>
      <c r="G5198" s="34">
        <v>8018</v>
      </c>
      <c r="H5198" s="34">
        <v>7490</v>
      </c>
      <c r="I5198" s="34" t="s">
        <v>388</v>
      </c>
      <c r="J5198" s="34"/>
      <c r="K5198" s="182"/>
      <c r="L5198" s="182"/>
      <c r="M5198" s="182"/>
      <c r="N5198" s="182"/>
    </row>
    <row r="5199" spans="1:14" ht="15.75" customHeight="1" x14ac:dyDescent="0.3">
      <c r="A5199" s="34">
        <v>5272</v>
      </c>
      <c r="B5199" s="34">
        <v>10</v>
      </c>
      <c r="C5199" s="34" t="s">
        <v>387</v>
      </c>
      <c r="D5199" s="34">
        <v>19</v>
      </c>
      <c r="E5199" s="179">
        <v>43637</v>
      </c>
      <c r="F5199" s="34">
        <v>5232</v>
      </c>
      <c r="G5199" s="34">
        <v>7938</v>
      </c>
      <c r="H5199" s="34">
        <v>7429</v>
      </c>
      <c r="I5199" s="34"/>
      <c r="J5199" s="34"/>
      <c r="K5199" s="182"/>
      <c r="L5199" s="182"/>
      <c r="M5199" s="182"/>
      <c r="N5199" s="182"/>
    </row>
    <row r="5200" spans="1:14" ht="15.75" customHeight="1" x14ac:dyDescent="0.3">
      <c r="A5200" s="34">
        <v>5273</v>
      </c>
      <c r="B5200" s="34">
        <v>11</v>
      </c>
      <c r="C5200" s="34" t="s">
        <v>393</v>
      </c>
      <c r="D5200" s="34">
        <v>19</v>
      </c>
      <c r="E5200" s="179">
        <v>43637</v>
      </c>
      <c r="F5200" s="34">
        <v>5213</v>
      </c>
      <c r="G5200" s="34">
        <v>6664</v>
      </c>
      <c r="H5200" s="34">
        <v>6396</v>
      </c>
      <c r="I5200" s="34" t="s">
        <v>394</v>
      </c>
      <c r="J5200" s="34"/>
      <c r="K5200" s="182"/>
      <c r="L5200" s="182"/>
      <c r="M5200" s="182"/>
      <c r="N5200" s="182"/>
    </row>
    <row r="5201" spans="1:14" ht="15.75" customHeight="1" x14ac:dyDescent="0.3">
      <c r="A5201" s="34">
        <v>5274</v>
      </c>
      <c r="B5201" s="34">
        <v>12</v>
      </c>
      <c r="C5201" s="34" t="s">
        <v>393</v>
      </c>
      <c r="D5201" s="34">
        <v>19</v>
      </c>
      <c r="E5201" s="179">
        <v>43637</v>
      </c>
      <c r="F5201" s="34">
        <v>5232</v>
      </c>
      <c r="G5201" s="34">
        <v>6665</v>
      </c>
      <c r="H5201" s="34">
        <v>6699</v>
      </c>
      <c r="I5201" s="34"/>
      <c r="J5201" s="34"/>
      <c r="K5201" s="182"/>
      <c r="L5201" s="182"/>
      <c r="M5201" s="182"/>
      <c r="N5201" s="182"/>
    </row>
    <row r="5202" spans="1:14" ht="15.75" customHeight="1" x14ac:dyDescent="0.3">
      <c r="A5202" s="34">
        <v>5275</v>
      </c>
      <c r="B5202" s="34">
        <v>13</v>
      </c>
      <c r="C5202" s="34" t="s">
        <v>395</v>
      </c>
      <c r="D5202" s="34">
        <v>19</v>
      </c>
      <c r="E5202" s="179">
        <v>43637</v>
      </c>
      <c r="F5202" s="34">
        <v>5314</v>
      </c>
      <c r="G5202" s="34">
        <v>7350</v>
      </c>
      <c r="H5202" s="34">
        <v>6956</v>
      </c>
      <c r="I5202" s="34" t="s">
        <v>396</v>
      </c>
      <c r="J5202" s="34"/>
      <c r="K5202" s="182"/>
      <c r="L5202" s="182"/>
      <c r="M5202" s="182"/>
      <c r="N5202" s="182"/>
    </row>
    <row r="5203" spans="1:14" ht="15.75" customHeight="1" x14ac:dyDescent="0.3">
      <c r="A5203" s="34">
        <v>5276</v>
      </c>
      <c r="B5203" s="34">
        <v>14</v>
      </c>
      <c r="C5203" s="34" t="s">
        <v>395</v>
      </c>
      <c r="D5203" s="34">
        <v>19</v>
      </c>
      <c r="E5203" s="179">
        <v>43637</v>
      </c>
      <c r="F5203" s="34">
        <v>5249</v>
      </c>
      <c r="G5203" s="34">
        <v>7122</v>
      </c>
      <c r="H5203" s="34">
        <v>6764</v>
      </c>
      <c r="I5203" s="34"/>
      <c r="J5203" s="34"/>
      <c r="K5203" s="182"/>
      <c r="L5203" s="182"/>
      <c r="M5203" s="182"/>
      <c r="N5203" s="182"/>
    </row>
    <row r="5204" spans="1:14" ht="15.75" customHeight="1" x14ac:dyDescent="0.3">
      <c r="A5204" s="34">
        <v>5277</v>
      </c>
      <c r="B5204" s="34">
        <v>15</v>
      </c>
      <c r="C5204" s="34" t="s">
        <v>411</v>
      </c>
      <c r="D5204" s="34">
        <v>19</v>
      </c>
      <c r="E5204" s="179">
        <v>43637</v>
      </c>
      <c r="F5204" s="34">
        <v>5231</v>
      </c>
      <c r="G5204" s="34">
        <v>6595</v>
      </c>
      <c r="H5204" s="34">
        <v>6334</v>
      </c>
      <c r="I5204" s="34" t="s">
        <v>379</v>
      </c>
      <c r="J5204" s="34"/>
      <c r="K5204" s="182"/>
      <c r="L5204" s="182"/>
      <c r="M5204" s="182"/>
      <c r="N5204" s="182"/>
    </row>
    <row r="5205" spans="1:14" ht="15.75" customHeight="1" x14ac:dyDescent="0.3">
      <c r="A5205" s="34">
        <v>5278</v>
      </c>
      <c r="B5205" s="34">
        <v>16</v>
      </c>
      <c r="C5205" s="34" t="s">
        <v>411</v>
      </c>
      <c r="D5205" s="34">
        <v>19</v>
      </c>
      <c r="E5205" s="179">
        <v>43637</v>
      </c>
      <c r="F5205" s="34">
        <v>5280</v>
      </c>
      <c r="G5205" s="34">
        <v>6685</v>
      </c>
      <c r="H5205" s="34">
        <v>6417</v>
      </c>
      <c r="I5205" s="34"/>
      <c r="J5205" s="34"/>
      <c r="K5205" s="182"/>
      <c r="L5205" s="182"/>
      <c r="M5205" s="182"/>
      <c r="N5205" s="182"/>
    </row>
    <row r="5206" spans="1:14" ht="15.75" customHeight="1" x14ac:dyDescent="0.3">
      <c r="A5206" s="34">
        <v>5279</v>
      </c>
      <c r="B5206" s="34">
        <v>17</v>
      </c>
      <c r="C5206" s="34" t="s">
        <v>416</v>
      </c>
      <c r="D5206" s="34">
        <v>19</v>
      </c>
      <c r="E5206" s="179">
        <v>43637</v>
      </c>
      <c r="F5206" s="34">
        <v>5275</v>
      </c>
      <c r="G5206" s="34">
        <v>8877</v>
      </c>
      <c r="H5206" s="34">
        <v>8199</v>
      </c>
      <c r="I5206" s="34" t="s">
        <v>379</v>
      </c>
      <c r="J5206" s="34"/>
      <c r="K5206" s="182"/>
      <c r="L5206" s="182"/>
      <c r="M5206" s="182"/>
      <c r="N5206" s="182"/>
    </row>
    <row r="5207" spans="1:14" ht="15.75" customHeight="1" x14ac:dyDescent="0.3">
      <c r="A5207" s="34">
        <v>5280</v>
      </c>
      <c r="B5207" s="34">
        <v>18</v>
      </c>
      <c r="C5207" s="34" t="s">
        <v>416</v>
      </c>
      <c r="D5207" s="34">
        <v>19</v>
      </c>
      <c r="E5207" s="179">
        <v>43637</v>
      </c>
      <c r="F5207" s="34">
        <v>5205</v>
      </c>
      <c r="G5207" s="34">
        <v>8994</v>
      </c>
      <c r="H5207" s="34">
        <v>8290</v>
      </c>
      <c r="I5207" s="34"/>
      <c r="J5207" s="34"/>
      <c r="K5207" s="182"/>
      <c r="L5207" s="182"/>
      <c r="M5207" s="182"/>
      <c r="N5207" s="182"/>
    </row>
    <row r="5208" spans="1:14" ht="15.75" customHeight="1" x14ac:dyDescent="0.3">
      <c r="A5208" s="34">
        <v>5281</v>
      </c>
      <c r="B5208" s="34">
        <v>19</v>
      </c>
      <c r="C5208" s="34" t="s">
        <v>421</v>
      </c>
      <c r="D5208" s="34">
        <v>19</v>
      </c>
      <c r="E5208" s="179">
        <v>43637</v>
      </c>
      <c r="F5208" s="34">
        <v>5229</v>
      </c>
      <c r="G5208" s="34">
        <v>7193</v>
      </c>
      <c r="H5208" s="34">
        <v>6842</v>
      </c>
      <c r="I5208" s="34" t="s">
        <v>388</v>
      </c>
      <c r="J5208" s="34"/>
      <c r="K5208" s="182"/>
      <c r="L5208" s="182"/>
      <c r="M5208" s="182"/>
      <c r="N5208" s="182"/>
    </row>
    <row r="5209" spans="1:14" ht="15.75" customHeight="1" x14ac:dyDescent="0.3">
      <c r="A5209" s="34">
        <v>5282</v>
      </c>
      <c r="B5209" s="34">
        <v>20</v>
      </c>
      <c r="C5209" s="34" t="s">
        <v>421</v>
      </c>
      <c r="D5209" s="34">
        <v>19</v>
      </c>
      <c r="E5209" s="179">
        <v>43637</v>
      </c>
      <c r="F5209" s="34">
        <v>5190</v>
      </c>
      <c r="G5209" s="34">
        <v>7122</v>
      </c>
      <c r="H5209" s="34">
        <v>2059</v>
      </c>
      <c r="I5209" s="34"/>
      <c r="J5209" s="34"/>
      <c r="K5209" s="182"/>
      <c r="L5209" s="182"/>
      <c r="M5209" s="182"/>
      <c r="N5209" s="182"/>
    </row>
    <row r="5210" spans="1:14" ht="15.75" customHeight="1" x14ac:dyDescent="0.3">
      <c r="A5210" s="34">
        <v>5283</v>
      </c>
      <c r="B5210" s="34">
        <v>21</v>
      </c>
      <c r="C5210" s="34" t="s">
        <v>427</v>
      </c>
      <c r="D5210" s="34">
        <v>19</v>
      </c>
      <c r="E5210" s="179">
        <v>43637</v>
      </c>
      <c r="F5210" s="34">
        <v>5224</v>
      </c>
      <c r="G5210" s="34">
        <v>7975</v>
      </c>
      <c r="H5210" s="34">
        <v>7486</v>
      </c>
      <c r="I5210" s="34" t="s">
        <v>428</v>
      </c>
      <c r="J5210" s="34"/>
      <c r="K5210" s="182"/>
      <c r="L5210" s="182"/>
      <c r="M5210" s="182"/>
      <c r="N5210" s="182"/>
    </row>
    <row r="5211" spans="1:14" ht="15.75" customHeight="1" x14ac:dyDescent="0.3">
      <c r="A5211" s="34">
        <v>5284</v>
      </c>
      <c r="B5211" s="34">
        <v>22</v>
      </c>
      <c r="C5211" s="34" t="s">
        <v>427</v>
      </c>
      <c r="D5211" s="34">
        <v>19</v>
      </c>
      <c r="E5211" s="179">
        <v>43637</v>
      </c>
      <c r="F5211" s="34">
        <v>5276</v>
      </c>
      <c r="G5211" s="34">
        <v>7913</v>
      </c>
      <c r="H5211" s="34">
        <v>7442</v>
      </c>
      <c r="I5211" s="34"/>
      <c r="J5211" s="34"/>
      <c r="K5211" s="182"/>
      <c r="L5211" s="182"/>
      <c r="M5211" s="182"/>
      <c r="N5211" s="182"/>
    </row>
    <row r="5212" spans="1:14" ht="15.75" customHeight="1" x14ac:dyDescent="0.3">
      <c r="A5212" s="34">
        <v>5285</v>
      </c>
      <c r="B5212" s="34">
        <v>23</v>
      </c>
      <c r="C5212" s="34" t="s">
        <v>433</v>
      </c>
      <c r="D5212" s="34">
        <v>19</v>
      </c>
      <c r="E5212" s="179">
        <v>43637</v>
      </c>
      <c r="F5212" s="34">
        <v>5261</v>
      </c>
      <c r="G5212" s="34">
        <v>7886</v>
      </c>
      <c r="H5212" s="34">
        <v>7366</v>
      </c>
      <c r="I5212" s="34" t="s">
        <v>388</v>
      </c>
      <c r="J5212" s="34"/>
      <c r="K5212" s="182"/>
      <c r="L5212" s="182"/>
      <c r="M5212" s="182"/>
      <c r="N5212" s="182"/>
    </row>
    <row r="5213" spans="1:14" ht="15.75" customHeight="1" x14ac:dyDescent="0.3">
      <c r="A5213" s="34">
        <v>5286</v>
      </c>
      <c r="B5213" s="34">
        <v>24</v>
      </c>
      <c r="C5213" s="34" t="s">
        <v>433</v>
      </c>
      <c r="D5213" s="34">
        <v>19</v>
      </c>
      <c r="E5213" s="179">
        <v>43637</v>
      </c>
      <c r="F5213" s="34">
        <v>5196</v>
      </c>
      <c r="G5213" s="34">
        <v>7788</v>
      </c>
      <c r="H5213" s="34">
        <v>7292</v>
      </c>
      <c r="I5213" s="34"/>
      <c r="J5213" s="34"/>
      <c r="K5213" s="182"/>
      <c r="L5213" s="182"/>
      <c r="M5213" s="182"/>
      <c r="N5213" s="182"/>
    </row>
    <row r="5214" spans="1:14" ht="15.75" customHeight="1" x14ac:dyDescent="0.3">
      <c r="A5214" s="34">
        <v>5287</v>
      </c>
      <c r="B5214" s="34">
        <v>25</v>
      </c>
      <c r="C5214" s="34" t="s">
        <v>434</v>
      </c>
      <c r="D5214" s="34">
        <v>19</v>
      </c>
      <c r="E5214" s="179">
        <v>43637</v>
      </c>
      <c r="F5214" s="34">
        <v>5238</v>
      </c>
      <c r="G5214" s="34">
        <v>7850</v>
      </c>
      <c r="H5214" s="34">
        <v>7363</v>
      </c>
      <c r="I5214" s="34" t="s">
        <v>428</v>
      </c>
      <c r="J5214" s="34"/>
      <c r="K5214" s="182"/>
      <c r="L5214" s="182"/>
      <c r="M5214" s="182"/>
      <c r="N5214" s="182"/>
    </row>
    <row r="5215" spans="1:14" ht="15.75" customHeight="1" x14ac:dyDescent="0.3">
      <c r="A5215" s="34">
        <v>5288</v>
      </c>
      <c r="B5215" s="34">
        <v>26</v>
      </c>
      <c r="C5215" s="34" t="s">
        <v>434</v>
      </c>
      <c r="D5215" s="34">
        <v>19</v>
      </c>
      <c r="E5215" s="179">
        <v>43637</v>
      </c>
      <c r="F5215" s="34">
        <v>5207</v>
      </c>
      <c r="G5215" s="34">
        <v>7796</v>
      </c>
      <c r="H5215" s="34">
        <v>7326</v>
      </c>
      <c r="I5215" s="34"/>
      <c r="J5215" s="34"/>
      <c r="K5215" s="182"/>
      <c r="L5215" s="182"/>
      <c r="M5215" s="182"/>
      <c r="N5215" s="182"/>
    </row>
    <row r="5216" spans="1:14" ht="15.75" customHeight="1" x14ac:dyDescent="0.3">
      <c r="A5216" s="34">
        <v>5289</v>
      </c>
      <c r="B5216" s="34">
        <v>27</v>
      </c>
      <c r="C5216" s="34" t="s">
        <v>441</v>
      </c>
      <c r="D5216" s="34">
        <v>19</v>
      </c>
      <c r="E5216" s="179">
        <v>43637</v>
      </c>
      <c r="F5216" s="34">
        <v>5236</v>
      </c>
      <c r="G5216" s="34">
        <v>8821</v>
      </c>
      <c r="H5216" s="34">
        <v>8121</v>
      </c>
      <c r="I5216" s="34" t="s">
        <v>396</v>
      </c>
      <c r="J5216" s="34"/>
      <c r="K5216" s="182"/>
      <c r="L5216" s="182"/>
      <c r="M5216" s="182"/>
      <c r="N5216" s="182"/>
    </row>
    <row r="5217" spans="1:14" ht="15.75" customHeight="1" x14ac:dyDescent="0.3">
      <c r="A5217" s="34">
        <v>5290</v>
      </c>
      <c r="B5217" s="34">
        <v>28</v>
      </c>
      <c r="C5217" s="34" t="s">
        <v>441</v>
      </c>
      <c r="D5217" s="34">
        <v>19</v>
      </c>
      <c r="E5217" s="179">
        <v>43637</v>
      </c>
      <c r="F5217" s="34">
        <v>5216</v>
      </c>
      <c r="G5217" s="34">
        <v>9256</v>
      </c>
      <c r="H5217" s="34">
        <v>8468</v>
      </c>
      <c r="I5217" s="34"/>
      <c r="J5217" s="34"/>
      <c r="K5217" s="182"/>
      <c r="L5217" s="182"/>
      <c r="M5217" s="182"/>
      <c r="N5217" s="182"/>
    </row>
    <row r="5218" spans="1:14" ht="15.75" customHeight="1" x14ac:dyDescent="0.3">
      <c r="A5218" s="34">
        <v>5291</v>
      </c>
      <c r="B5218" s="34">
        <v>29</v>
      </c>
      <c r="C5218" s="34" t="s">
        <v>442</v>
      </c>
      <c r="D5218" s="34">
        <v>19</v>
      </c>
      <c r="E5218" s="179">
        <v>43637</v>
      </c>
      <c r="F5218" s="34">
        <v>5292</v>
      </c>
      <c r="G5218" s="34">
        <v>7170</v>
      </c>
      <c r="H5218" s="34">
        <v>6799</v>
      </c>
      <c r="I5218" s="34" t="s">
        <v>428</v>
      </c>
      <c r="J5218" s="34"/>
      <c r="K5218" s="182"/>
      <c r="L5218" s="182"/>
      <c r="M5218" s="182"/>
      <c r="N5218" s="182"/>
    </row>
    <row r="5219" spans="1:14" ht="15.75" customHeight="1" x14ac:dyDescent="0.3">
      <c r="A5219" s="34">
        <v>5292</v>
      </c>
      <c r="B5219" s="34">
        <v>30</v>
      </c>
      <c r="C5219" s="34" t="s">
        <v>442</v>
      </c>
      <c r="D5219" s="34">
        <v>19</v>
      </c>
      <c r="E5219" s="179">
        <v>43637</v>
      </c>
      <c r="F5219" s="34">
        <v>5244</v>
      </c>
      <c r="G5219" s="34">
        <v>7218</v>
      </c>
      <c r="H5219" s="34">
        <v>6832</v>
      </c>
      <c r="I5219" s="34"/>
      <c r="J5219" s="34"/>
      <c r="K5219" s="182"/>
      <c r="L5219" s="182"/>
      <c r="M5219" s="182"/>
      <c r="N5219" s="182"/>
    </row>
    <row r="5220" spans="1:14" ht="15.75" customHeight="1" x14ac:dyDescent="0.3">
      <c r="A5220" s="34">
        <v>5293</v>
      </c>
      <c r="B5220" s="34">
        <v>31</v>
      </c>
      <c r="C5220" s="34" t="s">
        <v>444</v>
      </c>
      <c r="D5220" s="34">
        <v>19</v>
      </c>
      <c r="E5220" s="179">
        <v>43637</v>
      </c>
      <c r="F5220" s="34">
        <v>5227</v>
      </c>
      <c r="G5220" s="34">
        <v>7855</v>
      </c>
      <c r="H5220" s="34">
        <v>6353</v>
      </c>
      <c r="I5220" s="34" t="s">
        <v>428</v>
      </c>
      <c r="J5220" s="34"/>
      <c r="K5220" s="182"/>
      <c r="L5220" s="182"/>
      <c r="M5220" s="182"/>
      <c r="N5220" s="182"/>
    </row>
    <row r="5221" spans="1:14" ht="15.75" customHeight="1" x14ac:dyDescent="0.3">
      <c r="A5221" s="34">
        <v>5294</v>
      </c>
      <c r="B5221" s="34">
        <v>32</v>
      </c>
      <c r="C5221" s="34" t="s">
        <v>444</v>
      </c>
      <c r="D5221" s="34">
        <v>19</v>
      </c>
      <c r="E5221" s="179">
        <v>43637</v>
      </c>
      <c r="F5221" s="34">
        <v>5214</v>
      </c>
      <c r="G5221" s="34">
        <v>8007</v>
      </c>
      <c r="H5221" s="34">
        <v>5453</v>
      </c>
      <c r="I5221" s="34"/>
      <c r="J5221" s="34"/>
      <c r="K5221" s="182"/>
      <c r="L5221" s="182"/>
      <c r="M5221" s="182"/>
      <c r="N5221" s="182"/>
    </row>
    <row r="5222" spans="1:14" ht="15.75" customHeight="1" x14ac:dyDescent="0.3">
      <c r="A5222" s="34">
        <v>5295</v>
      </c>
      <c r="B5222" s="34">
        <v>33</v>
      </c>
      <c r="C5222" s="34" t="s">
        <v>446</v>
      </c>
      <c r="D5222" s="34">
        <v>19</v>
      </c>
      <c r="E5222" s="179">
        <v>43637</v>
      </c>
      <c r="F5222" s="34">
        <v>5203</v>
      </c>
      <c r="G5222" s="34"/>
      <c r="H5222" s="34"/>
      <c r="I5222" s="34"/>
      <c r="J5222" s="34"/>
      <c r="K5222" s="182"/>
      <c r="L5222" s="182"/>
      <c r="M5222" s="182"/>
      <c r="N5222" s="182"/>
    </row>
    <row r="5223" spans="1:14" ht="15.75" customHeight="1" x14ac:dyDescent="0.3">
      <c r="A5223" s="34">
        <v>5296</v>
      </c>
      <c r="B5223" s="34">
        <v>34</v>
      </c>
      <c r="C5223" s="34" t="s">
        <v>446</v>
      </c>
      <c r="D5223" s="34">
        <v>19</v>
      </c>
      <c r="E5223" s="179">
        <v>43637</v>
      </c>
      <c r="F5223" s="34">
        <v>5191</v>
      </c>
      <c r="G5223" s="34"/>
      <c r="H5223" s="34"/>
      <c r="I5223" s="34"/>
      <c r="J5223" s="34"/>
      <c r="K5223" s="182"/>
      <c r="L5223" s="182"/>
      <c r="M5223" s="182"/>
      <c r="N5223" s="182"/>
    </row>
    <row r="5224" spans="1:14" ht="15.75" customHeight="1" x14ac:dyDescent="0.3">
      <c r="A5224" s="34">
        <v>5297</v>
      </c>
      <c r="B5224" s="34">
        <v>35</v>
      </c>
      <c r="C5224" s="34" t="s">
        <v>448</v>
      </c>
      <c r="D5224" s="34">
        <v>19</v>
      </c>
      <c r="E5224" s="179">
        <v>43637</v>
      </c>
      <c r="F5224" s="34">
        <v>5280</v>
      </c>
      <c r="G5224" s="34">
        <v>8048</v>
      </c>
      <c r="H5224" s="34">
        <v>7525</v>
      </c>
      <c r="I5224" s="34" t="s">
        <v>388</v>
      </c>
      <c r="J5224" s="34"/>
      <c r="K5224" s="182"/>
      <c r="L5224" s="182"/>
      <c r="M5224" s="182"/>
      <c r="N5224" s="182"/>
    </row>
    <row r="5225" spans="1:14" ht="15.75" customHeight="1" x14ac:dyDescent="0.3">
      <c r="A5225" s="34">
        <v>5298</v>
      </c>
      <c r="B5225" s="34">
        <v>36</v>
      </c>
      <c r="C5225" s="34" t="s">
        <v>448</v>
      </c>
      <c r="D5225" s="34">
        <v>19</v>
      </c>
      <c r="E5225" s="179">
        <v>43637</v>
      </c>
      <c r="F5225" s="34">
        <v>5219</v>
      </c>
      <c r="G5225" s="34">
        <v>8434</v>
      </c>
      <c r="H5225" s="34">
        <v>7791</v>
      </c>
      <c r="I5225" s="34"/>
      <c r="J5225" s="34"/>
      <c r="K5225" s="182"/>
      <c r="L5225" s="182"/>
      <c r="M5225" s="182"/>
      <c r="N5225" s="182"/>
    </row>
    <row r="5226" spans="1:14" ht="15.75" customHeight="1" x14ac:dyDescent="0.3">
      <c r="A5226" s="34">
        <v>5299</v>
      </c>
      <c r="B5226" s="34">
        <v>37</v>
      </c>
      <c r="C5226" s="34" t="s">
        <v>449</v>
      </c>
      <c r="D5226" s="34">
        <v>19</v>
      </c>
      <c r="E5226" s="179">
        <v>43637</v>
      </c>
      <c r="F5226" s="34">
        <v>5225</v>
      </c>
      <c r="G5226" s="34">
        <v>7734</v>
      </c>
      <c r="H5226" s="34">
        <v>7256</v>
      </c>
      <c r="I5226" s="34" t="s">
        <v>388</v>
      </c>
      <c r="J5226" s="34"/>
      <c r="K5226" s="182"/>
      <c r="L5226" s="182"/>
      <c r="M5226" s="182"/>
      <c r="N5226" s="182"/>
    </row>
    <row r="5227" spans="1:14" ht="15.75" customHeight="1" x14ac:dyDescent="0.3">
      <c r="A5227" s="34">
        <v>5300</v>
      </c>
      <c r="B5227" s="34">
        <v>38</v>
      </c>
      <c r="C5227" s="34" t="s">
        <v>449</v>
      </c>
      <c r="D5227" s="34">
        <v>19</v>
      </c>
      <c r="E5227" s="179">
        <v>43637</v>
      </c>
      <c r="F5227" s="34">
        <v>5241</v>
      </c>
      <c r="G5227" s="34">
        <v>7746</v>
      </c>
      <c r="H5227" s="34">
        <v>7264</v>
      </c>
      <c r="I5227" s="34"/>
      <c r="J5227" s="34"/>
      <c r="K5227" s="182"/>
      <c r="L5227" s="182"/>
      <c r="M5227" s="182"/>
      <c r="N5227" s="182"/>
    </row>
    <row r="5228" spans="1:14" ht="15.75" customHeight="1" x14ac:dyDescent="0.3">
      <c r="A5228" s="34">
        <v>5301</v>
      </c>
      <c r="B5228" s="34">
        <v>39</v>
      </c>
      <c r="C5228" s="34" t="s">
        <v>451</v>
      </c>
      <c r="D5228" s="34">
        <v>19</v>
      </c>
      <c r="E5228" s="179">
        <v>43637</v>
      </c>
      <c r="F5228" s="34">
        <v>5245</v>
      </c>
      <c r="G5228" s="34">
        <v>7090</v>
      </c>
      <c r="H5228" s="34">
        <v>6756</v>
      </c>
      <c r="I5228" s="34" t="s">
        <v>379</v>
      </c>
      <c r="J5228" s="34"/>
      <c r="K5228" s="182"/>
      <c r="L5228" s="182"/>
      <c r="M5228" s="182"/>
      <c r="N5228" s="182"/>
    </row>
    <row r="5229" spans="1:14" ht="15.75" customHeight="1" x14ac:dyDescent="0.3">
      <c r="A5229" s="34">
        <v>5302</v>
      </c>
      <c r="B5229" s="34">
        <v>40</v>
      </c>
      <c r="C5229" s="34" t="s">
        <v>451</v>
      </c>
      <c r="D5229" s="34">
        <v>19</v>
      </c>
      <c r="E5229" s="179">
        <v>43637</v>
      </c>
      <c r="F5229" s="34">
        <v>5216</v>
      </c>
      <c r="G5229" s="34">
        <v>7009</v>
      </c>
      <c r="H5229" s="34">
        <v>6682</v>
      </c>
      <c r="I5229" s="34"/>
      <c r="J5229" s="34"/>
      <c r="K5229" s="182"/>
      <c r="L5229" s="182"/>
      <c r="M5229" s="182"/>
      <c r="N5229" s="182"/>
    </row>
    <row r="5230" spans="1:14" ht="15.75" customHeight="1" x14ac:dyDescent="0.3">
      <c r="A5230" s="34">
        <v>5303</v>
      </c>
      <c r="B5230" s="34">
        <v>41</v>
      </c>
      <c r="C5230" s="34" t="s">
        <v>453</v>
      </c>
      <c r="D5230" s="34">
        <v>19</v>
      </c>
      <c r="E5230" s="179">
        <v>43637</v>
      </c>
      <c r="F5230" s="34">
        <v>5264</v>
      </c>
      <c r="G5230" s="34">
        <v>7885</v>
      </c>
      <c r="H5230" s="34">
        <v>6371</v>
      </c>
      <c r="I5230" s="34" t="s">
        <v>428</v>
      </c>
      <c r="J5230" s="34"/>
      <c r="K5230" s="182"/>
      <c r="L5230" s="182"/>
      <c r="M5230" s="182"/>
      <c r="N5230" s="182"/>
    </row>
    <row r="5231" spans="1:14" ht="15.75" customHeight="1" x14ac:dyDescent="0.3">
      <c r="A5231" s="34">
        <v>5304</v>
      </c>
      <c r="B5231" s="34">
        <v>42</v>
      </c>
      <c r="C5231" s="34" t="s">
        <v>453</v>
      </c>
      <c r="D5231" s="34">
        <v>19</v>
      </c>
      <c r="E5231" s="179">
        <v>43637</v>
      </c>
      <c r="F5231" s="34">
        <v>5270</v>
      </c>
      <c r="G5231" s="34">
        <v>7768</v>
      </c>
      <c r="H5231" s="34">
        <v>7276</v>
      </c>
      <c r="I5231" s="34"/>
      <c r="J5231" s="34"/>
      <c r="K5231" s="182"/>
      <c r="L5231" s="182"/>
      <c r="M5231" s="182"/>
      <c r="N5231" s="182"/>
    </row>
    <row r="5232" spans="1:14" ht="15.75" customHeight="1" x14ac:dyDescent="0.3">
      <c r="A5232" s="34">
        <v>5305</v>
      </c>
      <c r="B5232" s="34">
        <v>43</v>
      </c>
      <c r="C5232" s="34" t="s">
        <v>454</v>
      </c>
      <c r="D5232" s="34">
        <v>19</v>
      </c>
      <c r="E5232" s="179">
        <v>43637</v>
      </c>
      <c r="F5232" s="34">
        <v>5211</v>
      </c>
      <c r="G5232" s="34">
        <v>8266</v>
      </c>
      <c r="H5232" s="34">
        <v>7639</v>
      </c>
      <c r="I5232" s="34" t="s">
        <v>388</v>
      </c>
      <c r="J5232" s="34"/>
      <c r="K5232" s="182"/>
      <c r="L5232" s="182"/>
      <c r="M5232" s="182"/>
      <c r="N5232" s="182"/>
    </row>
    <row r="5233" spans="1:14" ht="15.75" customHeight="1" x14ac:dyDescent="0.3">
      <c r="A5233" s="34">
        <v>5306</v>
      </c>
      <c r="B5233" s="34">
        <v>44</v>
      </c>
      <c r="C5233" s="34" t="s">
        <v>454</v>
      </c>
      <c r="D5233" s="34">
        <v>19</v>
      </c>
      <c r="E5233" s="179">
        <v>43637</v>
      </c>
      <c r="F5233" s="34">
        <v>5218</v>
      </c>
      <c r="G5233" s="34">
        <v>8327</v>
      </c>
      <c r="H5233" s="34">
        <v>7669</v>
      </c>
      <c r="I5233" s="34"/>
      <c r="J5233" s="34"/>
      <c r="K5233" s="182"/>
      <c r="L5233" s="182"/>
      <c r="M5233" s="182"/>
      <c r="N5233" s="182"/>
    </row>
    <row r="5234" spans="1:14" ht="15.75" customHeight="1" x14ac:dyDescent="0.3">
      <c r="A5234" s="34">
        <v>5307</v>
      </c>
      <c r="B5234" s="34">
        <v>45</v>
      </c>
      <c r="C5234" s="34" t="s">
        <v>459</v>
      </c>
      <c r="D5234" s="34">
        <v>19</v>
      </c>
      <c r="E5234" s="179">
        <v>43637</v>
      </c>
      <c r="F5234" s="34">
        <v>5211</v>
      </c>
      <c r="G5234" s="34">
        <v>7537</v>
      </c>
      <c r="H5234" s="34">
        <v>7086</v>
      </c>
      <c r="I5234" s="34" t="s">
        <v>388</v>
      </c>
      <c r="J5234" s="34"/>
      <c r="K5234" s="182"/>
      <c r="L5234" s="182"/>
      <c r="M5234" s="182"/>
      <c r="N5234" s="182"/>
    </row>
    <row r="5235" spans="1:14" ht="15.75" customHeight="1" x14ac:dyDescent="0.3">
      <c r="A5235" s="34">
        <v>5308</v>
      </c>
      <c r="B5235" s="34">
        <v>46</v>
      </c>
      <c r="C5235" s="34" t="s">
        <v>459</v>
      </c>
      <c r="D5235" s="34">
        <v>19</v>
      </c>
      <c r="E5235" s="179">
        <v>43637</v>
      </c>
      <c r="F5235" s="34">
        <v>5260</v>
      </c>
      <c r="G5235" s="34">
        <v>7360</v>
      </c>
      <c r="H5235" s="34">
        <v>6947</v>
      </c>
      <c r="I5235" s="34"/>
      <c r="J5235" s="34"/>
      <c r="K5235" s="182"/>
      <c r="L5235" s="182"/>
      <c r="M5235" s="182"/>
      <c r="N5235" s="182"/>
    </row>
    <row r="5236" spans="1:14" ht="15.75" customHeight="1" x14ac:dyDescent="0.3">
      <c r="A5236" s="34">
        <v>5309</v>
      </c>
      <c r="B5236" s="34">
        <v>47</v>
      </c>
      <c r="C5236" s="34" t="s">
        <v>464</v>
      </c>
      <c r="D5236" s="34">
        <v>19</v>
      </c>
      <c r="E5236" s="179">
        <v>43637</v>
      </c>
      <c r="F5236" s="34">
        <v>5258</v>
      </c>
      <c r="G5236" s="34">
        <v>8715</v>
      </c>
      <c r="H5236" s="34">
        <v>7989</v>
      </c>
      <c r="I5236" s="34" t="s">
        <v>388</v>
      </c>
      <c r="J5236" s="34"/>
      <c r="K5236" s="182"/>
      <c r="L5236" s="182"/>
      <c r="M5236" s="182"/>
      <c r="N5236" s="182"/>
    </row>
    <row r="5237" spans="1:14" ht="15.75" customHeight="1" x14ac:dyDescent="0.3">
      <c r="A5237" s="34">
        <v>5310</v>
      </c>
      <c r="B5237" s="34">
        <v>48</v>
      </c>
      <c r="C5237" s="34" t="s">
        <v>464</v>
      </c>
      <c r="D5237" s="34">
        <v>19</v>
      </c>
      <c r="E5237" s="179">
        <v>43637</v>
      </c>
      <c r="F5237" s="34">
        <v>5245</v>
      </c>
      <c r="G5237" s="34">
        <v>8442</v>
      </c>
      <c r="H5237" s="34">
        <v>7778</v>
      </c>
      <c r="I5237" s="34"/>
      <c r="J5237" s="34"/>
      <c r="K5237" s="182"/>
      <c r="L5237" s="182"/>
      <c r="M5237" s="182"/>
      <c r="N5237" s="182"/>
    </row>
    <row r="5238" spans="1:14" ht="15.75" customHeight="1" x14ac:dyDescent="0.3">
      <c r="A5238" s="34">
        <v>5311</v>
      </c>
      <c r="B5238" s="34">
        <v>49</v>
      </c>
      <c r="C5238" s="34" t="s">
        <v>465</v>
      </c>
      <c r="D5238" s="34">
        <v>19</v>
      </c>
      <c r="E5238" s="179">
        <v>43637</v>
      </c>
      <c r="F5238" s="34">
        <v>5203</v>
      </c>
      <c r="G5238" s="34">
        <v>7307</v>
      </c>
      <c r="H5238" s="34">
        <v>6899</v>
      </c>
      <c r="I5238" s="34" t="s">
        <v>428</v>
      </c>
      <c r="J5238" s="34"/>
      <c r="K5238" s="182"/>
      <c r="L5238" s="182"/>
      <c r="M5238" s="182"/>
      <c r="N5238" s="182"/>
    </row>
    <row r="5239" spans="1:14" ht="15.75" customHeight="1" x14ac:dyDescent="0.3">
      <c r="A5239" s="34">
        <v>5312</v>
      </c>
      <c r="B5239" s="34">
        <v>50</v>
      </c>
      <c r="C5239" s="34" t="s">
        <v>465</v>
      </c>
      <c r="D5239" s="34">
        <v>19</v>
      </c>
      <c r="E5239" s="179">
        <v>43637</v>
      </c>
      <c r="F5239" s="34">
        <v>5251</v>
      </c>
      <c r="G5239" s="34">
        <v>7391</v>
      </c>
      <c r="H5239" s="34">
        <v>6978</v>
      </c>
      <c r="I5239" s="34"/>
      <c r="J5239" s="34"/>
      <c r="K5239" s="182"/>
      <c r="L5239" s="182"/>
      <c r="M5239" s="182"/>
      <c r="N5239" s="182"/>
    </row>
    <row r="5240" spans="1:14" ht="15.75" customHeight="1" x14ac:dyDescent="0.3">
      <c r="A5240" s="34">
        <v>5313</v>
      </c>
      <c r="B5240" s="34">
        <v>51</v>
      </c>
      <c r="C5240" s="34" t="s">
        <v>467</v>
      </c>
      <c r="D5240" s="34">
        <v>19</v>
      </c>
      <c r="E5240" s="179">
        <v>43637</v>
      </c>
      <c r="F5240" s="34">
        <v>5234</v>
      </c>
      <c r="G5240" s="34">
        <v>6638</v>
      </c>
      <c r="H5240" s="34">
        <v>6368</v>
      </c>
      <c r="I5240" s="34" t="s">
        <v>396</v>
      </c>
      <c r="J5240" s="34"/>
      <c r="K5240" s="182"/>
      <c r="L5240" s="182"/>
      <c r="M5240" s="182"/>
      <c r="N5240" s="182"/>
    </row>
    <row r="5241" spans="1:14" ht="15.75" customHeight="1" x14ac:dyDescent="0.3">
      <c r="A5241" s="34">
        <v>5314</v>
      </c>
      <c r="B5241" s="34">
        <v>52</v>
      </c>
      <c r="C5241" s="34" t="s">
        <v>467</v>
      </c>
      <c r="D5241" s="34">
        <v>19</v>
      </c>
      <c r="E5241" s="179">
        <v>43637</v>
      </c>
      <c r="F5241" s="34">
        <v>5234</v>
      </c>
      <c r="G5241" s="34">
        <v>6798</v>
      </c>
      <c r="H5241" s="34">
        <v>6457</v>
      </c>
      <c r="I5241" s="34"/>
      <c r="J5241" s="34"/>
      <c r="K5241" s="182"/>
      <c r="L5241" s="182"/>
      <c r="M5241" s="182"/>
      <c r="N5241" s="182"/>
    </row>
    <row r="5242" spans="1:14" ht="15.75" customHeight="1" x14ac:dyDescent="0.3">
      <c r="A5242" s="34">
        <v>5315</v>
      </c>
      <c r="B5242" s="34">
        <v>53</v>
      </c>
      <c r="C5242" s="34" t="s">
        <v>471</v>
      </c>
      <c r="D5242" s="34">
        <v>19</v>
      </c>
      <c r="E5242" s="179">
        <v>43637</v>
      </c>
      <c r="F5242" s="34">
        <v>5232</v>
      </c>
      <c r="G5242" s="34">
        <v>7962</v>
      </c>
      <c r="H5242" s="34">
        <v>7428</v>
      </c>
      <c r="I5242" s="34" t="s">
        <v>396</v>
      </c>
      <c r="J5242" s="34"/>
      <c r="K5242" s="182"/>
      <c r="L5242" s="182"/>
      <c r="M5242" s="182"/>
      <c r="N5242" s="182"/>
    </row>
    <row r="5243" spans="1:14" ht="15.75" customHeight="1" x14ac:dyDescent="0.3">
      <c r="A5243" s="34">
        <v>5316</v>
      </c>
      <c r="B5243" s="34">
        <v>54</v>
      </c>
      <c r="C5243" s="34" t="s">
        <v>471</v>
      </c>
      <c r="D5243" s="34">
        <v>19</v>
      </c>
      <c r="E5243" s="179">
        <v>43637</v>
      </c>
      <c r="F5243" s="34">
        <v>5271</v>
      </c>
      <c r="G5243" s="34">
        <v>7960</v>
      </c>
      <c r="H5243" s="34">
        <v>7447</v>
      </c>
      <c r="I5243" s="34"/>
      <c r="J5243" s="34"/>
      <c r="K5243" s="182"/>
      <c r="L5243" s="182"/>
      <c r="M5243" s="182"/>
      <c r="N5243" s="182"/>
    </row>
    <row r="5244" spans="1:14" ht="15.75" customHeight="1" x14ac:dyDescent="0.3">
      <c r="A5244" s="34">
        <v>5317</v>
      </c>
      <c r="B5244" s="34">
        <v>55</v>
      </c>
      <c r="C5244" s="34" t="s">
        <v>472</v>
      </c>
      <c r="D5244" s="34">
        <v>19</v>
      </c>
      <c r="E5244" s="179">
        <v>43637</v>
      </c>
      <c r="F5244" s="34">
        <v>5269</v>
      </c>
      <c r="G5244" s="34">
        <v>7922</v>
      </c>
      <c r="H5244" s="34">
        <v>7321</v>
      </c>
      <c r="I5244" s="34" t="s">
        <v>382</v>
      </c>
      <c r="J5244" s="34"/>
      <c r="K5244" s="182"/>
      <c r="L5244" s="182"/>
      <c r="M5244" s="182"/>
      <c r="N5244" s="182"/>
    </row>
    <row r="5245" spans="1:14" ht="15.75" customHeight="1" x14ac:dyDescent="0.3">
      <c r="A5245" s="34">
        <v>5318</v>
      </c>
      <c r="B5245" s="34">
        <v>56</v>
      </c>
      <c r="C5245" s="34" t="s">
        <v>472</v>
      </c>
      <c r="D5245" s="34">
        <v>19</v>
      </c>
      <c r="E5245" s="179">
        <v>43637</v>
      </c>
      <c r="F5245" s="34">
        <v>5254</v>
      </c>
      <c r="G5245" s="34">
        <v>8112</v>
      </c>
      <c r="H5245" s="34">
        <v>6823</v>
      </c>
      <c r="I5245" s="34"/>
      <c r="J5245" s="34"/>
      <c r="K5245" s="182"/>
      <c r="L5245" s="182"/>
      <c r="M5245" s="182"/>
      <c r="N5245" s="182"/>
    </row>
    <row r="5246" spans="1:14" ht="15.75" customHeight="1" x14ac:dyDescent="0.3">
      <c r="A5246" s="34">
        <v>5319</v>
      </c>
      <c r="B5246" s="34">
        <v>57</v>
      </c>
      <c r="C5246" s="34" t="s">
        <v>477</v>
      </c>
      <c r="D5246" s="34">
        <v>19</v>
      </c>
      <c r="E5246" s="179">
        <v>43637</v>
      </c>
      <c r="F5246" s="34">
        <v>5257</v>
      </c>
      <c r="G5246" s="34">
        <v>7189</v>
      </c>
      <c r="H5246" s="34">
        <v>6827</v>
      </c>
      <c r="I5246" s="34" t="s">
        <v>388</v>
      </c>
      <c r="J5246" s="34"/>
      <c r="K5246" s="182"/>
      <c r="L5246" s="182"/>
      <c r="M5246" s="182"/>
      <c r="N5246" s="182"/>
    </row>
    <row r="5247" spans="1:14" ht="15.75" customHeight="1" x14ac:dyDescent="0.3">
      <c r="A5247" s="34">
        <v>5320</v>
      </c>
      <c r="B5247" s="34">
        <v>58</v>
      </c>
      <c r="C5247" s="34" t="s">
        <v>477</v>
      </c>
      <c r="D5247" s="34">
        <v>19</v>
      </c>
      <c r="E5247" s="179">
        <v>43637</v>
      </c>
      <c r="F5247" s="34">
        <v>5320</v>
      </c>
      <c r="G5247" s="34">
        <v>7228</v>
      </c>
      <c r="H5247" s="34">
        <v>7355</v>
      </c>
      <c r="I5247" s="34"/>
      <c r="J5247" s="34"/>
      <c r="K5247" s="182"/>
      <c r="L5247" s="182"/>
      <c r="M5247" s="182"/>
      <c r="N5247" s="182"/>
    </row>
    <row r="5248" spans="1:14" ht="15.75" customHeight="1" x14ac:dyDescent="0.3">
      <c r="A5248" s="34">
        <v>5321</v>
      </c>
      <c r="B5248" s="34">
        <v>59</v>
      </c>
      <c r="C5248" s="34" t="s">
        <v>478</v>
      </c>
      <c r="D5248" s="34">
        <v>19</v>
      </c>
      <c r="E5248" s="179">
        <v>43637</v>
      </c>
      <c r="F5248" s="34">
        <v>5278</v>
      </c>
      <c r="G5248" s="34">
        <v>7852</v>
      </c>
      <c r="H5248" s="34">
        <v>7452</v>
      </c>
      <c r="I5248" s="34" t="s">
        <v>388</v>
      </c>
      <c r="J5248" s="34"/>
      <c r="K5248" s="182"/>
      <c r="L5248" s="182"/>
      <c r="M5248" s="182"/>
      <c r="N5248" s="182"/>
    </row>
    <row r="5249" spans="1:14" ht="15.75" customHeight="1" x14ac:dyDescent="0.3">
      <c r="A5249" s="34">
        <v>5322</v>
      </c>
      <c r="B5249" s="34">
        <v>60</v>
      </c>
      <c r="C5249" s="34" t="s">
        <v>478</v>
      </c>
      <c r="D5249" s="34">
        <v>19</v>
      </c>
      <c r="E5249" s="179">
        <v>43637</v>
      </c>
      <c r="F5249" s="34">
        <v>5220</v>
      </c>
      <c r="G5249" s="34">
        <v>7944</v>
      </c>
      <c r="H5249" s="34">
        <v>7419</v>
      </c>
      <c r="I5249" s="34"/>
      <c r="J5249" s="34"/>
      <c r="K5249" s="182"/>
      <c r="L5249" s="182"/>
      <c r="M5249" s="182"/>
      <c r="N5249" s="182"/>
    </row>
    <row r="5250" spans="1:14" ht="15.75" customHeight="1" x14ac:dyDescent="0.3">
      <c r="A5250" s="34">
        <v>5323</v>
      </c>
      <c r="B5250" s="34">
        <v>61</v>
      </c>
      <c r="C5250" s="34" t="s">
        <v>484</v>
      </c>
      <c r="D5250" s="34">
        <v>19</v>
      </c>
      <c r="E5250" s="179">
        <v>43637</v>
      </c>
      <c r="F5250" s="34">
        <v>5212</v>
      </c>
      <c r="G5250" s="34">
        <v>6927</v>
      </c>
      <c r="H5250" s="34">
        <v>6618</v>
      </c>
      <c r="I5250" s="34" t="s">
        <v>428</v>
      </c>
      <c r="J5250" s="34"/>
      <c r="K5250" s="182"/>
      <c r="L5250" s="182"/>
      <c r="M5250" s="182"/>
      <c r="N5250" s="182"/>
    </row>
    <row r="5251" spans="1:14" ht="15.75" customHeight="1" x14ac:dyDescent="0.3">
      <c r="A5251" s="34">
        <v>5324</v>
      </c>
      <c r="B5251" s="34">
        <v>62</v>
      </c>
      <c r="C5251" s="34" t="s">
        <v>484</v>
      </c>
      <c r="D5251" s="34">
        <v>19</v>
      </c>
      <c r="E5251" s="179">
        <v>43637</v>
      </c>
      <c r="F5251" s="34">
        <v>5209</v>
      </c>
      <c r="G5251" s="34">
        <v>7065</v>
      </c>
      <c r="H5251" s="34">
        <v>6730</v>
      </c>
      <c r="I5251" s="34"/>
      <c r="J5251" s="34"/>
      <c r="K5251" s="182"/>
      <c r="L5251" s="182"/>
      <c r="M5251" s="182"/>
      <c r="N5251" s="182"/>
    </row>
    <row r="5252" spans="1:14" ht="15.75" customHeight="1" x14ac:dyDescent="0.3">
      <c r="A5252" s="34">
        <v>5325</v>
      </c>
      <c r="B5252" s="34">
        <v>63</v>
      </c>
      <c r="C5252" s="34" t="s">
        <v>488</v>
      </c>
      <c r="D5252" s="34">
        <v>19</v>
      </c>
      <c r="E5252" s="179">
        <v>43637</v>
      </c>
      <c r="F5252" s="34">
        <v>5214</v>
      </c>
      <c r="G5252" s="34">
        <v>7433</v>
      </c>
      <c r="H5252" s="34">
        <v>6689</v>
      </c>
      <c r="I5252" s="34" t="s">
        <v>489</v>
      </c>
      <c r="J5252" s="34"/>
      <c r="K5252" s="182"/>
      <c r="L5252" s="182"/>
      <c r="M5252" s="182"/>
      <c r="N5252" s="182"/>
    </row>
    <row r="5253" spans="1:14" ht="15.75" customHeight="1" x14ac:dyDescent="0.3">
      <c r="A5253" s="34">
        <v>5326</v>
      </c>
      <c r="B5253" s="34">
        <v>64</v>
      </c>
      <c r="C5253" s="34" t="s">
        <v>488</v>
      </c>
      <c r="D5253" s="34">
        <v>19</v>
      </c>
      <c r="E5253" s="179">
        <v>43637</v>
      </c>
      <c r="F5253" s="34">
        <v>5232</v>
      </c>
      <c r="G5253" s="34">
        <v>7454</v>
      </c>
      <c r="H5253" s="34">
        <v>7005</v>
      </c>
      <c r="I5253" s="34"/>
      <c r="J5253" s="34"/>
      <c r="K5253" s="182"/>
      <c r="L5253" s="182"/>
      <c r="M5253" s="182"/>
      <c r="N5253" s="182"/>
    </row>
    <row r="5254" spans="1:14" ht="15.75" customHeight="1" x14ac:dyDescent="0.3">
      <c r="A5254" s="34">
        <v>5327</v>
      </c>
      <c r="B5254" s="34">
        <v>65</v>
      </c>
      <c r="C5254" s="34" t="s">
        <v>490</v>
      </c>
      <c r="D5254" s="34">
        <v>19</v>
      </c>
      <c r="E5254" s="179">
        <v>43637</v>
      </c>
      <c r="F5254" s="34">
        <v>5215</v>
      </c>
      <c r="G5254" s="34">
        <v>6938</v>
      </c>
      <c r="H5254" s="34">
        <v>6605</v>
      </c>
      <c r="I5254" s="34">
        <v>5</v>
      </c>
      <c r="J5254" s="34"/>
      <c r="K5254" s="182"/>
      <c r="L5254" s="182"/>
      <c r="M5254" s="182"/>
      <c r="N5254" s="182"/>
    </row>
    <row r="5255" spans="1:14" ht="15.75" customHeight="1" x14ac:dyDescent="0.3">
      <c r="A5255" s="34">
        <v>5328</v>
      </c>
      <c r="B5255" s="34">
        <v>66</v>
      </c>
      <c r="C5255" s="34" t="s">
        <v>490</v>
      </c>
      <c r="D5255" s="34">
        <v>19</v>
      </c>
      <c r="E5255" s="179">
        <v>43637</v>
      </c>
      <c r="F5255" s="34">
        <v>5279</v>
      </c>
      <c r="G5255" s="34">
        <v>7112</v>
      </c>
      <c r="H5255" s="34">
        <v>6781</v>
      </c>
      <c r="I5255" s="34"/>
      <c r="J5255" s="34"/>
      <c r="K5255" s="182"/>
      <c r="L5255" s="182"/>
      <c r="M5255" s="182"/>
      <c r="N5255" s="182"/>
    </row>
    <row r="5256" spans="1:14" ht="15.75" customHeight="1" x14ac:dyDescent="0.3">
      <c r="A5256" s="34">
        <v>5329</v>
      </c>
      <c r="B5256" s="34">
        <v>67</v>
      </c>
      <c r="C5256" s="34" t="s">
        <v>491</v>
      </c>
      <c r="D5256" s="34">
        <v>19</v>
      </c>
      <c r="E5256" s="179">
        <v>43637</v>
      </c>
      <c r="F5256" s="34">
        <v>5217</v>
      </c>
      <c r="G5256" s="34">
        <v>6594</v>
      </c>
      <c r="H5256" s="34">
        <v>7914</v>
      </c>
      <c r="I5256" s="34">
        <v>5</v>
      </c>
      <c r="J5256" s="34"/>
      <c r="K5256" s="182"/>
      <c r="L5256" s="182"/>
      <c r="M5256" s="182"/>
      <c r="N5256" s="182"/>
    </row>
    <row r="5257" spans="1:14" ht="15.75" customHeight="1" x14ac:dyDescent="0.3">
      <c r="A5257" s="34">
        <v>5330</v>
      </c>
      <c r="B5257" s="34">
        <v>68</v>
      </c>
      <c r="C5257" s="34" t="s">
        <v>491</v>
      </c>
      <c r="D5257" s="34">
        <v>19</v>
      </c>
      <c r="E5257" s="179">
        <v>43637</v>
      </c>
      <c r="F5257" s="34">
        <v>5288</v>
      </c>
      <c r="G5257" s="34">
        <v>8486</v>
      </c>
      <c r="H5257" s="34">
        <v>7847</v>
      </c>
      <c r="I5257" s="34"/>
      <c r="J5257" s="34"/>
      <c r="K5257" s="182"/>
      <c r="L5257" s="182"/>
      <c r="M5257" s="182"/>
      <c r="N5257" s="182"/>
    </row>
    <row r="5258" spans="1:14" ht="15.75" customHeight="1" x14ac:dyDescent="0.3">
      <c r="A5258" s="34">
        <v>5331</v>
      </c>
      <c r="B5258" s="34">
        <v>69</v>
      </c>
      <c r="C5258" s="34" t="s">
        <v>496</v>
      </c>
      <c r="D5258" s="34">
        <v>19</v>
      </c>
      <c r="E5258" s="179">
        <v>43637</v>
      </c>
      <c r="F5258" s="34">
        <v>5248</v>
      </c>
      <c r="G5258" s="34">
        <v>7230</v>
      </c>
      <c r="H5258" s="34">
        <v>6850</v>
      </c>
      <c r="I5258" s="34">
        <v>6</v>
      </c>
      <c r="J5258" s="34"/>
      <c r="K5258" s="182"/>
      <c r="L5258" s="182"/>
      <c r="M5258" s="182"/>
      <c r="N5258" s="182"/>
    </row>
    <row r="5259" spans="1:14" ht="15.75" customHeight="1" x14ac:dyDescent="0.3">
      <c r="A5259" s="34">
        <v>5332</v>
      </c>
      <c r="B5259" s="34">
        <v>70</v>
      </c>
      <c r="C5259" s="34" t="s">
        <v>496</v>
      </c>
      <c r="D5259" s="34">
        <v>19</v>
      </c>
      <c r="E5259" s="179">
        <v>43637</v>
      </c>
      <c r="F5259" s="34">
        <v>5266</v>
      </c>
      <c r="G5259" s="34">
        <v>7329</v>
      </c>
      <c r="H5259" s="34">
        <v>6934</v>
      </c>
      <c r="I5259" s="34"/>
      <c r="J5259" s="34"/>
      <c r="K5259" s="182"/>
      <c r="L5259" s="182"/>
      <c r="M5259" s="182"/>
      <c r="N5259" s="182"/>
    </row>
    <row r="5260" spans="1:14" ht="15.75" customHeight="1" x14ac:dyDescent="0.3">
      <c r="A5260" s="34">
        <v>5333</v>
      </c>
      <c r="B5260" s="34">
        <v>71</v>
      </c>
      <c r="C5260" s="34" t="s">
        <v>499</v>
      </c>
      <c r="D5260" s="34">
        <v>19</v>
      </c>
      <c r="E5260" s="179">
        <v>43637</v>
      </c>
      <c r="F5260" s="34">
        <v>5256</v>
      </c>
      <c r="G5260" s="34">
        <v>8300</v>
      </c>
      <c r="H5260" s="34">
        <v>7586</v>
      </c>
      <c r="I5260" s="34">
        <v>11</v>
      </c>
      <c r="J5260" s="34"/>
      <c r="K5260" s="182"/>
      <c r="L5260" s="182"/>
      <c r="M5260" s="182"/>
      <c r="N5260" s="182"/>
    </row>
    <row r="5261" spans="1:14" ht="15.75" customHeight="1" x14ac:dyDescent="0.3">
      <c r="A5261" s="34">
        <v>5334</v>
      </c>
      <c r="B5261" s="34">
        <v>72</v>
      </c>
      <c r="C5261" s="34" t="s">
        <v>499</v>
      </c>
      <c r="D5261" s="34">
        <v>19</v>
      </c>
      <c r="E5261" s="179">
        <v>43637</v>
      </c>
      <c r="F5261" s="34">
        <v>5223</v>
      </c>
      <c r="G5261" s="34">
        <v>8543</v>
      </c>
      <c r="H5261" s="34">
        <v>7780</v>
      </c>
      <c r="I5261" s="34"/>
      <c r="J5261" s="34"/>
      <c r="K5261" s="182"/>
      <c r="L5261" s="182"/>
      <c r="M5261" s="182"/>
      <c r="N5261" s="182"/>
    </row>
    <row r="5262" spans="1:14" ht="15.75" customHeight="1" x14ac:dyDescent="0.3">
      <c r="A5262" s="34">
        <v>5335</v>
      </c>
      <c r="B5262" s="34">
        <v>73</v>
      </c>
      <c r="C5262" s="34" t="s">
        <v>504</v>
      </c>
      <c r="D5262" s="34">
        <v>19</v>
      </c>
      <c r="E5262" s="179">
        <v>43637</v>
      </c>
      <c r="F5262" s="34">
        <v>5203</v>
      </c>
      <c r="G5262" s="34">
        <v>7236</v>
      </c>
      <c r="H5262" s="34">
        <v>6862</v>
      </c>
      <c r="I5262" s="34">
        <v>10</v>
      </c>
      <c r="J5262" s="34"/>
      <c r="K5262" s="182"/>
      <c r="L5262" s="182"/>
      <c r="M5262" s="182"/>
      <c r="N5262" s="182"/>
    </row>
    <row r="5263" spans="1:14" ht="15.75" customHeight="1" x14ac:dyDescent="0.3">
      <c r="A5263" s="34">
        <v>5336</v>
      </c>
      <c r="B5263" s="34">
        <v>74</v>
      </c>
      <c r="C5263" s="34" t="s">
        <v>504</v>
      </c>
      <c r="D5263" s="34">
        <v>19</v>
      </c>
      <c r="E5263" s="179">
        <v>43637</v>
      </c>
      <c r="F5263" s="34">
        <v>5309</v>
      </c>
      <c r="G5263" s="34">
        <v>7410</v>
      </c>
      <c r="H5263" s="34">
        <v>7027</v>
      </c>
      <c r="I5263" s="34"/>
      <c r="J5263" s="34"/>
      <c r="K5263" s="182"/>
      <c r="L5263" s="182"/>
      <c r="M5263" s="182"/>
      <c r="N5263" s="182"/>
    </row>
    <row r="5264" spans="1:14" ht="15.75" customHeight="1" x14ac:dyDescent="0.3">
      <c r="A5264" s="34">
        <v>5337</v>
      </c>
      <c r="B5264" s="34">
        <v>75</v>
      </c>
      <c r="C5264" s="34" t="s">
        <v>507</v>
      </c>
      <c r="D5264" s="34">
        <v>19</v>
      </c>
      <c r="E5264" s="179">
        <v>43637</v>
      </c>
      <c r="F5264" s="34">
        <v>5226</v>
      </c>
      <c r="G5264" s="34">
        <v>8458</v>
      </c>
      <c r="H5264" s="34">
        <v>7725</v>
      </c>
      <c r="I5264" s="34">
        <v>9</v>
      </c>
      <c r="J5264" s="34"/>
      <c r="K5264" s="182"/>
      <c r="L5264" s="182"/>
      <c r="M5264" s="182"/>
      <c r="N5264" s="182"/>
    </row>
    <row r="5265" spans="1:14" ht="15.75" customHeight="1" x14ac:dyDescent="0.3">
      <c r="A5265" s="34">
        <v>5338</v>
      </c>
      <c r="B5265" s="34">
        <v>76</v>
      </c>
      <c r="C5265" s="34" t="s">
        <v>507</v>
      </c>
      <c r="D5265" s="34">
        <v>19</v>
      </c>
      <c r="E5265" s="179">
        <v>43637</v>
      </c>
      <c r="F5265" s="34">
        <v>5239</v>
      </c>
      <c r="G5265" s="34">
        <v>8359</v>
      </c>
      <c r="H5265" s="34">
        <v>7667</v>
      </c>
      <c r="I5265" s="34"/>
      <c r="J5265" s="34"/>
      <c r="K5265" s="182"/>
      <c r="L5265" s="182"/>
      <c r="M5265" s="182"/>
      <c r="N5265" s="182"/>
    </row>
    <row r="5266" spans="1:14" ht="15.75" customHeight="1" x14ac:dyDescent="0.3">
      <c r="A5266" s="34">
        <v>5339</v>
      </c>
      <c r="B5266" s="34">
        <v>77</v>
      </c>
      <c r="C5266" s="34" t="s">
        <v>508</v>
      </c>
      <c r="D5266" s="34">
        <v>19</v>
      </c>
      <c r="E5266" s="179">
        <v>43637</v>
      </c>
      <c r="F5266" s="34">
        <v>5212</v>
      </c>
      <c r="G5266" s="34">
        <v>7447</v>
      </c>
      <c r="H5266" s="34">
        <v>7051</v>
      </c>
      <c r="I5266" s="34"/>
      <c r="J5266" s="34"/>
      <c r="K5266" s="182"/>
      <c r="L5266" s="182"/>
      <c r="M5266" s="182"/>
      <c r="N5266" s="182"/>
    </row>
    <row r="5267" spans="1:14" ht="15.75" customHeight="1" x14ac:dyDescent="0.3">
      <c r="A5267" s="34">
        <v>5340</v>
      </c>
      <c r="B5267" s="34">
        <v>78</v>
      </c>
      <c r="C5267" s="34" t="s">
        <v>508</v>
      </c>
      <c r="D5267" s="34">
        <v>19</v>
      </c>
      <c r="E5267" s="179">
        <v>43637</v>
      </c>
      <c r="F5267" s="34">
        <v>5245</v>
      </c>
      <c r="G5267" s="34">
        <v>7415</v>
      </c>
      <c r="H5267" s="34">
        <v>7031</v>
      </c>
      <c r="I5267" s="34"/>
      <c r="J5267" s="34"/>
      <c r="K5267" s="182"/>
      <c r="L5267" s="182"/>
      <c r="M5267" s="182"/>
      <c r="N5267" s="182"/>
    </row>
    <row r="5268" spans="1:14" ht="15.75" customHeight="1" x14ac:dyDescent="0.3">
      <c r="A5268" s="34">
        <v>5341</v>
      </c>
      <c r="B5268" s="34">
        <v>79</v>
      </c>
      <c r="C5268" s="34" t="s">
        <v>509</v>
      </c>
      <c r="D5268" s="34">
        <v>19</v>
      </c>
      <c r="E5268" s="179">
        <v>43637</v>
      </c>
      <c r="F5268" s="34">
        <v>5242</v>
      </c>
      <c r="G5268" s="34">
        <v>7080</v>
      </c>
      <c r="H5268" s="34">
        <v>6756</v>
      </c>
      <c r="I5268" s="34">
        <v>7</v>
      </c>
      <c r="J5268" s="34"/>
      <c r="K5268" s="182"/>
      <c r="L5268" s="182"/>
      <c r="M5268" s="182"/>
      <c r="N5268" s="182"/>
    </row>
    <row r="5269" spans="1:14" ht="15.75" customHeight="1" x14ac:dyDescent="0.3">
      <c r="A5269" s="34">
        <v>5342</v>
      </c>
      <c r="B5269" s="34">
        <v>80</v>
      </c>
      <c r="C5269" s="34" t="s">
        <v>509</v>
      </c>
      <c r="D5269" s="34">
        <v>19</v>
      </c>
      <c r="E5269" s="179">
        <v>43637</v>
      </c>
      <c r="F5269" s="34">
        <v>5245</v>
      </c>
      <c r="G5269" s="34">
        <v>6983</v>
      </c>
      <c r="H5269" s="34">
        <v>6676</v>
      </c>
      <c r="I5269" s="34"/>
      <c r="J5269" s="34"/>
      <c r="K5269" s="182"/>
      <c r="L5269" s="182"/>
      <c r="M5269" s="182"/>
      <c r="N5269" s="182"/>
    </row>
    <row r="5270" spans="1:14" ht="15.75" customHeight="1" x14ac:dyDescent="0.3">
      <c r="A5270" s="34">
        <v>5343</v>
      </c>
      <c r="B5270" s="34">
        <v>81</v>
      </c>
      <c r="C5270" s="34" t="s">
        <v>510</v>
      </c>
      <c r="D5270" s="34">
        <v>19</v>
      </c>
      <c r="E5270" s="179">
        <v>43637</v>
      </c>
      <c r="F5270" s="34">
        <v>5180</v>
      </c>
      <c r="G5270" s="34">
        <v>8280</v>
      </c>
      <c r="H5270" s="34">
        <v>7626</v>
      </c>
      <c r="I5270" s="34">
        <v>6</v>
      </c>
      <c r="J5270" s="34"/>
      <c r="K5270" s="182"/>
      <c r="L5270" s="182"/>
      <c r="M5270" s="182"/>
      <c r="N5270" s="182"/>
    </row>
    <row r="5271" spans="1:14" ht="15.75" customHeight="1" x14ac:dyDescent="0.3">
      <c r="A5271" s="34">
        <v>5344</v>
      </c>
      <c r="B5271" s="34">
        <v>82</v>
      </c>
      <c r="C5271" s="34" t="s">
        <v>510</v>
      </c>
      <c r="D5271" s="34">
        <v>19</v>
      </c>
      <c r="E5271" s="179">
        <v>43637</v>
      </c>
      <c r="F5271" s="34">
        <v>5194</v>
      </c>
      <c r="G5271" s="34">
        <v>8472</v>
      </c>
      <c r="H5271" s="34">
        <v>7789</v>
      </c>
      <c r="I5271" s="34"/>
      <c r="J5271" s="34"/>
      <c r="K5271" s="182"/>
      <c r="L5271" s="182"/>
      <c r="M5271" s="182"/>
      <c r="N5271" s="182"/>
    </row>
    <row r="5272" spans="1:14" ht="15.75" customHeight="1" x14ac:dyDescent="0.3">
      <c r="A5272" s="34">
        <v>5345</v>
      </c>
      <c r="B5272" s="34">
        <v>83</v>
      </c>
      <c r="C5272" s="34" t="s">
        <v>511</v>
      </c>
      <c r="D5272" s="34">
        <v>19</v>
      </c>
      <c r="E5272" s="179">
        <v>43637</v>
      </c>
      <c r="F5272" s="34">
        <v>5294</v>
      </c>
      <c r="G5272" s="34">
        <v>7230</v>
      </c>
      <c r="H5272" s="34">
        <v>6860</v>
      </c>
      <c r="I5272" s="34">
        <v>8</v>
      </c>
      <c r="J5272" s="34"/>
      <c r="K5272" s="182"/>
      <c r="L5272" s="182"/>
      <c r="M5272" s="182"/>
      <c r="N5272" s="182"/>
    </row>
    <row r="5273" spans="1:14" ht="15.75" customHeight="1" x14ac:dyDescent="0.3">
      <c r="A5273" s="34">
        <v>5346</v>
      </c>
      <c r="B5273" s="34">
        <v>84</v>
      </c>
      <c r="C5273" s="34" t="s">
        <v>511</v>
      </c>
      <c r="D5273" s="34">
        <v>19</v>
      </c>
      <c r="E5273" s="179">
        <v>43637</v>
      </c>
      <c r="F5273" s="34">
        <v>5375</v>
      </c>
      <c r="G5273" s="34">
        <v>7279</v>
      </c>
      <c r="H5273" s="34">
        <v>6911</v>
      </c>
      <c r="I5273" s="34"/>
      <c r="J5273" s="34"/>
      <c r="K5273" s="182"/>
      <c r="L5273" s="182"/>
      <c r="M5273" s="182"/>
      <c r="N5273" s="182"/>
    </row>
    <row r="5274" spans="1:14" ht="15.75" customHeight="1" x14ac:dyDescent="0.3">
      <c r="A5274" s="34">
        <v>5347</v>
      </c>
      <c r="B5274" s="34">
        <v>85</v>
      </c>
      <c r="C5274" s="34" t="s">
        <v>512</v>
      </c>
      <c r="D5274" s="34">
        <v>19</v>
      </c>
      <c r="E5274" s="179">
        <v>43637</v>
      </c>
      <c r="F5274" s="34">
        <v>5253</v>
      </c>
      <c r="G5274" s="34">
        <v>7636</v>
      </c>
      <c r="H5274" s="34">
        <v>7971</v>
      </c>
      <c r="I5274" s="34">
        <v>7</v>
      </c>
      <c r="J5274" s="34"/>
      <c r="K5274" s="182"/>
      <c r="L5274" s="182"/>
      <c r="M5274" s="182"/>
      <c r="N5274" s="182"/>
    </row>
    <row r="5275" spans="1:14" ht="15.75" customHeight="1" x14ac:dyDescent="0.3">
      <c r="A5275" s="34">
        <v>5348</v>
      </c>
      <c r="B5275" s="34">
        <v>86</v>
      </c>
      <c r="C5275" s="34" t="s">
        <v>512</v>
      </c>
      <c r="D5275" s="34">
        <v>19</v>
      </c>
      <c r="E5275" s="179">
        <v>43637</v>
      </c>
      <c r="F5275" s="34">
        <v>5281</v>
      </c>
      <c r="G5275" s="34">
        <v>7541</v>
      </c>
      <c r="H5275" s="34">
        <v>7101</v>
      </c>
      <c r="I5275" s="34"/>
      <c r="J5275" s="34"/>
      <c r="K5275" s="182"/>
      <c r="L5275" s="182"/>
      <c r="M5275" s="182"/>
      <c r="N5275" s="182"/>
    </row>
    <row r="5276" spans="1:14" ht="15.75" customHeight="1" x14ac:dyDescent="0.3">
      <c r="A5276" s="34">
        <v>5349</v>
      </c>
      <c r="B5276" s="34">
        <v>87</v>
      </c>
      <c r="C5276" s="34" t="s">
        <v>513</v>
      </c>
      <c r="D5276" s="34">
        <v>19</v>
      </c>
      <c r="E5276" s="179">
        <v>43637</v>
      </c>
      <c r="F5276" s="34">
        <v>5250</v>
      </c>
      <c r="G5276" s="34">
        <v>8546</v>
      </c>
      <c r="H5276" s="34">
        <v>7948</v>
      </c>
      <c r="I5276" s="34">
        <v>6</v>
      </c>
      <c r="J5276" s="34"/>
      <c r="K5276" s="182"/>
      <c r="L5276" s="182"/>
      <c r="M5276" s="182"/>
      <c r="N5276" s="182"/>
    </row>
    <row r="5277" spans="1:14" ht="15.75" customHeight="1" x14ac:dyDescent="0.3">
      <c r="A5277" s="34">
        <v>5350</v>
      </c>
      <c r="B5277" s="34">
        <v>88</v>
      </c>
      <c r="C5277" s="34" t="s">
        <v>513</v>
      </c>
      <c r="D5277" s="34">
        <v>19</v>
      </c>
      <c r="E5277" s="179">
        <v>43637</v>
      </c>
      <c r="F5277" s="34">
        <v>5241</v>
      </c>
      <c r="G5277" s="34">
        <v>8395</v>
      </c>
      <c r="H5277" s="34">
        <v>7816</v>
      </c>
      <c r="I5277" s="34"/>
      <c r="J5277" s="34"/>
      <c r="K5277" s="182"/>
      <c r="L5277" s="182"/>
      <c r="M5277" s="182"/>
      <c r="N5277" s="182"/>
    </row>
    <row r="5278" spans="1:14" ht="15.75" customHeight="1" x14ac:dyDescent="0.3">
      <c r="A5278" s="34">
        <v>5351</v>
      </c>
      <c r="B5278" s="34">
        <v>89</v>
      </c>
      <c r="C5278" s="34" t="s">
        <v>514</v>
      </c>
      <c r="D5278" s="34">
        <v>19</v>
      </c>
      <c r="E5278" s="179">
        <v>43637</v>
      </c>
      <c r="F5278" s="34">
        <v>5188</v>
      </c>
      <c r="G5278" s="34">
        <v>6415</v>
      </c>
      <c r="H5278" s="34">
        <v>6174</v>
      </c>
      <c r="I5278" s="34">
        <v>9</v>
      </c>
      <c r="J5278" s="34"/>
      <c r="K5278" s="182"/>
      <c r="L5278" s="182"/>
      <c r="M5278" s="182"/>
      <c r="N5278" s="182"/>
    </row>
    <row r="5279" spans="1:14" ht="15.75" customHeight="1" x14ac:dyDescent="0.3">
      <c r="A5279" s="34">
        <v>5352</v>
      </c>
      <c r="B5279" s="34">
        <v>90</v>
      </c>
      <c r="C5279" s="34" t="s">
        <v>514</v>
      </c>
      <c r="D5279" s="34">
        <v>19</v>
      </c>
      <c r="E5279" s="179">
        <v>43637</v>
      </c>
      <c r="F5279" s="34">
        <v>5202</v>
      </c>
      <c r="G5279" s="34">
        <v>6444</v>
      </c>
      <c r="H5279" s="34">
        <v>6201</v>
      </c>
      <c r="I5279" s="34"/>
      <c r="J5279" s="34"/>
      <c r="K5279" s="182"/>
      <c r="L5279" s="182"/>
      <c r="M5279" s="182"/>
      <c r="N5279" s="182"/>
    </row>
    <row r="5280" spans="1:14" ht="15.75" customHeight="1" x14ac:dyDescent="0.3">
      <c r="A5280" s="34">
        <v>5353</v>
      </c>
      <c r="B5280" s="34">
        <v>91</v>
      </c>
      <c r="C5280" s="34" t="s">
        <v>515</v>
      </c>
      <c r="D5280" s="34">
        <v>19</v>
      </c>
      <c r="E5280" s="179">
        <v>43637</v>
      </c>
      <c r="F5280" s="34">
        <v>5252</v>
      </c>
      <c r="G5280" s="34">
        <v>9140</v>
      </c>
      <c r="H5280" s="34">
        <v>8415</v>
      </c>
      <c r="I5280" s="34">
        <v>8</v>
      </c>
      <c r="J5280" s="34"/>
      <c r="K5280" s="182"/>
      <c r="L5280" s="182"/>
      <c r="M5280" s="182"/>
      <c r="N5280" s="182"/>
    </row>
    <row r="5281" spans="1:14" ht="15.75" customHeight="1" x14ac:dyDescent="0.3">
      <c r="A5281" s="34">
        <v>5354</v>
      </c>
      <c r="B5281" s="34">
        <v>92</v>
      </c>
      <c r="C5281" s="34" t="s">
        <v>515</v>
      </c>
      <c r="D5281" s="34">
        <v>19</v>
      </c>
      <c r="E5281" s="179">
        <v>43637</v>
      </c>
      <c r="F5281" s="34">
        <v>5241</v>
      </c>
      <c r="G5281" s="34">
        <v>8940</v>
      </c>
      <c r="H5281" s="34">
        <v>8259</v>
      </c>
      <c r="I5281" s="34"/>
      <c r="J5281" s="34"/>
      <c r="K5281" s="182"/>
      <c r="L5281" s="182"/>
      <c r="M5281" s="182"/>
      <c r="N5281" s="182"/>
    </row>
    <row r="5282" spans="1:14" ht="15.75" customHeight="1" x14ac:dyDescent="0.3">
      <c r="A5282" s="34">
        <v>5355</v>
      </c>
      <c r="B5282" s="34">
        <v>93</v>
      </c>
      <c r="C5282" s="34" t="s">
        <v>516</v>
      </c>
      <c r="D5282" s="34">
        <v>19</v>
      </c>
      <c r="E5282" s="179">
        <v>43637</v>
      </c>
      <c r="F5282" s="34">
        <v>5234</v>
      </c>
      <c r="G5282" s="34">
        <v>8499</v>
      </c>
      <c r="H5282" s="34">
        <v>7880</v>
      </c>
      <c r="I5282" s="34">
        <v>8</v>
      </c>
      <c r="J5282" s="34"/>
      <c r="K5282" s="182"/>
      <c r="L5282" s="182"/>
      <c r="M5282" s="182"/>
      <c r="N5282" s="182"/>
    </row>
    <row r="5283" spans="1:14" ht="15.75" customHeight="1" x14ac:dyDescent="0.3">
      <c r="A5283" s="34">
        <v>5356</v>
      </c>
      <c r="B5283" s="34">
        <v>94</v>
      </c>
      <c r="C5283" s="34" t="s">
        <v>516</v>
      </c>
      <c r="D5283" s="34">
        <v>19</v>
      </c>
      <c r="E5283" s="179">
        <v>43637</v>
      </c>
      <c r="F5283" s="34">
        <v>5218</v>
      </c>
      <c r="G5283" s="34">
        <v>8158</v>
      </c>
      <c r="H5283" s="34">
        <v>7606</v>
      </c>
      <c r="I5283" s="34"/>
      <c r="J5283" s="34"/>
      <c r="K5283" s="182"/>
      <c r="L5283" s="182"/>
      <c r="M5283" s="182"/>
      <c r="N5283" s="182"/>
    </row>
    <row r="5284" spans="1:14" ht="15.75" customHeight="1" x14ac:dyDescent="0.3">
      <c r="A5284" s="34">
        <v>5357</v>
      </c>
      <c r="B5284" s="34">
        <v>95</v>
      </c>
      <c r="C5284" s="34" t="s">
        <v>520</v>
      </c>
      <c r="D5284" s="34">
        <v>19</v>
      </c>
      <c r="E5284" s="179">
        <v>43637</v>
      </c>
      <c r="F5284" s="34">
        <v>5232</v>
      </c>
      <c r="G5284" s="34">
        <v>8034</v>
      </c>
      <c r="H5284" s="34">
        <v>7458</v>
      </c>
      <c r="I5284" s="34">
        <v>6</v>
      </c>
      <c r="J5284" s="34"/>
      <c r="K5284" s="182"/>
      <c r="L5284" s="182"/>
      <c r="M5284" s="182"/>
      <c r="N5284" s="182"/>
    </row>
    <row r="5285" spans="1:14" ht="15.75" customHeight="1" x14ac:dyDescent="0.3">
      <c r="A5285" s="34">
        <v>5358</v>
      </c>
      <c r="B5285" s="34">
        <v>96</v>
      </c>
      <c r="C5285" s="34" t="s">
        <v>520</v>
      </c>
      <c r="D5285" s="34">
        <v>19</v>
      </c>
      <c r="E5285" s="179">
        <v>43637</v>
      </c>
      <c r="F5285" s="34">
        <v>5242</v>
      </c>
      <c r="G5285" s="34">
        <v>8210</v>
      </c>
      <c r="H5285" s="34">
        <v>7602</v>
      </c>
      <c r="I5285" s="34"/>
      <c r="J5285" s="34"/>
      <c r="K5285" s="182"/>
      <c r="L5285" s="182"/>
      <c r="M5285" s="182"/>
      <c r="N5285" s="182"/>
    </row>
    <row r="5286" spans="1:14" ht="15.75" customHeight="1" x14ac:dyDescent="0.3">
      <c r="A5286" s="34">
        <v>5359</v>
      </c>
      <c r="B5286" s="34">
        <v>97</v>
      </c>
      <c r="C5286" s="34" t="s">
        <v>521</v>
      </c>
      <c r="D5286" s="34">
        <v>19</v>
      </c>
      <c r="E5286" s="179">
        <v>43637</v>
      </c>
      <c r="F5286" s="34">
        <v>5287</v>
      </c>
      <c r="G5286" s="34">
        <v>7416</v>
      </c>
      <c r="H5286" s="34">
        <v>6900</v>
      </c>
      <c r="I5286" s="34">
        <v>9</v>
      </c>
      <c r="J5286" s="34"/>
      <c r="K5286" s="182"/>
      <c r="L5286" s="182"/>
      <c r="M5286" s="182"/>
      <c r="N5286" s="182"/>
    </row>
    <row r="5287" spans="1:14" ht="15.75" customHeight="1" x14ac:dyDescent="0.3">
      <c r="A5287" s="34">
        <v>5360</v>
      </c>
      <c r="B5287" s="34">
        <v>98</v>
      </c>
      <c r="C5287" s="34" t="s">
        <v>521</v>
      </c>
      <c r="D5287" s="34">
        <v>19</v>
      </c>
      <c r="E5287" s="179">
        <v>43637</v>
      </c>
      <c r="F5287" s="34">
        <v>5252</v>
      </c>
      <c r="G5287" s="34">
        <v>7362</v>
      </c>
      <c r="H5287" s="34">
        <v>6842</v>
      </c>
      <c r="I5287" s="34"/>
      <c r="J5287" s="34"/>
      <c r="K5287" s="182"/>
      <c r="L5287" s="182"/>
      <c r="M5287" s="182"/>
      <c r="N5287" s="182"/>
    </row>
    <row r="5288" spans="1:14" ht="15.75" customHeight="1" x14ac:dyDescent="0.3">
      <c r="A5288" s="34">
        <v>5361</v>
      </c>
      <c r="B5288" s="34">
        <v>99</v>
      </c>
      <c r="C5288" s="34" t="s">
        <v>524</v>
      </c>
      <c r="D5288" s="34">
        <v>19</v>
      </c>
      <c r="E5288" s="179">
        <v>43637</v>
      </c>
      <c r="F5288" s="34">
        <v>5182</v>
      </c>
      <c r="G5288" s="34">
        <v>6735</v>
      </c>
      <c r="H5288" s="34">
        <v>6444</v>
      </c>
      <c r="I5288" s="34">
        <v>8</v>
      </c>
      <c r="J5288" s="34"/>
      <c r="K5288" s="182"/>
      <c r="L5288" s="182"/>
      <c r="M5288" s="182"/>
      <c r="N5288" s="182"/>
    </row>
    <row r="5289" spans="1:14" ht="15.75" customHeight="1" x14ac:dyDescent="0.3">
      <c r="A5289" s="34">
        <v>5362</v>
      </c>
      <c r="B5289" s="34">
        <v>100</v>
      </c>
      <c r="C5289" s="34" t="s">
        <v>524</v>
      </c>
      <c r="D5289" s="34">
        <v>19</v>
      </c>
      <c r="E5289" s="179">
        <v>43637</v>
      </c>
      <c r="F5289" s="34">
        <v>5209</v>
      </c>
      <c r="G5289" s="34">
        <v>6730</v>
      </c>
      <c r="H5289" s="34">
        <v>6438</v>
      </c>
      <c r="I5289" s="34"/>
      <c r="J5289" s="34"/>
      <c r="K5289" s="182"/>
      <c r="L5289" s="182"/>
      <c r="M5289" s="182"/>
      <c r="N5289" s="182"/>
    </row>
    <row r="5290" spans="1:14" ht="15.75" customHeight="1" x14ac:dyDescent="0.3">
      <c r="A5290" s="34">
        <v>5363</v>
      </c>
      <c r="B5290" s="34">
        <v>101</v>
      </c>
      <c r="C5290" s="34" t="s">
        <v>526</v>
      </c>
      <c r="D5290" s="34">
        <v>19</v>
      </c>
      <c r="E5290" s="179">
        <v>43637</v>
      </c>
      <c r="F5290" s="34">
        <v>5208</v>
      </c>
      <c r="G5290" s="34">
        <v>7486</v>
      </c>
      <c r="H5290" s="34">
        <v>7049</v>
      </c>
      <c r="I5290" s="34">
        <v>7</v>
      </c>
      <c r="J5290" s="34"/>
      <c r="K5290" s="182"/>
      <c r="L5290" s="182"/>
      <c r="M5290" s="182"/>
      <c r="N5290" s="182"/>
    </row>
    <row r="5291" spans="1:14" ht="15.75" customHeight="1" x14ac:dyDescent="0.3">
      <c r="A5291" s="34">
        <v>5364</v>
      </c>
      <c r="B5291" s="34">
        <v>102</v>
      </c>
      <c r="C5291" s="34" t="s">
        <v>526</v>
      </c>
      <c r="D5291" s="34">
        <v>19</v>
      </c>
      <c r="E5291" s="179">
        <v>43637</v>
      </c>
      <c r="F5291" s="34">
        <v>5224</v>
      </c>
      <c r="G5291" s="34">
        <v>7425</v>
      </c>
      <c r="H5291" s="34">
        <v>6988</v>
      </c>
      <c r="I5291" s="34"/>
      <c r="J5291" s="34"/>
      <c r="K5291" s="182"/>
      <c r="L5291" s="182"/>
      <c r="M5291" s="182"/>
      <c r="N5291" s="182"/>
    </row>
    <row r="5292" spans="1:14" ht="15.75" customHeight="1" x14ac:dyDescent="0.3">
      <c r="A5292" s="34">
        <v>5365</v>
      </c>
      <c r="B5292" s="34">
        <v>103</v>
      </c>
      <c r="C5292" s="34" t="s">
        <v>532</v>
      </c>
      <c r="D5292" s="34">
        <v>19</v>
      </c>
      <c r="E5292" s="179">
        <v>43637</v>
      </c>
      <c r="F5292" s="34">
        <v>5213</v>
      </c>
      <c r="G5292" s="34">
        <v>6889</v>
      </c>
      <c r="H5292" s="34">
        <v>6446</v>
      </c>
      <c r="I5292" s="34">
        <v>8</v>
      </c>
      <c r="J5292" s="34"/>
      <c r="K5292" s="182"/>
      <c r="L5292" s="182"/>
      <c r="M5292" s="182"/>
      <c r="N5292" s="182"/>
    </row>
    <row r="5293" spans="1:14" ht="15.75" customHeight="1" x14ac:dyDescent="0.3">
      <c r="A5293" s="34">
        <v>5366</v>
      </c>
      <c r="B5293" s="34">
        <v>104</v>
      </c>
      <c r="C5293" s="34" t="s">
        <v>532</v>
      </c>
      <c r="D5293" s="34">
        <v>19</v>
      </c>
      <c r="E5293" s="179">
        <v>43637</v>
      </c>
      <c r="F5293" s="34">
        <v>5257</v>
      </c>
      <c r="G5293" s="34">
        <v>7124</v>
      </c>
      <c r="H5293" s="34">
        <v>6626</v>
      </c>
      <c r="I5293" s="34"/>
      <c r="J5293" s="34"/>
      <c r="K5293" s="182"/>
      <c r="L5293" s="182"/>
      <c r="M5293" s="182"/>
      <c r="N5293" s="182"/>
    </row>
    <row r="5294" spans="1:14" ht="15.75" customHeight="1" x14ac:dyDescent="0.3">
      <c r="A5294" s="34">
        <v>5367</v>
      </c>
      <c r="B5294" s="34">
        <v>105</v>
      </c>
      <c r="C5294" s="34" t="s">
        <v>534</v>
      </c>
      <c r="D5294" s="34">
        <v>19</v>
      </c>
      <c r="E5294" s="179">
        <v>43637</v>
      </c>
      <c r="F5294" s="34">
        <v>5251</v>
      </c>
      <c r="G5294" s="34">
        <v>8684</v>
      </c>
      <c r="H5294" s="34">
        <v>7909</v>
      </c>
      <c r="I5294" s="34">
        <v>6</v>
      </c>
      <c r="J5294" s="34"/>
      <c r="K5294" s="182"/>
      <c r="L5294" s="182"/>
      <c r="M5294" s="182"/>
      <c r="N5294" s="182"/>
    </row>
    <row r="5295" spans="1:14" ht="15.75" customHeight="1" x14ac:dyDescent="0.3">
      <c r="A5295" s="34">
        <v>5368</v>
      </c>
      <c r="B5295" s="34">
        <v>106</v>
      </c>
      <c r="C5295" s="34" t="s">
        <v>534</v>
      </c>
      <c r="D5295" s="34">
        <v>19</v>
      </c>
      <c r="E5295" s="179">
        <v>43637</v>
      </c>
      <c r="F5295" s="34">
        <v>5219</v>
      </c>
      <c r="G5295" s="34">
        <v>8711</v>
      </c>
      <c r="H5295" s="34">
        <v>7901</v>
      </c>
      <c r="I5295" s="34"/>
      <c r="J5295" s="34"/>
      <c r="K5295" s="182"/>
      <c r="L5295" s="182"/>
      <c r="M5295" s="182"/>
      <c r="N5295" s="182"/>
    </row>
    <row r="5296" spans="1:14" ht="15.75" customHeight="1" x14ac:dyDescent="0.3">
      <c r="A5296" s="34">
        <v>5369</v>
      </c>
      <c r="B5296" s="34">
        <v>107</v>
      </c>
      <c r="C5296" s="34" t="s">
        <v>536</v>
      </c>
      <c r="D5296" s="34">
        <v>19</v>
      </c>
      <c r="E5296" s="179">
        <v>43637</v>
      </c>
      <c r="F5296" s="34">
        <v>5226</v>
      </c>
      <c r="G5296" s="34">
        <v>8456</v>
      </c>
      <c r="H5296" s="34">
        <v>7734</v>
      </c>
      <c r="I5296" s="34">
        <v>9</v>
      </c>
      <c r="J5296" s="34"/>
      <c r="K5296" s="182"/>
      <c r="L5296" s="182"/>
      <c r="M5296" s="182"/>
      <c r="N5296" s="182"/>
    </row>
    <row r="5297" spans="1:14" ht="15.75" customHeight="1" x14ac:dyDescent="0.3">
      <c r="A5297" s="34">
        <v>5370</v>
      </c>
      <c r="B5297" s="34">
        <v>108</v>
      </c>
      <c r="C5297" s="34" t="s">
        <v>536</v>
      </c>
      <c r="D5297" s="34">
        <v>19</v>
      </c>
      <c r="E5297" s="179">
        <v>43637</v>
      </c>
      <c r="F5297" s="34">
        <v>5274</v>
      </c>
      <c r="G5297" s="34">
        <v>8400</v>
      </c>
      <c r="H5297" s="34">
        <v>7709</v>
      </c>
      <c r="I5297" s="34"/>
      <c r="J5297" s="34"/>
      <c r="K5297" s="182"/>
      <c r="L5297" s="182"/>
      <c r="M5297" s="182"/>
      <c r="N5297" s="182"/>
    </row>
    <row r="5298" spans="1:14" ht="15.75" customHeight="1" x14ac:dyDescent="0.3">
      <c r="A5298" s="34">
        <v>5371</v>
      </c>
      <c r="B5298" s="34">
        <v>109</v>
      </c>
      <c r="C5298" s="34" t="s">
        <v>538</v>
      </c>
      <c r="D5298" s="34">
        <v>19</v>
      </c>
      <c r="E5298" s="179">
        <v>43637</v>
      </c>
      <c r="F5298" s="34">
        <v>5191</v>
      </c>
      <c r="G5298" s="34">
        <v>7283</v>
      </c>
      <c r="H5298" s="34">
        <v>6877</v>
      </c>
      <c r="I5298" s="34">
        <v>7</v>
      </c>
      <c r="J5298" s="34"/>
      <c r="K5298" s="182"/>
      <c r="L5298" s="182"/>
      <c r="M5298" s="182"/>
      <c r="N5298" s="182"/>
    </row>
    <row r="5299" spans="1:14" ht="15.75" customHeight="1" x14ac:dyDescent="0.3">
      <c r="A5299" s="34">
        <v>5372</v>
      </c>
      <c r="B5299" s="34">
        <v>110</v>
      </c>
      <c r="C5299" s="34" t="s">
        <v>538</v>
      </c>
      <c r="D5299" s="34">
        <v>19</v>
      </c>
      <c r="E5299" s="179">
        <v>43637</v>
      </c>
      <c r="F5299" s="34">
        <v>5243</v>
      </c>
      <c r="G5299" s="34">
        <v>7304</v>
      </c>
      <c r="H5299" s="34">
        <v>6906</v>
      </c>
      <c r="I5299" s="34"/>
      <c r="J5299" s="34"/>
      <c r="K5299" s="182"/>
      <c r="L5299" s="182"/>
      <c r="M5299" s="182"/>
      <c r="N5299" s="182"/>
    </row>
    <row r="5300" spans="1:14" ht="15.75" customHeight="1" x14ac:dyDescent="0.3">
      <c r="A5300" s="34">
        <v>5373</v>
      </c>
      <c r="B5300" s="34">
        <v>111</v>
      </c>
      <c r="C5300" s="34" t="s">
        <v>540</v>
      </c>
      <c r="D5300" s="34">
        <v>19</v>
      </c>
      <c r="E5300" s="179">
        <v>43637</v>
      </c>
      <c r="F5300" s="34">
        <v>5213</v>
      </c>
      <c r="G5300" s="34">
        <v>7602</v>
      </c>
      <c r="H5300" s="34">
        <v>7118</v>
      </c>
      <c r="I5300" s="34">
        <v>8</v>
      </c>
      <c r="J5300" s="34"/>
      <c r="K5300" s="182"/>
      <c r="L5300" s="182"/>
      <c r="M5300" s="182"/>
      <c r="N5300" s="182"/>
    </row>
    <row r="5301" spans="1:14" ht="15.75" customHeight="1" x14ac:dyDescent="0.3">
      <c r="A5301" s="34">
        <v>5374</v>
      </c>
      <c r="B5301" s="34">
        <v>112</v>
      </c>
      <c r="C5301" s="34" t="s">
        <v>540</v>
      </c>
      <c r="D5301" s="34">
        <v>19</v>
      </c>
      <c r="E5301" s="179">
        <v>43637</v>
      </c>
      <c r="F5301" s="34">
        <v>5197</v>
      </c>
      <c r="G5301" s="34">
        <v>7564</v>
      </c>
      <c r="H5301" s="34">
        <v>7064</v>
      </c>
      <c r="I5301" s="34"/>
      <c r="J5301" s="34"/>
      <c r="K5301" s="182"/>
      <c r="L5301" s="182"/>
      <c r="M5301" s="182"/>
      <c r="N5301" s="182"/>
    </row>
    <row r="5302" spans="1:14" ht="15.75" customHeight="1" x14ac:dyDescent="0.3">
      <c r="A5302" s="34">
        <v>5375</v>
      </c>
      <c r="B5302" s="34">
        <v>113</v>
      </c>
      <c r="C5302" s="34" t="s">
        <v>544</v>
      </c>
      <c r="D5302" s="34">
        <v>19</v>
      </c>
      <c r="E5302" s="179">
        <v>43637</v>
      </c>
      <c r="F5302" s="34">
        <v>5283</v>
      </c>
      <c r="G5302" s="34">
        <v>7297</v>
      </c>
      <c r="H5302" s="34">
        <v>7919</v>
      </c>
      <c r="I5302" s="34">
        <v>8</v>
      </c>
      <c r="J5302" s="34"/>
      <c r="K5302" s="182"/>
      <c r="L5302" s="182"/>
      <c r="M5302" s="182"/>
      <c r="N5302" s="182"/>
    </row>
    <row r="5303" spans="1:14" ht="15.75" customHeight="1" x14ac:dyDescent="0.3">
      <c r="A5303" s="34">
        <v>5376</v>
      </c>
      <c r="B5303" s="34">
        <v>114</v>
      </c>
      <c r="C5303" s="34" t="s">
        <v>544</v>
      </c>
      <c r="D5303" s="34">
        <v>19</v>
      </c>
      <c r="E5303" s="179">
        <v>43637</v>
      </c>
      <c r="F5303" s="34">
        <v>5247</v>
      </c>
      <c r="G5303" s="34">
        <v>7283</v>
      </c>
      <c r="H5303" s="34">
        <v>6902</v>
      </c>
      <c r="I5303" s="34"/>
      <c r="J5303" s="34"/>
      <c r="K5303" s="182"/>
      <c r="L5303" s="182"/>
      <c r="M5303" s="182"/>
      <c r="N5303" s="182"/>
    </row>
    <row r="5304" spans="1:14" ht="15.75" customHeight="1" x14ac:dyDescent="0.3">
      <c r="A5304" s="34">
        <v>5377</v>
      </c>
      <c r="B5304" s="34">
        <v>115</v>
      </c>
      <c r="C5304" s="34" t="s">
        <v>546</v>
      </c>
      <c r="D5304" s="34">
        <v>19</v>
      </c>
      <c r="E5304" s="179">
        <v>43637</v>
      </c>
      <c r="F5304" s="34">
        <v>5260</v>
      </c>
      <c r="G5304" s="34">
        <v>8511</v>
      </c>
      <c r="H5304" s="34">
        <v>7708</v>
      </c>
      <c r="I5304" s="34">
        <v>7</v>
      </c>
      <c r="J5304" s="34"/>
      <c r="K5304" s="182"/>
      <c r="L5304" s="182"/>
      <c r="M5304" s="182"/>
      <c r="N5304" s="182"/>
    </row>
    <row r="5305" spans="1:14" ht="15.75" customHeight="1" x14ac:dyDescent="0.3">
      <c r="A5305" s="34">
        <v>5378</v>
      </c>
      <c r="B5305" s="34">
        <v>116</v>
      </c>
      <c r="C5305" s="34" t="s">
        <v>546</v>
      </c>
      <c r="D5305" s="34">
        <v>19</v>
      </c>
      <c r="E5305" s="179">
        <v>43637</v>
      </c>
      <c r="F5305" s="34">
        <v>5263</v>
      </c>
      <c r="G5305" s="34">
        <v>8512</v>
      </c>
      <c r="H5305" s="34">
        <v>7718</v>
      </c>
      <c r="I5305" s="34"/>
      <c r="J5305" s="34"/>
      <c r="K5305" s="182"/>
      <c r="L5305" s="182"/>
      <c r="M5305" s="182"/>
      <c r="N5305" s="182"/>
    </row>
    <row r="5306" spans="1:14" ht="15.75" customHeight="1" x14ac:dyDescent="0.3">
      <c r="A5306" s="34">
        <v>5379</v>
      </c>
      <c r="B5306" s="34">
        <v>117</v>
      </c>
      <c r="C5306" s="34" t="s">
        <v>552</v>
      </c>
      <c r="D5306" s="34">
        <v>19</v>
      </c>
      <c r="E5306" s="179">
        <v>43637</v>
      </c>
      <c r="F5306" s="34">
        <v>5221</v>
      </c>
      <c r="G5306" s="34">
        <v>8167</v>
      </c>
      <c r="H5306" s="34">
        <v>7579</v>
      </c>
      <c r="I5306" s="34">
        <v>5</v>
      </c>
      <c r="J5306" s="34"/>
      <c r="K5306" s="182"/>
      <c r="L5306" s="182"/>
      <c r="M5306" s="182"/>
      <c r="N5306" s="182"/>
    </row>
    <row r="5307" spans="1:14" ht="15.75" customHeight="1" x14ac:dyDescent="0.3">
      <c r="A5307" s="34">
        <v>5380</v>
      </c>
      <c r="B5307" s="34">
        <v>118</v>
      </c>
      <c r="C5307" s="34" t="s">
        <v>552</v>
      </c>
      <c r="D5307" s="34">
        <v>19</v>
      </c>
      <c r="E5307" s="179">
        <v>43637</v>
      </c>
      <c r="F5307" s="34">
        <v>5249</v>
      </c>
      <c r="G5307" s="34">
        <v>8122</v>
      </c>
      <c r="H5307" s="34">
        <v>7550</v>
      </c>
      <c r="I5307" s="34"/>
      <c r="J5307" s="34"/>
      <c r="K5307" s="182"/>
      <c r="L5307" s="182"/>
      <c r="M5307" s="182"/>
      <c r="N5307" s="182"/>
    </row>
    <row r="5308" spans="1:14" ht="15.75" customHeight="1" x14ac:dyDescent="0.3">
      <c r="A5308" s="34">
        <v>5381</v>
      </c>
      <c r="B5308" s="34">
        <v>119</v>
      </c>
      <c r="C5308" s="34" t="s">
        <v>559</v>
      </c>
      <c r="D5308" s="34">
        <v>19</v>
      </c>
      <c r="E5308" s="179">
        <v>43637</v>
      </c>
      <c r="F5308" s="34">
        <v>5212</v>
      </c>
      <c r="G5308" s="34">
        <v>7191</v>
      </c>
      <c r="H5308" s="34">
        <v>6799</v>
      </c>
      <c r="I5308" s="34">
        <v>9</v>
      </c>
      <c r="J5308" s="34"/>
      <c r="K5308" s="182"/>
      <c r="L5308" s="182"/>
      <c r="M5308" s="182"/>
      <c r="N5308" s="182"/>
    </row>
    <row r="5309" spans="1:14" ht="15.75" customHeight="1" x14ac:dyDescent="0.3">
      <c r="A5309" s="34">
        <v>5382</v>
      </c>
      <c r="B5309" s="34">
        <v>120</v>
      </c>
      <c r="C5309" s="34" t="s">
        <v>559</v>
      </c>
      <c r="D5309" s="34">
        <v>19</v>
      </c>
      <c r="E5309" s="179">
        <v>43637</v>
      </c>
      <c r="F5309" s="34">
        <v>5196</v>
      </c>
      <c r="G5309" s="34">
        <v>7246</v>
      </c>
      <c r="H5309" s="34">
        <v>6846</v>
      </c>
      <c r="I5309" s="34"/>
      <c r="J5309" s="34"/>
      <c r="K5309" s="182"/>
      <c r="L5309" s="182"/>
      <c r="M5309" s="182"/>
      <c r="N5309" s="182"/>
    </row>
    <row r="5310" spans="1:14" ht="15.75" customHeight="1" x14ac:dyDescent="0.3">
      <c r="A5310" s="34">
        <v>5383</v>
      </c>
      <c r="B5310" s="34">
        <v>121</v>
      </c>
      <c r="C5310" s="34" t="s">
        <v>561</v>
      </c>
      <c r="D5310" s="34">
        <v>19</v>
      </c>
      <c r="E5310" s="179">
        <v>43637</v>
      </c>
      <c r="F5310" s="34">
        <v>5262</v>
      </c>
      <c r="G5310" s="34">
        <v>6912</v>
      </c>
      <c r="H5310" s="34">
        <v>6540</v>
      </c>
      <c r="I5310" s="34">
        <v>6</v>
      </c>
      <c r="J5310" s="34"/>
      <c r="K5310" s="182"/>
      <c r="L5310" s="182"/>
      <c r="M5310" s="182"/>
      <c r="N5310" s="182"/>
    </row>
    <row r="5311" spans="1:14" ht="15.75" customHeight="1" x14ac:dyDescent="0.3">
      <c r="A5311" s="34">
        <v>5384</v>
      </c>
      <c r="B5311" s="34">
        <v>122</v>
      </c>
      <c r="C5311" s="34" t="s">
        <v>561</v>
      </c>
      <c r="D5311" s="34">
        <v>19</v>
      </c>
      <c r="E5311" s="179">
        <v>43637</v>
      </c>
      <c r="F5311" s="34">
        <v>5223</v>
      </c>
      <c r="G5311" s="34">
        <v>6888</v>
      </c>
      <c r="H5311" s="34">
        <v>6552</v>
      </c>
      <c r="I5311" s="34"/>
      <c r="J5311" s="34"/>
      <c r="K5311" s="182"/>
      <c r="L5311" s="182"/>
      <c r="M5311" s="182"/>
      <c r="N5311" s="182"/>
    </row>
    <row r="5312" spans="1:14" ht="15.75" customHeight="1" x14ac:dyDescent="0.3">
      <c r="A5312" s="34">
        <v>5385</v>
      </c>
      <c r="B5312" s="34">
        <v>123</v>
      </c>
      <c r="C5312" s="34" t="s">
        <v>567</v>
      </c>
      <c r="D5312" s="34">
        <v>19</v>
      </c>
      <c r="E5312" s="179">
        <v>43637</v>
      </c>
      <c r="F5312" s="34">
        <v>5241</v>
      </c>
      <c r="G5312" s="34">
        <v>7231</v>
      </c>
      <c r="H5312" s="34">
        <v>6837</v>
      </c>
      <c r="I5312" s="34">
        <v>7</v>
      </c>
      <c r="J5312" s="34"/>
      <c r="K5312" s="182"/>
      <c r="L5312" s="182"/>
      <c r="M5312" s="182"/>
      <c r="N5312" s="182"/>
    </row>
    <row r="5313" spans="1:14" ht="15.75" customHeight="1" x14ac:dyDescent="0.3">
      <c r="A5313" s="34">
        <v>5386</v>
      </c>
      <c r="B5313" s="34">
        <v>124</v>
      </c>
      <c r="C5313" s="34" t="s">
        <v>567</v>
      </c>
      <c r="D5313" s="34">
        <v>19</v>
      </c>
      <c r="E5313" s="179">
        <v>43637</v>
      </c>
      <c r="F5313" s="34">
        <v>5265</v>
      </c>
      <c r="G5313" s="34">
        <v>7393</v>
      </c>
      <c r="H5313" s="34">
        <v>6976</v>
      </c>
      <c r="I5313" s="34"/>
      <c r="J5313" s="34"/>
      <c r="K5313" s="182"/>
      <c r="L5313" s="182"/>
      <c r="M5313" s="182"/>
      <c r="N5313" s="182"/>
    </row>
    <row r="5314" spans="1:14" ht="15.75" customHeight="1" x14ac:dyDescent="0.3">
      <c r="A5314" s="34">
        <v>5387</v>
      </c>
      <c r="B5314" s="34">
        <v>125</v>
      </c>
      <c r="C5314" s="34" t="s">
        <v>573</v>
      </c>
      <c r="D5314" s="34">
        <v>19</v>
      </c>
      <c r="E5314" s="179">
        <v>43637</v>
      </c>
      <c r="F5314" s="34">
        <v>5217</v>
      </c>
      <c r="G5314" s="34">
        <v>7391</v>
      </c>
      <c r="H5314" s="34">
        <v>6980</v>
      </c>
      <c r="I5314" s="34">
        <v>7</v>
      </c>
      <c r="J5314" s="34"/>
      <c r="K5314" s="182"/>
      <c r="L5314" s="182"/>
      <c r="M5314" s="182"/>
      <c r="N5314" s="182"/>
    </row>
    <row r="5315" spans="1:14" ht="15.75" customHeight="1" x14ac:dyDescent="0.3">
      <c r="A5315" s="34">
        <v>5388</v>
      </c>
      <c r="B5315" s="34">
        <v>126</v>
      </c>
      <c r="C5315" s="34" t="s">
        <v>573</v>
      </c>
      <c r="D5315" s="34">
        <v>19</v>
      </c>
      <c r="E5315" s="179">
        <v>43637</v>
      </c>
      <c r="F5315" s="34">
        <v>5232</v>
      </c>
      <c r="G5315" s="34">
        <v>7156</v>
      </c>
      <c r="H5315" s="34">
        <v>6792</v>
      </c>
      <c r="I5315" s="34"/>
      <c r="J5315" s="34"/>
      <c r="K5315" s="182"/>
      <c r="L5315" s="182"/>
      <c r="M5315" s="182"/>
      <c r="N5315" s="182"/>
    </row>
    <row r="5316" spans="1:14" ht="15.75" customHeight="1" x14ac:dyDescent="0.3">
      <c r="A5316" s="34">
        <v>5389</v>
      </c>
      <c r="B5316" s="34">
        <v>127</v>
      </c>
      <c r="C5316" s="34" t="s">
        <v>576</v>
      </c>
      <c r="D5316" s="34">
        <v>19</v>
      </c>
      <c r="E5316" s="179">
        <v>43637</v>
      </c>
      <c r="F5316" s="34">
        <v>5247</v>
      </c>
      <c r="G5316" s="34">
        <v>8343</v>
      </c>
      <c r="H5316" s="34">
        <v>7673</v>
      </c>
      <c r="I5316" s="34">
        <v>8</v>
      </c>
      <c r="J5316" s="34"/>
      <c r="K5316" s="182"/>
      <c r="L5316" s="182"/>
      <c r="M5316" s="182"/>
      <c r="N5316" s="182"/>
    </row>
    <row r="5317" spans="1:14" ht="15.75" customHeight="1" x14ac:dyDescent="0.3">
      <c r="A5317" s="34">
        <v>5390</v>
      </c>
      <c r="B5317" s="34">
        <v>128</v>
      </c>
      <c r="C5317" s="34" t="s">
        <v>576</v>
      </c>
      <c r="D5317" s="34">
        <v>19</v>
      </c>
      <c r="E5317" s="179">
        <v>43637</v>
      </c>
      <c r="F5317" s="34">
        <v>5213</v>
      </c>
      <c r="G5317" s="34">
        <v>8313</v>
      </c>
      <c r="H5317" s="34">
        <v>7637</v>
      </c>
      <c r="I5317" s="34"/>
      <c r="J5317" s="34"/>
      <c r="K5317" s="182"/>
      <c r="L5317" s="182"/>
      <c r="M5317" s="182"/>
      <c r="N5317" s="182"/>
    </row>
    <row r="5318" spans="1:14" ht="15.75" customHeight="1" x14ac:dyDescent="0.3">
      <c r="A5318" s="34">
        <v>5391</v>
      </c>
      <c r="B5318" s="34">
        <v>129</v>
      </c>
      <c r="C5318" s="34" t="s">
        <v>579</v>
      </c>
      <c r="D5318" s="34">
        <v>19</v>
      </c>
      <c r="E5318" s="179">
        <v>43637</v>
      </c>
      <c r="F5318" s="34">
        <v>5238</v>
      </c>
      <c r="G5318" s="34">
        <v>7288</v>
      </c>
      <c r="H5318" s="34">
        <v>5861</v>
      </c>
      <c r="I5318" s="34">
        <v>7</v>
      </c>
      <c r="J5318" s="34"/>
      <c r="K5318" s="182"/>
      <c r="L5318" s="182"/>
      <c r="M5318" s="182"/>
      <c r="N5318" s="182"/>
    </row>
    <row r="5319" spans="1:14" ht="15.75" customHeight="1" x14ac:dyDescent="0.3">
      <c r="A5319" s="34">
        <v>5392</v>
      </c>
      <c r="B5319" s="34">
        <v>130</v>
      </c>
      <c r="C5319" s="34" t="s">
        <v>579</v>
      </c>
      <c r="D5319" s="34">
        <v>19</v>
      </c>
      <c r="E5319" s="179">
        <v>43637</v>
      </c>
      <c r="F5319" s="34">
        <v>5212</v>
      </c>
      <c r="G5319" s="34">
        <v>7284</v>
      </c>
      <c r="H5319" s="34">
        <v>6867</v>
      </c>
      <c r="I5319" s="34"/>
      <c r="J5319" s="34"/>
      <c r="K5319" s="182"/>
      <c r="L5319" s="182"/>
      <c r="M5319" s="182"/>
      <c r="N5319" s="182"/>
    </row>
    <row r="5320" spans="1:14" ht="15.75" customHeight="1" x14ac:dyDescent="0.3">
      <c r="A5320" s="34">
        <v>5393</v>
      </c>
      <c r="B5320" s="34">
        <v>131</v>
      </c>
      <c r="C5320" s="34" t="s">
        <v>581</v>
      </c>
      <c r="D5320" s="34">
        <v>19</v>
      </c>
      <c r="E5320" s="179">
        <v>43637</v>
      </c>
      <c r="F5320" s="34">
        <v>5209</v>
      </c>
      <c r="G5320" s="34">
        <v>7988</v>
      </c>
      <c r="H5320" s="34">
        <v>7440</v>
      </c>
      <c r="I5320" s="34">
        <v>8</v>
      </c>
      <c r="J5320" s="34"/>
      <c r="K5320" s="182"/>
      <c r="L5320" s="182"/>
      <c r="M5320" s="182"/>
      <c r="N5320" s="182"/>
    </row>
    <row r="5321" spans="1:14" ht="15.75" customHeight="1" x14ac:dyDescent="0.3">
      <c r="A5321" s="34">
        <v>5394</v>
      </c>
      <c r="B5321" s="34">
        <v>132</v>
      </c>
      <c r="C5321" s="34" t="s">
        <v>581</v>
      </c>
      <c r="D5321" s="34">
        <v>19</v>
      </c>
      <c r="E5321" s="179">
        <v>43637</v>
      </c>
      <c r="F5321" s="34">
        <v>5233</v>
      </c>
      <c r="G5321" s="34">
        <v>8191</v>
      </c>
      <c r="H5321" s="34">
        <v>7615</v>
      </c>
      <c r="I5321" s="34"/>
      <c r="J5321" s="34"/>
      <c r="K5321" s="182"/>
      <c r="L5321" s="182"/>
      <c r="M5321" s="182"/>
      <c r="N5321" s="182"/>
    </row>
    <row r="5322" spans="1:14" ht="15.75" customHeight="1" x14ac:dyDescent="0.3">
      <c r="A5322" s="34">
        <v>5395</v>
      </c>
      <c r="B5322" s="34">
        <v>133</v>
      </c>
      <c r="C5322" s="34" t="s">
        <v>583</v>
      </c>
      <c r="D5322" s="34">
        <v>19</v>
      </c>
      <c r="E5322" s="179">
        <v>43637</v>
      </c>
      <c r="F5322" s="34">
        <v>5286</v>
      </c>
      <c r="G5322" s="34">
        <v>8322</v>
      </c>
      <c r="H5322" s="34">
        <v>7698</v>
      </c>
      <c r="I5322" s="34">
        <v>6</v>
      </c>
      <c r="J5322" s="34"/>
      <c r="K5322" s="182"/>
      <c r="L5322" s="182"/>
      <c r="M5322" s="182"/>
      <c r="N5322" s="182"/>
    </row>
    <row r="5323" spans="1:14" ht="15.75" customHeight="1" x14ac:dyDescent="0.3">
      <c r="A5323" s="34">
        <v>5396</v>
      </c>
      <c r="B5323" s="34">
        <v>134</v>
      </c>
      <c r="C5323" s="34" t="s">
        <v>583</v>
      </c>
      <c r="D5323" s="34">
        <v>19</v>
      </c>
      <c r="E5323" s="179">
        <v>43637</v>
      </c>
      <c r="F5323" s="34">
        <v>5220</v>
      </c>
      <c r="G5323" s="34">
        <v>8092</v>
      </c>
      <c r="H5323" s="34">
        <v>7713</v>
      </c>
      <c r="I5323" s="34"/>
      <c r="J5323" s="34"/>
      <c r="K5323" s="182"/>
      <c r="L5323" s="182"/>
      <c r="M5323" s="182"/>
      <c r="N5323" s="182"/>
    </row>
    <row r="5324" spans="1:14" ht="15.75" customHeight="1" x14ac:dyDescent="0.3">
      <c r="A5324" s="34">
        <v>5397</v>
      </c>
      <c r="B5324" s="34">
        <v>135</v>
      </c>
      <c r="C5324" s="34" t="s">
        <v>585</v>
      </c>
      <c r="D5324" s="34">
        <v>19</v>
      </c>
      <c r="E5324" s="179">
        <v>43637</v>
      </c>
      <c r="F5324" s="34">
        <v>5240</v>
      </c>
      <c r="G5324" s="34">
        <v>6845</v>
      </c>
      <c r="H5324" s="34">
        <v>6542</v>
      </c>
      <c r="I5324" s="34">
        <v>7</v>
      </c>
      <c r="J5324" s="34"/>
      <c r="K5324" s="182"/>
      <c r="L5324" s="182"/>
      <c r="M5324" s="182"/>
      <c r="N5324" s="182"/>
    </row>
    <row r="5325" spans="1:14" ht="15.75" customHeight="1" x14ac:dyDescent="0.3">
      <c r="A5325" s="34">
        <v>5398</v>
      </c>
      <c r="B5325" s="34">
        <v>136</v>
      </c>
      <c r="C5325" s="34" t="s">
        <v>585</v>
      </c>
      <c r="D5325" s="34">
        <v>19</v>
      </c>
      <c r="E5325" s="179">
        <v>43637</v>
      </c>
      <c r="F5325" s="34">
        <v>5219</v>
      </c>
      <c r="G5325" s="34">
        <v>6788</v>
      </c>
      <c r="H5325" s="34">
        <v>6487</v>
      </c>
      <c r="I5325" s="34"/>
      <c r="J5325" s="34"/>
      <c r="K5325" s="182"/>
      <c r="L5325" s="182"/>
      <c r="M5325" s="182"/>
      <c r="N5325" s="182"/>
    </row>
    <row r="5326" spans="1:14" ht="15.75" customHeight="1" x14ac:dyDescent="0.3">
      <c r="A5326" s="34">
        <v>5399</v>
      </c>
      <c r="B5326" s="34">
        <v>137</v>
      </c>
      <c r="C5326" s="34" t="s">
        <v>586</v>
      </c>
      <c r="D5326" s="34">
        <v>19</v>
      </c>
      <c r="E5326" s="179">
        <v>43637</v>
      </c>
      <c r="F5326" s="34">
        <v>5220</v>
      </c>
      <c r="G5326" s="34">
        <v>8570</v>
      </c>
      <c r="H5326" s="34">
        <v>7847</v>
      </c>
      <c r="I5326" s="34">
        <v>7</v>
      </c>
      <c r="J5326" s="34"/>
      <c r="K5326" s="182"/>
      <c r="L5326" s="182"/>
      <c r="M5326" s="182"/>
      <c r="N5326" s="182"/>
    </row>
    <row r="5327" spans="1:14" ht="15.75" customHeight="1" x14ac:dyDescent="0.3">
      <c r="A5327" s="34">
        <v>5400</v>
      </c>
      <c r="B5327" s="34">
        <v>138</v>
      </c>
      <c r="C5327" s="34" t="s">
        <v>586</v>
      </c>
      <c r="D5327" s="34">
        <v>19</v>
      </c>
      <c r="E5327" s="179">
        <v>43637</v>
      </c>
      <c r="F5327" s="34">
        <v>5222</v>
      </c>
      <c r="G5327" s="34">
        <v>8360</v>
      </c>
      <c r="H5327" s="34">
        <v>7663</v>
      </c>
      <c r="I5327" s="34"/>
      <c r="J5327" s="34"/>
      <c r="K5327" s="182"/>
      <c r="L5327" s="182"/>
      <c r="M5327" s="182"/>
      <c r="N5327" s="182"/>
    </row>
    <row r="5328" spans="1:14" ht="15.75" customHeight="1" x14ac:dyDescent="0.3">
      <c r="A5328" s="34">
        <v>5401</v>
      </c>
      <c r="B5328" s="34">
        <v>139</v>
      </c>
      <c r="C5328" s="34" t="s">
        <v>587</v>
      </c>
      <c r="D5328" s="34">
        <v>19</v>
      </c>
      <c r="E5328" s="179">
        <v>43637</v>
      </c>
      <c r="F5328" s="34">
        <v>5218</v>
      </c>
      <c r="G5328" s="34">
        <v>7887</v>
      </c>
      <c r="H5328" s="34">
        <v>7290</v>
      </c>
      <c r="I5328" s="34">
        <v>8</v>
      </c>
      <c r="J5328" s="34"/>
      <c r="K5328" s="182"/>
      <c r="L5328" s="182"/>
      <c r="M5328" s="182"/>
      <c r="N5328" s="182"/>
    </row>
    <row r="5329" spans="1:14" ht="15.75" customHeight="1" x14ac:dyDescent="0.3">
      <c r="A5329" s="34">
        <v>5402</v>
      </c>
      <c r="B5329" s="34">
        <v>140</v>
      </c>
      <c r="C5329" s="34" t="s">
        <v>587</v>
      </c>
      <c r="D5329" s="34">
        <v>19</v>
      </c>
      <c r="E5329" s="179">
        <v>43637</v>
      </c>
      <c r="F5329" s="34">
        <v>5241</v>
      </c>
      <c r="G5329" s="34">
        <v>8167</v>
      </c>
      <c r="H5329" s="34">
        <v>7518</v>
      </c>
      <c r="I5329" s="34"/>
      <c r="J5329" s="34"/>
      <c r="K5329" s="182"/>
      <c r="L5329" s="182"/>
      <c r="M5329" s="182"/>
      <c r="N5329" s="182"/>
    </row>
    <row r="5330" spans="1:14" ht="15.75" customHeight="1" x14ac:dyDescent="0.3">
      <c r="A5330" s="34">
        <v>5403</v>
      </c>
      <c r="B5330" s="34">
        <v>141</v>
      </c>
      <c r="C5330" s="34" t="s">
        <v>589</v>
      </c>
      <c r="D5330" s="34">
        <v>19</v>
      </c>
      <c r="E5330" s="179">
        <v>43637</v>
      </c>
      <c r="F5330" s="34">
        <v>5187</v>
      </c>
      <c r="G5330" s="34">
        <v>8490</v>
      </c>
      <c r="H5330" s="34">
        <v>7764</v>
      </c>
      <c r="I5330" s="34">
        <v>6</v>
      </c>
      <c r="J5330" s="34"/>
      <c r="K5330" s="182"/>
      <c r="L5330" s="182"/>
      <c r="M5330" s="182"/>
      <c r="N5330" s="182"/>
    </row>
    <row r="5331" spans="1:14" ht="15.75" customHeight="1" x14ac:dyDescent="0.3">
      <c r="A5331" s="34">
        <v>5404</v>
      </c>
      <c r="B5331" s="34">
        <v>142</v>
      </c>
      <c r="C5331" s="34" t="s">
        <v>589</v>
      </c>
      <c r="D5331" s="34">
        <v>19</v>
      </c>
      <c r="E5331" s="179">
        <v>43637</v>
      </c>
      <c r="F5331" s="34">
        <v>5229</v>
      </c>
      <c r="G5331" s="34">
        <v>8495</v>
      </c>
      <c r="H5331" s="34">
        <v>7778</v>
      </c>
      <c r="I5331" s="34"/>
      <c r="J5331" s="34"/>
      <c r="K5331" s="182"/>
      <c r="L5331" s="182"/>
      <c r="M5331" s="182"/>
      <c r="N5331" s="182"/>
    </row>
    <row r="5332" spans="1:14" ht="15.75" customHeight="1" x14ac:dyDescent="0.3">
      <c r="A5332" s="34">
        <v>5405</v>
      </c>
      <c r="B5332" s="34">
        <v>143</v>
      </c>
      <c r="C5332" s="34" t="s">
        <v>592</v>
      </c>
      <c r="D5332" s="34">
        <v>19</v>
      </c>
      <c r="E5332" s="179">
        <v>43637</v>
      </c>
      <c r="F5332" s="34">
        <v>5229</v>
      </c>
      <c r="G5332" s="34">
        <v>8524</v>
      </c>
      <c r="H5332" s="34">
        <v>7852</v>
      </c>
      <c r="I5332" s="34">
        <v>7</v>
      </c>
      <c r="J5332" s="34"/>
      <c r="K5332" s="182"/>
      <c r="L5332" s="182"/>
      <c r="M5332" s="182"/>
      <c r="N5332" s="182"/>
    </row>
    <row r="5333" spans="1:14" ht="15.75" customHeight="1" x14ac:dyDescent="0.3">
      <c r="A5333" s="34">
        <v>5406</v>
      </c>
      <c r="B5333" s="34">
        <v>144</v>
      </c>
      <c r="C5333" s="34" t="s">
        <v>592</v>
      </c>
      <c r="D5333" s="34">
        <v>19</v>
      </c>
      <c r="E5333" s="179">
        <v>43637</v>
      </c>
      <c r="F5333" s="34">
        <v>5238</v>
      </c>
      <c r="G5333" s="34">
        <v>8656</v>
      </c>
      <c r="H5333" s="34">
        <v>7953</v>
      </c>
      <c r="I5333" s="34"/>
      <c r="J5333" s="34"/>
      <c r="K5333" s="182"/>
      <c r="L5333" s="182"/>
      <c r="M5333" s="182"/>
      <c r="N5333" s="182"/>
    </row>
    <row r="5334" spans="1:14" ht="15.75" customHeight="1" x14ac:dyDescent="0.3">
      <c r="A5334" s="34">
        <v>5407</v>
      </c>
      <c r="B5334" s="34">
        <v>145</v>
      </c>
      <c r="C5334" s="34" t="s">
        <v>593</v>
      </c>
      <c r="D5334" s="34">
        <v>19</v>
      </c>
      <c r="E5334" s="179">
        <v>43637</v>
      </c>
      <c r="F5334" s="34">
        <v>5181</v>
      </c>
      <c r="G5334" s="34">
        <v>8186</v>
      </c>
      <c r="H5334" s="34">
        <v>7569</v>
      </c>
      <c r="I5334" s="34">
        <v>7</v>
      </c>
      <c r="J5334" s="34"/>
      <c r="K5334" s="182"/>
      <c r="L5334" s="182"/>
      <c r="M5334" s="182"/>
      <c r="N5334" s="182"/>
    </row>
    <row r="5335" spans="1:14" ht="15.75" customHeight="1" x14ac:dyDescent="0.3">
      <c r="A5335" s="34">
        <v>5408</v>
      </c>
      <c r="B5335" s="34">
        <v>146</v>
      </c>
      <c r="C5335" s="34" t="s">
        <v>593</v>
      </c>
      <c r="D5335" s="34">
        <v>19</v>
      </c>
      <c r="E5335" s="179">
        <v>43637</v>
      </c>
      <c r="F5335" s="34">
        <v>5179</v>
      </c>
      <c r="G5335" s="34">
        <v>7873</v>
      </c>
      <c r="H5335" s="34">
        <v>7325</v>
      </c>
      <c r="I5335" s="34"/>
      <c r="J5335" s="34"/>
      <c r="K5335" s="182"/>
      <c r="L5335" s="182"/>
      <c r="M5335" s="182"/>
      <c r="N5335" s="182"/>
    </row>
    <row r="5336" spans="1:14" ht="15.75" customHeight="1" x14ac:dyDescent="0.3">
      <c r="A5336" s="34">
        <v>5409</v>
      </c>
      <c r="B5336" s="34">
        <v>147</v>
      </c>
      <c r="C5336" s="34" t="s">
        <v>594</v>
      </c>
      <c r="D5336" s="34">
        <v>19</v>
      </c>
      <c r="E5336" s="179">
        <v>43637</v>
      </c>
      <c r="F5336" s="34">
        <v>5265</v>
      </c>
      <c r="G5336" s="34">
        <v>7570</v>
      </c>
      <c r="H5336" s="34">
        <v>7108</v>
      </c>
      <c r="I5336" s="34">
        <v>8</v>
      </c>
      <c r="J5336" s="34"/>
      <c r="K5336" s="182"/>
      <c r="L5336" s="182"/>
      <c r="M5336" s="182"/>
      <c r="N5336" s="182"/>
    </row>
    <row r="5337" spans="1:14" ht="15.75" customHeight="1" x14ac:dyDescent="0.3">
      <c r="A5337" s="34">
        <v>5410</v>
      </c>
      <c r="B5337" s="34">
        <v>148</v>
      </c>
      <c r="C5337" s="34" t="s">
        <v>594</v>
      </c>
      <c r="D5337" s="34">
        <v>19</v>
      </c>
      <c r="E5337" s="179">
        <v>43637</v>
      </c>
      <c r="F5337" s="34">
        <v>5186</v>
      </c>
      <c r="G5337" s="34">
        <v>7536</v>
      </c>
      <c r="H5337" s="34">
        <v>7047</v>
      </c>
      <c r="I5337" s="34"/>
      <c r="J5337" s="34"/>
      <c r="K5337" s="182"/>
      <c r="L5337" s="182"/>
      <c r="M5337" s="182"/>
      <c r="N5337" s="182"/>
    </row>
    <row r="5338" spans="1:14" ht="15.75" customHeight="1" x14ac:dyDescent="0.3">
      <c r="A5338" s="34">
        <v>5411</v>
      </c>
      <c r="B5338" s="34">
        <v>149</v>
      </c>
      <c r="C5338" s="34" t="s">
        <v>598</v>
      </c>
      <c r="D5338" s="34">
        <v>19</v>
      </c>
      <c r="E5338" s="179">
        <v>43637</v>
      </c>
      <c r="F5338" s="34">
        <v>5222</v>
      </c>
      <c r="G5338" s="34">
        <v>7655</v>
      </c>
      <c r="H5338" s="34">
        <v>7134</v>
      </c>
      <c r="I5338" s="34">
        <v>7</v>
      </c>
      <c r="J5338" s="34"/>
      <c r="K5338" s="182"/>
      <c r="L5338" s="182"/>
      <c r="M5338" s="182"/>
      <c r="N5338" s="182"/>
    </row>
    <row r="5339" spans="1:14" ht="15.75" customHeight="1" x14ac:dyDescent="0.3">
      <c r="A5339" s="34">
        <v>5412</v>
      </c>
      <c r="B5339" s="34">
        <v>150</v>
      </c>
      <c r="C5339" s="34" t="s">
        <v>598</v>
      </c>
      <c r="D5339" s="34">
        <v>19</v>
      </c>
      <c r="E5339" s="179">
        <v>43637</v>
      </c>
      <c r="F5339" s="34">
        <v>5188</v>
      </c>
      <c r="G5339" s="34">
        <v>7656</v>
      </c>
      <c r="H5339" s="34">
        <v>7129</v>
      </c>
      <c r="I5339" s="34"/>
      <c r="J5339" s="34"/>
      <c r="K5339" s="182"/>
      <c r="L5339" s="182"/>
      <c r="M5339" s="182"/>
      <c r="N5339" s="182"/>
    </row>
    <row r="5340" spans="1:14" ht="15.75" customHeight="1" x14ac:dyDescent="0.3">
      <c r="A5340" s="34">
        <v>5413</v>
      </c>
      <c r="B5340" s="34">
        <v>151</v>
      </c>
      <c r="C5340" s="34" t="s">
        <v>599</v>
      </c>
      <c r="D5340" s="34">
        <v>19</v>
      </c>
      <c r="E5340" s="179">
        <v>43637</v>
      </c>
      <c r="F5340" s="34">
        <v>5221</v>
      </c>
      <c r="G5340" s="34">
        <v>7806</v>
      </c>
      <c r="H5340" s="34">
        <v>7296</v>
      </c>
      <c r="I5340" s="34">
        <v>8</v>
      </c>
      <c r="J5340" s="34"/>
      <c r="K5340" s="182"/>
      <c r="L5340" s="182"/>
      <c r="M5340" s="182"/>
      <c r="N5340" s="182"/>
    </row>
    <row r="5341" spans="1:14" ht="15.75" customHeight="1" x14ac:dyDescent="0.3">
      <c r="A5341" s="34">
        <v>5414</v>
      </c>
      <c r="B5341" s="34">
        <v>152</v>
      </c>
      <c r="C5341" s="34" t="s">
        <v>599</v>
      </c>
      <c r="D5341" s="34">
        <v>19</v>
      </c>
      <c r="E5341" s="179">
        <v>43637</v>
      </c>
      <c r="F5341" s="34">
        <v>5292</v>
      </c>
      <c r="G5341" s="34">
        <v>7897</v>
      </c>
      <c r="H5341" s="34">
        <v>7381</v>
      </c>
      <c r="I5341" s="34"/>
      <c r="J5341" s="34"/>
      <c r="K5341" s="182"/>
      <c r="L5341" s="182"/>
      <c r="M5341" s="182"/>
      <c r="N5341" s="182"/>
    </row>
    <row r="5342" spans="1:14" ht="15.75" customHeight="1" x14ac:dyDescent="0.3">
      <c r="A5342" s="34">
        <v>5415</v>
      </c>
      <c r="B5342" s="34">
        <v>153</v>
      </c>
      <c r="C5342" s="34" t="s">
        <v>602</v>
      </c>
      <c r="D5342" s="34">
        <v>19</v>
      </c>
      <c r="E5342" s="179">
        <v>43637</v>
      </c>
      <c r="F5342" s="34">
        <v>5238</v>
      </c>
      <c r="G5342" s="34">
        <v>7611</v>
      </c>
      <c r="H5342" s="34">
        <v>7172</v>
      </c>
      <c r="I5342" s="34">
        <v>5</v>
      </c>
      <c r="J5342" s="34"/>
      <c r="K5342" s="182"/>
      <c r="L5342" s="182"/>
      <c r="M5342" s="182"/>
      <c r="N5342" s="182"/>
    </row>
    <row r="5343" spans="1:14" ht="15.75" customHeight="1" x14ac:dyDescent="0.3">
      <c r="A5343" s="34">
        <v>5416</v>
      </c>
      <c r="B5343" s="34">
        <v>154</v>
      </c>
      <c r="C5343" s="34" t="s">
        <v>602</v>
      </c>
      <c r="D5343" s="34">
        <v>19</v>
      </c>
      <c r="E5343" s="179">
        <v>43637</v>
      </c>
      <c r="F5343" s="34">
        <v>5194</v>
      </c>
      <c r="G5343" s="34">
        <v>7496</v>
      </c>
      <c r="H5343" s="34">
        <v>7065</v>
      </c>
      <c r="I5343" s="34"/>
      <c r="J5343" s="34"/>
      <c r="K5343" s="182"/>
      <c r="L5343" s="182"/>
      <c r="M5343" s="182"/>
      <c r="N5343" s="182"/>
    </row>
    <row r="5344" spans="1:14" ht="15.75" customHeight="1" x14ac:dyDescent="0.3">
      <c r="A5344" s="34">
        <v>5417</v>
      </c>
      <c r="B5344" s="34">
        <v>155</v>
      </c>
      <c r="C5344" s="34" t="s">
        <v>605</v>
      </c>
      <c r="D5344" s="34">
        <v>19</v>
      </c>
      <c r="E5344" s="179">
        <v>43637</v>
      </c>
      <c r="F5344" s="34">
        <v>5181</v>
      </c>
      <c r="G5344" s="34">
        <v>7500</v>
      </c>
      <c r="H5344" s="34">
        <v>7052</v>
      </c>
      <c r="I5344" s="34">
        <v>8</v>
      </c>
      <c r="J5344" s="34"/>
      <c r="K5344" s="182"/>
      <c r="L5344" s="182"/>
      <c r="M5344" s="182"/>
      <c r="N5344" s="182"/>
    </row>
    <row r="5345" spans="1:14" ht="15.75" customHeight="1" x14ac:dyDescent="0.3">
      <c r="A5345" s="34">
        <v>5418</v>
      </c>
      <c r="B5345" s="34">
        <v>156</v>
      </c>
      <c r="C5345" s="34" t="s">
        <v>605</v>
      </c>
      <c r="D5345" s="34">
        <v>19</v>
      </c>
      <c r="E5345" s="179">
        <v>43637</v>
      </c>
      <c r="F5345" s="34">
        <v>5171</v>
      </c>
      <c r="G5345" s="34">
        <v>7340</v>
      </c>
      <c r="H5345" s="34">
        <v>6920</v>
      </c>
      <c r="I5345" s="34"/>
      <c r="J5345" s="34"/>
      <c r="K5345" s="182"/>
      <c r="L5345" s="182"/>
      <c r="M5345" s="182"/>
      <c r="N5345" s="182"/>
    </row>
    <row r="5346" spans="1:14" ht="15.75" customHeight="1" x14ac:dyDescent="0.3">
      <c r="A5346" s="34">
        <v>5419</v>
      </c>
      <c r="B5346" s="34">
        <v>157</v>
      </c>
      <c r="C5346" s="34" t="s">
        <v>609</v>
      </c>
      <c r="D5346" s="34">
        <v>19</v>
      </c>
      <c r="E5346" s="179">
        <v>43637</v>
      </c>
      <c r="F5346" s="34">
        <v>5319</v>
      </c>
      <c r="G5346" s="34">
        <v>7109</v>
      </c>
      <c r="H5346" s="34">
        <v>6729</v>
      </c>
      <c r="I5346" s="34">
        <v>6</v>
      </c>
      <c r="J5346" s="34"/>
      <c r="K5346" s="182"/>
      <c r="L5346" s="182"/>
      <c r="M5346" s="182"/>
      <c r="N5346" s="182"/>
    </row>
    <row r="5347" spans="1:14" ht="15.75" customHeight="1" x14ac:dyDescent="0.3">
      <c r="A5347" s="34">
        <v>5420</v>
      </c>
      <c r="B5347" s="34">
        <v>158</v>
      </c>
      <c r="C5347" s="34" t="s">
        <v>609</v>
      </c>
      <c r="D5347" s="34">
        <v>19</v>
      </c>
      <c r="E5347" s="179">
        <v>43637</v>
      </c>
      <c r="F5347" s="34">
        <v>5219</v>
      </c>
      <c r="G5347" s="34">
        <v>6946</v>
      </c>
      <c r="H5347" s="34">
        <v>6528</v>
      </c>
      <c r="I5347" s="34"/>
      <c r="J5347" s="34"/>
      <c r="K5347" s="182"/>
      <c r="L5347" s="182"/>
      <c r="M5347" s="182"/>
      <c r="N5347" s="182"/>
    </row>
    <row r="5348" spans="1:14" ht="15.75" customHeight="1" x14ac:dyDescent="0.3">
      <c r="A5348" s="34">
        <v>5421</v>
      </c>
      <c r="B5348" s="34">
        <v>159</v>
      </c>
      <c r="C5348" s="34" t="s">
        <v>610</v>
      </c>
      <c r="D5348" s="34">
        <v>19</v>
      </c>
      <c r="E5348" s="179">
        <v>43637</v>
      </c>
      <c r="F5348" s="34">
        <v>5300</v>
      </c>
      <c r="G5348" s="34" t="s">
        <v>611</v>
      </c>
      <c r="H5348" s="34"/>
      <c r="I5348" s="34"/>
      <c r="J5348" s="34"/>
      <c r="K5348" s="182"/>
      <c r="L5348" s="182"/>
      <c r="M5348" s="182"/>
      <c r="N5348" s="182"/>
    </row>
    <row r="5349" spans="1:14" ht="15.75" customHeight="1" x14ac:dyDescent="0.3">
      <c r="A5349" s="34">
        <v>5422</v>
      </c>
      <c r="B5349" s="34">
        <v>160</v>
      </c>
      <c r="C5349" s="34" t="s">
        <v>610</v>
      </c>
      <c r="D5349" s="34">
        <v>19</v>
      </c>
      <c r="E5349" s="179">
        <v>43637</v>
      </c>
      <c r="F5349" s="34">
        <v>5234</v>
      </c>
      <c r="G5349" s="34" t="s">
        <v>611</v>
      </c>
      <c r="H5349" s="34"/>
      <c r="I5349" s="34"/>
      <c r="J5349" s="34"/>
      <c r="K5349" s="182"/>
      <c r="L5349" s="182"/>
      <c r="M5349" s="182"/>
      <c r="N5349" s="182"/>
    </row>
    <row r="5350" spans="1:14" ht="15.75" customHeight="1" x14ac:dyDescent="0.3">
      <c r="A5350" s="34">
        <v>5423</v>
      </c>
      <c r="B5350" s="34">
        <v>161</v>
      </c>
      <c r="C5350" s="34" t="s">
        <v>612</v>
      </c>
      <c r="D5350" s="34">
        <v>19</v>
      </c>
      <c r="E5350" s="179">
        <v>43637</v>
      </c>
      <c r="F5350" s="34">
        <v>5264</v>
      </c>
      <c r="G5350" s="34">
        <v>7676</v>
      </c>
      <c r="H5350" s="34">
        <v>7198</v>
      </c>
      <c r="I5350" s="34">
        <v>4</v>
      </c>
      <c r="J5350" s="34"/>
      <c r="K5350" s="182"/>
      <c r="L5350" s="182"/>
      <c r="M5350" s="182"/>
      <c r="N5350" s="182"/>
    </row>
    <row r="5351" spans="1:14" ht="15.75" customHeight="1" x14ac:dyDescent="0.3">
      <c r="A5351" s="34">
        <v>5424</v>
      </c>
      <c r="B5351" s="34">
        <v>162</v>
      </c>
      <c r="C5351" s="34" t="s">
        <v>612</v>
      </c>
      <c r="D5351" s="34">
        <v>19</v>
      </c>
      <c r="E5351" s="179">
        <v>43637</v>
      </c>
      <c r="F5351" s="34">
        <v>5232</v>
      </c>
      <c r="G5351" s="34">
        <v>7617</v>
      </c>
      <c r="H5351" s="34">
        <v>7142</v>
      </c>
      <c r="I5351" s="34"/>
      <c r="J5351" s="34"/>
      <c r="K5351" s="182"/>
      <c r="L5351" s="182"/>
      <c r="M5351" s="182"/>
      <c r="N5351" s="182"/>
    </row>
    <row r="5352" spans="1:14" ht="15.75" customHeight="1" x14ac:dyDescent="0.3">
      <c r="A5352" s="34">
        <v>5425</v>
      </c>
      <c r="B5352" s="34">
        <v>163</v>
      </c>
      <c r="C5352" s="34" t="s">
        <v>613</v>
      </c>
      <c r="D5352" s="34">
        <v>19</v>
      </c>
      <c r="E5352" s="179">
        <v>43637</v>
      </c>
      <c r="F5352" s="34">
        <v>5193</v>
      </c>
      <c r="G5352" s="34">
        <v>8497</v>
      </c>
      <c r="H5352" s="34">
        <v>7638</v>
      </c>
      <c r="I5352" s="34">
        <v>7</v>
      </c>
      <c r="J5352" s="34"/>
      <c r="K5352" s="182"/>
      <c r="L5352" s="182"/>
      <c r="M5352" s="182"/>
      <c r="N5352" s="182"/>
    </row>
    <row r="5353" spans="1:14" ht="15.75" customHeight="1" x14ac:dyDescent="0.3">
      <c r="A5353" s="34">
        <v>5426</v>
      </c>
      <c r="B5353" s="34">
        <v>164</v>
      </c>
      <c r="C5353" s="34" t="s">
        <v>613</v>
      </c>
      <c r="D5353" s="34">
        <v>19</v>
      </c>
      <c r="E5353" s="179">
        <v>43637</v>
      </c>
      <c r="F5353" s="34">
        <v>5245</v>
      </c>
      <c r="G5353" s="34">
        <v>8467</v>
      </c>
      <c r="H5353" s="34">
        <v>7664</v>
      </c>
      <c r="I5353" s="34"/>
      <c r="J5353" s="34"/>
      <c r="K5353" s="182"/>
      <c r="L5353" s="182"/>
      <c r="M5353" s="182"/>
      <c r="N5353" s="182"/>
    </row>
    <row r="5354" spans="1:14" ht="15.75" customHeight="1" x14ac:dyDescent="0.3">
      <c r="A5354" s="34">
        <v>5427</v>
      </c>
      <c r="B5354" s="34">
        <v>165</v>
      </c>
      <c r="C5354" s="34" t="s">
        <v>614</v>
      </c>
      <c r="D5354" s="34">
        <v>19</v>
      </c>
      <c r="E5354" s="179">
        <v>43637</v>
      </c>
      <c r="F5354" s="34">
        <v>5226</v>
      </c>
      <c r="G5354" s="34">
        <v>8407</v>
      </c>
      <c r="H5354" s="34">
        <v>7577</v>
      </c>
      <c r="I5354" s="34">
        <v>5</v>
      </c>
      <c r="J5354" s="34"/>
      <c r="K5354" s="182"/>
      <c r="L5354" s="182"/>
      <c r="M5354" s="182"/>
      <c r="N5354" s="182"/>
    </row>
    <row r="5355" spans="1:14" ht="15.75" customHeight="1" x14ac:dyDescent="0.3">
      <c r="A5355" s="34">
        <v>5428</v>
      </c>
      <c r="B5355" s="34">
        <v>166</v>
      </c>
      <c r="C5355" s="34" t="s">
        <v>614</v>
      </c>
      <c r="D5355" s="34">
        <v>19</v>
      </c>
      <c r="E5355" s="179">
        <v>43637</v>
      </c>
      <c r="F5355" s="34">
        <v>5252</v>
      </c>
      <c r="G5355" s="34">
        <v>8539</v>
      </c>
      <c r="H5355" s="34">
        <v>7702</v>
      </c>
      <c r="I5355" s="34"/>
      <c r="J5355" s="34"/>
      <c r="K5355" s="182"/>
      <c r="L5355" s="182"/>
      <c r="M5355" s="182"/>
      <c r="N5355" s="182"/>
    </row>
    <row r="5356" spans="1:14" ht="15.75" customHeight="1" x14ac:dyDescent="0.3">
      <c r="A5356" s="34">
        <v>5429</v>
      </c>
      <c r="B5356" s="34">
        <v>167</v>
      </c>
      <c r="C5356" s="34" t="s">
        <v>616</v>
      </c>
      <c r="D5356" s="34">
        <v>19</v>
      </c>
      <c r="E5356" s="179">
        <v>43637</v>
      </c>
      <c r="F5356" s="34">
        <v>5280</v>
      </c>
      <c r="G5356" s="34">
        <v>7598</v>
      </c>
      <c r="H5356" s="34">
        <v>7019</v>
      </c>
      <c r="I5356" s="34">
        <v>7</v>
      </c>
      <c r="J5356" s="34"/>
      <c r="K5356" s="182"/>
      <c r="L5356" s="182"/>
      <c r="M5356" s="182"/>
      <c r="N5356" s="182"/>
    </row>
    <row r="5357" spans="1:14" ht="15.75" customHeight="1" x14ac:dyDescent="0.3">
      <c r="A5357" s="34">
        <v>5430</v>
      </c>
      <c r="B5357" s="34">
        <v>168</v>
      </c>
      <c r="C5357" s="34" t="s">
        <v>616</v>
      </c>
      <c r="D5357" s="34">
        <v>19</v>
      </c>
      <c r="E5357" s="179">
        <v>43637</v>
      </c>
      <c r="F5357" s="34">
        <v>5212</v>
      </c>
      <c r="G5357" s="34">
        <v>7563</v>
      </c>
      <c r="H5357" s="34">
        <v>6962</v>
      </c>
      <c r="I5357" s="34"/>
      <c r="J5357" s="34"/>
      <c r="K5357" s="182"/>
      <c r="L5357" s="182"/>
      <c r="M5357" s="182"/>
      <c r="N5357" s="182"/>
    </row>
    <row r="5358" spans="1:14" ht="15.75" customHeight="1" x14ac:dyDescent="0.3">
      <c r="A5358" s="34">
        <v>5431</v>
      </c>
      <c r="B5358" s="34">
        <v>169</v>
      </c>
      <c r="C5358" s="34" t="s">
        <v>617</v>
      </c>
      <c r="D5358" s="34">
        <v>19</v>
      </c>
      <c r="E5358" s="179">
        <v>43637</v>
      </c>
      <c r="F5358" s="34">
        <v>5223</v>
      </c>
      <c r="G5358" s="34">
        <v>8837</v>
      </c>
      <c r="H5358" s="34">
        <v>8091</v>
      </c>
      <c r="I5358" s="34">
        <v>9</v>
      </c>
      <c r="J5358" s="34"/>
      <c r="K5358" s="182"/>
      <c r="L5358" s="182"/>
      <c r="M5358" s="182"/>
      <c r="N5358" s="182"/>
    </row>
    <row r="5359" spans="1:14" ht="15.75" customHeight="1" x14ac:dyDescent="0.3">
      <c r="A5359" s="34">
        <v>5432</v>
      </c>
      <c r="B5359" s="34">
        <v>170</v>
      </c>
      <c r="C5359" s="34" t="s">
        <v>617</v>
      </c>
      <c r="D5359" s="34">
        <v>19</v>
      </c>
      <c r="E5359" s="179">
        <v>43637</v>
      </c>
      <c r="F5359" s="34">
        <v>5223</v>
      </c>
      <c r="G5359" s="34">
        <v>8538</v>
      </c>
      <c r="H5359" s="34">
        <v>7572</v>
      </c>
      <c r="I5359" s="34"/>
      <c r="J5359" s="34"/>
      <c r="K5359" s="182"/>
      <c r="L5359" s="182"/>
      <c r="M5359" s="182"/>
      <c r="N5359" s="182"/>
    </row>
    <row r="5360" spans="1:14" ht="15.75" customHeight="1" x14ac:dyDescent="0.3">
      <c r="A5360" s="34">
        <v>5433</v>
      </c>
      <c r="B5360" s="34">
        <v>171</v>
      </c>
      <c r="C5360" s="34" t="s">
        <v>618</v>
      </c>
      <c r="D5360" s="34">
        <v>19</v>
      </c>
      <c r="E5360" s="179">
        <v>43637</v>
      </c>
      <c r="F5360" s="34">
        <v>5259</v>
      </c>
      <c r="G5360" s="34" t="s">
        <v>619</v>
      </c>
      <c r="H5360" s="34"/>
      <c r="I5360" s="34">
        <v>7</v>
      </c>
      <c r="J5360" s="34"/>
      <c r="K5360" s="182"/>
      <c r="L5360" s="182"/>
      <c r="M5360" s="182"/>
      <c r="N5360" s="182"/>
    </row>
    <row r="5361" spans="1:14" ht="15.75" customHeight="1" x14ac:dyDescent="0.3">
      <c r="A5361" s="34">
        <v>5434</v>
      </c>
      <c r="B5361" s="34">
        <v>172</v>
      </c>
      <c r="C5361" s="34" t="s">
        <v>618</v>
      </c>
      <c r="D5361" s="34">
        <v>19</v>
      </c>
      <c r="E5361" s="179">
        <v>43637</v>
      </c>
      <c r="F5361" s="34">
        <v>5274</v>
      </c>
      <c r="G5361" s="34" t="s">
        <v>619</v>
      </c>
      <c r="H5361" s="34"/>
      <c r="I5361" s="34"/>
      <c r="J5361" s="34"/>
      <c r="K5361" s="182"/>
      <c r="L5361" s="182"/>
      <c r="M5361" s="182"/>
      <c r="N5361" s="182"/>
    </row>
    <row r="5362" spans="1:14" ht="15.75" customHeight="1" x14ac:dyDescent="0.3">
      <c r="A5362" s="34">
        <v>5435</v>
      </c>
      <c r="B5362" s="34">
        <v>173</v>
      </c>
      <c r="C5362" s="34" t="s">
        <v>621</v>
      </c>
      <c r="D5362" s="34">
        <v>19</v>
      </c>
      <c r="E5362" s="179">
        <v>43637</v>
      </c>
      <c r="F5362" s="34">
        <v>5227</v>
      </c>
      <c r="G5362" s="34" t="s">
        <v>611</v>
      </c>
      <c r="H5362" s="34"/>
      <c r="I5362" s="34"/>
      <c r="J5362" s="34"/>
      <c r="K5362" s="182"/>
      <c r="L5362" s="182"/>
      <c r="M5362" s="182"/>
      <c r="N5362" s="182"/>
    </row>
    <row r="5363" spans="1:14" ht="15.75" customHeight="1" x14ac:dyDescent="0.3">
      <c r="A5363" s="34">
        <v>5436</v>
      </c>
      <c r="B5363" s="34">
        <v>174</v>
      </c>
      <c r="C5363" s="34" t="s">
        <v>621</v>
      </c>
      <c r="D5363" s="34">
        <v>19</v>
      </c>
      <c r="E5363" s="179">
        <v>43637</v>
      </c>
      <c r="F5363" s="34">
        <v>5182</v>
      </c>
      <c r="G5363" s="34" t="s">
        <v>611</v>
      </c>
      <c r="H5363" s="34"/>
      <c r="I5363" s="34"/>
      <c r="J5363" s="34"/>
      <c r="K5363" s="182"/>
      <c r="L5363" s="182"/>
      <c r="M5363" s="182"/>
      <c r="N5363" s="182"/>
    </row>
    <row r="5364" spans="1:14" ht="15.75" customHeight="1" x14ac:dyDescent="0.3">
      <c r="A5364" s="34">
        <v>5437</v>
      </c>
      <c r="B5364" s="34">
        <v>175</v>
      </c>
      <c r="C5364" s="34" t="s">
        <v>625</v>
      </c>
      <c r="D5364" s="34">
        <v>19</v>
      </c>
      <c r="E5364" s="179">
        <v>43637</v>
      </c>
      <c r="F5364" s="34">
        <v>5280</v>
      </c>
      <c r="G5364" s="34">
        <v>7803</v>
      </c>
      <c r="H5364" s="34">
        <v>7313</v>
      </c>
      <c r="I5364" s="34">
        <v>6</v>
      </c>
      <c r="J5364" s="34"/>
      <c r="K5364" s="182"/>
      <c r="L5364" s="182"/>
      <c r="M5364" s="182"/>
      <c r="N5364" s="182"/>
    </row>
    <row r="5365" spans="1:14" ht="15.75" customHeight="1" x14ac:dyDescent="0.3">
      <c r="A5365" s="34">
        <v>5438</v>
      </c>
      <c r="B5365" s="34">
        <v>176</v>
      </c>
      <c r="C5365" s="34" t="s">
        <v>625</v>
      </c>
      <c r="D5365" s="34">
        <v>19</v>
      </c>
      <c r="E5365" s="179">
        <v>43637</v>
      </c>
      <c r="F5365" s="34">
        <v>5193</v>
      </c>
      <c r="G5365" s="34">
        <v>7925</v>
      </c>
      <c r="H5365" s="34">
        <v>7376</v>
      </c>
      <c r="I5365" s="34"/>
      <c r="J5365" s="34"/>
      <c r="K5365" s="182"/>
      <c r="L5365" s="182"/>
      <c r="M5365" s="182"/>
      <c r="N5365" s="182"/>
    </row>
    <row r="5366" spans="1:14" ht="15.75" customHeight="1" x14ac:dyDescent="0.3">
      <c r="A5366" s="34">
        <v>5439</v>
      </c>
      <c r="B5366" s="34">
        <v>177</v>
      </c>
      <c r="C5366" s="34" t="s">
        <v>627</v>
      </c>
      <c r="D5366" s="34">
        <v>19</v>
      </c>
      <c r="E5366" s="179">
        <v>43637</v>
      </c>
      <c r="F5366" s="34">
        <v>5259</v>
      </c>
      <c r="G5366" s="34">
        <v>7795</v>
      </c>
      <c r="H5366" s="34">
        <v>7296</v>
      </c>
      <c r="I5366" s="34">
        <v>7</v>
      </c>
      <c r="J5366" s="34"/>
      <c r="K5366" s="182"/>
      <c r="L5366" s="182"/>
      <c r="M5366" s="182"/>
      <c r="N5366" s="182"/>
    </row>
    <row r="5367" spans="1:14" ht="15.75" customHeight="1" x14ac:dyDescent="0.3">
      <c r="A5367" s="34">
        <v>5440</v>
      </c>
      <c r="B5367" s="34">
        <v>178</v>
      </c>
      <c r="C5367" s="34" t="s">
        <v>627</v>
      </c>
      <c r="D5367" s="34">
        <v>19</v>
      </c>
      <c r="E5367" s="179">
        <v>43637</v>
      </c>
      <c r="F5367" s="34">
        <v>5226</v>
      </c>
      <c r="G5367" s="34">
        <v>7718</v>
      </c>
      <c r="H5367" s="34">
        <v>7214</v>
      </c>
      <c r="I5367" s="34"/>
      <c r="J5367" s="34"/>
      <c r="K5367" s="182"/>
      <c r="L5367" s="182"/>
      <c r="M5367" s="182"/>
      <c r="N5367" s="182"/>
    </row>
    <row r="5368" spans="1:14" ht="15.75" customHeight="1" x14ac:dyDescent="0.3">
      <c r="A5368" s="34">
        <v>5441</v>
      </c>
      <c r="B5368" s="34">
        <v>179</v>
      </c>
      <c r="C5368" s="34" t="s">
        <v>632</v>
      </c>
      <c r="D5368" s="34">
        <v>19</v>
      </c>
      <c r="E5368" s="179">
        <v>43637</v>
      </c>
      <c r="F5368" s="34">
        <v>5180</v>
      </c>
      <c r="G5368" s="34">
        <v>6884</v>
      </c>
      <c r="H5368" s="34">
        <v>6541</v>
      </c>
      <c r="I5368" s="34">
        <v>11</v>
      </c>
      <c r="J5368" s="34"/>
      <c r="K5368" s="182"/>
      <c r="L5368" s="182"/>
      <c r="M5368" s="182"/>
      <c r="N5368" s="182"/>
    </row>
    <row r="5369" spans="1:14" ht="15.75" customHeight="1" x14ac:dyDescent="0.3">
      <c r="A5369" s="34">
        <v>5442</v>
      </c>
      <c r="B5369" s="34">
        <v>180</v>
      </c>
      <c r="C5369" s="34" t="s">
        <v>632</v>
      </c>
      <c r="D5369" s="34">
        <v>19</v>
      </c>
      <c r="E5369" s="179">
        <v>43637</v>
      </c>
      <c r="F5369" s="34">
        <v>5282</v>
      </c>
      <c r="G5369" s="34">
        <v>6934</v>
      </c>
      <c r="H5369" s="34">
        <v>6599</v>
      </c>
      <c r="I5369" s="34"/>
      <c r="J5369" s="34"/>
      <c r="K5369" s="182"/>
      <c r="L5369" s="182"/>
      <c r="M5369" s="182"/>
      <c r="N5369" s="182"/>
    </row>
    <row r="5370" spans="1:14" ht="15.75" customHeight="1" x14ac:dyDescent="0.3">
      <c r="A5370" s="34">
        <v>5443</v>
      </c>
      <c r="B5370" s="34">
        <v>181</v>
      </c>
      <c r="C5370" s="34" t="s">
        <v>634</v>
      </c>
      <c r="D5370" s="34">
        <v>19</v>
      </c>
      <c r="E5370" s="179">
        <v>43637</v>
      </c>
      <c r="F5370" s="34">
        <v>5244</v>
      </c>
      <c r="G5370" s="34">
        <v>7476</v>
      </c>
      <c r="H5370" s="34">
        <v>7054</v>
      </c>
      <c r="I5370" s="34">
        <v>7</v>
      </c>
      <c r="J5370" s="34"/>
      <c r="K5370" s="182"/>
      <c r="L5370" s="182"/>
      <c r="M5370" s="182"/>
      <c r="N5370" s="182"/>
    </row>
    <row r="5371" spans="1:14" ht="15.75" customHeight="1" x14ac:dyDescent="0.3">
      <c r="A5371" s="34">
        <v>5444</v>
      </c>
      <c r="B5371" s="34">
        <v>182</v>
      </c>
      <c r="C5371" s="34" t="s">
        <v>634</v>
      </c>
      <c r="D5371" s="34">
        <v>19</v>
      </c>
      <c r="E5371" s="179">
        <v>43637</v>
      </c>
      <c r="F5371" s="34">
        <v>5301</v>
      </c>
      <c r="G5371" s="34">
        <v>7563</v>
      </c>
      <c r="H5371" s="34">
        <v>6136</v>
      </c>
      <c r="I5371" s="34"/>
      <c r="J5371" s="34"/>
      <c r="K5371" s="182"/>
      <c r="L5371" s="182"/>
      <c r="M5371" s="182"/>
      <c r="N5371" s="182"/>
    </row>
    <row r="5372" spans="1:14" ht="15.75" customHeight="1" x14ac:dyDescent="0.3">
      <c r="A5372" s="34">
        <v>5445</v>
      </c>
      <c r="B5372" s="34">
        <v>183</v>
      </c>
      <c r="C5372" s="34" t="s">
        <v>636</v>
      </c>
      <c r="D5372" s="34">
        <v>19</v>
      </c>
      <c r="E5372" s="179">
        <v>43637</v>
      </c>
      <c r="F5372" s="34">
        <v>5192</v>
      </c>
      <c r="G5372" s="34">
        <v>8074</v>
      </c>
      <c r="H5372" s="34">
        <v>7475</v>
      </c>
      <c r="I5372" s="34">
        <v>7</v>
      </c>
      <c r="J5372" s="34"/>
      <c r="K5372" s="182"/>
      <c r="L5372" s="182"/>
      <c r="M5372" s="182"/>
      <c r="N5372" s="182"/>
    </row>
    <row r="5373" spans="1:14" ht="15.75" customHeight="1" x14ac:dyDescent="0.3">
      <c r="A5373" s="34">
        <v>5446</v>
      </c>
      <c r="B5373" s="34">
        <v>184</v>
      </c>
      <c r="C5373" s="34" t="s">
        <v>636</v>
      </c>
      <c r="D5373" s="34">
        <v>19</v>
      </c>
      <c r="E5373" s="179">
        <v>43637</v>
      </c>
      <c r="F5373" s="34">
        <v>5243</v>
      </c>
      <c r="G5373" s="34">
        <v>8074</v>
      </c>
      <c r="H5373" s="34">
        <v>7486</v>
      </c>
      <c r="I5373" s="34"/>
      <c r="J5373" s="34"/>
      <c r="K5373" s="182"/>
      <c r="L5373" s="182"/>
      <c r="M5373" s="182"/>
      <c r="N5373" s="182"/>
    </row>
    <row r="5374" spans="1:14" ht="15.75" customHeight="1" x14ac:dyDescent="0.3">
      <c r="A5374" s="34">
        <v>5447</v>
      </c>
      <c r="B5374" s="34">
        <v>185</v>
      </c>
      <c r="C5374" s="34" t="s">
        <v>637</v>
      </c>
      <c r="D5374" s="34">
        <v>19</v>
      </c>
      <c r="E5374" s="179">
        <v>43637</v>
      </c>
      <c r="F5374" s="34">
        <v>5288</v>
      </c>
      <c r="G5374" s="34">
        <v>7714</v>
      </c>
      <c r="H5374" s="34">
        <v>7121</v>
      </c>
      <c r="I5374" s="34">
        <v>10</v>
      </c>
      <c r="J5374" s="34"/>
      <c r="K5374" s="182"/>
      <c r="L5374" s="182"/>
      <c r="M5374" s="182"/>
      <c r="N5374" s="182"/>
    </row>
    <row r="5375" spans="1:14" ht="15.75" customHeight="1" x14ac:dyDescent="0.3">
      <c r="A5375" s="34">
        <v>5448</v>
      </c>
      <c r="B5375" s="34">
        <v>186</v>
      </c>
      <c r="C5375" s="34" t="s">
        <v>637</v>
      </c>
      <c r="D5375" s="34">
        <v>19</v>
      </c>
      <c r="E5375" s="179">
        <v>43637</v>
      </c>
      <c r="F5375" s="34">
        <v>5251</v>
      </c>
      <c r="G5375" s="34">
        <v>7670</v>
      </c>
      <c r="H5375" s="34">
        <v>7141</v>
      </c>
      <c r="I5375" s="34"/>
      <c r="J5375" s="34"/>
      <c r="K5375" s="182"/>
      <c r="L5375" s="182"/>
      <c r="M5375" s="182"/>
      <c r="N5375" s="182"/>
    </row>
    <row r="5376" spans="1:14" ht="15.75" customHeight="1" x14ac:dyDescent="0.3">
      <c r="A5376" s="34">
        <v>5449</v>
      </c>
      <c r="B5376" s="34">
        <v>187</v>
      </c>
      <c r="C5376" s="34" t="s">
        <v>638</v>
      </c>
      <c r="D5376" s="34">
        <v>19</v>
      </c>
      <c r="E5376" s="179">
        <v>43637</v>
      </c>
      <c r="F5376" s="34">
        <v>5214</v>
      </c>
      <c r="G5376" s="34">
        <v>8035</v>
      </c>
      <c r="H5376" s="34">
        <v>7383</v>
      </c>
      <c r="I5376" s="34">
        <v>4</v>
      </c>
      <c r="J5376" s="34"/>
      <c r="K5376" s="182"/>
      <c r="L5376" s="182"/>
      <c r="M5376" s="182"/>
      <c r="N5376" s="182"/>
    </row>
    <row r="5377" spans="1:14" ht="15.75" customHeight="1" x14ac:dyDescent="0.3">
      <c r="A5377" s="34">
        <v>5450</v>
      </c>
      <c r="B5377" s="34">
        <v>188</v>
      </c>
      <c r="C5377" s="34" t="s">
        <v>638</v>
      </c>
      <c r="D5377" s="34">
        <v>19</v>
      </c>
      <c r="E5377" s="179">
        <v>43637</v>
      </c>
      <c r="F5377" s="34">
        <v>5267</v>
      </c>
      <c r="G5377" s="34">
        <v>8044</v>
      </c>
      <c r="H5377" s="34">
        <v>7402</v>
      </c>
      <c r="I5377" s="34"/>
      <c r="J5377" s="34"/>
      <c r="K5377" s="182"/>
      <c r="L5377" s="182"/>
      <c r="M5377" s="182"/>
      <c r="N5377" s="182"/>
    </row>
    <row r="5378" spans="1:14" ht="15.75" customHeight="1" x14ac:dyDescent="0.3">
      <c r="A5378" s="34">
        <v>5451</v>
      </c>
      <c r="B5378" s="34">
        <v>189</v>
      </c>
      <c r="C5378" s="34" t="s">
        <v>640</v>
      </c>
      <c r="D5378" s="34">
        <v>19</v>
      </c>
      <c r="E5378" s="179">
        <v>43637</v>
      </c>
      <c r="F5378" s="34">
        <v>5261</v>
      </c>
      <c r="G5378" s="34">
        <v>6530</v>
      </c>
      <c r="H5378" s="34">
        <v>6265</v>
      </c>
      <c r="I5378" s="34">
        <v>7</v>
      </c>
      <c r="J5378" s="34"/>
      <c r="K5378" s="182"/>
      <c r="L5378" s="182"/>
      <c r="M5378" s="182"/>
      <c r="N5378" s="182"/>
    </row>
    <row r="5379" spans="1:14" ht="15.75" customHeight="1" x14ac:dyDescent="0.3">
      <c r="A5379" s="34">
        <v>5452</v>
      </c>
      <c r="B5379" s="34">
        <v>190</v>
      </c>
      <c r="C5379" s="34" t="s">
        <v>640</v>
      </c>
      <c r="D5379" s="34">
        <v>19</v>
      </c>
      <c r="E5379" s="179">
        <v>43637</v>
      </c>
      <c r="F5379" s="34">
        <v>5238</v>
      </c>
      <c r="G5379" s="34">
        <v>6447</v>
      </c>
      <c r="H5379" s="34">
        <v>6204</v>
      </c>
      <c r="I5379" s="34"/>
      <c r="J5379" s="34"/>
      <c r="K5379" s="182"/>
      <c r="L5379" s="182"/>
      <c r="M5379" s="182"/>
      <c r="N5379" s="182"/>
    </row>
    <row r="5380" spans="1:14" ht="15.75" customHeight="1" x14ac:dyDescent="0.3">
      <c r="A5380" s="34">
        <v>5453</v>
      </c>
      <c r="B5380" s="34">
        <v>191</v>
      </c>
      <c r="C5380" s="34" t="s">
        <v>641</v>
      </c>
      <c r="D5380" s="34">
        <v>19</v>
      </c>
      <c r="E5380" s="179">
        <v>43637</v>
      </c>
      <c r="F5380" s="34">
        <v>5280</v>
      </c>
      <c r="G5380" s="34">
        <v>8669</v>
      </c>
      <c r="H5380" s="34">
        <v>8026</v>
      </c>
      <c r="I5380" s="34">
        <v>8</v>
      </c>
      <c r="J5380" s="34"/>
      <c r="K5380" s="182"/>
      <c r="L5380" s="182"/>
      <c r="M5380" s="182"/>
      <c r="N5380" s="182"/>
    </row>
    <row r="5381" spans="1:14" ht="15.75" customHeight="1" x14ac:dyDescent="0.3">
      <c r="A5381" s="34">
        <v>5454</v>
      </c>
      <c r="B5381" s="34">
        <v>192</v>
      </c>
      <c r="C5381" s="34" t="s">
        <v>641</v>
      </c>
      <c r="D5381" s="34">
        <v>19</v>
      </c>
      <c r="E5381" s="179">
        <v>43637</v>
      </c>
      <c r="F5381" s="34">
        <v>5241</v>
      </c>
      <c r="G5381" s="34">
        <v>8748</v>
      </c>
      <c r="H5381" s="34">
        <v>8089</v>
      </c>
      <c r="I5381" s="34"/>
      <c r="J5381" s="34"/>
      <c r="K5381" s="182"/>
      <c r="L5381" s="182"/>
      <c r="M5381" s="182"/>
      <c r="N5381" s="182"/>
    </row>
    <row r="5382" spans="1:14" ht="15.75" customHeight="1" x14ac:dyDescent="0.3">
      <c r="A5382" s="34">
        <v>5455</v>
      </c>
      <c r="B5382" s="34">
        <v>193</v>
      </c>
      <c r="C5382" s="34" t="s">
        <v>643</v>
      </c>
      <c r="D5382" s="34">
        <v>19</v>
      </c>
      <c r="E5382" s="179">
        <v>43637</v>
      </c>
      <c r="F5382" s="34">
        <v>5263</v>
      </c>
      <c r="G5382" s="34">
        <v>7858</v>
      </c>
      <c r="H5382" s="34">
        <v>7323</v>
      </c>
      <c r="I5382" s="34">
        <v>6</v>
      </c>
      <c r="J5382" s="34"/>
      <c r="K5382" s="182"/>
      <c r="L5382" s="182"/>
      <c r="M5382" s="182"/>
      <c r="N5382" s="182"/>
    </row>
    <row r="5383" spans="1:14" ht="15.75" customHeight="1" x14ac:dyDescent="0.3">
      <c r="A5383" s="34">
        <v>5456</v>
      </c>
      <c r="B5383" s="34">
        <v>194</v>
      </c>
      <c r="C5383" s="34" t="s">
        <v>643</v>
      </c>
      <c r="D5383" s="34">
        <v>19</v>
      </c>
      <c r="E5383" s="179">
        <v>43637</v>
      </c>
      <c r="F5383" s="34">
        <v>5207</v>
      </c>
      <c r="G5383" s="34">
        <v>7988</v>
      </c>
      <c r="H5383" s="34">
        <v>7428</v>
      </c>
      <c r="I5383" s="34"/>
      <c r="J5383" s="34"/>
      <c r="K5383" s="182"/>
      <c r="L5383" s="182"/>
      <c r="M5383" s="182"/>
      <c r="N5383" s="182"/>
    </row>
    <row r="5384" spans="1:14" ht="15.75" customHeight="1" x14ac:dyDescent="0.3">
      <c r="A5384" s="34">
        <v>5457</v>
      </c>
      <c r="B5384" s="34">
        <v>195</v>
      </c>
      <c r="C5384" s="34" t="s">
        <v>648</v>
      </c>
      <c r="D5384" s="34">
        <v>19</v>
      </c>
      <c r="E5384" s="179">
        <v>43637</v>
      </c>
      <c r="F5384" s="34">
        <v>5277</v>
      </c>
      <c r="G5384" s="34">
        <v>8113</v>
      </c>
      <c r="H5384" s="34">
        <v>7522</v>
      </c>
      <c r="I5384" s="34">
        <v>8</v>
      </c>
      <c r="J5384" s="34"/>
      <c r="K5384" s="182"/>
      <c r="L5384" s="182"/>
      <c r="M5384" s="182"/>
      <c r="N5384" s="182"/>
    </row>
    <row r="5385" spans="1:14" ht="15.75" customHeight="1" x14ac:dyDescent="0.3">
      <c r="A5385" s="34">
        <v>5458</v>
      </c>
      <c r="B5385" s="34">
        <v>196</v>
      </c>
      <c r="C5385" s="34" t="s">
        <v>648</v>
      </c>
      <c r="D5385" s="34">
        <v>19</v>
      </c>
      <c r="E5385" s="179">
        <v>43637</v>
      </c>
      <c r="F5385" s="34">
        <v>5243</v>
      </c>
      <c r="G5385" s="34">
        <v>7953</v>
      </c>
      <c r="H5385" s="34">
        <v>7425</v>
      </c>
      <c r="I5385" s="34"/>
      <c r="J5385" s="34"/>
      <c r="K5385" s="182"/>
      <c r="L5385" s="182"/>
      <c r="M5385" s="182"/>
      <c r="N5385" s="182"/>
    </row>
    <row r="5386" spans="1:14" ht="15.75" customHeight="1" x14ac:dyDescent="0.3">
      <c r="A5386" s="34">
        <v>5459</v>
      </c>
      <c r="B5386" s="34">
        <v>197</v>
      </c>
      <c r="C5386" s="34" t="s">
        <v>650</v>
      </c>
      <c r="D5386" s="34">
        <v>19</v>
      </c>
      <c r="E5386" s="179">
        <v>43637</v>
      </c>
      <c r="F5386" s="34">
        <v>5252</v>
      </c>
      <c r="G5386" s="34">
        <v>7972</v>
      </c>
      <c r="H5386" s="34">
        <v>7492</v>
      </c>
      <c r="I5386" s="34">
        <v>7</v>
      </c>
      <c r="J5386" s="34"/>
      <c r="K5386" s="182"/>
      <c r="L5386" s="182"/>
      <c r="M5386" s="182"/>
      <c r="N5386" s="182"/>
    </row>
    <row r="5387" spans="1:14" ht="15.75" customHeight="1" x14ac:dyDescent="0.3">
      <c r="A5387" s="34">
        <v>5460</v>
      </c>
      <c r="B5387" s="34">
        <v>198</v>
      </c>
      <c r="C5387" s="34" t="s">
        <v>650</v>
      </c>
      <c r="D5387" s="34">
        <v>19</v>
      </c>
      <c r="E5387" s="179">
        <v>43637</v>
      </c>
      <c r="F5387" s="34">
        <v>5320</v>
      </c>
      <c r="G5387" s="34">
        <v>8323</v>
      </c>
      <c r="H5387" s="34">
        <v>7652</v>
      </c>
      <c r="I5387" s="34"/>
      <c r="J5387" s="34"/>
      <c r="K5387" s="182"/>
      <c r="L5387" s="182"/>
      <c r="M5387" s="182"/>
      <c r="N5387" s="182"/>
    </row>
    <row r="5388" spans="1:14" ht="15.75" customHeight="1" x14ac:dyDescent="0.3">
      <c r="A5388" s="34">
        <v>5461</v>
      </c>
      <c r="B5388" s="34">
        <v>199</v>
      </c>
      <c r="C5388" s="34" t="s">
        <v>654</v>
      </c>
      <c r="D5388" s="34">
        <v>19</v>
      </c>
      <c r="E5388" s="179">
        <v>43637</v>
      </c>
      <c r="F5388" s="34">
        <v>5262</v>
      </c>
      <c r="G5388" s="34">
        <v>8741</v>
      </c>
      <c r="H5388" s="34">
        <v>8029</v>
      </c>
      <c r="I5388" s="34">
        <v>7</v>
      </c>
      <c r="J5388" s="34"/>
      <c r="K5388" s="182"/>
      <c r="L5388" s="182"/>
      <c r="M5388" s="182"/>
      <c r="N5388" s="182"/>
    </row>
    <row r="5389" spans="1:14" ht="15.75" customHeight="1" x14ac:dyDescent="0.3">
      <c r="A5389" s="34">
        <v>5462</v>
      </c>
      <c r="B5389" s="34">
        <v>200</v>
      </c>
      <c r="C5389" s="34" t="s">
        <v>654</v>
      </c>
      <c r="D5389" s="34">
        <v>19</v>
      </c>
      <c r="E5389" s="179">
        <v>43637</v>
      </c>
      <c r="F5389" s="34">
        <v>5181</v>
      </c>
      <c r="G5389" s="34">
        <v>8656</v>
      </c>
      <c r="H5389" s="34">
        <v>7940</v>
      </c>
      <c r="I5389" s="34"/>
      <c r="J5389" s="34"/>
      <c r="K5389" s="182"/>
      <c r="L5389" s="182"/>
      <c r="M5389" s="182"/>
      <c r="N5389" s="182"/>
    </row>
    <row r="5390" spans="1:14" ht="15.75" customHeight="1" x14ac:dyDescent="0.3">
      <c r="A5390" s="34">
        <v>5463</v>
      </c>
      <c r="B5390" s="34">
        <v>201</v>
      </c>
      <c r="C5390" s="34" t="s">
        <v>655</v>
      </c>
      <c r="D5390" s="34">
        <v>19</v>
      </c>
      <c r="E5390" s="179">
        <v>43637</v>
      </c>
      <c r="F5390" s="34">
        <v>5254</v>
      </c>
      <c r="G5390" s="34">
        <v>7300</v>
      </c>
      <c r="H5390" s="34">
        <v>6873</v>
      </c>
      <c r="I5390" s="34">
        <v>8</v>
      </c>
      <c r="J5390" s="34"/>
      <c r="K5390" s="182"/>
      <c r="L5390" s="182"/>
      <c r="M5390" s="182"/>
      <c r="N5390" s="182"/>
    </row>
    <row r="5391" spans="1:14" ht="15.75" customHeight="1" x14ac:dyDescent="0.3">
      <c r="A5391" s="34">
        <v>5464</v>
      </c>
      <c r="B5391" s="34">
        <v>202</v>
      </c>
      <c r="C5391" s="34" t="s">
        <v>655</v>
      </c>
      <c r="D5391" s="34">
        <v>19</v>
      </c>
      <c r="E5391" s="179">
        <v>43637</v>
      </c>
      <c r="F5391" s="34">
        <v>5275</v>
      </c>
      <c r="G5391" s="34">
        <v>7519</v>
      </c>
      <c r="H5391" s="34">
        <v>7049</v>
      </c>
      <c r="I5391" s="34"/>
      <c r="J5391" s="34"/>
      <c r="K5391" s="182"/>
      <c r="L5391" s="182"/>
      <c r="M5391" s="182"/>
      <c r="N5391" s="182"/>
    </row>
    <row r="5392" spans="1:14" ht="15.75" customHeight="1" x14ac:dyDescent="0.3">
      <c r="A5392" s="34">
        <v>5465</v>
      </c>
      <c r="B5392" s="34">
        <v>203</v>
      </c>
      <c r="C5392" s="34" t="s">
        <v>662</v>
      </c>
      <c r="D5392" s="34">
        <v>19</v>
      </c>
      <c r="E5392" s="179">
        <v>43637</v>
      </c>
      <c r="F5392" s="34">
        <v>5215</v>
      </c>
      <c r="G5392" s="34">
        <v>8553</v>
      </c>
      <c r="H5392" s="34">
        <v>7909</v>
      </c>
      <c r="I5392" s="34">
        <v>5</v>
      </c>
      <c r="J5392" s="34"/>
      <c r="K5392" s="182"/>
      <c r="L5392" s="182"/>
      <c r="M5392" s="182"/>
      <c r="N5392" s="182"/>
    </row>
    <row r="5393" spans="1:14" ht="15.75" customHeight="1" x14ac:dyDescent="0.3">
      <c r="A5393" s="34">
        <v>5466</v>
      </c>
      <c r="B5393" s="34">
        <v>204</v>
      </c>
      <c r="C5393" s="34" t="s">
        <v>662</v>
      </c>
      <c r="D5393" s="34">
        <v>19</v>
      </c>
      <c r="E5393" s="179">
        <v>43637</v>
      </c>
      <c r="F5393" s="34">
        <v>5239</v>
      </c>
      <c r="G5393" s="34">
        <v>8447</v>
      </c>
      <c r="H5393" s="34">
        <v>7824</v>
      </c>
      <c r="I5393" s="34"/>
      <c r="J5393" s="34"/>
      <c r="K5393" s="182"/>
      <c r="L5393" s="182"/>
      <c r="M5393" s="182"/>
      <c r="N5393" s="182"/>
    </row>
    <row r="5394" spans="1:14" ht="15.75" customHeight="1" x14ac:dyDescent="0.3">
      <c r="A5394" s="34">
        <v>5467</v>
      </c>
      <c r="B5394" s="34">
        <v>205</v>
      </c>
      <c r="C5394" s="34" t="s">
        <v>663</v>
      </c>
      <c r="D5394" s="34">
        <v>19</v>
      </c>
      <c r="E5394" s="179">
        <v>43637</v>
      </c>
      <c r="F5394" s="34">
        <v>5204</v>
      </c>
      <c r="G5394" s="34">
        <v>7717</v>
      </c>
      <c r="H5394" s="34">
        <v>7211</v>
      </c>
      <c r="I5394" s="34">
        <v>7</v>
      </c>
      <c r="J5394" s="34"/>
      <c r="K5394" s="182"/>
      <c r="L5394" s="182"/>
      <c r="M5394" s="182"/>
      <c r="N5394" s="182"/>
    </row>
    <row r="5395" spans="1:14" ht="15.75" customHeight="1" x14ac:dyDescent="0.3">
      <c r="A5395" s="34">
        <v>5468</v>
      </c>
      <c r="B5395" s="34">
        <v>206</v>
      </c>
      <c r="C5395" s="34" t="s">
        <v>663</v>
      </c>
      <c r="D5395" s="34">
        <v>19</v>
      </c>
      <c r="E5395" s="179">
        <v>43637</v>
      </c>
      <c r="F5395" s="34">
        <v>5233</v>
      </c>
      <c r="G5395" s="34">
        <v>7860</v>
      </c>
      <c r="H5395" s="34">
        <v>7342</v>
      </c>
      <c r="I5395" s="34"/>
      <c r="J5395" s="34"/>
      <c r="K5395" s="182"/>
      <c r="L5395" s="182"/>
      <c r="M5395" s="182"/>
      <c r="N5395" s="182"/>
    </row>
    <row r="5396" spans="1:14" ht="15.75" customHeight="1" x14ac:dyDescent="0.3">
      <c r="A5396" s="34">
        <v>5469</v>
      </c>
      <c r="B5396" s="34">
        <v>207</v>
      </c>
      <c r="C5396" s="34" t="s">
        <v>664</v>
      </c>
      <c r="D5396" s="34">
        <v>19</v>
      </c>
      <c r="E5396" s="179">
        <v>43637</v>
      </c>
      <c r="F5396" s="34">
        <v>5236</v>
      </c>
      <c r="G5396" s="34">
        <v>7463</v>
      </c>
      <c r="H5396" s="34">
        <v>7047</v>
      </c>
      <c r="I5396" s="34">
        <v>5</v>
      </c>
      <c r="J5396" s="34" t="s">
        <v>713</v>
      </c>
      <c r="K5396" s="182"/>
      <c r="L5396" s="182"/>
      <c r="M5396" s="182"/>
      <c r="N5396" s="182"/>
    </row>
    <row r="5397" spans="1:14" ht="15.75" customHeight="1" x14ac:dyDescent="0.3">
      <c r="A5397" s="34">
        <v>5470</v>
      </c>
      <c r="B5397" s="34">
        <v>208</v>
      </c>
      <c r="C5397" s="34" t="s">
        <v>664</v>
      </c>
      <c r="D5397" s="34">
        <v>19</v>
      </c>
      <c r="E5397" s="179">
        <v>43637</v>
      </c>
      <c r="F5397" s="34">
        <v>5202</v>
      </c>
      <c r="G5397" s="34">
        <v>7391</v>
      </c>
      <c r="H5397" s="34">
        <v>6970</v>
      </c>
      <c r="I5397" s="34"/>
      <c r="J5397" s="34"/>
      <c r="K5397" s="182"/>
      <c r="L5397" s="182"/>
      <c r="M5397" s="182"/>
      <c r="N5397" s="182"/>
    </row>
    <row r="5398" spans="1:14" ht="15.75" customHeight="1" x14ac:dyDescent="0.3">
      <c r="A5398" s="34">
        <v>5471</v>
      </c>
      <c r="B5398" s="34">
        <v>209</v>
      </c>
      <c r="C5398" s="34" t="s">
        <v>666</v>
      </c>
      <c r="D5398" s="34">
        <v>19</v>
      </c>
      <c r="E5398" s="179">
        <v>43637</v>
      </c>
      <c r="F5398" s="34">
        <v>5228</v>
      </c>
      <c r="G5398" s="34">
        <v>7538</v>
      </c>
      <c r="H5398" s="34">
        <v>7069</v>
      </c>
      <c r="I5398" s="34">
        <v>7</v>
      </c>
      <c r="J5398" s="34"/>
      <c r="K5398" s="182"/>
      <c r="L5398" s="182"/>
      <c r="M5398" s="182"/>
      <c r="N5398" s="182"/>
    </row>
    <row r="5399" spans="1:14" ht="15.75" customHeight="1" x14ac:dyDescent="0.3">
      <c r="A5399" s="34">
        <v>5472</v>
      </c>
      <c r="B5399" s="34">
        <v>210</v>
      </c>
      <c r="C5399" s="34" t="s">
        <v>666</v>
      </c>
      <c r="D5399" s="34">
        <v>19</v>
      </c>
      <c r="E5399" s="179">
        <v>43637</v>
      </c>
      <c r="F5399" s="34">
        <v>5223</v>
      </c>
      <c r="G5399" s="34">
        <v>7579</v>
      </c>
      <c r="H5399" s="34">
        <v>7095</v>
      </c>
      <c r="I5399" s="34"/>
      <c r="J5399" s="34"/>
      <c r="K5399" s="182"/>
      <c r="L5399" s="182"/>
      <c r="M5399" s="182"/>
      <c r="N5399" s="182"/>
    </row>
    <row r="5400" spans="1:14" ht="15.75" customHeight="1" x14ac:dyDescent="0.3">
      <c r="A5400" s="34">
        <v>5473</v>
      </c>
      <c r="B5400" s="34">
        <v>211</v>
      </c>
      <c r="C5400" s="34" t="s">
        <v>667</v>
      </c>
      <c r="D5400" s="34">
        <v>19</v>
      </c>
      <c r="E5400" s="179">
        <v>43637</v>
      </c>
      <c r="F5400" s="34">
        <v>5194</v>
      </c>
      <c r="G5400" s="34">
        <v>7033</v>
      </c>
      <c r="H5400" s="34">
        <v>6683</v>
      </c>
      <c r="I5400" s="34">
        <v>6</v>
      </c>
      <c r="J5400" s="34"/>
      <c r="K5400" s="182"/>
      <c r="L5400" s="182"/>
      <c r="M5400" s="182"/>
      <c r="N5400" s="182"/>
    </row>
    <row r="5401" spans="1:14" ht="15.75" customHeight="1" x14ac:dyDescent="0.3">
      <c r="A5401" s="34">
        <v>5474</v>
      </c>
      <c r="B5401" s="34">
        <v>212</v>
      </c>
      <c r="C5401" s="34" t="s">
        <v>667</v>
      </c>
      <c r="D5401" s="34">
        <v>19</v>
      </c>
      <c r="E5401" s="179">
        <v>43637</v>
      </c>
      <c r="F5401" s="34">
        <v>5225</v>
      </c>
      <c r="G5401" s="34">
        <v>7008</v>
      </c>
      <c r="H5401" s="34">
        <v>6669</v>
      </c>
      <c r="I5401" s="34"/>
      <c r="J5401" s="34"/>
      <c r="K5401" s="182"/>
      <c r="L5401" s="182"/>
      <c r="M5401" s="182"/>
      <c r="N5401" s="182"/>
    </row>
    <row r="5402" spans="1:14" ht="15.75" customHeight="1" x14ac:dyDescent="0.3">
      <c r="A5402" s="34">
        <v>5475</v>
      </c>
      <c r="B5402" s="34">
        <v>213</v>
      </c>
      <c r="C5402" s="34" t="s">
        <v>668</v>
      </c>
      <c r="D5402" s="34">
        <v>19</v>
      </c>
      <c r="E5402" s="179">
        <v>43637</v>
      </c>
      <c r="F5402" s="34">
        <v>5207</v>
      </c>
      <c r="G5402" s="34">
        <v>6823</v>
      </c>
      <c r="H5402" s="34">
        <v>6517</v>
      </c>
      <c r="I5402" s="34">
        <v>11</v>
      </c>
      <c r="J5402" s="34"/>
      <c r="K5402" s="182"/>
      <c r="L5402" s="182"/>
      <c r="M5402" s="182"/>
      <c r="N5402" s="182"/>
    </row>
    <row r="5403" spans="1:14" ht="15.75" customHeight="1" x14ac:dyDescent="0.3">
      <c r="A5403" s="34">
        <v>5476</v>
      </c>
      <c r="B5403" s="34">
        <v>214</v>
      </c>
      <c r="C5403" s="34" t="s">
        <v>668</v>
      </c>
      <c r="D5403" s="34">
        <v>19</v>
      </c>
      <c r="E5403" s="179">
        <v>43637</v>
      </c>
      <c r="F5403" s="34">
        <v>5237</v>
      </c>
      <c r="G5403" s="34">
        <v>6966</v>
      </c>
      <c r="H5403" s="34">
        <v>6637</v>
      </c>
      <c r="I5403" s="34"/>
      <c r="J5403" s="34"/>
      <c r="K5403" s="182"/>
      <c r="L5403" s="182"/>
      <c r="M5403" s="182"/>
      <c r="N5403" s="182"/>
    </row>
    <row r="5404" spans="1:14" ht="15.75" customHeight="1" x14ac:dyDescent="0.3">
      <c r="A5404" s="34">
        <v>5477</v>
      </c>
      <c r="B5404" s="34">
        <v>215</v>
      </c>
      <c r="C5404" s="34" t="s">
        <v>669</v>
      </c>
      <c r="D5404" s="34">
        <v>19</v>
      </c>
      <c r="E5404" s="179">
        <v>43637</v>
      </c>
      <c r="F5404" s="34">
        <v>5148</v>
      </c>
      <c r="G5404" s="34">
        <v>6562</v>
      </c>
      <c r="H5404" s="34">
        <v>6267</v>
      </c>
      <c r="I5404" s="34">
        <v>12</v>
      </c>
      <c r="J5404" s="34"/>
      <c r="K5404" s="182"/>
      <c r="L5404" s="182"/>
      <c r="M5404" s="182"/>
      <c r="N5404" s="182"/>
    </row>
    <row r="5405" spans="1:14" ht="15.75" customHeight="1" x14ac:dyDescent="0.3">
      <c r="A5405" s="34">
        <v>5478</v>
      </c>
      <c r="B5405" s="34">
        <v>216</v>
      </c>
      <c r="C5405" s="34" t="s">
        <v>669</v>
      </c>
      <c r="D5405" s="34">
        <v>19</v>
      </c>
      <c r="E5405" s="179">
        <v>43637</v>
      </c>
      <c r="F5405" s="34">
        <v>5240</v>
      </c>
      <c r="G5405" s="34">
        <v>6701</v>
      </c>
      <c r="H5405" s="34">
        <v>6393</v>
      </c>
      <c r="I5405" s="34"/>
      <c r="J5405" s="34"/>
      <c r="K5405" s="182"/>
      <c r="L5405" s="182"/>
      <c r="M5405" s="182"/>
      <c r="N5405" s="182"/>
    </row>
    <row r="5406" spans="1:14" ht="15.75" customHeight="1" x14ac:dyDescent="0.3">
      <c r="A5406" s="34">
        <v>5479</v>
      </c>
      <c r="B5406" s="34">
        <v>217</v>
      </c>
      <c r="C5406" s="34" t="s">
        <v>675</v>
      </c>
      <c r="D5406" s="34">
        <v>19</v>
      </c>
      <c r="E5406" s="179">
        <v>43637</v>
      </c>
      <c r="F5406" s="34">
        <v>5263</v>
      </c>
      <c r="G5406" s="34">
        <v>6848</v>
      </c>
      <c r="H5406" s="34">
        <v>6544</v>
      </c>
      <c r="I5406" s="34"/>
      <c r="J5406" s="34"/>
      <c r="K5406" s="182"/>
      <c r="L5406" s="182"/>
      <c r="M5406" s="182"/>
      <c r="N5406" s="182"/>
    </row>
    <row r="5407" spans="1:14" ht="15.75" customHeight="1" x14ac:dyDescent="0.3">
      <c r="A5407" s="34">
        <v>5480</v>
      </c>
      <c r="B5407" s="34">
        <v>218</v>
      </c>
      <c r="C5407" s="34" t="s">
        <v>675</v>
      </c>
      <c r="D5407" s="34">
        <v>19</v>
      </c>
      <c r="E5407" s="179">
        <v>43637</v>
      </c>
      <c r="F5407" s="34">
        <v>5280</v>
      </c>
      <c r="G5407" s="34">
        <v>6987</v>
      </c>
      <c r="H5407" s="34">
        <v>6665</v>
      </c>
      <c r="I5407" s="34"/>
      <c r="J5407" s="34"/>
      <c r="K5407" s="182"/>
      <c r="L5407" s="182"/>
      <c r="M5407" s="182"/>
      <c r="N5407" s="182"/>
    </row>
    <row r="5408" spans="1:14" ht="15.75" customHeight="1" x14ac:dyDescent="0.3">
      <c r="A5408" s="34">
        <v>5481</v>
      </c>
      <c r="B5408" s="34">
        <v>219</v>
      </c>
      <c r="C5408" s="34" t="s">
        <v>683</v>
      </c>
      <c r="D5408" s="34">
        <v>19</v>
      </c>
      <c r="E5408" s="179">
        <v>43637</v>
      </c>
      <c r="F5408" s="34">
        <v>5215</v>
      </c>
      <c r="G5408" s="34">
        <v>7121</v>
      </c>
      <c r="H5408" s="34">
        <v>6706</v>
      </c>
      <c r="I5408" s="34">
        <v>9</v>
      </c>
      <c r="J5408" s="34"/>
      <c r="K5408" s="182"/>
      <c r="L5408" s="182"/>
      <c r="M5408" s="182"/>
      <c r="N5408" s="182"/>
    </row>
    <row r="5409" spans="1:14" ht="15.75" customHeight="1" x14ac:dyDescent="0.3">
      <c r="A5409" s="34">
        <v>5482</v>
      </c>
      <c r="B5409" s="34">
        <v>220</v>
      </c>
      <c r="C5409" s="34" t="s">
        <v>683</v>
      </c>
      <c r="D5409" s="34">
        <v>19</v>
      </c>
      <c r="E5409" s="179">
        <v>43637</v>
      </c>
      <c r="F5409" s="34">
        <v>5178</v>
      </c>
      <c r="G5409" s="34">
        <v>7135</v>
      </c>
      <c r="H5409" s="34">
        <v>6703</v>
      </c>
      <c r="I5409" s="34"/>
      <c r="J5409" s="34"/>
      <c r="K5409" s="182"/>
      <c r="L5409" s="182"/>
      <c r="M5409" s="182"/>
      <c r="N5409" s="182"/>
    </row>
    <row r="5410" spans="1:14" ht="15.75" customHeight="1" x14ac:dyDescent="0.3">
      <c r="A5410" s="34">
        <v>5483</v>
      </c>
      <c r="B5410" s="34">
        <v>221</v>
      </c>
      <c r="C5410" s="34" t="s">
        <v>684</v>
      </c>
      <c r="D5410" s="34">
        <v>19</v>
      </c>
      <c r="E5410" s="179">
        <v>43637</v>
      </c>
      <c r="F5410" s="34">
        <v>5187</v>
      </c>
      <c r="G5410" s="34">
        <v>7862</v>
      </c>
      <c r="H5410" s="34">
        <v>7399</v>
      </c>
      <c r="I5410" s="34">
        <v>6</v>
      </c>
      <c r="J5410" s="34"/>
      <c r="K5410" s="182"/>
      <c r="L5410" s="182"/>
      <c r="M5410" s="182"/>
      <c r="N5410" s="182"/>
    </row>
    <row r="5411" spans="1:14" ht="15.75" customHeight="1" x14ac:dyDescent="0.3">
      <c r="A5411" s="34">
        <v>5484</v>
      </c>
      <c r="B5411" s="34">
        <v>222</v>
      </c>
      <c r="C5411" s="34" t="s">
        <v>684</v>
      </c>
      <c r="D5411" s="34">
        <v>19</v>
      </c>
      <c r="E5411" s="179">
        <v>43637</v>
      </c>
      <c r="F5411" s="34">
        <v>5216</v>
      </c>
      <c r="G5411" s="34">
        <v>7920</v>
      </c>
      <c r="H5411" s="34">
        <v>7381</v>
      </c>
      <c r="I5411" s="34"/>
      <c r="J5411" s="34"/>
      <c r="K5411" s="182"/>
      <c r="L5411" s="182"/>
      <c r="M5411" s="182"/>
      <c r="N5411" s="182"/>
    </row>
    <row r="5412" spans="1:14" ht="15.75" customHeight="1" x14ac:dyDescent="0.3">
      <c r="A5412" s="34">
        <v>5485</v>
      </c>
      <c r="B5412" s="34">
        <v>223</v>
      </c>
      <c r="C5412" s="34" t="s">
        <v>690</v>
      </c>
      <c r="D5412" s="34">
        <v>19</v>
      </c>
      <c r="E5412" s="179">
        <v>43637</v>
      </c>
      <c r="F5412" s="34">
        <v>5225</v>
      </c>
      <c r="G5412" s="34">
        <v>7482</v>
      </c>
      <c r="H5412" s="34">
        <v>7042</v>
      </c>
      <c r="I5412" s="34">
        <v>6</v>
      </c>
      <c r="J5412" s="34"/>
      <c r="K5412" s="182"/>
      <c r="L5412" s="182"/>
      <c r="M5412" s="182"/>
      <c r="N5412" s="182"/>
    </row>
    <row r="5413" spans="1:14" ht="15.75" customHeight="1" x14ac:dyDescent="0.3">
      <c r="A5413" s="34">
        <v>5486</v>
      </c>
      <c r="B5413" s="34">
        <v>224</v>
      </c>
      <c r="C5413" s="34" t="s">
        <v>690</v>
      </c>
      <c r="D5413" s="34">
        <v>19</v>
      </c>
      <c r="E5413" s="179">
        <v>43637</v>
      </c>
      <c r="F5413" s="34">
        <v>5231</v>
      </c>
      <c r="G5413" s="34">
        <v>7511</v>
      </c>
      <c r="H5413" s="34">
        <v>7062</v>
      </c>
      <c r="I5413" s="34"/>
      <c r="J5413" s="34"/>
      <c r="K5413" s="182"/>
      <c r="L5413" s="182"/>
      <c r="M5413" s="182"/>
      <c r="N5413" s="182"/>
    </row>
    <row r="5414" spans="1:14" ht="15.75" customHeight="1" x14ac:dyDescent="0.3">
      <c r="A5414" s="34">
        <v>5487</v>
      </c>
      <c r="B5414" s="34">
        <v>225</v>
      </c>
      <c r="C5414" s="34" t="s">
        <v>697</v>
      </c>
      <c r="D5414" s="34">
        <v>19</v>
      </c>
      <c r="E5414" s="179">
        <v>43637</v>
      </c>
      <c r="F5414" s="34">
        <v>5260</v>
      </c>
      <c r="G5414" s="34">
        <v>7615</v>
      </c>
      <c r="H5414" s="34">
        <v>7141</v>
      </c>
      <c r="I5414" s="34">
        <v>7</v>
      </c>
      <c r="J5414" s="34"/>
      <c r="K5414" s="182"/>
      <c r="L5414" s="182"/>
      <c r="M5414" s="182"/>
      <c r="N5414" s="182"/>
    </row>
    <row r="5415" spans="1:14" ht="15.75" customHeight="1" x14ac:dyDescent="0.3">
      <c r="A5415" s="34">
        <v>5488</v>
      </c>
      <c r="B5415" s="34">
        <v>226</v>
      </c>
      <c r="C5415" s="34" t="s">
        <v>697</v>
      </c>
      <c r="D5415" s="34">
        <v>19</v>
      </c>
      <c r="E5415" s="179">
        <v>43637</v>
      </c>
      <c r="F5415" s="34">
        <v>5197</v>
      </c>
      <c r="G5415" s="34">
        <v>7514</v>
      </c>
      <c r="H5415" s="34">
        <v>7043</v>
      </c>
      <c r="I5415" s="34"/>
      <c r="J5415" s="34"/>
      <c r="K5415" s="182"/>
      <c r="L5415" s="182"/>
      <c r="M5415" s="182"/>
      <c r="N5415" s="182"/>
    </row>
    <row r="5416" spans="1:14" ht="15.75" customHeight="1" x14ac:dyDescent="0.3">
      <c r="A5416" s="34">
        <v>5489</v>
      </c>
      <c r="B5416" s="34">
        <v>227</v>
      </c>
      <c r="C5416" s="34" t="s">
        <v>698</v>
      </c>
      <c r="D5416" s="34">
        <v>19</v>
      </c>
      <c r="E5416" s="179">
        <v>43637</v>
      </c>
      <c r="F5416" s="34">
        <v>5247</v>
      </c>
      <c r="G5416" s="34">
        <v>7483</v>
      </c>
      <c r="H5416" s="34">
        <v>7041</v>
      </c>
      <c r="I5416" s="34">
        <v>6</v>
      </c>
      <c r="J5416" s="34"/>
      <c r="K5416" s="182"/>
      <c r="L5416" s="182"/>
      <c r="M5416" s="182"/>
      <c r="N5416" s="182"/>
    </row>
    <row r="5417" spans="1:14" ht="15.75" customHeight="1" x14ac:dyDescent="0.3">
      <c r="A5417" s="34">
        <v>5490</v>
      </c>
      <c r="B5417" s="34">
        <v>228</v>
      </c>
      <c r="C5417" s="34" t="s">
        <v>698</v>
      </c>
      <c r="D5417" s="34">
        <v>19</v>
      </c>
      <c r="E5417" s="179">
        <v>43637</v>
      </c>
      <c r="F5417" s="34">
        <v>5238</v>
      </c>
      <c r="G5417" s="34">
        <v>7408</v>
      </c>
      <c r="H5417" s="34">
        <v>6950</v>
      </c>
      <c r="I5417" s="34"/>
      <c r="J5417" s="34"/>
      <c r="K5417" s="182"/>
      <c r="L5417" s="182"/>
      <c r="M5417" s="182"/>
      <c r="N5417" s="182"/>
    </row>
    <row r="5418" spans="1:14" ht="15.75" customHeight="1" x14ac:dyDescent="0.3">
      <c r="A5418" s="34">
        <v>5491</v>
      </c>
      <c r="B5418" s="34">
        <v>229</v>
      </c>
      <c r="C5418" s="34" t="s">
        <v>699</v>
      </c>
      <c r="D5418" s="34">
        <v>19</v>
      </c>
      <c r="E5418" s="179">
        <v>43637</v>
      </c>
      <c r="F5418" s="34">
        <v>5205</v>
      </c>
      <c r="G5418" s="34">
        <v>8570</v>
      </c>
      <c r="H5418" s="34">
        <v>7906</v>
      </c>
      <c r="I5418" s="34">
        <v>8</v>
      </c>
      <c r="J5418" s="34"/>
      <c r="K5418" s="182"/>
      <c r="L5418" s="182"/>
      <c r="M5418" s="182"/>
      <c r="N5418" s="182"/>
    </row>
    <row r="5419" spans="1:14" ht="15.75" customHeight="1" x14ac:dyDescent="0.3">
      <c r="A5419" s="34">
        <v>5492</v>
      </c>
      <c r="B5419" s="34">
        <v>230</v>
      </c>
      <c r="C5419" s="34" t="s">
        <v>699</v>
      </c>
      <c r="D5419" s="34">
        <v>19</v>
      </c>
      <c r="E5419" s="179">
        <v>43637</v>
      </c>
      <c r="F5419" s="34">
        <v>5171</v>
      </c>
      <c r="G5419" s="34">
        <v>8327</v>
      </c>
      <c r="H5419" s="34">
        <v>7703</v>
      </c>
      <c r="I5419" s="34"/>
      <c r="J5419" s="34"/>
      <c r="K5419" s="182"/>
      <c r="L5419" s="182"/>
      <c r="M5419" s="182"/>
      <c r="N5419" s="182"/>
    </row>
    <row r="5420" spans="1:14" ht="15.75" customHeight="1" x14ac:dyDescent="0.3">
      <c r="A5420" s="34">
        <v>5493</v>
      </c>
      <c r="B5420" s="34">
        <v>231</v>
      </c>
      <c r="C5420" s="34" t="s">
        <v>701</v>
      </c>
      <c r="D5420" s="34">
        <v>19</v>
      </c>
      <c r="E5420" s="179">
        <v>43637</v>
      </c>
      <c r="F5420" s="34">
        <v>5229</v>
      </c>
      <c r="G5420" s="34">
        <v>8011</v>
      </c>
      <c r="H5420" s="34">
        <v>7335</v>
      </c>
      <c r="I5420" s="34">
        <v>6</v>
      </c>
      <c r="J5420" s="34" t="s">
        <v>713</v>
      </c>
      <c r="K5420" s="182"/>
      <c r="L5420" s="182"/>
      <c r="M5420" s="182"/>
      <c r="N5420" s="182"/>
    </row>
    <row r="5421" spans="1:14" ht="15.75" customHeight="1" x14ac:dyDescent="0.3">
      <c r="A5421" s="34">
        <v>5494</v>
      </c>
      <c r="B5421" s="34">
        <v>232</v>
      </c>
      <c r="C5421" s="34" t="s">
        <v>701</v>
      </c>
      <c r="D5421" s="34">
        <v>19</v>
      </c>
      <c r="E5421" s="179">
        <v>43637</v>
      </c>
      <c r="F5421" s="34">
        <v>5244</v>
      </c>
      <c r="G5421" s="34">
        <v>7982</v>
      </c>
      <c r="H5421" s="34">
        <v>7289</v>
      </c>
      <c r="I5421" s="34"/>
      <c r="J5421" s="34"/>
      <c r="K5421" s="182"/>
      <c r="L5421" s="182"/>
      <c r="M5421" s="182"/>
      <c r="N5421" s="182"/>
    </row>
    <row r="5422" spans="1:14" ht="15.75" customHeight="1" x14ac:dyDescent="0.3">
      <c r="A5422" s="34">
        <v>5495</v>
      </c>
      <c r="B5422" s="34">
        <v>233</v>
      </c>
      <c r="C5422" s="34" t="s">
        <v>704</v>
      </c>
      <c r="D5422" s="34">
        <v>19</v>
      </c>
      <c r="E5422" s="179">
        <v>43637</v>
      </c>
      <c r="F5422" s="34">
        <v>5213</v>
      </c>
      <c r="G5422" s="34">
        <v>6690</v>
      </c>
      <c r="H5422" s="34">
        <v>6373</v>
      </c>
      <c r="I5422" s="34">
        <v>7</v>
      </c>
      <c r="J5422" s="34"/>
      <c r="K5422" s="182"/>
      <c r="L5422" s="182"/>
      <c r="M5422" s="182"/>
      <c r="N5422" s="182"/>
    </row>
    <row r="5423" spans="1:14" ht="15.75" customHeight="1" x14ac:dyDescent="0.3">
      <c r="A5423" s="34">
        <v>5496</v>
      </c>
      <c r="B5423" s="34">
        <v>234</v>
      </c>
      <c r="C5423" s="34" t="s">
        <v>704</v>
      </c>
      <c r="D5423" s="34">
        <v>19</v>
      </c>
      <c r="E5423" s="179">
        <v>43637</v>
      </c>
      <c r="F5423" s="34">
        <v>5254</v>
      </c>
      <c r="G5423" s="34">
        <v>6758</v>
      </c>
      <c r="H5423" s="34">
        <v>6429</v>
      </c>
      <c r="I5423" s="34"/>
      <c r="J5423" s="34"/>
      <c r="K5423" s="182"/>
      <c r="L5423" s="182"/>
      <c r="M5423" s="182"/>
      <c r="N5423" s="182"/>
    </row>
    <row r="5424" spans="1:14" ht="15.75" customHeight="1" x14ac:dyDescent="0.3">
      <c r="A5424" s="34">
        <v>5497</v>
      </c>
      <c r="B5424" s="34">
        <v>235</v>
      </c>
      <c r="C5424" s="34" t="s">
        <v>711</v>
      </c>
      <c r="D5424" s="34">
        <v>19</v>
      </c>
      <c r="E5424" s="179">
        <v>43637</v>
      </c>
      <c r="F5424" s="34">
        <v>5230</v>
      </c>
      <c r="G5424" s="34">
        <v>8175</v>
      </c>
      <c r="H5424" s="34">
        <v>7544</v>
      </c>
      <c r="I5424" s="34">
        <v>6</v>
      </c>
      <c r="J5424" s="34"/>
      <c r="K5424" s="182"/>
      <c r="L5424" s="182"/>
      <c r="M5424" s="182"/>
      <c r="N5424" s="182"/>
    </row>
    <row r="5425" spans="1:14" ht="15.75" customHeight="1" x14ac:dyDescent="0.3">
      <c r="A5425" s="34">
        <v>5498</v>
      </c>
      <c r="B5425" s="34">
        <v>236</v>
      </c>
      <c r="C5425" s="34" t="s">
        <v>711</v>
      </c>
      <c r="D5425" s="34">
        <v>19</v>
      </c>
      <c r="E5425" s="179">
        <v>43637</v>
      </c>
      <c r="F5425" s="34">
        <v>5241</v>
      </c>
      <c r="G5425" s="34">
        <v>8455</v>
      </c>
      <c r="H5425" s="34">
        <v>7780</v>
      </c>
      <c r="I5425" s="34"/>
      <c r="J5425" s="34"/>
      <c r="K5425" s="182"/>
      <c r="L5425" s="182"/>
      <c r="M5425" s="182"/>
      <c r="N5425" s="182"/>
    </row>
    <row r="5426" spans="1:14" ht="15.75" customHeight="1" x14ac:dyDescent="0.3">
      <c r="A5426" s="34">
        <v>5499</v>
      </c>
      <c r="B5426" s="34">
        <v>237</v>
      </c>
      <c r="C5426" s="34" t="s">
        <v>714</v>
      </c>
      <c r="D5426" s="34">
        <v>19</v>
      </c>
      <c r="E5426" s="179">
        <v>43637</v>
      </c>
      <c r="F5426" s="34">
        <v>5218</v>
      </c>
      <c r="G5426" s="34">
        <v>7707</v>
      </c>
      <c r="H5426" s="34">
        <v>7175</v>
      </c>
      <c r="I5426" s="34">
        <v>7</v>
      </c>
      <c r="J5426" s="34"/>
      <c r="K5426" s="182"/>
      <c r="L5426" s="182"/>
      <c r="M5426" s="182"/>
      <c r="N5426" s="182"/>
    </row>
    <row r="5427" spans="1:14" ht="15.75" customHeight="1" x14ac:dyDescent="0.3">
      <c r="A5427" s="34">
        <v>5500</v>
      </c>
      <c r="B5427" s="34">
        <v>238</v>
      </c>
      <c r="C5427" s="34" t="s">
        <v>714</v>
      </c>
      <c r="D5427" s="34">
        <v>19</v>
      </c>
      <c r="E5427" s="179">
        <v>43637</v>
      </c>
      <c r="F5427" s="34">
        <v>5217</v>
      </c>
      <c r="G5427" s="34">
        <v>7772</v>
      </c>
      <c r="H5427" s="34">
        <v>7229</v>
      </c>
      <c r="I5427" s="34"/>
      <c r="J5427" s="34"/>
      <c r="K5427" s="182"/>
      <c r="L5427" s="182"/>
      <c r="M5427" s="182"/>
      <c r="N5427" s="182"/>
    </row>
    <row r="5428" spans="1:14" ht="15.75" customHeight="1" x14ac:dyDescent="0.3">
      <c r="A5428" s="34">
        <v>5501</v>
      </c>
      <c r="B5428" s="34">
        <v>239</v>
      </c>
      <c r="C5428" s="34" t="s">
        <v>718</v>
      </c>
      <c r="D5428" s="34">
        <v>19</v>
      </c>
      <c r="E5428" s="179">
        <v>43637</v>
      </c>
      <c r="F5428" s="34">
        <v>5249</v>
      </c>
      <c r="G5428" s="34">
        <v>7974</v>
      </c>
      <c r="H5428" s="34">
        <v>7363</v>
      </c>
      <c r="I5428" s="34">
        <v>12</v>
      </c>
      <c r="J5428" s="34"/>
      <c r="K5428" s="182"/>
      <c r="L5428" s="182"/>
      <c r="M5428" s="182"/>
      <c r="N5428" s="182"/>
    </row>
    <row r="5429" spans="1:14" ht="15.75" customHeight="1" x14ac:dyDescent="0.3">
      <c r="A5429" s="34">
        <v>5502</v>
      </c>
      <c r="B5429" s="34">
        <v>240</v>
      </c>
      <c r="C5429" s="34" t="s">
        <v>718</v>
      </c>
      <c r="D5429" s="34">
        <v>19</v>
      </c>
      <c r="E5429" s="179">
        <v>43637</v>
      </c>
      <c r="F5429" s="34">
        <v>5262</v>
      </c>
      <c r="G5429" s="34">
        <v>7778</v>
      </c>
      <c r="H5429" s="34">
        <v>7221</v>
      </c>
      <c r="I5429" s="34"/>
      <c r="J5429" s="34"/>
      <c r="K5429" s="182"/>
      <c r="L5429" s="182"/>
      <c r="M5429" s="182"/>
      <c r="N5429" s="182"/>
    </row>
    <row r="5430" spans="1:14" ht="15.75" customHeight="1" x14ac:dyDescent="0.3">
      <c r="A5430" s="34">
        <v>5503</v>
      </c>
      <c r="B5430" s="34">
        <v>241</v>
      </c>
      <c r="C5430" s="34" t="s">
        <v>722</v>
      </c>
      <c r="D5430" s="34">
        <v>19</v>
      </c>
      <c r="E5430" s="179">
        <v>43637</v>
      </c>
      <c r="F5430" s="34">
        <v>5180</v>
      </c>
      <c r="G5430" s="34">
        <v>9031</v>
      </c>
      <c r="H5430" s="34">
        <v>8244</v>
      </c>
      <c r="I5430" s="34">
        <v>9</v>
      </c>
      <c r="J5430" s="34"/>
      <c r="K5430" s="182"/>
      <c r="L5430" s="182"/>
      <c r="M5430" s="182"/>
      <c r="N5430" s="182"/>
    </row>
    <row r="5431" spans="1:14" ht="15.75" customHeight="1" x14ac:dyDescent="0.3">
      <c r="A5431" s="34">
        <v>5504</v>
      </c>
      <c r="B5431" s="34">
        <v>242</v>
      </c>
      <c r="C5431" s="34" t="s">
        <v>722</v>
      </c>
      <c r="D5431" s="34">
        <v>19</v>
      </c>
      <c r="E5431" s="179">
        <v>43637</v>
      </c>
      <c r="F5431" s="34">
        <v>5268</v>
      </c>
      <c r="G5431" s="34">
        <v>8917</v>
      </c>
      <c r="H5431" s="34">
        <v>8169</v>
      </c>
      <c r="I5431" s="34"/>
      <c r="J5431" s="34"/>
      <c r="K5431" s="182"/>
      <c r="L5431" s="182"/>
      <c r="M5431" s="182"/>
      <c r="N5431" s="182"/>
    </row>
    <row r="5432" spans="1:14" ht="15.75" customHeight="1" x14ac:dyDescent="0.3">
      <c r="A5432" s="34">
        <v>5505</v>
      </c>
      <c r="B5432" s="34">
        <v>243</v>
      </c>
      <c r="C5432" s="34" t="s">
        <v>724</v>
      </c>
      <c r="D5432" s="34">
        <v>19</v>
      </c>
      <c r="E5432" s="179">
        <v>43637</v>
      </c>
      <c r="F5432" s="34">
        <v>5234</v>
      </c>
      <c r="G5432" s="34">
        <v>7967</v>
      </c>
      <c r="H5432" s="34">
        <v>7320</v>
      </c>
      <c r="I5432" s="34">
        <v>8</v>
      </c>
      <c r="J5432" s="34"/>
      <c r="K5432" s="182"/>
      <c r="L5432" s="182"/>
      <c r="M5432" s="182"/>
      <c r="N5432" s="182"/>
    </row>
    <row r="5433" spans="1:14" ht="15.75" customHeight="1" x14ac:dyDescent="0.3">
      <c r="A5433" s="34">
        <v>5506</v>
      </c>
      <c r="B5433" s="34">
        <v>244</v>
      </c>
      <c r="C5433" s="34" t="s">
        <v>724</v>
      </c>
      <c r="D5433" s="34">
        <v>19</v>
      </c>
      <c r="E5433" s="179">
        <v>43637</v>
      </c>
      <c r="F5433" s="34">
        <v>5243</v>
      </c>
      <c r="G5433" s="34">
        <v>7945</v>
      </c>
      <c r="H5433" s="34">
        <v>7302</v>
      </c>
      <c r="I5433" s="34"/>
      <c r="J5433" s="34"/>
      <c r="K5433" s="182"/>
      <c r="L5433" s="182"/>
      <c r="M5433" s="182"/>
      <c r="N5433" s="182"/>
    </row>
    <row r="5434" spans="1:14" ht="15.75" customHeight="1" x14ac:dyDescent="0.3">
      <c r="A5434" s="34">
        <v>5507</v>
      </c>
      <c r="B5434" s="34">
        <v>245</v>
      </c>
      <c r="C5434" s="34" t="s">
        <v>734</v>
      </c>
      <c r="D5434" s="34">
        <v>19</v>
      </c>
      <c r="E5434" s="179">
        <v>43637</v>
      </c>
      <c r="F5434" s="34">
        <v>5235</v>
      </c>
      <c r="G5434" s="34">
        <v>7662</v>
      </c>
      <c r="H5434" s="34">
        <v>7182</v>
      </c>
      <c r="I5434" s="34">
        <v>9</v>
      </c>
      <c r="J5434" s="34"/>
      <c r="K5434" s="182"/>
      <c r="L5434" s="182"/>
      <c r="M5434" s="182"/>
      <c r="N5434" s="182"/>
    </row>
    <row r="5435" spans="1:14" ht="15.75" customHeight="1" x14ac:dyDescent="0.3">
      <c r="A5435" s="34">
        <v>5508</v>
      </c>
      <c r="B5435" s="34">
        <v>246</v>
      </c>
      <c r="C5435" s="34" t="s">
        <v>734</v>
      </c>
      <c r="D5435" s="34">
        <v>19</v>
      </c>
      <c r="E5435" s="179">
        <v>43637</v>
      </c>
      <c r="F5435" s="34">
        <v>5309</v>
      </c>
      <c r="G5435" s="34">
        <v>8004</v>
      </c>
      <c r="H5435" s="34">
        <v>7452</v>
      </c>
      <c r="I5435" s="34"/>
      <c r="J5435" s="34"/>
      <c r="K5435" s="182"/>
      <c r="L5435" s="182"/>
      <c r="M5435" s="182"/>
      <c r="N5435" s="182"/>
    </row>
    <row r="5436" spans="1:14" ht="15.75" customHeight="1" x14ac:dyDescent="0.3">
      <c r="A5436" s="34">
        <v>5509</v>
      </c>
      <c r="B5436" s="34">
        <v>1</v>
      </c>
      <c r="C5436" s="34" t="s">
        <v>372</v>
      </c>
      <c r="D5436" s="34">
        <v>20</v>
      </c>
      <c r="E5436" s="179">
        <v>43649</v>
      </c>
      <c r="F5436" s="34">
        <v>5301</v>
      </c>
      <c r="G5436" s="34">
        <v>8263</v>
      </c>
      <c r="H5436" s="180">
        <v>7715</v>
      </c>
      <c r="I5436" s="34">
        <v>9</v>
      </c>
      <c r="J5436" s="59">
        <f t="shared" ref="J5436:J6221" si="1">+(((G5436-F5436)-(H5436-F5436))/(H5436-F5436))*100</f>
        <v>22.700911350455673</v>
      </c>
      <c r="K5436" s="198"/>
      <c r="L5436" s="63">
        <f>AVERAGE(J5436:J5437)</f>
        <v>22.574945471146204</v>
      </c>
      <c r="M5436" s="63">
        <f>_xlfn.STDEV.S(J5436,J5437)</f>
        <v>0.17814265491570302</v>
      </c>
      <c r="N5436" s="182"/>
    </row>
    <row r="5437" spans="1:14" ht="15.75" customHeight="1" x14ac:dyDescent="0.3">
      <c r="A5437" s="34">
        <v>5510</v>
      </c>
      <c r="B5437" s="34">
        <v>2</v>
      </c>
      <c r="C5437" s="34" t="s">
        <v>372</v>
      </c>
      <c r="D5437" s="34">
        <v>20</v>
      </c>
      <c r="E5437" s="179">
        <v>43649</v>
      </c>
      <c r="F5437" s="34">
        <v>5190</v>
      </c>
      <c r="G5437" s="34">
        <v>8070</v>
      </c>
      <c r="H5437" s="180">
        <v>7542</v>
      </c>
      <c r="I5437" s="34"/>
      <c r="J5437" s="59">
        <f t="shared" si="1"/>
        <v>22.448979591836736</v>
      </c>
      <c r="K5437" s="198"/>
      <c r="L5437" s="199"/>
      <c r="M5437" s="62"/>
      <c r="N5437" s="182"/>
    </row>
    <row r="5438" spans="1:14" ht="15.75" customHeight="1" x14ac:dyDescent="0.3">
      <c r="A5438" s="34">
        <v>5511</v>
      </c>
      <c r="B5438" s="34">
        <v>3</v>
      </c>
      <c r="C5438" s="34" t="s">
        <v>385</v>
      </c>
      <c r="D5438" s="34">
        <v>20</v>
      </c>
      <c r="E5438" s="179">
        <v>43649</v>
      </c>
      <c r="F5438" s="34">
        <v>5258</v>
      </c>
      <c r="G5438" s="34">
        <v>7030</v>
      </c>
      <c r="H5438" s="180">
        <v>6705</v>
      </c>
      <c r="I5438" s="34">
        <v>10</v>
      </c>
      <c r="J5438" s="59">
        <f t="shared" si="1"/>
        <v>22.460262612301314</v>
      </c>
      <c r="K5438" s="198"/>
      <c r="L5438" s="63">
        <f>AVERAGE(J5438:J5439)</f>
        <v>22.626142702162053</v>
      </c>
      <c r="M5438" s="63">
        <f>_xlfn.STDEV.S(J5438,J5439)</f>
        <v>0.23458987280872465</v>
      </c>
      <c r="N5438" s="182"/>
    </row>
    <row r="5439" spans="1:14" ht="15.75" customHeight="1" x14ac:dyDescent="0.3">
      <c r="A5439" s="34">
        <v>5512</v>
      </c>
      <c r="B5439" s="34">
        <v>4</v>
      </c>
      <c r="C5439" s="34" t="s">
        <v>385</v>
      </c>
      <c r="D5439" s="34">
        <v>20</v>
      </c>
      <c r="E5439" s="179">
        <v>43649</v>
      </c>
      <c r="F5439" s="34">
        <v>5259</v>
      </c>
      <c r="G5439" s="34">
        <v>6983</v>
      </c>
      <c r="H5439" s="180">
        <v>6663</v>
      </c>
      <c r="I5439" s="34"/>
      <c r="J5439" s="59">
        <f t="shared" si="1"/>
        <v>22.792022792022792</v>
      </c>
      <c r="K5439" s="198"/>
      <c r="L5439" s="199"/>
      <c r="M5439" s="62"/>
      <c r="N5439" s="182"/>
    </row>
    <row r="5440" spans="1:14" ht="15.75" customHeight="1" x14ac:dyDescent="0.3">
      <c r="A5440" s="34">
        <v>5513</v>
      </c>
      <c r="B5440" s="34">
        <v>5</v>
      </c>
      <c r="C5440" s="34" t="s">
        <v>390</v>
      </c>
      <c r="D5440" s="34">
        <v>20</v>
      </c>
      <c r="E5440" s="179">
        <v>43649</v>
      </c>
      <c r="F5440" s="34">
        <v>5236</v>
      </c>
      <c r="G5440" s="34">
        <v>7395</v>
      </c>
      <c r="H5440" s="180">
        <v>7015</v>
      </c>
      <c r="I5440" s="34">
        <v>8</v>
      </c>
      <c r="J5440" s="59">
        <f t="shared" si="1"/>
        <v>21.360314783586283</v>
      </c>
      <c r="K5440" s="198"/>
      <c r="L5440" s="63">
        <f>AVERAGE(J5440:J5441)</f>
        <v>21.090962118861235</v>
      </c>
      <c r="M5440" s="63">
        <f>_xlfn.STDEV.S(J5440,J5441)</f>
        <v>0.38092219151549844</v>
      </c>
      <c r="N5440" s="182"/>
    </row>
    <row r="5441" spans="1:14" ht="15.75" customHeight="1" x14ac:dyDescent="0.3">
      <c r="A5441" s="34">
        <v>5514</v>
      </c>
      <c r="B5441" s="34">
        <v>6</v>
      </c>
      <c r="C5441" s="34" t="s">
        <v>390</v>
      </c>
      <c r="D5441" s="34">
        <v>20</v>
      </c>
      <c r="E5441" s="179">
        <v>43649</v>
      </c>
      <c r="F5441" s="34">
        <v>5259</v>
      </c>
      <c r="G5441" s="34">
        <v>7406</v>
      </c>
      <c r="H5441" s="180">
        <v>7036</v>
      </c>
      <c r="I5441" s="34"/>
      <c r="J5441" s="59">
        <f t="shared" si="1"/>
        <v>20.821609454136183</v>
      </c>
      <c r="K5441" s="198"/>
      <c r="L5441" s="199"/>
      <c r="M5441" s="62"/>
      <c r="N5441" s="182"/>
    </row>
    <row r="5442" spans="1:14" ht="15.75" customHeight="1" x14ac:dyDescent="0.3">
      <c r="A5442" s="34">
        <v>5515</v>
      </c>
      <c r="B5442" s="34">
        <v>7</v>
      </c>
      <c r="C5442" s="34" t="s">
        <v>391</v>
      </c>
      <c r="D5442" s="34">
        <v>20</v>
      </c>
      <c r="E5442" s="179">
        <v>43649</v>
      </c>
      <c r="F5442" s="34">
        <v>5232</v>
      </c>
      <c r="G5442" s="34">
        <v>7031</v>
      </c>
      <c r="H5442" s="180">
        <v>6729</v>
      </c>
      <c r="I5442" s="34">
        <v>7</v>
      </c>
      <c r="J5442" s="59">
        <f t="shared" si="1"/>
        <v>20.17368069472278</v>
      </c>
      <c r="K5442" s="198"/>
      <c r="L5442" s="63">
        <f>AVERAGE(J5442:J5443)</f>
        <v>20.700651089049369</v>
      </c>
      <c r="M5442" s="63">
        <f>_xlfn.STDEV.S(J5442,J5443)</f>
        <v>0.74524867862576083</v>
      </c>
      <c r="N5442" s="182"/>
    </row>
    <row r="5443" spans="1:14" ht="15.75" customHeight="1" x14ac:dyDescent="0.3">
      <c r="A5443" s="34">
        <v>5516</v>
      </c>
      <c r="B5443" s="34">
        <v>8</v>
      </c>
      <c r="C5443" s="34" t="s">
        <v>391</v>
      </c>
      <c r="D5443" s="34">
        <v>20</v>
      </c>
      <c r="E5443" s="179">
        <v>43649</v>
      </c>
      <c r="F5443" s="34">
        <v>5221</v>
      </c>
      <c r="G5443" s="34">
        <v>7117</v>
      </c>
      <c r="H5443" s="180">
        <v>6785</v>
      </c>
      <c r="I5443" s="34"/>
      <c r="J5443" s="59">
        <f t="shared" si="1"/>
        <v>21.227621483375959</v>
      </c>
      <c r="K5443" s="198"/>
      <c r="L5443" s="199"/>
      <c r="M5443" s="62"/>
      <c r="N5443" s="182"/>
    </row>
    <row r="5444" spans="1:14" ht="15.75" customHeight="1" x14ac:dyDescent="0.3">
      <c r="A5444" s="34">
        <v>5517</v>
      </c>
      <c r="B5444" s="34">
        <v>9</v>
      </c>
      <c r="C5444" s="34" t="s">
        <v>413</v>
      </c>
      <c r="D5444" s="34">
        <v>20</v>
      </c>
      <c r="E5444" s="179">
        <v>43649</v>
      </c>
      <c r="F5444" s="34">
        <v>5188</v>
      </c>
      <c r="G5444" s="34">
        <v>7558</v>
      </c>
      <c r="H5444" s="180">
        <v>7139</v>
      </c>
      <c r="I5444" s="34">
        <v>10</v>
      </c>
      <c r="J5444" s="59">
        <f t="shared" si="1"/>
        <v>21.476166068682726</v>
      </c>
      <c r="K5444" s="198"/>
      <c r="L5444" s="63">
        <f>AVERAGE(J5444:J5445)</f>
        <v>21.349329978106645</v>
      </c>
      <c r="M5444" s="63">
        <f>_xlfn.STDEV.S(J5444,J5445)</f>
        <v>0.17937331949107579</v>
      </c>
      <c r="N5444" s="182"/>
    </row>
    <row r="5445" spans="1:14" ht="15.75" customHeight="1" x14ac:dyDescent="0.3">
      <c r="A5445" s="34">
        <v>5518</v>
      </c>
      <c r="B5445" s="34">
        <v>10</v>
      </c>
      <c r="C5445" s="34" t="s">
        <v>413</v>
      </c>
      <c r="D5445" s="34">
        <v>20</v>
      </c>
      <c r="E5445" s="179">
        <v>43649</v>
      </c>
      <c r="F5445" s="34">
        <v>5232</v>
      </c>
      <c r="G5445" s="34">
        <v>7711</v>
      </c>
      <c r="H5445" s="180">
        <v>7277</v>
      </c>
      <c r="I5445" s="34"/>
      <c r="J5445" s="59">
        <f t="shared" si="1"/>
        <v>21.222493887530565</v>
      </c>
      <c r="K5445" s="198"/>
      <c r="L5445" s="199"/>
      <c r="M5445" s="62"/>
      <c r="N5445" s="182"/>
    </row>
    <row r="5446" spans="1:14" ht="15.75" customHeight="1" x14ac:dyDescent="0.3">
      <c r="A5446" s="34">
        <v>5519</v>
      </c>
      <c r="B5446" s="34">
        <v>11</v>
      </c>
      <c r="C5446" s="34" t="s">
        <v>420</v>
      </c>
      <c r="D5446" s="34">
        <v>20</v>
      </c>
      <c r="E5446" s="179">
        <v>43649</v>
      </c>
      <c r="F5446" s="34">
        <v>5213</v>
      </c>
      <c r="G5446" s="34">
        <v>8002</v>
      </c>
      <c r="H5446" s="180">
        <v>7466</v>
      </c>
      <c r="I5446" s="34">
        <v>6</v>
      </c>
      <c r="J5446" s="59">
        <f t="shared" si="1"/>
        <v>23.790501553484244</v>
      </c>
      <c r="K5446" s="198"/>
      <c r="L5446" s="63">
        <f>AVERAGE(J5446:J5447)</f>
        <v>23.694215401418568</v>
      </c>
      <c r="M5446" s="63">
        <f>_xlfn.STDEV.S(J5446,J5447)</f>
        <v>0.13616918212000054</v>
      </c>
      <c r="N5446" s="182"/>
    </row>
    <row r="5447" spans="1:14" ht="15.75" customHeight="1" x14ac:dyDescent="0.3">
      <c r="A5447" s="34">
        <v>5520</v>
      </c>
      <c r="B5447" s="34">
        <v>12</v>
      </c>
      <c r="C5447" s="34" t="s">
        <v>420</v>
      </c>
      <c r="D5447" s="34">
        <v>20</v>
      </c>
      <c r="E5447" s="179">
        <v>43649</v>
      </c>
      <c r="F5447" s="34">
        <v>5232</v>
      </c>
      <c r="G5447" s="34">
        <v>8097</v>
      </c>
      <c r="H5447" s="180">
        <v>7550</v>
      </c>
      <c r="I5447" s="34"/>
      <c r="J5447" s="59">
        <f t="shared" si="1"/>
        <v>23.597929249352887</v>
      </c>
      <c r="K5447" s="198"/>
      <c r="L5447" s="199"/>
      <c r="M5447" s="62"/>
      <c r="N5447" s="182"/>
    </row>
    <row r="5448" spans="1:14" ht="15.75" customHeight="1" x14ac:dyDescent="0.3">
      <c r="A5448" s="34">
        <v>5521</v>
      </c>
      <c r="B5448" s="34">
        <v>13</v>
      </c>
      <c r="C5448" s="34" t="s">
        <v>427</v>
      </c>
      <c r="D5448" s="34">
        <v>20</v>
      </c>
      <c r="E5448" s="179">
        <v>43649</v>
      </c>
      <c r="F5448" s="34">
        <v>5314</v>
      </c>
      <c r="G5448" s="34">
        <v>7932</v>
      </c>
      <c r="H5448" s="180">
        <v>7494</v>
      </c>
      <c r="I5448" s="34">
        <v>5</v>
      </c>
      <c r="J5448" s="59">
        <f t="shared" si="1"/>
        <v>20.091743119266056</v>
      </c>
      <c r="K5448" s="198"/>
      <c r="L5448" s="63">
        <f>AVERAGE(J5448:J5449)</f>
        <v>20.459696025299237</v>
      </c>
      <c r="M5448" s="63">
        <f>_xlfn.STDEV.S(J5448,J5449)</f>
        <v>0.52036399002672107</v>
      </c>
      <c r="N5448" s="182"/>
    </row>
    <row r="5449" spans="1:14" ht="15.75" customHeight="1" x14ac:dyDescent="0.3">
      <c r="A5449" s="34">
        <v>5522</v>
      </c>
      <c r="B5449" s="34">
        <v>14</v>
      </c>
      <c r="C5449" s="34" t="s">
        <v>427</v>
      </c>
      <c r="D5449" s="34">
        <v>20</v>
      </c>
      <c r="E5449" s="179">
        <v>43649</v>
      </c>
      <c r="F5449" s="34">
        <v>5249</v>
      </c>
      <c r="G5449" s="34">
        <v>7906</v>
      </c>
      <c r="H5449" s="180">
        <v>7448</v>
      </c>
      <c r="I5449" s="34"/>
      <c r="J5449" s="59">
        <f t="shared" si="1"/>
        <v>20.827648931332423</v>
      </c>
      <c r="K5449" s="198"/>
      <c r="L5449" s="199"/>
      <c r="M5449" s="62"/>
      <c r="N5449" s="182"/>
    </row>
    <row r="5450" spans="1:14" ht="15.75" customHeight="1" x14ac:dyDescent="0.3">
      <c r="A5450" s="34">
        <v>5523</v>
      </c>
      <c r="B5450" s="34">
        <v>15</v>
      </c>
      <c r="C5450" s="34" t="s">
        <v>441</v>
      </c>
      <c r="D5450" s="34">
        <v>20</v>
      </c>
      <c r="E5450" s="179">
        <v>43649</v>
      </c>
      <c r="F5450" s="34">
        <v>5231</v>
      </c>
      <c r="G5450" s="34">
        <v>8173</v>
      </c>
      <c r="H5450" s="180">
        <v>7677</v>
      </c>
      <c r="I5450" s="34">
        <v>7</v>
      </c>
      <c r="J5450" s="59">
        <f t="shared" si="1"/>
        <v>20.278004905968931</v>
      </c>
      <c r="K5450" s="198"/>
      <c r="L5450" s="63">
        <f>AVERAGE(J5450:J5451)</f>
        <v>20.089251209203372</v>
      </c>
      <c r="M5450" s="63">
        <f>_xlfn.STDEV.S(J5450,J5451)</f>
        <v>0.26693803791391241</v>
      </c>
      <c r="N5450" s="182"/>
    </row>
    <row r="5451" spans="1:14" ht="15.75" customHeight="1" x14ac:dyDescent="0.3">
      <c r="A5451" s="34">
        <v>5524</v>
      </c>
      <c r="B5451" s="34">
        <v>16</v>
      </c>
      <c r="C5451" s="34" t="s">
        <v>441</v>
      </c>
      <c r="D5451" s="34">
        <v>20</v>
      </c>
      <c r="E5451" s="179">
        <v>43649</v>
      </c>
      <c r="F5451" s="34">
        <v>5280</v>
      </c>
      <c r="G5451" s="34">
        <v>8172</v>
      </c>
      <c r="H5451" s="180">
        <v>7692</v>
      </c>
      <c r="I5451" s="34"/>
      <c r="J5451" s="59">
        <f t="shared" si="1"/>
        <v>19.900497512437813</v>
      </c>
      <c r="K5451" s="198"/>
      <c r="L5451" s="199"/>
      <c r="M5451" s="62"/>
      <c r="N5451" s="182"/>
    </row>
    <row r="5452" spans="1:14" ht="15.75" customHeight="1" x14ac:dyDescent="0.3">
      <c r="A5452" s="34">
        <v>5525</v>
      </c>
      <c r="B5452" s="34">
        <v>17</v>
      </c>
      <c r="C5452" s="34" t="s">
        <v>445</v>
      </c>
      <c r="D5452" s="34">
        <v>20</v>
      </c>
      <c r="E5452" s="179">
        <v>43649</v>
      </c>
      <c r="F5452" s="34">
        <v>5275</v>
      </c>
      <c r="G5452" s="34">
        <v>8440</v>
      </c>
      <c r="H5452" s="180">
        <v>7915</v>
      </c>
      <c r="I5452" s="34">
        <v>5</v>
      </c>
      <c r="J5452" s="59">
        <f t="shared" si="1"/>
        <v>19.886363636363637</v>
      </c>
      <c r="K5452" s="198"/>
      <c r="L5452" s="63">
        <f>AVERAGE(J5452:J5453)</f>
        <v>20.219365462371201</v>
      </c>
      <c r="M5452" s="63">
        <f>_xlfn.STDEV.S(J5452,J5453)</f>
        <v>0.47093569863490514</v>
      </c>
      <c r="N5452" s="182"/>
    </row>
    <row r="5453" spans="1:14" ht="15.75" customHeight="1" x14ac:dyDescent="0.3">
      <c r="A5453" s="34">
        <v>5526</v>
      </c>
      <c r="B5453" s="34">
        <v>18</v>
      </c>
      <c r="C5453" s="34" t="s">
        <v>445</v>
      </c>
      <c r="D5453" s="34">
        <v>20</v>
      </c>
      <c r="E5453" s="179">
        <v>43649</v>
      </c>
      <c r="F5453" s="34">
        <v>5205</v>
      </c>
      <c r="G5453" s="34">
        <v>8566</v>
      </c>
      <c r="H5453" s="180">
        <v>7993</v>
      </c>
      <c r="I5453" s="34"/>
      <c r="J5453" s="59">
        <f t="shared" si="1"/>
        <v>20.552367288378768</v>
      </c>
      <c r="K5453" s="198"/>
      <c r="L5453" s="199"/>
      <c r="M5453" s="62"/>
      <c r="N5453" s="182"/>
    </row>
    <row r="5454" spans="1:14" ht="15.75" customHeight="1" x14ac:dyDescent="0.3">
      <c r="A5454" s="34">
        <v>5527</v>
      </c>
      <c r="B5454" s="34">
        <v>19</v>
      </c>
      <c r="C5454" s="34" t="s">
        <v>451</v>
      </c>
      <c r="D5454" s="34">
        <v>20</v>
      </c>
      <c r="E5454" s="179">
        <v>43649</v>
      </c>
      <c r="F5454" s="34">
        <v>5229</v>
      </c>
      <c r="G5454" s="34">
        <v>7689</v>
      </c>
      <c r="H5454" s="180">
        <v>7282</v>
      </c>
      <c r="I5454" s="34">
        <v>7</v>
      </c>
      <c r="J5454" s="59">
        <f t="shared" si="1"/>
        <v>19.824646858256209</v>
      </c>
      <c r="K5454" s="198"/>
      <c r="L5454" s="63">
        <f>AVERAGE(J5454:J5455)</f>
        <v>20.127659563581886</v>
      </c>
      <c r="M5454" s="63">
        <f>_xlfn.STDEV.S(J5454,J5455)</f>
        <v>0.4285246774429356</v>
      </c>
      <c r="N5454" s="182"/>
    </row>
    <row r="5455" spans="1:14" ht="15.75" customHeight="1" x14ac:dyDescent="0.3">
      <c r="A5455" s="34">
        <v>5528</v>
      </c>
      <c r="B5455" s="34">
        <v>20</v>
      </c>
      <c r="C5455" s="34" t="s">
        <v>451</v>
      </c>
      <c r="D5455" s="34">
        <v>20</v>
      </c>
      <c r="E5455" s="179">
        <v>43649</v>
      </c>
      <c r="F5455" s="34">
        <v>5190</v>
      </c>
      <c r="G5455" s="34">
        <v>7483</v>
      </c>
      <c r="H5455" s="180">
        <v>7094</v>
      </c>
      <c r="I5455" s="34"/>
      <c r="J5455" s="59">
        <f t="shared" si="1"/>
        <v>20.430672268907564</v>
      </c>
      <c r="K5455" s="198"/>
      <c r="L5455" s="199"/>
      <c r="M5455" s="62"/>
      <c r="N5455" s="182"/>
    </row>
    <row r="5456" spans="1:14" ht="15.75" customHeight="1" x14ac:dyDescent="0.3">
      <c r="A5456" s="34">
        <v>5529</v>
      </c>
      <c r="B5456" s="34">
        <v>21</v>
      </c>
      <c r="C5456" s="34" t="s">
        <v>465</v>
      </c>
      <c r="D5456" s="34">
        <v>20</v>
      </c>
      <c r="E5456" s="179">
        <v>43649</v>
      </c>
      <c r="F5456" s="34">
        <v>5224</v>
      </c>
      <c r="G5456" s="34">
        <v>7044</v>
      </c>
      <c r="H5456" s="180">
        <v>6726</v>
      </c>
      <c r="I5456" s="34">
        <v>8</v>
      </c>
      <c r="J5456" s="59">
        <f t="shared" si="1"/>
        <v>21.171770972037287</v>
      </c>
      <c r="K5456" s="198"/>
      <c r="L5456" s="63">
        <f>AVERAGE(J5456:J5457)</f>
        <v>21.406074760466595</v>
      </c>
      <c r="M5456" s="63">
        <f>_xlfn.STDEV.S(J5456,J5457)</f>
        <v>0.33135559531212144</v>
      </c>
      <c r="N5456" s="182"/>
    </row>
    <row r="5457" spans="1:14" ht="15.75" customHeight="1" x14ac:dyDescent="0.3">
      <c r="A5457" s="34">
        <v>5530</v>
      </c>
      <c r="B5457" s="34">
        <v>22</v>
      </c>
      <c r="C5457" s="34" t="s">
        <v>465</v>
      </c>
      <c r="D5457" s="34">
        <v>20</v>
      </c>
      <c r="E5457" s="179">
        <v>43649</v>
      </c>
      <c r="F5457" s="34">
        <v>5276</v>
      </c>
      <c r="G5457" s="34">
        <v>7204</v>
      </c>
      <c r="H5457" s="180">
        <v>6861</v>
      </c>
      <c r="I5457" s="34"/>
      <c r="J5457" s="59">
        <f t="shared" si="1"/>
        <v>21.6403785488959</v>
      </c>
      <c r="K5457" s="198"/>
      <c r="L5457" s="199"/>
      <c r="M5457" s="62"/>
      <c r="N5457" s="182"/>
    </row>
    <row r="5458" spans="1:14" ht="15.75" customHeight="1" x14ac:dyDescent="0.3">
      <c r="A5458" s="34">
        <v>5531</v>
      </c>
      <c r="B5458" s="34">
        <v>23</v>
      </c>
      <c r="C5458" s="34" t="s">
        <v>484</v>
      </c>
      <c r="D5458" s="34">
        <v>20</v>
      </c>
      <c r="E5458" s="179">
        <v>43649</v>
      </c>
      <c r="F5458" s="34">
        <v>5261</v>
      </c>
      <c r="G5458" s="34">
        <v>6846</v>
      </c>
      <c r="H5458" s="180">
        <v>6574</v>
      </c>
      <c r="I5458" s="34">
        <v>6</v>
      </c>
      <c r="J5458" s="59">
        <f t="shared" si="1"/>
        <v>20.715917745620715</v>
      </c>
      <c r="K5458" s="198"/>
      <c r="L5458" s="63">
        <f>AVERAGE(J5458:J5459)</f>
        <v>20.776154030550636</v>
      </c>
      <c r="M5458" s="63">
        <f>_xlfn.STDEV.S(J5458,J5459)</f>
        <v>8.5186971094864603E-2</v>
      </c>
      <c r="N5458" s="182"/>
    </row>
    <row r="5459" spans="1:14" ht="15.75" customHeight="1" x14ac:dyDescent="0.3">
      <c r="A5459" s="34">
        <v>5532</v>
      </c>
      <c r="B5459" s="34">
        <v>24</v>
      </c>
      <c r="C5459" s="34" t="s">
        <v>484</v>
      </c>
      <c r="D5459" s="34">
        <v>20</v>
      </c>
      <c r="E5459" s="179">
        <v>43649</v>
      </c>
      <c r="F5459" s="34">
        <v>5196</v>
      </c>
      <c r="G5459" s="34">
        <v>6843</v>
      </c>
      <c r="H5459" s="180">
        <v>6559</v>
      </c>
      <c r="I5459" s="34"/>
      <c r="J5459" s="59">
        <f t="shared" si="1"/>
        <v>20.836390315480557</v>
      </c>
      <c r="K5459" s="198"/>
      <c r="L5459" s="199"/>
      <c r="M5459" s="62"/>
      <c r="N5459" s="182"/>
    </row>
    <row r="5460" spans="1:14" ht="15.75" customHeight="1" x14ac:dyDescent="0.3">
      <c r="A5460" s="34">
        <v>5533</v>
      </c>
      <c r="B5460" s="34">
        <v>25</v>
      </c>
      <c r="C5460" s="34" t="s">
        <v>490</v>
      </c>
      <c r="D5460" s="34">
        <v>20</v>
      </c>
      <c r="E5460" s="179">
        <v>43649</v>
      </c>
      <c r="F5460" s="34">
        <v>5238</v>
      </c>
      <c r="G5460" s="34">
        <v>6621</v>
      </c>
      <c r="H5460" s="180">
        <v>6378</v>
      </c>
      <c r="I5460" s="34">
        <v>7</v>
      </c>
      <c r="J5460" s="59">
        <f t="shared" si="1"/>
        <v>21.315789473684209</v>
      </c>
      <c r="K5460" s="198"/>
      <c r="L5460" s="63">
        <f>AVERAGE(J5460:J5461)</f>
        <v>21.361019736842103</v>
      </c>
      <c r="M5460" s="63">
        <f>_xlfn.STDEV.S(J5460,J5461)</f>
        <v>6.3965251587600067E-2</v>
      </c>
      <c r="N5460" s="182"/>
    </row>
    <row r="5461" spans="1:14" ht="15.75" customHeight="1" x14ac:dyDescent="0.3">
      <c r="A5461" s="34">
        <v>5534</v>
      </c>
      <c r="B5461" s="34">
        <v>26</v>
      </c>
      <c r="C5461" s="34" t="s">
        <v>490</v>
      </c>
      <c r="D5461" s="34">
        <v>20</v>
      </c>
      <c r="E5461" s="179">
        <v>43649</v>
      </c>
      <c r="F5461" s="34">
        <v>5207</v>
      </c>
      <c r="G5461" s="34">
        <v>6761</v>
      </c>
      <c r="H5461" s="180">
        <v>6487</v>
      </c>
      <c r="I5461" s="34"/>
      <c r="J5461" s="59">
        <f t="shared" si="1"/>
        <v>21.40625</v>
      </c>
      <c r="K5461" s="198"/>
      <c r="L5461" s="199"/>
      <c r="M5461" s="62"/>
      <c r="N5461" s="182"/>
    </row>
    <row r="5462" spans="1:14" ht="15.75" customHeight="1" x14ac:dyDescent="0.3">
      <c r="A5462" s="34">
        <v>5535</v>
      </c>
      <c r="B5462" s="34">
        <v>27</v>
      </c>
      <c r="C5462" s="34" t="s">
        <v>506</v>
      </c>
      <c r="D5462" s="34">
        <v>20</v>
      </c>
      <c r="E5462" s="179">
        <v>43649</v>
      </c>
      <c r="F5462" s="34">
        <v>5236</v>
      </c>
      <c r="G5462" s="34">
        <v>8253</v>
      </c>
      <c r="H5462" s="180">
        <v>7741</v>
      </c>
      <c r="I5462" s="34">
        <v>8</v>
      </c>
      <c r="J5462" s="59">
        <f t="shared" si="1"/>
        <v>20.439121756487026</v>
      </c>
      <c r="K5462" s="198"/>
      <c r="L5462" s="63">
        <f>AVERAGE(J5462:J5463)</f>
        <v>20.37988151952608</v>
      </c>
      <c r="M5462" s="63">
        <f>_xlfn.STDEV.S(J5462,J5463)</f>
        <v>8.377834654836816E-2</v>
      </c>
      <c r="N5462" s="182"/>
    </row>
    <row r="5463" spans="1:14" ht="15.75" customHeight="1" x14ac:dyDescent="0.3">
      <c r="A5463" s="34">
        <v>5536</v>
      </c>
      <c r="B5463" s="34">
        <v>28</v>
      </c>
      <c r="C5463" s="34" t="s">
        <v>506</v>
      </c>
      <c r="D5463" s="34">
        <v>20</v>
      </c>
      <c r="E5463" s="179">
        <v>43649</v>
      </c>
      <c r="F5463" s="34">
        <v>5216</v>
      </c>
      <c r="G5463" s="34">
        <v>8218</v>
      </c>
      <c r="H5463" s="180">
        <v>7711</v>
      </c>
      <c r="I5463" s="34"/>
      <c r="J5463" s="59">
        <f t="shared" si="1"/>
        <v>20.320641282565131</v>
      </c>
      <c r="K5463" s="198"/>
      <c r="L5463" s="199"/>
      <c r="M5463" s="62"/>
      <c r="N5463" s="182"/>
    </row>
    <row r="5464" spans="1:14" ht="15.75" customHeight="1" x14ac:dyDescent="0.3">
      <c r="A5464" s="34">
        <v>5537</v>
      </c>
      <c r="B5464" s="34">
        <v>29</v>
      </c>
      <c r="C5464" s="34" t="s">
        <v>511</v>
      </c>
      <c r="D5464" s="34">
        <v>20</v>
      </c>
      <c r="E5464" s="179">
        <v>43649</v>
      </c>
      <c r="F5464" s="34">
        <v>5292</v>
      </c>
      <c r="G5464" s="34">
        <v>7288</v>
      </c>
      <c r="H5464" s="180">
        <v>6939</v>
      </c>
      <c r="I5464" s="34">
        <v>7</v>
      </c>
      <c r="J5464" s="59">
        <f t="shared" si="1"/>
        <v>21.190042501517912</v>
      </c>
      <c r="K5464" s="198"/>
      <c r="L5464" s="63">
        <f>AVERAGE(J5464:J5465)</f>
        <v>21.228088245227305</v>
      </c>
      <c r="M5464" s="63">
        <f>_xlfn.STDEV.S(J5464,J5465)</f>
        <v>5.3804806744392024E-2</v>
      </c>
      <c r="N5464" s="182"/>
    </row>
    <row r="5465" spans="1:14" ht="15.75" customHeight="1" x14ac:dyDescent="0.3">
      <c r="A5465" s="34">
        <v>5538</v>
      </c>
      <c r="B5465" s="34">
        <v>30</v>
      </c>
      <c r="C5465" s="34" t="s">
        <v>511</v>
      </c>
      <c r="D5465" s="34">
        <v>20</v>
      </c>
      <c r="E5465" s="179">
        <v>43649</v>
      </c>
      <c r="F5465" s="34">
        <v>5244</v>
      </c>
      <c r="G5465" s="34">
        <v>7217</v>
      </c>
      <c r="H5465" s="180">
        <v>6871</v>
      </c>
      <c r="I5465" s="34"/>
      <c r="J5465" s="59">
        <f t="shared" si="1"/>
        <v>21.266133988936694</v>
      </c>
      <c r="K5465" s="198"/>
      <c r="L5465" s="199"/>
      <c r="M5465" s="62"/>
      <c r="N5465" s="182"/>
    </row>
    <row r="5466" spans="1:14" ht="15.75" customHeight="1" x14ac:dyDescent="0.3">
      <c r="A5466" s="34">
        <v>5539</v>
      </c>
      <c r="B5466" s="34">
        <v>31</v>
      </c>
      <c r="C5466" s="34" t="s">
        <v>531</v>
      </c>
      <c r="D5466" s="34">
        <v>20</v>
      </c>
      <c r="E5466" s="179">
        <v>43649</v>
      </c>
      <c r="F5466" s="34">
        <v>5227</v>
      </c>
      <c r="G5466" s="34">
        <v>7798</v>
      </c>
      <c r="H5466" s="180">
        <v>7353</v>
      </c>
      <c r="I5466" s="34">
        <v>9</v>
      </c>
      <c r="J5466" s="59">
        <f t="shared" si="1"/>
        <v>20.931326434619002</v>
      </c>
      <c r="K5466" s="198"/>
      <c r="L5466" s="63">
        <f>AVERAGE(J5466:J5467)</f>
        <v>21.052185679871897</v>
      </c>
      <c r="M5466" s="63">
        <f>_xlfn.STDEV.S(J5466,J5467)</f>
        <v>0.17092078377481981</v>
      </c>
      <c r="N5466" s="182"/>
    </row>
    <row r="5467" spans="1:14" ht="15.75" customHeight="1" x14ac:dyDescent="0.3">
      <c r="A5467" s="34">
        <v>5540</v>
      </c>
      <c r="B5467" s="34">
        <v>32</v>
      </c>
      <c r="C5467" s="34" t="s">
        <v>531</v>
      </c>
      <c r="D5467" s="34">
        <v>20</v>
      </c>
      <c r="E5467" s="179">
        <v>43649</v>
      </c>
      <c r="F5467" s="34">
        <v>5214</v>
      </c>
      <c r="G5467" s="34">
        <v>8127</v>
      </c>
      <c r="H5467" s="180">
        <v>7618</v>
      </c>
      <c r="I5467" s="34"/>
      <c r="J5467" s="59">
        <f t="shared" si="1"/>
        <v>21.173044925124792</v>
      </c>
      <c r="K5467" s="198"/>
      <c r="L5467" s="199"/>
      <c r="M5467" s="62"/>
      <c r="N5467" s="182"/>
    </row>
    <row r="5468" spans="1:14" ht="15.75" customHeight="1" x14ac:dyDescent="0.3">
      <c r="A5468" s="34">
        <v>5541</v>
      </c>
      <c r="B5468" s="34">
        <v>33</v>
      </c>
      <c r="C5468" s="34" t="s">
        <v>545</v>
      </c>
      <c r="D5468" s="34">
        <v>20</v>
      </c>
      <c r="E5468" s="179">
        <v>43649</v>
      </c>
      <c r="F5468" s="34">
        <v>5203</v>
      </c>
      <c r="G5468" s="34">
        <v>7588</v>
      </c>
      <c r="H5468" s="180">
        <v>7195</v>
      </c>
      <c r="I5468" s="34">
        <v>7</v>
      </c>
      <c r="J5468" s="59">
        <f t="shared" si="1"/>
        <v>19.728915662650603</v>
      </c>
      <c r="K5468" s="198"/>
      <c r="L5468" s="63">
        <f>AVERAGE(J5468:J5469)</f>
        <v>20.146006348167937</v>
      </c>
      <c r="M5468" s="63">
        <f>_xlfn.STDEV.S(J5468,J5469)</f>
        <v>0.58985530419810206</v>
      </c>
      <c r="N5468" s="182"/>
    </row>
    <row r="5469" spans="1:14" ht="15.75" customHeight="1" x14ac:dyDescent="0.3">
      <c r="A5469" s="34">
        <v>5542</v>
      </c>
      <c r="B5469" s="34">
        <v>34</v>
      </c>
      <c r="C5469" s="34" t="s">
        <v>545</v>
      </c>
      <c r="D5469" s="34">
        <v>20</v>
      </c>
      <c r="E5469" s="179">
        <v>43649</v>
      </c>
      <c r="F5469" s="34">
        <v>5191</v>
      </c>
      <c r="G5469" s="34">
        <v>7589</v>
      </c>
      <c r="H5469" s="180">
        <v>7180</v>
      </c>
      <c r="I5469" s="34"/>
      <c r="J5469" s="59">
        <f t="shared" si="1"/>
        <v>20.563097033685267</v>
      </c>
      <c r="K5469" s="198"/>
      <c r="L5469" s="199"/>
      <c r="M5469" s="62"/>
      <c r="N5469" s="182"/>
    </row>
    <row r="5470" spans="1:14" ht="15.75" customHeight="1" x14ac:dyDescent="0.3">
      <c r="A5470" s="34">
        <v>5543</v>
      </c>
      <c r="B5470" s="34">
        <v>35</v>
      </c>
      <c r="C5470" s="34" t="s">
        <v>549</v>
      </c>
      <c r="D5470" s="34">
        <v>20</v>
      </c>
      <c r="E5470" s="179">
        <v>43649</v>
      </c>
      <c r="F5470" s="34">
        <v>5280</v>
      </c>
      <c r="G5470" s="34">
        <v>7416</v>
      </c>
      <c r="H5470" s="180">
        <v>7052</v>
      </c>
      <c r="I5470" s="34">
        <v>6</v>
      </c>
      <c r="J5470" s="59">
        <f t="shared" si="1"/>
        <v>20.541760722347629</v>
      </c>
      <c r="K5470" s="198"/>
      <c r="L5470" s="63">
        <f>AVERAGE(J5470:J5471)</f>
        <v>20.403155493448949</v>
      </c>
      <c r="M5470" s="63">
        <f>_xlfn.STDEV.S(J5470,J5471)</f>
        <v>0.19601739452434253</v>
      </c>
      <c r="N5470" s="182"/>
    </row>
    <row r="5471" spans="1:14" ht="15.75" customHeight="1" x14ac:dyDescent="0.3">
      <c r="A5471" s="34">
        <v>5544</v>
      </c>
      <c r="B5471" s="34">
        <v>36</v>
      </c>
      <c r="C5471" s="34" t="s">
        <v>549</v>
      </c>
      <c r="D5471" s="34">
        <v>20</v>
      </c>
      <c r="E5471" s="179">
        <v>43649</v>
      </c>
      <c r="F5471" s="34">
        <v>5219</v>
      </c>
      <c r="G5471" s="34">
        <v>7492</v>
      </c>
      <c r="H5471" s="180">
        <v>7109</v>
      </c>
      <c r="I5471" s="34"/>
      <c r="J5471" s="59">
        <f t="shared" si="1"/>
        <v>20.264550264550266</v>
      </c>
      <c r="K5471" s="198"/>
      <c r="L5471" s="199"/>
      <c r="M5471" s="62"/>
      <c r="N5471" s="182"/>
    </row>
    <row r="5472" spans="1:14" ht="15.75" customHeight="1" x14ac:dyDescent="0.3">
      <c r="A5472" s="34">
        <v>5545</v>
      </c>
      <c r="B5472" s="34">
        <v>37</v>
      </c>
      <c r="C5472" s="34" t="s">
        <v>617</v>
      </c>
      <c r="D5472" s="34">
        <v>20</v>
      </c>
      <c r="E5472" s="179">
        <v>43649</v>
      </c>
      <c r="F5472" s="34">
        <v>5225</v>
      </c>
      <c r="G5472" s="34">
        <v>8792</v>
      </c>
      <c r="H5472" s="180">
        <v>8146</v>
      </c>
      <c r="I5472" s="34">
        <v>8</v>
      </c>
      <c r="J5472" s="59">
        <f t="shared" si="1"/>
        <v>22.115713796644982</v>
      </c>
      <c r="K5472" s="198"/>
      <c r="L5472" s="63">
        <f>AVERAGE(J5472:J5473)</f>
        <v>22.478565532653416</v>
      </c>
      <c r="M5472" s="63">
        <f>_xlfn.STDEV.S(J5472,J5473)</f>
        <v>0.51314984619374904</v>
      </c>
      <c r="N5472" s="182"/>
    </row>
    <row r="5473" spans="1:14" ht="15.75" customHeight="1" x14ac:dyDescent="0.3">
      <c r="A5473" s="34">
        <v>5546</v>
      </c>
      <c r="B5473" s="34">
        <v>38</v>
      </c>
      <c r="C5473" s="34" t="s">
        <v>617</v>
      </c>
      <c r="D5473" s="34">
        <v>20</v>
      </c>
      <c r="E5473" s="179">
        <v>43649</v>
      </c>
      <c r="F5473" s="34">
        <v>5241</v>
      </c>
      <c r="G5473" s="34">
        <v>8812</v>
      </c>
      <c r="H5473" s="180">
        <v>8148</v>
      </c>
      <c r="I5473" s="34"/>
      <c r="J5473" s="59">
        <f t="shared" si="1"/>
        <v>22.84141726866185</v>
      </c>
      <c r="K5473" s="198"/>
      <c r="L5473" s="199"/>
      <c r="M5473" s="62"/>
      <c r="N5473" s="182"/>
    </row>
    <row r="5474" spans="1:14" ht="15.75" customHeight="1" x14ac:dyDescent="0.3">
      <c r="A5474" s="34">
        <v>5547</v>
      </c>
      <c r="B5474" s="34">
        <v>39</v>
      </c>
      <c r="C5474" s="34" t="s">
        <v>618</v>
      </c>
      <c r="D5474" s="34">
        <v>20</v>
      </c>
      <c r="E5474" s="179">
        <v>43649</v>
      </c>
      <c r="F5474" s="34">
        <v>5245</v>
      </c>
      <c r="G5474" s="34">
        <v>7150</v>
      </c>
      <c r="H5474" s="180">
        <v>6807</v>
      </c>
      <c r="I5474" s="34">
        <v>7</v>
      </c>
      <c r="J5474" s="59">
        <f t="shared" si="1"/>
        <v>21.959026888604352</v>
      </c>
      <c r="K5474" s="198"/>
      <c r="L5474" s="63">
        <f>AVERAGE(J5474:J5475)</f>
        <v>21.865122300390738</v>
      </c>
      <c r="M5474" s="63">
        <f>_xlfn.STDEV.S(J5474,J5475)</f>
        <v>0.1328011422207549</v>
      </c>
      <c r="N5474" s="182"/>
    </row>
    <row r="5475" spans="1:14" ht="15.75" customHeight="1" x14ac:dyDescent="0.3">
      <c r="A5475" s="34">
        <v>5548</v>
      </c>
      <c r="B5475" s="34">
        <v>40</v>
      </c>
      <c r="C5475" s="34" t="s">
        <v>618</v>
      </c>
      <c r="D5475" s="34">
        <v>20</v>
      </c>
      <c r="E5475" s="179">
        <v>43649</v>
      </c>
      <c r="F5475" s="34">
        <v>5216</v>
      </c>
      <c r="G5475" s="34">
        <v>7196</v>
      </c>
      <c r="H5475" s="180">
        <v>6842</v>
      </c>
      <c r="I5475" s="34"/>
      <c r="J5475" s="59">
        <f t="shared" si="1"/>
        <v>21.771217712177123</v>
      </c>
      <c r="K5475" s="198"/>
      <c r="L5475" s="199"/>
      <c r="M5475" s="62"/>
      <c r="N5475" s="182"/>
    </row>
    <row r="5476" spans="1:14" ht="15.75" customHeight="1" x14ac:dyDescent="0.3">
      <c r="A5476" s="34">
        <v>5549</v>
      </c>
      <c r="B5476" s="34">
        <v>41</v>
      </c>
      <c r="C5476" s="34" t="s">
        <v>635</v>
      </c>
      <c r="D5476" s="34">
        <v>20</v>
      </c>
      <c r="E5476" s="179">
        <v>43649</v>
      </c>
      <c r="F5476" s="34">
        <v>5264</v>
      </c>
      <c r="G5476" s="34">
        <v>7398</v>
      </c>
      <c r="H5476" s="180">
        <v>7008</v>
      </c>
      <c r="I5476" s="34">
        <v>9</v>
      </c>
      <c r="J5476" s="59">
        <f t="shared" si="1"/>
        <v>22.362385321100916</v>
      </c>
      <c r="K5476" s="198"/>
      <c r="L5476" s="63">
        <f>AVERAGE(J5476:J5477)</f>
        <v>22.197174395710277</v>
      </c>
      <c r="M5476" s="63">
        <f>_xlfn.STDEV.S(J5476,J5477)</f>
        <v>0.23364353133965352</v>
      </c>
      <c r="N5476" s="182"/>
    </row>
    <row r="5477" spans="1:14" ht="15.75" customHeight="1" x14ac:dyDescent="0.3">
      <c r="A5477" s="34">
        <v>5550</v>
      </c>
      <c r="B5477" s="34">
        <v>42</v>
      </c>
      <c r="C5477" s="34" t="s">
        <v>635</v>
      </c>
      <c r="D5477" s="34">
        <v>20</v>
      </c>
      <c r="E5477" s="179">
        <v>43649</v>
      </c>
      <c r="F5477" s="34">
        <v>5270</v>
      </c>
      <c r="G5477" s="34">
        <v>7408</v>
      </c>
      <c r="H5477" s="180">
        <v>7022</v>
      </c>
      <c r="I5477" s="34"/>
      <c r="J5477" s="59">
        <f t="shared" si="1"/>
        <v>22.031963470319635</v>
      </c>
      <c r="K5477" s="198"/>
      <c r="L5477" s="199"/>
      <c r="M5477" s="62"/>
      <c r="N5477" s="182"/>
    </row>
    <row r="5478" spans="1:14" ht="15.75" customHeight="1" x14ac:dyDescent="0.3">
      <c r="A5478" s="34">
        <v>5551</v>
      </c>
      <c r="B5478" s="34">
        <v>43</v>
      </c>
      <c r="C5478" s="34" t="s">
        <v>660</v>
      </c>
      <c r="D5478" s="34">
        <v>20</v>
      </c>
      <c r="E5478" s="179">
        <v>43649</v>
      </c>
      <c r="F5478" s="34">
        <v>5211</v>
      </c>
      <c r="G5478" s="34">
        <v>7079</v>
      </c>
      <c r="H5478" s="180">
        <v>6750</v>
      </c>
      <c r="I5478" s="34">
        <v>8</v>
      </c>
      <c r="J5478" s="59">
        <f t="shared" si="1"/>
        <v>21.377517868745937</v>
      </c>
      <c r="K5478" s="198"/>
      <c r="L5478" s="63">
        <f>AVERAGE(J5478:J5479)</f>
        <v>21.618496336786027</v>
      </c>
      <c r="M5478" s="63">
        <f>_xlfn.STDEV.S(J5478,J5479)</f>
        <v>0.34079501774218723</v>
      </c>
      <c r="N5478" s="182"/>
    </row>
    <row r="5479" spans="1:14" ht="15.75" customHeight="1" x14ac:dyDescent="0.3">
      <c r="A5479" s="34">
        <v>5552</v>
      </c>
      <c r="B5479" s="34">
        <v>44</v>
      </c>
      <c r="C5479" s="34" t="s">
        <v>660</v>
      </c>
      <c r="D5479" s="34">
        <v>20</v>
      </c>
      <c r="E5479" s="179">
        <v>43649</v>
      </c>
      <c r="F5479" s="34">
        <v>5218</v>
      </c>
      <c r="G5479" s="34">
        <v>6935</v>
      </c>
      <c r="H5479" s="180">
        <v>6627</v>
      </c>
      <c r="I5479" s="34"/>
      <c r="J5479" s="59">
        <f t="shared" si="1"/>
        <v>21.859474804826117</v>
      </c>
      <c r="K5479" s="198"/>
      <c r="L5479" s="199"/>
      <c r="M5479" s="62"/>
      <c r="N5479" s="182"/>
    </row>
    <row r="5480" spans="1:14" ht="15.75" customHeight="1" x14ac:dyDescent="0.3">
      <c r="A5480" s="34">
        <v>5553</v>
      </c>
      <c r="B5480" s="34">
        <v>45</v>
      </c>
      <c r="C5480" s="34" t="s">
        <v>675</v>
      </c>
      <c r="D5480" s="34">
        <v>20</v>
      </c>
      <c r="E5480" s="179">
        <v>43649</v>
      </c>
      <c r="F5480" s="34">
        <v>5211</v>
      </c>
      <c r="G5480" s="34">
        <v>7497</v>
      </c>
      <c r="H5480" s="180">
        <v>7095</v>
      </c>
      <c r="I5480" s="34">
        <v>8</v>
      </c>
      <c r="J5480" s="59">
        <f t="shared" si="1"/>
        <v>21.337579617834397</v>
      </c>
      <c r="K5480" s="198"/>
      <c r="L5480" s="63">
        <f>AVERAGE(J5480:J5481)</f>
        <v>21.572373857377571</v>
      </c>
      <c r="M5480" s="63">
        <f>_xlfn.STDEV.S(J5480,J5481)</f>
        <v>0.33204919792903598</v>
      </c>
      <c r="N5480" s="182"/>
    </row>
    <row r="5481" spans="1:14" ht="15.75" customHeight="1" x14ac:dyDescent="0.3">
      <c r="A5481" s="34">
        <v>5554</v>
      </c>
      <c r="B5481" s="34">
        <v>46</v>
      </c>
      <c r="C5481" s="34" t="s">
        <v>675</v>
      </c>
      <c r="D5481" s="34">
        <v>20</v>
      </c>
      <c r="E5481" s="179">
        <v>43649</v>
      </c>
      <c r="F5481" s="34">
        <v>5260</v>
      </c>
      <c r="G5481" s="34">
        <v>7673</v>
      </c>
      <c r="H5481" s="180">
        <v>7241</v>
      </c>
      <c r="I5481" s="34"/>
      <c r="J5481" s="59">
        <f t="shared" si="1"/>
        <v>21.807168096920748</v>
      </c>
      <c r="K5481" s="198"/>
      <c r="L5481" s="199"/>
      <c r="M5481" s="62"/>
      <c r="N5481" s="182"/>
    </row>
    <row r="5482" spans="1:14" ht="15.75" customHeight="1" x14ac:dyDescent="0.3">
      <c r="A5482" s="34">
        <v>5555</v>
      </c>
      <c r="B5482" s="34">
        <v>47</v>
      </c>
      <c r="C5482" s="34" t="s">
        <v>387</v>
      </c>
      <c r="D5482" s="34">
        <v>20</v>
      </c>
      <c r="E5482" s="179">
        <v>43649</v>
      </c>
      <c r="F5482" s="34">
        <v>5258</v>
      </c>
      <c r="G5482" s="34">
        <v>8511</v>
      </c>
      <c r="H5482" s="180">
        <v>7893</v>
      </c>
      <c r="I5482" s="34">
        <v>8</v>
      </c>
      <c r="J5482" s="59">
        <f t="shared" si="1"/>
        <v>23.453510436432637</v>
      </c>
      <c r="K5482" s="198"/>
      <c r="L5482" s="63">
        <f>AVERAGE(J5482:J5483)</f>
        <v>23.083809417637088</v>
      </c>
      <c r="M5482" s="63">
        <f>_xlfn.STDEV.S(J5482,J5483)</f>
        <v>0.52283619480381616</v>
      </c>
      <c r="N5482" s="182"/>
    </row>
    <row r="5483" spans="1:14" ht="15.75" customHeight="1" x14ac:dyDescent="0.3">
      <c r="A5483" s="34">
        <v>5556</v>
      </c>
      <c r="B5483" s="34">
        <v>48</v>
      </c>
      <c r="C5483" s="34" t="s">
        <v>387</v>
      </c>
      <c r="D5483" s="34">
        <v>20</v>
      </c>
      <c r="E5483" s="179">
        <v>43649</v>
      </c>
      <c r="F5483" s="34">
        <v>5245</v>
      </c>
      <c r="G5483" s="34">
        <v>8211</v>
      </c>
      <c r="H5483" s="180">
        <v>7662</v>
      </c>
      <c r="I5483" s="34"/>
      <c r="J5483" s="59">
        <f t="shared" si="1"/>
        <v>22.714108398841539</v>
      </c>
      <c r="K5483" s="198"/>
      <c r="L5483" s="199"/>
      <c r="M5483" s="62"/>
      <c r="N5483" s="182"/>
    </row>
    <row r="5484" spans="1:14" ht="15.75" customHeight="1" x14ac:dyDescent="0.3">
      <c r="A5484" s="34">
        <v>5557</v>
      </c>
      <c r="B5484" s="34">
        <v>1</v>
      </c>
      <c r="C5484" s="34" t="s">
        <v>380</v>
      </c>
      <c r="D5484" s="34">
        <v>21</v>
      </c>
      <c r="E5484" s="179">
        <v>43657</v>
      </c>
      <c r="F5484" s="34">
        <v>5301</v>
      </c>
      <c r="G5484" s="34">
        <v>7923</v>
      </c>
      <c r="H5484" s="180">
        <v>7497</v>
      </c>
      <c r="I5484" s="34">
        <v>13</v>
      </c>
      <c r="J5484" s="59">
        <f t="shared" si="1"/>
        <v>19.398907103825135</v>
      </c>
      <c r="K5484" s="198"/>
      <c r="L5484" s="63">
        <f>AVERAGE(J5484:J5485)</f>
        <v>19.761236429229427</v>
      </c>
      <c r="M5484" s="63">
        <f>_xlfn.STDEV.S(J5484,J5485)</f>
        <v>0.51241104603224263</v>
      </c>
      <c r="N5484" s="182"/>
    </row>
    <row r="5485" spans="1:14" ht="15.75" customHeight="1" x14ac:dyDescent="0.3">
      <c r="A5485" s="34">
        <v>5558</v>
      </c>
      <c r="B5485" s="34">
        <v>2</v>
      </c>
      <c r="C5485" s="34" t="s">
        <v>380</v>
      </c>
      <c r="D5485" s="34">
        <v>21</v>
      </c>
      <c r="E5485" s="179">
        <v>43657</v>
      </c>
      <c r="F5485" s="34">
        <v>5190</v>
      </c>
      <c r="G5485" s="34">
        <v>7912</v>
      </c>
      <c r="H5485" s="180">
        <v>7456</v>
      </c>
      <c r="I5485" s="34"/>
      <c r="J5485" s="59">
        <f t="shared" si="1"/>
        <v>20.123565754633717</v>
      </c>
      <c r="K5485" s="198"/>
      <c r="L5485" s="199"/>
      <c r="M5485" s="62"/>
      <c r="N5485" s="182"/>
    </row>
    <row r="5486" spans="1:14" ht="15.75" customHeight="1" x14ac:dyDescent="0.3">
      <c r="A5486" s="34">
        <v>5559</v>
      </c>
      <c r="B5486" s="34">
        <v>3</v>
      </c>
      <c r="C5486" s="34" t="s">
        <v>389</v>
      </c>
      <c r="D5486" s="34">
        <v>21</v>
      </c>
      <c r="E5486" s="179">
        <v>43657</v>
      </c>
      <c r="F5486" s="34">
        <v>5258</v>
      </c>
      <c r="G5486" s="34">
        <v>7938</v>
      </c>
      <c r="H5486" s="180">
        <v>7455</v>
      </c>
      <c r="I5486" s="34">
        <v>9</v>
      </c>
      <c r="J5486" s="59">
        <f t="shared" si="1"/>
        <v>21.984524351388256</v>
      </c>
      <c r="K5486" s="198"/>
      <c r="L5486" s="63">
        <f>AVERAGE(J5486:J5487)</f>
        <v>22.100612076290549</v>
      </c>
      <c r="M5486" s="63">
        <f>_xlfn.STDEV.S(J5486,J5487)</f>
        <v>0.16417283498185983</v>
      </c>
      <c r="N5486" s="182"/>
    </row>
    <row r="5487" spans="1:14" ht="15.75" customHeight="1" x14ac:dyDescent="0.3">
      <c r="A5487" s="34">
        <v>5560</v>
      </c>
      <c r="B5487" s="34">
        <v>4</v>
      </c>
      <c r="C5487" s="34" t="s">
        <v>389</v>
      </c>
      <c r="D5487" s="34">
        <v>21</v>
      </c>
      <c r="E5487" s="179">
        <v>43657</v>
      </c>
      <c r="F5487" s="34">
        <v>5259</v>
      </c>
      <c r="G5487" s="34">
        <v>7718</v>
      </c>
      <c r="H5487" s="180">
        <v>7271</v>
      </c>
      <c r="I5487" s="34"/>
      <c r="J5487" s="59">
        <f t="shared" si="1"/>
        <v>22.216699801192842</v>
      </c>
      <c r="K5487" s="198"/>
      <c r="L5487" s="199"/>
      <c r="M5487" s="62"/>
      <c r="N5487" s="182"/>
    </row>
    <row r="5488" spans="1:14" ht="15.75" customHeight="1" x14ac:dyDescent="0.3">
      <c r="A5488" s="34">
        <v>5561</v>
      </c>
      <c r="B5488" s="34">
        <v>5</v>
      </c>
      <c r="C5488" s="34" t="s">
        <v>397</v>
      </c>
      <c r="D5488" s="34">
        <v>21</v>
      </c>
      <c r="E5488" s="179">
        <v>43657</v>
      </c>
      <c r="F5488" s="34">
        <v>5236</v>
      </c>
      <c r="G5488" s="34">
        <v>7913</v>
      </c>
      <c r="H5488" s="180">
        <v>7470</v>
      </c>
      <c r="I5488" s="34">
        <v>7</v>
      </c>
      <c r="J5488" s="59">
        <f t="shared" si="1"/>
        <v>19.829901521933753</v>
      </c>
      <c r="K5488" s="198"/>
      <c r="L5488" s="63">
        <f>AVERAGE(J5488:J5489)</f>
        <v>19.722466801296846</v>
      </c>
      <c r="M5488" s="63">
        <f>_xlfn.STDEV.S(J5488,J5489)</f>
        <v>0.15193563899447485</v>
      </c>
      <c r="N5488" s="182"/>
    </row>
    <row r="5489" spans="1:14" ht="15.75" customHeight="1" x14ac:dyDescent="0.3">
      <c r="A5489" s="34">
        <v>5562</v>
      </c>
      <c r="B5489" s="34">
        <v>6</v>
      </c>
      <c r="C5489" s="34" t="s">
        <v>397</v>
      </c>
      <c r="D5489" s="34">
        <v>21</v>
      </c>
      <c r="E5489" s="179">
        <v>43657</v>
      </c>
      <c r="F5489" s="34">
        <v>5259</v>
      </c>
      <c r="G5489" s="34">
        <v>7869</v>
      </c>
      <c r="H5489" s="180">
        <v>7441</v>
      </c>
      <c r="I5489" s="34"/>
      <c r="J5489" s="59">
        <f t="shared" si="1"/>
        <v>19.615032080659944</v>
      </c>
      <c r="K5489" s="198"/>
      <c r="L5489" s="199"/>
      <c r="M5489" s="62"/>
      <c r="N5489" s="182"/>
    </row>
    <row r="5490" spans="1:14" ht="15.75" customHeight="1" x14ac:dyDescent="0.3">
      <c r="A5490" s="34">
        <v>5563</v>
      </c>
      <c r="B5490" s="34">
        <v>7</v>
      </c>
      <c r="C5490" s="34" t="s">
        <v>399</v>
      </c>
      <c r="D5490" s="34">
        <v>21</v>
      </c>
      <c r="E5490" s="179">
        <v>43657</v>
      </c>
      <c r="F5490" s="34">
        <v>5232</v>
      </c>
      <c r="G5490" s="34">
        <v>8801</v>
      </c>
      <c r="H5490" s="180">
        <v>8210</v>
      </c>
      <c r="I5490" s="34">
        <v>5</v>
      </c>
      <c r="J5490" s="59">
        <f t="shared" si="1"/>
        <v>19.845533915379448</v>
      </c>
      <c r="K5490" s="198"/>
      <c r="L5490" s="63">
        <f>AVERAGE(J5490:J5491)</f>
        <v>19.589089627108368</v>
      </c>
      <c r="M5490" s="63">
        <f>_xlfn.STDEV.S(J5490,J5491)</f>
        <v>0.36266699046607698</v>
      </c>
      <c r="N5490" s="182"/>
    </row>
    <row r="5491" spans="1:14" ht="15.75" customHeight="1" x14ac:dyDescent="0.3">
      <c r="A5491" s="34">
        <v>5564</v>
      </c>
      <c r="B5491" s="34">
        <v>8</v>
      </c>
      <c r="C5491" s="34" t="s">
        <v>399</v>
      </c>
      <c r="D5491" s="34">
        <v>21</v>
      </c>
      <c r="E5491" s="179">
        <v>43657</v>
      </c>
      <c r="F5491" s="34">
        <v>5221</v>
      </c>
      <c r="G5491" s="34">
        <v>8690</v>
      </c>
      <c r="H5491" s="180">
        <v>8128</v>
      </c>
      <c r="I5491" s="34"/>
      <c r="J5491" s="59">
        <f t="shared" si="1"/>
        <v>19.332645338837288</v>
      </c>
      <c r="K5491" s="198"/>
      <c r="L5491" s="199"/>
      <c r="M5491" s="62"/>
      <c r="N5491" s="182"/>
    </row>
    <row r="5492" spans="1:14" ht="15.75" customHeight="1" x14ac:dyDescent="0.3">
      <c r="A5492" s="34">
        <v>5565</v>
      </c>
      <c r="B5492" s="34">
        <v>9</v>
      </c>
      <c r="C5492" s="34" t="s">
        <v>423</v>
      </c>
      <c r="D5492" s="34">
        <v>21</v>
      </c>
      <c r="E5492" s="179">
        <v>43657</v>
      </c>
      <c r="F5492" s="34">
        <v>5188</v>
      </c>
      <c r="G5492" s="34">
        <v>7414</v>
      </c>
      <c r="H5492" s="180">
        <v>7054</v>
      </c>
      <c r="I5492" s="34">
        <v>5</v>
      </c>
      <c r="J5492" s="59">
        <f t="shared" si="1"/>
        <v>19.292604501607716</v>
      </c>
      <c r="K5492" s="198"/>
      <c r="L5492" s="63">
        <f>AVERAGE(J5492:J5493)</f>
        <v>19.282156592540552</v>
      </c>
      <c r="M5492" s="63">
        <f>_xlfn.STDEV.S(J5492,J5493)</f>
        <v>1.4775574701221454E-2</v>
      </c>
      <c r="N5492" s="182"/>
    </row>
    <row r="5493" spans="1:14" ht="15.75" customHeight="1" x14ac:dyDescent="0.3">
      <c r="A5493" s="34">
        <v>5566</v>
      </c>
      <c r="B5493" s="34">
        <v>10</v>
      </c>
      <c r="C5493" s="34" t="s">
        <v>423</v>
      </c>
      <c r="D5493" s="34">
        <v>21</v>
      </c>
      <c r="E5493" s="179">
        <v>43657</v>
      </c>
      <c r="F5493" s="34">
        <v>5232</v>
      </c>
      <c r="G5493" s="34">
        <v>7361</v>
      </c>
      <c r="H5493" s="180">
        <v>7017</v>
      </c>
      <c r="I5493" s="34"/>
      <c r="J5493" s="59">
        <f t="shared" si="1"/>
        <v>19.271708683473392</v>
      </c>
      <c r="K5493" s="198"/>
      <c r="L5493" s="199"/>
      <c r="M5493" s="62"/>
      <c r="N5493" s="182"/>
    </row>
    <row r="5494" spans="1:14" ht="15.75" customHeight="1" x14ac:dyDescent="0.3">
      <c r="A5494" s="34">
        <v>5567</v>
      </c>
      <c r="B5494" s="34">
        <v>11</v>
      </c>
      <c r="C5494" s="34" t="s">
        <v>425</v>
      </c>
      <c r="D5494" s="34">
        <v>21</v>
      </c>
      <c r="E5494" s="179">
        <v>43657</v>
      </c>
      <c r="F5494" s="34">
        <v>5213</v>
      </c>
      <c r="G5494" s="34">
        <v>8425</v>
      </c>
      <c r="H5494" s="180">
        <v>7879</v>
      </c>
      <c r="I5494" s="34">
        <v>6</v>
      </c>
      <c r="J5494" s="59">
        <f t="shared" si="1"/>
        <v>20.480120030007502</v>
      </c>
      <c r="K5494" s="198"/>
      <c r="L5494" s="63">
        <f>AVERAGE(J5494:J5495)</f>
        <v>20.263460951041189</v>
      </c>
      <c r="M5494" s="63">
        <f>_xlfn.STDEV.S(J5494,J5495)</f>
        <v>0.30640220788542005</v>
      </c>
      <c r="N5494" s="182"/>
    </row>
    <row r="5495" spans="1:14" ht="15.75" customHeight="1" x14ac:dyDescent="0.3">
      <c r="A5495" s="34">
        <v>5568</v>
      </c>
      <c r="B5495" s="34">
        <v>12</v>
      </c>
      <c r="C5495" s="34" t="s">
        <v>425</v>
      </c>
      <c r="D5495" s="34">
        <v>21</v>
      </c>
      <c r="E5495" s="179">
        <v>43657</v>
      </c>
      <c r="F5495" s="34">
        <v>5232</v>
      </c>
      <c r="G5495" s="34">
        <v>8310</v>
      </c>
      <c r="H5495" s="180">
        <v>7796</v>
      </c>
      <c r="I5495" s="34"/>
      <c r="J5495" s="59">
        <f t="shared" si="1"/>
        <v>20.04680187207488</v>
      </c>
      <c r="K5495" s="198"/>
      <c r="L5495" s="199"/>
      <c r="M5495" s="62"/>
      <c r="N5495" s="182"/>
    </row>
    <row r="5496" spans="1:14" ht="15.75" customHeight="1" x14ac:dyDescent="0.3">
      <c r="A5496" s="34">
        <v>5569</v>
      </c>
      <c r="B5496" s="34">
        <v>13</v>
      </c>
      <c r="C5496" s="34" t="s">
        <v>430</v>
      </c>
      <c r="D5496" s="34">
        <v>21</v>
      </c>
      <c r="E5496" s="179">
        <v>43657</v>
      </c>
      <c r="F5496" s="34">
        <v>5314</v>
      </c>
      <c r="G5496" s="34">
        <v>8295</v>
      </c>
      <c r="H5496" s="180">
        <v>7819</v>
      </c>
      <c r="I5496" s="34">
        <v>6</v>
      </c>
      <c r="J5496" s="59">
        <f t="shared" si="1"/>
        <v>19.001996007984033</v>
      </c>
      <c r="K5496" s="198"/>
      <c r="L5496" s="63">
        <f>AVERAGE(J5496:J5497)</f>
        <v>18.775022343060417</v>
      </c>
      <c r="M5496" s="63">
        <f>_xlfn.STDEV.S(J5496,J5497)</f>
        <v>0.32098923523650391</v>
      </c>
      <c r="N5496" s="182"/>
    </row>
    <row r="5497" spans="1:14" ht="15.75" customHeight="1" x14ac:dyDescent="0.3">
      <c r="A5497" s="34">
        <v>5570</v>
      </c>
      <c r="B5497" s="34">
        <v>14</v>
      </c>
      <c r="C5497" s="34" t="s">
        <v>430</v>
      </c>
      <c r="D5497" s="34">
        <v>21</v>
      </c>
      <c r="E5497" s="179">
        <v>43657</v>
      </c>
      <c r="F5497" s="34">
        <v>5249</v>
      </c>
      <c r="G5497" s="34">
        <v>8074</v>
      </c>
      <c r="H5497" s="180">
        <v>7632</v>
      </c>
      <c r="I5497" s="34"/>
      <c r="J5497" s="59">
        <f t="shared" si="1"/>
        <v>18.548048678136801</v>
      </c>
      <c r="K5497" s="198"/>
      <c r="L5497" s="199"/>
      <c r="M5497" s="62"/>
      <c r="N5497" s="182"/>
    </row>
    <row r="5498" spans="1:14" ht="15.75" customHeight="1" x14ac:dyDescent="0.3">
      <c r="A5498" s="34">
        <v>5571</v>
      </c>
      <c r="B5498" s="34">
        <v>15</v>
      </c>
      <c r="C5498" s="34" t="s">
        <v>436</v>
      </c>
      <c r="D5498" s="34">
        <v>21</v>
      </c>
      <c r="E5498" s="179">
        <v>43657</v>
      </c>
      <c r="F5498" s="34">
        <v>5231</v>
      </c>
      <c r="G5498" s="34">
        <v>9088</v>
      </c>
      <c r="H5498" s="180">
        <v>8385</v>
      </c>
      <c r="I5498" s="34">
        <v>7</v>
      </c>
      <c r="J5498" s="59">
        <f t="shared" si="1"/>
        <v>22.289156626506024</v>
      </c>
      <c r="K5498" s="198"/>
      <c r="L5498" s="63">
        <f>AVERAGE(J5498:J5499)</f>
        <v>22.939079036842013</v>
      </c>
      <c r="M5498" s="63">
        <f>_xlfn.STDEV.S(J5498,J5499)</f>
        <v>0.91912908718736785</v>
      </c>
      <c r="N5498" s="182"/>
    </row>
    <row r="5499" spans="1:14" ht="15.75" customHeight="1" x14ac:dyDescent="0.3">
      <c r="A5499" s="34">
        <v>5572</v>
      </c>
      <c r="B5499" s="34">
        <v>16</v>
      </c>
      <c r="C5499" s="34" t="s">
        <v>436</v>
      </c>
      <c r="D5499" s="34">
        <v>21</v>
      </c>
      <c r="E5499" s="179">
        <v>43657</v>
      </c>
      <c r="F5499" s="34">
        <v>5280</v>
      </c>
      <c r="G5499" s="34">
        <v>9550</v>
      </c>
      <c r="H5499" s="180">
        <v>8735</v>
      </c>
      <c r="I5499" s="34"/>
      <c r="J5499" s="59">
        <f t="shared" si="1"/>
        <v>23.589001447178003</v>
      </c>
      <c r="K5499" s="198"/>
      <c r="L5499" s="199"/>
      <c r="M5499" s="62"/>
      <c r="N5499" s="182"/>
    </row>
    <row r="5500" spans="1:14" ht="15.75" customHeight="1" x14ac:dyDescent="0.3">
      <c r="A5500" s="34">
        <v>5573</v>
      </c>
      <c r="B5500" s="34">
        <v>17</v>
      </c>
      <c r="C5500" s="34" t="s">
        <v>439</v>
      </c>
      <c r="D5500" s="34">
        <v>21</v>
      </c>
      <c r="E5500" s="179">
        <v>43657</v>
      </c>
      <c r="F5500" s="34">
        <v>5275</v>
      </c>
      <c r="G5500" s="34">
        <v>8265</v>
      </c>
      <c r="H5500" s="180">
        <v>7757</v>
      </c>
      <c r="I5500" s="34">
        <v>7</v>
      </c>
      <c r="J5500" s="59">
        <f t="shared" si="1"/>
        <v>20.467365028203062</v>
      </c>
      <c r="K5500" s="198"/>
      <c r="L5500" s="63">
        <f>AVERAGE(J5500:J5501)</f>
        <v>20.379724020634967</v>
      </c>
      <c r="M5500" s="63">
        <f>_xlfn.STDEV.S(J5500,J5501)</f>
        <v>0.12394310152284319</v>
      </c>
      <c r="N5500" s="182"/>
    </row>
    <row r="5501" spans="1:14" ht="15.75" customHeight="1" x14ac:dyDescent="0.3">
      <c r="A5501" s="34">
        <v>5574</v>
      </c>
      <c r="B5501" s="34">
        <v>18</v>
      </c>
      <c r="C5501" s="34" t="s">
        <v>439</v>
      </c>
      <c r="D5501" s="34">
        <v>21</v>
      </c>
      <c r="E5501" s="179">
        <v>43657</v>
      </c>
      <c r="F5501" s="34">
        <v>5205</v>
      </c>
      <c r="G5501" s="34">
        <v>8335</v>
      </c>
      <c r="H5501" s="180">
        <v>7807</v>
      </c>
      <c r="I5501" s="34"/>
      <c r="J5501" s="59">
        <f t="shared" si="1"/>
        <v>20.292083013066872</v>
      </c>
      <c r="K5501" s="198"/>
      <c r="L5501" s="199"/>
      <c r="M5501" s="62"/>
      <c r="N5501" s="182"/>
    </row>
    <row r="5502" spans="1:14" ht="15.75" customHeight="1" x14ac:dyDescent="0.3">
      <c r="A5502" s="34">
        <v>5575</v>
      </c>
      <c r="B5502" s="34">
        <v>19</v>
      </c>
      <c r="C5502" s="34" t="s">
        <v>440</v>
      </c>
      <c r="D5502" s="34">
        <v>21</v>
      </c>
      <c r="E5502" s="179">
        <v>43657</v>
      </c>
      <c r="F5502" s="34">
        <v>5229</v>
      </c>
      <c r="G5502" s="34">
        <v>7429</v>
      </c>
      <c r="H5502" s="180">
        <v>7050</v>
      </c>
      <c r="I5502" s="34">
        <v>7</v>
      </c>
      <c r="J5502" s="59">
        <f t="shared" si="1"/>
        <v>20.812740252608457</v>
      </c>
      <c r="K5502" s="198"/>
      <c r="L5502" s="63">
        <f>AVERAGE(J5502:J5503)</f>
        <v>21.304479370001708</v>
      </c>
      <c r="M5502" s="63">
        <f>_xlfn.STDEV.S(J5502,J5503)</f>
        <v>0.69542412896691175</v>
      </c>
      <c r="N5502" s="182"/>
    </row>
    <row r="5503" spans="1:14" ht="15.75" customHeight="1" x14ac:dyDescent="0.3">
      <c r="A5503" s="34">
        <v>5576</v>
      </c>
      <c r="B5503" s="34">
        <v>20</v>
      </c>
      <c r="C5503" s="34" t="s">
        <v>440</v>
      </c>
      <c r="D5503" s="34">
        <v>21</v>
      </c>
      <c r="E5503" s="179">
        <v>43657</v>
      </c>
      <c r="F5503" s="34">
        <v>5190</v>
      </c>
      <c r="G5503" s="34">
        <v>7509</v>
      </c>
      <c r="H5503" s="180">
        <v>7094</v>
      </c>
      <c r="I5503" s="34"/>
      <c r="J5503" s="59">
        <f t="shared" si="1"/>
        <v>21.79621848739496</v>
      </c>
      <c r="K5503" s="198"/>
      <c r="L5503" s="199"/>
      <c r="M5503" s="62"/>
      <c r="N5503" s="182"/>
    </row>
    <row r="5504" spans="1:14" ht="15.75" customHeight="1" x14ac:dyDescent="0.3">
      <c r="A5504" s="34">
        <v>5577</v>
      </c>
      <c r="B5504" s="34">
        <v>21</v>
      </c>
      <c r="C5504" s="34" t="s">
        <v>443</v>
      </c>
      <c r="D5504" s="34">
        <v>21</v>
      </c>
      <c r="E5504" s="179">
        <v>43657</v>
      </c>
      <c r="F5504" s="34">
        <v>5224</v>
      </c>
      <c r="G5504" s="34">
        <v>8532</v>
      </c>
      <c r="H5504" s="180">
        <v>7911</v>
      </c>
      <c r="I5504" s="34">
        <v>12</v>
      </c>
      <c r="J5504" s="59">
        <f t="shared" si="1"/>
        <v>23.111276516561222</v>
      </c>
      <c r="K5504" s="198"/>
      <c r="L5504" s="63">
        <f>AVERAGE(J5504:J5505)</f>
        <v>23.025878699746912</v>
      </c>
      <c r="M5504" s="63">
        <f>_xlfn.STDEV.S(J5504,J5505)</f>
        <v>0.12077075073585399</v>
      </c>
      <c r="N5504" s="182"/>
    </row>
    <row r="5505" spans="1:14" ht="15.75" customHeight="1" x14ac:dyDescent="0.3">
      <c r="A5505" s="34">
        <v>5578</v>
      </c>
      <c r="B5505" s="34">
        <v>22</v>
      </c>
      <c r="C5505" s="34" t="s">
        <v>443</v>
      </c>
      <c r="D5505" s="34">
        <v>21</v>
      </c>
      <c r="E5505" s="179">
        <v>43657</v>
      </c>
      <c r="F5505" s="34">
        <v>5276</v>
      </c>
      <c r="G5505" s="34">
        <v>8395</v>
      </c>
      <c r="H5505" s="180">
        <v>7813</v>
      </c>
      <c r="I5505" s="34"/>
      <c r="J5505" s="59">
        <f t="shared" si="1"/>
        <v>22.940480882932597</v>
      </c>
      <c r="K5505" s="198"/>
      <c r="L5505" s="199"/>
      <c r="M5505" s="62"/>
      <c r="N5505" s="182"/>
    </row>
    <row r="5506" spans="1:14" ht="15.75" customHeight="1" x14ac:dyDescent="0.3">
      <c r="A5506" s="34">
        <v>5579</v>
      </c>
      <c r="B5506" s="34">
        <v>23</v>
      </c>
      <c r="C5506" s="34" t="s">
        <v>456</v>
      </c>
      <c r="D5506" s="34">
        <v>21</v>
      </c>
      <c r="E5506" s="179">
        <v>43657</v>
      </c>
      <c r="F5506" s="34">
        <v>5261</v>
      </c>
      <c r="G5506" s="34">
        <v>7293</v>
      </c>
      <c r="H5506" s="180">
        <v>6957</v>
      </c>
      <c r="I5506" s="34">
        <v>6</v>
      </c>
      <c r="J5506" s="59">
        <f t="shared" si="1"/>
        <v>19.811320754716981</v>
      </c>
      <c r="K5506" s="198"/>
      <c r="L5506" s="63">
        <f>AVERAGE(J5506:J5507)</f>
        <v>20.072018972552577</v>
      </c>
      <c r="M5506" s="63">
        <f>_xlfn.STDEV.S(J5506,J5507)</f>
        <v>0.36868295534959333</v>
      </c>
      <c r="N5506" s="182"/>
    </row>
    <row r="5507" spans="1:14" ht="15.75" customHeight="1" x14ac:dyDescent="0.3">
      <c r="A5507" s="34">
        <v>5580</v>
      </c>
      <c r="B5507" s="34">
        <v>24</v>
      </c>
      <c r="C5507" s="34" t="s">
        <v>456</v>
      </c>
      <c r="D5507" s="34">
        <v>21</v>
      </c>
      <c r="E5507" s="179">
        <v>43657</v>
      </c>
      <c r="F5507" s="34">
        <v>5196</v>
      </c>
      <c r="G5507" s="34">
        <v>7149</v>
      </c>
      <c r="H5507" s="180">
        <v>6819</v>
      </c>
      <c r="I5507" s="34"/>
      <c r="J5507" s="59">
        <f t="shared" si="1"/>
        <v>20.33271719038817</v>
      </c>
      <c r="K5507" s="198"/>
      <c r="L5507" s="199"/>
      <c r="M5507" s="62"/>
      <c r="N5507" s="182"/>
    </row>
    <row r="5508" spans="1:14" ht="15.75" customHeight="1" x14ac:dyDescent="0.3">
      <c r="A5508" s="34">
        <v>5581</v>
      </c>
      <c r="B5508" s="34">
        <v>25</v>
      </c>
      <c r="C5508" s="34" t="s">
        <v>457</v>
      </c>
      <c r="D5508" s="34">
        <v>21</v>
      </c>
      <c r="E5508" s="179">
        <v>43657</v>
      </c>
      <c r="F5508" s="34">
        <v>5238</v>
      </c>
      <c r="G5508" s="34">
        <v>8055</v>
      </c>
      <c r="H5508" s="180">
        <v>7570</v>
      </c>
      <c r="I5508" s="34">
        <v>6</v>
      </c>
      <c r="J5508" s="59">
        <f t="shared" si="1"/>
        <v>20.797598627787306</v>
      </c>
      <c r="K5508" s="198"/>
      <c r="L5508" s="63">
        <f>AVERAGE(J5508:J5509)</f>
        <v>21.162826373185336</v>
      </c>
      <c r="M5508" s="63">
        <f>_xlfn.STDEV.S(J5508,J5509)</f>
        <v>0.51651003089684233</v>
      </c>
      <c r="N5508" s="182"/>
    </row>
    <row r="5509" spans="1:14" ht="15.75" customHeight="1" x14ac:dyDescent="0.3">
      <c r="A5509" s="34">
        <v>5582</v>
      </c>
      <c r="B5509" s="34">
        <v>26</v>
      </c>
      <c r="C5509" s="34" t="s">
        <v>457</v>
      </c>
      <c r="D5509" s="34">
        <v>21</v>
      </c>
      <c r="E5509" s="179">
        <v>43657</v>
      </c>
      <c r="F5509" s="34">
        <v>5207</v>
      </c>
      <c r="G5509" s="34">
        <v>8261</v>
      </c>
      <c r="H5509" s="180">
        <v>7720</v>
      </c>
      <c r="I5509" s="34"/>
      <c r="J5509" s="59">
        <f t="shared" si="1"/>
        <v>21.528054118583366</v>
      </c>
      <c r="K5509" s="198"/>
      <c r="L5509" s="199"/>
      <c r="M5509" s="62"/>
      <c r="N5509" s="182"/>
    </row>
    <row r="5510" spans="1:14" ht="15.75" customHeight="1" x14ac:dyDescent="0.3">
      <c r="A5510" s="34">
        <v>5583</v>
      </c>
      <c r="B5510" s="34">
        <v>27</v>
      </c>
      <c r="C5510" s="34" t="s">
        <v>458</v>
      </c>
      <c r="D5510" s="34">
        <v>21</v>
      </c>
      <c r="E5510" s="179">
        <v>43657</v>
      </c>
      <c r="F5510" s="34">
        <v>5236</v>
      </c>
      <c r="G5510" s="34">
        <v>7710</v>
      </c>
      <c r="H5510" s="180">
        <v>7217</v>
      </c>
      <c r="I5510" s="34">
        <v>7</v>
      </c>
      <c r="J5510" s="59">
        <f t="shared" si="1"/>
        <v>24.886420999495204</v>
      </c>
      <c r="K5510" s="198"/>
      <c r="L5510" s="63">
        <f>AVERAGE(J5510:J5511)</f>
        <v>24.67287064392886</v>
      </c>
      <c r="M5510" s="63">
        <f>_xlfn.STDEV.S(J5510,J5511)</f>
        <v>0.30200580909152303</v>
      </c>
      <c r="N5510" s="182"/>
    </row>
    <row r="5511" spans="1:14" ht="15.75" customHeight="1" x14ac:dyDescent="0.3">
      <c r="A5511" s="34">
        <v>5584</v>
      </c>
      <c r="B5511" s="34">
        <v>28</v>
      </c>
      <c r="C5511" s="34" t="s">
        <v>458</v>
      </c>
      <c r="D5511" s="34">
        <v>21</v>
      </c>
      <c r="E5511" s="179">
        <v>43657</v>
      </c>
      <c r="F5511" s="34">
        <v>5216</v>
      </c>
      <c r="G5511" s="34">
        <v>7633</v>
      </c>
      <c r="H5511" s="180">
        <v>7158</v>
      </c>
      <c r="I5511" s="34"/>
      <c r="J5511" s="59">
        <f t="shared" si="1"/>
        <v>24.459320288362512</v>
      </c>
      <c r="K5511" s="198"/>
      <c r="L5511" s="199"/>
      <c r="M5511" s="62"/>
      <c r="N5511" s="182"/>
    </row>
    <row r="5512" spans="1:14" ht="15.75" customHeight="1" x14ac:dyDescent="0.3">
      <c r="A5512" s="34">
        <v>5585</v>
      </c>
      <c r="B5512" s="34">
        <v>29</v>
      </c>
      <c r="C5512" s="34" t="s">
        <v>468</v>
      </c>
      <c r="D5512" s="34">
        <v>21</v>
      </c>
      <c r="E5512" s="179">
        <v>43657</v>
      </c>
      <c r="F5512" s="34">
        <v>5292</v>
      </c>
      <c r="G5512" s="34">
        <v>8461</v>
      </c>
      <c r="H5512" s="180">
        <v>7915</v>
      </c>
      <c r="I5512" s="34">
        <v>8</v>
      </c>
      <c r="J5512" s="59">
        <f t="shared" si="1"/>
        <v>20.815859702630576</v>
      </c>
      <c r="K5512" s="198"/>
      <c r="L5512" s="63">
        <f>AVERAGE(J5512:J5513)</f>
        <v>20.36824731163275</v>
      </c>
      <c r="M5512" s="63">
        <f>_xlfn.STDEV.S(J5512,J5513)</f>
        <v>0.63301951403537604</v>
      </c>
      <c r="N5512" s="182"/>
    </row>
    <row r="5513" spans="1:14" ht="15.75" customHeight="1" x14ac:dyDescent="0.3">
      <c r="A5513" s="34">
        <v>5586</v>
      </c>
      <c r="B5513" s="34">
        <v>30</v>
      </c>
      <c r="C5513" s="34" t="s">
        <v>468</v>
      </c>
      <c r="D5513" s="34">
        <v>21</v>
      </c>
      <c r="E5513" s="179">
        <v>43657</v>
      </c>
      <c r="F5513" s="34">
        <v>5244</v>
      </c>
      <c r="G5513" s="34">
        <v>8266</v>
      </c>
      <c r="H5513" s="180">
        <v>7764</v>
      </c>
      <c r="I5513" s="34"/>
      <c r="J5513" s="59">
        <f t="shared" si="1"/>
        <v>19.920634920634921</v>
      </c>
      <c r="K5513" s="198"/>
      <c r="L5513" s="199"/>
      <c r="M5513" s="62"/>
      <c r="N5513" s="182"/>
    </row>
    <row r="5514" spans="1:14" ht="15.75" customHeight="1" x14ac:dyDescent="0.3">
      <c r="A5514" s="34">
        <v>5587</v>
      </c>
      <c r="B5514" s="34">
        <v>31</v>
      </c>
      <c r="C5514" s="34" t="s">
        <v>469</v>
      </c>
      <c r="D5514" s="34">
        <v>21</v>
      </c>
      <c r="E5514" s="179">
        <v>43657</v>
      </c>
      <c r="F5514" s="34">
        <v>5227</v>
      </c>
      <c r="G5514" s="34">
        <v>7705</v>
      </c>
      <c r="H5514" s="180">
        <v>7321</v>
      </c>
      <c r="I5514" s="34">
        <v>8</v>
      </c>
      <c r="J5514" s="59">
        <f t="shared" si="1"/>
        <v>18.338108882521489</v>
      </c>
      <c r="K5514" s="198"/>
      <c r="L5514" s="63">
        <f>AVERAGE(J5514:J5515)</f>
        <v>18.706044879106742</v>
      </c>
      <c r="M5514" s="63">
        <f>_xlfn.STDEV.S(J5514,J5515)</f>
        <v>0.52034007645612768</v>
      </c>
      <c r="N5514" s="182"/>
    </row>
    <row r="5515" spans="1:14" ht="15.75" customHeight="1" x14ac:dyDescent="0.3">
      <c r="A5515" s="34">
        <v>5588</v>
      </c>
      <c r="B5515" s="34">
        <v>32</v>
      </c>
      <c r="C5515" s="34" t="s">
        <v>469</v>
      </c>
      <c r="D5515" s="34">
        <v>21</v>
      </c>
      <c r="E5515" s="179">
        <v>43657</v>
      </c>
      <c r="F5515" s="34">
        <v>5214</v>
      </c>
      <c r="G5515" s="34">
        <v>7580</v>
      </c>
      <c r="H5515" s="180">
        <v>7201</v>
      </c>
      <c r="I5515" s="34"/>
      <c r="J5515" s="59">
        <f t="shared" si="1"/>
        <v>19.073980875691998</v>
      </c>
      <c r="K5515" s="198"/>
      <c r="L5515" s="199"/>
      <c r="M5515" s="62"/>
      <c r="N5515" s="182"/>
    </row>
    <row r="5516" spans="1:14" ht="15.75" customHeight="1" x14ac:dyDescent="0.3">
      <c r="A5516" s="34">
        <v>5589</v>
      </c>
      <c r="B5516" s="34">
        <v>33</v>
      </c>
      <c r="C5516" s="34" t="s">
        <v>473</v>
      </c>
      <c r="D5516" s="34">
        <v>21</v>
      </c>
      <c r="E5516" s="179">
        <v>43657</v>
      </c>
      <c r="F5516" s="34">
        <v>5203</v>
      </c>
      <c r="G5516" s="34">
        <v>6833</v>
      </c>
      <c r="H5516" s="180">
        <v>6550</v>
      </c>
      <c r="I5516" s="34">
        <v>8</v>
      </c>
      <c r="J5516" s="59">
        <f t="shared" si="1"/>
        <v>21.00965107646622</v>
      </c>
      <c r="K5516" s="198"/>
      <c r="L5516" s="63">
        <f>AVERAGE(J5516:J5517)</f>
        <v>20.944825538233111</v>
      </c>
      <c r="M5516" s="63">
        <f>_xlfn.STDEV.S(J5516,J5517)</f>
        <v>9.1677155357397871E-2</v>
      </c>
      <c r="N5516" s="182"/>
    </row>
    <row r="5517" spans="1:14" ht="15.75" customHeight="1" x14ac:dyDescent="0.3">
      <c r="A5517" s="34">
        <v>5590</v>
      </c>
      <c r="B5517" s="34">
        <v>34</v>
      </c>
      <c r="C5517" s="34" t="s">
        <v>473</v>
      </c>
      <c r="D5517" s="34">
        <v>21</v>
      </c>
      <c r="E5517" s="179">
        <v>43657</v>
      </c>
      <c r="F5517" s="34">
        <v>5191</v>
      </c>
      <c r="G5517" s="34">
        <v>6702</v>
      </c>
      <c r="H5517" s="180">
        <v>6441</v>
      </c>
      <c r="I5517" s="34"/>
      <c r="J5517" s="59">
        <f t="shared" si="1"/>
        <v>20.880000000000003</v>
      </c>
      <c r="K5517" s="198"/>
      <c r="L5517" s="199"/>
      <c r="M5517" s="62"/>
      <c r="N5517" s="182"/>
    </row>
    <row r="5518" spans="1:14" ht="15.75" customHeight="1" x14ac:dyDescent="0.3">
      <c r="A5518" s="34">
        <v>5591</v>
      </c>
      <c r="B5518" s="34">
        <v>35</v>
      </c>
      <c r="C5518" s="34" t="s">
        <v>476</v>
      </c>
      <c r="D5518" s="34">
        <v>21</v>
      </c>
      <c r="E5518" s="179">
        <v>43657</v>
      </c>
      <c r="F5518" s="34">
        <v>5280</v>
      </c>
      <c r="G5518" s="34">
        <v>7869</v>
      </c>
      <c r="H5518" s="180">
        <v>7457</v>
      </c>
      <c r="I5518" s="34">
        <v>7</v>
      </c>
      <c r="J5518" s="59">
        <f t="shared" si="1"/>
        <v>18.925126320624713</v>
      </c>
      <c r="K5518" s="198"/>
      <c r="L5518" s="63">
        <f>AVERAGE(J5518:J5519)</f>
        <v>19.218076103744764</v>
      </c>
      <c r="M5518" s="63">
        <f>_xlfn.STDEV.S(J5518,J5519)</f>
        <v>0.41429355638263254</v>
      </c>
      <c r="N5518" s="182"/>
    </row>
    <row r="5519" spans="1:14" ht="15.75" customHeight="1" x14ac:dyDescent="0.3">
      <c r="A5519" s="34">
        <v>5592</v>
      </c>
      <c r="B5519" s="34">
        <v>36</v>
      </c>
      <c r="C5519" s="34" t="s">
        <v>476</v>
      </c>
      <c r="D5519" s="34">
        <v>21</v>
      </c>
      <c r="E5519" s="179">
        <v>43657</v>
      </c>
      <c r="F5519" s="34">
        <v>5219</v>
      </c>
      <c r="G5519" s="34">
        <v>7712</v>
      </c>
      <c r="H5519" s="180">
        <v>7305</v>
      </c>
      <c r="I5519" s="34"/>
      <c r="J5519" s="59">
        <f t="shared" si="1"/>
        <v>19.511025886864815</v>
      </c>
      <c r="K5519" s="198"/>
      <c r="L5519" s="199"/>
      <c r="M5519" s="62"/>
      <c r="N5519" s="182"/>
    </row>
    <row r="5520" spans="1:14" ht="15.75" customHeight="1" x14ac:dyDescent="0.3">
      <c r="A5520" s="34">
        <v>5593</v>
      </c>
      <c r="B5520" s="34">
        <v>37</v>
      </c>
      <c r="C5520" s="34" t="s">
        <v>479</v>
      </c>
      <c r="D5520" s="34">
        <v>21</v>
      </c>
      <c r="E5520" s="179">
        <v>43657</v>
      </c>
      <c r="F5520" s="34">
        <v>5225</v>
      </c>
      <c r="G5520" s="34">
        <v>7128</v>
      </c>
      <c r="H5520" s="180">
        <v>6826</v>
      </c>
      <c r="I5520" s="34">
        <v>8</v>
      </c>
      <c r="J5520" s="59">
        <f t="shared" si="1"/>
        <v>18.863210493441599</v>
      </c>
      <c r="K5520" s="198"/>
      <c r="L5520" s="63">
        <f>AVERAGE(J5520:J5521)</f>
        <v>18.881496314258925</v>
      </c>
      <c r="M5520" s="63">
        <f>_xlfn.STDEV.S(J5520,J5521)</f>
        <v>2.5860055798988889E-2</v>
      </c>
      <c r="N5520" s="182"/>
    </row>
    <row r="5521" spans="1:14" ht="15.75" customHeight="1" x14ac:dyDescent="0.3">
      <c r="A5521" s="34">
        <v>5594</v>
      </c>
      <c r="B5521" s="34">
        <v>38</v>
      </c>
      <c r="C5521" s="34" t="s">
        <v>479</v>
      </c>
      <c r="D5521" s="34">
        <v>21</v>
      </c>
      <c r="E5521" s="179">
        <v>43657</v>
      </c>
      <c r="F5521" s="34">
        <v>5241</v>
      </c>
      <c r="G5521" s="34">
        <v>7424</v>
      </c>
      <c r="H5521" s="180">
        <v>7077</v>
      </c>
      <c r="I5521" s="34"/>
      <c r="J5521" s="59">
        <f t="shared" si="1"/>
        <v>18.899782135076254</v>
      </c>
      <c r="K5521" s="198"/>
      <c r="L5521" s="199"/>
      <c r="M5521" s="62"/>
      <c r="N5521" s="182"/>
    </row>
    <row r="5522" spans="1:14" ht="15.75" customHeight="1" x14ac:dyDescent="0.3">
      <c r="A5522" s="34">
        <v>5595</v>
      </c>
      <c r="B5522" s="34">
        <v>39</v>
      </c>
      <c r="C5522" s="34" t="s">
        <v>481</v>
      </c>
      <c r="D5522" s="34">
        <v>21</v>
      </c>
      <c r="E5522" s="179">
        <v>43657</v>
      </c>
      <c r="F5522" s="34">
        <v>5245</v>
      </c>
      <c r="G5522" s="34">
        <v>7742</v>
      </c>
      <c r="H5522" s="180">
        <v>7333</v>
      </c>
      <c r="I5522" s="34">
        <v>8</v>
      </c>
      <c r="J5522" s="59">
        <f t="shared" si="1"/>
        <v>19.588122605363985</v>
      </c>
      <c r="K5522" s="198"/>
      <c r="L5522" s="63">
        <f>AVERAGE(J5522:J5523)</f>
        <v>19.867489480745324</v>
      </c>
      <c r="M5522" s="63">
        <f>_xlfn.STDEV.S(J5522,J5523)</f>
        <v>0.39508442404208327</v>
      </c>
      <c r="N5522" s="182"/>
    </row>
    <row r="5523" spans="1:14" ht="15.75" customHeight="1" x14ac:dyDescent="0.3">
      <c r="A5523" s="34">
        <v>5596</v>
      </c>
      <c r="B5523" s="34">
        <v>40</v>
      </c>
      <c r="C5523" s="34" t="s">
        <v>481</v>
      </c>
      <c r="D5523" s="34">
        <v>21</v>
      </c>
      <c r="E5523" s="179">
        <v>43657</v>
      </c>
      <c r="F5523" s="34">
        <v>5216</v>
      </c>
      <c r="G5523" s="34">
        <v>7834</v>
      </c>
      <c r="H5523" s="180">
        <v>7395</v>
      </c>
      <c r="I5523" s="34"/>
      <c r="J5523" s="59">
        <f t="shared" si="1"/>
        <v>20.146856356126662</v>
      </c>
      <c r="K5523" s="198"/>
      <c r="L5523" s="199"/>
      <c r="M5523" s="62"/>
      <c r="N5523" s="182"/>
    </row>
    <row r="5524" spans="1:14" ht="15.75" customHeight="1" x14ac:dyDescent="0.3">
      <c r="A5524" s="34">
        <v>5597</v>
      </c>
      <c r="B5524" s="34">
        <v>41</v>
      </c>
      <c r="C5524" s="34" t="s">
        <v>483</v>
      </c>
      <c r="D5524" s="34">
        <v>21</v>
      </c>
      <c r="E5524" s="179">
        <v>43657</v>
      </c>
      <c r="F5524" s="34">
        <v>5264</v>
      </c>
      <c r="G5524" s="34">
        <v>7123</v>
      </c>
      <c r="H5524" s="180">
        <v>6821</v>
      </c>
      <c r="I5524" s="34">
        <v>9</v>
      </c>
      <c r="J5524" s="59">
        <f t="shared" si="1"/>
        <v>19.396274887604367</v>
      </c>
      <c r="K5524" s="198"/>
      <c r="L5524" s="63">
        <f>AVERAGE(J5524:J5525)</f>
        <v>19.498908652028405</v>
      </c>
      <c r="M5524" s="63">
        <f>_xlfn.STDEV.S(J5524,J5525)</f>
        <v>0.14514606160587956</v>
      </c>
      <c r="N5524" s="182"/>
    </row>
    <row r="5525" spans="1:14" ht="15.75" customHeight="1" x14ac:dyDescent="0.3">
      <c r="A5525" s="34">
        <v>5598</v>
      </c>
      <c r="B5525" s="34">
        <v>42</v>
      </c>
      <c r="C5525" s="34" t="s">
        <v>483</v>
      </c>
      <c r="D5525" s="34">
        <v>21</v>
      </c>
      <c r="E5525" s="179">
        <v>43657</v>
      </c>
      <c r="F5525" s="34">
        <v>5270</v>
      </c>
      <c r="G5525" s="34">
        <v>7131</v>
      </c>
      <c r="H5525" s="180">
        <v>6826</v>
      </c>
      <c r="I5525" s="34"/>
      <c r="J5525" s="59">
        <f t="shared" si="1"/>
        <v>19.601542416452443</v>
      </c>
      <c r="K5525" s="198"/>
      <c r="L5525" s="199"/>
      <c r="M5525" s="62"/>
      <c r="N5525" s="182"/>
    </row>
    <row r="5526" spans="1:14" ht="15.75" customHeight="1" x14ac:dyDescent="0.3">
      <c r="A5526" s="34">
        <v>5599</v>
      </c>
      <c r="B5526" s="34">
        <v>43</v>
      </c>
      <c r="C5526" s="34" t="s">
        <v>485</v>
      </c>
      <c r="D5526" s="34">
        <v>21</v>
      </c>
      <c r="E5526" s="179">
        <v>43657</v>
      </c>
      <c r="F5526" s="34">
        <v>5211</v>
      </c>
      <c r="G5526" s="34">
        <v>8056</v>
      </c>
      <c r="H5526" s="180">
        <v>7557</v>
      </c>
      <c r="I5526" s="34">
        <v>7</v>
      </c>
      <c r="J5526" s="59">
        <f t="shared" si="1"/>
        <v>21.270247229326515</v>
      </c>
      <c r="K5526" s="198"/>
      <c r="L5526" s="63">
        <f>AVERAGE(J5526:J5527)</f>
        <v>20.906364141188988</v>
      </c>
      <c r="M5526" s="63">
        <f>_xlfn.STDEV.S(J5526,J5527)</f>
        <v>0.51460839836229755</v>
      </c>
      <c r="N5526" s="182"/>
    </row>
    <row r="5527" spans="1:14" ht="15.75" customHeight="1" x14ac:dyDescent="0.3">
      <c r="A5527" s="34">
        <v>5600</v>
      </c>
      <c r="B5527" s="34">
        <v>44</v>
      </c>
      <c r="C5527" s="34" t="s">
        <v>485</v>
      </c>
      <c r="D5527" s="34">
        <v>21</v>
      </c>
      <c r="E5527" s="179">
        <v>43657</v>
      </c>
      <c r="F5527" s="34">
        <v>5218</v>
      </c>
      <c r="G5527" s="34">
        <v>8240</v>
      </c>
      <c r="H5527" s="180">
        <v>7725</v>
      </c>
      <c r="I5527" s="34"/>
      <c r="J5527" s="59">
        <f t="shared" si="1"/>
        <v>20.542481053051457</v>
      </c>
      <c r="K5527" s="198"/>
      <c r="L5527" s="199"/>
      <c r="M5527" s="62"/>
      <c r="N5527" s="182"/>
    </row>
    <row r="5528" spans="1:14" ht="15.75" customHeight="1" x14ac:dyDescent="0.3">
      <c r="A5528" s="34">
        <v>5601</v>
      </c>
      <c r="B5528" s="34">
        <v>45</v>
      </c>
      <c r="C5528" s="34" t="s">
        <v>487</v>
      </c>
      <c r="D5528" s="34">
        <v>21</v>
      </c>
      <c r="E5528" s="179">
        <v>43657</v>
      </c>
      <c r="F5528" s="34">
        <v>5211</v>
      </c>
      <c r="G5528" s="34">
        <v>6461</v>
      </c>
      <c r="H5528" s="180">
        <v>6269</v>
      </c>
      <c r="I5528" s="34">
        <v>8</v>
      </c>
      <c r="J5528" s="59">
        <f t="shared" si="1"/>
        <v>18.147448015122876</v>
      </c>
      <c r="K5528" s="198"/>
      <c r="L5528" s="63">
        <f>AVERAGE(J5528:J5529)</f>
        <v>17.865472534084031</v>
      </c>
      <c r="M5528" s="63">
        <f>_xlfn.STDEV.S(J5528,J5529)</f>
        <v>0.39877354954181249</v>
      </c>
      <c r="N5528" s="182"/>
    </row>
    <row r="5529" spans="1:14" ht="15.75" customHeight="1" x14ac:dyDescent="0.3">
      <c r="A5529" s="34">
        <v>5602</v>
      </c>
      <c r="B5529" s="34">
        <v>46</v>
      </c>
      <c r="C5529" s="34" t="s">
        <v>487</v>
      </c>
      <c r="D5529" s="34">
        <v>21</v>
      </c>
      <c r="E5529" s="179">
        <v>43657</v>
      </c>
      <c r="F5529" s="34">
        <v>5260</v>
      </c>
      <c r="G5529" s="34">
        <v>6457</v>
      </c>
      <c r="H5529" s="180">
        <v>6278</v>
      </c>
      <c r="I5529" s="34"/>
      <c r="J5529" s="59">
        <f t="shared" si="1"/>
        <v>17.583497053045186</v>
      </c>
      <c r="K5529" s="198"/>
      <c r="L5529" s="199"/>
      <c r="M5529" s="62"/>
      <c r="N5529" s="182"/>
    </row>
    <row r="5530" spans="1:14" ht="15.75" customHeight="1" x14ac:dyDescent="0.3">
      <c r="A5530" s="34">
        <v>5603</v>
      </c>
      <c r="B5530" s="34">
        <v>47</v>
      </c>
      <c r="C5530" s="34" t="s">
        <v>492</v>
      </c>
      <c r="D5530" s="34">
        <v>21</v>
      </c>
      <c r="E5530" s="179">
        <v>43657</v>
      </c>
      <c r="F5530" s="34">
        <v>5258</v>
      </c>
      <c r="G5530" s="34">
        <v>6691</v>
      </c>
      <c r="H5530" s="180">
        <v>6465</v>
      </c>
      <c r="I5530" s="34">
        <v>7</v>
      </c>
      <c r="J5530" s="59">
        <f t="shared" si="1"/>
        <v>18.72410936205468</v>
      </c>
      <c r="K5530" s="198"/>
      <c r="L5530" s="63">
        <f>AVERAGE(J5530:J5531)</f>
        <v>18.700223312033685</v>
      </c>
      <c r="M5530" s="63">
        <f>_xlfn.STDEV.S(J5530,J5531)</f>
        <v>3.3779975891210103E-2</v>
      </c>
      <c r="N5530" s="182"/>
    </row>
    <row r="5531" spans="1:14" ht="15.75" customHeight="1" x14ac:dyDescent="0.3">
      <c r="A5531" s="34">
        <v>5604</v>
      </c>
      <c r="B5531" s="34">
        <v>48</v>
      </c>
      <c r="C5531" s="34" t="s">
        <v>492</v>
      </c>
      <c r="D5531" s="34">
        <v>21</v>
      </c>
      <c r="E5531" s="179">
        <v>43657</v>
      </c>
      <c r="F5531" s="34">
        <v>5245</v>
      </c>
      <c r="G5531" s="34">
        <v>6554</v>
      </c>
      <c r="H5531" s="180">
        <v>6348</v>
      </c>
      <c r="I5531" s="34"/>
      <c r="J5531" s="59">
        <f t="shared" si="1"/>
        <v>18.676337262012694</v>
      </c>
      <c r="K5531" s="198"/>
      <c r="L5531" s="199"/>
      <c r="M5531" s="62"/>
      <c r="N5531" s="182"/>
    </row>
    <row r="5532" spans="1:14" ht="15.75" customHeight="1" x14ac:dyDescent="0.3">
      <c r="A5532" s="34">
        <v>5605</v>
      </c>
      <c r="B5532" s="34">
        <v>49</v>
      </c>
      <c r="C5532" s="34" t="s">
        <v>500</v>
      </c>
      <c r="D5532" s="34">
        <v>21</v>
      </c>
      <c r="E5532" s="179">
        <v>43657</v>
      </c>
      <c r="F5532" s="34">
        <v>5203</v>
      </c>
      <c r="G5532" s="34">
        <v>8475</v>
      </c>
      <c r="H5532" s="180">
        <v>7916</v>
      </c>
      <c r="I5532" s="34">
        <v>10</v>
      </c>
      <c r="J5532" s="59">
        <f t="shared" si="1"/>
        <v>20.604496866936969</v>
      </c>
      <c r="K5532" s="198"/>
      <c r="L5532" s="63">
        <f>AVERAGE(J5532:J5533)</f>
        <v>20.645815684930472</v>
      </c>
      <c r="M5532" s="63">
        <f>_xlfn.STDEV.S(J5532,J5533)</f>
        <v>5.8433632787636962E-2</v>
      </c>
      <c r="N5532" s="182"/>
    </row>
    <row r="5533" spans="1:14" ht="15.75" customHeight="1" x14ac:dyDescent="0.3">
      <c r="A5533" s="34">
        <v>5606</v>
      </c>
      <c r="B5533" s="34">
        <v>50</v>
      </c>
      <c r="C5533" s="34" t="s">
        <v>500</v>
      </c>
      <c r="D5533" s="34">
        <v>21</v>
      </c>
      <c r="E5533" s="179">
        <v>43657</v>
      </c>
      <c r="F5533" s="34">
        <v>5251</v>
      </c>
      <c r="G5533" s="34">
        <v>8553</v>
      </c>
      <c r="H5533" s="180">
        <v>7987</v>
      </c>
      <c r="I5533" s="34"/>
      <c r="J5533" s="59">
        <f t="shared" si="1"/>
        <v>20.687134502923975</v>
      </c>
      <c r="K5533" s="198"/>
      <c r="L5533" s="199"/>
      <c r="M5533" s="62"/>
      <c r="N5533" s="182"/>
    </row>
    <row r="5534" spans="1:14" ht="15.75" customHeight="1" x14ac:dyDescent="0.3">
      <c r="A5534" s="34">
        <v>5607</v>
      </c>
      <c r="B5534" s="34">
        <v>51</v>
      </c>
      <c r="C5534" s="34" t="s">
        <v>501</v>
      </c>
      <c r="D5534" s="34">
        <v>21</v>
      </c>
      <c r="E5534" s="179">
        <v>43657</v>
      </c>
      <c r="F5534" s="34">
        <v>5234</v>
      </c>
      <c r="G5534" s="34">
        <v>7311</v>
      </c>
      <c r="H5534" s="180">
        <v>6941</v>
      </c>
      <c r="I5534" s="34">
        <v>6</v>
      </c>
      <c r="J5534" s="59">
        <f t="shared" si="1"/>
        <v>21.675454012888107</v>
      </c>
      <c r="K5534" s="198"/>
      <c r="L5534" s="63">
        <f>AVERAGE(J5534:J5535)</f>
        <v>21.625719501753622</v>
      </c>
      <c r="M5534" s="63">
        <f>_xlfn.STDEV.S(J5534,J5535)</f>
        <v>7.033522016438426E-2</v>
      </c>
      <c r="N5534" s="182"/>
    </row>
    <row r="5535" spans="1:14" ht="15.75" customHeight="1" x14ac:dyDescent="0.3">
      <c r="A5535" s="34">
        <v>5608</v>
      </c>
      <c r="B5535" s="34">
        <v>52</v>
      </c>
      <c r="C5535" s="34" t="s">
        <v>501</v>
      </c>
      <c r="D5535" s="34">
        <v>21</v>
      </c>
      <c r="E5535" s="179">
        <v>43657</v>
      </c>
      <c r="F5535" s="34">
        <v>5234</v>
      </c>
      <c r="G5535" s="34">
        <v>7178</v>
      </c>
      <c r="H5535" s="180">
        <v>6833</v>
      </c>
      <c r="I5535" s="34"/>
      <c r="J5535" s="59">
        <f t="shared" si="1"/>
        <v>21.575984990619137</v>
      </c>
      <c r="K5535" s="198"/>
      <c r="L5535" s="199"/>
      <c r="M5535" s="62"/>
      <c r="N5535" s="182"/>
    </row>
    <row r="5536" spans="1:14" ht="15.75" customHeight="1" x14ac:dyDescent="0.3">
      <c r="A5536" s="34">
        <v>5609</v>
      </c>
      <c r="B5536" s="34">
        <v>53</v>
      </c>
      <c r="C5536" s="34" t="s">
        <v>503</v>
      </c>
      <c r="D5536" s="34">
        <v>21</v>
      </c>
      <c r="E5536" s="179">
        <v>43657</v>
      </c>
      <c r="F5536" s="34">
        <v>5232</v>
      </c>
      <c r="G5536" s="34">
        <v>7359</v>
      </c>
      <c r="H5536" s="180">
        <v>6997</v>
      </c>
      <c r="I5536" s="34">
        <v>9</v>
      </c>
      <c r="J5536" s="59">
        <f t="shared" si="1"/>
        <v>20.509915014164307</v>
      </c>
      <c r="K5536" s="198"/>
      <c r="L5536" s="63">
        <f>AVERAGE(J5536:J5537)</f>
        <v>20.535331338857851</v>
      </c>
      <c r="M5536" s="63">
        <f>_xlfn.STDEV.S(J5536,J5537)</f>
        <v>3.59441110872918E-2</v>
      </c>
      <c r="N5536" s="182"/>
    </row>
    <row r="5537" spans="1:14" ht="15.75" customHeight="1" x14ac:dyDescent="0.3">
      <c r="A5537" s="34">
        <v>5610</v>
      </c>
      <c r="B5537" s="34">
        <v>54</v>
      </c>
      <c r="C5537" s="34" t="s">
        <v>503</v>
      </c>
      <c r="D5537" s="34">
        <v>21</v>
      </c>
      <c r="E5537" s="179">
        <v>43657</v>
      </c>
      <c r="F5537" s="34">
        <v>5271</v>
      </c>
      <c r="G5537" s="34">
        <v>7335</v>
      </c>
      <c r="H5537" s="180">
        <v>6983</v>
      </c>
      <c r="I5537" s="34"/>
      <c r="J5537" s="59">
        <f t="shared" si="1"/>
        <v>20.5607476635514</v>
      </c>
      <c r="K5537" s="198"/>
      <c r="L5537" s="199"/>
      <c r="M5537" s="62"/>
      <c r="N5537" s="182"/>
    </row>
    <row r="5538" spans="1:14" ht="15.75" customHeight="1" x14ac:dyDescent="0.3">
      <c r="A5538" s="34">
        <v>5611</v>
      </c>
      <c r="B5538" s="34">
        <v>55</v>
      </c>
      <c r="C5538" s="34" t="s">
        <v>517</v>
      </c>
      <c r="D5538" s="34">
        <v>21</v>
      </c>
      <c r="E5538" s="179">
        <v>43657</v>
      </c>
      <c r="F5538" s="34">
        <v>5269</v>
      </c>
      <c r="G5538" s="34">
        <v>8788</v>
      </c>
      <c r="H5538" s="180">
        <v>8202</v>
      </c>
      <c r="I5538" s="34">
        <v>11</v>
      </c>
      <c r="J5538" s="59">
        <f t="shared" si="1"/>
        <v>19.979543129901124</v>
      </c>
      <c r="K5538" s="198"/>
      <c r="L5538" s="63">
        <f>AVERAGE(J5538:J5539)</f>
        <v>20.276533819035258</v>
      </c>
      <c r="M5538" s="63">
        <f>_xlfn.STDEV.S(J5538,J5539)</f>
        <v>0.42000826047202139</v>
      </c>
      <c r="N5538" s="182"/>
    </row>
    <row r="5539" spans="1:14" ht="15.75" customHeight="1" x14ac:dyDescent="0.3">
      <c r="A5539" s="34">
        <v>5612</v>
      </c>
      <c r="B5539" s="34">
        <v>56</v>
      </c>
      <c r="C5539" s="34" t="s">
        <v>517</v>
      </c>
      <c r="D5539" s="34">
        <v>21</v>
      </c>
      <c r="E5539" s="179">
        <v>43657</v>
      </c>
      <c r="F5539" s="34">
        <v>5254</v>
      </c>
      <c r="G5539" s="34">
        <v>8870</v>
      </c>
      <c r="H5539" s="180">
        <v>8253</v>
      </c>
      <c r="I5539" s="34"/>
      <c r="J5539" s="59">
        <f t="shared" si="1"/>
        <v>20.573524508169388</v>
      </c>
      <c r="K5539" s="198"/>
      <c r="L5539" s="199"/>
      <c r="M5539" s="62"/>
      <c r="N5539" s="182"/>
    </row>
    <row r="5540" spans="1:14" ht="15.75" customHeight="1" x14ac:dyDescent="0.3">
      <c r="A5540" s="34">
        <v>5613</v>
      </c>
      <c r="B5540" s="34">
        <v>57</v>
      </c>
      <c r="C5540" s="34" t="s">
        <v>518</v>
      </c>
      <c r="D5540" s="34">
        <v>21</v>
      </c>
      <c r="E5540" s="179">
        <v>43657</v>
      </c>
      <c r="F5540" s="34">
        <v>5257</v>
      </c>
      <c r="G5540" s="34">
        <v>7848</v>
      </c>
      <c r="H5540" s="180">
        <v>7421</v>
      </c>
      <c r="I5540" s="34">
        <v>6</v>
      </c>
      <c r="J5540" s="59">
        <f t="shared" si="1"/>
        <v>19.731977818853974</v>
      </c>
      <c r="K5540" s="198"/>
      <c r="L5540" s="63">
        <f>AVERAGE(J5540:J5541)</f>
        <v>19.690234064902427</v>
      </c>
      <c r="M5540" s="63">
        <f>_xlfn.STDEV.S(J5540,J5541)</f>
        <v>5.903458298264553E-2</v>
      </c>
      <c r="N5540" s="182"/>
    </row>
    <row r="5541" spans="1:14" ht="15.75" customHeight="1" x14ac:dyDescent="0.3">
      <c r="A5541" s="34">
        <v>5614</v>
      </c>
      <c r="B5541" s="34">
        <v>58</v>
      </c>
      <c r="C5541" s="34" t="s">
        <v>518</v>
      </c>
      <c r="D5541" s="34">
        <v>21</v>
      </c>
      <c r="E5541" s="179">
        <v>43657</v>
      </c>
      <c r="F5541" s="34">
        <v>5320</v>
      </c>
      <c r="G5541" s="34">
        <v>7975</v>
      </c>
      <c r="H5541" s="180">
        <v>7539</v>
      </c>
      <c r="I5541" s="34"/>
      <c r="J5541" s="59">
        <f t="shared" si="1"/>
        <v>19.648490310950876</v>
      </c>
      <c r="K5541" s="198"/>
      <c r="L5541" s="199"/>
      <c r="M5541" s="62"/>
      <c r="N5541" s="182"/>
    </row>
    <row r="5542" spans="1:14" ht="15.75" customHeight="1" x14ac:dyDescent="0.3">
      <c r="A5542" s="34">
        <v>5615</v>
      </c>
      <c r="B5542" s="34">
        <v>59</v>
      </c>
      <c r="C5542" s="34" t="s">
        <v>519</v>
      </c>
      <c r="D5542" s="34">
        <v>21</v>
      </c>
      <c r="E5542" s="179">
        <v>43657</v>
      </c>
      <c r="F5542" s="34">
        <v>5278</v>
      </c>
      <c r="G5542" s="34">
        <v>8489</v>
      </c>
      <c r="H5542" s="180">
        <v>7932</v>
      </c>
      <c r="I5542" s="34">
        <v>7</v>
      </c>
      <c r="J5542" s="59">
        <f t="shared" si="1"/>
        <v>20.987189148455162</v>
      </c>
      <c r="K5542" s="198"/>
      <c r="L5542" s="63">
        <f>AVERAGE(J5542:J5543)</f>
        <v>20.886332625357632</v>
      </c>
      <c r="M5542" s="63">
        <f>_xlfn.STDEV.S(J5542,J5543)</f>
        <v>0.14263266281832479</v>
      </c>
      <c r="N5542" s="182"/>
    </row>
    <row r="5543" spans="1:14" ht="15.75" customHeight="1" x14ac:dyDescent="0.3">
      <c r="A5543" s="34">
        <v>5616</v>
      </c>
      <c r="B5543" s="34">
        <v>60</v>
      </c>
      <c r="C5543" s="34" t="s">
        <v>519</v>
      </c>
      <c r="D5543" s="34">
        <v>21</v>
      </c>
      <c r="E5543" s="179">
        <v>43657</v>
      </c>
      <c r="F5543" s="34">
        <v>5220</v>
      </c>
      <c r="G5543" s="34">
        <v>8480</v>
      </c>
      <c r="H5543" s="180">
        <v>7919</v>
      </c>
      <c r="I5543" s="34"/>
      <c r="J5543" s="59">
        <f t="shared" si="1"/>
        <v>20.785476102260098</v>
      </c>
      <c r="K5543" s="198"/>
      <c r="L5543" s="199"/>
      <c r="M5543" s="62"/>
      <c r="N5543" s="182"/>
    </row>
    <row r="5544" spans="1:14" ht="15.75" customHeight="1" x14ac:dyDescent="0.3">
      <c r="A5544" s="34">
        <v>5617</v>
      </c>
      <c r="B5544" s="34">
        <v>61</v>
      </c>
      <c r="C5544" s="34" t="s">
        <v>522</v>
      </c>
      <c r="D5544" s="34">
        <v>21</v>
      </c>
      <c r="E5544" s="179">
        <v>43657</v>
      </c>
      <c r="F5544" s="34">
        <v>5212</v>
      </c>
      <c r="G5544" s="34">
        <v>8464</v>
      </c>
      <c r="H5544" s="180">
        <v>7942</v>
      </c>
      <c r="I5544" s="34">
        <v>6</v>
      </c>
      <c r="J5544" s="59">
        <f t="shared" si="1"/>
        <v>19.12087912087912</v>
      </c>
      <c r="K5544" s="198"/>
      <c r="L5544" s="63">
        <f>AVERAGE(J5544:J5545)</f>
        <v>19.183349556882106</v>
      </c>
      <c r="M5544" s="63">
        <f>_xlfn.STDEV.S(J5544,J5545)</f>
        <v>8.8346537842783235E-2</v>
      </c>
      <c r="N5544" s="182"/>
    </row>
    <row r="5545" spans="1:14" ht="15.75" customHeight="1" x14ac:dyDescent="0.3">
      <c r="A5545" s="34">
        <v>5618</v>
      </c>
      <c r="B5545" s="34">
        <v>62</v>
      </c>
      <c r="C5545" s="34" t="s">
        <v>522</v>
      </c>
      <c r="D5545" s="34">
        <v>21</v>
      </c>
      <c r="E5545" s="179">
        <v>43657</v>
      </c>
      <c r="F5545" s="34">
        <v>5209</v>
      </c>
      <c r="G5545" s="34">
        <v>8561</v>
      </c>
      <c r="H5545" s="180">
        <v>8020</v>
      </c>
      <c r="I5545" s="34"/>
      <c r="J5545" s="59">
        <f t="shared" si="1"/>
        <v>19.245819992885092</v>
      </c>
      <c r="K5545" s="198"/>
      <c r="L5545" s="199"/>
      <c r="M5545" s="62"/>
      <c r="N5545" s="182"/>
    </row>
    <row r="5546" spans="1:14" ht="15.75" customHeight="1" x14ac:dyDescent="0.3">
      <c r="A5546" s="34">
        <v>5619</v>
      </c>
      <c r="B5546" s="34">
        <v>63</v>
      </c>
      <c r="C5546" s="34" t="s">
        <v>527</v>
      </c>
      <c r="D5546" s="34">
        <v>21</v>
      </c>
      <c r="E5546" s="179">
        <v>43657</v>
      </c>
      <c r="F5546" s="34">
        <v>5214</v>
      </c>
      <c r="G5546" s="34">
        <v>7974</v>
      </c>
      <c r="H5546" s="180">
        <v>7521</v>
      </c>
      <c r="I5546" s="34">
        <v>7</v>
      </c>
      <c r="J5546" s="59">
        <f t="shared" si="1"/>
        <v>19.635890767230169</v>
      </c>
      <c r="K5546" s="198"/>
      <c r="L5546" s="63">
        <f>AVERAGE(J5546:J5547)</f>
        <v>19.701666313847642</v>
      </c>
      <c r="M5546" s="63">
        <f>_xlfn.STDEV.S(J5546,J5547)</f>
        <v>9.3020670098934666E-2</v>
      </c>
      <c r="N5546" s="182"/>
    </row>
    <row r="5547" spans="1:14" ht="15.75" customHeight="1" x14ac:dyDescent="0.3">
      <c r="A5547" s="34">
        <v>5620</v>
      </c>
      <c r="B5547" s="34">
        <v>64</v>
      </c>
      <c r="C5547" s="34" t="s">
        <v>527</v>
      </c>
      <c r="D5547" s="34">
        <v>21</v>
      </c>
      <c r="E5547" s="179">
        <v>43657</v>
      </c>
      <c r="F5547" s="34">
        <v>5232</v>
      </c>
      <c r="G5547" s="34">
        <v>7910</v>
      </c>
      <c r="H5547" s="180">
        <v>7468</v>
      </c>
      <c r="I5547" s="34"/>
      <c r="J5547" s="59">
        <f t="shared" si="1"/>
        <v>19.767441860465116</v>
      </c>
      <c r="K5547" s="198"/>
      <c r="L5547" s="199"/>
      <c r="M5547" s="62"/>
      <c r="N5547" s="182"/>
    </row>
    <row r="5548" spans="1:14" ht="15.75" customHeight="1" x14ac:dyDescent="0.3">
      <c r="A5548" s="34">
        <v>5621</v>
      </c>
      <c r="B5548" s="34">
        <v>65</v>
      </c>
      <c r="C5548" s="34" t="s">
        <v>530</v>
      </c>
      <c r="D5548" s="34">
        <v>21</v>
      </c>
      <c r="E5548" s="179">
        <v>43657</v>
      </c>
      <c r="F5548" s="34">
        <v>5215</v>
      </c>
      <c r="G5548" s="34">
        <v>7836</v>
      </c>
      <c r="H5548" s="180">
        <v>7332</v>
      </c>
      <c r="I5548" s="34">
        <v>7</v>
      </c>
      <c r="J5548" s="59">
        <f t="shared" si="1"/>
        <v>23.807274444969295</v>
      </c>
      <c r="K5548" s="198"/>
      <c r="L5548" s="63">
        <f>AVERAGE(J5548:J5549)</f>
        <v>24.003992462271505</v>
      </c>
      <c r="M5548" s="63">
        <f>_xlfn.STDEV.S(J5548,J5549)</f>
        <v>0.27820128803192812</v>
      </c>
      <c r="N5548" s="182"/>
    </row>
    <row r="5549" spans="1:14" ht="15.75" customHeight="1" x14ac:dyDescent="0.3">
      <c r="A5549" s="34">
        <v>5622</v>
      </c>
      <c r="B5549" s="34">
        <v>66</v>
      </c>
      <c r="C5549" s="34" t="s">
        <v>530</v>
      </c>
      <c r="D5549" s="34">
        <v>21</v>
      </c>
      <c r="E5549" s="179">
        <v>43657</v>
      </c>
      <c r="F5549" s="34">
        <v>5279</v>
      </c>
      <c r="G5549" s="34">
        <v>8076</v>
      </c>
      <c r="H5549" s="180">
        <v>7531</v>
      </c>
      <c r="I5549" s="34"/>
      <c r="J5549" s="59">
        <f t="shared" si="1"/>
        <v>24.200710479573711</v>
      </c>
      <c r="K5549" s="198"/>
      <c r="L5549" s="199"/>
      <c r="M5549" s="62"/>
      <c r="N5549" s="182"/>
    </row>
    <row r="5550" spans="1:14" ht="15.75" customHeight="1" x14ac:dyDescent="0.3">
      <c r="A5550" s="34">
        <v>5623</v>
      </c>
      <c r="B5550" s="34">
        <v>67</v>
      </c>
      <c r="C5550" s="34" t="s">
        <v>531</v>
      </c>
      <c r="D5550" s="34">
        <v>21</v>
      </c>
      <c r="E5550" s="179">
        <v>43657</v>
      </c>
      <c r="F5550" s="34">
        <v>5217</v>
      </c>
      <c r="G5550" s="34">
        <v>7857</v>
      </c>
      <c r="H5550" s="180">
        <v>7403</v>
      </c>
      <c r="I5550" s="34">
        <v>9</v>
      </c>
      <c r="J5550" s="59">
        <f t="shared" si="1"/>
        <v>20.768526989935957</v>
      </c>
      <c r="K5550" s="198"/>
      <c r="L5550" s="63">
        <f>AVERAGE(J5550:J5551)</f>
        <v>21.000547795462808</v>
      </c>
      <c r="M5550" s="63">
        <f>_xlfn.STDEV.S(J5550,J5551)</f>
        <v>0.32812696992880042</v>
      </c>
      <c r="N5550" s="182"/>
    </row>
    <row r="5551" spans="1:14" ht="15.75" customHeight="1" x14ac:dyDescent="0.3">
      <c r="A5551" s="34">
        <v>5624</v>
      </c>
      <c r="B5551" s="34">
        <v>68</v>
      </c>
      <c r="C5551" s="34" t="s">
        <v>531</v>
      </c>
      <c r="D5551" s="34">
        <v>21</v>
      </c>
      <c r="E5551" s="179">
        <v>43657</v>
      </c>
      <c r="F5551" s="34">
        <v>5288</v>
      </c>
      <c r="G5551" s="34">
        <v>7983</v>
      </c>
      <c r="H5551" s="180">
        <v>7511</v>
      </c>
      <c r="I5551" s="34"/>
      <c r="J5551" s="59">
        <f t="shared" si="1"/>
        <v>21.232568600989655</v>
      </c>
      <c r="K5551" s="198"/>
      <c r="L5551" s="199"/>
      <c r="M5551" s="62"/>
      <c r="N5551" s="182"/>
    </row>
    <row r="5552" spans="1:14" ht="15.75" customHeight="1" x14ac:dyDescent="0.3">
      <c r="A5552" s="34">
        <v>5625</v>
      </c>
      <c r="B5552" s="34">
        <v>69</v>
      </c>
      <c r="C5552" s="34" t="s">
        <v>533</v>
      </c>
      <c r="D5552" s="34">
        <v>21</v>
      </c>
      <c r="E5552" s="179">
        <v>43657</v>
      </c>
      <c r="F5552" s="34">
        <v>5248</v>
      </c>
      <c r="G5552" s="34">
        <v>8092</v>
      </c>
      <c r="H5552" s="180">
        <v>7596</v>
      </c>
      <c r="I5552" s="34">
        <v>8</v>
      </c>
      <c r="J5552" s="59">
        <f t="shared" si="1"/>
        <v>21.124361158432709</v>
      </c>
      <c r="K5552" s="198"/>
      <c r="L5552" s="63">
        <f>AVERAGE(J5552:J5553)</f>
        <v>20.976259254164596</v>
      </c>
      <c r="M5552" s="63">
        <f>_xlfn.STDEV.S(J5552,J5553)</f>
        <v>0.20944772162924763</v>
      </c>
      <c r="N5552" s="182"/>
    </row>
    <row r="5553" spans="1:14" ht="15.75" customHeight="1" x14ac:dyDescent="0.3">
      <c r="A5553" s="34">
        <v>5626</v>
      </c>
      <c r="B5553" s="34">
        <v>70</v>
      </c>
      <c r="C5553" s="34" t="s">
        <v>533</v>
      </c>
      <c r="D5553" s="34">
        <v>21</v>
      </c>
      <c r="E5553" s="179">
        <v>43657</v>
      </c>
      <c r="F5553" s="34">
        <v>5266</v>
      </c>
      <c r="G5553" s="34">
        <v>8184</v>
      </c>
      <c r="H5553" s="180">
        <v>7681</v>
      </c>
      <c r="I5553" s="34"/>
      <c r="J5553" s="59">
        <f t="shared" si="1"/>
        <v>20.828157349896482</v>
      </c>
      <c r="K5553" s="198"/>
      <c r="L5553" s="199"/>
      <c r="M5553" s="62"/>
      <c r="N5553" s="182"/>
    </row>
    <row r="5554" spans="1:14" ht="15.75" customHeight="1" x14ac:dyDescent="0.3">
      <c r="A5554" s="34">
        <v>5627</v>
      </c>
      <c r="B5554" s="34">
        <v>71</v>
      </c>
      <c r="C5554" s="34" t="s">
        <v>537</v>
      </c>
      <c r="D5554" s="34">
        <v>21</v>
      </c>
      <c r="E5554" s="179">
        <v>43657</v>
      </c>
      <c r="F5554" s="34">
        <v>5256</v>
      </c>
      <c r="G5554" s="34">
        <v>8151</v>
      </c>
      <c r="H5554" s="180">
        <v>7694</v>
      </c>
      <c r="I5554" s="34">
        <v>7</v>
      </c>
      <c r="J5554" s="59">
        <f t="shared" si="1"/>
        <v>18.74487284659557</v>
      </c>
      <c r="K5554" s="198"/>
      <c r="L5554" s="63">
        <f>AVERAGE(J5554:J5555)</f>
        <v>18.933765213757752</v>
      </c>
      <c r="M5554" s="63">
        <f>_xlfn.STDEV.S(J5554,J5555)</f>
        <v>0.26713414746951675</v>
      </c>
      <c r="N5554" s="182"/>
    </row>
    <row r="5555" spans="1:14" ht="15.75" customHeight="1" x14ac:dyDescent="0.3">
      <c r="A5555" s="34">
        <v>5628</v>
      </c>
      <c r="B5555" s="34">
        <v>72</v>
      </c>
      <c r="C5555" s="34" t="s">
        <v>537</v>
      </c>
      <c r="D5555" s="34">
        <v>21</v>
      </c>
      <c r="E5555" s="179">
        <v>43657</v>
      </c>
      <c r="F5555" s="34">
        <v>5223</v>
      </c>
      <c r="G5555" s="34">
        <v>8020</v>
      </c>
      <c r="H5555" s="180">
        <v>7571</v>
      </c>
      <c r="I5555" s="34"/>
      <c r="J5555" s="59">
        <f t="shared" si="1"/>
        <v>19.122657580919935</v>
      </c>
      <c r="K5555" s="198"/>
      <c r="L5555" s="199"/>
      <c r="M5555" s="62"/>
      <c r="N5555" s="182"/>
    </row>
    <row r="5556" spans="1:14" ht="15.75" customHeight="1" x14ac:dyDescent="0.3">
      <c r="A5556" s="34">
        <v>5629</v>
      </c>
      <c r="B5556" s="34">
        <v>73</v>
      </c>
      <c r="C5556" s="34" t="s">
        <v>539</v>
      </c>
      <c r="D5556" s="34">
        <v>21</v>
      </c>
      <c r="E5556" s="179">
        <v>43657</v>
      </c>
      <c r="F5556" s="34">
        <v>5203</v>
      </c>
      <c r="G5556" s="34">
        <v>7155</v>
      </c>
      <c r="H5556" s="180">
        <v>6817</v>
      </c>
      <c r="I5556" s="34">
        <v>6</v>
      </c>
      <c r="J5556" s="59">
        <f t="shared" si="1"/>
        <v>20.941759603469638</v>
      </c>
      <c r="K5556" s="198"/>
      <c r="L5556" s="63">
        <f>AVERAGE(J5556:J5557)</f>
        <v>21.124115454970472</v>
      </c>
      <c r="M5556" s="63">
        <f>_xlfn.STDEV.S(J5556,J5557)</f>
        <v>0.25789011837057307</v>
      </c>
      <c r="N5556" s="182"/>
    </row>
    <row r="5557" spans="1:14" ht="15.75" customHeight="1" x14ac:dyDescent="0.3">
      <c r="A5557" s="34">
        <v>5630</v>
      </c>
      <c r="B5557" s="34">
        <v>74</v>
      </c>
      <c r="C5557" s="34" t="s">
        <v>539</v>
      </c>
      <c r="D5557" s="34">
        <v>21</v>
      </c>
      <c r="E5557" s="179">
        <v>43657</v>
      </c>
      <c r="F5557" s="34">
        <v>5309</v>
      </c>
      <c r="G5557" s="34">
        <v>7296</v>
      </c>
      <c r="H5557" s="180">
        <v>6947</v>
      </c>
      <c r="I5557" s="34"/>
      <c r="J5557" s="59">
        <f t="shared" si="1"/>
        <v>21.306471306471305</v>
      </c>
      <c r="K5557" s="198"/>
      <c r="L5557" s="199"/>
      <c r="M5557" s="62"/>
      <c r="N5557" s="182"/>
    </row>
    <row r="5558" spans="1:14" ht="15.75" customHeight="1" x14ac:dyDescent="0.3">
      <c r="A5558" s="34">
        <v>5631</v>
      </c>
      <c r="B5558" s="34">
        <v>75</v>
      </c>
      <c r="C5558" s="34" t="s">
        <v>543</v>
      </c>
      <c r="D5558" s="34">
        <v>21</v>
      </c>
      <c r="E5558" s="179">
        <v>43657</v>
      </c>
      <c r="F5558" s="34">
        <v>5226</v>
      </c>
      <c r="G5558" s="34">
        <v>8042</v>
      </c>
      <c r="H5558" s="180">
        <v>7560</v>
      </c>
      <c r="I5558" s="34">
        <v>8</v>
      </c>
      <c r="J5558" s="59">
        <f t="shared" si="1"/>
        <v>20.651242502142246</v>
      </c>
      <c r="K5558" s="198"/>
      <c r="L5558" s="63">
        <f>AVERAGE(J5558:J5559)</f>
        <v>20.673373583556277</v>
      </c>
      <c r="M5558" s="63">
        <f>_xlfn.STDEV.S(J5558,J5559)</f>
        <v>3.1298075485708246E-2</v>
      </c>
      <c r="N5558" s="182"/>
    </row>
    <row r="5559" spans="1:14" ht="15.75" customHeight="1" x14ac:dyDescent="0.3">
      <c r="A5559" s="34">
        <v>5632</v>
      </c>
      <c r="B5559" s="34">
        <v>76</v>
      </c>
      <c r="C5559" s="34" t="s">
        <v>543</v>
      </c>
      <c r="D5559" s="34">
        <v>21</v>
      </c>
      <c r="E5559" s="179">
        <v>43657</v>
      </c>
      <c r="F5559" s="34">
        <v>5239</v>
      </c>
      <c r="G5559" s="34">
        <v>8085</v>
      </c>
      <c r="H5559" s="180">
        <v>7597</v>
      </c>
      <c r="I5559" s="34"/>
      <c r="J5559" s="59">
        <f t="shared" si="1"/>
        <v>20.695504664970311</v>
      </c>
      <c r="K5559" s="198"/>
      <c r="L5559" s="199"/>
      <c r="M5559" s="62"/>
      <c r="N5559" s="182"/>
    </row>
    <row r="5560" spans="1:14" ht="15.75" customHeight="1" x14ac:dyDescent="0.3">
      <c r="A5560" s="34">
        <v>5633</v>
      </c>
      <c r="B5560" s="34">
        <v>77</v>
      </c>
      <c r="C5560" s="34" t="s">
        <v>547</v>
      </c>
      <c r="D5560" s="34">
        <v>21</v>
      </c>
      <c r="E5560" s="179">
        <v>43657</v>
      </c>
      <c r="F5560" s="34">
        <v>5212</v>
      </c>
      <c r="G5560" s="34">
        <v>6750</v>
      </c>
      <c r="H5560" s="180">
        <v>6463</v>
      </c>
      <c r="I5560" s="34">
        <v>8</v>
      </c>
      <c r="J5560" s="59">
        <f t="shared" si="1"/>
        <v>22.941646682653875</v>
      </c>
      <c r="K5560" s="198"/>
      <c r="L5560" s="63">
        <f>AVERAGE(J5560:J5561)</f>
        <v>22.790041582369284</v>
      </c>
      <c r="M5560" s="63">
        <f>_xlfn.STDEV.S(J5560,J5561)</f>
        <v>0.21440198894740467</v>
      </c>
      <c r="N5560" s="182"/>
    </row>
    <row r="5561" spans="1:14" ht="15.75" customHeight="1" x14ac:dyDescent="0.3">
      <c r="A5561" s="34">
        <v>5634</v>
      </c>
      <c r="B5561" s="34">
        <v>78</v>
      </c>
      <c r="C5561" s="34" t="s">
        <v>547</v>
      </c>
      <c r="D5561" s="34">
        <v>21</v>
      </c>
      <c r="E5561" s="179">
        <v>43657</v>
      </c>
      <c r="F5561" s="34">
        <v>5245</v>
      </c>
      <c r="G5561" s="34">
        <v>6751</v>
      </c>
      <c r="H5561" s="180">
        <v>6473</v>
      </c>
      <c r="I5561" s="34"/>
      <c r="J5561" s="59">
        <f t="shared" si="1"/>
        <v>22.638436482084689</v>
      </c>
      <c r="K5561" s="198"/>
      <c r="L5561" s="199"/>
      <c r="M5561" s="62"/>
      <c r="N5561" s="182"/>
    </row>
    <row r="5562" spans="1:14" ht="15.75" customHeight="1" x14ac:dyDescent="0.3">
      <c r="A5562" s="34">
        <v>5635</v>
      </c>
      <c r="B5562" s="34">
        <v>79</v>
      </c>
      <c r="C5562" s="34" t="s">
        <v>548</v>
      </c>
      <c r="D5562" s="34">
        <v>21</v>
      </c>
      <c r="E5562" s="179">
        <v>43657</v>
      </c>
      <c r="F5562" s="34">
        <v>5242</v>
      </c>
      <c r="G5562" s="34">
        <v>8307</v>
      </c>
      <c r="H5562" s="180">
        <v>7771</v>
      </c>
      <c r="I5562" s="34">
        <v>6</v>
      </c>
      <c r="J5562" s="59">
        <f t="shared" si="1"/>
        <v>21.194147884539344</v>
      </c>
      <c r="K5562" s="198"/>
      <c r="L5562" s="63">
        <f>AVERAGE(J5562:J5563)</f>
        <v>21.196054401063215</v>
      </c>
      <c r="M5562" s="63">
        <f>_xlfn.STDEV.S(J5562,J5563)</f>
        <v>2.6962215249464222E-3</v>
      </c>
      <c r="N5562" s="182"/>
    </row>
    <row r="5563" spans="1:14" ht="15.75" customHeight="1" x14ac:dyDescent="0.3">
      <c r="A5563" s="34">
        <v>5636</v>
      </c>
      <c r="B5563" s="34">
        <v>80</v>
      </c>
      <c r="C5563" s="34" t="s">
        <v>548</v>
      </c>
      <c r="D5563" s="34">
        <v>21</v>
      </c>
      <c r="E5563" s="179">
        <v>43657</v>
      </c>
      <c r="F5563" s="34">
        <v>5245</v>
      </c>
      <c r="G5563" s="34">
        <v>8098</v>
      </c>
      <c r="H5563" s="180">
        <v>7599</v>
      </c>
      <c r="I5563" s="34"/>
      <c r="J5563" s="59">
        <f t="shared" si="1"/>
        <v>21.197960917587086</v>
      </c>
      <c r="K5563" s="198"/>
      <c r="L5563" s="199"/>
      <c r="M5563" s="62"/>
      <c r="N5563" s="182"/>
    </row>
    <row r="5564" spans="1:14" ht="15.75" customHeight="1" x14ac:dyDescent="0.3">
      <c r="A5564" s="34">
        <v>5637</v>
      </c>
      <c r="B5564" s="34">
        <v>81</v>
      </c>
      <c r="C5564" s="34" t="s">
        <v>550</v>
      </c>
      <c r="D5564" s="34">
        <v>21</v>
      </c>
      <c r="E5564" s="179">
        <v>43657</v>
      </c>
      <c r="F5564" s="34">
        <v>5180</v>
      </c>
      <c r="G5564" s="34">
        <v>8557</v>
      </c>
      <c r="H5564" s="180">
        <v>7971</v>
      </c>
      <c r="I5564" s="34">
        <v>7</v>
      </c>
      <c r="J5564" s="59">
        <f t="shared" si="1"/>
        <v>20.996058760300969</v>
      </c>
      <c r="K5564" s="198"/>
      <c r="L5564" s="63">
        <f>AVERAGE(J5564:J5565)</f>
        <v>28.240619717137896</v>
      </c>
      <c r="M5564" s="63">
        <f>_xlfn.STDEV.S(J5564,J5565)</f>
        <v>10.245356358597389</v>
      </c>
      <c r="N5564" s="182"/>
    </row>
    <row r="5565" spans="1:14" ht="15.75" customHeight="1" x14ac:dyDescent="0.3">
      <c r="A5565" s="34">
        <v>5638</v>
      </c>
      <c r="B5565" s="34">
        <v>82</v>
      </c>
      <c r="C5565" s="34" t="s">
        <v>550</v>
      </c>
      <c r="D5565" s="34">
        <v>21</v>
      </c>
      <c r="E5565" s="179">
        <v>43657</v>
      </c>
      <c r="F5565" s="34">
        <v>5194</v>
      </c>
      <c r="G5565" s="34">
        <v>8531</v>
      </c>
      <c r="H5565" s="180">
        <v>7657</v>
      </c>
      <c r="I5565" s="34"/>
      <c r="J5565" s="59">
        <f t="shared" si="1"/>
        <v>35.485180673974824</v>
      </c>
      <c r="K5565" s="198"/>
      <c r="L5565" s="199"/>
      <c r="M5565" s="62"/>
      <c r="N5565" s="182"/>
    </row>
    <row r="5566" spans="1:14" ht="15.75" customHeight="1" x14ac:dyDescent="0.3">
      <c r="A5566" s="34">
        <v>5639</v>
      </c>
      <c r="B5566" s="34">
        <v>83</v>
      </c>
      <c r="C5566" s="34" t="s">
        <v>551</v>
      </c>
      <c r="D5566" s="34">
        <v>21</v>
      </c>
      <c r="E5566" s="179">
        <v>43657</v>
      </c>
      <c r="F5566" s="34">
        <v>5294</v>
      </c>
      <c r="G5566" s="34">
        <v>7348</v>
      </c>
      <c r="H5566" s="180">
        <v>6998</v>
      </c>
      <c r="I5566" s="34">
        <v>9</v>
      </c>
      <c r="J5566" s="59">
        <f t="shared" si="1"/>
        <v>20.539906103286384</v>
      </c>
      <c r="K5566" s="198"/>
      <c r="L5566" s="63">
        <f>AVERAGE(J5566:J5567)</f>
        <v>20.331098132243525</v>
      </c>
      <c r="M5566" s="63">
        <f>_xlfn.STDEV.S(J5566,J5567)</f>
        <v>0.29529906458041932</v>
      </c>
      <c r="N5566" s="182"/>
    </row>
    <row r="5567" spans="1:14" ht="15.75" customHeight="1" x14ac:dyDescent="0.3">
      <c r="A5567" s="34">
        <v>5640</v>
      </c>
      <c r="B5567" s="34">
        <v>84</v>
      </c>
      <c r="C5567" s="34" t="s">
        <v>551</v>
      </c>
      <c r="D5567" s="34">
        <v>21</v>
      </c>
      <c r="E5567" s="179">
        <v>43657</v>
      </c>
      <c r="F5567" s="34">
        <v>5375</v>
      </c>
      <c r="G5567" s="34">
        <v>7536</v>
      </c>
      <c r="H5567" s="180">
        <v>7174</v>
      </c>
      <c r="I5567" s="34"/>
      <c r="J5567" s="59">
        <f t="shared" si="1"/>
        <v>20.122290161200667</v>
      </c>
      <c r="K5567" s="198"/>
      <c r="L5567" s="199"/>
      <c r="M5567" s="62"/>
      <c r="N5567" s="182"/>
    </row>
    <row r="5568" spans="1:14" ht="15.75" customHeight="1" x14ac:dyDescent="0.3">
      <c r="A5568" s="34">
        <v>5641</v>
      </c>
      <c r="B5568" s="34">
        <v>85</v>
      </c>
      <c r="C5568" s="34" t="s">
        <v>553</v>
      </c>
      <c r="D5568" s="34">
        <v>21</v>
      </c>
      <c r="E5568" s="179">
        <v>43657</v>
      </c>
      <c r="F5568" s="34">
        <v>5253</v>
      </c>
      <c r="G5568" s="34">
        <v>8516</v>
      </c>
      <c r="H5568" s="180">
        <v>7964</v>
      </c>
      <c r="I5568" s="34">
        <v>6</v>
      </c>
      <c r="J5568" s="59">
        <f t="shared" si="1"/>
        <v>20.36149022500922</v>
      </c>
      <c r="K5568" s="198"/>
      <c r="L5568" s="63">
        <f>AVERAGE(J5568:J5569)</f>
        <v>20.815207982007131</v>
      </c>
      <c r="M5568" s="63">
        <f>_xlfn.STDEV.S(J5568,J5569)</f>
        <v>0.64165380543594808</v>
      </c>
      <c r="N5568" s="182"/>
    </row>
    <row r="5569" spans="1:14" ht="15.75" customHeight="1" x14ac:dyDescent="0.3">
      <c r="A5569" s="34">
        <v>5642</v>
      </c>
      <c r="B5569" s="34">
        <v>86</v>
      </c>
      <c r="C5569" s="34" t="s">
        <v>553</v>
      </c>
      <c r="D5569" s="34">
        <v>21</v>
      </c>
      <c r="E5569" s="179">
        <v>43657</v>
      </c>
      <c r="F5569" s="34">
        <v>5281</v>
      </c>
      <c r="G5569" s="34">
        <v>8645</v>
      </c>
      <c r="H5569" s="180">
        <v>8055</v>
      </c>
      <c r="I5569" s="34"/>
      <c r="J5569" s="59">
        <f t="shared" si="1"/>
        <v>21.268925739005045</v>
      </c>
      <c r="K5569" s="198"/>
      <c r="L5569" s="199"/>
      <c r="M5569" s="62"/>
      <c r="N5569" s="182"/>
    </row>
    <row r="5570" spans="1:14" ht="15.75" customHeight="1" x14ac:dyDescent="0.3">
      <c r="A5570" s="34">
        <v>5643</v>
      </c>
      <c r="B5570" s="34">
        <v>87</v>
      </c>
      <c r="C5570" s="34" t="s">
        <v>554</v>
      </c>
      <c r="D5570" s="34">
        <v>21</v>
      </c>
      <c r="E5570" s="179">
        <v>43657</v>
      </c>
      <c r="F5570" s="34">
        <v>5250</v>
      </c>
      <c r="G5570" s="34">
        <v>8082</v>
      </c>
      <c r="H5570" s="180">
        <v>7610</v>
      </c>
      <c r="I5570" s="34">
        <v>9</v>
      </c>
      <c r="J5570" s="59">
        <f t="shared" si="1"/>
        <v>20</v>
      </c>
      <c r="K5570" s="198"/>
      <c r="L5570" s="63">
        <f>AVERAGE(J5570:J5571)</f>
        <v>19.787849566055932</v>
      </c>
      <c r="M5570" s="63">
        <f>_xlfn.STDEV.S(J5570,J5571)</f>
        <v>0.30002602094704034</v>
      </c>
      <c r="N5570" s="182"/>
    </row>
    <row r="5571" spans="1:14" ht="15.75" customHeight="1" x14ac:dyDescent="0.3">
      <c r="A5571" s="34">
        <v>5644</v>
      </c>
      <c r="B5571" s="34">
        <v>88</v>
      </c>
      <c r="C5571" s="34" t="s">
        <v>554</v>
      </c>
      <c r="D5571" s="34">
        <v>21</v>
      </c>
      <c r="E5571" s="179">
        <v>43657</v>
      </c>
      <c r="F5571" s="34">
        <v>5241</v>
      </c>
      <c r="G5571" s="34">
        <v>7721</v>
      </c>
      <c r="H5571" s="180">
        <v>7315</v>
      </c>
      <c r="I5571" s="34"/>
      <c r="J5571" s="59">
        <f t="shared" si="1"/>
        <v>19.575699132111861</v>
      </c>
      <c r="K5571" s="198"/>
      <c r="L5571" s="199"/>
      <c r="M5571" s="62"/>
      <c r="N5571" s="182"/>
    </row>
    <row r="5572" spans="1:14" ht="15.75" customHeight="1" x14ac:dyDescent="0.3">
      <c r="A5572" s="34">
        <v>5645</v>
      </c>
      <c r="B5572" s="34">
        <v>89</v>
      </c>
      <c r="C5572" s="34" t="s">
        <v>556</v>
      </c>
      <c r="D5572" s="34">
        <v>21</v>
      </c>
      <c r="E5572" s="179">
        <v>43657</v>
      </c>
      <c r="F5572" s="34">
        <v>5188</v>
      </c>
      <c r="G5572" s="34">
        <v>7093</v>
      </c>
      <c r="H5572" s="180">
        <v>6785</v>
      </c>
      <c r="I5572" s="34">
        <v>6</v>
      </c>
      <c r="J5572" s="59">
        <f t="shared" si="1"/>
        <v>19.286161552911711</v>
      </c>
      <c r="K5572" s="198"/>
      <c r="L5572" s="63">
        <f>AVERAGE(J5572:J5573)</f>
        <v>19.163847549618794</v>
      </c>
      <c r="M5572" s="63">
        <f>_xlfn.STDEV.S(J5572,J5573)</f>
        <v>0.17297812232498855</v>
      </c>
      <c r="N5572" s="182"/>
    </row>
    <row r="5573" spans="1:14" ht="15.75" customHeight="1" x14ac:dyDescent="0.3">
      <c r="A5573" s="34">
        <v>5646</v>
      </c>
      <c r="B5573" s="34">
        <v>90</v>
      </c>
      <c r="C5573" s="34" t="s">
        <v>556</v>
      </c>
      <c r="D5573" s="34">
        <v>21</v>
      </c>
      <c r="E5573" s="179">
        <v>43657</v>
      </c>
      <c r="F5573" s="34">
        <v>5202</v>
      </c>
      <c r="G5573" s="34">
        <v>7065</v>
      </c>
      <c r="H5573" s="180">
        <v>6767</v>
      </c>
      <c r="I5573" s="34"/>
      <c r="J5573" s="59">
        <f t="shared" si="1"/>
        <v>19.04153354632588</v>
      </c>
      <c r="K5573" s="198"/>
      <c r="L5573" s="199"/>
      <c r="M5573" s="62"/>
      <c r="N5573" s="182"/>
    </row>
    <row r="5574" spans="1:14" ht="15.75" customHeight="1" x14ac:dyDescent="0.3">
      <c r="A5574" s="34">
        <v>5647</v>
      </c>
      <c r="B5574" s="34">
        <v>91</v>
      </c>
      <c r="C5574" s="34" t="s">
        <v>560</v>
      </c>
      <c r="D5574" s="34">
        <v>21</v>
      </c>
      <c r="E5574" s="179">
        <v>43657</v>
      </c>
      <c r="F5574" s="34">
        <v>5252</v>
      </c>
      <c r="G5574" s="34">
        <v>8575</v>
      </c>
      <c r="H5574" s="180">
        <v>7970</v>
      </c>
      <c r="I5574" s="34">
        <v>6</v>
      </c>
      <c r="J5574" s="59">
        <f t="shared" si="1"/>
        <v>22.259013980868286</v>
      </c>
      <c r="K5574" s="198"/>
      <c r="L5574" s="63">
        <f>AVERAGE(J5574:J5575)</f>
        <v>22.456430067357218</v>
      </c>
      <c r="M5574" s="63">
        <f>_xlfn.STDEV.S(J5574,J5575)</f>
        <v>0.27918850694327013</v>
      </c>
      <c r="N5574" s="182"/>
    </row>
    <row r="5575" spans="1:14" ht="15.75" customHeight="1" x14ac:dyDescent="0.3">
      <c r="A5575" s="34">
        <v>5648</v>
      </c>
      <c r="B5575" s="34">
        <v>92</v>
      </c>
      <c r="C5575" s="34" t="s">
        <v>560</v>
      </c>
      <c r="D5575" s="34">
        <v>21</v>
      </c>
      <c r="E5575" s="179">
        <v>43657</v>
      </c>
      <c r="F5575" s="34">
        <v>5241</v>
      </c>
      <c r="G5575" s="34">
        <v>8430</v>
      </c>
      <c r="H5575" s="180">
        <v>7841</v>
      </c>
      <c r="I5575" s="34"/>
      <c r="J5575" s="59">
        <f t="shared" si="1"/>
        <v>22.653846153846153</v>
      </c>
      <c r="K5575" s="198"/>
      <c r="L5575" s="199"/>
      <c r="M5575" s="62"/>
      <c r="N5575" s="182"/>
    </row>
    <row r="5576" spans="1:14" ht="15.75" customHeight="1" x14ac:dyDescent="0.3">
      <c r="A5576" s="34">
        <v>5649</v>
      </c>
      <c r="B5576" s="34">
        <v>93</v>
      </c>
      <c r="C5576" s="34" t="s">
        <v>565</v>
      </c>
      <c r="D5576" s="34">
        <v>21</v>
      </c>
      <c r="E5576" s="179">
        <v>43657</v>
      </c>
      <c r="F5576" s="34">
        <v>5234</v>
      </c>
      <c r="G5576" s="34">
        <v>8319</v>
      </c>
      <c r="H5576" s="180">
        <v>7821</v>
      </c>
      <c r="I5576" s="34">
        <v>5</v>
      </c>
      <c r="J5576" s="59">
        <f t="shared" si="1"/>
        <v>19.250096637031312</v>
      </c>
      <c r="K5576" s="198"/>
      <c r="L5576" s="63">
        <f>AVERAGE(J5576:J5577)</f>
        <v>19.150556702390077</v>
      </c>
      <c r="M5576" s="63">
        <f>_xlfn.STDEV.S(J5576,J5577)</f>
        <v>0.14077072556736681</v>
      </c>
      <c r="N5576" s="182"/>
    </row>
    <row r="5577" spans="1:14" ht="15.75" customHeight="1" x14ac:dyDescent="0.3">
      <c r="A5577" s="34">
        <v>5650</v>
      </c>
      <c r="B5577" s="34">
        <v>94</v>
      </c>
      <c r="C5577" s="34" t="s">
        <v>565</v>
      </c>
      <c r="D5577" s="34">
        <v>21</v>
      </c>
      <c r="E5577" s="179">
        <v>43657</v>
      </c>
      <c r="F5577" s="34">
        <v>5218</v>
      </c>
      <c r="G5577" s="34">
        <v>8555</v>
      </c>
      <c r="H5577" s="180">
        <v>8021</v>
      </c>
      <c r="I5577" s="34"/>
      <c r="J5577" s="59">
        <f t="shared" si="1"/>
        <v>19.051016767748841</v>
      </c>
      <c r="K5577" s="198"/>
      <c r="L5577" s="199"/>
      <c r="M5577" s="62"/>
      <c r="N5577" s="182"/>
    </row>
    <row r="5578" spans="1:14" ht="15.75" customHeight="1" x14ac:dyDescent="0.3">
      <c r="A5578" s="34">
        <v>5651</v>
      </c>
      <c r="B5578" s="34">
        <v>95</v>
      </c>
      <c r="C5578" s="34" t="s">
        <v>566</v>
      </c>
      <c r="D5578" s="34">
        <v>21</v>
      </c>
      <c r="E5578" s="179">
        <v>43657</v>
      </c>
      <c r="F5578" s="34">
        <v>5232</v>
      </c>
      <c r="G5578" s="34">
        <v>7767</v>
      </c>
      <c r="H5578" s="180">
        <v>7343</v>
      </c>
      <c r="I5578" s="34">
        <v>6</v>
      </c>
      <c r="J5578" s="59">
        <f t="shared" si="1"/>
        <v>20.08526764566556</v>
      </c>
      <c r="K5578" s="198"/>
      <c r="L5578" s="63">
        <f>AVERAGE(J5578:J5579)</f>
        <v>19.887067464057864</v>
      </c>
      <c r="M5578" s="63">
        <f>_xlfn.STDEV.S(J5578,J5579)</f>
        <v>0.28029738489441153</v>
      </c>
      <c r="N5578" s="182"/>
    </row>
    <row r="5579" spans="1:14" ht="15.75" customHeight="1" x14ac:dyDescent="0.3">
      <c r="A5579" s="34">
        <v>5652</v>
      </c>
      <c r="B5579" s="34">
        <v>96</v>
      </c>
      <c r="C5579" s="34" t="s">
        <v>566</v>
      </c>
      <c r="D5579" s="34">
        <v>21</v>
      </c>
      <c r="E5579" s="179">
        <v>43657</v>
      </c>
      <c r="F5579" s="34">
        <v>5242</v>
      </c>
      <c r="G5579" s="34">
        <v>7704</v>
      </c>
      <c r="H5579" s="180">
        <v>7299</v>
      </c>
      <c r="I5579" s="34"/>
      <c r="J5579" s="59">
        <f t="shared" si="1"/>
        <v>19.688867282450172</v>
      </c>
      <c r="K5579" s="198"/>
      <c r="L5579" s="199"/>
      <c r="M5579" s="62"/>
      <c r="N5579" s="182"/>
    </row>
    <row r="5580" spans="1:14" ht="15.75" customHeight="1" x14ac:dyDescent="0.3">
      <c r="A5580" s="34">
        <v>5653</v>
      </c>
      <c r="B5580" s="34">
        <v>97</v>
      </c>
      <c r="C5580" s="34" t="s">
        <v>570</v>
      </c>
      <c r="D5580" s="34">
        <v>21</v>
      </c>
      <c r="E5580" s="179">
        <v>43657</v>
      </c>
      <c r="F5580" s="34">
        <v>5287</v>
      </c>
      <c r="G5580" s="34">
        <v>7632</v>
      </c>
      <c r="H5580" s="180">
        <v>7242</v>
      </c>
      <c r="I5580" s="34">
        <v>7</v>
      </c>
      <c r="J5580" s="59">
        <f t="shared" si="1"/>
        <v>19.948849104859335</v>
      </c>
      <c r="K5580" s="198"/>
      <c r="L5580" s="63">
        <f>AVERAGE(J5580:J5581)</f>
        <v>20.230204188435572</v>
      </c>
      <c r="M5580" s="63">
        <f>_xlfn.STDEV.S(J5580,J5581)</f>
        <v>0.39789617503612756</v>
      </c>
      <c r="N5580" s="182"/>
    </row>
    <row r="5581" spans="1:14" ht="15.75" customHeight="1" x14ac:dyDescent="0.3">
      <c r="A5581" s="34">
        <v>5654</v>
      </c>
      <c r="B5581" s="34">
        <v>98</v>
      </c>
      <c r="C5581" s="34" t="s">
        <v>570</v>
      </c>
      <c r="D5581" s="34">
        <v>21</v>
      </c>
      <c r="E5581" s="179">
        <v>43657</v>
      </c>
      <c r="F5581" s="34">
        <v>5252</v>
      </c>
      <c r="G5581" s="34">
        <v>7702</v>
      </c>
      <c r="H5581" s="180">
        <v>7285</v>
      </c>
      <c r="I5581" s="34"/>
      <c r="J5581" s="59">
        <f t="shared" si="1"/>
        <v>20.511559272011805</v>
      </c>
      <c r="K5581" s="198"/>
      <c r="L5581" s="199"/>
      <c r="M5581" s="62"/>
      <c r="N5581" s="182"/>
    </row>
    <row r="5582" spans="1:14" ht="15.75" customHeight="1" x14ac:dyDescent="0.3">
      <c r="A5582" s="34">
        <v>5655</v>
      </c>
      <c r="B5582" s="34">
        <v>99</v>
      </c>
      <c r="C5582" s="34" t="s">
        <v>572</v>
      </c>
      <c r="D5582" s="34">
        <v>21</v>
      </c>
      <c r="E5582" s="179">
        <v>43657</v>
      </c>
      <c r="F5582" s="34">
        <v>5182</v>
      </c>
      <c r="G5582" s="34">
        <v>7989</v>
      </c>
      <c r="H5582" s="180">
        <v>7532</v>
      </c>
      <c r="I5582" s="34">
        <v>6</v>
      </c>
      <c r="J5582" s="59">
        <f t="shared" si="1"/>
        <v>19.446808510638299</v>
      </c>
      <c r="K5582" s="198"/>
      <c r="L5582" s="63">
        <f>AVERAGE(J5582:J5583)</f>
        <v>19.702395851957803</v>
      </c>
      <c r="M5582" s="63">
        <f>_xlfn.STDEV.S(J5582,J5583)</f>
        <v>0.36145508446492708</v>
      </c>
      <c r="N5582" s="182"/>
    </row>
    <row r="5583" spans="1:14" ht="15.75" customHeight="1" x14ac:dyDescent="0.3">
      <c r="A5583" s="34">
        <v>5656</v>
      </c>
      <c r="B5583" s="34">
        <v>100</v>
      </c>
      <c r="C5583" s="34" t="s">
        <v>572</v>
      </c>
      <c r="D5583" s="34">
        <v>21</v>
      </c>
      <c r="E5583" s="179">
        <v>43657</v>
      </c>
      <c r="F5583" s="34">
        <v>5209</v>
      </c>
      <c r="G5583" s="34">
        <v>8064</v>
      </c>
      <c r="H5583" s="180">
        <v>7589</v>
      </c>
      <c r="I5583" s="34"/>
      <c r="J5583" s="59">
        <f t="shared" si="1"/>
        <v>19.957983193277311</v>
      </c>
      <c r="K5583" s="198"/>
      <c r="L5583" s="199"/>
      <c r="M5583" s="62"/>
      <c r="N5583" s="182"/>
    </row>
    <row r="5584" spans="1:14" ht="15.75" customHeight="1" x14ac:dyDescent="0.3">
      <c r="A5584" s="34">
        <v>5657</v>
      </c>
      <c r="B5584" s="34">
        <v>101</v>
      </c>
      <c r="C5584" s="34" t="s">
        <v>575</v>
      </c>
      <c r="D5584" s="34">
        <v>21</v>
      </c>
      <c r="E5584" s="179">
        <v>43657</v>
      </c>
      <c r="F5584" s="34">
        <v>5208</v>
      </c>
      <c r="G5584" s="34">
        <v>8108</v>
      </c>
      <c r="H5584" s="180">
        <v>7639</v>
      </c>
      <c r="I5584" s="34">
        <v>7</v>
      </c>
      <c r="J5584" s="59">
        <f t="shared" si="1"/>
        <v>19.292472233648706</v>
      </c>
      <c r="K5584" s="198"/>
      <c r="L5584" s="63">
        <f>AVERAGE(J5584:J5585)</f>
        <v>19.096137884997241</v>
      </c>
      <c r="M5584" s="63">
        <f>_xlfn.STDEV.S(J5584,J5585)</f>
        <v>0.27765869862258746</v>
      </c>
      <c r="N5584" s="182"/>
    </row>
    <row r="5585" spans="1:14" ht="15.75" customHeight="1" x14ac:dyDescent="0.3">
      <c r="A5585" s="34">
        <v>5658</v>
      </c>
      <c r="B5585" s="34">
        <v>102</v>
      </c>
      <c r="C5585" s="34" t="s">
        <v>575</v>
      </c>
      <c r="D5585" s="34">
        <v>21</v>
      </c>
      <c r="E5585" s="179">
        <v>43657</v>
      </c>
      <c r="F5585" s="34">
        <v>5224</v>
      </c>
      <c r="G5585" s="34">
        <v>8250</v>
      </c>
      <c r="H5585" s="180">
        <v>7769</v>
      </c>
      <c r="I5585" s="34"/>
      <c r="J5585" s="59">
        <f t="shared" si="1"/>
        <v>18.899803536345779</v>
      </c>
      <c r="K5585" s="198"/>
      <c r="L5585" s="199"/>
      <c r="M5585" s="62"/>
      <c r="N5585" s="182"/>
    </row>
    <row r="5586" spans="1:14" ht="15.75" customHeight="1" x14ac:dyDescent="0.3">
      <c r="A5586" s="34">
        <v>5659</v>
      </c>
      <c r="B5586" s="34">
        <v>103</v>
      </c>
      <c r="C5586" s="34" t="s">
        <v>578</v>
      </c>
      <c r="D5586" s="34">
        <v>21</v>
      </c>
      <c r="E5586" s="179">
        <v>43657</v>
      </c>
      <c r="F5586" s="34">
        <v>5213</v>
      </c>
      <c r="G5586" s="34">
        <v>7301</v>
      </c>
      <c r="H5586" s="180">
        <v>6962</v>
      </c>
      <c r="I5586" s="34">
        <v>6</v>
      </c>
      <c r="J5586" s="59">
        <f t="shared" si="1"/>
        <v>19.382504288164665</v>
      </c>
      <c r="K5586" s="198"/>
      <c r="L5586" s="63">
        <f>AVERAGE(J5586:J5587)</f>
        <v>19.469296535204109</v>
      </c>
      <c r="M5586" s="63">
        <f>_xlfn.STDEV.S(J5586,J5587)</f>
        <v>0.12274277287201781</v>
      </c>
      <c r="N5586" s="182"/>
    </row>
    <row r="5587" spans="1:14" ht="15.75" customHeight="1" x14ac:dyDescent="0.3">
      <c r="A5587" s="34">
        <v>5660</v>
      </c>
      <c r="B5587" s="34">
        <v>104</v>
      </c>
      <c r="C5587" s="34" t="s">
        <v>578</v>
      </c>
      <c r="D5587" s="34">
        <v>21</v>
      </c>
      <c r="E5587" s="179">
        <v>43657</v>
      </c>
      <c r="F5587" s="34">
        <v>5257</v>
      </c>
      <c r="G5587" s="34">
        <v>7250</v>
      </c>
      <c r="H5587" s="180">
        <v>6924</v>
      </c>
      <c r="I5587" s="34"/>
      <c r="J5587" s="59">
        <f t="shared" si="1"/>
        <v>19.556088782243553</v>
      </c>
      <c r="K5587" s="198"/>
      <c r="L5587" s="199"/>
      <c r="M5587" s="62"/>
      <c r="N5587" s="182"/>
    </row>
    <row r="5588" spans="1:14" ht="15.75" customHeight="1" x14ac:dyDescent="0.3">
      <c r="A5588" s="34">
        <v>5661</v>
      </c>
      <c r="B5588" s="34">
        <v>105</v>
      </c>
      <c r="C5588" s="34" t="s">
        <v>584</v>
      </c>
      <c r="D5588" s="34">
        <v>21</v>
      </c>
      <c r="E5588" s="179">
        <v>43657</v>
      </c>
      <c r="F5588" s="34">
        <v>5251</v>
      </c>
      <c r="G5588" s="34">
        <v>8403</v>
      </c>
      <c r="H5588" s="180">
        <v>7892</v>
      </c>
      <c r="I5588" s="34">
        <v>7</v>
      </c>
      <c r="J5588" s="59">
        <f t="shared" si="1"/>
        <v>19.348731541082923</v>
      </c>
      <c r="K5588" s="198"/>
      <c r="L5588" s="63">
        <f>AVERAGE(J5588:J5589)</f>
        <v>19.299512197718343</v>
      </c>
      <c r="M5588" s="63">
        <f>_xlfn.STDEV.S(J5588,J5589)</f>
        <v>6.9606662917285053E-2</v>
      </c>
      <c r="N5588" s="182"/>
    </row>
    <row r="5589" spans="1:14" ht="15.75" customHeight="1" x14ac:dyDescent="0.3">
      <c r="A5589" s="34">
        <v>5662</v>
      </c>
      <c r="B5589" s="34">
        <v>106</v>
      </c>
      <c r="C5589" s="34" t="s">
        <v>584</v>
      </c>
      <c r="D5589" s="34">
        <v>21</v>
      </c>
      <c r="E5589" s="179">
        <v>43657</v>
      </c>
      <c r="F5589" s="34">
        <v>5219</v>
      </c>
      <c r="G5589" s="34">
        <v>8273</v>
      </c>
      <c r="H5589" s="180">
        <v>7780</v>
      </c>
      <c r="I5589" s="34"/>
      <c r="J5589" s="59">
        <f t="shared" si="1"/>
        <v>19.250292854353766</v>
      </c>
      <c r="K5589" s="198"/>
      <c r="L5589" s="199"/>
      <c r="M5589" s="62"/>
      <c r="N5589" s="182"/>
    </row>
    <row r="5590" spans="1:14" ht="15.75" customHeight="1" x14ac:dyDescent="0.3">
      <c r="A5590" s="34">
        <v>5663</v>
      </c>
      <c r="B5590" s="34">
        <v>107</v>
      </c>
      <c r="C5590" s="34" t="s">
        <v>588</v>
      </c>
      <c r="D5590" s="34">
        <v>21</v>
      </c>
      <c r="E5590" s="179">
        <v>43657</v>
      </c>
      <c r="F5590" s="34">
        <v>5226</v>
      </c>
      <c r="G5590" s="34">
        <v>7970</v>
      </c>
      <c r="H5590" s="180">
        <v>7531</v>
      </c>
      <c r="I5590" s="34">
        <v>6</v>
      </c>
      <c r="J5590" s="59">
        <f t="shared" si="1"/>
        <v>19.045553145336225</v>
      </c>
      <c r="K5590" s="198"/>
      <c r="L5590" s="63">
        <f>AVERAGE(J5590:J5591)</f>
        <v>19.050531336545493</v>
      </c>
      <c r="M5590" s="63">
        <f>_xlfn.STDEV.S(J5590,J5591)</f>
        <v>7.0402255242338124E-3</v>
      </c>
      <c r="N5590" s="34" t="s">
        <v>713</v>
      </c>
    </row>
    <row r="5591" spans="1:14" ht="15.75" customHeight="1" x14ac:dyDescent="0.3">
      <c r="A5591" s="34">
        <v>5664</v>
      </c>
      <c r="B5591" s="34">
        <v>108</v>
      </c>
      <c r="C5591" s="34" t="s">
        <v>588</v>
      </c>
      <c r="D5591" s="34">
        <v>21</v>
      </c>
      <c r="E5591" s="179">
        <v>43657</v>
      </c>
      <c r="F5591" s="34">
        <v>5274</v>
      </c>
      <c r="G5591" s="34">
        <v>8148</v>
      </c>
      <c r="H5591" s="180">
        <v>7688</v>
      </c>
      <c r="I5591" s="34"/>
      <c r="J5591" s="59">
        <f t="shared" si="1"/>
        <v>19.055509527754761</v>
      </c>
      <c r="K5591" s="198"/>
      <c r="L5591" s="199"/>
      <c r="M5591" s="62"/>
      <c r="N5591" s="182"/>
    </row>
    <row r="5592" spans="1:14" ht="15.75" customHeight="1" x14ac:dyDescent="0.3">
      <c r="A5592" s="34">
        <v>5665</v>
      </c>
      <c r="B5592" s="34">
        <v>109</v>
      </c>
      <c r="C5592" s="34" t="s">
        <v>596</v>
      </c>
      <c r="D5592" s="34">
        <v>21</v>
      </c>
      <c r="E5592" s="179">
        <v>43657</v>
      </c>
      <c r="F5592" s="34">
        <v>5191</v>
      </c>
      <c r="G5592" s="34">
        <v>7283</v>
      </c>
      <c r="H5592" s="180">
        <v>6930</v>
      </c>
      <c r="I5592" s="34">
        <v>5</v>
      </c>
      <c r="J5592" s="59">
        <f t="shared" si="1"/>
        <v>20.299022426682001</v>
      </c>
      <c r="K5592" s="198"/>
      <c r="L5592" s="63">
        <f>AVERAGE(J5592:J5593)</f>
        <v>20.249887624884288</v>
      </c>
      <c r="M5592" s="63">
        <f>_xlfn.STDEV.S(J5592,J5593)</f>
        <v>6.9487103086839835E-2</v>
      </c>
      <c r="N5592" s="182"/>
    </row>
    <row r="5593" spans="1:14" ht="15.75" customHeight="1" x14ac:dyDescent="0.3">
      <c r="A5593" s="34">
        <v>5666</v>
      </c>
      <c r="B5593" s="34">
        <v>110</v>
      </c>
      <c r="C5593" s="34" t="s">
        <v>596</v>
      </c>
      <c r="D5593" s="34">
        <v>21</v>
      </c>
      <c r="E5593" s="179">
        <v>43657</v>
      </c>
      <c r="F5593" s="34">
        <v>5243</v>
      </c>
      <c r="G5593" s="34">
        <v>7159</v>
      </c>
      <c r="H5593" s="180">
        <v>6837</v>
      </c>
      <c r="I5593" s="34"/>
      <c r="J5593" s="59">
        <f t="shared" si="1"/>
        <v>20.200752823086574</v>
      </c>
      <c r="K5593" s="198"/>
      <c r="L5593" s="199"/>
      <c r="M5593" s="62"/>
      <c r="N5593" s="182"/>
    </row>
    <row r="5594" spans="1:14" ht="15.75" customHeight="1" x14ac:dyDescent="0.3">
      <c r="A5594" s="34">
        <v>5667</v>
      </c>
      <c r="B5594" s="34">
        <v>111</v>
      </c>
      <c r="C5594" s="34" t="s">
        <v>597</v>
      </c>
      <c r="D5594" s="34">
        <v>21</v>
      </c>
      <c r="E5594" s="179">
        <v>43657</v>
      </c>
      <c r="F5594" s="34">
        <v>5213</v>
      </c>
      <c r="G5594" s="34">
        <v>8238</v>
      </c>
      <c r="H5594" s="180">
        <v>7643</v>
      </c>
      <c r="I5594" s="34">
        <v>10</v>
      </c>
      <c r="J5594" s="59">
        <f t="shared" si="1"/>
        <v>24.485596707818928</v>
      </c>
      <c r="K5594" s="198"/>
      <c r="L5594" s="63">
        <f>AVERAGE(J5594:J5595)</f>
        <v>24.324897380570487</v>
      </c>
      <c r="M5594" s="63">
        <f>_xlfn.STDEV.S(J5594,J5595)</f>
        <v>0.22726316805897745</v>
      </c>
      <c r="N5594" s="182"/>
    </row>
    <row r="5595" spans="1:14" ht="15.75" customHeight="1" x14ac:dyDescent="0.3">
      <c r="A5595" s="34">
        <v>5668</v>
      </c>
      <c r="B5595" s="34">
        <v>112</v>
      </c>
      <c r="C5595" s="34" t="s">
        <v>597</v>
      </c>
      <c r="D5595" s="34">
        <v>21</v>
      </c>
      <c r="E5595" s="179">
        <v>43657</v>
      </c>
      <c r="F5595" s="34">
        <v>5197</v>
      </c>
      <c r="G5595" s="34">
        <v>8131</v>
      </c>
      <c r="H5595" s="180">
        <v>7560</v>
      </c>
      <c r="I5595" s="34"/>
      <c r="J5595" s="59">
        <f t="shared" si="1"/>
        <v>24.164198053322046</v>
      </c>
      <c r="K5595" s="198"/>
      <c r="L5595" s="199"/>
      <c r="M5595" s="62"/>
      <c r="N5595" s="182"/>
    </row>
    <row r="5596" spans="1:14" ht="15.75" customHeight="1" x14ac:dyDescent="0.3">
      <c r="A5596" s="34">
        <v>5669</v>
      </c>
      <c r="B5596" s="34">
        <v>113</v>
      </c>
      <c r="C5596" s="34" t="s">
        <v>600</v>
      </c>
      <c r="D5596" s="34">
        <v>21</v>
      </c>
      <c r="E5596" s="179">
        <v>43657</v>
      </c>
      <c r="F5596" s="34">
        <v>5283</v>
      </c>
      <c r="G5596" s="34">
        <v>7692</v>
      </c>
      <c r="H5596" s="180">
        <v>7296</v>
      </c>
      <c r="I5596" s="34">
        <v>7</v>
      </c>
      <c r="J5596" s="59">
        <f t="shared" si="1"/>
        <v>19.672131147540984</v>
      </c>
      <c r="K5596" s="198"/>
      <c r="L5596" s="63">
        <f>AVERAGE(J5596:J5597)</f>
        <v>19.55685150965467</v>
      </c>
      <c r="M5596" s="63">
        <f>_xlfn.STDEV.S(J5596,J5597)</f>
        <v>0.16303002736428407</v>
      </c>
      <c r="N5596" s="182"/>
    </row>
    <row r="5597" spans="1:14" ht="15.75" customHeight="1" x14ac:dyDescent="0.3">
      <c r="A5597" s="34">
        <v>5670</v>
      </c>
      <c r="B5597" s="34">
        <v>114</v>
      </c>
      <c r="C5597" s="34" t="s">
        <v>600</v>
      </c>
      <c r="D5597" s="34">
        <v>21</v>
      </c>
      <c r="E5597" s="179">
        <v>43657</v>
      </c>
      <c r="F5597" s="34">
        <v>5247</v>
      </c>
      <c r="G5597" s="34">
        <v>7557</v>
      </c>
      <c r="H5597" s="180">
        <v>7181</v>
      </c>
      <c r="I5597" s="34"/>
      <c r="J5597" s="59">
        <f t="shared" si="1"/>
        <v>19.441571871768357</v>
      </c>
      <c r="K5597" s="198"/>
      <c r="L5597" s="199"/>
      <c r="M5597" s="62"/>
      <c r="N5597" s="182"/>
    </row>
    <row r="5598" spans="1:14" ht="15.75" customHeight="1" x14ac:dyDescent="0.3">
      <c r="A5598" s="34">
        <v>5671</v>
      </c>
      <c r="B5598" s="34">
        <v>115</v>
      </c>
      <c r="C5598" s="34" t="s">
        <v>601</v>
      </c>
      <c r="D5598" s="34">
        <v>21</v>
      </c>
      <c r="E5598" s="179">
        <v>43657</v>
      </c>
      <c r="F5598" s="34">
        <v>5260</v>
      </c>
      <c r="G5598" s="34">
        <v>6835</v>
      </c>
      <c r="H5598" s="180">
        <v>6508</v>
      </c>
      <c r="I5598" s="34">
        <v>6</v>
      </c>
      <c r="J5598" s="59">
        <f t="shared" si="1"/>
        <v>26.201923076923077</v>
      </c>
      <c r="K5598" s="198"/>
      <c r="L5598" s="63">
        <f>AVERAGE(J5598:J5599)</f>
        <v>25.963706636500753</v>
      </c>
      <c r="M5598" s="63">
        <f>_xlfn.STDEV.S(J5598,J5599)</f>
        <v>0.33688892082549038</v>
      </c>
      <c r="N5598" s="182"/>
    </row>
    <row r="5599" spans="1:14" ht="15.75" customHeight="1" x14ac:dyDescent="0.3">
      <c r="A5599" s="34">
        <v>5672</v>
      </c>
      <c r="B5599" s="34">
        <v>116</v>
      </c>
      <c r="C5599" s="34" t="s">
        <v>601</v>
      </c>
      <c r="D5599" s="34">
        <v>21</v>
      </c>
      <c r="E5599" s="179">
        <v>43657</v>
      </c>
      <c r="F5599" s="34">
        <v>5263</v>
      </c>
      <c r="G5599" s="34">
        <v>6866</v>
      </c>
      <c r="H5599" s="180">
        <v>6538</v>
      </c>
      <c r="I5599" s="34"/>
      <c r="J5599" s="59">
        <f t="shared" si="1"/>
        <v>25.725490196078432</v>
      </c>
      <c r="K5599" s="198"/>
      <c r="L5599" s="199"/>
      <c r="M5599" s="62"/>
      <c r="N5599" s="182"/>
    </row>
    <row r="5600" spans="1:14" ht="15.75" customHeight="1" x14ac:dyDescent="0.3">
      <c r="A5600" s="34">
        <v>5673</v>
      </c>
      <c r="B5600" s="34">
        <v>117</v>
      </c>
      <c r="C5600" s="34" t="s">
        <v>607</v>
      </c>
      <c r="D5600" s="34">
        <v>21</v>
      </c>
      <c r="E5600" s="179">
        <v>43657</v>
      </c>
      <c r="F5600" s="34">
        <v>5221</v>
      </c>
      <c r="G5600" s="34">
        <v>7377</v>
      </c>
      <c r="H5600" s="180">
        <v>7026</v>
      </c>
      <c r="I5600" s="34">
        <v>8</v>
      </c>
      <c r="J5600" s="59">
        <f t="shared" si="1"/>
        <v>19.445983379501385</v>
      </c>
      <c r="K5600" s="198"/>
      <c r="L5600" s="63">
        <f>AVERAGE(J5600:J5601)</f>
        <v>19.494233519816053</v>
      </c>
      <c r="M5600" s="63">
        <f>_xlfn.STDEV.S(J5600,J5601)</f>
        <v>6.8236002819408018E-2</v>
      </c>
      <c r="N5600" s="182"/>
    </row>
    <row r="5601" spans="1:14" ht="15.75" customHeight="1" x14ac:dyDescent="0.3">
      <c r="A5601" s="34">
        <v>5674</v>
      </c>
      <c r="B5601" s="34">
        <v>118</v>
      </c>
      <c r="C5601" s="34" t="s">
        <v>607</v>
      </c>
      <c r="D5601" s="34">
        <v>21</v>
      </c>
      <c r="E5601" s="179">
        <v>43657</v>
      </c>
      <c r="F5601" s="34">
        <v>5249</v>
      </c>
      <c r="G5601" s="34">
        <v>7078</v>
      </c>
      <c r="H5601" s="180">
        <v>6779</v>
      </c>
      <c r="I5601" s="34"/>
      <c r="J5601" s="59">
        <f t="shared" si="1"/>
        <v>19.542483660130721</v>
      </c>
      <c r="K5601" s="198"/>
      <c r="L5601" s="199"/>
      <c r="M5601" s="62"/>
      <c r="N5601" s="182"/>
    </row>
    <row r="5602" spans="1:14" ht="15.75" customHeight="1" x14ac:dyDescent="0.3">
      <c r="A5602" s="34">
        <v>5675</v>
      </c>
      <c r="B5602" s="34">
        <v>119</v>
      </c>
      <c r="C5602" s="34" t="s">
        <v>608</v>
      </c>
      <c r="D5602" s="34">
        <v>21</v>
      </c>
      <c r="E5602" s="179">
        <v>43657</v>
      </c>
      <c r="F5602" s="34">
        <v>5212</v>
      </c>
      <c r="G5602" s="34">
        <v>7265</v>
      </c>
      <c r="H5602" s="180">
        <v>6926</v>
      </c>
      <c r="I5602" s="34">
        <v>5</v>
      </c>
      <c r="J5602" s="59">
        <f t="shared" si="1"/>
        <v>19.778296382730456</v>
      </c>
      <c r="K5602" s="198"/>
      <c r="L5602" s="63">
        <f>AVERAGE(J5602:J5603)</f>
        <v>19.924052205326834</v>
      </c>
      <c r="M5602" s="63">
        <f>_xlfn.STDEV.S(J5602,J5603)</f>
        <v>0.20612986111064457</v>
      </c>
      <c r="N5602" s="182"/>
    </row>
    <row r="5603" spans="1:14" ht="15.75" customHeight="1" x14ac:dyDescent="0.3">
      <c r="A5603" s="34">
        <v>5676</v>
      </c>
      <c r="B5603" s="34">
        <v>120</v>
      </c>
      <c r="C5603" s="34" t="s">
        <v>608</v>
      </c>
      <c r="D5603" s="34">
        <v>21</v>
      </c>
      <c r="E5603" s="179">
        <v>43657</v>
      </c>
      <c r="F5603" s="34">
        <v>5196</v>
      </c>
      <c r="G5603" s="34">
        <v>7260</v>
      </c>
      <c r="H5603" s="180">
        <v>6915</v>
      </c>
      <c r="I5603" s="34"/>
      <c r="J5603" s="59">
        <f t="shared" si="1"/>
        <v>20.069808027923212</v>
      </c>
      <c r="K5603" s="198"/>
      <c r="L5603" s="199"/>
      <c r="M5603" s="62"/>
      <c r="N5603" s="182"/>
    </row>
    <row r="5604" spans="1:14" ht="15.75" customHeight="1" x14ac:dyDescent="0.3">
      <c r="A5604" s="34">
        <v>5677</v>
      </c>
      <c r="B5604" s="34">
        <v>121</v>
      </c>
      <c r="C5604" s="34" t="s">
        <v>626</v>
      </c>
      <c r="D5604" s="34">
        <v>21</v>
      </c>
      <c r="E5604" s="179">
        <v>43657</v>
      </c>
      <c r="F5604" s="34">
        <v>5262</v>
      </c>
      <c r="G5604" s="34">
        <v>8163</v>
      </c>
      <c r="H5604" s="180">
        <v>7668</v>
      </c>
      <c r="I5604" s="34">
        <v>5</v>
      </c>
      <c r="J5604" s="59">
        <f t="shared" si="1"/>
        <v>20.57356608478803</v>
      </c>
      <c r="K5604" s="198"/>
      <c r="L5604" s="63">
        <f>AVERAGE(J5604:J5605)</f>
        <v>20.477607240526375</v>
      </c>
      <c r="M5604" s="63">
        <f>_xlfn.STDEV.S(J5604,J5605)</f>
        <v>0.13570629898448111</v>
      </c>
      <c r="N5604" s="182"/>
    </row>
    <row r="5605" spans="1:14" ht="15.75" customHeight="1" x14ac:dyDescent="0.3">
      <c r="A5605" s="34">
        <v>5678</v>
      </c>
      <c r="B5605" s="34">
        <v>122</v>
      </c>
      <c r="C5605" s="34" t="s">
        <v>626</v>
      </c>
      <c r="D5605" s="34">
        <v>21</v>
      </c>
      <c r="E5605" s="179">
        <v>43657</v>
      </c>
      <c r="F5605" s="34">
        <v>5223</v>
      </c>
      <c r="G5605" s="34">
        <v>8188</v>
      </c>
      <c r="H5605" s="180">
        <v>7686</v>
      </c>
      <c r="I5605" s="34"/>
      <c r="J5605" s="59">
        <f t="shared" si="1"/>
        <v>20.381648396264719</v>
      </c>
      <c r="K5605" s="198"/>
      <c r="L5605" s="199"/>
      <c r="M5605" s="62"/>
      <c r="N5605" s="182"/>
    </row>
    <row r="5606" spans="1:14" ht="15.75" customHeight="1" x14ac:dyDescent="0.3">
      <c r="A5606" s="34">
        <v>5679</v>
      </c>
      <c r="B5606" s="34">
        <v>123</v>
      </c>
      <c r="C5606" s="34" t="s">
        <v>628</v>
      </c>
      <c r="D5606" s="34">
        <v>21</v>
      </c>
      <c r="E5606" s="179">
        <v>43657</v>
      </c>
      <c r="F5606" s="34">
        <v>5241</v>
      </c>
      <c r="G5606" s="34">
        <v>8163</v>
      </c>
      <c r="H5606" s="180">
        <v>7645</v>
      </c>
      <c r="I5606" s="34">
        <v>8</v>
      </c>
      <c r="J5606" s="59">
        <f t="shared" si="1"/>
        <v>21.547420965058237</v>
      </c>
      <c r="K5606" s="198"/>
      <c r="L5606" s="63">
        <f>AVERAGE(J5606:J5607)</f>
        <v>21.684773389253628</v>
      </c>
      <c r="M5606" s="63">
        <f>_xlfn.STDEV.S(J5606,J5607)</f>
        <v>0.1942456611219478</v>
      </c>
      <c r="N5606" s="182"/>
    </row>
    <row r="5607" spans="1:14" ht="15.75" customHeight="1" x14ac:dyDescent="0.3">
      <c r="A5607" s="34">
        <v>5680</v>
      </c>
      <c r="B5607" s="34">
        <v>124</v>
      </c>
      <c r="C5607" s="34" t="s">
        <v>628</v>
      </c>
      <c r="D5607" s="34">
        <v>21</v>
      </c>
      <c r="E5607" s="179">
        <v>43657</v>
      </c>
      <c r="F5607" s="34">
        <v>5265</v>
      </c>
      <c r="G5607" s="34">
        <v>8073</v>
      </c>
      <c r="H5607" s="180">
        <v>7570</v>
      </c>
      <c r="I5607" s="34"/>
      <c r="J5607" s="59">
        <f t="shared" si="1"/>
        <v>21.822125813449023</v>
      </c>
      <c r="K5607" s="198"/>
      <c r="L5607" s="199"/>
      <c r="M5607" s="62"/>
      <c r="N5607" s="182"/>
    </row>
    <row r="5608" spans="1:14" ht="15.75" customHeight="1" x14ac:dyDescent="0.3">
      <c r="A5608" s="34">
        <v>5681</v>
      </c>
      <c r="B5608" s="34">
        <v>125</v>
      </c>
      <c r="C5608" s="34" t="s">
        <v>630</v>
      </c>
      <c r="D5608" s="34">
        <v>21</v>
      </c>
      <c r="E5608" s="179">
        <v>43657</v>
      </c>
      <c r="F5608" s="34">
        <v>5217</v>
      </c>
      <c r="G5608" s="34">
        <v>7698</v>
      </c>
      <c r="H5608" s="180">
        <v>7258</v>
      </c>
      <c r="I5608" s="34">
        <v>5</v>
      </c>
      <c r="J5608" s="59">
        <f t="shared" si="1"/>
        <v>21.558059774620283</v>
      </c>
      <c r="K5608" s="198"/>
      <c r="L5608" s="63">
        <f>AVERAGE(J5608:J5609)</f>
        <v>21.189860886376437</v>
      </c>
      <c r="M5608" s="63">
        <f>_xlfn.STDEV.S(J5608,J5609)</f>
        <v>0.52071186140514514</v>
      </c>
      <c r="N5608" s="182"/>
    </row>
    <row r="5609" spans="1:14" ht="15.75" customHeight="1" x14ac:dyDescent="0.3">
      <c r="A5609" s="34">
        <v>5682</v>
      </c>
      <c r="B5609" s="34">
        <v>126</v>
      </c>
      <c r="C5609" s="34" t="s">
        <v>630</v>
      </c>
      <c r="D5609" s="34">
        <v>21</v>
      </c>
      <c r="E5609" s="179">
        <v>43657</v>
      </c>
      <c r="F5609" s="34">
        <v>5232</v>
      </c>
      <c r="G5609" s="34">
        <v>7820</v>
      </c>
      <c r="H5609" s="180">
        <v>7374</v>
      </c>
      <c r="I5609" s="34"/>
      <c r="J5609" s="59">
        <f t="shared" si="1"/>
        <v>20.821661998132587</v>
      </c>
      <c r="K5609" s="198"/>
      <c r="L5609" s="199"/>
      <c r="M5609" s="62"/>
      <c r="N5609" s="182"/>
    </row>
    <row r="5610" spans="1:14" ht="15.75" customHeight="1" x14ac:dyDescent="0.3">
      <c r="A5610" s="34">
        <v>5683</v>
      </c>
      <c r="B5610" s="34">
        <v>127</v>
      </c>
      <c r="C5610" s="34" t="s">
        <v>633</v>
      </c>
      <c r="D5610" s="34">
        <v>21</v>
      </c>
      <c r="E5610" s="179">
        <v>43657</v>
      </c>
      <c r="F5610" s="34">
        <v>5247</v>
      </c>
      <c r="G5610" s="34">
        <v>7599</v>
      </c>
      <c r="H5610" s="180">
        <v>7220</v>
      </c>
      <c r="I5610" s="34">
        <v>10</v>
      </c>
      <c r="J5610" s="59">
        <f t="shared" si="1"/>
        <v>19.209325899645211</v>
      </c>
      <c r="K5610" s="198"/>
      <c r="L5610" s="63">
        <f>AVERAGE(J5610:J5611)</f>
        <v>19.460555898870471</v>
      </c>
      <c r="M5610" s="63">
        <f>_xlfn.STDEV.S(J5610,J5611)</f>
        <v>0.35529287217934391</v>
      </c>
      <c r="N5610" s="182"/>
    </row>
    <row r="5611" spans="1:14" ht="15.75" customHeight="1" x14ac:dyDescent="0.3">
      <c r="A5611" s="34">
        <v>5684</v>
      </c>
      <c r="B5611" s="34">
        <v>128</v>
      </c>
      <c r="C5611" s="34" t="s">
        <v>633</v>
      </c>
      <c r="D5611" s="34">
        <v>21</v>
      </c>
      <c r="E5611" s="179">
        <v>43657</v>
      </c>
      <c r="F5611" s="34">
        <v>5213</v>
      </c>
      <c r="G5611" s="34">
        <v>7539</v>
      </c>
      <c r="H5611" s="180">
        <v>7156</v>
      </c>
      <c r="I5611" s="34"/>
      <c r="J5611" s="59">
        <f t="shared" si="1"/>
        <v>19.71178589809573</v>
      </c>
      <c r="K5611" s="198"/>
      <c r="L5611" s="199"/>
      <c r="M5611" s="62"/>
      <c r="N5611" s="182"/>
    </row>
    <row r="5612" spans="1:14" ht="15.75" customHeight="1" x14ac:dyDescent="0.3">
      <c r="A5612" s="34">
        <v>5685</v>
      </c>
      <c r="B5612" s="34">
        <v>129</v>
      </c>
      <c r="C5612" s="34" t="s">
        <v>644</v>
      </c>
      <c r="D5612" s="34">
        <v>21</v>
      </c>
      <c r="E5612" s="179">
        <v>43657</v>
      </c>
      <c r="F5612" s="34">
        <v>5238</v>
      </c>
      <c r="G5612" s="34">
        <v>8490</v>
      </c>
      <c r="H5612" s="180">
        <v>7936</v>
      </c>
      <c r="I5612" s="34">
        <v>6</v>
      </c>
      <c r="J5612" s="59">
        <f t="shared" si="1"/>
        <v>20.533728687916973</v>
      </c>
      <c r="K5612" s="198"/>
      <c r="L5612" s="63">
        <f>AVERAGE(J5612:J5613)</f>
        <v>20.61578033311838</v>
      </c>
      <c r="M5612" s="63">
        <f>_xlfn.STDEV.S(J5612,J5613)</f>
        <v>0.11603854945885234</v>
      </c>
      <c r="N5612" s="182"/>
    </row>
    <row r="5613" spans="1:14" ht="15.75" customHeight="1" x14ac:dyDescent="0.3">
      <c r="A5613" s="34">
        <v>5686</v>
      </c>
      <c r="B5613" s="34">
        <v>130</v>
      </c>
      <c r="C5613" s="34" t="s">
        <v>644</v>
      </c>
      <c r="D5613" s="34">
        <v>21</v>
      </c>
      <c r="E5613" s="179">
        <v>43657</v>
      </c>
      <c r="F5613" s="34">
        <v>5212</v>
      </c>
      <c r="G5613" s="34">
        <v>8775</v>
      </c>
      <c r="H5613" s="180">
        <v>8164</v>
      </c>
      <c r="I5613" s="34"/>
      <c r="J5613" s="59">
        <f t="shared" si="1"/>
        <v>20.697831978319783</v>
      </c>
      <c r="K5613" s="198"/>
      <c r="L5613" s="199"/>
      <c r="M5613" s="62"/>
      <c r="N5613" s="182"/>
    </row>
    <row r="5614" spans="1:14" ht="15.75" customHeight="1" x14ac:dyDescent="0.3">
      <c r="A5614" s="34">
        <v>5687</v>
      </c>
      <c r="B5614" s="34">
        <v>131</v>
      </c>
      <c r="C5614" s="34" t="s">
        <v>645</v>
      </c>
      <c r="D5614" s="34">
        <v>21</v>
      </c>
      <c r="E5614" s="179">
        <v>43657</v>
      </c>
      <c r="F5614" s="34">
        <v>5209</v>
      </c>
      <c r="G5614" s="34">
        <v>7186</v>
      </c>
      <c r="H5614" s="180">
        <v>6774</v>
      </c>
      <c r="I5614" s="34">
        <v>8</v>
      </c>
      <c r="J5614" s="59">
        <f t="shared" si="1"/>
        <v>26.325878594249204</v>
      </c>
      <c r="K5614" s="198"/>
      <c r="L5614" s="63">
        <f>AVERAGE(J5614:J5615)</f>
        <v>25.377923010479648</v>
      </c>
      <c r="M5614" s="63">
        <f>_xlfn.STDEV.S(J5614,J5615)</f>
        <v>1.3406116430942077</v>
      </c>
      <c r="N5614" s="182"/>
    </row>
    <row r="5615" spans="1:14" ht="15.75" customHeight="1" x14ac:dyDescent="0.3">
      <c r="A5615" s="34">
        <v>5688</v>
      </c>
      <c r="B5615" s="34">
        <v>132</v>
      </c>
      <c r="C5615" s="34" t="s">
        <v>645</v>
      </c>
      <c r="D5615" s="34">
        <v>21</v>
      </c>
      <c r="E5615" s="179">
        <v>43657</v>
      </c>
      <c r="F5615" s="34">
        <v>5233</v>
      </c>
      <c r="G5615" s="34">
        <v>7143</v>
      </c>
      <c r="H5615" s="180">
        <v>6768</v>
      </c>
      <c r="I5615" s="34"/>
      <c r="J5615" s="59">
        <f t="shared" si="1"/>
        <v>24.429967426710096</v>
      </c>
      <c r="K5615" s="198"/>
      <c r="L5615" s="199"/>
      <c r="M5615" s="62"/>
      <c r="N5615" s="182"/>
    </row>
    <row r="5616" spans="1:14" ht="15.75" customHeight="1" x14ac:dyDescent="0.3">
      <c r="A5616" s="34">
        <v>5689</v>
      </c>
      <c r="B5616" s="34">
        <v>133</v>
      </c>
      <c r="C5616" s="34" t="s">
        <v>647</v>
      </c>
      <c r="D5616" s="34">
        <v>21</v>
      </c>
      <c r="E5616" s="179">
        <v>43657</v>
      </c>
      <c r="F5616" s="34">
        <v>5286</v>
      </c>
      <c r="G5616" s="34">
        <v>7980</v>
      </c>
      <c r="H5616" s="180">
        <v>7531</v>
      </c>
      <c r="I5616" s="34">
        <v>8</v>
      </c>
      <c r="J5616" s="59">
        <f t="shared" si="1"/>
        <v>20</v>
      </c>
      <c r="K5616" s="198"/>
      <c r="L5616" s="63">
        <f>AVERAGE(J5616:J5617)</f>
        <v>20.256410256410255</v>
      </c>
      <c r="M5616" s="63">
        <f>_xlfn.STDEV.S(J5616,J5617)</f>
        <v>0.36261886214694616</v>
      </c>
      <c r="N5616" s="182"/>
    </row>
    <row r="5617" spans="1:14" ht="15.75" customHeight="1" x14ac:dyDescent="0.3">
      <c r="A5617" s="34">
        <v>5690</v>
      </c>
      <c r="B5617" s="34">
        <v>134</v>
      </c>
      <c r="C5617" s="34" t="s">
        <v>647</v>
      </c>
      <c r="D5617" s="34">
        <v>21</v>
      </c>
      <c r="E5617" s="179">
        <v>43657</v>
      </c>
      <c r="F5617" s="34">
        <v>5220</v>
      </c>
      <c r="G5617" s="34">
        <v>7758</v>
      </c>
      <c r="H5617" s="180">
        <v>7326</v>
      </c>
      <c r="I5617" s="34"/>
      <c r="J5617" s="59">
        <f t="shared" si="1"/>
        <v>20.512820512820511</v>
      </c>
      <c r="K5617" s="198"/>
      <c r="L5617" s="199"/>
      <c r="M5617" s="62"/>
      <c r="N5617" s="182"/>
    </row>
    <row r="5618" spans="1:14" ht="15.75" customHeight="1" x14ac:dyDescent="0.3">
      <c r="A5618" s="34">
        <v>5691</v>
      </c>
      <c r="B5618" s="34">
        <v>135</v>
      </c>
      <c r="C5618" s="34" t="s">
        <v>651</v>
      </c>
      <c r="D5618" s="34">
        <v>21</v>
      </c>
      <c r="E5618" s="179">
        <v>43657</v>
      </c>
      <c r="F5618" s="34">
        <v>5240</v>
      </c>
      <c r="G5618" s="34">
        <v>8878</v>
      </c>
      <c r="H5618" s="180">
        <v>8182</v>
      </c>
      <c r="I5618" s="34">
        <v>7</v>
      </c>
      <c r="J5618" s="59">
        <f t="shared" si="1"/>
        <v>23.657375934738273</v>
      </c>
      <c r="K5618" s="198"/>
      <c r="L5618" s="63">
        <f>AVERAGE(J5618:J5619)</f>
        <v>23.843923424432848</v>
      </c>
      <c r="M5618" s="63">
        <f>_xlfn.STDEV.S(J5618,J5619)</f>
        <v>0.26381798995272393</v>
      </c>
      <c r="N5618" s="182"/>
    </row>
    <row r="5619" spans="1:14" ht="15.75" customHeight="1" x14ac:dyDescent="0.3">
      <c r="A5619" s="34">
        <v>5692</v>
      </c>
      <c r="B5619" s="34">
        <v>136</v>
      </c>
      <c r="C5619" s="34" t="s">
        <v>651</v>
      </c>
      <c r="D5619" s="34">
        <v>21</v>
      </c>
      <c r="E5619" s="179">
        <v>43657</v>
      </c>
      <c r="F5619" s="34">
        <v>5219</v>
      </c>
      <c r="G5619" s="34">
        <v>8801</v>
      </c>
      <c r="H5619" s="180">
        <v>8107</v>
      </c>
      <c r="I5619" s="34"/>
      <c r="J5619" s="59">
        <f t="shared" si="1"/>
        <v>24.030470914127424</v>
      </c>
      <c r="K5619" s="198"/>
      <c r="L5619" s="199"/>
      <c r="M5619" s="62"/>
      <c r="N5619" s="182"/>
    </row>
    <row r="5620" spans="1:14" ht="15.75" customHeight="1" x14ac:dyDescent="0.3">
      <c r="A5620" s="34">
        <v>5693</v>
      </c>
      <c r="B5620" s="34">
        <v>137</v>
      </c>
      <c r="C5620" s="34" t="s">
        <v>652</v>
      </c>
      <c r="D5620" s="34">
        <v>21</v>
      </c>
      <c r="E5620" s="179">
        <v>43657</v>
      </c>
      <c r="F5620" s="34">
        <v>5220</v>
      </c>
      <c r="G5620" s="34">
        <v>7553</v>
      </c>
      <c r="H5620" s="180">
        <v>7001</v>
      </c>
      <c r="I5620" s="34">
        <v>7</v>
      </c>
      <c r="J5620" s="59">
        <f t="shared" si="1"/>
        <v>30.993823694553623</v>
      </c>
      <c r="K5620" s="198"/>
      <c r="L5620" s="63">
        <f>AVERAGE(J5620:J5621)</f>
        <v>30.985592134410993</v>
      </c>
      <c r="M5620" s="63">
        <f>_xlfn.STDEV.S(J5620,J5621)</f>
        <v>1.1641183993198946E-2</v>
      </c>
      <c r="N5620" s="182"/>
    </row>
    <row r="5621" spans="1:14" ht="15.75" customHeight="1" x14ac:dyDescent="0.3">
      <c r="A5621" s="34">
        <v>5694</v>
      </c>
      <c r="B5621" s="34">
        <v>138</v>
      </c>
      <c r="C5621" s="34" t="s">
        <v>652</v>
      </c>
      <c r="D5621" s="34">
        <v>21</v>
      </c>
      <c r="E5621" s="179">
        <v>43657</v>
      </c>
      <c r="F5621" s="34">
        <v>5222</v>
      </c>
      <c r="G5621" s="34">
        <v>7594</v>
      </c>
      <c r="H5621" s="180">
        <v>7033</v>
      </c>
      <c r="I5621" s="34"/>
      <c r="J5621" s="59">
        <f t="shared" si="1"/>
        <v>30.97736057426836</v>
      </c>
      <c r="K5621" s="198"/>
      <c r="L5621" s="199"/>
      <c r="M5621" s="62"/>
      <c r="N5621" s="182"/>
    </row>
    <row r="5622" spans="1:14" ht="15.75" customHeight="1" x14ac:dyDescent="0.3">
      <c r="A5622" s="34">
        <v>5695</v>
      </c>
      <c r="B5622" s="34">
        <v>139</v>
      </c>
      <c r="C5622" s="34" t="s">
        <v>658</v>
      </c>
      <c r="D5622" s="34">
        <v>21</v>
      </c>
      <c r="E5622" s="179">
        <v>43657</v>
      </c>
      <c r="F5622" s="34">
        <v>5218</v>
      </c>
      <c r="G5622" s="34">
        <v>7400</v>
      </c>
      <c r="H5622" s="180">
        <v>6976</v>
      </c>
      <c r="I5622" s="34">
        <v>7</v>
      </c>
      <c r="J5622" s="59">
        <f t="shared" si="1"/>
        <v>24.118316268486918</v>
      </c>
      <c r="K5622" s="198"/>
      <c r="L5622" s="63">
        <f>AVERAGE(J5622:J5623)</f>
        <v>24.777023057990736</v>
      </c>
      <c r="M5622" s="63">
        <f>_xlfn.STDEV.S(J5622,J5623)</f>
        <v>0.93155207534353812</v>
      </c>
      <c r="N5622" s="34" t="s">
        <v>713</v>
      </c>
    </row>
    <row r="5623" spans="1:14" ht="15.75" customHeight="1" x14ac:dyDescent="0.3">
      <c r="A5623" s="34">
        <v>5696</v>
      </c>
      <c r="B5623" s="34">
        <v>140</v>
      </c>
      <c r="C5623" s="34" t="s">
        <v>658</v>
      </c>
      <c r="D5623" s="34">
        <v>21</v>
      </c>
      <c r="E5623" s="179">
        <v>43657</v>
      </c>
      <c r="F5623" s="34">
        <v>5241</v>
      </c>
      <c r="G5623" s="34">
        <v>7544</v>
      </c>
      <c r="H5623" s="180">
        <v>7077</v>
      </c>
      <c r="I5623" s="34"/>
      <c r="J5623" s="59">
        <f t="shared" si="1"/>
        <v>25.435729847494553</v>
      </c>
      <c r="K5623" s="198"/>
      <c r="L5623" s="199"/>
      <c r="M5623" s="62"/>
      <c r="N5623" s="182"/>
    </row>
    <row r="5624" spans="1:14" ht="15.75" customHeight="1" x14ac:dyDescent="0.3">
      <c r="A5624" s="34">
        <v>5697</v>
      </c>
      <c r="B5624" s="34">
        <v>141</v>
      </c>
      <c r="C5624" s="34" t="s">
        <v>659</v>
      </c>
      <c r="D5624" s="34">
        <v>21</v>
      </c>
      <c r="E5624" s="179">
        <v>43657</v>
      </c>
      <c r="F5624" s="34">
        <v>5187</v>
      </c>
      <c r="G5624" s="34">
        <v>6948</v>
      </c>
      <c r="H5624" s="180">
        <v>6616</v>
      </c>
      <c r="I5624" s="34">
        <v>6</v>
      </c>
      <c r="J5624" s="59">
        <f t="shared" si="1"/>
        <v>23.233030090972708</v>
      </c>
      <c r="K5624" s="198"/>
      <c r="L5624" s="63">
        <f>AVERAGE(J5624:J5625)</f>
        <v>23.373179433729689</v>
      </c>
      <c r="M5624" s="63">
        <f>_xlfn.STDEV.S(J5624,J5625)</f>
        <v>0.19820110128460069</v>
      </c>
      <c r="N5624" s="182"/>
    </row>
    <row r="5625" spans="1:14" ht="15.75" customHeight="1" x14ac:dyDescent="0.3">
      <c r="A5625" s="34">
        <v>5698</v>
      </c>
      <c r="B5625" s="34">
        <v>142</v>
      </c>
      <c r="C5625" s="34" t="s">
        <v>659</v>
      </c>
      <c r="D5625" s="34">
        <v>21</v>
      </c>
      <c r="E5625" s="179">
        <v>43657</v>
      </c>
      <c r="F5625" s="34">
        <v>5229</v>
      </c>
      <c r="G5625" s="34">
        <v>7036</v>
      </c>
      <c r="H5625" s="180">
        <v>6692</v>
      </c>
      <c r="I5625" s="34"/>
      <c r="J5625" s="59">
        <f t="shared" si="1"/>
        <v>23.513328776486674</v>
      </c>
      <c r="K5625" s="198"/>
      <c r="L5625" s="199"/>
      <c r="M5625" s="62"/>
      <c r="N5625" s="182"/>
    </row>
    <row r="5626" spans="1:14" ht="15.75" customHeight="1" x14ac:dyDescent="0.3">
      <c r="A5626" s="34">
        <v>5699</v>
      </c>
      <c r="B5626" s="34">
        <v>143</v>
      </c>
      <c r="C5626" s="34" t="s">
        <v>665</v>
      </c>
      <c r="D5626" s="34">
        <v>21</v>
      </c>
      <c r="E5626" s="179">
        <v>43657</v>
      </c>
      <c r="F5626" s="34">
        <v>5229</v>
      </c>
      <c r="G5626" s="34">
        <v>7930</v>
      </c>
      <c r="H5626" s="180">
        <v>7454</v>
      </c>
      <c r="I5626" s="34">
        <v>8</v>
      </c>
      <c r="J5626" s="59">
        <f t="shared" si="1"/>
        <v>21.393258426966291</v>
      </c>
      <c r="K5626" s="198"/>
      <c r="L5626" s="63">
        <f>AVERAGE(J5626:J5627)</f>
        <v>21.102357137110829</v>
      </c>
      <c r="M5626" s="63">
        <f>_xlfn.STDEV.S(J5626,J5627)</f>
        <v>0.41139654942541887</v>
      </c>
      <c r="N5626" s="182"/>
    </row>
    <row r="5627" spans="1:14" ht="15.75" customHeight="1" x14ac:dyDescent="0.3">
      <c r="A5627" s="34">
        <v>5700</v>
      </c>
      <c r="B5627" s="34">
        <v>144</v>
      </c>
      <c r="C5627" s="34" t="s">
        <v>665</v>
      </c>
      <c r="D5627" s="34">
        <v>21</v>
      </c>
      <c r="E5627" s="179">
        <v>43657</v>
      </c>
      <c r="F5627" s="34">
        <v>5238</v>
      </c>
      <c r="G5627" s="34">
        <v>7769</v>
      </c>
      <c r="H5627" s="180">
        <v>7333</v>
      </c>
      <c r="I5627" s="34"/>
      <c r="J5627" s="59">
        <f t="shared" si="1"/>
        <v>20.81145584725537</v>
      </c>
      <c r="K5627" s="198"/>
      <c r="L5627" s="199"/>
      <c r="M5627" s="62"/>
      <c r="N5627" s="182"/>
    </row>
    <row r="5628" spans="1:14" ht="15.75" customHeight="1" x14ac:dyDescent="0.3">
      <c r="A5628" s="34">
        <v>5701</v>
      </c>
      <c r="B5628" s="34">
        <v>145</v>
      </c>
      <c r="C5628" s="34" t="s">
        <v>670</v>
      </c>
      <c r="D5628" s="34">
        <v>21</v>
      </c>
      <c r="E5628" s="179">
        <v>43657</v>
      </c>
      <c r="F5628" s="34">
        <v>5181</v>
      </c>
      <c r="G5628" s="34">
        <v>7336</v>
      </c>
      <c r="H5628" s="180">
        <v>6951</v>
      </c>
      <c r="I5628" s="34">
        <v>8</v>
      </c>
      <c r="J5628" s="59">
        <f t="shared" si="1"/>
        <v>21.751412429378529</v>
      </c>
      <c r="K5628" s="198"/>
      <c r="L5628" s="63">
        <f>AVERAGE(J5628:J5629)</f>
        <v>21.857849071832121</v>
      </c>
      <c r="M5628" s="63">
        <f>_xlfn.STDEV.S(J5628,J5629)</f>
        <v>0.15052414329132713</v>
      </c>
      <c r="N5628" s="182"/>
    </row>
    <row r="5629" spans="1:14" ht="15.75" customHeight="1" x14ac:dyDescent="0.3">
      <c r="A5629" s="34">
        <v>5702</v>
      </c>
      <c r="B5629" s="34">
        <v>146</v>
      </c>
      <c r="C5629" s="34" t="s">
        <v>670</v>
      </c>
      <c r="D5629" s="34">
        <v>21</v>
      </c>
      <c r="E5629" s="179">
        <v>43657</v>
      </c>
      <c r="F5629" s="34">
        <v>5179</v>
      </c>
      <c r="G5629" s="34">
        <v>7228</v>
      </c>
      <c r="H5629" s="180">
        <v>6859</v>
      </c>
      <c r="I5629" s="34"/>
      <c r="J5629" s="59">
        <f t="shared" si="1"/>
        <v>21.964285714285715</v>
      </c>
      <c r="K5629" s="198"/>
      <c r="L5629" s="199"/>
      <c r="M5629" s="62"/>
      <c r="N5629" s="182"/>
    </row>
    <row r="5630" spans="1:14" ht="15.75" customHeight="1" x14ac:dyDescent="0.3">
      <c r="A5630" s="34">
        <v>5703</v>
      </c>
      <c r="B5630" s="34">
        <v>147</v>
      </c>
      <c r="C5630" s="34" t="s">
        <v>673</v>
      </c>
      <c r="D5630" s="34">
        <v>21</v>
      </c>
      <c r="E5630" s="179">
        <v>43657</v>
      </c>
      <c r="F5630" s="34">
        <v>5265</v>
      </c>
      <c r="G5630" s="34">
        <v>7631</v>
      </c>
      <c r="H5630" s="180">
        <v>7163</v>
      </c>
      <c r="I5630" s="34">
        <v>6</v>
      </c>
      <c r="J5630" s="59">
        <f t="shared" si="1"/>
        <v>24.657534246575342</v>
      </c>
      <c r="K5630" s="198"/>
      <c r="L5630" s="63">
        <f>AVERAGE(J5630:J5631)</f>
        <v>24.686490700523443</v>
      </c>
      <c r="M5630" s="63">
        <f>_xlfn.STDEV.S(J5630,J5631)</f>
        <v>4.0950609891636833E-2</v>
      </c>
      <c r="N5630" s="182"/>
    </row>
    <row r="5631" spans="1:14" ht="15.75" customHeight="1" x14ac:dyDescent="0.3">
      <c r="A5631" s="34">
        <v>5704</v>
      </c>
      <c r="B5631" s="34">
        <v>148</v>
      </c>
      <c r="C5631" s="34" t="s">
        <v>673</v>
      </c>
      <c r="D5631" s="34">
        <v>21</v>
      </c>
      <c r="E5631" s="179">
        <v>43657</v>
      </c>
      <c r="F5631" s="34">
        <v>5186</v>
      </c>
      <c r="G5631" s="34">
        <v>7487</v>
      </c>
      <c r="H5631" s="180">
        <v>7031</v>
      </c>
      <c r="I5631" s="34"/>
      <c r="J5631" s="59">
        <f t="shared" si="1"/>
        <v>24.715447154471544</v>
      </c>
      <c r="K5631" s="198"/>
      <c r="L5631" s="199"/>
      <c r="M5631" s="62"/>
      <c r="N5631" s="182"/>
    </row>
    <row r="5632" spans="1:14" ht="15.75" customHeight="1" x14ac:dyDescent="0.3">
      <c r="A5632" s="34">
        <v>5705</v>
      </c>
      <c r="B5632" s="34">
        <v>149</v>
      </c>
      <c r="C5632" s="34" t="s">
        <v>677</v>
      </c>
      <c r="D5632" s="34">
        <v>21</v>
      </c>
      <c r="E5632" s="179">
        <v>43657</v>
      </c>
      <c r="F5632" s="34">
        <v>5222</v>
      </c>
      <c r="G5632" s="34">
        <v>8000</v>
      </c>
      <c r="H5632" s="180">
        <v>7499</v>
      </c>
      <c r="I5632" s="34">
        <v>7</v>
      </c>
      <c r="J5632" s="59">
        <f t="shared" si="1"/>
        <v>22.002635046113305</v>
      </c>
      <c r="K5632" s="198"/>
      <c r="L5632" s="63">
        <f>AVERAGE(J5632:J5633)</f>
        <v>22.155008527493926</v>
      </c>
      <c r="M5632" s="63">
        <f>_xlfn.STDEV.S(J5632,J5633)</f>
        <v>0.21548864391447914</v>
      </c>
      <c r="N5632" s="182"/>
    </row>
    <row r="5633" spans="1:14" ht="15.75" customHeight="1" x14ac:dyDescent="0.3">
      <c r="A5633" s="34">
        <v>5706</v>
      </c>
      <c r="B5633" s="34">
        <v>150</v>
      </c>
      <c r="C5633" s="34" t="s">
        <v>677</v>
      </c>
      <c r="D5633" s="34">
        <v>21</v>
      </c>
      <c r="E5633" s="179">
        <v>43657</v>
      </c>
      <c r="F5633" s="34">
        <v>5188</v>
      </c>
      <c r="G5633" s="34">
        <v>8220</v>
      </c>
      <c r="H5633" s="180">
        <v>7667</v>
      </c>
      <c r="I5633" s="34"/>
      <c r="J5633" s="59">
        <f t="shared" si="1"/>
        <v>22.307382008874548</v>
      </c>
      <c r="K5633" s="198"/>
      <c r="L5633" s="199"/>
      <c r="M5633" s="62"/>
      <c r="N5633" s="182"/>
    </row>
    <row r="5634" spans="1:14" ht="15.75" customHeight="1" x14ac:dyDescent="0.3">
      <c r="A5634" s="34">
        <v>5707</v>
      </c>
      <c r="B5634" s="34">
        <v>151</v>
      </c>
      <c r="C5634" s="34" t="s">
        <v>678</v>
      </c>
      <c r="D5634" s="34">
        <v>21</v>
      </c>
      <c r="E5634" s="179">
        <v>43657</v>
      </c>
      <c r="F5634" s="34">
        <v>5221</v>
      </c>
      <c r="G5634" s="34">
        <v>8058</v>
      </c>
      <c r="H5634" s="180">
        <v>7569</v>
      </c>
      <c r="I5634" s="34">
        <v>6</v>
      </c>
      <c r="J5634" s="59">
        <f t="shared" si="1"/>
        <v>20.826235093696763</v>
      </c>
      <c r="K5634" s="198"/>
      <c r="L5634" s="63">
        <f>AVERAGE(J5634:J5635)</f>
        <v>20.800605875513181</v>
      </c>
      <c r="M5634" s="63">
        <f>_xlfn.STDEV.S(J5634,J5635)</f>
        <v>3.6245187948240477E-2</v>
      </c>
      <c r="N5634" s="182"/>
    </row>
    <row r="5635" spans="1:14" ht="15.75" customHeight="1" x14ac:dyDescent="0.3">
      <c r="A5635" s="34">
        <v>5708</v>
      </c>
      <c r="B5635" s="34">
        <v>152</v>
      </c>
      <c r="C5635" s="34" t="s">
        <v>678</v>
      </c>
      <c r="D5635" s="34">
        <v>21</v>
      </c>
      <c r="E5635" s="179">
        <v>43657</v>
      </c>
      <c r="F5635" s="34">
        <v>5292</v>
      </c>
      <c r="G5635" s="34">
        <v>7879</v>
      </c>
      <c r="H5635" s="180">
        <v>7434</v>
      </c>
      <c r="I5635" s="34"/>
      <c r="J5635" s="59">
        <f t="shared" si="1"/>
        <v>20.774976657329599</v>
      </c>
      <c r="K5635" s="198"/>
      <c r="L5635" s="199"/>
      <c r="M5635" s="62"/>
      <c r="N5635" s="182"/>
    </row>
    <row r="5636" spans="1:14" ht="15.75" customHeight="1" x14ac:dyDescent="0.3">
      <c r="A5636" s="34">
        <v>5709</v>
      </c>
      <c r="B5636" s="34">
        <v>153</v>
      </c>
      <c r="C5636" s="34" t="s">
        <v>679</v>
      </c>
      <c r="D5636" s="34">
        <v>21</v>
      </c>
      <c r="E5636" s="179">
        <v>43657</v>
      </c>
      <c r="F5636" s="34">
        <v>5238</v>
      </c>
      <c r="G5636" s="34">
        <v>7893</v>
      </c>
      <c r="H5636" s="180">
        <v>7447</v>
      </c>
      <c r="I5636" s="34">
        <v>6</v>
      </c>
      <c r="J5636" s="59">
        <f t="shared" si="1"/>
        <v>20.190131281122682</v>
      </c>
      <c r="K5636" s="198"/>
      <c r="L5636" s="63">
        <f>AVERAGE(J5636:J5637)</f>
        <v>20.409990332482838</v>
      </c>
      <c r="M5636" s="63">
        <f>_xlfn.STDEV.S(J5636,J5637)</f>
        <v>0.31092765224401631</v>
      </c>
      <c r="N5636" s="182"/>
    </row>
    <row r="5637" spans="1:14" ht="15.75" customHeight="1" x14ac:dyDescent="0.3">
      <c r="A5637" s="34">
        <v>5710</v>
      </c>
      <c r="B5637" s="34">
        <v>154</v>
      </c>
      <c r="C5637" s="34" t="s">
        <v>679</v>
      </c>
      <c r="D5637" s="34">
        <v>21</v>
      </c>
      <c r="E5637" s="179">
        <v>43657</v>
      </c>
      <c r="F5637" s="34">
        <v>5194</v>
      </c>
      <c r="G5637" s="34">
        <v>7837</v>
      </c>
      <c r="H5637" s="180">
        <v>7385</v>
      </c>
      <c r="I5637" s="34"/>
      <c r="J5637" s="59">
        <f t="shared" si="1"/>
        <v>20.629849383842995</v>
      </c>
      <c r="K5637" s="198"/>
      <c r="L5637" s="199"/>
      <c r="M5637" s="62"/>
      <c r="N5637" s="182"/>
    </row>
    <row r="5638" spans="1:14" ht="15.75" customHeight="1" x14ac:dyDescent="0.3">
      <c r="A5638" s="34">
        <v>5711</v>
      </c>
      <c r="B5638" s="34">
        <v>155</v>
      </c>
      <c r="C5638" s="34" t="s">
        <v>680</v>
      </c>
      <c r="D5638" s="34">
        <v>21</v>
      </c>
      <c r="E5638" s="179">
        <v>43657</v>
      </c>
      <c r="F5638" s="34">
        <v>5181</v>
      </c>
      <c r="G5638" s="34">
        <v>7462</v>
      </c>
      <c r="H5638" s="180">
        <v>7053</v>
      </c>
      <c r="I5638" s="34">
        <v>5</v>
      </c>
      <c r="J5638" s="59">
        <f t="shared" si="1"/>
        <v>21.8482905982906</v>
      </c>
      <c r="K5638" s="198"/>
      <c r="L5638" s="63">
        <f>AVERAGE(J5638:J5639)</f>
        <v>21.837581305518107</v>
      </c>
      <c r="M5638" s="63">
        <f>_xlfn.STDEV.S(J5638,J5639)</f>
        <v>1.5145227082280933E-2</v>
      </c>
      <c r="N5638" s="182"/>
    </row>
    <row r="5639" spans="1:14" ht="15.75" customHeight="1" x14ac:dyDescent="0.3">
      <c r="A5639" s="34">
        <v>5712</v>
      </c>
      <c r="B5639" s="34">
        <v>156</v>
      </c>
      <c r="C5639" s="34" t="s">
        <v>680</v>
      </c>
      <c r="D5639" s="34">
        <v>21</v>
      </c>
      <c r="E5639" s="179">
        <v>43657</v>
      </c>
      <c r="F5639" s="34">
        <v>5171</v>
      </c>
      <c r="G5639" s="34">
        <v>7465</v>
      </c>
      <c r="H5639" s="180">
        <v>7054</v>
      </c>
      <c r="I5639" s="34"/>
      <c r="J5639" s="59">
        <f t="shared" si="1"/>
        <v>21.826872012745618</v>
      </c>
      <c r="K5639" s="198"/>
      <c r="L5639" s="199"/>
      <c r="M5639" s="62"/>
      <c r="N5639" s="182"/>
    </row>
    <row r="5640" spans="1:14" ht="15.75" customHeight="1" x14ac:dyDescent="0.3">
      <c r="A5640" s="34">
        <v>5713</v>
      </c>
      <c r="B5640" s="34">
        <v>157</v>
      </c>
      <c r="C5640" s="34" t="s">
        <v>682</v>
      </c>
      <c r="D5640" s="34">
        <v>21</v>
      </c>
      <c r="E5640" s="179">
        <v>43657</v>
      </c>
      <c r="F5640" s="34">
        <v>5319</v>
      </c>
      <c r="G5640" s="34">
        <v>7064</v>
      </c>
      <c r="H5640" s="180">
        <v>6746</v>
      </c>
      <c r="I5640" s="34">
        <v>7</v>
      </c>
      <c r="J5640" s="59">
        <f t="shared" si="1"/>
        <v>22.284512964260685</v>
      </c>
      <c r="K5640" s="198"/>
      <c r="L5640" s="63">
        <f>AVERAGE(J5640:J5641)</f>
        <v>22.516302283657062</v>
      </c>
      <c r="M5640" s="63">
        <f>_xlfn.STDEV.S(J5640,J5641)</f>
        <v>0.32779959910358281</v>
      </c>
      <c r="N5640" s="182"/>
    </row>
    <row r="5641" spans="1:14" ht="15.75" customHeight="1" x14ac:dyDescent="0.3">
      <c r="A5641" s="34">
        <v>5714</v>
      </c>
      <c r="B5641" s="34">
        <v>158</v>
      </c>
      <c r="C5641" s="34" t="s">
        <v>682</v>
      </c>
      <c r="D5641" s="34">
        <v>21</v>
      </c>
      <c r="E5641" s="179">
        <v>43657</v>
      </c>
      <c r="F5641" s="34">
        <v>5219</v>
      </c>
      <c r="G5641" s="34">
        <v>6827</v>
      </c>
      <c r="H5641" s="180">
        <v>6529</v>
      </c>
      <c r="I5641" s="34"/>
      <c r="J5641" s="59">
        <f t="shared" si="1"/>
        <v>22.748091603053435</v>
      </c>
      <c r="K5641" s="198"/>
      <c r="L5641" s="199"/>
      <c r="M5641" s="62"/>
      <c r="N5641" s="182"/>
    </row>
    <row r="5642" spans="1:14" ht="15.75" customHeight="1" x14ac:dyDescent="0.3">
      <c r="A5642" s="34">
        <v>5715</v>
      </c>
      <c r="B5642" s="34">
        <v>159</v>
      </c>
      <c r="C5642" s="34" t="s">
        <v>685</v>
      </c>
      <c r="D5642" s="34">
        <v>21</v>
      </c>
      <c r="E5642" s="179">
        <v>43657</v>
      </c>
      <c r="F5642" s="34">
        <v>5300</v>
      </c>
      <c r="G5642" s="34">
        <v>8211</v>
      </c>
      <c r="H5642" s="180">
        <v>7717</v>
      </c>
      <c r="I5642" s="34">
        <v>6</v>
      </c>
      <c r="J5642" s="59">
        <f t="shared" si="1"/>
        <v>20.438560198593297</v>
      </c>
      <c r="K5642" s="198"/>
      <c r="L5642" s="63">
        <f>AVERAGE(J5642:J5643)</f>
        <v>20.264022828603139</v>
      </c>
      <c r="M5642" s="63">
        <f>_xlfn.STDEV.S(J5642,J5643)</f>
        <v>0.24683311578101544</v>
      </c>
      <c r="N5642" s="182"/>
    </row>
    <row r="5643" spans="1:14" ht="15.75" customHeight="1" x14ac:dyDescent="0.3">
      <c r="A5643" s="34">
        <v>5716</v>
      </c>
      <c r="B5643" s="34">
        <v>160</v>
      </c>
      <c r="C5643" s="34" t="s">
        <v>685</v>
      </c>
      <c r="D5643" s="34">
        <v>21</v>
      </c>
      <c r="E5643" s="179">
        <v>43657</v>
      </c>
      <c r="F5643" s="34">
        <v>5234</v>
      </c>
      <c r="G5643" s="34">
        <v>7918</v>
      </c>
      <c r="H5643" s="180">
        <v>7469</v>
      </c>
      <c r="I5643" s="34"/>
      <c r="J5643" s="59">
        <f t="shared" si="1"/>
        <v>20.089485458612977</v>
      </c>
      <c r="K5643" s="198"/>
      <c r="L5643" s="199"/>
      <c r="M5643" s="62"/>
      <c r="N5643" s="182"/>
    </row>
    <row r="5644" spans="1:14" ht="15.75" customHeight="1" x14ac:dyDescent="0.3">
      <c r="A5644" s="34">
        <v>5717</v>
      </c>
      <c r="B5644" s="34">
        <v>161</v>
      </c>
      <c r="C5644" s="34" t="s">
        <v>686</v>
      </c>
      <c r="D5644" s="34">
        <v>21</v>
      </c>
      <c r="E5644" s="179">
        <v>43657</v>
      </c>
      <c r="F5644" s="34">
        <v>5264</v>
      </c>
      <c r="G5644" s="34">
        <v>7378</v>
      </c>
      <c r="H5644" s="180">
        <v>7004</v>
      </c>
      <c r="I5644" s="34">
        <v>6</v>
      </c>
      <c r="J5644" s="59">
        <f t="shared" si="1"/>
        <v>21.494252873563219</v>
      </c>
      <c r="K5644" s="198"/>
      <c r="L5644" s="63">
        <f>AVERAGE(J5644:J5645)</f>
        <v>21.293542417980198</v>
      </c>
      <c r="M5644" s="63">
        <f>_xlfn.STDEV.S(J5644,J5645)</f>
        <v>0.28384744839558851</v>
      </c>
      <c r="N5644" s="182"/>
    </row>
    <row r="5645" spans="1:14" ht="15.75" customHeight="1" x14ac:dyDescent="0.3">
      <c r="A5645" s="34">
        <v>5718</v>
      </c>
      <c r="B5645" s="34">
        <v>162</v>
      </c>
      <c r="C5645" s="34" t="s">
        <v>686</v>
      </c>
      <c r="D5645" s="34">
        <v>21</v>
      </c>
      <c r="E5645" s="179">
        <v>43657</v>
      </c>
      <c r="F5645" s="34">
        <v>5232</v>
      </c>
      <c r="G5645" s="34">
        <v>7293</v>
      </c>
      <c r="H5645" s="180">
        <v>6934</v>
      </c>
      <c r="I5645" s="34"/>
      <c r="J5645" s="59">
        <f t="shared" si="1"/>
        <v>21.092831962397181</v>
      </c>
      <c r="K5645" s="198"/>
      <c r="L5645" s="199"/>
      <c r="M5645" s="62"/>
      <c r="N5645" s="182"/>
    </row>
    <row r="5646" spans="1:14" ht="15.75" customHeight="1" x14ac:dyDescent="0.3">
      <c r="A5646" s="34">
        <v>5719</v>
      </c>
      <c r="B5646" s="34">
        <v>163</v>
      </c>
      <c r="C5646" s="34" t="s">
        <v>689</v>
      </c>
      <c r="D5646" s="34">
        <v>21</v>
      </c>
      <c r="E5646" s="179">
        <v>43657</v>
      </c>
      <c r="F5646" s="34">
        <v>5193</v>
      </c>
      <c r="G5646" s="34">
        <v>7351</v>
      </c>
      <c r="H5646" s="180">
        <v>7002</v>
      </c>
      <c r="I5646" s="34">
        <v>6</v>
      </c>
      <c r="J5646" s="59">
        <f t="shared" si="1"/>
        <v>19.292426755113322</v>
      </c>
      <c r="K5646" s="198"/>
      <c r="L5646" s="63">
        <f>AVERAGE(J5646:J5647)</f>
        <v>19.72751419056479</v>
      </c>
      <c r="M5646" s="63">
        <f>_xlfn.STDEV.S(J5646,J5647)</f>
        <v>0.61530655203359708</v>
      </c>
      <c r="N5646" s="182"/>
    </row>
    <row r="5647" spans="1:14" ht="15.75" customHeight="1" x14ac:dyDescent="0.3">
      <c r="A5647" s="34">
        <v>5720</v>
      </c>
      <c r="B5647" s="34">
        <v>164</v>
      </c>
      <c r="C5647" s="34" t="s">
        <v>689</v>
      </c>
      <c r="D5647" s="34">
        <v>21</v>
      </c>
      <c r="E5647" s="179">
        <v>43657</v>
      </c>
      <c r="F5647" s="34">
        <v>5245</v>
      </c>
      <c r="G5647" s="34">
        <v>7462</v>
      </c>
      <c r="H5647" s="180">
        <v>7090</v>
      </c>
      <c r="I5647" s="34"/>
      <c r="J5647" s="59">
        <f t="shared" si="1"/>
        <v>20.162601626016261</v>
      </c>
      <c r="K5647" s="198"/>
      <c r="L5647" s="199"/>
      <c r="M5647" s="62"/>
      <c r="N5647" s="182"/>
    </row>
    <row r="5648" spans="1:14" ht="15.75" customHeight="1" x14ac:dyDescent="0.3">
      <c r="A5648" s="34">
        <v>5721</v>
      </c>
      <c r="B5648" s="34">
        <v>165</v>
      </c>
      <c r="C5648" s="34" t="s">
        <v>691</v>
      </c>
      <c r="D5648" s="34">
        <v>21</v>
      </c>
      <c r="E5648" s="179">
        <v>43657</v>
      </c>
      <c r="F5648" s="34">
        <v>5226</v>
      </c>
      <c r="G5648" s="34">
        <v>8145</v>
      </c>
      <c r="H5648" s="180">
        <v>7643</v>
      </c>
      <c r="I5648" s="34">
        <v>6</v>
      </c>
      <c r="J5648" s="59">
        <f t="shared" si="1"/>
        <v>20.769549027720313</v>
      </c>
      <c r="K5648" s="198"/>
      <c r="L5648" s="63">
        <f>AVERAGE(J5648:J5649)</f>
        <v>20.923416200042826</v>
      </c>
      <c r="M5648" s="63">
        <f>_xlfn.STDEV.S(J5648,J5649)</f>
        <v>0.21760104190249679</v>
      </c>
      <c r="N5648" s="182"/>
    </row>
    <row r="5649" spans="1:14" ht="15.75" customHeight="1" x14ac:dyDescent="0.3">
      <c r="A5649" s="34">
        <v>5722</v>
      </c>
      <c r="B5649" s="34">
        <v>166</v>
      </c>
      <c r="C5649" s="34" t="s">
        <v>691</v>
      </c>
      <c r="D5649" s="34">
        <v>21</v>
      </c>
      <c r="E5649" s="179">
        <v>43657</v>
      </c>
      <c r="F5649" s="34">
        <v>5252</v>
      </c>
      <c r="G5649" s="34">
        <v>8354</v>
      </c>
      <c r="H5649" s="180">
        <v>7814</v>
      </c>
      <c r="I5649" s="34"/>
      <c r="J5649" s="59">
        <f t="shared" si="1"/>
        <v>21.07728337236534</v>
      </c>
      <c r="K5649" s="198"/>
      <c r="L5649" s="199"/>
      <c r="M5649" s="62"/>
      <c r="N5649" s="182"/>
    </row>
    <row r="5650" spans="1:14" ht="15.75" customHeight="1" x14ac:dyDescent="0.3">
      <c r="A5650" s="34">
        <v>5723</v>
      </c>
      <c r="B5650" s="34">
        <v>167</v>
      </c>
      <c r="C5650" s="34" t="s">
        <v>692</v>
      </c>
      <c r="D5650" s="34">
        <v>21</v>
      </c>
      <c r="E5650" s="179">
        <v>43657</v>
      </c>
      <c r="F5650" s="34">
        <v>5280</v>
      </c>
      <c r="G5650" s="34">
        <v>7854</v>
      </c>
      <c r="H5650" s="180">
        <v>7443</v>
      </c>
      <c r="I5650" s="34">
        <v>7</v>
      </c>
      <c r="J5650" s="59">
        <f t="shared" si="1"/>
        <v>19.001386962552012</v>
      </c>
      <c r="K5650" s="198"/>
      <c r="L5650" s="63">
        <f>AVERAGE(J5650:J5651)</f>
        <v>19.352245438091121</v>
      </c>
      <c r="M5650" s="63">
        <f>_xlfn.STDEV.S(J5650,J5651)</f>
        <v>0.49618881458095693</v>
      </c>
      <c r="N5650" s="182"/>
    </row>
    <row r="5651" spans="1:14" ht="15.75" customHeight="1" x14ac:dyDescent="0.3">
      <c r="A5651" s="34">
        <v>5724</v>
      </c>
      <c r="B5651" s="34">
        <v>168</v>
      </c>
      <c r="C5651" s="34" t="s">
        <v>692</v>
      </c>
      <c r="D5651" s="34">
        <v>21</v>
      </c>
      <c r="E5651" s="179">
        <v>43657</v>
      </c>
      <c r="F5651" s="34">
        <v>5212</v>
      </c>
      <c r="G5651" s="34">
        <v>7873</v>
      </c>
      <c r="H5651" s="180">
        <v>7435</v>
      </c>
      <c r="I5651" s="34"/>
      <c r="J5651" s="59">
        <f t="shared" si="1"/>
        <v>19.70310391363023</v>
      </c>
      <c r="K5651" s="198"/>
      <c r="L5651" s="199"/>
      <c r="M5651" s="62"/>
      <c r="N5651" s="182"/>
    </row>
    <row r="5652" spans="1:14" ht="15.75" customHeight="1" x14ac:dyDescent="0.3">
      <c r="A5652" s="34">
        <v>5725</v>
      </c>
      <c r="B5652" s="34">
        <v>169</v>
      </c>
      <c r="C5652" s="34" t="s">
        <v>693</v>
      </c>
      <c r="D5652" s="34">
        <v>21</v>
      </c>
      <c r="E5652" s="179">
        <v>43657</v>
      </c>
      <c r="F5652" s="34">
        <v>5223</v>
      </c>
      <c r="G5652" s="34">
        <v>8177</v>
      </c>
      <c r="H5652" s="180">
        <v>7685</v>
      </c>
      <c r="I5652" s="34">
        <v>7</v>
      </c>
      <c r="J5652" s="59">
        <f t="shared" si="1"/>
        <v>19.983753046303818</v>
      </c>
      <c r="K5652" s="198"/>
      <c r="L5652" s="63">
        <f>AVERAGE(J5652:J5653)</f>
        <v>20.124120786084621</v>
      </c>
      <c r="M5652" s="63">
        <f>_xlfn.STDEV.S(J5652,J5653)</f>
        <v>0.19850996131766929</v>
      </c>
      <c r="N5652" s="182"/>
    </row>
    <row r="5653" spans="1:14" ht="15.75" customHeight="1" x14ac:dyDescent="0.3">
      <c r="A5653" s="34">
        <v>5726</v>
      </c>
      <c r="B5653" s="34">
        <v>170</v>
      </c>
      <c r="C5653" s="34" t="s">
        <v>693</v>
      </c>
      <c r="D5653" s="34">
        <v>21</v>
      </c>
      <c r="E5653" s="179">
        <v>43657</v>
      </c>
      <c r="F5653" s="34">
        <v>5223</v>
      </c>
      <c r="G5653" s="34">
        <v>8315</v>
      </c>
      <c r="H5653" s="180">
        <v>7794</v>
      </c>
      <c r="I5653" s="34"/>
      <c r="J5653" s="59">
        <f t="shared" si="1"/>
        <v>20.264488525865424</v>
      </c>
      <c r="K5653" s="198"/>
      <c r="L5653" s="199"/>
      <c r="M5653" s="62"/>
      <c r="N5653" s="182"/>
    </row>
    <row r="5654" spans="1:14" ht="15.75" customHeight="1" x14ac:dyDescent="0.3">
      <c r="A5654" s="34">
        <v>5727</v>
      </c>
      <c r="B5654" s="34">
        <v>171</v>
      </c>
      <c r="C5654" s="34" t="s">
        <v>694</v>
      </c>
      <c r="D5654" s="34">
        <v>21</v>
      </c>
      <c r="E5654" s="179">
        <v>43657</v>
      </c>
      <c r="F5654" s="34">
        <v>5259</v>
      </c>
      <c r="G5654" s="34">
        <v>7666</v>
      </c>
      <c r="H5654" s="180">
        <v>7247</v>
      </c>
      <c r="I5654" s="34">
        <v>8</v>
      </c>
      <c r="J5654" s="59">
        <f t="shared" si="1"/>
        <v>21.076458752515091</v>
      </c>
      <c r="K5654" s="198"/>
      <c r="L5654" s="63">
        <f>AVERAGE(J5654:J5655)</f>
        <v>21.342518920493468</v>
      </c>
      <c r="M5654" s="63">
        <f>_xlfn.STDEV.S(J5654,J5655)</f>
        <v>0.37626589796228771</v>
      </c>
      <c r="N5654" s="182"/>
    </row>
    <row r="5655" spans="1:14" ht="15.75" customHeight="1" x14ac:dyDescent="0.3">
      <c r="A5655" s="34">
        <v>5728</v>
      </c>
      <c r="B5655" s="34">
        <v>172</v>
      </c>
      <c r="C5655" s="34" t="s">
        <v>694</v>
      </c>
      <c r="D5655" s="34">
        <v>21</v>
      </c>
      <c r="E5655" s="179">
        <v>43657</v>
      </c>
      <c r="F5655" s="34">
        <v>5274</v>
      </c>
      <c r="G5655" s="34">
        <v>7542</v>
      </c>
      <c r="H5655" s="180">
        <v>7139</v>
      </c>
      <c r="I5655" s="34"/>
      <c r="J5655" s="59">
        <f t="shared" si="1"/>
        <v>21.608579088471849</v>
      </c>
      <c r="K5655" s="198"/>
      <c r="L5655" s="199"/>
      <c r="M5655" s="62"/>
      <c r="N5655" s="182"/>
    </row>
    <row r="5656" spans="1:14" ht="15.75" customHeight="1" x14ac:dyDescent="0.3">
      <c r="A5656" s="34">
        <v>5729</v>
      </c>
      <c r="B5656" s="34">
        <v>173</v>
      </c>
      <c r="C5656" s="34" t="s">
        <v>696</v>
      </c>
      <c r="D5656" s="34">
        <v>21</v>
      </c>
      <c r="E5656" s="179">
        <v>43657</v>
      </c>
      <c r="F5656" s="34">
        <v>5227</v>
      </c>
      <c r="G5656" s="34">
        <v>7576</v>
      </c>
      <c r="H5656" s="180">
        <v>7164</v>
      </c>
      <c r="I5656" s="34">
        <v>9</v>
      </c>
      <c r="J5656" s="59">
        <f t="shared" si="1"/>
        <v>21.270005162622613</v>
      </c>
      <c r="K5656" s="198"/>
      <c r="L5656" s="63">
        <f>AVERAGE(J5656:J5657)</f>
        <v>21.118463141107746</v>
      </c>
      <c r="M5656" s="63">
        <f>_xlfn.STDEV.S(J5656,J5657)</f>
        <v>0.21431278209576318</v>
      </c>
      <c r="N5656" s="182"/>
    </row>
    <row r="5657" spans="1:14" ht="15.75" customHeight="1" x14ac:dyDescent="0.3">
      <c r="A5657" s="34">
        <v>5730</v>
      </c>
      <c r="B5657" s="34">
        <v>174</v>
      </c>
      <c r="C5657" s="34" t="s">
        <v>696</v>
      </c>
      <c r="D5657" s="34">
        <v>21</v>
      </c>
      <c r="E5657" s="179">
        <v>43657</v>
      </c>
      <c r="F5657" s="34">
        <v>5182</v>
      </c>
      <c r="G5657" s="34">
        <v>7559</v>
      </c>
      <c r="H5657" s="180">
        <v>7147</v>
      </c>
      <c r="I5657" s="34"/>
      <c r="J5657" s="59">
        <f t="shared" si="1"/>
        <v>20.966921119592875</v>
      </c>
      <c r="K5657" s="198"/>
      <c r="L5657" s="199"/>
      <c r="M5657" s="62"/>
      <c r="N5657" s="182"/>
    </row>
    <row r="5658" spans="1:14" ht="15.75" customHeight="1" x14ac:dyDescent="0.3">
      <c r="A5658" s="34">
        <v>5731</v>
      </c>
      <c r="B5658" s="34">
        <v>175</v>
      </c>
      <c r="C5658" s="34" t="s">
        <v>700</v>
      </c>
      <c r="D5658" s="34">
        <v>21</v>
      </c>
      <c r="E5658" s="179">
        <v>43657</v>
      </c>
      <c r="F5658" s="34">
        <v>5280</v>
      </c>
      <c r="G5658" s="34">
        <v>6777</v>
      </c>
      <c r="H5658" s="180">
        <v>6531</v>
      </c>
      <c r="I5658" s="34">
        <v>6</v>
      </c>
      <c r="J5658" s="59">
        <f t="shared" si="1"/>
        <v>19.664268585131893</v>
      </c>
      <c r="K5658" s="198"/>
      <c r="L5658" s="63">
        <f>AVERAGE(J5658:J5659)</f>
        <v>19.673518575190315</v>
      </c>
      <c r="M5658" s="63">
        <f>_xlfn.STDEV.S(J5658,J5659)</f>
        <v>1.3081461392436027E-2</v>
      </c>
      <c r="N5658" s="182"/>
    </row>
    <row r="5659" spans="1:14" ht="15.75" customHeight="1" x14ac:dyDescent="0.3">
      <c r="A5659" s="34">
        <v>5732</v>
      </c>
      <c r="B5659" s="34">
        <v>176</v>
      </c>
      <c r="C5659" s="34" t="s">
        <v>700</v>
      </c>
      <c r="D5659" s="34">
        <v>21</v>
      </c>
      <c r="E5659" s="179">
        <v>43657</v>
      </c>
      <c r="F5659" s="34">
        <v>5193</v>
      </c>
      <c r="G5659" s="34">
        <v>6853</v>
      </c>
      <c r="H5659" s="180">
        <v>6580</v>
      </c>
      <c r="I5659" s="34"/>
      <c r="J5659" s="59">
        <f t="shared" si="1"/>
        <v>19.682768565248736</v>
      </c>
      <c r="K5659" s="198"/>
      <c r="L5659" s="199"/>
      <c r="M5659" s="62"/>
      <c r="N5659" s="182"/>
    </row>
    <row r="5660" spans="1:14" ht="15.75" customHeight="1" x14ac:dyDescent="0.3">
      <c r="A5660" s="34">
        <v>5733</v>
      </c>
      <c r="B5660" s="34">
        <v>177</v>
      </c>
      <c r="C5660" s="34" t="s">
        <v>708</v>
      </c>
      <c r="D5660" s="34">
        <v>21</v>
      </c>
      <c r="E5660" s="179">
        <v>43657</v>
      </c>
      <c r="F5660" s="34">
        <v>5259</v>
      </c>
      <c r="G5660" s="34">
        <v>7751</v>
      </c>
      <c r="H5660" s="180">
        <v>7337</v>
      </c>
      <c r="I5660" s="34">
        <v>9</v>
      </c>
      <c r="J5660" s="59">
        <f t="shared" si="1"/>
        <v>19.923002887391721</v>
      </c>
      <c r="K5660" s="198"/>
      <c r="L5660" s="63">
        <f>AVERAGE(J5660:J5661)</f>
        <v>20.133491615686033</v>
      </c>
      <c r="M5660" s="63">
        <f>_xlfn.STDEV.S(J5660,J5661)</f>
        <v>0.29767601428048113</v>
      </c>
      <c r="N5660" s="182"/>
    </row>
    <row r="5661" spans="1:14" ht="15.75" customHeight="1" x14ac:dyDescent="0.3">
      <c r="A5661" s="34">
        <v>5734</v>
      </c>
      <c r="B5661" s="34">
        <v>178</v>
      </c>
      <c r="C5661" s="34" t="s">
        <v>708</v>
      </c>
      <c r="D5661" s="34">
        <v>21</v>
      </c>
      <c r="E5661" s="179">
        <v>43657</v>
      </c>
      <c r="F5661" s="34">
        <v>5226</v>
      </c>
      <c r="G5661" s="34">
        <v>7675</v>
      </c>
      <c r="H5661" s="180">
        <v>7261</v>
      </c>
      <c r="I5661" s="34"/>
      <c r="J5661" s="59">
        <f t="shared" si="1"/>
        <v>20.343980343980345</v>
      </c>
      <c r="K5661" s="198"/>
      <c r="L5661" s="199"/>
      <c r="M5661" s="62"/>
      <c r="N5661" s="182"/>
    </row>
    <row r="5662" spans="1:14" ht="15.75" customHeight="1" x14ac:dyDescent="0.3">
      <c r="A5662" s="34">
        <v>5735</v>
      </c>
      <c r="B5662" s="34">
        <v>179</v>
      </c>
      <c r="C5662" s="34" t="s">
        <v>709</v>
      </c>
      <c r="D5662" s="34">
        <v>21</v>
      </c>
      <c r="E5662" s="179">
        <v>43657</v>
      </c>
      <c r="F5662" s="34">
        <v>5180</v>
      </c>
      <c r="G5662" s="34">
        <v>8105</v>
      </c>
      <c r="H5662" s="180">
        <v>7589</v>
      </c>
      <c r="I5662" s="34">
        <v>8</v>
      </c>
      <c r="J5662" s="59">
        <f t="shared" si="1"/>
        <v>21.419676214196762</v>
      </c>
      <c r="K5662" s="198"/>
      <c r="L5662" s="63">
        <f>AVERAGE(J5662:J5663)</f>
        <v>21.365918341114259</v>
      </c>
      <c r="M5662" s="63">
        <f>_xlfn.STDEV.S(J5662,J5663)</f>
        <v>7.6025113197605104E-2</v>
      </c>
      <c r="N5662" s="182"/>
    </row>
    <row r="5663" spans="1:14" ht="15.75" customHeight="1" x14ac:dyDescent="0.3">
      <c r="A5663" s="34">
        <v>5736</v>
      </c>
      <c r="B5663" s="34">
        <v>180</v>
      </c>
      <c r="C5663" s="34" t="s">
        <v>709</v>
      </c>
      <c r="D5663" s="34">
        <v>21</v>
      </c>
      <c r="E5663" s="179">
        <v>43657</v>
      </c>
      <c r="F5663" s="34">
        <v>5282</v>
      </c>
      <c r="G5663" s="34">
        <v>8185</v>
      </c>
      <c r="H5663" s="180">
        <v>7675</v>
      </c>
      <c r="I5663" s="34"/>
      <c r="J5663" s="59">
        <f t="shared" si="1"/>
        <v>21.31216046803176</v>
      </c>
      <c r="K5663" s="198"/>
      <c r="L5663" s="199"/>
      <c r="M5663" s="62"/>
      <c r="N5663" s="182"/>
    </row>
    <row r="5664" spans="1:14" ht="15.75" customHeight="1" x14ac:dyDescent="0.3">
      <c r="A5664" s="34">
        <v>5737</v>
      </c>
      <c r="B5664" s="34">
        <v>181</v>
      </c>
      <c r="C5664" s="34" t="s">
        <v>715</v>
      </c>
      <c r="D5664" s="34">
        <v>21</v>
      </c>
      <c r="E5664" s="179">
        <v>43657</v>
      </c>
      <c r="F5664" s="34">
        <v>5244</v>
      </c>
      <c r="G5664" s="34">
        <v>8042</v>
      </c>
      <c r="H5664" s="180">
        <v>7553</v>
      </c>
      <c r="I5664" s="34">
        <v>8</v>
      </c>
      <c r="J5664" s="59">
        <f t="shared" si="1"/>
        <v>21.177999133824166</v>
      </c>
      <c r="K5664" s="198"/>
      <c r="L5664" s="63">
        <f>AVERAGE(J5664:J5665)</f>
        <v>21.330067056987073</v>
      </c>
      <c r="M5664" s="63">
        <f>_xlfn.STDEV.S(J5664,J5665)</f>
        <v>0.21505651933889242</v>
      </c>
      <c r="N5664" s="182"/>
    </row>
    <row r="5665" spans="1:14" ht="15.75" customHeight="1" x14ac:dyDescent="0.3">
      <c r="A5665" s="34">
        <v>5738</v>
      </c>
      <c r="B5665" s="34">
        <v>182</v>
      </c>
      <c r="C5665" s="34" t="s">
        <v>715</v>
      </c>
      <c r="D5665" s="34">
        <v>21</v>
      </c>
      <c r="E5665" s="179">
        <v>43657</v>
      </c>
      <c r="F5665" s="34">
        <v>5301</v>
      </c>
      <c r="G5665" s="34">
        <v>8055</v>
      </c>
      <c r="H5665" s="180">
        <v>7568</v>
      </c>
      <c r="I5665" s="34"/>
      <c r="J5665" s="59">
        <f t="shared" si="1"/>
        <v>21.482134980149979</v>
      </c>
      <c r="K5665" s="198"/>
      <c r="L5665" s="199"/>
      <c r="M5665" s="62"/>
      <c r="N5665" s="182"/>
    </row>
    <row r="5666" spans="1:14" ht="15.75" customHeight="1" x14ac:dyDescent="0.3">
      <c r="A5666" s="34">
        <v>5739</v>
      </c>
      <c r="B5666" s="34">
        <v>183</v>
      </c>
      <c r="C5666" s="34" t="s">
        <v>716</v>
      </c>
      <c r="D5666" s="34">
        <v>21</v>
      </c>
      <c r="E5666" s="179">
        <v>43657</v>
      </c>
      <c r="F5666" s="34">
        <v>5192</v>
      </c>
      <c r="G5666" s="34">
        <v>8154</v>
      </c>
      <c r="H5666" s="180">
        <v>7637</v>
      </c>
      <c r="I5666" s="34">
        <v>6</v>
      </c>
      <c r="J5666" s="59">
        <f t="shared" si="1"/>
        <v>21.145194274028629</v>
      </c>
      <c r="K5666" s="198"/>
      <c r="L5666" s="63">
        <f>AVERAGE(J5666:J5667)</f>
        <v>21.825638499544731</v>
      </c>
      <c r="M5666" s="63">
        <f>_xlfn.STDEV.S(J5666,J5667)</f>
        <v>0.96229345216332496</v>
      </c>
      <c r="N5666" s="182"/>
    </row>
    <row r="5667" spans="1:14" ht="15.75" customHeight="1" x14ac:dyDescent="0.3">
      <c r="A5667" s="34">
        <v>5740</v>
      </c>
      <c r="B5667" s="34">
        <v>184</v>
      </c>
      <c r="C5667" s="34" t="s">
        <v>716</v>
      </c>
      <c r="D5667" s="34">
        <v>21</v>
      </c>
      <c r="E5667" s="179">
        <v>43657</v>
      </c>
      <c r="F5667" s="34">
        <v>5243</v>
      </c>
      <c r="G5667" s="34">
        <v>8264</v>
      </c>
      <c r="H5667" s="180">
        <v>7709</v>
      </c>
      <c r="I5667" s="34"/>
      <c r="J5667" s="59">
        <f t="shared" si="1"/>
        <v>22.506082725060828</v>
      </c>
      <c r="K5667" s="198"/>
      <c r="L5667" s="199"/>
      <c r="M5667" s="62"/>
      <c r="N5667" s="182"/>
    </row>
    <row r="5668" spans="1:14" ht="15.75" customHeight="1" x14ac:dyDescent="0.3">
      <c r="A5668" s="34">
        <v>5741</v>
      </c>
      <c r="B5668" s="34">
        <v>185</v>
      </c>
      <c r="C5668" s="34" t="s">
        <v>717</v>
      </c>
      <c r="D5668" s="34">
        <v>21</v>
      </c>
      <c r="E5668" s="179">
        <v>43657</v>
      </c>
      <c r="F5668" s="34">
        <v>5288</v>
      </c>
      <c r="G5668" s="34">
        <v>8207</v>
      </c>
      <c r="H5668" s="180">
        <v>7686</v>
      </c>
      <c r="I5668" s="34">
        <v>9</v>
      </c>
      <c r="J5668" s="59">
        <f t="shared" si="1"/>
        <v>21.726438698915761</v>
      </c>
      <c r="K5668" s="198"/>
      <c r="L5668" s="63">
        <f>AVERAGE(J5668:J5669)</f>
        <v>21.621372674320227</v>
      </c>
      <c r="M5668" s="63">
        <f>_xlfn.STDEV.S(J5668,J5669)</f>
        <v>0.14858579692762863</v>
      </c>
      <c r="N5668" s="182"/>
    </row>
    <row r="5669" spans="1:14" ht="15.75" customHeight="1" x14ac:dyDescent="0.3">
      <c r="A5669" s="34">
        <v>5742</v>
      </c>
      <c r="B5669" s="34">
        <v>186</v>
      </c>
      <c r="C5669" s="34" t="s">
        <v>717</v>
      </c>
      <c r="D5669" s="34">
        <v>21</v>
      </c>
      <c r="E5669" s="179">
        <v>43657</v>
      </c>
      <c r="F5669" s="34">
        <v>5251</v>
      </c>
      <c r="G5669" s="34">
        <v>8120</v>
      </c>
      <c r="H5669" s="180">
        <v>7612</v>
      </c>
      <c r="I5669" s="34"/>
      <c r="J5669" s="59">
        <f t="shared" si="1"/>
        <v>21.516306649724694</v>
      </c>
      <c r="K5669" s="198"/>
      <c r="L5669" s="199"/>
      <c r="M5669" s="62"/>
      <c r="N5669" s="182"/>
    </row>
    <row r="5670" spans="1:14" ht="15.75" customHeight="1" x14ac:dyDescent="0.3">
      <c r="A5670" s="34">
        <v>5743</v>
      </c>
      <c r="B5670" s="34">
        <v>187</v>
      </c>
      <c r="C5670" s="34" t="s">
        <v>719</v>
      </c>
      <c r="D5670" s="34">
        <v>21</v>
      </c>
      <c r="E5670" s="179">
        <v>43657</v>
      </c>
      <c r="F5670" s="34">
        <v>5214</v>
      </c>
      <c r="G5670" s="34">
        <v>7579</v>
      </c>
      <c r="H5670" s="180">
        <v>7170</v>
      </c>
      <c r="I5670" s="34">
        <v>5</v>
      </c>
      <c r="J5670" s="59">
        <f t="shared" si="1"/>
        <v>20.91002044989775</v>
      </c>
      <c r="K5670" s="198"/>
      <c r="L5670" s="63">
        <f>AVERAGE(J5670:J5671)</f>
        <v>21.379865716278353</v>
      </c>
      <c r="M5670" s="63">
        <f>_xlfn.STDEV.S(J5670,J5671)</f>
        <v>0.66446154793224987</v>
      </c>
      <c r="N5670" s="182"/>
    </row>
    <row r="5671" spans="1:14" ht="15.75" customHeight="1" x14ac:dyDescent="0.3">
      <c r="A5671" s="34">
        <v>5744</v>
      </c>
      <c r="B5671" s="34">
        <v>188</v>
      </c>
      <c r="C5671" s="34" t="s">
        <v>719</v>
      </c>
      <c r="D5671" s="34">
        <v>21</v>
      </c>
      <c r="E5671" s="179">
        <v>43657</v>
      </c>
      <c r="F5671" s="34">
        <v>5267</v>
      </c>
      <c r="G5671" s="34">
        <v>8429</v>
      </c>
      <c r="H5671" s="180">
        <v>7862</v>
      </c>
      <c r="I5671" s="34"/>
      <c r="J5671" s="59">
        <f t="shared" si="1"/>
        <v>21.849710982658959</v>
      </c>
      <c r="K5671" s="198"/>
      <c r="L5671" s="199"/>
      <c r="M5671" s="62"/>
      <c r="N5671" s="182"/>
    </row>
    <row r="5672" spans="1:14" ht="15.75" customHeight="1" x14ac:dyDescent="0.3">
      <c r="A5672" s="34">
        <v>5745</v>
      </c>
      <c r="B5672" s="34">
        <v>189</v>
      </c>
      <c r="C5672" s="34" t="s">
        <v>726</v>
      </c>
      <c r="D5672" s="34">
        <v>21</v>
      </c>
      <c r="E5672" s="179">
        <v>43657</v>
      </c>
      <c r="F5672" s="34">
        <v>5261</v>
      </c>
      <c r="G5672" s="34">
        <v>7990</v>
      </c>
      <c r="H5672" s="180">
        <v>7507</v>
      </c>
      <c r="I5672" s="34">
        <v>7</v>
      </c>
      <c r="J5672" s="59">
        <f t="shared" si="1"/>
        <v>21.504897595725737</v>
      </c>
      <c r="K5672" s="198"/>
      <c r="L5672" s="63">
        <f>AVERAGE(J5672:J5673)</f>
        <v>21.419383309715016</v>
      </c>
      <c r="M5672" s="63">
        <f>_xlfn.STDEV.S(J5672,J5673)</f>
        <v>0.12093546305301062</v>
      </c>
      <c r="N5672" s="182"/>
    </row>
    <row r="5673" spans="1:14" ht="15.75" customHeight="1" x14ac:dyDescent="0.3">
      <c r="A5673" s="34">
        <v>5746</v>
      </c>
      <c r="B5673" s="34">
        <v>190</v>
      </c>
      <c r="C5673" s="34" t="s">
        <v>726</v>
      </c>
      <c r="D5673" s="34">
        <v>21</v>
      </c>
      <c r="E5673" s="179">
        <v>43657</v>
      </c>
      <c r="F5673" s="34">
        <v>5238</v>
      </c>
      <c r="G5673" s="34">
        <v>8258</v>
      </c>
      <c r="H5673" s="180">
        <v>7727</v>
      </c>
      <c r="I5673" s="34"/>
      <c r="J5673" s="59">
        <f t="shared" si="1"/>
        <v>21.333869023704299</v>
      </c>
      <c r="K5673" s="198"/>
      <c r="L5673" s="199"/>
      <c r="M5673" s="62"/>
      <c r="N5673" s="182"/>
    </row>
    <row r="5674" spans="1:14" ht="15.75" customHeight="1" x14ac:dyDescent="0.3">
      <c r="A5674" s="34">
        <v>5747</v>
      </c>
      <c r="B5674" s="34">
        <v>191</v>
      </c>
      <c r="C5674" s="34" t="s">
        <v>728</v>
      </c>
      <c r="D5674" s="34">
        <v>21</v>
      </c>
      <c r="E5674" s="179">
        <v>43657</v>
      </c>
      <c r="F5674" s="34">
        <v>5280</v>
      </c>
      <c r="G5674" s="34">
        <v>7102</v>
      </c>
      <c r="H5674" s="180">
        <v>6782</v>
      </c>
      <c r="I5674" s="34">
        <v>7</v>
      </c>
      <c r="J5674" s="59">
        <f t="shared" si="1"/>
        <v>21.304926764314246</v>
      </c>
      <c r="K5674" s="198"/>
      <c r="L5674" s="63">
        <f>AVERAGE(J5674:J5675)</f>
        <v>21.254378566835648</v>
      </c>
      <c r="M5674" s="63">
        <f>_xlfn.STDEV.S(J5674,J5675)</f>
        <v>7.1485946427749233E-2</v>
      </c>
      <c r="N5674" s="182"/>
    </row>
    <row r="5675" spans="1:14" ht="15.75" customHeight="1" x14ac:dyDescent="0.3">
      <c r="A5675" s="34">
        <v>5748</v>
      </c>
      <c r="B5675" s="34">
        <v>192</v>
      </c>
      <c r="C5675" s="34" t="s">
        <v>728</v>
      </c>
      <c r="D5675" s="34">
        <v>21</v>
      </c>
      <c r="E5675" s="179">
        <v>43657</v>
      </c>
      <c r="F5675" s="34">
        <v>5241</v>
      </c>
      <c r="G5675" s="34">
        <v>7013</v>
      </c>
      <c r="H5675" s="180">
        <v>6703</v>
      </c>
      <c r="I5675" s="34"/>
      <c r="J5675" s="59">
        <f t="shared" si="1"/>
        <v>21.203830369357046</v>
      </c>
      <c r="K5675" s="198"/>
      <c r="L5675" s="199"/>
      <c r="M5675" s="62"/>
      <c r="N5675" s="182"/>
    </row>
    <row r="5676" spans="1:14" ht="15.75" customHeight="1" x14ac:dyDescent="0.3">
      <c r="A5676" s="34">
        <v>5749</v>
      </c>
      <c r="B5676" s="34">
        <v>193</v>
      </c>
      <c r="C5676" s="34" t="s">
        <v>735</v>
      </c>
      <c r="D5676" s="34">
        <v>21</v>
      </c>
      <c r="E5676" s="179">
        <v>43657</v>
      </c>
      <c r="F5676" s="34">
        <v>5263</v>
      </c>
      <c r="G5676" s="34">
        <v>8756</v>
      </c>
      <c r="H5676" s="180">
        <v>8152</v>
      </c>
      <c r="I5676" s="34">
        <v>6</v>
      </c>
      <c r="J5676" s="59">
        <f t="shared" si="1"/>
        <v>20.906888196607824</v>
      </c>
      <c r="K5676" s="198"/>
      <c r="L5676" s="63">
        <f>AVERAGE(J5676:J5677)</f>
        <v>21.305043092195397</v>
      </c>
      <c r="M5676" s="63">
        <f>_xlfn.STDEV.S(J5676,J5677)</f>
        <v>0.56307605326518795</v>
      </c>
      <c r="N5676" s="182"/>
    </row>
    <row r="5677" spans="1:14" ht="15.75" customHeight="1" x14ac:dyDescent="0.3">
      <c r="A5677" s="34">
        <v>5750</v>
      </c>
      <c r="B5677" s="34">
        <v>194</v>
      </c>
      <c r="C5677" s="34" t="s">
        <v>735</v>
      </c>
      <c r="D5677" s="34">
        <v>21</v>
      </c>
      <c r="E5677" s="179">
        <v>43657</v>
      </c>
      <c r="F5677" s="34">
        <v>5207</v>
      </c>
      <c r="G5677" s="34">
        <v>8594</v>
      </c>
      <c r="H5677" s="180">
        <v>7990</v>
      </c>
      <c r="I5677" s="34"/>
      <c r="J5677" s="59">
        <f t="shared" si="1"/>
        <v>21.703197987782968</v>
      </c>
      <c r="K5677" s="198"/>
      <c r="L5677" s="199"/>
      <c r="M5677" s="62"/>
      <c r="N5677" s="182"/>
    </row>
    <row r="5678" spans="1:14" ht="15.75" customHeight="1" x14ac:dyDescent="0.3">
      <c r="A5678" s="34">
        <v>5751</v>
      </c>
      <c r="B5678" s="34">
        <v>195</v>
      </c>
      <c r="C5678" s="34" t="s">
        <v>736</v>
      </c>
      <c r="D5678" s="34">
        <v>21</v>
      </c>
      <c r="E5678" s="179">
        <v>43657</v>
      </c>
      <c r="F5678" s="34">
        <v>5277</v>
      </c>
      <c r="G5678" s="34">
        <v>7752</v>
      </c>
      <c r="H5678" s="180">
        <v>7328</v>
      </c>
      <c r="I5678" s="34"/>
      <c r="J5678" s="59">
        <f t="shared" si="1"/>
        <v>20.672842515845929</v>
      </c>
      <c r="K5678" s="198"/>
      <c r="L5678" s="63">
        <f>AVERAGE(J5678:J5679)</f>
        <v>20.670851082484369</v>
      </c>
      <c r="M5678" s="63">
        <f>_xlfn.STDEV.S(J5678,J5679)</f>
        <v>2.8163120684832873E-3</v>
      </c>
      <c r="N5678" s="182"/>
    </row>
    <row r="5679" spans="1:14" ht="15.75" customHeight="1" x14ac:dyDescent="0.3">
      <c r="A5679" s="34">
        <v>5752</v>
      </c>
      <c r="B5679" s="34">
        <v>196</v>
      </c>
      <c r="C5679" s="34" t="s">
        <v>736</v>
      </c>
      <c r="D5679" s="34">
        <v>21</v>
      </c>
      <c r="E5679" s="179">
        <v>43657</v>
      </c>
      <c r="F5679" s="34">
        <v>5243</v>
      </c>
      <c r="G5679" s="34">
        <v>7444</v>
      </c>
      <c r="H5679" s="180">
        <v>7067</v>
      </c>
      <c r="I5679" s="34"/>
      <c r="J5679" s="59">
        <f t="shared" si="1"/>
        <v>20.668859649122805</v>
      </c>
      <c r="K5679" s="198"/>
      <c r="L5679" s="199"/>
      <c r="M5679" s="62"/>
      <c r="N5679" s="182"/>
    </row>
    <row r="5680" spans="1:14" ht="15.75" customHeight="1" x14ac:dyDescent="0.3">
      <c r="A5680" s="34">
        <v>5753</v>
      </c>
      <c r="B5680" s="34">
        <v>197</v>
      </c>
      <c r="C5680" s="34" t="s">
        <v>738</v>
      </c>
      <c r="D5680" s="34">
        <v>21</v>
      </c>
      <c r="E5680" s="179">
        <v>43657</v>
      </c>
      <c r="F5680" s="34">
        <v>5252</v>
      </c>
      <c r="G5680" s="34">
        <v>8081</v>
      </c>
      <c r="H5680" s="180">
        <v>7472</v>
      </c>
      <c r="I5680" s="34">
        <v>10</v>
      </c>
      <c r="J5680" s="59">
        <f t="shared" si="1"/>
        <v>27.432432432432428</v>
      </c>
      <c r="K5680" s="198"/>
      <c r="L5680" s="63">
        <f>AVERAGE(J5680:J5681)</f>
        <v>28.115468203125985</v>
      </c>
      <c r="M5680" s="63">
        <f>_xlfn.STDEV.S(J5680,J5681)</f>
        <v>0.96595845050078555</v>
      </c>
      <c r="N5680" s="182"/>
    </row>
    <row r="5681" spans="1:14" ht="15.75" customHeight="1" x14ac:dyDescent="0.3">
      <c r="A5681" s="34">
        <v>5754</v>
      </c>
      <c r="B5681" s="34">
        <v>198</v>
      </c>
      <c r="C5681" s="34" t="s">
        <v>738</v>
      </c>
      <c r="D5681" s="34">
        <v>21</v>
      </c>
      <c r="E5681" s="179">
        <v>43657</v>
      </c>
      <c r="F5681" s="34">
        <v>5320</v>
      </c>
      <c r="G5681" s="34">
        <v>8075</v>
      </c>
      <c r="H5681" s="180">
        <v>7459</v>
      </c>
      <c r="I5681" s="34"/>
      <c r="J5681" s="59">
        <f t="shared" si="1"/>
        <v>28.798503973819539</v>
      </c>
      <c r="K5681" s="198"/>
      <c r="L5681" s="199"/>
      <c r="M5681" s="62"/>
      <c r="N5681" s="182"/>
    </row>
    <row r="5682" spans="1:14" ht="15.75" customHeight="1" x14ac:dyDescent="0.3">
      <c r="A5682" s="34">
        <v>5755</v>
      </c>
      <c r="B5682" s="34">
        <v>1</v>
      </c>
      <c r="C5682" s="34" t="s">
        <v>372</v>
      </c>
      <c r="D5682" s="34">
        <v>22</v>
      </c>
      <c r="E5682" s="179">
        <v>43685</v>
      </c>
      <c r="F5682" s="34">
        <v>5301</v>
      </c>
      <c r="G5682" s="200">
        <v>7766</v>
      </c>
      <c r="H5682" s="34">
        <v>7421</v>
      </c>
      <c r="I5682" s="34">
        <v>6</v>
      </c>
      <c r="J5682" s="59">
        <f t="shared" si="1"/>
        <v>16.273584905660378</v>
      </c>
      <c r="K5682" s="198"/>
      <c r="L5682" s="63">
        <f>AVERAGE(J5682:J5683)</f>
        <v>15.980383382955132</v>
      </c>
      <c r="M5682" s="63">
        <f>_xlfn.STDEV.S(J5682,J5683)</f>
        <v>0.41464956991820318</v>
      </c>
      <c r="N5682" s="182"/>
    </row>
    <row r="5683" spans="1:14" ht="15.75" customHeight="1" x14ac:dyDescent="0.3">
      <c r="A5683" s="34">
        <v>5756</v>
      </c>
      <c r="B5683" s="34">
        <v>1</v>
      </c>
      <c r="C5683" s="34" t="s">
        <v>372</v>
      </c>
      <c r="D5683" s="34">
        <v>22</v>
      </c>
      <c r="E5683" s="179">
        <v>43685</v>
      </c>
      <c r="F5683" s="34">
        <v>5301</v>
      </c>
      <c r="G5683" s="200">
        <v>7801</v>
      </c>
      <c r="H5683" s="34">
        <v>7462</v>
      </c>
      <c r="I5683" s="34"/>
      <c r="J5683" s="59">
        <f t="shared" si="1"/>
        <v>15.687181860249884</v>
      </c>
      <c r="K5683" s="198"/>
      <c r="L5683" s="199"/>
      <c r="M5683" s="62"/>
      <c r="N5683" s="182"/>
    </row>
    <row r="5684" spans="1:14" ht="15.75" customHeight="1" x14ac:dyDescent="0.3">
      <c r="A5684" s="34">
        <v>5757</v>
      </c>
      <c r="B5684" s="34">
        <v>2</v>
      </c>
      <c r="C5684" s="34" t="s">
        <v>376</v>
      </c>
      <c r="D5684" s="34">
        <v>22</v>
      </c>
      <c r="E5684" s="179">
        <v>43685</v>
      </c>
      <c r="F5684" s="34">
        <v>5190</v>
      </c>
      <c r="G5684" s="200">
        <v>7725</v>
      </c>
      <c r="H5684" s="34">
        <v>7370</v>
      </c>
      <c r="I5684" s="34">
        <v>6</v>
      </c>
      <c r="J5684" s="59">
        <f t="shared" si="1"/>
        <v>16.284403669724771</v>
      </c>
      <c r="K5684" s="198"/>
      <c r="L5684" s="63">
        <f>AVERAGE(J5684:J5685)</f>
        <v>16.114263491895141</v>
      </c>
      <c r="M5684" s="63">
        <f>_xlfn.STDEV.S(J5684,J5685)</f>
        <v>0.24061454699123305</v>
      </c>
      <c r="N5684" s="182"/>
    </row>
    <row r="5685" spans="1:14" ht="15.75" customHeight="1" x14ac:dyDescent="0.3">
      <c r="A5685" s="34">
        <v>5758</v>
      </c>
      <c r="B5685" s="34">
        <v>2</v>
      </c>
      <c r="C5685" s="34" t="s">
        <v>376</v>
      </c>
      <c r="D5685" s="34">
        <v>22</v>
      </c>
      <c r="E5685" s="179">
        <v>43685</v>
      </c>
      <c r="F5685" s="34">
        <v>5190</v>
      </c>
      <c r="G5685" s="200">
        <v>7597</v>
      </c>
      <c r="H5685" s="34">
        <v>7266</v>
      </c>
      <c r="I5685" s="34"/>
      <c r="J5685" s="59">
        <f t="shared" si="1"/>
        <v>15.944123314065511</v>
      </c>
      <c r="K5685" s="198"/>
      <c r="L5685" s="199"/>
      <c r="M5685" s="62"/>
      <c r="N5685" s="182"/>
    </row>
    <row r="5686" spans="1:14" ht="15.75" customHeight="1" x14ac:dyDescent="0.3">
      <c r="A5686" s="34">
        <v>5759</v>
      </c>
      <c r="B5686" s="34">
        <v>3</v>
      </c>
      <c r="C5686" s="34" t="s">
        <v>380</v>
      </c>
      <c r="D5686" s="34">
        <v>22</v>
      </c>
      <c r="E5686" s="179">
        <v>43685</v>
      </c>
      <c r="F5686" s="34">
        <v>5258</v>
      </c>
      <c r="G5686" s="200">
        <v>7291</v>
      </c>
      <c r="H5686" s="34">
        <v>7007</v>
      </c>
      <c r="I5686" s="34">
        <v>13</v>
      </c>
      <c r="J5686" s="59">
        <f t="shared" si="1"/>
        <v>16.237850200114352</v>
      </c>
      <c r="K5686" s="198"/>
      <c r="L5686" s="63">
        <f>AVERAGE(J5686:J5687)</f>
        <v>16.117825594834528</v>
      </c>
      <c r="M5686" s="63">
        <f>_xlfn.STDEV.S(J5686,J5687)</f>
        <v>0.1697404246052063</v>
      </c>
      <c r="N5686" s="182"/>
    </row>
    <row r="5687" spans="1:14" ht="15.75" customHeight="1" x14ac:dyDescent="0.3">
      <c r="A5687" s="34">
        <v>5760</v>
      </c>
      <c r="B5687" s="34">
        <v>3</v>
      </c>
      <c r="C5687" s="34" t="s">
        <v>380</v>
      </c>
      <c r="D5687" s="34">
        <v>22</v>
      </c>
      <c r="E5687" s="179">
        <v>43685</v>
      </c>
      <c r="F5687" s="34">
        <v>5258</v>
      </c>
      <c r="G5687" s="200">
        <v>7368</v>
      </c>
      <c r="H5687" s="34">
        <v>7077</v>
      </c>
      <c r="I5687" s="34"/>
      <c r="J5687" s="59">
        <f t="shared" si="1"/>
        <v>15.997800989554701</v>
      </c>
      <c r="K5687" s="198"/>
      <c r="L5687" s="199"/>
      <c r="M5687" s="62"/>
      <c r="N5687" s="182"/>
    </row>
    <row r="5688" spans="1:14" ht="15.75" customHeight="1" x14ac:dyDescent="0.3">
      <c r="A5688" s="34">
        <v>5761</v>
      </c>
      <c r="B5688" s="34">
        <v>4</v>
      </c>
      <c r="C5688" s="34" t="s">
        <v>381</v>
      </c>
      <c r="D5688" s="34">
        <v>22</v>
      </c>
      <c r="E5688" s="179">
        <v>43685</v>
      </c>
      <c r="F5688" s="34">
        <v>5259</v>
      </c>
      <c r="G5688" s="200">
        <v>7232</v>
      </c>
      <c r="H5688" s="34">
        <v>6967</v>
      </c>
      <c r="I5688" s="34">
        <v>10</v>
      </c>
      <c r="J5688" s="59">
        <f t="shared" si="1"/>
        <v>15.515222482435597</v>
      </c>
      <c r="K5688" s="198"/>
      <c r="L5688" s="63">
        <f>AVERAGE(J5688:J5689)</f>
        <v>15.83634214603566</v>
      </c>
      <c r="M5688" s="63">
        <f>_xlfn.STDEV.S(J5688,J5689)</f>
        <v>0.4541317834078954</v>
      </c>
      <c r="N5688" s="182"/>
    </row>
    <row r="5689" spans="1:14" ht="15.75" customHeight="1" x14ac:dyDescent="0.3">
      <c r="A5689" s="34">
        <v>5762</v>
      </c>
      <c r="B5689" s="34">
        <v>4</v>
      </c>
      <c r="C5689" s="34" t="s">
        <v>381</v>
      </c>
      <c r="D5689" s="34">
        <v>22</v>
      </c>
      <c r="E5689" s="179">
        <v>43685</v>
      </c>
      <c r="F5689" s="34">
        <v>5259</v>
      </c>
      <c r="G5689" s="200">
        <v>7236</v>
      </c>
      <c r="H5689" s="34">
        <v>6961</v>
      </c>
      <c r="I5689" s="34"/>
      <c r="J5689" s="59">
        <f t="shared" si="1"/>
        <v>16.157461809635723</v>
      </c>
      <c r="K5689" s="198"/>
      <c r="L5689" s="199"/>
      <c r="M5689" s="62"/>
      <c r="N5689" s="182"/>
    </row>
    <row r="5690" spans="1:14" ht="15.75" customHeight="1" x14ac:dyDescent="0.3">
      <c r="A5690" s="34">
        <v>5763</v>
      </c>
      <c r="B5690" s="34">
        <v>5</v>
      </c>
      <c r="C5690" s="34" t="s">
        <v>383</v>
      </c>
      <c r="D5690" s="34">
        <v>22</v>
      </c>
      <c r="E5690" s="179">
        <v>43685</v>
      </c>
      <c r="F5690" s="34">
        <v>5236</v>
      </c>
      <c r="G5690" s="200">
        <v>7972</v>
      </c>
      <c r="H5690" s="34">
        <v>7593</v>
      </c>
      <c r="I5690" s="34">
        <v>9</v>
      </c>
      <c r="J5690" s="59">
        <f t="shared" si="1"/>
        <v>16.079762409843021</v>
      </c>
      <c r="K5690" s="198"/>
      <c r="L5690" s="63">
        <f>AVERAGE(J5690:J5691)</f>
        <v>16.357170384744386</v>
      </c>
      <c r="M5690" s="63">
        <f>_xlfn.STDEV.S(J5690,J5691)</f>
        <v>0.39231412041596325</v>
      </c>
      <c r="N5690" s="182"/>
    </row>
    <row r="5691" spans="1:14" ht="15.75" customHeight="1" x14ac:dyDescent="0.3">
      <c r="A5691" s="34">
        <v>5764</v>
      </c>
      <c r="B5691" s="34">
        <v>5</v>
      </c>
      <c r="C5691" s="34" t="s">
        <v>383</v>
      </c>
      <c r="D5691" s="34">
        <v>22</v>
      </c>
      <c r="E5691" s="179">
        <v>43685</v>
      </c>
      <c r="F5691" s="34">
        <v>5236</v>
      </c>
      <c r="G5691" s="200">
        <v>8265</v>
      </c>
      <c r="H5691" s="34">
        <v>7833</v>
      </c>
      <c r="I5691" s="34"/>
      <c r="J5691" s="59">
        <f t="shared" si="1"/>
        <v>16.634578359645747</v>
      </c>
      <c r="K5691" s="198"/>
      <c r="L5691" s="199"/>
      <c r="M5691" s="62"/>
      <c r="N5691" s="182"/>
    </row>
    <row r="5692" spans="1:14" ht="15.75" customHeight="1" x14ac:dyDescent="0.3">
      <c r="A5692" s="34">
        <v>5765</v>
      </c>
      <c r="B5692" s="34">
        <v>6</v>
      </c>
      <c r="C5692" s="34" t="s">
        <v>385</v>
      </c>
      <c r="D5692" s="34">
        <v>22</v>
      </c>
      <c r="E5692" s="179">
        <v>43685</v>
      </c>
      <c r="F5692" s="34">
        <v>5259</v>
      </c>
      <c r="G5692" s="200">
        <v>7506</v>
      </c>
      <c r="H5692" s="34">
        <v>7206</v>
      </c>
      <c r="I5692" s="34">
        <v>6</v>
      </c>
      <c r="J5692" s="59">
        <f t="shared" si="1"/>
        <v>15.408320493066254</v>
      </c>
      <c r="K5692" s="198"/>
      <c r="L5692" s="63">
        <f>AVERAGE(J5692:J5693)</f>
        <v>15.748912510784592</v>
      </c>
      <c r="M5692" s="63">
        <f>_xlfn.STDEV.S(J5692,J5693)</f>
        <v>0.48166985069328971</v>
      </c>
      <c r="N5692" s="182"/>
    </row>
    <row r="5693" spans="1:14" ht="15.75" customHeight="1" x14ac:dyDescent="0.3">
      <c r="A5693" s="34">
        <v>5766</v>
      </c>
      <c r="B5693" s="34">
        <v>6</v>
      </c>
      <c r="C5693" s="34" t="s">
        <v>385</v>
      </c>
      <c r="D5693" s="34">
        <v>22</v>
      </c>
      <c r="E5693" s="179">
        <v>43685</v>
      </c>
      <c r="F5693" s="34">
        <v>5259</v>
      </c>
      <c r="G5693" s="200">
        <v>7438</v>
      </c>
      <c r="H5693" s="34">
        <v>7136</v>
      </c>
      <c r="I5693" s="34"/>
      <c r="J5693" s="59">
        <f t="shared" si="1"/>
        <v>16.089504528502928</v>
      </c>
      <c r="K5693" s="198"/>
      <c r="L5693" s="199"/>
      <c r="M5693" s="62"/>
      <c r="N5693" s="182"/>
    </row>
    <row r="5694" spans="1:14" ht="15.75" customHeight="1" x14ac:dyDescent="0.3">
      <c r="A5694" s="34">
        <v>5767</v>
      </c>
      <c r="B5694" s="34">
        <v>7</v>
      </c>
      <c r="C5694" s="34" t="s">
        <v>386</v>
      </c>
      <c r="D5694" s="34">
        <v>22</v>
      </c>
      <c r="E5694" s="179">
        <v>43685</v>
      </c>
      <c r="F5694" s="34">
        <v>5232</v>
      </c>
      <c r="G5694" s="200">
        <v>7382</v>
      </c>
      <c r="H5694" s="34">
        <v>7075</v>
      </c>
      <c r="I5694" s="34">
        <v>6</v>
      </c>
      <c r="J5694" s="59">
        <f t="shared" si="1"/>
        <v>16.657623440043405</v>
      </c>
      <c r="K5694" s="198"/>
      <c r="L5694" s="63">
        <f>AVERAGE(J5694:J5695)</f>
        <v>16.538908609363872</v>
      </c>
      <c r="M5694" s="63">
        <f>_xlfn.STDEV.S(J5694,J5695)</f>
        <v>0.16788812360181854</v>
      </c>
      <c r="N5694" s="182"/>
    </row>
    <row r="5695" spans="1:14" ht="15.75" customHeight="1" x14ac:dyDescent="0.3">
      <c r="A5695" s="34">
        <v>5768</v>
      </c>
      <c r="B5695" s="34">
        <v>7</v>
      </c>
      <c r="C5695" s="34" t="s">
        <v>386</v>
      </c>
      <c r="D5695" s="34">
        <v>22</v>
      </c>
      <c r="E5695" s="179">
        <v>43685</v>
      </c>
      <c r="F5695" s="34">
        <v>5232</v>
      </c>
      <c r="G5695" s="200">
        <v>7515</v>
      </c>
      <c r="H5695" s="34">
        <v>7193</v>
      </c>
      <c r="I5695" s="34"/>
      <c r="J5695" s="59">
        <f t="shared" si="1"/>
        <v>16.420193778684343</v>
      </c>
      <c r="K5695" s="198"/>
      <c r="L5695" s="199"/>
      <c r="M5695" s="62"/>
      <c r="N5695" s="182"/>
    </row>
    <row r="5696" spans="1:14" ht="15.75" customHeight="1" x14ac:dyDescent="0.3">
      <c r="A5696" s="34">
        <v>5769</v>
      </c>
      <c r="B5696" s="34">
        <v>8</v>
      </c>
      <c r="C5696" s="34" t="s">
        <v>387</v>
      </c>
      <c r="D5696" s="34">
        <v>22</v>
      </c>
      <c r="E5696" s="179">
        <v>43685</v>
      </c>
      <c r="F5696" s="34">
        <v>5221</v>
      </c>
      <c r="G5696" s="200">
        <v>7729</v>
      </c>
      <c r="H5696" s="34">
        <v>7390</v>
      </c>
      <c r="I5696" s="34">
        <v>8</v>
      </c>
      <c r="J5696" s="59">
        <f t="shared" si="1"/>
        <v>15.629322268326417</v>
      </c>
      <c r="K5696" s="198"/>
      <c r="L5696" s="63">
        <f>AVERAGE(J5696:J5697)</f>
        <v>15.453550023052099</v>
      </c>
      <c r="M5696" s="63">
        <f>_xlfn.STDEV.S(J5696,J5697)</f>
        <v>0.24857949315571257</v>
      </c>
      <c r="N5696" s="182"/>
    </row>
    <row r="5697" spans="1:14" ht="15.75" customHeight="1" x14ac:dyDescent="0.3">
      <c r="A5697" s="34">
        <v>5770</v>
      </c>
      <c r="B5697" s="34">
        <v>8</v>
      </c>
      <c r="C5697" s="34" t="s">
        <v>387</v>
      </c>
      <c r="D5697" s="34">
        <v>22</v>
      </c>
      <c r="E5697" s="179">
        <v>43685</v>
      </c>
      <c r="F5697" s="34">
        <v>5221</v>
      </c>
      <c r="G5697" s="200">
        <v>7960</v>
      </c>
      <c r="H5697" s="34">
        <v>7597</v>
      </c>
      <c r="I5697" s="34"/>
      <c r="J5697" s="59">
        <f t="shared" si="1"/>
        <v>15.277777777777779</v>
      </c>
      <c r="K5697" s="198"/>
      <c r="L5697" s="199"/>
      <c r="M5697" s="62"/>
      <c r="N5697" s="182"/>
    </row>
    <row r="5698" spans="1:14" ht="15.75" customHeight="1" x14ac:dyDescent="0.3">
      <c r="A5698" s="34">
        <v>5771</v>
      </c>
      <c r="B5698" s="34">
        <v>9</v>
      </c>
      <c r="C5698" s="34" t="s">
        <v>389</v>
      </c>
      <c r="D5698" s="34">
        <v>22</v>
      </c>
      <c r="E5698" s="179">
        <v>43685</v>
      </c>
      <c r="F5698" s="34">
        <v>5188</v>
      </c>
      <c r="G5698" s="200">
        <v>7540</v>
      </c>
      <c r="H5698" s="34">
        <v>7209</v>
      </c>
      <c r="I5698" s="34">
        <v>8</v>
      </c>
      <c r="J5698" s="59">
        <f t="shared" si="1"/>
        <v>16.378030677882236</v>
      </c>
      <c r="K5698" s="198"/>
      <c r="L5698" s="63">
        <f>AVERAGE(J5698:J5699)</f>
        <v>16.377535612769449</v>
      </c>
      <c r="M5698" s="63">
        <f>_xlfn.STDEV.S(J5698,J5699)</f>
        <v>7.0012779676124632E-4</v>
      </c>
      <c r="N5698" s="182"/>
    </row>
    <row r="5699" spans="1:14" ht="15.75" customHeight="1" x14ac:dyDescent="0.3">
      <c r="A5699" s="34">
        <v>5772</v>
      </c>
      <c r="B5699" s="34">
        <v>9</v>
      </c>
      <c r="C5699" s="34" t="s">
        <v>389</v>
      </c>
      <c r="D5699" s="34">
        <v>22</v>
      </c>
      <c r="E5699" s="179">
        <v>43685</v>
      </c>
      <c r="F5699" s="34">
        <v>5188</v>
      </c>
      <c r="G5699" s="200">
        <v>7398</v>
      </c>
      <c r="H5699" s="34">
        <v>7087</v>
      </c>
      <c r="I5699" s="34"/>
      <c r="J5699" s="59">
        <f t="shared" si="1"/>
        <v>16.377040547656662</v>
      </c>
      <c r="K5699" s="198"/>
      <c r="L5699" s="199"/>
      <c r="M5699" s="62"/>
      <c r="N5699" s="182"/>
    </row>
    <row r="5700" spans="1:14" ht="15.75" customHeight="1" x14ac:dyDescent="0.3">
      <c r="A5700" s="34">
        <v>5773</v>
      </c>
      <c r="B5700" s="34">
        <v>10</v>
      </c>
      <c r="C5700" s="34" t="s">
        <v>390</v>
      </c>
      <c r="D5700" s="34">
        <v>22</v>
      </c>
      <c r="E5700" s="179">
        <v>43685</v>
      </c>
      <c r="F5700" s="34">
        <v>5232</v>
      </c>
      <c r="G5700" s="200">
        <v>8142</v>
      </c>
      <c r="H5700" s="34">
        <v>7755</v>
      </c>
      <c r="I5700" s="34">
        <v>8</v>
      </c>
      <c r="J5700" s="59">
        <f t="shared" si="1"/>
        <v>15.338882282996433</v>
      </c>
      <c r="K5700" s="198"/>
      <c r="L5700" s="63">
        <f>AVERAGE(J5700:J5701)</f>
        <v>15.494811816951264</v>
      </c>
      <c r="M5700" s="63">
        <f>_xlfn.STDEV.S(J5700,J5701)</f>
        <v>0.22051766169343803</v>
      </c>
      <c r="N5700" s="182"/>
    </row>
    <row r="5701" spans="1:14" ht="15.75" customHeight="1" x14ac:dyDescent="0.3">
      <c r="A5701" s="34">
        <v>5774</v>
      </c>
      <c r="B5701" s="34">
        <v>10</v>
      </c>
      <c r="C5701" s="34" t="s">
        <v>390</v>
      </c>
      <c r="D5701" s="34">
        <v>22</v>
      </c>
      <c r="E5701" s="179">
        <v>43685</v>
      </c>
      <c r="F5701" s="34">
        <v>5232</v>
      </c>
      <c r="G5701" s="200">
        <v>8040</v>
      </c>
      <c r="H5701" s="34">
        <v>7660</v>
      </c>
      <c r="I5701" s="34"/>
      <c r="J5701" s="59">
        <f t="shared" si="1"/>
        <v>15.650741350906095</v>
      </c>
      <c r="K5701" s="198"/>
      <c r="L5701" s="199"/>
      <c r="M5701" s="62"/>
      <c r="N5701" s="182"/>
    </row>
    <row r="5702" spans="1:14" ht="15.75" customHeight="1" x14ac:dyDescent="0.3">
      <c r="A5702" s="34">
        <v>5775</v>
      </c>
      <c r="B5702" s="34">
        <v>11</v>
      </c>
      <c r="C5702" s="34" t="s">
        <v>391</v>
      </c>
      <c r="D5702" s="34">
        <v>22</v>
      </c>
      <c r="E5702" s="179">
        <v>43685</v>
      </c>
      <c r="F5702" s="34">
        <v>5213</v>
      </c>
      <c r="G5702" s="200">
        <v>7468</v>
      </c>
      <c r="H5702" s="34">
        <v>7164</v>
      </c>
      <c r="I5702" s="34">
        <v>5</v>
      </c>
      <c r="J5702" s="59">
        <f t="shared" si="1"/>
        <v>15.581752947206562</v>
      </c>
      <c r="K5702" s="198"/>
      <c r="L5702" s="63">
        <f>AVERAGE(J5702:J5703)</f>
        <v>15.819669386117123</v>
      </c>
      <c r="M5702" s="63">
        <f>_xlfn.STDEV.S(J5702,J5703)</f>
        <v>0.33646465461882469</v>
      </c>
      <c r="N5702" s="182"/>
    </row>
    <row r="5703" spans="1:14" ht="15.75" customHeight="1" x14ac:dyDescent="0.3">
      <c r="A5703" s="34">
        <v>5776</v>
      </c>
      <c r="B5703" s="34">
        <v>11</v>
      </c>
      <c r="C5703" s="34" t="s">
        <v>391</v>
      </c>
      <c r="D5703" s="34">
        <v>22</v>
      </c>
      <c r="E5703" s="179">
        <v>43685</v>
      </c>
      <c r="F5703" s="34">
        <v>5213</v>
      </c>
      <c r="G5703" s="200">
        <v>7309</v>
      </c>
      <c r="H5703" s="34">
        <v>7019</v>
      </c>
      <c r="I5703" s="34"/>
      <c r="J5703" s="59">
        <f t="shared" si="1"/>
        <v>16.057585825027683</v>
      </c>
      <c r="K5703" s="198"/>
      <c r="L5703" s="199"/>
      <c r="M5703" s="62"/>
      <c r="N5703" s="182"/>
    </row>
    <row r="5704" spans="1:14" ht="15.75" customHeight="1" x14ac:dyDescent="0.3">
      <c r="A5704" s="34">
        <v>5777</v>
      </c>
      <c r="B5704" s="34">
        <v>12</v>
      </c>
      <c r="C5704" s="34" t="s">
        <v>392</v>
      </c>
      <c r="D5704" s="34">
        <v>22</v>
      </c>
      <c r="E5704" s="179">
        <v>43685</v>
      </c>
      <c r="F5704" s="34">
        <v>5232</v>
      </c>
      <c r="G5704" s="200">
        <v>7541</v>
      </c>
      <c r="H5704" s="34">
        <v>7226</v>
      </c>
      <c r="I5704" s="34">
        <v>7</v>
      </c>
      <c r="J5704" s="59">
        <f t="shared" si="1"/>
        <v>15.797392176529589</v>
      </c>
      <c r="K5704" s="198"/>
      <c r="L5704" s="63">
        <f>AVERAGE(J5704:J5705)</f>
        <v>16.118870676043649</v>
      </c>
      <c r="M5704" s="63">
        <f>_xlfn.STDEV.S(J5704,J5705)</f>
        <v>0.45463925402413646</v>
      </c>
      <c r="N5704" s="182"/>
    </row>
    <row r="5705" spans="1:14" ht="15.75" customHeight="1" x14ac:dyDescent="0.3">
      <c r="A5705" s="34">
        <v>5778</v>
      </c>
      <c r="B5705" s="34">
        <v>12</v>
      </c>
      <c r="C5705" s="34" t="s">
        <v>392</v>
      </c>
      <c r="D5705" s="34">
        <v>22</v>
      </c>
      <c r="E5705" s="179">
        <v>43685</v>
      </c>
      <c r="F5705" s="34">
        <v>5232</v>
      </c>
      <c r="G5705" s="200">
        <v>7633</v>
      </c>
      <c r="H5705" s="34">
        <v>7294</v>
      </c>
      <c r="I5705" s="34"/>
      <c r="J5705" s="59">
        <f t="shared" si="1"/>
        <v>16.44034917555771</v>
      </c>
      <c r="K5705" s="198"/>
      <c r="L5705" s="199"/>
      <c r="M5705" s="62"/>
      <c r="N5705" s="182"/>
    </row>
    <row r="5706" spans="1:14" ht="15.75" customHeight="1" x14ac:dyDescent="0.3">
      <c r="A5706" s="34">
        <v>5779</v>
      </c>
      <c r="B5706" s="34">
        <v>13</v>
      </c>
      <c r="C5706" s="34" t="s">
        <v>393</v>
      </c>
      <c r="D5706" s="34">
        <v>22</v>
      </c>
      <c r="E5706" s="179">
        <v>43685</v>
      </c>
      <c r="F5706" s="34">
        <v>5314</v>
      </c>
      <c r="G5706" s="200">
        <v>8156</v>
      </c>
      <c r="H5706" s="34">
        <v>7765</v>
      </c>
      <c r="I5706" s="34">
        <v>7</v>
      </c>
      <c r="J5706" s="59">
        <f t="shared" si="1"/>
        <v>15.952672378620973</v>
      </c>
      <c r="K5706" s="198"/>
      <c r="L5706" s="63">
        <f>AVERAGE(J5706:J5707)</f>
        <v>15.665671583437224</v>
      </c>
      <c r="M5706" s="63">
        <f>_xlfn.STDEV.S(J5706,J5707)</f>
        <v>0.40588041696071941</v>
      </c>
      <c r="N5706" s="182"/>
    </row>
    <row r="5707" spans="1:14" ht="15.75" customHeight="1" x14ac:dyDescent="0.3">
      <c r="A5707" s="34">
        <v>5780</v>
      </c>
      <c r="B5707" s="34">
        <v>13</v>
      </c>
      <c r="C5707" s="34" t="s">
        <v>393</v>
      </c>
      <c r="D5707" s="34">
        <v>22</v>
      </c>
      <c r="E5707" s="179">
        <v>43685</v>
      </c>
      <c r="F5707" s="34">
        <v>5314</v>
      </c>
      <c r="G5707" s="200">
        <v>8300</v>
      </c>
      <c r="H5707" s="34">
        <v>7902</v>
      </c>
      <c r="I5707" s="34"/>
      <c r="J5707" s="59">
        <f t="shared" si="1"/>
        <v>15.378670788253476</v>
      </c>
      <c r="K5707" s="198"/>
      <c r="L5707" s="199"/>
      <c r="M5707" s="62"/>
      <c r="N5707" s="182"/>
    </row>
    <row r="5708" spans="1:14" ht="15.75" customHeight="1" x14ac:dyDescent="0.3">
      <c r="A5708" s="34">
        <v>5781</v>
      </c>
      <c r="B5708" s="34">
        <v>14</v>
      </c>
      <c r="C5708" s="34" t="s">
        <v>395</v>
      </c>
      <c r="D5708" s="34">
        <v>22</v>
      </c>
      <c r="E5708" s="179">
        <v>43685</v>
      </c>
      <c r="F5708" s="34">
        <v>5249</v>
      </c>
      <c r="G5708" s="200">
        <v>6794</v>
      </c>
      <c r="H5708" s="34">
        <v>6572</v>
      </c>
      <c r="I5708" s="34">
        <v>9</v>
      </c>
      <c r="J5708" s="59">
        <f t="shared" si="1"/>
        <v>16.780045351473923</v>
      </c>
      <c r="K5708" s="198"/>
      <c r="L5708" s="63">
        <f>AVERAGE(J5708:J5709)</f>
        <v>16.77393769849872</v>
      </c>
      <c r="M5708" s="63">
        <f>_xlfn.STDEV.S(J5708,J5709)</f>
        <v>8.6375256717977876E-3</v>
      </c>
      <c r="N5708" s="182"/>
    </row>
    <row r="5709" spans="1:14" ht="15.75" customHeight="1" x14ac:dyDescent="0.3">
      <c r="A5709" s="34">
        <v>5782</v>
      </c>
      <c r="B5709" s="34">
        <v>14</v>
      </c>
      <c r="C5709" s="34" t="s">
        <v>395</v>
      </c>
      <c r="D5709" s="34">
        <v>22</v>
      </c>
      <c r="E5709" s="179">
        <v>43685</v>
      </c>
      <c r="F5709" s="34">
        <v>5249</v>
      </c>
      <c r="G5709" s="200">
        <v>6788</v>
      </c>
      <c r="H5709" s="34">
        <v>6567</v>
      </c>
      <c r="I5709" s="34"/>
      <c r="J5709" s="59">
        <f t="shared" si="1"/>
        <v>16.767830045523521</v>
      </c>
      <c r="K5709" s="198"/>
      <c r="L5709" s="199"/>
      <c r="M5709" s="62"/>
      <c r="N5709" s="182"/>
    </row>
    <row r="5710" spans="1:14" ht="15.75" customHeight="1" x14ac:dyDescent="0.3">
      <c r="A5710" s="34">
        <v>5783</v>
      </c>
      <c r="B5710" s="34">
        <v>15</v>
      </c>
      <c r="C5710" s="34" t="s">
        <v>397</v>
      </c>
      <c r="D5710" s="34">
        <v>22</v>
      </c>
      <c r="E5710" s="179">
        <v>43685</v>
      </c>
      <c r="F5710" s="34">
        <v>5231</v>
      </c>
      <c r="G5710" s="200">
        <v>7527</v>
      </c>
      <c r="H5710" s="34">
        <v>7208</v>
      </c>
      <c r="I5710" s="34">
        <v>7</v>
      </c>
      <c r="J5710" s="59">
        <f t="shared" si="1"/>
        <v>16.135558927668185</v>
      </c>
      <c r="K5710" s="198"/>
      <c r="L5710" s="63">
        <f>AVERAGE(J5710:J5711)</f>
        <v>16.204880458077945</v>
      </c>
      <c r="M5710" s="63">
        <f>_xlfn.STDEV.S(J5710,J5711)</f>
        <v>9.8035448469940376E-2</v>
      </c>
      <c r="N5710" s="182"/>
    </row>
    <row r="5711" spans="1:14" ht="15.75" customHeight="1" x14ac:dyDescent="0.3">
      <c r="A5711" s="34">
        <v>5784</v>
      </c>
      <c r="B5711" s="34">
        <v>15</v>
      </c>
      <c r="C5711" s="34" t="s">
        <v>397</v>
      </c>
      <c r="D5711" s="34">
        <v>22</v>
      </c>
      <c r="E5711" s="179">
        <v>43685</v>
      </c>
      <c r="F5711" s="34">
        <v>5231</v>
      </c>
      <c r="G5711" s="200">
        <v>7453</v>
      </c>
      <c r="H5711" s="34">
        <v>7142</v>
      </c>
      <c r="I5711" s="34"/>
      <c r="J5711" s="59">
        <f t="shared" si="1"/>
        <v>16.274201988487704</v>
      </c>
      <c r="K5711" s="198"/>
      <c r="L5711" s="199"/>
      <c r="M5711" s="62"/>
      <c r="N5711" s="182"/>
    </row>
    <row r="5712" spans="1:14" ht="15.75" customHeight="1" x14ac:dyDescent="0.3">
      <c r="A5712" s="34">
        <v>5785</v>
      </c>
      <c r="B5712" s="34">
        <v>16</v>
      </c>
      <c r="C5712" s="34" t="s">
        <v>398</v>
      </c>
      <c r="D5712" s="34">
        <v>22</v>
      </c>
      <c r="E5712" s="179">
        <v>43685</v>
      </c>
      <c r="F5712" s="34">
        <v>5280</v>
      </c>
      <c r="G5712" s="200">
        <v>8318</v>
      </c>
      <c r="H5712" s="34">
        <v>7893</v>
      </c>
      <c r="I5712" s="34">
        <v>10</v>
      </c>
      <c r="J5712" s="59">
        <f t="shared" si="1"/>
        <v>16.264829697665519</v>
      </c>
      <c r="K5712" s="198"/>
      <c r="L5712" s="63">
        <f>AVERAGE(J5712:J5713)</f>
        <v>16.335091713077503</v>
      </c>
      <c r="M5712" s="63">
        <f>_xlfn.STDEV.S(J5712,J5713)</f>
        <v>9.936549511529294E-2</v>
      </c>
      <c r="N5712" s="182"/>
    </row>
    <row r="5713" spans="1:14" ht="15.75" customHeight="1" x14ac:dyDescent="0.3">
      <c r="A5713" s="34">
        <v>5786</v>
      </c>
      <c r="B5713" s="34">
        <v>16</v>
      </c>
      <c r="C5713" s="34" t="s">
        <v>398</v>
      </c>
      <c r="D5713" s="34">
        <v>22</v>
      </c>
      <c r="E5713" s="179">
        <v>43685</v>
      </c>
      <c r="F5713" s="34">
        <v>5280</v>
      </c>
      <c r="G5713" s="200">
        <v>8324</v>
      </c>
      <c r="H5713" s="34">
        <v>7895</v>
      </c>
      <c r="I5713" s="34"/>
      <c r="J5713" s="59">
        <f t="shared" si="1"/>
        <v>16.405353728489484</v>
      </c>
      <c r="K5713" s="198"/>
      <c r="L5713" s="199"/>
      <c r="M5713" s="62"/>
      <c r="N5713" s="182"/>
    </row>
    <row r="5714" spans="1:14" ht="15.75" customHeight="1" x14ac:dyDescent="0.3">
      <c r="A5714" s="34">
        <v>5787</v>
      </c>
      <c r="B5714" s="34">
        <v>17</v>
      </c>
      <c r="C5714" s="34" t="s">
        <v>399</v>
      </c>
      <c r="D5714" s="34">
        <v>22</v>
      </c>
      <c r="E5714" s="179">
        <v>43685</v>
      </c>
      <c r="F5714" s="34">
        <v>5275</v>
      </c>
      <c r="G5714" s="200">
        <v>8819</v>
      </c>
      <c r="H5714" s="34">
        <v>8316</v>
      </c>
      <c r="I5714" s="34">
        <v>7</v>
      </c>
      <c r="J5714" s="59">
        <f t="shared" si="1"/>
        <v>16.540611640907596</v>
      </c>
      <c r="K5714" s="198"/>
      <c r="L5714" s="63">
        <f>AVERAGE(J5714:J5715)</f>
        <v>16.709903135890038</v>
      </c>
      <c r="M5714" s="63">
        <f>_xlfn.STDEV.S(J5714,J5715)</f>
        <v>0.23941432819858877</v>
      </c>
      <c r="N5714" s="182"/>
    </row>
    <row r="5715" spans="1:14" ht="15.75" customHeight="1" x14ac:dyDescent="0.3">
      <c r="A5715" s="34">
        <v>5788</v>
      </c>
      <c r="B5715" s="34">
        <v>17</v>
      </c>
      <c r="C5715" s="34" t="s">
        <v>399</v>
      </c>
      <c r="D5715" s="34">
        <v>22</v>
      </c>
      <c r="E5715" s="179">
        <v>43685</v>
      </c>
      <c r="F5715" s="34">
        <v>5275</v>
      </c>
      <c r="G5715" s="200">
        <v>8758</v>
      </c>
      <c r="H5715" s="34">
        <v>8255</v>
      </c>
      <c r="I5715" s="34"/>
      <c r="J5715" s="59">
        <f t="shared" si="1"/>
        <v>16.879194630872483</v>
      </c>
      <c r="K5715" s="198"/>
      <c r="L5715" s="199"/>
      <c r="M5715" s="62"/>
      <c r="N5715" s="182"/>
    </row>
    <row r="5716" spans="1:14" ht="15.75" customHeight="1" x14ac:dyDescent="0.3">
      <c r="A5716" s="34">
        <v>5789</v>
      </c>
      <c r="B5716" s="34">
        <v>18</v>
      </c>
      <c r="C5716" s="34" t="s">
        <v>401</v>
      </c>
      <c r="D5716" s="34">
        <v>22</v>
      </c>
      <c r="E5716" s="179">
        <v>43685</v>
      </c>
      <c r="F5716" s="34">
        <v>5205</v>
      </c>
      <c r="G5716" s="200">
        <v>8907</v>
      </c>
      <c r="H5716" s="34">
        <v>8388</v>
      </c>
      <c r="I5716" s="34">
        <v>7</v>
      </c>
      <c r="J5716" s="59">
        <f t="shared" si="1"/>
        <v>16.305372290292176</v>
      </c>
      <c r="K5716" s="198"/>
      <c r="L5716" s="63">
        <f>AVERAGE(J5716:J5717)</f>
        <v>16.676327187281821</v>
      </c>
      <c r="M5716" s="63">
        <f>_xlfn.STDEV.S(J5716,J5717)</f>
        <v>0.52460944635147222</v>
      </c>
      <c r="N5716" s="182"/>
    </row>
    <row r="5717" spans="1:14" ht="15.75" customHeight="1" x14ac:dyDescent="0.3">
      <c r="A5717" s="34">
        <v>5790</v>
      </c>
      <c r="B5717" s="34">
        <v>18</v>
      </c>
      <c r="C5717" s="34" t="s">
        <v>401</v>
      </c>
      <c r="D5717" s="34">
        <v>22</v>
      </c>
      <c r="E5717" s="179">
        <v>43685</v>
      </c>
      <c r="F5717" s="34">
        <v>5205</v>
      </c>
      <c r="G5717" s="200">
        <v>8844</v>
      </c>
      <c r="H5717" s="34">
        <v>8314</v>
      </c>
      <c r="I5717" s="34"/>
      <c r="J5717" s="59">
        <f t="shared" si="1"/>
        <v>17.047282084271469</v>
      </c>
      <c r="K5717" s="198"/>
      <c r="L5717" s="199"/>
      <c r="M5717" s="62"/>
      <c r="N5717" s="182"/>
    </row>
    <row r="5718" spans="1:14" ht="15.75" customHeight="1" x14ac:dyDescent="0.3">
      <c r="A5718" s="34">
        <v>5791</v>
      </c>
      <c r="B5718" s="34">
        <v>19</v>
      </c>
      <c r="C5718" s="34" t="s">
        <v>402</v>
      </c>
      <c r="D5718" s="34">
        <v>22</v>
      </c>
      <c r="E5718" s="179">
        <v>43685</v>
      </c>
      <c r="F5718" s="34">
        <v>5229</v>
      </c>
      <c r="G5718" s="200">
        <v>7325</v>
      </c>
      <c r="H5718" s="34">
        <v>7032</v>
      </c>
      <c r="I5718" s="34">
        <v>11</v>
      </c>
      <c r="J5718" s="59">
        <f t="shared" si="1"/>
        <v>16.250693288962839</v>
      </c>
      <c r="K5718" s="198"/>
      <c r="L5718" s="63">
        <f>AVERAGE(J5718:J5719)</f>
        <v>16.084636832372858</v>
      </c>
      <c r="M5718" s="63">
        <f>_xlfn.STDEV.S(J5718,J5719)</f>
        <v>0.23483929302916792</v>
      </c>
      <c r="N5718" s="182"/>
    </row>
    <row r="5719" spans="1:14" ht="15.75" customHeight="1" x14ac:dyDescent="0.3">
      <c r="A5719" s="34">
        <v>5792</v>
      </c>
      <c r="B5719" s="34">
        <v>19</v>
      </c>
      <c r="C5719" s="34" t="s">
        <v>402</v>
      </c>
      <c r="D5719" s="34">
        <v>22</v>
      </c>
      <c r="E5719" s="179">
        <v>43685</v>
      </c>
      <c r="F5719" s="34">
        <v>5229</v>
      </c>
      <c r="G5719" s="200">
        <v>7450</v>
      </c>
      <c r="H5719" s="34">
        <v>7145</v>
      </c>
      <c r="I5719" s="34"/>
      <c r="J5719" s="59">
        <f t="shared" si="1"/>
        <v>15.918580375782881</v>
      </c>
      <c r="K5719" s="198"/>
      <c r="L5719" s="199"/>
      <c r="M5719" s="62"/>
      <c r="N5719" s="182"/>
    </row>
    <row r="5720" spans="1:14" ht="15.75" customHeight="1" x14ac:dyDescent="0.3">
      <c r="A5720" s="34">
        <v>5793</v>
      </c>
      <c r="B5720" s="34">
        <v>20</v>
      </c>
      <c r="C5720" s="34" t="s">
        <v>403</v>
      </c>
      <c r="D5720" s="34">
        <v>22</v>
      </c>
      <c r="E5720" s="179">
        <v>43685</v>
      </c>
      <c r="F5720" s="34">
        <v>5190</v>
      </c>
      <c r="G5720" s="200">
        <v>7442</v>
      </c>
      <c r="H5720" s="34">
        <v>7120</v>
      </c>
      <c r="I5720" s="34">
        <v>5</v>
      </c>
      <c r="J5720" s="59">
        <f t="shared" si="1"/>
        <v>16.683937823834196</v>
      </c>
      <c r="K5720" s="198"/>
      <c r="L5720" s="63">
        <f>AVERAGE(J5720:J5721)</f>
        <v>16.697406577699589</v>
      </c>
      <c r="M5720" s="63">
        <f>_xlfn.STDEV.S(J5720,J5721)</f>
        <v>1.9047694384706076E-2</v>
      </c>
      <c r="N5720" s="182"/>
    </row>
    <row r="5721" spans="1:14" ht="15.75" customHeight="1" x14ac:dyDescent="0.3">
      <c r="A5721" s="34">
        <v>5794</v>
      </c>
      <c r="B5721" s="34">
        <v>20</v>
      </c>
      <c r="C5721" s="34" t="s">
        <v>403</v>
      </c>
      <c r="D5721" s="34">
        <v>22</v>
      </c>
      <c r="E5721" s="179">
        <v>43685</v>
      </c>
      <c r="F5721" s="34">
        <v>5190</v>
      </c>
      <c r="G5721" s="200">
        <v>7390</v>
      </c>
      <c r="H5721" s="34">
        <v>7075</v>
      </c>
      <c r="I5721" s="34"/>
      <c r="J5721" s="59">
        <f t="shared" si="1"/>
        <v>16.710875331564985</v>
      </c>
      <c r="K5721" s="198"/>
      <c r="L5721" s="199"/>
      <c r="M5721" s="62"/>
      <c r="N5721" s="182"/>
    </row>
    <row r="5722" spans="1:14" ht="15.75" customHeight="1" x14ac:dyDescent="0.3">
      <c r="A5722" s="34">
        <v>5795</v>
      </c>
      <c r="B5722" s="34">
        <v>21</v>
      </c>
      <c r="C5722" s="34" t="s">
        <v>404</v>
      </c>
      <c r="D5722" s="34">
        <v>22</v>
      </c>
      <c r="E5722" s="179">
        <v>43685</v>
      </c>
      <c r="F5722" s="34">
        <v>5224</v>
      </c>
      <c r="G5722" s="200">
        <v>8164</v>
      </c>
      <c r="H5722" s="34">
        <v>7753</v>
      </c>
      <c r="I5722" s="34">
        <v>7</v>
      </c>
      <c r="J5722" s="59">
        <f t="shared" si="1"/>
        <v>16.251482799525505</v>
      </c>
      <c r="K5722" s="198"/>
      <c r="L5722" s="63">
        <f>AVERAGE(J5722:J5723)</f>
        <v>16.27812987193014</v>
      </c>
      <c r="M5722" s="63">
        <f>_xlfn.STDEV.S(J5722,J5723)</f>
        <v>3.768465119217617E-2</v>
      </c>
      <c r="N5722" s="182"/>
    </row>
    <row r="5723" spans="1:14" ht="15.75" customHeight="1" x14ac:dyDescent="0.3">
      <c r="A5723" s="34">
        <v>5796</v>
      </c>
      <c r="B5723" s="34">
        <v>21</v>
      </c>
      <c r="C5723" s="34" t="s">
        <v>404</v>
      </c>
      <c r="D5723" s="34">
        <v>22</v>
      </c>
      <c r="E5723" s="179">
        <v>43685</v>
      </c>
      <c r="F5723" s="34">
        <v>5224</v>
      </c>
      <c r="G5723" s="200">
        <v>8170</v>
      </c>
      <c r="H5723" s="34">
        <v>7757</v>
      </c>
      <c r="I5723" s="34"/>
      <c r="J5723" s="59">
        <f t="shared" si="1"/>
        <v>16.30477694433478</v>
      </c>
      <c r="K5723" s="198"/>
      <c r="L5723" s="199"/>
      <c r="M5723" s="62"/>
      <c r="N5723" s="182"/>
    </row>
    <row r="5724" spans="1:14" ht="15.75" customHeight="1" x14ac:dyDescent="0.3">
      <c r="A5724" s="34">
        <v>5797</v>
      </c>
      <c r="B5724" s="34">
        <v>22</v>
      </c>
      <c r="C5724" s="34" t="s">
        <v>406</v>
      </c>
      <c r="D5724" s="34">
        <v>22</v>
      </c>
      <c r="E5724" s="179">
        <v>43685</v>
      </c>
      <c r="F5724" s="34">
        <v>5276</v>
      </c>
      <c r="G5724" s="200">
        <v>8843</v>
      </c>
      <c r="H5724" s="34">
        <v>8347</v>
      </c>
      <c r="I5724" s="34">
        <v>5</v>
      </c>
      <c r="J5724" s="59">
        <f t="shared" si="1"/>
        <v>16.151090849886028</v>
      </c>
      <c r="K5724" s="198"/>
      <c r="L5724" s="63">
        <f>AVERAGE(J5724:J5725)</f>
        <v>16.257363606761196</v>
      </c>
      <c r="M5724" s="63">
        <f>_xlfn.STDEV.S(J5724,J5725)</f>
        <v>0.15029237408364057</v>
      </c>
      <c r="N5724" s="182"/>
    </row>
    <row r="5725" spans="1:14" ht="15.75" customHeight="1" x14ac:dyDescent="0.3">
      <c r="A5725" s="34">
        <v>5798</v>
      </c>
      <c r="B5725" s="34">
        <v>22</v>
      </c>
      <c r="C5725" s="34" t="s">
        <v>406</v>
      </c>
      <c r="D5725" s="34">
        <v>22</v>
      </c>
      <c r="E5725" s="179">
        <v>43685</v>
      </c>
      <c r="F5725" s="34">
        <v>5276</v>
      </c>
      <c r="G5725" s="200">
        <v>8476</v>
      </c>
      <c r="H5725" s="34">
        <v>8026</v>
      </c>
      <c r="I5725" s="34"/>
      <c r="J5725" s="59">
        <f t="shared" si="1"/>
        <v>16.363636363636363</v>
      </c>
      <c r="K5725" s="198"/>
      <c r="L5725" s="199"/>
      <c r="M5725" s="62"/>
      <c r="N5725" s="182"/>
    </row>
    <row r="5726" spans="1:14" ht="15.75" customHeight="1" x14ac:dyDescent="0.3">
      <c r="A5726" s="34">
        <v>5799</v>
      </c>
      <c r="B5726" s="34">
        <v>23</v>
      </c>
      <c r="C5726" s="34" t="s">
        <v>408</v>
      </c>
      <c r="D5726" s="34">
        <v>22</v>
      </c>
      <c r="E5726" s="179">
        <v>43685</v>
      </c>
      <c r="F5726" s="34">
        <v>5261</v>
      </c>
      <c r="G5726" s="200">
        <v>7791</v>
      </c>
      <c r="H5726" s="34">
        <v>7433</v>
      </c>
      <c r="I5726" s="34">
        <v>4</v>
      </c>
      <c r="J5726" s="59">
        <f t="shared" si="1"/>
        <v>16.482504604051567</v>
      </c>
      <c r="K5726" s="198"/>
      <c r="L5726" s="63">
        <f>AVERAGE(J5726:J5727)</f>
        <v>16.663033566446643</v>
      </c>
      <c r="M5726" s="63">
        <f>_xlfn.STDEV.S(J5726,J5727)</f>
        <v>0.25530650702025687</v>
      </c>
      <c r="N5726" s="182"/>
    </row>
    <row r="5727" spans="1:14" ht="15.75" customHeight="1" x14ac:dyDescent="0.3">
      <c r="A5727" s="34">
        <v>5800</v>
      </c>
      <c r="B5727" s="34">
        <v>23</v>
      </c>
      <c r="C5727" s="34" t="s">
        <v>408</v>
      </c>
      <c r="D5727" s="34">
        <v>22</v>
      </c>
      <c r="E5727" s="179">
        <v>43685</v>
      </c>
      <c r="F5727" s="34">
        <v>5261</v>
      </c>
      <c r="G5727" s="200">
        <v>7793</v>
      </c>
      <c r="H5727" s="34">
        <v>7428</v>
      </c>
      <c r="I5727" s="34"/>
      <c r="J5727" s="59">
        <f t="shared" si="1"/>
        <v>16.843562528841716</v>
      </c>
      <c r="K5727" s="198"/>
      <c r="L5727" s="199"/>
      <c r="M5727" s="62"/>
      <c r="N5727" s="182"/>
    </row>
    <row r="5728" spans="1:14" ht="15.75" customHeight="1" x14ac:dyDescent="0.3">
      <c r="A5728" s="34">
        <v>5801</v>
      </c>
      <c r="B5728" s="34">
        <v>24</v>
      </c>
      <c r="C5728" s="34" t="s">
        <v>409</v>
      </c>
      <c r="D5728" s="34">
        <v>22</v>
      </c>
      <c r="E5728" s="179">
        <v>43685</v>
      </c>
      <c r="F5728" s="34">
        <v>5196</v>
      </c>
      <c r="G5728" s="200">
        <v>7497</v>
      </c>
      <c r="H5728" s="34">
        <v>7192</v>
      </c>
      <c r="I5728" s="34">
        <v>10</v>
      </c>
      <c r="J5728" s="59">
        <f t="shared" si="1"/>
        <v>15.280561122244487</v>
      </c>
      <c r="K5728" s="198"/>
      <c r="L5728" s="63">
        <f>AVERAGE(J5728:J5729)</f>
        <v>15.510410431252113</v>
      </c>
      <c r="M5728" s="63">
        <f>_xlfn.STDEV.S(J5728,J5729)</f>
        <v>0.32505601010066959</v>
      </c>
      <c r="N5728" s="182"/>
    </row>
    <row r="5729" spans="1:14" ht="15.75" customHeight="1" x14ac:dyDescent="0.3">
      <c r="A5729" s="34">
        <v>5802</v>
      </c>
      <c r="B5729" s="34">
        <v>24</v>
      </c>
      <c r="C5729" s="34" t="s">
        <v>409</v>
      </c>
      <c r="D5729" s="34">
        <v>22</v>
      </c>
      <c r="E5729" s="179">
        <v>43685</v>
      </c>
      <c r="F5729" s="34">
        <v>5196</v>
      </c>
      <c r="G5729" s="200">
        <v>7424</v>
      </c>
      <c r="H5729" s="34">
        <v>7121</v>
      </c>
      <c r="I5729" s="34"/>
      <c r="J5729" s="59">
        <f t="shared" si="1"/>
        <v>15.74025974025974</v>
      </c>
      <c r="K5729" s="198"/>
      <c r="L5729" s="199"/>
      <c r="M5729" s="62"/>
      <c r="N5729" s="182"/>
    </row>
    <row r="5730" spans="1:14" ht="15.75" customHeight="1" x14ac:dyDescent="0.3">
      <c r="A5730" s="34">
        <v>5803</v>
      </c>
      <c r="B5730" s="34">
        <v>25</v>
      </c>
      <c r="C5730" s="34" t="s">
        <v>410</v>
      </c>
      <c r="D5730" s="34">
        <v>22</v>
      </c>
      <c r="E5730" s="179">
        <v>43685</v>
      </c>
      <c r="F5730" s="34">
        <v>5238</v>
      </c>
      <c r="G5730" s="200">
        <v>7524</v>
      </c>
      <c r="H5730" s="34">
        <v>7209</v>
      </c>
      <c r="I5730" s="34">
        <v>6</v>
      </c>
      <c r="J5730" s="59">
        <f t="shared" si="1"/>
        <v>15.981735159817351</v>
      </c>
      <c r="K5730" s="198"/>
      <c r="L5730" s="63">
        <f>AVERAGE(J5730:J5731)</f>
        <v>16.048163909362572</v>
      </c>
      <c r="M5730" s="63">
        <f>_xlfn.STDEV.S(J5730,J5731)</f>
        <v>9.3944438538334188E-2</v>
      </c>
      <c r="N5730" s="182"/>
    </row>
    <row r="5731" spans="1:14" ht="15.75" customHeight="1" x14ac:dyDescent="0.3">
      <c r="A5731" s="34">
        <v>5804</v>
      </c>
      <c r="B5731" s="34">
        <v>25</v>
      </c>
      <c r="C5731" s="34" t="s">
        <v>410</v>
      </c>
      <c r="D5731" s="34">
        <v>22</v>
      </c>
      <c r="E5731" s="179">
        <v>43685</v>
      </c>
      <c r="F5731" s="34">
        <v>5238</v>
      </c>
      <c r="G5731" s="200">
        <v>7832</v>
      </c>
      <c r="H5731" s="34">
        <v>7472</v>
      </c>
      <c r="I5731" s="34"/>
      <c r="J5731" s="59">
        <f t="shared" si="1"/>
        <v>16.114592658907789</v>
      </c>
      <c r="K5731" s="198"/>
      <c r="L5731" s="199"/>
      <c r="M5731" s="62"/>
      <c r="N5731" s="182"/>
    </row>
    <row r="5732" spans="1:14" ht="15.75" customHeight="1" x14ac:dyDescent="0.3">
      <c r="A5732" s="34">
        <v>5805</v>
      </c>
      <c r="B5732" s="34">
        <v>26</v>
      </c>
      <c r="C5732" s="34" t="s">
        <v>411</v>
      </c>
      <c r="D5732" s="34">
        <v>22</v>
      </c>
      <c r="E5732" s="179">
        <v>43685</v>
      </c>
      <c r="F5732" s="34">
        <v>5207</v>
      </c>
      <c r="G5732" s="200">
        <v>6742</v>
      </c>
      <c r="H5732" s="34">
        <v>6520</v>
      </c>
      <c r="I5732" s="34">
        <v>7</v>
      </c>
      <c r="J5732" s="59">
        <f t="shared" si="1"/>
        <v>16.907844630616907</v>
      </c>
      <c r="K5732" s="198"/>
      <c r="L5732" s="63">
        <f>AVERAGE(J5732:J5733)</f>
        <v>16.910347721512295</v>
      </c>
      <c r="M5732" s="63">
        <f>_xlfn.STDEV.S(J5732,J5733)</f>
        <v>3.5399050921103622E-3</v>
      </c>
      <c r="N5732" s="182"/>
    </row>
    <row r="5733" spans="1:14" ht="15.75" customHeight="1" x14ac:dyDescent="0.3">
      <c r="A5733" s="34">
        <v>5806</v>
      </c>
      <c r="B5733" s="34">
        <v>26</v>
      </c>
      <c r="C5733" s="34" t="s">
        <v>411</v>
      </c>
      <c r="D5733" s="34">
        <v>22</v>
      </c>
      <c r="E5733" s="179">
        <v>43685</v>
      </c>
      <c r="F5733" s="34">
        <v>5207</v>
      </c>
      <c r="G5733" s="200">
        <v>6790</v>
      </c>
      <c r="H5733" s="34">
        <v>6561</v>
      </c>
      <c r="I5733" s="34"/>
      <c r="J5733" s="59">
        <f t="shared" si="1"/>
        <v>16.912850812407683</v>
      </c>
      <c r="K5733" s="198"/>
      <c r="L5733" s="199"/>
      <c r="M5733" s="62"/>
      <c r="N5733" s="182"/>
    </row>
    <row r="5734" spans="1:14" ht="15.75" customHeight="1" x14ac:dyDescent="0.3">
      <c r="A5734" s="34">
        <v>5807</v>
      </c>
      <c r="B5734" s="34">
        <v>27</v>
      </c>
      <c r="C5734" s="34" t="s">
        <v>412</v>
      </c>
      <c r="D5734" s="34">
        <v>22</v>
      </c>
      <c r="E5734" s="179">
        <v>43685</v>
      </c>
      <c r="F5734" s="34">
        <v>5236</v>
      </c>
      <c r="G5734" s="200">
        <v>7230</v>
      </c>
      <c r="H5734" s="34">
        <v>6950</v>
      </c>
      <c r="I5734" s="34">
        <v>7</v>
      </c>
      <c r="J5734" s="59">
        <f t="shared" si="1"/>
        <v>16.336056009334889</v>
      </c>
      <c r="K5734" s="198"/>
      <c r="L5734" s="63">
        <f>AVERAGE(J5734:J5735)</f>
        <v>16.452399332517032</v>
      </c>
      <c r="M5734" s="63">
        <f>_xlfn.STDEV.S(J5734,J5735)</f>
        <v>0.16453430553574513</v>
      </c>
      <c r="N5734" s="182"/>
    </row>
    <row r="5735" spans="1:14" ht="15.75" customHeight="1" x14ac:dyDescent="0.3">
      <c r="A5735" s="34">
        <v>5808</v>
      </c>
      <c r="B5735" s="34">
        <v>27</v>
      </c>
      <c r="C5735" s="34" t="s">
        <v>412</v>
      </c>
      <c r="D5735" s="34">
        <v>22</v>
      </c>
      <c r="E5735" s="179">
        <v>43685</v>
      </c>
      <c r="F5735" s="34">
        <v>5236</v>
      </c>
      <c r="G5735" s="200">
        <v>7220</v>
      </c>
      <c r="H5735" s="34">
        <v>6938</v>
      </c>
      <c r="I5735" s="34"/>
      <c r="J5735" s="59">
        <f t="shared" si="1"/>
        <v>16.568742655699179</v>
      </c>
      <c r="K5735" s="198"/>
      <c r="L5735" s="199"/>
      <c r="M5735" s="62"/>
      <c r="N5735" s="182"/>
    </row>
    <row r="5736" spans="1:14" ht="15.75" customHeight="1" x14ac:dyDescent="0.3">
      <c r="A5736" s="34">
        <v>5809</v>
      </c>
      <c r="B5736" s="34">
        <v>28</v>
      </c>
      <c r="C5736" s="34" t="s">
        <v>413</v>
      </c>
      <c r="D5736" s="34">
        <v>22</v>
      </c>
      <c r="E5736" s="179">
        <v>43685</v>
      </c>
      <c r="F5736" s="34">
        <v>5216</v>
      </c>
      <c r="G5736" s="200">
        <v>7739</v>
      </c>
      <c r="H5736" s="34">
        <v>7384</v>
      </c>
      <c r="I5736" s="34">
        <v>6</v>
      </c>
      <c r="J5736" s="59">
        <f t="shared" si="1"/>
        <v>16.374538745387454</v>
      </c>
      <c r="K5736" s="198"/>
      <c r="L5736" s="63">
        <f>AVERAGE(J5736:J5737)</f>
        <v>16.49154138664316</v>
      </c>
      <c r="M5736" s="63">
        <f>_xlfn.STDEV.S(J5736,J5737)</f>
        <v>0.16546672209729282</v>
      </c>
      <c r="N5736" s="182"/>
    </row>
    <row r="5737" spans="1:14" ht="15.75" customHeight="1" x14ac:dyDescent="0.3">
      <c r="A5737" s="34">
        <v>5810</v>
      </c>
      <c r="B5737" s="34">
        <v>28</v>
      </c>
      <c r="C5737" s="34" t="s">
        <v>413</v>
      </c>
      <c r="D5737" s="34">
        <v>22</v>
      </c>
      <c r="E5737" s="179">
        <v>43685</v>
      </c>
      <c r="F5737" s="34">
        <v>5216</v>
      </c>
      <c r="G5737" s="200">
        <v>7891</v>
      </c>
      <c r="H5737" s="34">
        <v>7510</v>
      </c>
      <c r="I5737" s="34"/>
      <c r="J5737" s="59">
        <f t="shared" si="1"/>
        <v>16.608544027898866</v>
      </c>
      <c r="K5737" s="198"/>
      <c r="L5737" s="199"/>
      <c r="M5737" s="62"/>
      <c r="N5737" s="182"/>
    </row>
    <row r="5738" spans="1:14" ht="15.75" customHeight="1" x14ac:dyDescent="0.3">
      <c r="A5738" s="34">
        <v>5811</v>
      </c>
      <c r="B5738" s="34">
        <v>29</v>
      </c>
      <c r="C5738" s="34" t="s">
        <v>416</v>
      </c>
      <c r="D5738" s="34">
        <v>22</v>
      </c>
      <c r="E5738" s="179">
        <v>43685</v>
      </c>
      <c r="F5738" s="34">
        <v>5292</v>
      </c>
      <c r="G5738" s="200">
        <v>8865</v>
      </c>
      <c r="H5738" s="34">
        <v>8364</v>
      </c>
      <c r="I5738" s="34">
        <v>6</v>
      </c>
      <c r="J5738" s="59">
        <f t="shared" si="1"/>
        <v>16.30859375</v>
      </c>
      <c r="K5738" s="198"/>
      <c r="L5738" s="63">
        <f>AVERAGE(J5738:J5739)</f>
        <v>16.479670959686405</v>
      </c>
      <c r="M5738" s="63">
        <f>_xlfn.STDEV.S(J5738,J5739)</f>
        <v>0.24193971015146049</v>
      </c>
      <c r="N5738" s="182"/>
    </row>
    <row r="5739" spans="1:14" ht="15.75" customHeight="1" x14ac:dyDescent="0.3">
      <c r="A5739" s="34">
        <v>5812</v>
      </c>
      <c r="B5739" s="34">
        <v>29</v>
      </c>
      <c r="C5739" s="34" t="s">
        <v>416</v>
      </c>
      <c r="D5739" s="34">
        <v>22</v>
      </c>
      <c r="E5739" s="179">
        <v>43685</v>
      </c>
      <c r="F5739" s="34">
        <v>5292</v>
      </c>
      <c r="G5739" s="200">
        <v>8956</v>
      </c>
      <c r="H5739" s="34">
        <v>8433</v>
      </c>
      <c r="I5739" s="34"/>
      <c r="J5739" s="59">
        <f t="shared" si="1"/>
        <v>16.650748169372811</v>
      </c>
      <c r="K5739" s="198"/>
      <c r="L5739" s="199"/>
      <c r="M5739" s="62"/>
      <c r="N5739" s="182"/>
    </row>
    <row r="5740" spans="1:14" ht="15.75" customHeight="1" x14ac:dyDescent="0.3">
      <c r="A5740" s="34">
        <v>5813</v>
      </c>
      <c r="B5740" s="34">
        <v>30</v>
      </c>
      <c r="C5740" s="34" t="s">
        <v>417</v>
      </c>
      <c r="D5740" s="34">
        <v>22</v>
      </c>
      <c r="E5740" s="179">
        <v>43685</v>
      </c>
      <c r="F5740" s="34">
        <v>5244</v>
      </c>
      <c r="G5740" s="200">
        <v>7811</v>
      </c>
      <c r="H5740" s="34">
        <v>7458</v>
      </c>
      <c r="I5740" s="34">
        <v>5</v>
      </c>
      <c r="J5740" s="59">
        <f t="shared" si="1"/>
        <v>15.943992773261066</v>
      </c>
      <c r="K5740" s="198"/>
      <c r="L5740" s="63">
        <f>AVERAGE(J5740:J5741)</f>
        <v>16.089322443929305</v>
      </c>
      <c r="M5740" s="63">
        <f>_xlfn.STDEV.S(J5740,J5741)</f>
        <v>0.20552719127423957</v>
      </c>
      <c r="N5740" s="182"/>
    </row>
    <row r="5741" spans="1:14" ht="15.75" customHeight="1" x14ac:dyDescent="0.3">
      <c r="A5741" s="34">
        <v>5814</v>
      </c>
      <c r="B5741" s="34">
        <v>30</v>
      </c>
      <c r="C5741" s="34" t="s">
        <v>417</v>
      </c>
      <c r="D5741" s="34">
        <v>22</v>
      </c>
      <c r="E5741" s="179">
        <v>43685</v>
      </c>
      <c r="F5741" s="34">
        <v>5244</v>
      </c>
      <c r="G5741" s="200">
        <v>7800</v>
      </c>
      <c r="H5741" s="34">
        <v>7443</v>
      </c>
      <c r="I5741" s="34"/>
      <c r="J5741" s="59">
        <f t="shared" si="1"/>
        <v>16.234652114597544</v>
      </c>
      <c r="K5741" s="198"/>
      <c r="L5741" s="199"/>
      <c r="M5741" s="62"/>
      <c r="N5741" s="182"/>
    </row>
    <row r="5742" spans="1:14" ht="15.75" customHeight="1" x14ac:dyDescent="0.3">
      <c r="A5742" s="34">
        <v>5815</v>
      </c>
      <c r="B5742" s="34">
        <v>31</v>
      </c>
      <c r="C5742" s="34" t="s">
        <v>419</v>
      </c>
      <c r="D5742" s="34">
        <v>22</v>
      </c>
      <c r="E5742" s="179">
        <v>43685</v>
      </c>
      <c r="F5742" s="34">
        <v>5227</v>
      </c>
      <c r="G5742" s="200">
        <v>8901</v>
      </c>
      <c r="H5742" s="34">
        <v>8394</v>
      </c>
      <c r="I5742" s="34">
        <v>9</v>
      </c>
      <c r="J5742" s="59">
        <f t="shared" si="1"/>
        <v>16.008841174613199</v>
      </c>
      <c r="K5742" s="198"/>
      <c r="L5742" s="63">
        <f>AVERAGE(J5742:J5743)</f>
        <v>15.975435080060223</v>
      </c>
      <c r="M5742" s="63">
        <f>_xlfn.STDEV.S(J5742,J5743)</f>
        <v>4.7243351982738435E-2</v>
      </c>
      <c r="N5742" s="182"/>
    </row>
    <row r="5743" spans="1:14" ht="15.75" customHeight="1" x14ac:dyDescent="0.3">
      <c r="A5743" s="34">
        <v>5816</v>
      </c>
      <c r="B5743" s="34">
        <v>31</v>
      </c>
      <c r="C5743" s="34" t="s">
        <v>419</v>
      </c>
      <c r="D5743" s="34">
        <v>22</v>
      </c>
      <c r="E5743" s="179">
        <v>43685</v>
      </c>
      <c r="F5743" s="34">
        <v>5227</v>
      </c>
      <c r="G5743" s="200">
        <v>8667</v>
      </c>
      <c r="H5743" s="34">
        <v>8194</v>
      </c>
      <c r="I5743" s="34"/>
      <c r="J5743" s="59">
        <f t="shared" si="1"/>
        <v>15.942028985507244</v>
      </c>
      <c r="K5743" s="198"/>
      <c r="L5743" s="199"/>
      <c r="M5743" s="62"/>
      <c r="N5743" s="182"/>
    </row>
    <row r="5744" spans="1:14" ht="15.75" customHeight="1" x14ac:dyDescent="0.3">
      <c r="A5744" s="34">
        <v>5817</v>
      </c>
      <c r="B5744" s="34">
        <v>32</v>
      </c>
      <c r="C5744" s="34" t="s">
        <v>420</v>
      </c>
      <c r="D5744" s="34">
        <v>22</v>
      </c>
      <c r="E5744" s="179">
        <v>43685</v>
      </c>
      <c r="F5744" s="34">
        <v>5214</v>
      </c>
      <c r="G5744" s="200">
        <v>7679</v>
      </c>
      <c r="H5744" s="34">
        <v>7344</v>
      </c>
      <c r="I5744" s="34">
        <v>6</v>
      </c>
      <c r="J5744" s="59">
        <f t="shared" si="1"/>
        <v>15.727699530516432</v>
      </c>
      <c r="K5744" s="198"/>
      <c r="L5744" s="63">
        <f>AVERAGE(J5744:J5745)</f>
        <v>15.815270480198638</v>
      </c>
      <c r="M5744" s="63">
        <f>_xlfn.STDEV.S(J5744,J5745)</f>
        <v>0.12384402471046654</v>
      </c>
      <c r="N5744" s="182"/>
    </row>
    <row r="5745" spans="1:14" ht="15.75" customHeight="1" x14ac:dyDescent="0.3">
      <c r="A5745" s="34">
        <v>5818</v>
      </c>
      <c r="B5745" s="34">
        <v>32</v>
      </c>
      <c r="C5745" s="34" t="s">
        <v>420</v>
      </c>
      <c r="D5745" s="34">
        <v>22</v>
      </c>
      <c r="E5745" s="179">
        <v>43685</v>
      </c>
      <c r="F5745" s="34">
        <v>5214</v>
      </c>
      <c r="G5745" s="200">
        <v>7743</v>
      </c>
      <c r="H5745" s="34">
        <v>7396</v>
      </c>
      <c r="I5745" s="34"/>
      <c r="J5745" s="59">
        <f t="shared" si="1"/>
        <v>15.902841429880842</v>
      </c>
      <c r="K5745" s="198"/>
      <c r="L5745" s="199"/>
      <c r="M5745" s="62"/>
      <c r="N5745" s="182"/>
    </row>
    <row r="5746" spans="1:14" ht="15.75" customHeight="1" x14ac:dyDescent="0.3">
      <c r="A5746" s="34">
        <v>5819</v>
      </c>
      <c r="B5746" s="34">
        <v>33</v>
      </c>
      <c r="C5746" s="34" t="s">
        <v>421</v>
      </c>
      <c r="D5746" s="34">
        <v>22</v>
      </c>
      <c r="E5746" s="179">
        <v>43685</v>
      </c>
      <c r="F5746" s="34">
        <v>5203</v>
      </c>
      <c r="G5746" s="200">
        <v>7282</v>
      </c>
      <c r="H5746" s="34">
        <v>7007</v>
      </c>
      <c r="I5746" s="34">
        <v>7</v>
      </c>
      <c r="J5746" s="59">
        <f t="shared" si="1"/>
        <v>15.24390243902439</v>
      </c>
      <c r="K5746" s="198"/>
      <c r="L5746" s="63">
        <f>AVERAGE(J5746:J5747)</f>
        <v>15.24390243902439</v>
      </c>
      <c r="M5746" s="63">
        <f>_xlfn.STDEV.S(J5746,J5747)</f>
        <v>0</v>
      </c>
      <c r="N5746" s="182"/>
    </row>
    <row r="5747" spans="1:14" ht="15.75" customHeight="1" x14ac:dyDescent="0.3">
      <c r="A5747" s="34">
        <v>5820</v>
      </c>
      <c r="B5747" s="34">
        <v>33</v>
      </c>
      <c r="C5747" s="34" t="s">
        <v>421</v>
      </c>
      <c r="D5747" s="34">
        <v>22</v>
      </c>
      <c r="E5747" s="179">
        <v>43685</v>
      </c>
      <c r="F5747" s="34">
        <v>5203</v>
      </c>
      <c r="G5747" s="200">
        <v>7282</v>
      </c>
      <c r="H5747" s="34">
        <v>7007</v>
      </c>
      <c r="I5747" s="34"/>
      <c r="J5747" s="59">
        <f t="shared" si="1"/>
        <v>15.24390243902439</v>
      </c>
      <c r="K5747" s="198"/>
      <c r="L5747" s="199"/>
      <c r="M5747" s="62"/>
      <c r="N5747" s="182"/>
    </row>
    <row r="5748" spans="1:14" ht="15.75" customHeight="1" x14ac:dyDescent="0.3">
      <c r="A5748" s="34">
        <v>5821</v>
      </c>
      <c r="B5748" s="34">
        <v>34</v>
      </c>
      <c r="C5748" s="34" t="s">
        <v>422</v>
      </c>
      <c r="D5748" s="34">
        <v>22</v>
      </c>
      <c r="E5748" s="179">
        <v>43685</v>
      </c>
      <c r="F5748" s="34">
        <v>5191</v>
      </c>
      <c r="G5748" s="200">
        <v>6968</v>
      </c>
      <c r="H5748" s="34">
        <v>6717</v>
      </c>
      <c r="I5748" s="34">
        <v>7</v>
      </c>
      <c r="J5748" s="59">
        <f t="shared" si="1"/>
        <v>16.448230668414155</v>
      </c>
      <c r="K5748" s="198"/>
      <c r="L5748" s="63">
        <f>AVERAGE(J5748:J5749)</f>
        <v>16.534742037204353</v>
      </c>
      <c r="M5748" s="63">
        <f>_xlfn.STDEV.S(J5748,J5749)</f>
        <v>0.12234555104255873</v>
      </c>
      <c r="N5748" s="182"/>
    </row>
    <row r="5749" spans="1:14" ht="15.75" customHeight="1" x14ac:dyDescent="0.3">
      <c r="A5749" s="34">
        <v>5822</v>
      </c>
      <c r="B5749" s="34">
        <v>34</v>
      </c>
      <c r="C5749" s="34" t="s">
        <v>422</v>
      </c>
      <c r="D5749" s="34">
        <v>22</v>
      </c>
      <c r="E5749" s="179">
        <v>43685</v>
      </c>
      <c r="F5749" s="34">
        <v>5191</v>
      </c>
      <c r="G5749" s="200">
        <v>6903</v>
      </c>
      <c r="H5749" s="34">
        <v>6659</v>
      </c>
      <c r="I5749" s="34"/>
      <c r="J5749" s="59">
        <f t="shared" si="1"/>
        <v>16.621253405994551</v>
      </c>
      <c r="K5749" s="198"/>
      <c r="L5749" s="199"/>
      <c r="M5749" s="62"/>
      <c r="N5749" s="182"/>
    </row>
    <row r="5750" spans="1:14" ht="15.75" customHeight="1" x14ac:dyDescent="0.3">
      <c r="A5750" s="34">
        <v>5823</v>
      </c>
      <c r="B5750" s="34">
        <v>35</v>
      </c>
      <c r="C5750" s="34" t="s">
        <v>423</v>
      </c>
      <c r="D5750" s="34">
        <v>22</v>
      </c>
      <c r="E5750" s="179">
        <v>43685</v>
      </c>
      <c r="F5750" s="34">
        <v>5280</v>
      </c>
      <c r="G5750" s="200">
        <v>7737</v>
      </c>
      <c r="H5750" s="34">
        <v>7404</v>
      </c>
      <c r="I5750" s="34">
        <v>6</v>
      </c>
      <c r="J5750" s="59">
        <f t="shared" si="1"/>
        <v>15.677966101694915</v>
      </c>
      <c r="K5750" s="198"/>
      <c r="L5750" s="63">
        <f>AVERAGE(J5750:J5751)</f>
        <v>15.886292883871576</v>
      </c>
      <c r="M5750" s="63">
        <f>_xlfn.STDEV.S(J5750,J5751)</f>
        <v>0.29461856075978049</v>
      </c>
      <c r="N5750" s="182"/>
    </row>
    <row r="5751" spans="1:14" ht="15.75" customHeight="1" x14ac:dyDescent="0.3">
      <c r="A5751" s="34">
        <v>5824</v>
      </c>
      <c r="B5751" s="34">
        <v>35</v>
      </c>
      <c r="C5751" s="34" t="s">
        <v>423</v>
      </c>
      <c r="D5751" s="34">
        <v>22</v>
      </c>
      <c r="E5751" s="179">
        <v>43685</v>
      </c>
      <c r="F5751" s="34">
        <v>5280</v>
      </c>
      <c r="G5751" s="200">
        <v>7783</v>
      </c>
      <c r="H5751" s="34">
        <v>7436</v>
      </c>
      <c r="I5751" s="34"/>
      <c r="J5751" s="59">
        <f t="shared" si="1"/>
        <v>16.094619666048239</v>
      </c>
      <c r="K5751" s="198"/>
      <c r="L5751" s="199"/>
      <c r="M5751" s="62"/>
      <c r="N5751" s="182"/>
    </row>
    <row r="5752" spans="1:14" ht="15.75" customHeight="1" x14ac:dyDescent="0.3">
      <c r="A5752" s="34">
        <v>5825</v>
      </c>
      <c r="B5752" s="34">
        <v>36</v>
      </c>
      <c r="C5752" s="34" t="s">
        <v>424</v>
      </c>
      <c r="D5752" s="34">
        <v>22</v>
      </c>
      <c r="E5752" s="179">
        <v>43685</v>
      </c>
      <c r="F5752" s="34">
        <v>5219</v>
      </c>
      <c r="G5752" s="200">
        <v>6951</v>
      </c>
      <c r="H5752" s="34">
        <v>6719</v>
      </c>
      <c r="I5752" s="34">
        <v>6</v>
      </c>
      <c r="J5752" s="59">
        <f t="shared" si="1"/>
        <v>15.466666666666667</v>
      </c>
      <c r="K5752" s="198"/>
      <c r="L5752" s="63">
        <f>AVERAGE(J5752:J5753)</f>
        <v>15.654125412541255</v>
      </c>
      <c r="M5752" s="63">
        <f>_xlfn.STDEV.S(J5752,J5753)</f>
        <v>0.26510670080129289</v>
      </c>
      <c r="N5752" s="182"/>
    </row>
    <row r="5753" spans="1:14" ht="15.75" customHeight="1" x14ac:dyDescent="0.3">
      <c r="A5753" s="34">
        <v>5826</v>
      </c>
      <c r="B5753" s="34">
        <v>36</v>
      </c>
      <c r="C5753" s="34" t="s">
        <v>424</v>
      </c>
      <c r="D5753" s="34">
        <v>22</v>
      </c>
      <c r="E5753" s="179">
        <v>43685</v>
      </c>
      <c r="F5753" s="34">
        <v>5219</v>
      </c>
      <c r="G5753" s="200">
        <v>6974</v>
      </c>
      <c r="H5753" s="34">
        <v>6734</v>
      </c>
      <c r="I5753" s="34"/>
      <c r="J5753" s="59">
        <f t="shared" si="1"/>
        <v>15.841584158415841</v>
      </c>
      <c r="K5753" s="198"/>
      <c r="L5753" s="199"/>
      <c r="M5753" s="62"/>
      <c r="N5753" s="182"/>
    </row>
    <row r="5754" spans="1:14" ht="15.75" customHeight="1" x14ac:dyDescent="0.3">
      <c r="A5754" s="34">
        <v>5827</v>
      </c>
      <c r="B5754" s="34">
        <v>37</v>
      </c>
      <c r="C5754" s="34" t="s">
        <v>425</v>
      </c>
      <c r="D5754" s="34">
        <v>22</v>
      </c>
      <c r="E5754" s="179">
        <v>43685</v>
      </c>
      <c r="F5754" s="34">
        <v>5225</v>
      </c>
      <c r="G5754" s="200">
        <v>9274</v>
      </c>
      <c r="H5754" s="34">
        <v>8730</v>
      </c>
      <c r="I5754" s="34">
        <v>7</v>
      </c>
      <c r="J5754" s="59">
        <f t="shared" si="1"/>
        <v>15.520684736091297</v>
      </c>
      <c r="K5754" s="198"/>
      <c r="L5754" s="63">
        <f>AVERAGE(J5754:J5755)</f>
        <v>15.53243671303002</v>
      </c>
      <c r="M5754" s="63">
        <f>_xlfn.STDEV.S(J5754,J5755)</f>
        <v>1.6619805171436797E-2</v>
      </c>
      <c r="N5754" s="182"/>
    </row>
    <row r="5755" spans="1:14" ht="15.75" customHeight="1" x14ac:dyDescent="0.3">
      <c r="A5755" s="34">
        <v>5828</v>
      </c>
      <c r="B5755" s="34">
        <v>37</v>
      </c>
      <c r="C5755" s="34" t="s">
        <v>425</v>
      </c>
      <c r="D5755" s="34">
        <v>22</v>
      </c>
      <c r="E5755" s="179">
        <v>43685</v>
      </c>
      <c r="F5755" s="34">
        <v>5225</v>
      </c>
      <c r="G5755" s="200">
        <v>9291</v>
      </c>
      <c r="H5755" s="34">
        <v>8744</v>
      </c>
      <c r="I5755" s="34"/>
      <c r="J5755" s="59">
        <f t="shared" si="1"/>
        <v>15.544188689968742</v>
      </c>
      <c r="K5755" s="198"/>
      <c r="L5755" s="199"/>
      <c r="M5755" s="62"/>
      <c r="N5755" s="182"/>
    </row>
    <row r="5756" spans="1:14" ht="15.75" customHeight="1" x14ac:dyDescent="0.3">
      <c r="A5756" s="34">
        <v>5829</v>
      </c>
      <c r="B5756" s="34">
        <v>38</v>
      </c>
      <c r="C5756" s="34" t="s">
        <v>427</v>
      </c>
      <c r="D5756" s="34">
        <v>22</v>
      </c>
      <c r="E5756" s="179">
        <v>43685</v>
      </c>
      <c r="F5756" s="34">
        <v>5241</v>
      </c>
      <c r="G5756" s="200">
        <v>7797</v>
      </c>
      <c r="H5756" s="34">
        <v>7447</v>
      </c>
      <c r="I5756" s="34">
        <v>5</v>
      </c>
      <c r="J5756" s="59">
        <f t="shared" si="1"/>
        <v>15.86582048957389</v>
      </c>
      <c r="K5756" s="198"/>
      <c r="L5756" s="63">
        <f>AVERAGE(J5756:J5757)</f>
        <v>15.875559311696367</v>
      </c>
      <c r="M5756" s="63">
        <f>_xlfn.STDEV.S(J5756,J5757)</f>
        <v>1.3772774327145175E-2</v>
      </c>
      <c r="N5756" s="182"/>
    </row>
    <row r="5757" spans="1:14" ht="15.75" customHeight="1" x14ac:dyDescent="0.3">
      <c r="A5757" s="34">
        <v>5830</v>
      </c>
      <c r="B5757" s="34">
        <v>38</v>
      </c>
      <c r="C5757" s="34" t="s">
        <v>427</v>
      </c>
      <c r="D5757" s="34">
        <v>22</v>
      </c>
      <c r="E5757" s="179">
        <v>43685</v>
      </c>
      <c r="F5757" s="34">
        <v>5241</v>
      </c>
      <c r="G5757" s="200">
        <v>7787</v>
      </c>
      <c r="H5757" s="34">
        <v>7438</v>
      </c>
      <c r="I5757" s="34"/>
      <c r="J5757" s="59">
        <f t="shared" si="1"/>
        <v>15.885298133818843</v>
      </c>
      <c r="K5757" s="198"/>
      <c r="L5757" s="199"/>
      <c r="M5757" s="62"/>
      <c r="N5757" s="182"/>
    </row>
    <row r="5758" spans="1:14" ht="15.75" customHeight="1" x14ac:dyDescent="0.3">
      <c r="A5758" s="34">
        <v>5831</v>
      </c>
      <c r="B5758" s="34">
        <v>39</v>
      </c>
      <c r="C5758" s="34" t="s">
        <v>429</v>
      </c>
      <c r="D5758" s="34">
        <v>22</v>
      </c>
      <c r="E5758" s="179">
        <v>43685</v>
      </c>
      <c r="F5758" s="34">
        <v>5245</v>
      </c>
      <c r="G5758" s="200">
        <v>8333</v>
      </c>
      <c r="H5758" s="34">
        <v>7897</v>
      </c>
      <c r="I5758" s="34">
        <v>9</v>
      </c>
      <c r="J5758" s="59">
        <f t="shared" si="1"/>
        <v>16.440422322775262</v>
      </c>
      <c r="K5758" s="198"/>
      <c r="L5758" s="63">
        <f>AVERAGE(J5758:J5759)</f>
        <v>16.566335489860386</v>
      </c>
      <c r="M5758" s="63">
        <f>_xlfn.STDEV.S(J5758,J5759)</f>
        <v>0.17806810857313088</v>
      </c>
      <c r="N5758" s="182"/>
    </row>
    <row r="5759" spans="1:14" ht="15.75" customHeight="1" x14ac:dyDescent="0.3">
      <c r="A5759" s="34">
        <v>5832</v>
      </c>
      <c r="B5759" s="34">
        <v>39</v>
      </c>
      <c r="C5759" s="34" t="s">
        <v>429</v>
      </c>
      <c r="D5759" s="34">
        <v>22</v>
      </c>
      <c r="E5759" s="179">
        <v>43685</v>
      </c>
      <c r="F5759" s="34">
        <v>5245</v>
      </c>
      <c r="G5759" s="200">
        <v>8286</v>
      </c>
      <c r="H5759" s="34">
        <v>7851</v>
      </c>
      <c r="I5759" s="34"/>
      <c r="J5759" s="59">
        <f t="shared" si="1"/>
        <v>16.692248656945509</v>
      </c>
      <c r="K5759" s="198"/>
      <c r="L5759" s="199"/>
      <c r="M5759" s="62"/>
      <c r="N5759" s="182"/>
    </row>
    <row r="5760" spans="1:14" ht="15.75" customHeight="1" x14ac:dyDescent="0.3">
      <c r="A5760" s="34">
        <v>5833</v>
      </c>
      <c r="B5760" s="34">
        <v>40</v>
      </c>
      <c r="C5760" s="34" t="s">
        <v>430</v>
      </c>
      <c r="D5760" s="34">
        <v>22</v>
      </c>
      <c r="E5760" s="179">
        <v>43685</v>
      </c>
      <c r="F5760" s="34">
        <v>5216</v>
      </c>
      <c r="G5760" s="200">
        <v>8372</v>
      </c>
      <c r="H5760" s="34">
        <v>7956</v>
      </c>
      <c r="I5760" s="34">
        <v>7</v>
      </c>
      <c r="J5760" s="59">
        <f t="shared" si="1"/>
        <v>15.182481751824817</v>
      </c>
      <c r="K5760" s="198"/>
      <c r="L5760" s="63">
        <f>AVERAGE(J5760:J5761)</f>
        <v>15.44187839868108</v>
      </c>
      <c r="M5760" s="63">
        <f>_xlfn.STDEV.S(J5760,J5761)</f>
        <v>0.36684225601823067</v>
      </c>
      <c r="N5760" s="182"/>
    </row>
    <row r="5761" spans="1:14" ht="15.75" customHeight="1" x14ac:dyDescent="0.3">
      <c r="A5761" s="34">
        <v>5834</v>
      </c>
      <c r="B5761" s="34">
        <v>40</v>
      </c>
      <c r="C5761" s="34" t="s">
        <v>430</v>
      </c>
      <c r="D5761" s="34">
        <v>22</v>
      </c>
      <c r="E5761" s="179">
        <v>43685</v>
      </c>
      <c r="F5761" s="34">
        <v>5216</v>
      </c>
      <c r="G5761" s="200">
        <v>8392</v>
      </c>
      <c r="H5761" s="34">
        <v>7961</v>
      </c>
      <c r="I5761" s="34"/>
      <c r="J5761" s="59">
        <f t="shared" si="1"/>
        <v>15.701275045537342</v>
      </c>
      <c r="K5761" s="198"/>
      <c r="L5761" s="199"/>
      <c r="M5761" s="62"/>
      <c r="N5761" s="182"/>
    </row>
    <row r="5762" spans="1:14" ht="15.75" customHeight="1" x14ac:dyDescent="0.3">
      <c r="A5762" s="34">
        <v>5835</v>
      </c>
      <c r="B5762" s="34">
        <v>41</v>
      </c>
      <c r="C5762" s="34" t="s">
        <v>431</v>
      </c>
      <c r="D5762" s="34">
        <v>22</v>
      </c>
      <c r="E5762" s="179">
        <v>43685</v>
      </c>
      <c r="F5762" s="34">
        <v>5264</v>
      </c>
      <c r="G5762" s="200">
        <v>7742</v>
      </c>
      <c r="H5762" s="34">
        <v>7407</v>
      </c>
      <c r="I5762" s="34">
        <v>7</v>
      </c>
      <c r="J5762" s="59">
        <f t="shared" si="1"/>
        <v>15.632291180587963</v>
      </c>
      <c r="K5762" s="198"/>
      <c r="L5762" s="63">
        <f>AVERAGE(J5762:J5763)</f>
        <v>15.933505003496915</v>
      </c>
      <c r="M5762" s="63">
        <f>_xlfn.STDEV.S(J5762,J5763)</f>
        <v>0.42598067353208796</v>
      </c>
      <c r="N5762" s="182"/>
    </row>
    <row r="5763" spans="1:14" ht="15.75" customHeight="1" x14ac:dyDescent="0.3">
      <c r="A5763" s="34">
        <v>5836</v>
      </c>
      <c r="B5763" s="34">
        <v>41</v>
      </c>
      <c r="C5763" s="34" t="s">
        <v>431</v>
      </c>
      <c r="D5763" s="34">
        <v>22</v>
      </c>
      <c r="E5763" s="179">
        <v>43685</v>
      </c>
      <c r="F5763" s="34">
        <v>5264</v>
      </c>
      <c r="G5763" s="200">
        <v>7641</v>
      </c>
      <c r="H5763" s="34">
        <v>7309</v>
      </c>
      <c r="I5763" s="34"/>
      <c r="J5763" s="59">
        <f t="shared" si="1"/>
        <v>16.234718826405867</v>
      </c>
      <c r="K5763" s="198"/>
      <c r="L5763" s="199"/>
      <c r="M5763" s="62"/>
      <c r="N5763" s="182"/>
    </row>
    <row r="5764" spans="1:14" ht="15.75" customHeight="1" x14ac:dyDescent="0.3">
      <c r="A5764" s="34">
        <v>5837</v>
      </c>
      <c r="B5764" s="34">
        <v>42</v>
      </c>
      <c r="C5764" s="34" t="s">
        <v>432</v>
      </c>
      <c r="D5764" s="34">
        <v>22</v>
      </c>
      <c r="E5764" s="179">
        <v>43685</v>
      </c>
      <c r="F5764" s="34">
        <v>5270</v>
      </c>
      <c r="G5764" s="200">
        <v>8250</v>
      </c>
      <c r="H5764" s="34">
        <v>7845</v>
      </c>
      <c r="I5764" s="34">
        <v>11</v>
      </c>
      <c r="J5764" s="59">
        <f t="shared" si="1"/>
        <v>15.728155339805824</v>
      </c>
      <c r="K5764" s="198"/>
      <c r="L5764" s="63">
        <f>AVERAGE(J5764:J5765)</f>
        <v>15.925126681080901</v>
      </c>
      <c r="M5764" s="63">
        <f>_xlfn.STDEV.S(J5764,J5765)</f>
        <v>0.27855954223003343</v>
      </c>
      <c r="N5764" s="182"/>
    </row>
    <row r="5765" spans="1:14" ht="15.75" customHeight="1" x14ac:dyDescent="0.3">
      <c r="A5765" s="34">
        <v>5838</v>
      </c>
      <c r="B5765" s="34">
        <v>42</v>
      </c>
      <c r="C5765" s="34" t="s">
        <v>432</v>
      </c>
      <c r="D5765" s="34">
        <v>22</v>
      </c>
      <c r="E5765" s="179">
        <v>43685</v>
      </c>
      <c r="F5765" s="34">
        <v>5270</v>
      </c>
      <c r="G5765" s="200">
        <v>7971</v>
      </c>
      <c r="H5765" s="34">
        <v>7596</v>
      </c>
      <c r="I5765" s="34"/>
      <c r="J5765" s="59">
        <f t="shared" si="1"/>
        <v>16.122098022355978</v>
      </c>
      <c r="K5765" s="198"/>
      <c r="L5765" s="199"/>
      <c r="M5765" s="62"/>
      <c r="N5765" s="182"/>
    </row>
    <row r="5766" spans="1:14" ht="15.75" customHeight="1" x14ac:dyDescent="0.3">
      <c r="A5766" s="34">
        <v>5839</v>
      </c>
      <c r="B5766" s="34">
        <v>43</v>
      </c>
      <c r="C5766" s="34" t="s">
        <v>433</v>
      </c>
      <c r="D5766" s="34">
        <v>22</v>
      </c>
      <c r="E5766" s="179">
        <v>43685</v>
      </c>
      <c r="F5766" s="34">
        <v>5211</v>
      </c>
      <c r="G5766" s="200">
        <v>7685</v>
      </c>
      <c r="H5766" s="34">
        <v>7352</v>
      </c>
      <c r="I5766" s="34">
        <v>7</v>
      </c>
      <c r="J5766" s="59">
        <f t="shared" si="1"/>
        <v>15.553479682391405</v>
      </c>
      <c r="K5766" s="198"/>
      <c r="L5766" s="63">
        <f>AVERAGE(J5766:J5767)</f>
        <v>15.574447863118973</v>
      </c>
      <c r="M5766" s="63">
        <f>_xlfn.STDEV.S(J5766,J5767)</f>
        <v>2.9653485563215416E-2</v>
      </c>
      <c r="N5766" s="182"/>
    </row>
    <row r="5767" spans="1:14" ht="15.75" customHeight="1" x14ac:dyDescent="0.3">
      <c r="A5767" s="34">
        <v>5840</v>
      </c>
      <c r="B5767" s="34">
        <v>43</v>
      </c>
      <c r="C5767" s="34" t="s">
        <v>433</v>
      </c>
      <c r="D5767" s="34">
        <v>22</v>
      </c>
      <c r="E5767" s="179">
        <v>43685</v>
      </c>
      <c r="F5767" s="34">
        <v>5211</v>
      </c>
      <c r="G5767" s="200">
        <v>7531</v>
      </c>
      <c r="H5767" s="34">
        <v>7218</v>
      </c>
      <c r="I5767" s="34"/>
      <c r="J5767" s="59">
        <f t="shared" si="1"/>
        <v>15.595416043846539</v>
      </c>
      <c r="K5767" s="198"/>
      <c r="L5767" s="199"/>
      <c r="M5767" s="62"/>
      <c r="N5767" s="182"/>
    </row>
    <row r="5768" spans="1:14" ht="15.75" customHeight="1" x14ac:dyDescent="0.3">
      <c r="A5768" s="34">
        <v>5841</v>
      </c>
      <c r="B5768" s="34">
        <v>44</v>
      </c>
      <c r="C5768" s="34" t="s">
        <v>434</v>
      </c>
      <c r="D5768" s="34">
        <v>22</v>
      </c>
      <c r="E5768" s="179">
        <v>43685</v>
      </c>
      <c r="F5768" s="34">
        <v>5218</v>
      </c>
      <c r="G5768" s="200">
        <v>7196</v>
      </c>
      <c r="H5768" s="34">
        <v>6927</v>
      </c>
      <c r="I5768" s="34">
        <v>8</v>
      </c>
      <c r="J5768" s="59">
        <f t="shared" si="1"/>
        <v>15.740198946752487</v>
      </c>
      <c r="K5768" s="198"/>
      <c r="L5768" s="63">
        <f>AVERAGE(J5768:J5769)</f>
        <v>15.788362564053127</v>
      </c>
      <c r="M5768" s="63">
        <f>_xlfn.STDEV.S(J5768,J5769)</f>
        <v>6.811364079951332E-2</v>
      </c>
      <c r="N5768" s="182"/>
    </row>
    <row r="5769" spans="1:14" ht="15.75" customHeight="1" x14ac:dyDescent="0.3">
      <c r="A5769" s="34">
        <v>5842</v>
      </c>
      <c r="B5769" s="34">
        <v>44</v>
      </c>
      <c r="C5769" s="34" t="s">
        <v>434</v>
      </c>
      <c r="D5769" s="34">
        <v>22</v>
      </c>
      <c r="E5769" s="179">
        <v>43685</v>
      </c>
      <c r="F5769" s="34">
        <v>5218</v>
      </c>
      <c r="G5769" s="200">
        <v>7032</v>
      </c>
      <c r="H5769" s="34">
        <v>6784</v>
      </c>
      <c r="I5769" s="34"/>
      <c r="J5769" s="59">
        <f t="shared" si="1"/>
        <v>15.836526181353769</v>
      </c>
      <c r="K5769" s="198"/>
      <c r="L5769" s="199"/>
      <c r="M5769" s="62"/>
      <c r="N5769" s="182"/>
    </row>
    <row r="5770" spans="1:14" ht="15.75" customHeight="1" x14ac:dyDescent="0.3">
      <c r="A5770" s="34">
        <v>5843</v>
      </c>
      <c r="B5770" s="34">
        <v>45</v>
      </c>
      <c r="C5770" s="34" t="s">
        <v>435</v>
      </c>
      <c r="D5770" s="34">
        <v>22</v>
      </c>
      <c r="E5770" s="179">
        <v>43685</v>
      </c>
      <c r="F5770" s="34">
        <v>5211</v>
      </c>
      <c r="G5770" s="200">
        <v>7526</v>
      </c>
      <c r="H5770" s="34">
        <v>7207</v>
      </c>
      <c r="I5770" s="34">
        <v>5</v>
      </c>
      <c r="J5770" s="59">
        <f t="shared" si="1"/>
        <v>15.981963927855711</v>
      </c>
      <c r="K5770" s="198"/>
      <c r="L5770" s="63">
        <f>AVERAGE(J5770:J5771)</f>
        <v>16.168439997500997</v>
      </c>
      <c r="M5770" s="63">
        <f>_xlfn.STDEV.S(J5770,J5771)</f>
        <v>0.26371698675039434</v>
      </c>
      <c r="N5770" s="182"/>
    </row>
    <row r="5771" spans="1:14" ht="15.75" customHeight="1" x14ac:dyDescent="0.3">
      <c r="A5771" s="34">
        <v>5844</v>
      </c>
      <c r="B5771" s="34">
        <v>45</v>
      </c>
      <c r="C5771" s="34" t="s">
        <v>435</v>
      </c>
      <c r="D5771" s="34">
        <v>22</v>
      </c>
      <c r="E5771" s="179">
        <v>43685</v>
      </c>
      <c r="F5771" s="34">
        <v>5211</v>
      </c>
      <c r="G5771" s="200">
        <v>7637</v>
      </c>
      <c r="H5771" s="34">
        <v>7296</v>
      </c>
      <c r="I5771" s="34"/>
      <c r="J5771" s="59">
        <f t="shared" si="1"/>
        <v>16.354916067146284</v>
      </c>
      <c r="K5771" s="198"/>
      <c r="L5771" s="199"/>
      <c r="M5771" s="62"/>
      <c r="N5771" s="182"/>
    </row>
    <row r="5772" spans="1:14" ht="15.75" customHeight="1" x14ac:dyDescent="0.3">
      <c r="A5772" s="34">
        <v>5845</v>
      </c>
      <c r="B5772" s="34">
        <v>46</v>
      </c>
      <c r="C5772" s="34" t="s">
        <v>436</v>
      </c>
      <c r="D5772" s="34">
        <v>22</v>
      </c>
      <c r="E5772" s="179">
        <v>43685</v>
      </c>
      <c r="F5772" s="34">
        <v>5260</v>
      </c>
      <c r="G5772" s="200">
        <v>8417</v>
      </c>
      <c r="H5772" s="34">
        <v>7975</v>
      </c>
      <c r="I5772" s="34">
        <v>7</v>
      </c>
      <c r="J5772" s="59">
        <f t="shared" si="1"/>
        <v>16.279926335174956</v>
      </c>
      <c r="K5772" s="198"/>
      <c r="L5772" s="63">
        <f>AVERAGE(J5772:J5773)</f>
        <v>16.316906867319382</v>
      </c>
      <c r="M5772" s="63">
        <f>_xlfn.STDEV.S(J5772,J5773)</f>
        <v>5.2298370102421575E-2</v>
      </c>
      <c r="N5772" s="182"/>
    </row>
    <row r="5773" spans="1:14" ht="15.75" customHeight="1" x14ac:dyDescent="0.3">
      <c r="A5773" s="34">
        <v>5846</v>
      </c>
      <c r="B5773" s="34">
        <v>46</v>
      </c>
      <c r="C5773" s="34" t="s">
        <v>436</v>
      </c>
      <c r="D5773" s="34">
        <v>22</v>
      </c>
      <c r="E5773" s="179">
        <v>43685</v>
      </c>
      <c r="F5773" s="34">
        <v>5260</v>
      </c>
      <c r="G5773" s="200">
        <v>8298</v>
      </c>
      <c r="H5773" s="34">
        <v>7871</v>
      </c>
      <c r="I5773" s="34"/>
      <c r="J5773" s="59">
        <f t="shared" si="1"/>
        <v>16.353887399463808</v>
      </c>
      <c r="K5773" s="198"/>
      <c r="L5773" s="199"/>
      <c r="M5773" s="62"/>
      <c r="N5773" s="182"/>
    </row>
    <row r="5774" spans="1:14" ht="15.75" customHeight="1" x14ac:dyDescent="0.3">
      <c r="A5774" s="34">
        <v>5847</v>
      </c>
      <c r="B5774" s="34">
        <v>47</v>
      </c>
      <c r="C5774" s="34" t="s">
        <v>437</v>
      </c>
      <c r="D5774" s="34">
        <v>22</v>
      </c>
      <c r="E5774" s="179">
        <v>43685</v>
      </c>
      <c r="F5774" s="34">
        <v>5258</v>
      </c>
      <c r="G5774" s="200">
        <v>7420</v>
      </c>
      <c r="H5774" s="34">
        <v>7125</v>
      </c>
      <c r="I5774" s="34">
        <v>8</v>
      </c>
      <c r="J5774" s="59">
        <f t="shared" si="1"/>
        <v>15.800749866095339</v>
      </c>
      <c r="K5774" s="198"/>
      <c r="L5774" s="63">
        <f>AVERAGE(J5774:J5775)</f>
        <v>15.957823813281362</v>
      </c>
      <c r="M5774" s="63">
        <f>_xlfn.STDEV.S(J5774,J5775)</f>
        <v>0.22213610640594705</v>
      </c>
      <c r="N5774" s="182"/>
    </row>
    <row r="5775" spans="1:14" ht="15.75" customHeight="1" x14ac:dyDescent="0.3">
      <c r="A5775" s="34">
        <v>5848</v>
      </c>
      <c r="B5775" s="34">
        <v>47</v>
      </c>
      <c r="C5775" s="34" t="s">
        <v>437</v>
      </c>
      <c r="D5775" s="34">
        <v>22</v>
      </c>
      <c r="E5775" s="179">
        <v>43685</v>
      </c>
      <c r="F5775" s="34">
        <v>5258</v>
      </c>
      <c r="G5775" s="200">
        <v>7643</v>
      </c>
      <c r="H5775" s="34">
        <v>7312</v>
      </c>
      <c r="I5775" s="34"/>
      <c r="J5775" s="59">
        <f t="shared" si="1"/>
        <v>16.114897760467382</v>
      </c>
      <c r="K5775" s="198"/>
      <c r="L5775" s="199"/>
      <c r="M5775" s="62"/>
      <c r="N5775" s="182"/>
    </row>
    <row r="5776" spans="1:14" ht="15.75" customHeight="1" x14ac:dyDescent="0.3">
      <c r="A5776" s="34">
        <v>5849</v>
      </c>
      <c r="B5776" s="34">
        <v>48</v>
      </c>
      <c r="C5776" s="34" t="s">
        <v>438</v>
      </c>
      <c r="D5776" s="34">
        <v>22</v>
      </c>
      <c r="E5776" s="179">
        <v>43685</v>
      </c>
      <c r="F5776" s="34">
        <v>5245</v>
      </c>
      <c r="G5776" s="200">
        <v>7429</v>
      </c>
      <c r="H5776" s="34">
        <v>7134</v>
      </c>
      <c r="I5776" s="34">
        <v>9</v>
      </c>
      <c r="J5776" s="59">
        <f t="shared" si="1"/>
        <v>15.616728427739545</v>
      </c>
      <c r="K5776" s="198"/>
      <c r="L5776" s="63">
        <f>AVERAGE(J5776:J5777)</f>
        <v>15.917923827188785</v>
      </c>
      <c r="M5776" s="63">
        <f>_xlfn.STDEV.S(J5776,J5777)</f>
        <v>0.42595461882549673</v>
      </c>
      <c r="N5776" s="182"/>
    </row>
    <row r="5777" spans="1:14" ht="15.75" customHeight="1" x14ac:dyDescent="0.3">
      <c r="A5777" s="34">
        <v>5850</v>
      </c>
      <c r="B5777" s="34">
        <v>48</v>
      </c>
      <c r="C5777" s="34" t="s">
        <v>438</v>
      </c>
      <c r="D5777" s="34">
        <v>22</v>
      </c>
      <c r="E5777" s="179">
        <v>43685</v>
      </c>
      <c r="F5777" s="34">
        <v>5245</v>
      </c>
      <c r="G5777" s="200">
        <v>7409</v>
      </c>
      <c r="H5777" s="34">
        <v>7107</v>
      </c>
      <c r="I5777" s="34"/>
      <c r="J5777" s="59">
        <f t="shared" si="1"/>
        <v>16.219119226638025</v>
      </c>
      <c r="K5777" s="198"/>
      <c r="L5777" s="199"/>
      <c r="M5777" s="62"/>
      <c r="N5777" s="182"/>
    </row>
    <row r="5778" spans="1:14" ht="15.75" customHeight="1" x14ac:dyDescent="0.3">
      <c r="A5778" s="34">
        <v>5851</v>
      </c>
      <c r="B5778" s="34">
        <v>49</v>
      </c>
      <c r="C5778" s="34" t="s">
        <v>439</v>
      </c>
      <c r="D5778" s="34">
        <v>22</v>
      </c>
      <c r="E5778" s="179">
        <v>43685</v>
      </c>
      <c r="F5778" s="34">
        <v>5203</v>
      </c>
      <c r="G5778" s="200">
        <v>7644</v>
      </c>
      <c r="H5778" s="34">
        <v>7311</v>
      </c>
      <c r="I5778" s="34">
        <v>6</v>
      </c>
      <c r="J5778" s="59">
        <f t="shared" si="1"/>
        <v>15.79696394686907</v>
      </c>
      <c r="K5778" s="198"/>
      <c r="L5778" s="63">
        <f>AVERAGE(J5778:J5779)</f>
        <v>15.718597170598912</v>
      </c>
      <c r="M5778" s="63">
        <f>_xlfn.STDEV.S(J5778,J5779)</f>
        <v>0.11082735784071467</v>
      </c>
      <c r="N5778" s="182"/>
    </row>
    <row r="5779" spans="1:14" ht="15.75" customHeight="1" x14ac:dyDescent="0.3">
      <c r="A5779" s="34">
        <v>5852</v>
      </c>
      <c r="B5779" s="34">
        <v>49</v>
      </c>
      <c r="C5779" s="34" t="s">
        <v>439</v>
      </c>
      <c r="D5779" s="34">
        <v>22</v>
      </c>
      <c r="E5779" s="179">
        <v>43685</v>
      </c>
      <c r="F5779" s="34">
        <v>5203</v>
      </c>
      <c r="G5779" s="200">
        <v>7813</v>
      </c>
      <c r="H5779" s="34">
        <v>7460</v>
      </c>
      <c r="I5779" s="34"/>
      <c r="J5779" s="59">
        <f t="shared" si="1"/>
        <v>15.640230394328755</v>
      </c>
      <c r="K5779" s="198"/>
      <c r="L5779" s="199"/>
      <c r="M5779" s="62"/>
      <c r="N5779" s="182"/>
    </row>
    <row r="5780" spans="1:14" ht="15.75" customHeight="1" x14ac:dyDescent="0.3">
      <c r="A5780" s="34">
        <v>5853</v>
      </c>
      <c r="B5780" s="34">
        <v>50</v>
      </c>
      <c r="C5780" s="34" t="s">
        <v>440</v>
      </c>
      <c r="D5780" s="34">
        <v>22</v>
      </c>
      <c r="E5780" s="179">
        <v>43685</v>
      </c>
      <c r="F5780" s="34">
        <v>5251</v>
      </c>
      <c r="G5780" s="200">
        <v>7891</v>
      </c>
      <c r="H5780" s="34">
        <v>7534</v>
      </c>
      <c r="I5780" s="34">
        <v>7</v>
      </c>
      <c r="J5780" s="59">
        <f t="shared" si="1"/>
        <v>15.637319316688567</v>
      </c>
      <c r="K5780" s="198"/>
      <c r="L5780" s="63">
        <f>AVERAGE(J5780:J5781)</f>
        <v>15.681948377273537</v>
      </c>
      <c r="M5780" s="63">
        <f>_xlfn.STDEV.S(J5780,J5781)</f>
        <v>6.3115022755235686E-2</v>
      </c>
      <c r="N5780" s="182"/>
    </row>
    <row r="5781" spans="1:14" ht="15.75" customHeight="1" x14ac:dyDescent="0.3">
      <c r="A5781" s="34">
        <v>5854</v>
      </c>
      <c r="B5781" s="34">
        <v>50</v>
      </c>
      <c r="C5781" s="34" t="s">
        <v>440</v>
      </c>
      <c r="D5781" s="34">
        <v>22</v>
      </c>
      <c r="E5781" s="179">
        <v>43685</v>
      </c>
      <c r="F5781" s="34">
        <v>5251</v>
      </c>
      <c r="G5781" s="200">
        <v>7672</v>
      </c>
      <c r="H5781" s="34">
        <v>7343</v>
      </c>
      <c r="I5781" s="34"/>
      <c r="J5781" s="59">
        <f t="shared" si="1"/>
        <v>15.726577437858507</v>
      </c>
      <c r="K5781" s="198"/>
      <c r="L5781" s="199"/>
      <c r="M5781" s="62"/>
      <c r="N5781" s="182"/>
    </row>
    <row r="5782" spans="1:14" ht="15.75" customHeight="1" x14ac:dyDescent="0.3">
      <c r="A5782" s="34">
        <v>5855</v>
      </c>
      <c r="B5782" s="34">
        <v>51</v>
      </c>
      <c r="C5782" s="34" t="s">
        <v>441</v>
      </c>
      <c r="D5782" s="34">
        <v>22</v>
      </c>
      <c r="E5782" s="179">
        <v>43685</v>
      </c>
      <c r="F5782" s="34">
        <v>5234</v>
      </c>
      <c r="G5782" s="200">
        <v>8042</v>
      </c>
      <c r="H5782" s="34">
        <v>7654</v>
      </c>
      <c r="I5782" s="34">
        <v>7</v>
      </c>
      <c r="J5782" s="59">
        <f t="shared" si="1"/>
        <v>16.033057851239668</v>
      </c>
      <c r="K5782" s="198"/>
      <c r="L5782" s="63">
        <f>AVERAGE(J5782:J5783)</f>
        <v>16.056729930644959</v>
      </c>
      <c r="M5782" s="63">
        <f>_xlfn.STDEV.S(J5782,J5783)</f>
        <v>3.3477375744534944E-2</v>
      </c>
      <c r="N5782" s="182"/>
    </row>
    <row r="5783" spans="1:14" ht="15.75" customHeight="1" x14ac:dyDescent="0.3">
      <c r="A5783" s="34">
        <v>5856</v>
      </c>
      <c r="B5783" s="34">
        <v>51</v>
      </c>
      <c r="C5783" s="34" t="s">
        <v>441</v>
      </c>
      <c r="D5783" s="34">
        <v>22</v>
      </c>
      <c r="E5783" s="179">
        <v>43685</v>
      </c>
      <c r="F5783" s="34">
        <v>5234</v>
      </c>
      <c r="G5783" s="200">
        <v>7775</v>
      </c>
      <c r="H5783" s="34">
        <v>7423</v>
      </c>
      <c r="I5783" s="34"/>
      <c r="J5783" s="59">
        <f t="shared" si="1"/>
        <v>16.08040201005025</v>
      </c>
      <c r="K5783" s="198"/>
      <c r="L5783" s="199"/>
      <c r="M5783" s="62"/>
      <c r="N5783" s="182"/>
    </row>
    <row r="5784" spans="1:14" ht="15.75" customHeight="1" x14ac:dyDescent="0.3">
      <c r="A5784" s="34">
        <v>5857</v>
      </c>
      <c r="B5784" s="34">
        <v>52</v>
      </c>
      <c r="C5784" s="34" t="s">
        <v>442</v>
      </c>
      <c r="D5784" s="34">
        <v>22</v>
      </c>
      <c r="E5784" s="179">
        <v>43685</v>
      </c>
      <c r="F5784" s="34">
        <v>5234</v>
      </c>
      <c r="G5784" s="200">
        <v>6705</v>
      </c>
      <c r="H5784" s="34">
        <v>6495</v>
      </c>
      <c r="I5784" s="34">
        <v>8</v>
      </c>
      <c r="J5784" s="59">
        <f t="shared" si="1"/>
        <v>16.653449643140362</v>
      </c>
      <c r="K5784" s="198"/>
      <c r="L5784" s="63">
        <f>AVERAGE(J5784:J5785)</f>
        <v>16.767841227288358</v>
      </c>
      <c r="M5784" s="63">
        <f>_xlfn.STDEV.S(J5784,J5785)</f>
        <v>0.16177412972343799</v>
      </c>
      <c r="N5784" s="182"/>
    </row>
    <row r="5785" spans="1:14" ht="15.75" customHeight="1" x14ac:dyDescent="0.3">
      <c r="A5785" s="34">
        <v>5858</v>
      </c>
      <c r="B5785" s="34">
        <v>52</v>
      </c>
      <c r="C5785" s="34" t="s">
        <v>442</v>
      </c>
      <c r="D5785" s="34">
        <v>22</v>
      </c>
      <c r="E5785" s="179">
        <v>43685</v>
      </c>
      <c r="F5785" s="34">
        <v>5234</v>
      </c>
      <c r="G5785" s="200">
        <v>6951</v>
      </c>
      <c r="H5785" s="34">
        <v>6703</v>
      </c>
      <c r="I5785" s="34"/>
      <c r="J5785" s="59">
        <f t="shared" si="1"/>
        <v>16.882232811436353</v>
      </c>
      <c r="K5785" s="198"/>
      <c r="L5785" s="199"/>
      <c r="M5785" s="62"/>
      <c r="N5785" s="182"/>
    </row>
    <row r="5786" spans="1:14" ht="15.75" customHeight="1" x14ac:dyDescent="0.3">
      <c r="A5786" s="34">
        <v>5859</v>
      </c>
      <c r="B5786" s="34">
        <v>53</v>
      </c>
      <c r="C5786" s="34" t="s">
        <v>443</v>
      </c>
      <c r="D5786" s="34">
        <v>22</v>
      </c>
      <c r="E5786" s="179">
        <v>43685</v>
      </c>
      <c r="F5786" s="34">
        <v>5232</v>
      </c>
      <c r="G5786" s="200">
        <v>8500</v>
      </c>
      <c r="H5786" s="34">
        <v>8050</v>
      </c>
      <c r="I5786" s="34">
        <v>12</v>
      </c>
      <c r="J5786" s="59">
        <f t="shared" si="1"/>
        <v>15.96877217885025</v>
      </c>
      <c r="K5786" s="198"/>
      <c r="L5786" s="63">
        <f>AVERAGE(J5786:J5787)</f>
        <v>16.206608311647347</v>
      </c>
      <c r="M5786" s="63">
        <f>_xlfn.STDEV.S(J5786,J5787)</f>
        <v>0.33635108462402497</v>
      </c>
      <c r="N5786" s="182"/>
    </row>
    <row r="5787" spans="1:14" ht="15.75" customHeight="1" x14ac:dyDescent="0.3">
      <c r="A5787" s="34">
        <v>5860</v>
      </c>
      <c r="B5787" s="34">
        <v>53</v>
      </c>
      <c r="C5787" s="34" t="s">
        <v>443</v>
      </c>
      <c r="D5787" s="34">
        <v>22</v>
      </c>
      <c r="E5787" s="179">
        <v>43685</v>
      </c>
      <c r="F5787" s="34">
        <v>5232</v>
      </c>
      <c r="G5787" s="200">
        <v>8376</v>
      </c>
      <c r="H5787" s="34">
        <v>7932</v>
      </c>
      <c r="I5787" s="34"/>
      <c r="J5787" s="59">
        <f t="shared" si="1"/>
        <v>16.444444444444446</v>
      </c>
      <c r="K5787" s="198"/>
      <c r="L5787" s="199"/>
      <c r="M5787" s="62"/>
      <c r="N5787" s="182"/>
    </row>
    <row r="5788" spans="1:14" ht="15.75" customHeight="1" x14ac:dyDescent="0.3">
      <c r="A5788" s="34">
        <v>5861</v>
      </c>
      <c r="B5788" s="34">
        <v>54</v>
      </c>
      <c r="C5788" s="34" t="s">
        <v>444</v>
      </c>
      <c r="D5788" s="34">
        <v>22</v>
      </c>
      <c r="E5788" s="179">
        <v>43685</v>
      </c>
      <c r="F5788" s="34">
        <v>5271</v>
      </c>
      <c r="G5788" s="200">
        <v>7513</v>
      </c>
      <c r="H5788" s="34">
        <v>7206</v>
      </c>
      <c r="I5788" s="34">
        <v>8</v>
      </c>
      <c r="J5788" s="59">
        <f t="shared" si="1"/>
        <v>15.865633074935401</v>
      </c>
      <c r="K5788" s="198"/>
      <c r="L5788" s="63">
        <f>AVERAGE(J5788:J5789)</f>
        <v>16.323682177403974</v>
      </c>
      <c r="M5788" s="63">
        <f>_xlfn.STDEV.S(J5788,J5789)</f>
        <v>0.64777925294387839</v>
      </c>
      <c r="N5788" s="182"/>
    </row>
    <row r="5789" spans="1:14" ht="15.75" customHeight="1" x14ac:dyDescent="0.3">
      <c r="A5789" s="34">
        <v>5862</v>
      </c>
      <c r="B5789" s="34">
        <v>54</v>
      </c>
      <c r="C5789" s="34" t="s">
        <v>444</v>
      </c>
      <c r="D5789" s="34">
        <v>22</v>
      </c>
      <c r="E5789" s="179">
        <v>43685</v>
      </c>
      <c r="F5789" s="34">
        <v>5271</v>
      </c>
      <c r="G5789" s="200">
        <v>7470</v>
      </c>
      <c r="H5789" s="34">
        <v>7154</v>
      </c>
      <c r="I5789" s="34"/>
      <c r="J5789" s="59">
        <f t="shared" si="1"/>
        <v>16.781731279872545</v>
      </c>
      <c r="K5789" s="198"/>
      <c r="L5789" s="199"/>
      <c r="M5789" s="62"/>
      <c r="N5789" s="182"/>
    </row>
    <row r="5790" spans="1:14" ht="15.75" customHeight="1" x14ac:dyDescent="0.3">
      <c r="A5790" s="34">
        <v>5863</v>
      </c>
      <c r="B5790" s="34">
        <v>55</v>
      </c>
      <c r="C5790" s="34" t="s">
        <v>445</v>
      </c>
      <c r="D5790" s="34">
        <v>22</v>
      </c>
      <c r="E5790" s="179">
        <v>43685</v>
      </c>
      <c r="F5790" s="34">
        <v>5269</v>
      </c>
      <c r="G5790" s="200">
        <v>9198</v>
      </c>
      <c r="H5790" s="34">
        <v>8658</v>
      </c>
      <c r="I5790" s="34">
        <v>5</v>
      </c>
      <c r="J5790" s="59">
        <f t="shared" si="1"/>
        <v>15.933903806432575</v>
      </c>
      <c r="K5790" s="198"/>
      <c r="L5790" s="63">
        <f>AVERAGE(J5790:J5791)</f>
        <v>15.910743127764608</v>
      </c>
      <c r="M5790" s="63">
        <f>_xlfn.STDEV.S(J5790,J5791)</f>
        <v>3.2754145886002908E-2</v>
      </c>
      <c r="N5790" s="182"/>
    </row>
    <row r="5791" spans="1:14" ht="15.75" customHeight="1" x14ac:dyDescent="0.3">
      <c r="A5791" s="34">
        <v>5864</v>
      </c>
      <c r="B5791" s="34">
        <v>55</v>
      </c>
      <c r="C5791" s="34" t="s">
        <v>445</v>
      </c>
      <c r="D5791" s="34">
        <v>22</v>
      </c>
      <c r="E5791" s="179">
        <v>43685</v>
      </c>
      <c r="F5791" s="34">
        <v>5269</v>
      </c>
      <c r="G5791" s="200">
        <v>9310</v>
      </c>
      <c r="H5791" s="34">
        <v>8756</v>
      </c>
      <c r="I5791" s="34"/>
      <c r="J5791" s="59">
        <f t="shared" si="1"/>
        <v>15.887582449096643</v>
      </c>
      <c r="K5791" s="198"/>
      <c r="L5791" s="199"/>
      <c r="M5791" s="62"/>
      <c r="N5791" s="182"/>
    </row>
    <row r="5792" spans="1:14" ht="15.75" customHeight="1" x14ac:dyDescent="0.3">
      <c r="A5792" s="34">
        <v>5865</v>
      </c>
      <c r="B5792" s="34">
        <v>56</v>
      </c>
      <c r="C5792" s="34" t="s">
        <v>447</v>
      </c>
      <c r="D5792" s="34">
        <v>22</v>
      </c>
      <c r="E5792" s="179">
        <v>43685</v>
      </c>
      <c r="F5792" s="34">
        <v>5254</v>
      </c>
      <c r="G5792" s="200">
        <v>7490</v>
      </c>
      <c r="H5792" s="34">
        <v>7192</v>
      </c>
      <c r="I5792" s="34">
        <v>8</v>
      </c>
      <c r="J5792" s="59">
        <f t="shared" si="1"/>
        <v>15.376676986584107</v>
      </c>
      <c r="K5792" s="198"/>
      <c r="L5792" s="63">
        <f>AVERAGE(J5792:J5793)</f>
        <v>15.471011033673843</v>
      </c>
      <c r="M5792" s="63">
        <f>_xlfn.STDEV.S(J5792,J5793)</f>
        <v>0.13340848878784878</v>
      </c>
      <c r="N5792" s="182"/>
    </row>
    <row r="5793" spans="1:14" ht="15.75" customHeight="1" x14ac:dyDescent="0.3">
      <c r="A5793" s="34">
        <v>5866</v>
      </c>
      <c r="B5793" s="34">
        <v>56</v>
      </c>
      <c r="C5793" s="34" t="s">
        <v>447</v>
      </c>
      <c r="D5793" s="34">
        <v>22</v>
      </c>
      <c r="E5793" s="179">
        <v>43685</v>
      </c>
      <c r="F5793" s="34">
        <v>5254</v>
      </c>
      <c r="G5793" s="200">
        <v>7615</v>
      </c>
      <c r="H5793" s="34">
        <v>7297</v>
      </c>
      <c r="I5793" s="34"/>
      <c r="J5793" s="59">
        <f t="shared" si="1"/>
        <v>15.565345080763581</v>
      </c>
      <c r="K5793" s="198"/>
      <c r="L5793" s="199"/>
      <c r="M5793" s="62"/>
      <c r="N5793" s="182"/>
    </row>
    <row r="5794" spans="1:14" ht="15.75" customHeight="1" x14ac:dyDescent="0.3">
      <c r="A5794" s="34">
        <v>5867</v>
      </c>
      <c r="B5794" s="34">
        <v>57</v>
      </c>
      <c r="C5794" s="34" t="s">
        <v>448</v>
      </c>
      <c r="D5794" s="34">
        <v>22</v>
      </c>
      <c r="E5794" s="179">
        <v>43685</v>
      </c>
      <c r="F5794" s="34">
        <v>5257</v>
      </c>
      <c r="G5794" s="200">
        <v>8466</v>
      </c>
      <c r="H5794" s="34">
        <v>8032</v>
      </c>
      <c r="I5794" s="34">
        <v>9</v>
      </c>
      <c r="J5794" s="59">
        <f t="shared" si="1"/>
        <v>15.639639639639642</v>
      </c>
      <c r="K5794" s="198"/>
      <c r="L5794" s="63">
        <f>AVERAGE(J5794:J5795)</f>
        <v>15.779405822776942</v>
      </c>
      <c r="M5794" s="63">
        <f>_xlfn.STDEV.S(J5794,J5795)</f>
        <v>0.19765923175389244</v>
      </c>
      <c r="N5794" s="182"/>
    </row>
    <row r="5795" spans="1:14" ht="15.75" customHeight="1" x14ac:dyDescent="0.3">
      <c r="A5795" s="34">
        <v>5868</v>
      </c>
      <c r="B5795" s="34">
        <v>57</v>
      </c>
      <c r="C5795" s="34" t="s">
        <v>448</v>
      </c>
      <c r="D5795" s="34">
        <v>22</v>
      </c>
      <c r="E5795" s="179">
        <v>43685</v>
      </c>
      <c r="F5795" s="34">
        <v>5257</v>
      </c>
      <c r="G5795" s="200">
        <v>7609</v>
      </c>
      <c r="H5795" s="34">
        <v>7286</v>
      </c>
      <c r="I5795" s="34"/>
      <c r="J5795" s="59">
        <f t="shared" si="1"/>
        <v>15.919172005914243</v>
      </c>
      <c r="K5795" s="198"/>
      <c r="L5795" s="199"/>
      <c r="M5795" s="62"/>
      <c r="N5795" s="182"/>
    </row>
    <row r="5796" spans="1:14" ht="15.75" customHeight="1" x14ac:dyDescent="0.3">
      <c r="A5796" s="34">
        <v>5869</v>
      </c>
      <c r="B5796" s="34">
        <v>58</v>
      </c>
      <c r="C5796" s="34" t="s">
        <v>449</v>
      </c>
      <c r="D5796" s="34">
        <v>22</v>
      </c>
      <c r="E5796" s="179">
        <v>43685</v>
      </c>
      <c r="F5796" s="34">
        <v>5320</v>
      </c>
      <c r="G5796" s="200">
        <v>7608</v>
      </c>
      <c r="H5796" s="34">
        <v>7294</v>
      </c>
      <c r="I5796" s="34">
        <v>10</v>
      </c>
      <c r="J5796" s="59">
        <f t="shared" si="1"/>
        <v>15.906788247213779</v>
      </c>
      <c r="K5796" s="198"/>
      <c r="L5796" s="63">
        <f>AVERAGE(J5796:J5797)</f>
        <v>16.19066597759344</v>
      </c>
      <c r="M5796" s="63">
        <f>_xlfn.STDEV.S(J5796,J5797)</f>
        <v>0.40146373635860955</v>
      </c>
      <c r="N5796" s="182"/>
    </row>
    <row r="5797" spans="1:14" ht="15.75" customHeight="1" x14ac:dyDescent="0.3">
      <c r="A5797" s="34">
        <v>5870</v>
      </c>
      <c r="B5797" s="34">
        <v>58</v>
      </c>
      <c r="C5797" s="34" t="s">
        <v>449</v>
      </c>
      <c r="D5797" s="34">
        <v>22</v>
      </c>
      <c r="E5797" s="179">
        <v>43685</v>
      </c>
      <c r="F5797" s="34">
        <v>5320</v>
      </c>
      <c r="G5797" s="200">
        <v>7745</v>
      </c>
      <c r="H5797" s="34">
        <v>7402</v>
      </c>
      <c r="I5797" s="34"/>
      <c r="J5797" s="59">
        <f t="shared" si="1"/>
        <v>16.474543707973101</v>
      </c>
      <c r="K5797" s="198"/>
      <c r="L5797" s="199"/>
      <c r="M5797" s="62"/>
      <c r="N5797" s="182"/>
    </row>
    <row r="5798" spans="1:14" ht="15.75" customHeight="1" x14ac:dyDescent="0.3">
      <c r="A5798" s="34">
        <v>5871</v>
      </c>
      <c r="B5798" s="34">
        <v>59</v>
      </c>
      <c r="C5798" s="34" t="s">
        <v>450</v>
      </c>
      <c r="D5798" s="34">
        <v>22</v>
      </c>
      <c r="E5798" s="179">
        <v>43685</v>
      </c>
      <c r="F5798" s="34">
        <v>5278</v>
      </c>
      <c r="G5798" s="200">
        <v>8425</v>
      </c>
      <c r="H5798" s="34">
        <v>7989</v>
      </c>
      <c r="I5798" s="34">
        <v>7</v>
      </c>
      <c r="J5798" s="59">
        <f t="shared" si="1"/>
        <v>16.082626337144966</v>
      </c>
      <c r="K5798" s="198"/>
      <c r="L5798" s="63">
        <f>AVERAGE(J5798:J5799)</f>
        <v>16.398203627936439</v>
      </c>
      <c r="M5798" s="63">
        <f>_xlfn.STDEV.S(J5798,J5799)</f>
        <v>0.44629368461426278</v>
      </c>
      <c r="N5798" s="182"/>
    </row>
    <row r="5799" spans="1:14" ht="15.75" customHeight="1" x14ac:dyDescent="0.3">
      <c r="A5799" s="34">
        <v>5872</v>
      </c>
      <c r="B5799" s="34">
        <v>59</v>
      </c>
      <c r="C5799" s="34" t="s">
        <v>450</v>
      </c>
      <c r="D5799" s="34">
        <v>22</v>
      </c>
      <c r="E5799" s="179">
        <v>43685</v>
      </c>
      <c r="F5799" s="34">
        <v>5278</v>
      </c>
      <c r="G5799" s="200">
        <v>8581</v>
      </c>
      <c r="H5799" s="34">
        <v>8108</v>
      </c>
      <c r="I5799" s="34"/>
      <c r="J5799" s="59">
        <f t="shared" si="1"/>
        <v>16.713780918727917</v>
      </c>
      <c r="K5799" s="198"/>
      <c r="L5799" s="199"/>
      <c r="M5799" s="62"/>
      <c r="N5799" s="182"/>
    </row>
    <row r="5800" spans="1:14" ht="15.75" customHeight="1" x14ac:dyDescent="0.3">
      <c r="A5800" s="34">
        <v>5873</v>
      </c>
      <c r="B5800" s="34">
        <v>60</v>
      </c>
      <c r="C5800" s="34" t="s">
        <v>451</v>
      </c>
      <c r="D5800" s="34">
        <v>22</v>
      </c>
      <c r="E5800" s="179">
        <v>43685</v>
      </c>
      <c r="F5800" s="34">
        <v>5220</v>
      </c>
      <c r="G5800" s="200">
        <v>8610</v>
      </c>
      <c r="H5800" s="34">
        <v>8155</v>
      </c>
      <c r="I5800" s="34">
        <v>7</v>
      </c>
      <c r="J5800" s="59">
        <f t="shared" si="1"/>
        <v>15.502555366269167</v>
      </c>
      <c r="K5800" s="198"/>
      <c r="L5800" s="63">
        <f>AVERAGE(J5800:J5801)</f>
        <v>15.842415106887723</v>
      </c>
      <c r="M5800" s="63">
        <f>_xlfn.STDEV.S(J5800,J5801)</f>
        <v>0.48063425448736347</v>
      </c>
      <c r="N5800" s="182"/>
    </row>
    <row r="5801" spans="1:14" ht="15.75" customHeight="1" x14ac:dyDescent="0.3">
      <c r="A5801" s="34">
        <v>5874</v>
      </c>
      <c r="B5801" s="34">
        <v>60</v>
      </c>
      <c r="C5801" s="34" t="s">
        <v>451</v>
      </c>
      <c r="D5801" s="34">
        <v>22</v>
      </c>
      <c r="E5801" s="179">
        <v>43685</v>
      </c>
      <c r="F5801" s="34">
        <v>5220</v>
      </c>
      <c r="G5801" s="200">
        <v>8458</v>
      </c>
      <c r="H5801" s="34">
        <v>8007</v>
      </c>
      <c r="I5801" s="34"/>
      <c r="J5801" s="59">
        <f t="shared" si="1"/>
        <v>16.182274847506278</v>
      </c>
      <c r="K5801" s="198"/>
      <c r="L5801" s="199"/>
      <c r="M5801" s="62"/>
      <c r="N5801" s="182"/>
    </row>
    <row r="5802" spans="1:14" ht="15.75" customHeight="1" x14ac:dyDescent="0.3">
      <c r="A5802" s="34">
        <v>5875</v>
      </c>
      <c r="B5802" s="34">
        <v>61</v>
      </c>
      <c r="C5802" s="34" t="s">
        <v>453</v>
      </c>
      <c r="D5802" s="34">
        <v>22</v>
      </c>
      <c r="E5802" s="179">
        <v>43685</v>
      </c>
      <c r="F5802" s="34">
        <v>5212</v>
      </c>
      <c r="G5802" s="200">
        <v>7057</v>
      </c>
      <c r="H5802" s="34">
        <v>6807</v>
      </c>
      <c r="I5802" s="34">
        <v>8</v>
      </c>
      <c r="J5802" s="59">
        <f t="shared" si="1"/>
        <v>15.673981191222571</v>
      </c>
      <c r="K5802" s="198"/>
      <c r="L5802" s="63">
        <f>AVERAGE(J5802:J5803)</f>
        <v>15.597371807319931</v>
      </c>
      <c r="M5802" s="63">
        <f>_xlfn.STDEV.S(J5802,J5803)</f>
        <v>0.10834202972016031</v>
      </c>
      <c r="N5802" s="182"/>
    </row>
    <row r="5803" spans="1:14" ht="15.75" customHeight="1" x14ac:dyDescent="0.3">
      <c r="A5803" s="34">
        <v>5876</v>
      </c>
      <c r="B5803" s="34">
        <v>61</v>
      </c>
      <c r="C5803" s="34" t="s">
        <v>453</v>
      </c>
      <c r="D5803" s="34">
        <v>22</v>
      </c>
      <c r="E5803" s="179">
        <v>43685</v>
      </c>
      <c r="F5803" s="34">
        <v>5212</v>
      </c>
      <c r="G5803" s="200">
        <v>6909</v>
      </c>
      <c r="H5803" s="34">
        <v>6681</v>
      </c>
      <c r="I5803" s="34"/>
      <c r="J5803" s="59">
        <f t="shared" si="1"/>
        <v>15.520762423417292</v>
      </c>
      <c r="K5803" s="198"/>
      <c r="L5803" s="199"/>
      <c r="M5803" s="62"/>
      <c r="N5803" s="182"/>
    </row>
    <row r="5804" spans="1:14" ht="15.75" customHeight="1" x14ac:dyDescent="0.3">
      <c r="A5804" s="34">
        <v>5877</v>
      </c>
      <c r="B5804" s="34">
        <v>62</v>
      </c>
      <c r="C5804" s="34" t="s">
        <v>454</v>
      </c>
      <c r="D5804" s="34">
        <v>22</v>
      </c>
      <c r="E5804" s="179">
        <v>43685</v>
      </c>
      <c r="F5804" s="34">
        <v>5209</v>
      </c>
      <c r="G5804" s="200">
        <v>8490</v>
      </c>
      <c r="H5804" s="34">
        <v>8035</v>
      </c>
      <c r="I5804" s="34">
        <v>7</v>
      </c>
      <c r="J5804" s="59">
        <f t="shared" si="1"/>
        <v>16.10049539985846</v>
      </c>
      <c r="K5804" s="198"/>
      <c r="L5804" s="63">
        <f>AVERAGE(J5804:J5805)</f>
        <v>16.053131622063333</v>
      </c>
      <c r="M5804" s="63">
        <f>_xlfn.STDEV.S(J5804,J5805)</f>
        <v>6.6982496923096477E-2</v>
      </c>
      <c r="N5804" s="182"/>
    </row>
    <row r="5805" spans="1:14" ht="15.75" customHeight="1" x14ac:dyDescent="0.3">
      <c r="A5805" s="34">
        <v>5878</v>
      </c>
      <c r="B5805" s="34">
        <v>62</v>
      </c>
      <c r="C5805" s="34" t="s">
        <v>454</v>
      </c>
      <c r="D5805" s="34">
        <v>22</v>
      </c>
      <c r="E5805" s="179">
        <v>43685</v>
      </c>
      <c r="F5805" s="34">
        <v>5209</v>
      </c>
      <c r="G5805" s="200">
        <v>8427</v>
      </c>
      <c r="H5805" s="34">
        <v>7983</v>
      </c>
      <c r="I5805" s="34"/>
      <c r="J5805" s="59">
        <f t="shared" si="1"/>
        <v>16.005767844268203</v>
      </c>
      <c r="K5805" s="198"/>
      <c r="L5805" s="199"/>
      <c r="M5805" s="62"/>
      <c r="N5805" s="182"/>
    </row>
    <row r="5806" spans="1:14" ht="15.75" customHeight="1" x14ac:dyDescent="0.3">
      <c r="A5806" s="34">
        <v>5879</v>
      </c>
      <c r="B5806" s="34">
        <v>63</v>
      </c>
      <c r="C5806" s="34" t="s">
        <v>456</v>
      </c>
      <c r="D5806" s="34">
        <v>22</v>
      </c>
      <c r="E5806" s="179">
        <v>43685</v>
      </c>
      <c r="F5806" s="34">
        <v>5214</v>
      </c>
      <c r="G5806" s="200">
        <v>7453</v>
      </c>
      <c r="H5806" s="34">
        <v>7155</v>
      </c>
      <c r="I5806" s="34">
        <v>8</v>
      </c>
      <c r="J5806" s="59">
        <f t="shared" si="1"/>
        <v>15.352910870685212</v>
      </c>
      <c r="K5806" s="198"/>
      <c r="L5806" s="63">
        <f>AVERAGE(J5806:J5807)</f>
        <v>15.484186869727143</v>
      </c>
      <c r="M5806" s="63">
        <f>_xlfn.STDEV.S(J5806,J5807)</f>
        <v>0.18565229825917687</v>
      </c>
      <c r="N5806" s="182"/>
    </row>
    <row r="5807" spans="1:14" ht="15.75" customHeight="1" x14ac:dyDescent="0.3">
      <c r="A5807" s="34">
        <v>5880</v>
      </c>
      <c r="B5807" s="34">
        <v>63</v>
      </c>
      <c r="C5807" s="34" t="s">
        <v>456</v>
      </c>
      <c r="D5807" s="34">
        <v>22</v>
      </c>
      <c r="E5807" s="179">
        <v>43685</v>
      </c>
      <c r="F5807" s="34">
        <v>5214</v>
      </c>
      <c r="G5807" s="200">
        <v>7487</v>
      </c>
      <c r="H5807" s="34">
        <v>7180</v>
      </c>
      <c r="I5807" s="34"/>
      <c r="J5807" s="59">
        <f t="shared" si="1"/>
        <v>15.615462868769075</v>
      </c>
      <c r="K5807" s="198"/>
      <c r="L5807" s="199"/>
      <c r="M5807" s="62"/>
      <c r="N5807" s="182"/>
    </row>
    <row r="5808" spans="1:14" ht="15.75" customHeight="1" x14ac:dyDescent="0.3">
      <c r="A5808" s="34">
        <v>5881</v>
      </c>
      <c r="B5808" s="34">
        <v>64</v>
      </c>
      <c r="C5808" s="34" t="s">
        <v>457</v>
      </c>
      <c r="D5808" s="34">
        <v>22</v>
      </c>
      <c r="E5808" s="179">
        <v>43685</v>
      </c>
      <c r="F5808" s="34">
        <v>5232</v>
      </c>
      <c r="G5808" s="200">
        <v>7830</v>
      </c>
      <c r="H5808" s="34">
        <v>7493</v>
      </c>
      <c r="I5808" s="34">
        <v>6</v>
      </c>
      <c r="J5808" s="59">
        <f t="shared" si="1"/>
        <v>14.904909332153915</v>
      </c>
      <c r="K5808" s="198"/>
      <c r="L5808" s="63">
        <f>AVERAGE(J5808:J5809)</f>
        <v>15.08638323750553</v>
      </c>
      <c r="M5808" s="63">
        <f>_xlfn.STDEV.S(J5808,J5809)</f>
        <v>0.25664285816506471</v>
      </c>
      <c r="N5808" s="182"/>
    </row>
    <row r="5809" spans="1:14" ht="15.75" customHeight="1" x14ac:dyDescent="0.3">
      <c r="A5809" s="34">
        <v>5882</v>
      </c>
      <c r="B5809" s="34">
        <v>64</v>
      </c>
      <c r="C5809" s="34" t="s">
        <v>457</v>
      </c>
      <c r="D5809" s="34">
        <v>22</v>
      </c>
      <c r="E5809" s="179">
        <v>43685</v>
      </c>
      <c r="F5809" s="34">
        <v>5232</v>
      </c>
      <c r="G5809" s="200">
        <v>7814</v>
      </c>
      <c r="H5809" s="34">
        <v>7472</v>
      </c>
      <c r="I5809" s="34"/>
      <c r="J5809" s="59">
        <f t="shared" si="1"/>
        <v>15.267857142857144</v>
      </c>
      <c r="K5809" s="198"/>
      <c r="L5809" s="199"/>
      <c r="M5809" s="62"/>
      <c r="N5809" s="182"/>
    </row>
    <row r="5810" spans="1:14" ht="15.75" customHeight="1" x14ac:dyDescent="0.3">
      <c r="A5810" s="34">
        <v>5883</v>
      </c>
      <c r="B5810" s="34">
        <v>65</v>
      </c>
      <c r="C5810" s="34" t="s">
        <v>458</v>
      </c>
      <c r="D5810" s="34">
        <v>22</v>
      </c>
      <c r="E5810" s="179">
        <v>43685</v>
      </c>
      <c r="F5810" s="34">
        <v>5215</v>
      </c>
      <c r="G5810" s="200">
        <v>7365</v>
      </c>
      <c r="H5810" s="34">
        <v>7073</v>
      </c>
      <c r="I5810" s="34">
        <v>10</v>
      </c>
      <c r="J5810" s="59">
        <f t="shared" si="1"/>
        <v>15.715823466092575</v>
      </c>
      <c r="K5810" s="198"/>
      <c r="L5810" s="63">
        <f>AVERAGE(J5810:J5811)</f>
        <v>15.744347064276571</v>
      </c>
      <c r="M5810" s="63">
        <f>_xlfn.STDEV.S(J5810,J5811)</f>
        <v>4.0338459399488311E-2</v>
      </c>
      <c r="N5810" s="182"/>
    </row>
    <row r="5811" spans="1:14" ht="15.75" customHeight="1" x14ac:dyDescent="0.3">
      <c r="A5811" s="34">
        <v>5884</v>
      </c>
      <c r="B5811" s="34">
        <v>65</v>
      </c>
      <c r="C5811" s="34" t="s">
        <v>458</v>
      </c>
      <c r="D5811" s="34">
        <v>22</v>
      </c>
      <c r="E5811" s="179">
        <v>43685</v>
      </c>
      <c r="F5811" s="34">
        <v>5215</v>
      </c>
      <c r="G5811" s="200">
        <v>7417</v>
      </c>
      <c r="H5811" s="34">
        <v>7117</v>
      </c>
      <c r="I5811" s="34"/>
      <c r="J5811" s="59">
        <f t="shared" si="1"/>
        <v>15.772870662460567</v>
      </c>
      <c r="K5811" s="198"/>
      <c r="L5811" s="199"/>
      <c r="M5811" s="62"/>
      <c r="N5811" s="182"/>
    </row>
    <row r="5812" spans="1:14" ht="15.75" customHeight="1" x14ac:dyDescent="0.3">
      <c r="A5812" s="34">
        <v>5885</v>
      </c>
      <c r="B5812" s="34">
        <v>66</v>
      </c>
      <c r="C5812" s="34" t="s">
        <v>459</v>
      </c>
      <c r="D5812" s="34">
        <v>22</v>
      </c>
      <c r="E5812" s="179">
        <v>43685</v>
      </c>
      <c r="F5812" s="34">
        <v>5279</v>
      </c>
      <c r="G5812" s="200">
        <v>8206</v>
      </c>
      <c r="H5812" s="34">
        <v>7811</v>
      </c>
      <c r="I5812" s="34">
        <v>7</v>
      </c>
      <c r="J5812" s="59">
        <f t="shared" si="1"/>
        <v>15.600315955766192</v>
      </c>
      <c r="K5812" s="198"/>
      <c r="L5812" s="63">
        <f>AVERAGE(J5812:J5813)</f>
        <v>15.953362376821282</v>
      </c>
      <c r="M5812" s="63">
        <f>_xlfn.STDEV.S(J5812,J5813)</f>
        <v>0.49928303680339092</v>
      </c>
      <c r="N5812" s="182"/>
    </row>
    <row r="5813" spans="1:14" ht="15.75" customHeight="1" x14ac:dyDescent="0.3">
      <c r="A5813" s="34">
        <v>5886</v>
      </c>
      <c r="B5813" s="34">
        <v>66</v>
      </c>
      <c r="C5813" s="34" t="s">
        <v>459</v>
      </c>
      <c r="D5813" s="34">
        <v>22</v>
      </c>
      <c r="E5813" s="179">
        <v>43685</v>
      </c>
      <c r="F5813" s="34">
        <v>5279</v>
      </c>
      <c r="G5813" s="200">
        <v>8346</v>
      </c>
      <c r="H5813" s="34">
        <v>7916</v>
      </c>
      <c r="I5813" s="34"/>
      <c r="J5813" s="59">
        <f t="shared" si="1"/>
        <v>16.306408797876372</v>
      </c>
      <c r="K5813" s="198"/>
      <c r="L5813" s="199"/>
      <c r="M5813" s="62"/>
      <c r="N5813" s="182"/>
    </row>
    <row r="5814" spans="1:14" ht="15.75" customHeight="1" x14ac:dyDescent="0.3">
      <c r="A5814" s="34">
        <v>5887</v>
      </c>
      <c r="B5814" s="34">
        <v>67</v>
      </c>
      <c r="C5814" s="34" t="s">
        <v>460</v>
      </c>
      <c r="D5814" s="34">
        <v>22</v>
      </c>
      <c r="E5814" s="179">
        <v>43685</v>
      </c>
      <c r="F5814" s="34">
        <v>5217</v>
      </c>
      <c r="G5814" s="200">
        <v>8670</v>
      </c>
      <c r="H5814" s="34">
        <v>8166</v>
      </c>
      <c r="I5814" s="34">
        <v>12</v>
      </c>
      <c r="J5814" s="59">
        <f t="shared" si="1"/>
        <v>17.090539165818921</v>
      </c>
      <c r="K5814" s="198"/>
      <c r="L5814" s="63">
        <f>AVERAGE(J5814:J5815)</f>
        <v>16.75932293359261</v>
      </c>
      <c r="M5814" s="63">
        <f>_xlfn.STDEV.S(J5814,J5815)</f>
        <v>0.46841048769256499</v>
      </c>
      <c r="N5814" s="182"/>
    </row>
    <row r="5815" spans="1:14" ht="15.75" customHeight="1" x14ac:dyDescent="0.3">
      <c r="A5815" s="34">
        <v>5888</v>
      </c>
      <c r="B5815" s="34">
        <v>67</v>
      </c>
      <c r="C5815" s="34" t="s">
        <v>460</v>
      </c>
      <c r="D5815" s="34">
        <v>22</v>
      </c>
      <c r="E5815" s="179">
        <v>43685</v>
      </c>
      <c r="F5815" s="34">
        <v>5217</v>
      </c>
      <c r="G5815" s="200">
        <v>8796</v>
      </c>
      <c r="H5815" s="34">
        <v>8291</v>
      </c>
      <c r="I5815" s="34"/>
      <c r="J5815" s="59">
        <f t="shared" si="1"/>
        <v>16.4281067013663</v>
      </c>
      <c r="K5815" s="198"/>
      <c r="L5815" s="199"/>
      <c r="M5815" s="62"/>
      <c r="N5815" s="182"/>
    </row>
    <row r="5816" spans="1:14" ht="15.75" customHeight="1" x14ac:dyDescent="0.3">
      <c r="A5816" s="34">
        <v>5889</v>
      </c>
      <c r="B5816" s="34">
        <v>68</v>
      </c>
      <c r="C5816" s="34" t="s">
        <v>462</v>
      </c>
      <c r="D5816" s="34">
        <v>22</v>
      </c>
      <c r="E5816" s="179">
        <v>43685</v>
      </c>
      <c r="F5816" s="34">
        <v>5288</v>
      </c>
      <c r="G5816" s="200">
        <v>7669</v>
      </c>
      <c r="H5816" s="34">
        <v>7332</v>
      </c>
      <c r="I5816" s="34">
        <v>10</v>
      </c>
      <c r="J5816" s="59">
        <f t="shared" si="1"/>
        <v>16.487279843444227</v>
      </c>
      <c r="K5816" s="198"/>
      <c r="L5816" s="63">
        <f>AVERAGE(J5816:J5817)</f>
        <v>16.278939503700748</v>
      </c>
      <c r="M5816" s="63">
        <f>_xlfn.STDEV.S(J5816,J5817)</f>
        <v>0.29463773405464683</v>
      </c>
      <c r="N5816" s="182"/>
    </row>
    <row r="5817" spans="1:14" ht="15.75" customHeight="1" x14ac:dyDescent="0.3">
      <c r="A5817" s="34">
        <v>5890</v>
      </c>
      <c r="B5817" s="34">
        <v>68</v>
      </c>
      <c r="C5817" s="34" t="s">
        <v>462</v>
      </c>
      <c r="D5817" s="34">
        <v>22</v>
      </c>
      <c r="E5817" s="179">
        <v>43685</v>
      </c>
      <c r="F5817" s="34">
        <v>5288</v>
      </c>
      <c r="G5817" s="200">
        <v>7787</v>
      </c>
      <c r="H5817" s="34">
        <v>7441</v>
      </c>
      <c r="I5817" s="34"/>
      <c r="J5817" s="59">
        <f t="shared" si="1"/>
        <v>16.070599163957269</v>
      </c>
      <c r="K5817" s="198"/>
      <c r="L5817" s="199"/>
      <c r="M5817" s="62"/>
      <c r="N5817" s="182"/>
    </row>
    <row r="5818" spans="1:14" ht="15.75" customHeight="1" x14ac:dyDescent="0.3">
      <c r="A5818" s="34">
        <v>5891</v>
      </c>
      <c r="B5818" s="34">
        <v>69</v>
      </c>
      <c r="C5818" s="34" t="s">
        <v>464</v>
      </c>
      <c r="D5818" s="34">
        <v>22</v>
      </c>
      <c r="E5818" s="179">
        <v>43685</v>
      </c>
      <c r="F5818" s="34">
        <v>5248</v>
      </c>
      <c r="G5818" s="200">
        <v>7410</v>
      </c>
      <c r="H5818" s="34">
        <v>7106</v>
      </c>
      <c r="I5818" s="34">
        <v>5</v>
      </c>
      <c r="J5818" s="59">
        <f t="shared" si="1"/>
        <v>16.361679224973088</v>
      </c>
      <c r="K5818" s="198"/>
      <c r="L5818" s="63">
        <f>AVERAGE(J5818:J5819)</f>
        <v>16.394970518424991</v>
      </c>
      <c r="M5818" s="63">
        <f>_xlfn.STDEV.S(J5818,J5819)</f>
        <v>4.7080998708626288E-2</v>
      </c>
      <c r="N5818" s="182"/>
    </row>
    <row r="5819" spans="1:14" ht="15.75" customHeight="1" x14ac:dyDescent="0.3">
      <c r="A5819" s="34">
        <v>5892</v>
      </c>
      <c r="B5819" s="34">
        <v>69</v>
      </c>
      <c r="C5819" s="34" t="s">
        <v>464</v>
      </c>
      <c r="D5819" s="34">
        <v>22</v>
      </c>
      <c r="E5819" s="179">
        <v>43685</v>
      </c>
      <c r="F5819" s="34">
        <v>5248</v>
      </c>
      <c r="G5819" s="200">
        <v>7934</v>
      </c>
      <c r="H5819" s="34">
        <v>7555</v>
      </c>
      <c r="I5819" s="34"/>
      <c r="J5819" s="59">
        <f t="shared" si="1"/>
        <v>16.428261811876897</v>
      </c>
      <c r="K5819" s="198"/>
      <c r="L5819" s="199"/>
      <c r="M5819" s="62"/>
      <c r="N5819" s="182"/>
    </row>
    <row r="5820" spans="1:14" ht="15.75" customHeight="1" x14ac:dyDescent="0.3">
      <c r="A5820" s="34">
        <v>5893</v>
      </c>
      <c r="B5820" s="34">
        <v>70</v>
      </c>
      <c r="C5820" s="34" t="s">
        <v>465</v>
      </c>
      <c r="D5820" s="34">
        <v>22</v>
      </c>
      <c r="E5820" s="179">
        <v>43685</v>
      </c>
      <c r="F5820" s="34">
        <v>5266</v>
      </c>
      <c r="G5820" s="200">
        <v>7523</v>
      </c>
      <c r="H5820" s="34">
        <v>7202</v>
      </c>
      <c r="I5820" s="34">
        <v>8</v>
      </c>
      <c r="J5820" s="59">
        <f t="shared" si="1"/>
        <v>16.580578512396691</v>
      </c>
      <c r="K5820" s="198"/>
      <c r="L5820" s="63">
        <f>AVERAGE(J5820:J5821)</f>
        <v>16.685491997489038</v>
      </c>
      <c r="M5820" s="63">
        <f>_xlfn.STDEV.S(J5820,J5821)</f>
        <v>0.14837007349342402</v>
      </c>
      <c r="N5820" s="182"/>
    </row>
    <row r="5821" spans="1:14" ht="15.75" customHeight="1" x14ac:dyDescent="0.3">
      <c r="A5821" s="34">
        <v>5894</v>
      </c>
      <c r="B5821" s="34">
        <v>70</v>
      </c>
      <c r="C5821" s="34" t="s">
        <v>465</v>
      </c>
      <c r="D5821" s="34">
        <v>22</v>
      </c>
      <c r="E5821" s="179">
        <v>43685</v>
      </c>
      <c r="F5821" s="34">
        <v>5266</v>
      </c>
      <c r="G5821" s="200">
        <v>7311</v>
      </c>
      <c r="H5821" s="34">
        <v>7017</v>
      </c>
      <c r="I5821" s="34"/>
      <c r="J5821" s="59">
        <f t="shared" si="1"/>
        <v>16.790405482581384</v>
      </c>
      <c r="K5821" s="198"/>
      <c r="L5821" s="199"/>
      <c r="M5821" s="62"/>
      <c r="N5821" s="182"/>
    </row>
    <row r="5822" spans="1:14" ht="15.75" customHeight="1" x14ac:dyDescent="0.3">
      <c r="A5822" s="34">
        <v>5895</v>
      </c>
      <c r="B5822" s="34">
        <v>71</v>
      </c>
      <c r="C5822" s="34" t="s">
        <v>466</v>
      </c>
      <c r="D5822" s="34">
        <v>22</v>
      </c>
      <c r="E5822" s="179">
        <v>43685</v>
      </c>
      <c r="F5822" s="34">
        <v>5256</v>
      </c>
      <c r="G5822" s="200">
        <v>8011</v>
      </c>
      <c r="H5822" s="34">
        <v>7619</v>
      </c>
      <c r="I5822" s="34">
        <v>7</v>
      </c>
      <c r="J5822" s="59">
        <f t="shared" si="1"/>
        <v>16.5890816758358</v>
      </c>
      <c r="K5822" s="198"/>
      <c r="L5822" s="63">
        <f>AVERAGE(J5822:J5823)</f>
        <v>16.99201982951454</v>
      </c>
      <c r="M5822" s="63">
        <f>_xlfn.STDEV.S(J5822,J5823)</f>
        <v>0.56984060173004569</v>
      </c>
      <c r="N5822" s="182"/>
    </row>
    <row r="5823" spans="1:14" ht="15.75" customHeight="1" x14ac:dyDescent="0.3">
      <c r="A5823" s="34">
        <v>5896</v>
      </c>
      <c r="B5823" s="34">
        <v>71</v>
      </c>
      <c r="C5823" s="34" t="s">
        <v>466</v>
      </c>
      <c r="D5823" s="34">
        <v>22</v>
      </c>
      <c r="E5823" s="179">
        <v>43685</v>
      </c>
      <c r="F5823" s="34">
        <v>5256</v>
      </c>
      <c r="G5823" s="200">
        <v>8050</v>
      </c>
      <c r="H5823" s="34">
        <v>7636</v>
      </c>
      <c r="I5823" s="34"/>
      <c r="J5823" s="59">
        <f t="shared" si="1"/>
        <v>17.394957983193276</v>
      </c>
      <c r="K5823" s="198"/>
      <c r="L5823" s="199"/>
      <c r="M5823" s="62"/>
      <c r="N5823" s="182"/>
    </row>
    <row r="5824" spans="1:14" ht="15.75" customHeight="1" x14ac:dyDescent="0.3">
      <c r="A5824" s="34">
        <v>5897</v>
      </c>
      <c r="B5824" s="34">
        <v>72</v>
      </c>
      <c r="C5824" s="34" t="s">
        <v>467</v>
      </c>
      <c r="D5824" s="34">
        <v>22</v>
      </c>
      <c r="E5824" s="179">
        <v>43685</v>
      </c>
      <c r="F5824" s="34">
        <v>5223</v>
      </c>
      <c r="G5824" s="200">
        <v>6861</v>
      </c>
      <c r="H5824" s="34">
        <v>6640</v>
      </c>
      <c r="I5824" s="34">
        <v>12</v>
      </c>
      <c r="J5824" s="59">
        <f t="shared" si="1"/>
        <v>15.596330275229359</v>
      </c>
      <c r="K5824" s="198"/>
      <c r="L5824" s="63">
        <f>AVERAGE(J5824:J5825)</f>
        <v>16.079087569480507</v>
      </c>
      <c r="M5824" s="63">
        <f>_xlfn.STDEV.S(J5824,J5825)</f>
        <v>0.682721912864514</v>
      </c>
      <c r="N5824" s="182"/>
    </row>
    <row r="5825" spans="1:14" ht="15.75" customHeight="1" x14ac:dyDescent="0.3">
      <c r="A5825" s="34">
        <v>5898</v>
      </c>
      <c r="B5825" s="34">
        <v>72</v>
      </c>
      <c r="C5825" s="34" t="s">
        <v>467</v>
      </c>
      <c r="D5825" s="34">
        <v>22</v>
      </c>
      <c r="E5825" s="179">
        <v>43685</v>
      </c>
      <c r="F5825" s="34">
        <v>5223</v>
      </c>
      <c r="G5825" s="200">
        <v>6891</v>
      </c>
      <c r="H5825" s="34">
        <v>6654</v>
      </c>
      <c r="I5825" s="34"/>
      <c r="J5825" s="59">
        <f t="shared" si="1"/>
        <v>16.561844863731658</v>
      </c>
      <c r="K5825" s="198"/>
      <c r="L5825" s="199"/>
      <c r="M5825" s="62"/>
      <c r="N5825" s="182"/>
    </row>
    <row r="5826" spans="1:14" ht="15.75" customHeight="1" x14ac:dyDescent="0.3">
      <c r="A5826" s="34">
        <v>5899</v>
      </c>
      <c r="B5826" s="34">
        <v>73</v>
      </c>
      <c r="C5826" s="34" t="s">
        <v>468</v>
      </c>
      <c r="D5826" s="34">
        <v>22</v>
      </c>
      <c r="E5826" s="179">
        <v>43685</v>
      </c>
      <c r="F5826" s="34">
        <v>5203</v>
      </c>
      <c r="G5826" s="200">
        <v>7170</v>
      </c>
      <c r="H5826" s="34">
        <v>6881</v>
      </c>
      <c r="I5826" s="34">
        <v>4</v>
      </c>
      <c r="J5826" s="59">
        <f t="shared" si="1"/>
        <v>17.222884386174016</v>
      </c>
      <c r="K5826" s="198"/>
      <c r="L5826" s="63">
        <f>AVERAGE(J5826:J5827)</f>
        <v>16.923592676055996</v>
      </c>
      <c r="M5826" s="63">
        <f>_xlfn.STDEV.S(J5826,J5827)</f>
        <v>0.42326239555474032</v>
      </c>
      <c r="N5826" s="182"/>
    </row>
    <row r="5827" spans="1:14" ht="15.75" customHeight="1" x14ac:dyDescent="0.3">
      <c r="A5827" s="34">
        <v>5900</v>
      </c>
      <c r="B5827" s="34">
        <v>73</v>
      </c>
      <c r="C5827" s="34" t="s">
        <v>468</v>
      </c>
      <c r="D5827" s="34">
        <v>22</v>
      </c>
      <c r="E5827" s="179">
        <v>43685</v>
      </c>
      <c r="F5827" s="34">
        <v>5203</v>
      </c>
      <c r="G5827" s="200">
        <v>7497</v>
      </c>
      <c r="H5827" s="34">
        <v>7170</v>
      </c>
      <c r="I5827" s="34"/>
      <c r="J5827" s="59">
        <f t="shared" si="1"/>
        <v>16.624300965937977</v>
      </c>
      <c r="K5827" s="198"/>
      <c r="L5827" s="199"/>
      <c r="M5827" s="62"/>
      <c r="N5827" s="182"/>
    </row>
    <row r="5828" spans="1:14" ht="15.75" customHeight="1" x14ac:dyDescent="0.3">
      <c r="A5828" s="34">
        <v>5901</v>
      </c>
      <c r="B5828" s="34">
        <v>74</v>
      </c>
      <c r="C5828" s="34" t="s">
        <v>469</v>
      </c>
      <c r="D5828" s="34">
        <v>22</v>
      </c>
      <c r="E5828" s="179">
        <v>43685</v>
      </c>
      <c r="F5828" s="34">
        <v>5309</v>
      </c>
      <c r="G5828" s="200">
        <v>7494</v>
      </c>
      <c r="H5828" s="34">
        <v>7184</v>
      </c>
      <c r="I5828" s="34">
        <v>5</v>
      </c>
      <c r="J5828" s="59">
        <f t="shared" si="1"/>
        <v>16.533333333333331</v>
      </c>
      <c r="K5828" s="198"/>
      <c r="L5828" s="63">
        <f>AVERAGE(J5828:J5829)</f>
        <v>16.451346624693947</v>
      </c>
      <c r="M5828" s="63">
        <f>_xlfn.STDEV.S(J5828,J5829)</f>
        <v>0.11594671529214599</v>
      </c>
      <c r="N5828" s="182"/>
    </row>
    <row r="5829" spans="1:14" ht="15.75" customHeight="1" x14ac:dyDescent="0.3">
      <c r="A5829" s="34">
        <v>5902</v>
      </c>
      <c r="B5829" s="34">
        <v>74</v>
      </c>
      <c r="C5829" s="34" t="s">
        <v>469</v>
      </c>
      <c r="D5829" s="34">
        <v>22</v>
      </c>
      <c r="E5829" s="179">
        <v>43685</v>
      </c>
      <c r="F5829" s="34">
        <v>5309</v>
      </c>
      <c r="G5829" s="200">
        <v>7527</v>
      </c>
      <c r="H5829" s="34">
        <v>7215</v>
      </c>
      <c r="I5829" s="34"/>
      <c r="J5829" s="59">
        <f t="shared" si="1"/>
        <v>16.369359916054567</v>
      </c>
      <c r="K5829" s="198"/>
      <c r="L5829" s="199"/>
      <c r="M5829" s="62"/>
      <c r="N5829" s="182"/>
    </row>
    <row r="5830" spans="1:14" ht="15.75" customHeight="1" x14ac:dyDescent="0.3">
      <c r="A5830" s="34">
        <v>5903</v>
      </c>
      <c r="B5830" s="34">
        <v>75</v>
      </c>
      <c r="C5830" s="34" t="s">
        <v>470</v>
      </c>
      <c r="D5830" s="34">
        <v>22</v>
      </c>
      <c r="E5830" s="179">
        <v>43685</v>
      </c>
      <c r="F5830" s="34">
        <v>5226</v>
      </c>
      <c r="G5830" s="200">
        <v>8167</v>
      </c>
      <c r="H5830" s="34">
        <v>7746</v>
      </c>
      <c r="I5830" s="34">
        <v>5</v>
      </c>
      <c r="J5830" s="59">
        <f t="shared" si="1"/>
        <v>16.706349206349206</v>
      </c>
      <c r="K5830" s="198"/>
      <c r="L5830" s="63">
        <f>AVERAGE(J5830:J5831)</f>
        <v>16.808773058773056</v>
      </c>
      <c r="M5830" s="63">
        <f>_xlfn.STDEV.S(J5830,J5831)</f>
        <v>0.14484920120831235</v>
      </c>
      <c r="N5830" s="182"/>
    </row>
    <row r="5831" spans="1:14" ht="15.75" customHeight="1" x14ac:dyDescent="0.3">
      <c r="A5831" s="34">
        <v>5904</v>
      </c>
      <c r="B5831" s="34">
        <v>75</v>
      </c>
      <c r="C5831" s="34" t="s">
        <v>470</v>
      </c>
      <c r="D5831" s="34">
        <v>22</v>
      </c>
      <c r="E5831" s="179">
        <v>43685</v>
      </c>
      <c r="F5831" s="34">
        <v>5226</v>
      </c>
      <c r="G5831" s="200">
        <v>8254</v>
      </c>
      <c r="H5831" s="34">
        <v>7816</v>
      </c>
      <c r="I5831" s="34"/>
      <c r="J5831" s="59">
        <f t="shared" si="1"/>
        <v>16.91119691119691</v>
      </c>
      <c r="K5831" s="198"/>
      <c r="L5831" s="199"/>
      <c r="M5831" s="62"/>
      <c r="N5831" s="182"/>
    </row>
    <row r="5832" spans="1:14" ht="15.75" customHeight="1" x14ac:dyDescent="0.3">
      <c r="A5832" s="34">
        <v>5905</v>
      </c>
      <c r="B5832" s="34">
        <v>76</v>
      </c>
      <c r="C5832" s="34" t="s">
        <v>471</v>
      </c>
      <c r="D5832" s="34">
        <v>22</v>
      </c>
      <c r="E5832" s="179">
        <v>43685</v>
      </c>
      <c r="F5832" s="34">
        <v>5239</v>
      </c>
      <c r="G5832" s="200">
        <v>7942</v>
      </c>
      <c r="H5832" s="34">
        <v>7566</v>
      </c>
      <c r="I5832" s="34">
        <v>7</v>
      </c>
      <c r="J5832" s="59">
        <f t="shared" si="1"/>
        <v>16.158143532445209</v>
      </c>
      <c r="K5832" s="198"/>
      <c r="L5832" s="63">
        <f>AVERAGE(J5832:J5833)</f>
        <v>16.348852509787903</v>
      </c>
      <c r="M5832" s="63">
        <f>_xlfn.STDEV.S(J5832,J5833)</f>
        <v>0.26970322222434207</v>
      </c>
      <c r="N5832" s="182"/>
    </row>
    <row r="5833" spans="1:14" ht="15.75" customHeight="1" x14ac:dyDescent="0.3">
      <c r="A5833" s="34">
        <v>5906</v>
      </c>
      <c r="B5833" s="34">
        <v>76</v>
      </c>
      <c r="C5833" s="34" t="s">
        <v>471</v>
      </c>
      <c r="D5833" s="34">
        <v>22</v>
      </c>
      <c r="E5833" s="179">
        <v>43685</v>
      </c>
      <c r="F5833" s="34">
        <v>5239</v>
      </c>
      <c r="G5833" s="200">
        <v>7684</v>
      </c>
      <c r="H5833" s="34">
        <v>7337</v>
      </c>
      <c r="I5833" s="34"/>
      <c r="J5833" s="59">
        <f t="shared" si="1"/>
        <v>16.539561487130598</v>
      </c>
      <c r="K5833" s="198"/>
      <c r="L5833" s="199"/>
      <c r="M5833" s="62"/>
      <c r="N5833" s="182"/>
    </row>
    <row r="5834" spans="1:14" ht="15.75" customHeight="1" x14ac:dyDescent="0.3">
      <c r="A5834" s="34">
        <v>5907</v>
      </c>
      <c r="B5834" s="34">
        <v>77</v>
      </c>
      <c r="C5834" s="34" t="s">
        <v>472</v>
      </c>
      <c r="D5834" s="34">
        <v>22</v>
      </c>
      <c r="E5834" s="179">
        <v>43685</v>
      </c>
      <c r="F5834" s="34">
        <v>5212</v>
      </c>
      <c r="G5834" s="200">
        <v>7023</v>
      </c>
      <c r="H5834" s="34">
        <v>6773</v>
      </c>
      <c r="I5834" s="34">
        <v>9</v>
      </c>
      <c r="J5834" s="59">
        <f t="shared" si="1"/>
        <v>16.015374759769379</v>
      </c>
      <c r="K5834" s="198"/>
      <c r="L5834" s="63">
        <f>AVERAGE(J5834:J5835)</f>
        <v>16.522538865033205</v>
      </c>
      <c r="M5834" s="63">
        <f>_xlfn.STDEV.S(J5834,J5835)</f>
        <v>0.71723835601291819</v>
      </c>
      <c r="N5834" s="182"/>
    </row>
    <row r="5835" spans="1:14" ht="15.75" customHeight="1" x14ac:dyDescent="0.3">
      <c r="A5835" s="34">
        <v>5908</v>
      </c>
      <c r="B5835" s="34">
        <v>77</v>
      </c>
      <c r="C5835" s="34" t="s">
        <v>472</v>
      </c>
      <c r="D5835" s="34">
        <v>22</v>
      </c>
      <c r="E5835" s="179">
        <v>43685</v>
      </c>
      <c r="F5835" s="34">
        <v>5212</v>
      </c>
      <c r="G5835" s="200">
        <v>6985</v>
      </c>
      <c r="H5835" s="34">
        <v>6727</v>
      </c>
      <c r="I5835" s="34"/>
      <c r="J5835" s="59">
        <f t="shared" si="1"/>
        <v>17.029702970297031</v>
      </c>
      <c r="K5835" s="198"/>
      <c r="L5835" s="199"/>
      <c r="M5835" s="62"/>
      <c r="N5835" s="182"/>
    </row>
    <row r="5836" spans="1:14" ht="15.75" customHeight="1" x14ac:dyDescent="0.3">
      <c r="A5836" s="34">
        <v>5909</v>
      </c>
      <c r="B5836" s="34">
        <v>78</v>
      </c>
      <c r="C5836" s="34" t="s">
        <v>473</v>
      </c>
      <c r="D5836" s="34">
        <v>22</v>
      </c>
      <c r="E5836" s="179">
        <v>43685</v>
      </c>
      <c r="F5836" s="34">
        <v>5245</v>
      </c>
      <c r="G5836" s="200">
        <v>6996</v>
      </c>
      <c r="H5836" s="34">
        <v>6755</v>
      </c>
      <c r="I5836" s="34">
        <v>8</v>
      </c>
      <c r="J5836" s="59">
        <f t="shared" si="1"/>
        <v>15.960264900662253</v>
      </c>
      <c r="K5836" s="198"/>
      <c r="L5836" s="63">
        <f>AVERAGE(J5836:J5837)</f>
        <v>16.567665606829799</v>
      </c>
      <c r="M5836" s="63">
        <f>_xlfn.STDEV.S(J5836,J5837)</f>
        <v>0.85899431645714119</v>
      </c>
      <c r="N5836" s="182"/>
    </row>
    <row r="5837" spans="1:14" ht="15.75" customHeight="1" x14ac:dyDescent="0.3">
      <c r="A5837" s="34">
        <v>5910</v>
      </c>
      <c r="B5837" s="34">
        <v>78</v>
      </c>
      <c r="C5837" s="34" t="s">
        <v>473</v>
      </c>
      <c r="D5837" s="34">
        <v>22</v>
      </c>
      <c r="E5837" s="179">
        <v>43685</v>
      </c>
      <c r="F5837" s="34">
        <v>5245</v>
      </c>
      <c r="G5837" s="200">
        <v>7012</v>
      </c>
      <c r="H5837" s="34">
        <v>6753</v>
      </c>
      <c r="I5837" s="34"/>
      <c r="J5837" s="59">
        <f t="shared" si="1"/>
        <v>17.175066312997348</v>
      </c>
      <c r="K5837" s="198"/>
      <c r="L5837" s="199"/>
      <c r="M5837" s="62"/>
      <c r="N5837" s="182"/>
    </row>
    <row r="5838" spans="1:14" ht="15.75" customHeight="1" x14ac:dyDescent="0.3">
      <c r="A5838" s="34">
        <v>5911</v>
      </c>
      <c r="B5838" s="34">
        <v>79</v>
      </c>
      <c r="C5838" s="34" t="s">
        <v>475</v>
      </c>
      <c r="D5838" s="34">
        <v>22</v>
      </c>
      <c r="E5838" s="179">
        <v>43685</v>
      </c>
      <c r="F5838" s="34">
        <v>5242</v>
      </c>
      <c r="G5838" s="200">
        <v>7778</v>
      </c>
      <c r="H5838" s="34">
        <v>7415</v>
      </c>
      <c r="I5838" s="34">
        <v>8</v>
      </c>
      <c r="J5838" s="59">
        <f t="shared" si="1"/>
        <v>16.705016106764841</v>
      </c>
      <c r="K5838" s="198"/>
      <c r="L5838" s="63">
        <f>AVERAGE(J5838:J5839)</f>
        <v>16.572648568604905</v>
      </c>
      <c r="M5838" s="63">
        <f>_xlfn.STDEV.S(J5838,J5839)</f>
        <v>0.18719596768372293</v>
      </c>
      <c r="N5838" s="182"/>
    </row>
    <row r="5839" spans="1:14" ht="15.75" customHeight="1" x14ac:dyDescent="0.3">
      <c r="A5839" s="34">
        <v>5912</v>
      </c>
      <c r="B5839" s="34">
        <v>79</v>
      </c>
      <c r="C5839" s="34" t="s">
        <v>475</v>
      </c>
      <c r="D5839" s="34">
        <v>22</v>
      </c>
      <c r="E5839" s="179">
        <v>43685</v>
      </c>
      <c r="F5839" s="34">
        <v>5242</v>
      </c>
      <c r="G5839" s="200">
        <v>7728</v>
      </c>
      <c r="H5839" s="34">
        <v>7377</v>
      </c>
      <c r="I5839" s="34"/>
      <c r="J5839" s="59">
        <f t="shared" si="1"/>
        <v>16.440281030444964</v>
      </c>
      <c r="K5839" s="198"/>
      <c r="L5839" s="199"/>
      <c r="M5839" s="62"/>
      <c r="N5839" s="182"/>
    </row>
    <row r="5840" spans="1:14" ht="15.75" customHeight="1" x14ac:dyDescent="0.3">
      <c r="A5840" s="34">
        <v>5913</v>
      </c>
      <c r="B5840" s="34">
        <v>80</v>
      </c>
      <c r="C5840" s="34" t="s">
        <v>476</v>
      </c>
      <c r="D5840" s="34">
        <v>22</v>
      </c>
      <c r="E5840" s="179">
        <v>43685</v>
      </c>
      <c r="F5840" s="34">
        <v>5245</v>
      </c>
      <c r="G5840" s="200">
        <v>6872</v>
      </c>
      <c r="H5840" s="34">
        <v>6635</v>
      </c>
      <c r="I5840" s="34">
        <v>7</v>
      </c>
      <c r="J5840" s="59">
        <f t="shared" si="1"/>
        <v>17.050359712230215</v>
      </c>
      <c r="K5840" s="198"/>
      <c r="L5840" s="63">
        <f>AVERAGE(J5840:J5841)</f>
        <v>17.044183787963078</v>
      </c>
      <c r="M5840" s="63">
        <f>_xlfn.STDEV.S(J5840,J5841)</f>
        <v>8.7340758587759592E-3</v>
      </c>
      <c r="N5840" s="182"/>
    </row>
    <row r="5841" spans="1:14" ht="15.75" customHeight="1" x14ac:dyDescent="0.3">
      <c r="A5841" s="34">
        <v>5914</v>
      </c>
      <c r="B5841" s="34">
        <v>80</v>
      </c>
      <c r="C5841" s="34" t="s">
        <v>476</v>
      </c>
      <c r="D5841" s="34">
        <v>22</v>
      </c>
      <c r="E5841" s="179">
        <v>43685</v>
      </c>
      <c r="F5841" s="34">
        <v>5245</v>
      </c>
      <c r="G5841" s="200">
        <v>7031</v>
      </c>
      <c r="H5841" s="34">
        <v>6771</v>
      </c>
      <c r="I5841" s="34"/>
      <c r="J5841" s="59">
        <f t="shared" si="1"/>
        <v>17.038007863695938</v>
      </c>
      <c r="K5841" s="198"/>
      <c r="L5841" s="199"/>
      <c r="M5841" s="62"/>
      <c r="N5841" s="182"/>
    </row>
    <row r="5842" spans="1:14" ht="15.75" customHeight="1" x14ac:dyDescent="0.3">
      <c r="A5842" s="34">
        <v>5915</v>
      </c>
      <c r="B5842" s="34">
        <v>81</v>
      </c>
      <c r="C5842" s="34" t="s">
        <v>477</v>
      </c>
      <c r="D5842" s="34">
        <v>22</v>
      </c>
      <c r="E5842" s="179">
        <v>43685</v>
      </c>
      <c r="F5842" s="34">
        <v>5180</v>
      </c>
      <c r="G5842" s="200">
        <v>6257</v>
      </c>
      <c r="H5842" s="34">
        <v>6110</v>
      </c>
      <c r="I5842" s="34">
        <v>7</v>
      </c>
      <c r="J5842" s="59">
        <f t="shared" si="1"/>
        <v>15.806451612903224</v>
      </c>
      <c r="K5842" s="198"/>
      <c r="L5842" s="63">
        <f>AVERAGE(J5842:J5843)</f>
        <v>16.197288011918154</v>
      </c>
      <c r="M5842" s="63">
        <f>_xlfn.STDEV.S(J5842,J5843)</f>
        <v>0.55272613615597621</v>
      </c>
      <c r="N5842" s="182"/>
    </row>
    <row r="5843" spans="1:14" ht="15.75" customHeight="1" x14ac:dyDescent="0.3">
      <c r="A5843" s="34">
        <v>5916</v>
      </c>
      <c r="B5843" s="34">
        <v>81</v>
      </c>
      <c r="C5843" s="34" t="s">
        <v>477</v>
      </c>
      <c r="D5843" s="34">
        <v>22</v>
      </c>
      <c r="E5843" s="179">
        <v>43685</v>
      </c>
      <c r="F5843" s="34">
        <v>5180</v>
      </c>
      <c r="G5843" s="200">
        <v>6417</v>
      </c>
      <c r="H5843" s="34">
        <v>6241</v>
      </c>
      <c r="I5843" s="34"/>
      <c r="J5843" s="59">
        <f t="shared" si="1"/>
        <v>16.588124410933084</v>
      </c>
      <c r="K5843" s="198"/>
      <c r="L5843" s="199"/>
      <c r="M5843" s="62"/>
      <c r="N5843" s="182"/>
    </row>
    <row r="5844" spans="1:14" ht="15.75" customHeight="1" x14ac:dyDescent="0.3">
      <c r="A5844" s="34">
        <v>5917</v>
      </c>
      <c r="B5844" s="34">
        <v>82</v>
      </c>
      <c r="C5844" s="34" t="s">
        <v>478</v>
      </c>
      <c r="D5844" s="34">
        <v>22</v>
      </c>
      <c r="E5844" s="179">
        <v>43685</v>
      </c>
      <c r="F5844" s="34">
        <v>5194</v>
      </c>
      <c r="G5844" s="200">
        <v>7320</v>
      </c>
      <c r="H5844" s="34">
        <v>7023</v>
      </c>
      <c r="I5844" s="34">
        <v>6</v>
      </c>
      <c r="J5844" s="59">
        <f t="shared" si="1"/>
        <v>16.238381629305632</v>
      </c>
      <c r="K5844" s="198"/>
      <c r="L5844" s="63">
        <f>AVERAGE(J5844:J5845)</f>
        <v>16.500093772618566</v>
      </c>
      <c r="M5844" s="63">
        <f>_xlfn.STDEV.S(J5844,J5845)</f>
        <v>0.37011686251088255</v>
      </c>
      <c r="N5844" s="182"/>
    </row>
    <row r="5845" spans="1:14" ht="15.75" customHeight="1" x14ac:dyDescent="0.3">
      <c r="A5845" s="34">
        <v>5918</v>
      </c>
      <c r="B5845" s="34">
        <v>82</v>
      </c>
      <c r="C5845" s="34" t="s">
        <v>478</v>
      </c>
      <c r="D5845" s="34">
        <v>22</v>
      </c>
      <c r="E5845" s="179">
        <v>43685</v>
      </c>
      <c r="F5845" s="34">
        <v>5194</v>
      </c>
      <c r="G5845" s="200">
        <v>7444</v>
      </c>
      <c r="H5845" s="34">
        <v>7121</v>
      </c>
      <c r="I5845" s="34"/>
      <c r="J5845" s="59">
        <f t="shared" si="1"/>
        <v>16.7618059159315</v>
      </c>
      <c r="K5845" s="198"/>
      <c r="L5845" s="199"/>
      <c r="M5845" s="62"/>
      <c r="N5845" s="182"/>
    </row>
    <row r="5846" spans="1:14" ht="15.75" customHeight="1" x14ac:dyDescent="0.3">
      <c r="A5846" s="34">
        <v>5919</v>
      </c>
      <c r="B5846" s="34">
        <v>83</v>
      </c>
      <c r="C5846" s="34" t="s">
        <v>479</v>
      </c>
      <c r="D5846" s="34">
        <v>22</v>
      </c>
      <c r="E5846" s="179">
        <v>43685</v>
      </c>
      <c r="F5846" s="34">
        <v>5294</v>
      </c>
      <c r="G5846" s="200">
        <v>7943</v>
      </c>
      <c r="H5846" s="34">
        <v>7582</v>
      </c>
      <c r="I5846" s="34">
        <v>6</v>
      </c>
      <c r="J5846" s="59">
        <f t="shared" si="1"/>
        <v>15.777972027972028</v>
      </c>
      <c r="K5846" s="198"/>
      <c r="L5846" s="63">
        <f>AVERAGE(J5846:J5847)</f>
        <v>16.260440725788392</v>
      </c>
      <c r="M5846" s="63">
        <f>_xlfn.STDEV.S(J5846,J5847)</f>
        <v>0.68231377587238928</v>
      </c>
      <c r="N5846" s="182"/>
    </row>
    <row r="5847" spans="1:14" ht="15.75" customHeight="1" x14ac:dyDescent="0.3">
      <c r="A5847" s="34">
        <v>5920</v>
      </c>
      <c r="B5847" s="34">
        <v>83</v>
      </c>
      <c r="C5847" s="34" t="s">
        <v>479</v>
      </c>
      <c r="D5847" s="34">
        <v>22</v>
      </c>
      <c r="E5847" s="179">
        <v>43685</v>
      </c>
      <c r="F5847" s="34">
        <v>5294</v>
      </c>
      <c r="G5847" s="200">
        <v>7846</v>
      </c>
      <c r="H5847" s="34">
        <v>7480</v>
      </c>
      <c r="I5847" s="34"/>
      <c r="J5847" s="59">
        <f t="shared" si="1"/>
        <v>16.742909423604758</v>
      </c>
      <c r="K5847" s="198"/>
      <c r="L5847" s="199"/>
      <c r="M5847" s="62"/>
      <c r="N5847" s="182"/>
    </row>
    <row r="5848" spans="1:14" ht="15.75" customHeight="1" x14ac:dyDescent="0.3">
      <c r="A5848" s="34">
        <v>5921</v>
      </c>
      <c r="B5848" s="34">
        <v>84</v>
      </c>
      <c r="C5848" s="34" t="s">
        <v>480</v>
      </c>
      <c r="D5848" s="34">
        <v>22</v>
      </c>
      <c r="E5848" s="179">
        <v>43685</v>
      </c>
      <c r="F5848" s="34">
        <v>5375</v>
      </c>
      <c r="G5848" s="200">
        <v>8875</v>
      </c>
      <c r="H5848" s="34">
        <v>8359</v>
      </c>
      <c r="I5848" s="34">
        <v>5</v>
      </c>
      <c r="J5848" s="59">
        <f t="shared" si="1"/>
        <v>17.292225201072387</v>
      </c>
      <c r="K5848" s="198"/>
      <c r="L5848" s="63">
        <f>AVERAGE(J5848:J5849)</f>
        <v>17.706173679599647</v>
      </c>
      <c r="M5848" s="63">
        <f>_xlfn.STDEV.S(J5848,J5849)</f>
        <v>0.58541155245695908</v>
      </c>
      <c r="N5848" s="182"/>
    </row>
    <row r="5849" spans="1:14" ht="15.75" customHeight="1" x14ac:dyDescent="0.3">
      <c r="A5849" s="34">
        <v>5922</v>
      </c>
      <c r="B5849" s="34">
        <v>84</v>
      </c>
      <c r="C5849" s="34" t="s">
        <v>480</v>
      </c>
      <c r="D5849" s="34">
        <v>22</v>
      </c>
      <c r="E5849" s="179">
        <v>43685</v>
      </c>
      <c r="F5849" s="34">
        <v>5375</v>
      </c>
      <c r="G5849" s="200">
        <v>8856</v>
      </c>
      <c r="H5849" s="34">
        <v>8322</v>
      </c>
      <c r="I5849" s="34"/>
      <c r="J5849" s="59">
        <f t="shared" si="1"/>
        <v>18.120122158126907</v>
      </c>
      <c r="K5849" s="198"/>
      <c r="L5849" s="199"/>
      <c r="M5849" s="62"/>
      <c r="N5849" s="182"/>
    </row>
    <row r="5850" spans="1:14" ht="15.75" customHeight="1" x14ac:dyDescent="0.3">
      <c r="A5850" s="34">
        <v>5923</v>
      </c>
      <c r="B5850" s="34">
        <v>85</v>
      </c>
      <c r="C5850" s="34" t="s">
        <v>481</v>
      </c>
      <c r="D5850" s="34">
        <v>22</v>
      </c>
      <c r="E5850" s="179">
        <v>43685</v>
      </c>
      <c r="F5850" s="34">
        <v>5253</v>
      </c>
      <c r="G5850" s="200">
        <v>8422</v>
      </c>
      <c r="H5850" s="34">
        <v>7978</v>
      </c>
      <c r="I5850" s="34">
        <v>8</v>
      </c>
      <c r="J5850" s="59">
        <f t="shared" si="1"/>
        <v>16.293577981651374</v>
      </c>
      <c r="K5850" s="198"/>
      <c r="L5850" s="63">
        <f>AVERAGE(J5850:J5851)</f>
        <v>16.330165169060479</v>
      </c>
      <c r="M5850" s="63">
        <f>_xlfn.STDEV.S(J5850,J5851)</f>
        <v>5.1742096643038735E-2</v>
      </c>
      <c r="N5850" s="182"/>
    </row>
    <row r="5851" spans="1:14" ht="15.75" customHeight="1" x14ac:dyDescent="0.3">
      <c r="A5851" s="34">
        <v>5924</v>
      </c>
      <c r="B5851" s="34">
        <v>85</v>
      </c>
      <c r="C5851" s="34" t="s">
        <v>481</v>
      </c>
      <c r="D5851" s="34">
        <v>22</v>
      </c>
      <c r="E5851" s="179">
        <v>43685</v>
      </c>
      <c r="F5851" s="34">
        <v>5253</v>
      </c>
      <c r="G5851" s="200">
        <v>7969</v>
      </c>
      <c r="H5851" s="34">
        <v>7587</v>
      </c>
      <c r="I5851" s="34"/>
      <c r="J5851" s="59">
        <f t="shared" si="1"/>
        <v>16.366752356469579</v>
      </c>
      <c r="K5851" s="198"/>
      <c r="L5851" s="199"/>
      <c r="M5851" s="62"/>
      <c r="N5851" s="182"/>
    </row>
    <row r="5852" spans="1:14" ht="15.75" customHeight="1" x14ac:dyDescent="0.3">
      <c r="A5852" s="34">
        <v>5925</v>
      </c>
      <c r="B5852" s="34">
        <v>86</v>
      </c>
      <c r="C5852" s="34" t="s">
        <v>483</v>
      </c>
      <c r="D5852" s="34">
        <v>22</v>
      </c>
      <c r="E5852" s="179">
        <v>43685</v>
      </c>
      <c r="F5852" s="34">
        <v>5281</v>
      </c>
      <c r="G5852" s="200">
        <v>7364</v>
      </c>
      <c r="H5852" s="34">
        <v>7077</v>
      </c>
      <c r="I5852" s="34">
        <v>9</v>
      </c>
      <c r="J5852" s="59">
        <f t="shared" si="1"/>
        <v>15.979955456570154</v>
      </c>
      <c r="K5852" s="198"/>
      <c r="L5852" s="63">
        <f>AVERAGE(J5852:J5853)</f>
        <v>16.145423814765646</v>
      </c>
      <c r="M5852" s="63">
        <f>_xlfn.STDEV.S(J5852,J5853)</f>
        <v>0.23400759630367485</v>
      </c>
      <c r="N5852" s="182"/>
    </row>
    <row r="5853" spans="1:14" ht="15.75" customHeight="1" x14ac:dyDescent="0.3">
      <c r="A5853" s="34">
        <v>5926</v>
      </c>
      <c r="B5853" s="34">
        <v>86</v>
      </c>
      <c r="C5853" s="34" t="s">
        <v>483</v>
      </c>
      <c r="D5853" s="34">
        <v>22</v>
      </c>
      <c r="E5853" s="179">
        <v>43685</v>
      </c>
      <c r="F5853" s="34">
        <v>5281</v>
      </c>
      <c r="G5853" s="200">
        <v>7406</v>
      </c>
      <c r="H5853" s="34">
        <v>7108</v>
      </c>
      <c r="I5853" s="34"/>
      <c r="J5853" s="59">
        <f t="shared" si="1"/>
        <v>16.31089217296114</v>
      </c>
      <c r="K5853" s="198"/>
      <c r="L5853" s="199"/>
      <c r="M5853" s="62"/>
      <c r="N5853" s="182"/>
    </row>
    <row r="5854" spans="1:14" ht="15.75" customHeight="1" x14ac:dyDescent="0.3">
      <c r="A5854" s="34">
        <v>5927</v>
      </c>
      <c r="B5854" s="34">
        <v>87</v>
      </c>
      <c r="C5854" s="34" t="s">
        <v>484</v>
      </c>
      <c r="D5854" s="34">
        <v>22</v>
      </c>
      <c r="E5854" s="179">
        <v>43685</v>
      </c>
      <c r="F5854" s="34">
        <v>5250</v>
      </c>
      <c r="G5854" s="200">
        <v>7002</v>
      </c>
      <c r="H5854" s="34">
        <v>6756</v>
      </c>
      <c r="I5854" s="34">
        <v>7</v>
      </c>
      <c r="J5854" s="59">
        <f t="shared" si="1"/>
        <v>16.334661354581673</v>
      </c>
      <c r="K5854" s="198"/>
      <c r="L5854" s="63">
        <f>AVERAGE(J5854:J5855)</f>
        <v>16.751021664415298</v>
      </c>
      <c r="M5854" s="63">
        <f>_xlfn.STDEV.S(J5854,J5855)</f>
        <v>0.58882239700057837</v>
      </c>
      <c r="N5854" s="182"/>
    </row>
    <row r="5855" spans="1:14" ht="15.75" customHeight="1" x14ac:dyDescent="0.3">
      <c r="A5855" s="34">
        <v>5928</v>
      </c>
      <c r="B5855" s="34">
        <v>87</v>
      </c>
      <c r="C5855" s="34" t="s">
        <v>484</v>
      </c>
      <c r="D5855" s="34">
        <v>22</v>
      </c>
      <c r="E5855" s="179">
        <v>43685</v>
      </c>
      <c r="F5855" s="34">
        <v>5250</v>
      </c>
      <c r="G5855" s="200">
        <v>6888</v>
      </c>
      <c r="H5855" s="34">
        <v>6648</v>
      </c>
      <c r="I5855" s="34"/>
      <c r="J5855" s="59">
        <f t="shared" si="1"/>
        <v>17.167381974248926</v>
      </c>
      <c r="K5855" s="198"/>
      <c r="L5855" s="199"/>
      <c r="M5855" s="62"/>
      <c r="N5855" s="182"/>
    </row>
    <row r="5856" spans="1:14" ht="15.75" customHeight="1" x14ac:dyDescent="0.3">
      <c r="A5856" s="34">
        <v>5929</v>
      </c>
      <c r="B5856" s="34">
        <v>88</v>
      </c>
      <c r="C5856" s="34" t="s">
        <v>485</v>
      </c>
      <c r="D5856" s="34">
        <v>22</v>
      </c>
      <c r="E5856" s="179">
        <v>43685</v>
      </c>
      <c r="F5856" s="34">
        <v>5241</v>
      </c>
      <c r="G5856" s="200">
        <v>7779</v>
      </c>
      <c r="H5856" s="34">
        <v>7420</v>
      </c>
      <c r="I5856" s="34">
        <v>7</v>
      </c>
      <c r="J5856" s="59">
        <f t="shared" si="1"/>
        <v>16.475447452960072</v>
      </c>
      <c r="K5856" s="198"/>
      <c r="L5856" s="63">
        <f>AVERAGE(J5856:J5857)</f>
        <v>16.88888651717771</v>
      </c>
      <c r="M5856" s="63">
        <f>_xlfn.STDEV.S(J5856,J5857)</f>
        <v>0.58469113183142429</v>
      </c>
      <c r="N5856" s="182"/>
    </row>
    <row r="5857" spans="1:14" ht="15.75" customHeight="1" x14ac:dyDescent="0.3">
      <c r="A5857" s="34">
        <v>5930</v>
      </c>
      <c r="B5857" s="34">
        <v>88</v>
      </c>
      <c r="C5857" s="34" t="s">
        <v>485</v>
      </c>
      <c r="D5857" s="34">
        <v>22</v>
      </c>
      <c r="E5857" s="179">
        <v>43685</v>
      </c>
      <c r="F5857" s="34">
        <v>5241</v>
      </c>
      <c r="G5857" s="200">
        <v>7763</v>
      </c>
      <c r="H5857" s="34">
        <v>7391</v>
      </c>
      <c r="I5857" s="34"/>
      <c r="J5857" s="59">
        <f t="shared" si="1"/>
        <v>17.302325581395348</v>
      </c>
      <c r="K5857" s="198"/>
      <c r="L5857" s="199"/>
      <c r="M5857" s="62"/>
      <c r="N5857" s="182"/>
    </row>
    <row r="5858" spans="1:14" ht="15.75" customHeight="1" x14ac:dyDescent="0.3">
      <c r="A5858" s="34">
        <v>5931</v>
      </c>
      <c r="B5858" s="34">
        <v>89</v>
      </c>
      <c r="C5858" s="34" t="s">
        <v>486</v>
      </c>
      <c r="D5858" s="34">
        <v>22</v>
      </c>
      <c r="E5858" s="179">
        <v>43685</v>
      </c>
      <c r="F5858" s="34">
        <v>5188</v>
      </c>
      <c r="G5858" s="200">
        <v>7117</v>
      </c>
      <c r="H5858" s="34">
        <v>6853</v>
      </c>
      <c r="I5858" s="34">
        <v>6</v>
      </c>
      <c r="J5858" s="59">
        <f t="shared" si="1"/>
        <v>15.855855855855856</v>
      </c>
      <c r="K5858" s="198"/>
      <c r="L5858" s="63">
        <f>AVERAGE(J5858:J5859)</f>
        <v>16.45873361513172</v>
      </c>
      <c r="M5858" s="63">
        <f>_xlfn.STDEV.S(J5858,J5859)</f>
        <v>0.85259790362102861</v>
      </c>
      <c r="N5858" s="182"/>
    </row>
    <row r="5859" spans="1:14" ht="15.75" customHeight="1" x14ac:dyDescent="0.3">
      <c r="A5859" s="34">
        <v>5932</v>
      </c>
      <c r="B5859" s="34">
        <v>89</v>
      </c>
      <c r="C5859" s="34" t="s">
        <v>486</v>
      </c>
      <c r="D5859" s="34">
        <v>22</v>
      </c>
      <c r="E5859" s="179">
        <v>43685</v>
      </c>
      <c r="F5859" s="34">
        <v>5188</v>
      </c>
      <c r="G5859" s="200">
        <v>7164</v>
      </c>
      <c r="H5859" s="34">
        <v>6876</v>
      </c>
      <c r="I5859" s="34"/>
      <c r="J5859" s="59">
        <f t="shared" si="1"/>
        <v>17.061611374407583</v>
      </c>
      <c r="K5859" s="198"/>
      <c r="L5859" s="199"/>
      <c r="M5859" s="62"/>
      <c r="N5859" s="182"/>
    </row>
    <row r="5860" spans="1:14" ht="15.75" customHeight="1" x14ac:dyDescent="0.3">
      <c r="A5860" s="34">
        <v>5933</v>
      </c>
      <c r="B5860" s="34">
        <v>90</v>
      </c>
      <c r="C5860" s="34" t="s">
        <v>487</v>
      </c>
      <c r="D5860" s="34">
        <v>22</v>
      </c>
      <c r="E5860" s="179">
        <v>43685</v>
      </c>
      <c r="F5860" s="34">
        <v>5202</v>
      </c>
      <c r="G5860" s="200">
        <v>6526</v>
      </c>
      <c r="H5860" s="34">
        <v>6350</v>
      </c>
      <c r="I5860" s="34">
        <v>8</v>
      </c>
      <c r="J5860" s="59">
        <f t="shared" si="1"/>
        <v>15.331010452961671</v>
      </c>
      <c r="K5860" s="198"/>
      <c r="L5860" s="63">
        <f>AVERAGE(J5860:J5861)</f>
        <v>16.053203269351293</v>
      </c>
      <c r="M5860" s="63">
        <f>_xlfn.STDEV.S(J5860,J5861)</f>
        <v>1.0213348755866238</v>
      </c>
      <c r="N5860" s="182"/>
    </row>
    <row r="5861" spans="1:14" ht="15.75" customHeight="1" x14ac:dyDescent="0.3">
      <c r="A5861" s="34">
        <v>5934</v>
      </c>
      <c r="B5861" s="34">
        <v>90</v>
      </c>
      <c r="C5861" s="34" t="s">
        <v>487</v>
      </c>
      <c r="D5861" s="34">
        <v>22</v>
      </c>
      <c r="E5861" s="179">
        <v>43685</v>
      </c>
      <c r="F5861" s="34">
        <v>5202</v>
      </c>
      <c r="G5861" s="200">
        <v>6455</v>
      </c>
      <c r="H5861" s="34">
        <v>6275</v>
      </c>
      <c r="I5861" s="34"/>
      <c r="J5861" s="59">
        <f t="shared" si="1"/>
        <v>16.775396085740912</v>
      </c>
      <c r="K5861" s="198"/>
      <c r="L5861" s="199"/>
      <c r="M5861" s="62"/>
      <c r="N5861" s="182"/>
    </row>
    <row r="5862" spans="1:14" ht="15.75" customHeight="1" x14ac:dyDescent="0.3">
      <c r="A5862" s="34">
        <v>5935</v>
      </c>
      <c r="B5862" s="34">
        <v>91</v>
      </c>
      <c r="C5862" s="34" t="s">
        <v>488</v>
      </c>
      <c r="D5862" s="34">
        <v>22</v>
      </c>
      <c r="E5862" s="179">
        <v>43685</v>
      </c>
      <c r="F5862" s="34">
        <v>5252</v>
      </c>
      <c r="G5862" s="200">
        <v>7580</v>
      </c>
      <c r="H5862" s="34">
        <v>7253</v>
      </c>
      <c r="I5862" s="34">
        <v>8</v>
      </c>
      <c r="J5862" s="59">
        <f t="shared" si="1"/>
        <v>16.34182908545727</v>
      </c>
      <c r="K5862" s="198"/>
      <c r="L5862" s="63">
        <f>AVERAGE(J5862:J5863)</f>
        <v>16.563409471734722</v>
      </c>
      <c r="M5862" s="63">
        <f>_xlfn.STDEV.S(J5862,J5863)</f>
        <v>0.31336198742943955</v>
      </c>
      <c r="N5862" s="182"/>
    </row>
    <row r="5863" spans="1:14" ht="15.75" customHeight="1" x14ac:dyDescent="0.3">
      <c r="A5863" s="34">
        <v>5936</v>
      </c>
      <c r="B5863" s="34">
        <v>91</v>
      </c>
      <c r="C5863" s="34" t="s">
        <v>488</v>
      </c>
      <c r="D5863" s="34">
        <v>22</v>
      </c>
      <c r="E5863" s="179">
        <v>43685</v>
      </c>
      <c r="F5863" s="34">
        <v>5252</v>
      </c>
      <c r="G5863" s="200">
        <v>7555</v>
      </c>
      <c r="H5863" s="34">
        <v>7224</v>
      </c>
      <c r="I5863" s="34"/>
      <c r="J5863" s="59">
        <f t="shared" si="1"/>
        <v>16.784989858012171</v>
      </c>
      <c r="K5863" s="198"/>
      <c r="L5863" s="199"/>
      <c r="M5863" s="62"/>
      <c r="N5863" s="182"/>
    </row>
    <row r="5864" spans="1:14" ht="15.75" customHeight="1" x14ac:dyDescent="0.3">
      <c r="A5864" s="34">
        <v>5937</v>
      </c>
      <c r="B5864" s="34">
        <v>92</v>
      </c>
      <c r="C5864" s="34" t="s">
        <v>490</v>
      </c>
      <c r="D5864" s="34">
        <v>22</v>
      </c>
      <c r="E5864" s="179">
        <v>43685</v>
      </c>
      <c r="F5864" s="34">
        <v>5241</v>
      </c>
      <c r="G5864" s="200">
        <v>6950</v>
      </c>
      <c r="H5864" s="34">
        <v>6717</v>
      </c>
      <c r="I5864" s="34">
        <v>7</v>
      </c>
      <c r="J5864" s="59">
        <f t="shared" si="1"/>
        <v>15.785907859078591</v>
      </c>
      <c r="K5864" s="198"/>
      <c r="L5864" s="63">
        <f>AVERAGE(J5864:J5865)</f>
        <v>15.970740017796588</v>
      </c>
      <c r="M5864" s="63">
        <f>_xlfn.STDEV.S(J5864,J5865)</f>
        <v>0.26139214562168794</v>
      </c>
      <c r="N5864" s="182"/>
    </row>
    <row r="5865" spans="1:14" ht="15.75" customHeight="1" x14ac:dyDescent="0.3">
      <c r="A5865" s="34">
        <v>5938</v>
      </c>
      <c r="B5865" s="34">
        <v>92</v>
      </c>
      <c r="C5865" s="34" t="s">
        <v>490</v>
      </c>
      <c r="D5865" s="34">
        <v>22</v>
      </c>
      <c r="E5865" s="179">
        <v>43685</v>
      </c>
      <c r="F5865" s="34">
        <v>5241</v>
      </c>
      <c r="G5865" s="200">
        <v>6794</v>
      </c>
      <c r="H5865" s="34">
        <v>6578</v>
      </c>
      <c r="I5865" s="34"/>
      <c r="J5865" s="59">
        <f t="shared" si="1"/>
        <v>16.155572176514585</v>
      </c>
      <c r="K5865" s="198"/>
      <c r="L5865" s="199"/>
      <c r="M5865" s="62"/>
      <c r="N5865" s="182"/>
    </row>
    <row r="5866" spans="1:14" ht="15.75" customHeight="1" x14ac:dyDescent="0.3">
      <c r="A5866" s="34">
        <v>5939</v>
      </c>
      <c r="B5866" s="34">
        <v>93</v>
      </c>
      <c r="C5866" s="34" t="s">
        <v>491</v>
      </c>
      <c r="D5866" s="34">
        <v>22</v>
      </c>
      <c r="E5866" s="179">
        <v>43685</v>
      </c>
      <c r="F5866" s="34">
        <v>5234</v>
      </c>
      <c r="G5866" s="200">
        <v>7323</v>
      </c>
      <c r="H5866" s="34">
        <v>7024</v>
      </c>
      <c r="I5866" s="34">
        <v>5</v>
      </c>
      <c r="J5866" s="59">
        <f t="shared" si="1"/>
        <v>16.703910614525139</v>
      </c>
      <c r="K5866" s="198"/>
      <c r="L5866" s="63">
        <f>AVERAGE(J5866:J5867)</f>
        <v>16.897602865648981</v>
      </c>
      <c r="M5866" s="63">
        <f>_xlfn.STDEV.S(J5866,J5867)</f>
        <v>0.27392220846591292</v>
      </c>
      <c r="N5866" s="182"/>
    </row>
    <row r="5867" spans="1:14" ht="15.75" customHeight="1" x14ac:dyDescent="0.3">
      <c r="A5867" s="34">
        <v>5940</v>
      </c>
      <c r="B5867" s="34">
        <v>93</v>
      </c>
      <c r="C5867" s="34" t="s">
        <v>491</v>
      </c>
      <c r="D5867" s="34">
        <v>22</v>
      </c>
      <c r="E5867" s="179">
        <v>43685</v>
      </c>
      <c r="F5867" s="34">
        <v>5234</v>
      </c>
      <c r="G5867" s="200">
        <v>7440</v>
      </c>
      <c r="H5867" s="34">
        <v>7118</v>
      </c>
      <c r="I5867" s="34"/>
      <c r="J5867" s="59">
        <f t="shared" si="1"/>
        <v>17.091295116772823</v>
      </c>
      <c r="K5867" s="198"/>
      <c r="L5867" s="199"/>
      <c r="M5867" s="62"/>
      <c r="N5867" s="182"/>
    </row>
    <row r="5868" spans="1:14" ht="15.75" customHeight="1" x14ac:dyDescent="0.3">
      <c r="A5868" s="34">
        <v>5941</v>
      </c>
      <c r="B5868" s="34">
        <v>94</v>
      </c>
      <c r="C5868" s="34" t="s">
        <v>492</v>
      </c>
      <c r="D5868" s="34">
        <v>22</v>
      </c>
      <c r="E5868" s="179">
        <v>43685</v>
      </c>
      <c r="F5868" s="34">
        <v>5218</v>
      </c>
      <c r="G5868" s="200">
        <v>6816</v>
      </c>
      <c r="H5868" s="34">
        <v>6606</v>
      </c>
      <c r="I5868" s="34">
        <v>7</v>
      </c>
      <c r="J5868" s="59">
        <f t="shared" si="1"/>
        <v>15.129682997118154</v>
      </c>
      <c r="K5868" s="198"/>
      <c r="L5868" s="63">
        <f>AVERAGE(J5868:J5869)</f>
        <v>15.660079593797171</v>
      </c>
      <c r="M5868" s="63">
        <f>_xlfn.STDEV.S(J5868,J5869)</f>
        <v>0.75009406045999949</v>
      </c>
      <c r="N5868" s="182"/>
    </row>
    <row r="5869" spans="1:14" ht="15.75" customHeight="1" x14ac:dyDescent="0.3">
      <c r="A5869" s="34">
        <v>5942</v>
      </c>
      <c r="B5869" s="34">
        <v>94</v>
      </c>
      <c r="C5869" s="34" t="s">
        <v>492</v>
      </c>
      <c r="D5869" s="34">
        <v>22</v>
      </c>
      <c r="E5869" s="179">
        <v>43685</v>
      </c>
      <c r="F5869" s="34">
        <v>5218</v>
      </c>
      <c r="G5869" s="200">
        <v>6804</v>
      </c>
      <c r="H5869" s="34">
        <v>6583</v>
      </c>
      <c r="I5869" s="34"/>
      <c r="J5869" s="59">
        <f t="shared" si="1"/>
        <v>16.19047619047619</v>
      </c>
      <c r="K5869" s="198"/>
      <c r="L5869" s="199"/>
      <c r="M5869" s="62"/>
      <c r="N5869" s="182"/>
    </row>
    <row r="5870" spans="1:14" ht="15.75" customHeight="1" x14ac:dyDescent="0.3">
      <c r="A5870" s="34">
        <v>5943</v>
      </c>
      <c r="B5870" s="34">
        <v>95</v>
      </c>
      <c r="C5870" s="34" t="s">
        <v>493</v>
      </c>
      <c r="D5870" s="34">
        <v>22</v>
      </c>
      <c r="E5870" s="179">
        <v>43685</v>
      </c>
      <c r="F5870" s="34">
        <v>5232</v>
      </c>
      <c r="G5870" s="200">
        <v>8303</v>
      </c>
      <c r="H5870" s="34">
        <v>7869</v>
      </c>
      <c r="I5870" s="34">
        <v>9</v>
      </c>
      <c r="J5870" s="59">
        <f t="shared" si="1"/>
        <v>16.45809632157755</v>
      </c>
      <c r="K5870" s="198"/>
      <c r="L5870" s="63">
        <f>AVERAGE(J5870:J5871)</f>
        <v>16.921413996011751</v>
      </c>
      <c r="M5870" s="63">
        <f>_xlfn.STDEV.S(J5870,J5871)</f>
        <v>0.65523013887201165</v>
      </c>
      <c r="N5870" s="182"/>
    </row>
    <row r="5871" spans="1:14" ht="15.75" customHeight="1" x14ac:dyDescent="0.3">
      <c r="A5871" s="34">
        <v>5944</v>
      </c>
      <c r="B5871" s="34">
        <v>95</v>
      </c>
      <c r="C5871" s="34" t="s">
        <v>493</v>
      </c>
      <c r="D5871" s="34">
        <v>22</v>
      </c>
      <c r="E5871" s="179">
        <v>43685</v>
      </c>
      <c r="F5871" s="34">
        <v>5232</v>
      </c>
      <c r="G5871" s="200">
        <v>8338</v>
      </c>
      <c r="H5871" s="34">
        <v>7878</v>
      </c>
      <c r="I5871" s="34"/>
      <c r="J5871" s="59">
        <f t="shared" si="1"/>
        <v>17.384731670445955</v>
      </c>
      <c r="K5871" s="198"/>
      <c r="L5871" s="199"/>
      <c r="M5871" s="62"/>
      <c r="N5871" s="182"/>
    </row>
    <row r="5872" spans="1:14" ht="15.75" customHeight="1" x14ac:dyDescent="0.3">
      <c r="A5872" s="34">
        <v>5945</v>
      </c>
      <c r="B5872" s="34">
        <v>96</v>
      </c>
      <c r="C5872" s="34" t="s">
        <v>494</v>
      </c>
      <c r="D5872" s="34">
        <v>22</v>
      </c>
      <c r="E5872" s="179">
        <v>43685</v>
      </c>
      <c r="F5872" s="34">
        <v>5242</v>
      </c>
      <c r="G5872" s="200">
        <v>7636</v>
      </c>
      <c r="H5872" s="34">
        <v>7308</v>
      </c>
      <c r="I5872" s="34">
        <v>6</v>
      </c>
      <c r="J5872" s="59">
        <f t="shared" si="1"/>
        <v>15.876089060987416</v>
      </c>
      <c r="K5872" s="198"/>
      <c r="L5872" s="63">
        <f>AVERAGE(J5872:J5873)</f>
        <v>16.477037620325891</v>
      </c>
      <c r="M5872" s="63">
        <f>_xlfn.STDEV.S(J5872,J5873)</f>
        <v>0.84986960290504265</v>
      </c>
      <c r="N5872" s="182"/>
    </row>
    <row r="5873" spans="1:14" ht="15.75" customHeight="1" x14ac:dyDescent="0.3">
      <c r="A5873" s="34">
        <v>5946</v>
      </c>
      <c r="B5873" s="34">
        <v>96</v>
      </c>
      <c r="C5873" s="34" t="s">
        <v>494</v>
      </c>
      <c r="D5873" s="34">
        <v>22</v>
      </c>
      <c r="E5873" s="179">
        <v>43685</v>
      </c>
      <c r="F5873" s="34">
        <v>5242</v>
      </c>
      <c r="G5873" s="200">
        <v>7614</v>
      </c>
      <c r="H5873" s="34">
        <v>7268</v>
      </c>
      <c r="I5873" s="34"/>
      <c r="J5873" s="59">
        <f t="shared" si="1"/>
        <v>17.077986179664364</v>
      </c>
      <c r="K5873" s="198"/>
      <c r="L5873" s="199"/>
      <c r="M5873" s="62"/>
      <c r="N5873" s="182"/>
    </row>
    <row r="5874" spans="1:14" ht="15.75" customHeight="1" x14ac:dyDescent="0.3">
      <c r="A5874" s="34">
        <v>5947</v>
      </c>
      <c r="B5874" s="34">
        <v>97</v>
      </c>
      <c r="C5874" s="34" t="s">
        <v>495</v>
      </c>
      <c r="D5874" s="34">
        <v>22</v>
      </c>
      <c r="E5874" s="179">
        <v>43685</v>
      </c>
      <c r="F5874" s="34">
        <v>5287</v>
      </c>
      <c r="G5874" s="200">
        <v>7533</v>
      </c>
      <c r="H5874" s="34">
        <v>7213</v>
      </c>
      <c r="I5874" s="34">
        <v>7</v>
      </c>
      <c r="J5874" s="59">
        <f t="shared" si="1"/>
        <v>16.614745586708203</v>
      </c>
      <c r="K5874" s="198"/>
      <c r="L5874" s="63">
        <f>AVERAGE(J5874:J5875)</f>
        <v>16.771733380356199</v>
      </c>
      <c r="M5874" s="63">
        <f>_xlfn.STDEV.S(J5874,J5875)</f>
        <v>0.22201426690402504</v>
      </c>
      <c r="N5874" s="182"/>
    </row>
    <row r="5875" spans="1:14" ht="15.75" customHeight="1" x14ac:dyDescent="0.3">
      <c r="A5875" s="34">
        <v>5948</v>
      </c>
      <c r="B5875" s="34">
        <v>97</v>
      </c>
      <c r="C5875" s="34" t="s">
        <v>495</v>
      </c>
      <c r="D5875" s="34">
        <v>22</v>
      </c>
      <c r="E5875" s="179">
        <v>43685</v>
      </c>
      <c r="F5875" s="34">
        <v>5287</v>
      </c>
      <c r="G5875" s="200">
        <v>7518</v>
      </c>
      <c r="H5875" s="34">
        <v>7195</v>
      </c>
      <c r="I5875" s="34"/>
      <c r="J5875" s="59">
        <f t="shared" si="1"/>
        <v>16.928721174004195</v>
      </c>
      <c r="K5875" s="198"/>
      <c r="L5875" s="199"/>
      <c r="M5875" s="62"/>
      <c r="N5875" s="182"/>
    </row>
    <row r="5876" spans="1:14" ht="15.75" customHeight="1" x14ac:dyDescent="0.3">
      <c r="A5876" s="34">
        <v>5949</v>
      </c>
      <c r="B5876" s="34">
        <v>98</v>
      </c>
      <c r="C5876" s="34" t="s">
        <v>496</v>
      </c>
      <c r="D5876" s="34">
        <v>22</v>
      </c>
      <c r="E5876" s="179">
        <v>43685</v>
      </c>
      <c r="F5876" s="34">
        <v>5252</v>
      </c>
      <c r="G5876" s="200">
        <v>7894</v>
      </c>
      <c r="H5876" s="34">
        <v>7533</v>
      </c>
      <c r="I5876" s="34">
        <v>5</v>
      </c>
      <c r="J5876" s="59">
        <f t="shared" si="1"/>
        <v>15.82639193336256</v>
      </c>
      <c r="K5876" s="198"/>
      <c r="L5876" s="63">
        <f>AVERAGE(J5876:J5877)</f>
        <v>16.178720591948945</v>
      </c>
      <c r="M5876" s="63">
        <f>_xlfn.STDEV.S(J5876,J5877)</f>
        <v>0.49826796738558732</v>
      </c>
      <c r="N5876" s="182"/>
    </row>
    <row r="5877" spans="1:14" ht="15.75" customHeight="1" x14ac:dyDescent="0.3">
      <c r="A5877" s="34">
        <v>5950</v>
      </c>
      <c r="B5877" s="34">
        <v>98</v>
      </c>
      <c r="C5877" s="34" t="s">
        <v>496</v>
      </c>
      <c r="D5877" s="34">
        <v>22</v>
      </c>
      <c r="E5877" s="179">
        <v>43685</v>
      </c>
      <c r="F5877" s="34">
        <v>5252</v>
      </c>
      <c r="G5877" s="200">
        <v>7973</v>
      </c>
      <c r="H5877" s="34">
        <v>7587</v>
      </c>
      <c r="I5877" s="34"/>
      <c r="J5877" s="59">
        <f t="shared" si="1"/>
        <v>16.531049250535332</v>
      </c>
      <c r="K5877" s="198"/>
      <c r="L5877" s="199"/>
      <c r="M5877" s="62"/>
      <c r="N5877" s="182"/>
    </row>
    <row r="5878" spans="1:14" ht="15.75" customHeight="1" x14ac:dyDescent="0.3">
      <c r="A5878" s="34">
        <v>5951</v>
      </c>
      <c r="B5878" s="34">
        <v>99</v>
      </c>
      <c r="C5878" s="34" t="s">
        <v>498</v>
      </c>
      <c r="D5878" s="34">
        <v>22</v>
      </c>
      <c r="E5878" s="179">
        <v>43685</v>
      </c>
      <c r="F5878" s="34">
        <v>5182</v>
      </c>
      <c r="G5878" s="200">
        <v>7357</v>
      </c>
      <c r="H5878" s="34">
        <v>7055</v>
      </c>
      <c r="I5878" s="34">
        <v>7</v>
      </c>
      <c r="J5878" s="59">
        <f t="shared" si="1"/>
        <v>16.123865456486918</v>
      </c>
      <c r="K5878" s="198"/>
      <c r="L5878" s="63">
        <f>AVERAGE(J5878:J5879)</f>
        <v>16.449203494155</v>
      </c>
      <c r="M5878" s="63">
        <f>_xlfn.STDEV.S(J5878,J5879)</f>
        <v>0.46009746522605088</v>
      </c>
      <c r="N5878" s="182"/>
    </row>
    <row r="5879" spans="1:14" ht="15.75" customHeight="1" x14ac:dyDescent="0.3">
      <c r="A5879" s="34">
        <v>5952</v>
      </c>
      <c r="B5879" s="34">
        <v>99</v>
      </c>
      <c r="C5879" s="34" t="s">
        <v>498</v>
      </c>
      <c r="D5879" s="34">
        <v>22</v>
      </c>
      <c r="E5879" s="179">
        <v>43685</v>
      </c>
      <c r="F5879" s="34">
        <v>5182</v>
      </c>
      <c r="G5879" s="200">
        <v>7347</v>
      </c>
      <c r="H5879" s="34">
        <v>7036</v>
      </c>
      <c r="I5879" s="34"/>
      <c r="J5879" s="59">
        <f t="shared" si="1"/>
        <v>16.774541531823083</v>
      </c>
      <c r="K5879" s="198"/>
      <c r="L5879" s="199"/>
      <c r="M5879" s="62"/>
      <c r="N5879" s="182"/>
    </row>
    <row r="5880" spans="1:14" ht="15.75" customHeight="1" x14ac:dyDescent="0.3">
      <c r="A5880" s="34">
        <v>5953</v>
      </c>
      <c r="B5880" s="34">
        <v>100</v>
      </c>
      <c r="C5880" s="34" t="s">
        <v>499</v>
      </c>
      <c r="D5880" s="34">
        <v>22</v>
      </c>
      <c r="E5880" s="179">
        <v>43685</v>
      </c>
      <c r="F5880" s="34">
        <v>5209</v>
      </c>
      <c r="G5880" s="200">
        <v>7645</v>
      </c>
      <c r="H5880" s="34">
        <v>7301</v>
      </c>
      <c r="I5880" s="34">
        <v>6</v>
      </c>
      <c r="J5880" s="59">
        <f t="shared" si="1"/>
        <v>16.44359464627151</v>
      </c>
      <c r="K5880" s="198"/>
      <c r="L5880" s="63">
        <f>AVERAGE(J5880:J5881)</f>
        <v>16.945420586131121</v>
      </c>
      <c r="M5880" s="63">
        <f>_xlfn.STDEV.S(J5880,J5881)</f>
        <v>0.7096890501000892</v>
      </c>
      <c r="N5880" s="182"/>
    </row>
    <row r="5881" spans="1:14" ht="15.75" customHeight="1" x14ac:dyDescent="0.3">
      <c r="A5881" s="34">
        <v>5954</v>
      </c>
      <c r="B5881" s="34">
        <v>100</v>
      </c>
      <c r="C5881" s="34" t="s">
        <v>499</v>
      </c>
      <c r="D5881" s="34">
        <v>22</v>
      </c>
      <c r="E5881" s="179">
        <v>43685</v>
      </c>
      <c r="F5881" s="34">
        <v>5209</v>
      </c>
      <c r="G5881" s="200">
        <v>7491</v>
      </c>
      <c r="H5881" s="34">
        <v>7152</v>
      </c>
      <c r="I5881" s="34"/>
      <c r="J5881" s="59">
        <f t="shared" si="1"/>
        <v>17.447246525990735</v>
      </c>
      <c r="K5881" s="198"/>
      <c r="L5881" s="199"/>
      <c r="M5881" s="62"/>
      <c r="N5881" s="182"/>
    </row>
    <row r="5882" spans="1:14" ht="15.75" customHeight="1" x14ac:dyDescent="0.3">
      <c r="A5882" s="34">
        <v>5955</v>
      </c>
      <c r="B5882" s="34">
        <v>101</v>
      </c>
      <c r="C5882" s="34" t="s">
        <v>501</v>
      </c>
      <c r="D5882" s="34">
        <v>22</v>
      </c>
      <c r="E5882" s="179">
        <v>43685</v>
      </c>
      <c r="F5882" s="34">
        <v>5208</v>
      </c>
      <c r="G5882" s="200">
        <v>6807</v>
      </c>
      <c r="H5882" s="34">
        <v>6587</v>
      </c>
      <c r="I5882" s="34">
        <v>6</v>
      </c>
      <c r="J5882" s="59">
        <f t="shared" si="1"/>
        <v>15.953589557650471</v>
      </c>
      <c r="K5882" s="198"/>
      <c r="L5882" s="63">
        <f>AVERAGE(J5882:J5883)</f>
        <v>16.666253468283927</v>
      </c>
      <c r="M5882" s="63">
        <f>_xlfn.STDEV.S(J5882,J5883)</f>
        <v>1.0078589678316781</v>
      </c>
      <c r="N5882" s="182"/>
    </row>
    <row r="5883" spans="1:14" ht="15.75" customHeight="1" x14ac:dyDescent="0.3">
      <c r="A5883" s="34">
        <v>5956</v>
      </c>
      <c r="B5883" s="34">
        <v>101</v>
      </c>
      <c r="C5883" s="34" t="s">
        <v>501</v>
      </c>
      <c r="D5883" s="34">
        <v>22</v>
      </c>
      <c r="E5883" s="179">
        <v>43685</v>
      </c>
      <c r="F5883" s="34">
        <v>5208</v>
      </c>
      <c r="G5883" s="200">
        <v>6856</v>
      </c>
      <c r="H5883" s="34">
        <v>6612</v>
      </c>
      <c r="I5883" s="34"/>
      <c r="J5883" s="59">
        <f t="shared" si="1"/>
        <v>17.378917378917379</v>
      </c>
      <c r="K5883" s="198"/>
      <c r="L5883" s="199"/>
      <c r="M5883" s="62"/>
      <c r="N5883" s="182"/>
    </row>
    <row r="5884" spans="1:14" ht="15.75" customHeight="1" x14ac:dyDescent="0.3">
      <c r="A5884" s="34">
        <v>5957</v>
      </c>
      <c r="B5884" s="34">
        <v>102</v>
      </c>
      <c r="C5884" s="34" t="s">
        <v>502</v>
      </c>
      <c r="D5884" s="34">
        <v>22</v>
      </c>
      <c r="E5884" s="179">
        <v>43685</v>
      </c>
      <c r="F5884" s="34">
        <v>5224</v>
      </c>
      <c r="G5884" s="200">
        <v>8124</v>
      </c>
      <c r="H5884" s="34">
        <v>7725</v>
      </c>
      <c r="I5884" s="34">
        <v>6</v>
      </c>
      <c r="J5884" s="59">
        <f t="shared" si="1"/>
        <v>15.953618552578968</v>
      </c>
      <c r="K5884" s="198"/>
      <c r="L5884" s="63">
        <f>AVERAGE(J5884:J5885)</f>
        <v>16.597498931461899</v>
      </c>
      <c r="M5884" s="63">
        <f>_xlfn.STDEV.S(J5884,J5885)</f>
        <v>0.91058436436216739</v>
      </c>
      <c r="N5884" s="182"/>
    </row>
    <row r="5885" spans="1:14" ht="15.75" customHeight="1" x14ac:dyDescent="0.3">
      <c r="A5885" s="34">
        <v>5958</v>
      </c>
      <c r="B5885" s="34">
        <v>102</v>
      </c>
      <c r="C5885" s="34" t="s">
        <v>502</v>
      </c>
      <c r="D5885" s="34">
        <v>22</v>
      </c>
      <c r="E5885" s="179">
        <v>43685</v>
      </c>
      <c r="F5885" s="34">
        <v>5224</v>
      </c>
      <c r="G5885" s="200">
        <v>8012</v>
      </c>
      <c r="H5885" s="34">
        <v>7602</v>
      </c>
      <c r="I5885" s="34"/>
      <c r="J5885" s="59">
        <f t="shared" si="1"/>
        <v>17.241379310344829</v>
      </c>
      <c r="K5885" s="198"/>
      <c r="L5885" s="199"/>
      <c r="M5885" s="62"/>
      <c r="N5885" s="182"/>
    </row>
    <row r="5886" spans="1:14" ht="15.75" customHeight="1" x14ac:dyDescent="0.3">
      <c r="A5886" s="34">
        <v>5959</v>
      </c>
      <c r="B5886" s="34">
        <v>103</v>
      </c>
      <c r="C5886" s="34" t="s">
        <v>503</v>
      </c>
      <c r="D5886" s="34">
        <v>22</v>
      </c>
      <c r="E5886" s="179">
        <v>43685</v>
      </c>
      <c r="F5886" s="34">
        <v>5213</v>
      </c>
      <c r="G5886" s="200">
        <v>6700</v>
      </c>
      <c r="H5886" s="34">
        <v>6497</v>
      </c>
      <c r="I5886" s="34">
        <v>7</v>
      </c>
      <c r="J5886" s="59">
        <f t="shared" si="1"/>
        <v>15.809968847352025</v>
      </c>
      <c r="K5886" s="198"/>
      <c r="L5886" s="63">
        <f>AVERAGE(J5886:J5887)</f>
        <v>15.979765648815233</v>
      </c>
      <c r="M5886" s="63">
        <f>_xlfn.STDEV.S(J5886,J5887)</f>
        <v>0.24012893947684127</v>
      </c>
      <c r="N5886" s="182"/>
    </row>
    <row r="5887" spans="1:14" ht="15.75" customHeight="1" x14ac:dyDescent="0.3">
      <c r="A5887" s="34">
        <v>5960</v>
      </c>
      <c r="B5887" s="34">
        <v>103</v>
      </c>
      <c r="C5887" s="34" t="s">
        <v>503</v>
      </c>
      <c r="D5887" s="34">
        <v>22</v>
      </c>
      <c r="E5887" s="179">
        <v>43685</v>
      </c>
      <c r="F5887" s="34">
        <v>5213</v>
      </c>
      <c r="G5887" s="200">
        <v>6673</v>
      </c>
      <c r="H5887" s="34">
        <v>6470</v>
      </c>
      <c r="I5887" s="34"/>
      <c r="J5887" s="59">
        <f t="shared" si="1"/>
        <v>16.149562450278442</v>
      </c>
      <c r="K5887" s="198"/>
      <c r="L5887" s="199"/>
      <c r="M5887" s="62"/>
      <c r="N5887" s="182"/>
    </row>
    <row r="5888" spans="1:14" ht="15.75" customHeight="1" x14ac:dyDescent="0.3">
      <c r="A5888" s="34">
        <v>5961</v>
      </c>
      <c r="B5888" s="34">
        <v>104</v>
      </c>
      <c r="C5888" s="34" t="s">
        <v>504</v>
      </c>
      <c r="D5888" s="34">
        <v>22</v>
      </c>
      <c r="E5888" s="179">
        <v>43685</v>
      </c>
      <c r="F5888" s="34">
        <v>5257</v>
      </c>
      <c r="G5888" s="200">
        <v>7427</v>
      </c>
      <c r="H5888" s="34">
        <v>7131</v>
      </c>
      <c r="I5888" s="34">
        <v>10</v>
      </c>
      <c r="J5888" s="59">
        <f t="shared" si="1"/>
        <v>15.795090715048026</v>
      </c>
      <c r="K5888" s="198"/>
      <c r="L5888" s="63">
        <f>AVERAGE(J5888:J5889)</f>
        <v>16.005653465632122</v>
      </c>
      <c r="M5888" s="63">
        <f>_xlfn.STDEV.S(J5888,J5889)</f>
        <v>0.29778069760661147</v>
      </c>
      <c r="N5888" s="182"/>
    </row>
    <row r="5889" spans="1:14" ht="15.75" customHeight="1" x14ac:dyDescent="0.3">
      <c r="A5889" s="34">
        <v>5962</v>
      </c>
      <c r="B5889" s="34">
        <v>104</v>
      </c>
      <c r="C5889" s="34" t="s">
        <v>504</v>
      </c>
      <c r="D5889" s="34">
        <v>22</v>
      </c>
      <c r="E5889" s="179">
        <v>43685</v>
      </c>
      <c r="F5889" s="34">
        <v>5257</v>
      </c>
      <c r="G5889" s="200">
        <v>7149</v>
      </c>
      <c r="H5889" s="34">
        <v>6885</v>
      </c>
      <c r="I5889" s="34"/>
      <c r="J5889" s="59">
        <f t="shared" si="1"/>
        <v>16.216216216216218</v>
      </c>
      <c r="K5889" s="198"/>
      <c r="L5889" s="199"/>
      <c r="M5889" s="62"/>
      <c r="N5889" s="182"/>
    </row>
    <row r="5890" spans="1:14" ht="15.75" customHeight="1" x14ac:dyDescent="0.3">
      <c r="A5890" s="34">
        <v>5963</v>
      </c>
      <c r="B5890" s="34">
        <v>105</v>
      </c>
      <c r="C5890" s="34" t="s">
        <v>505</v>
      </c>
      <c r="D5890" s="34">
        <v>22</v>
      </c>
      <c r="E5890" s="179">
        <v>43685</v>
      </c>
      <c r="F5890" s="34">
        <v>5251</v>
      </c>
      <c r="G5890" s="200">
        <v>8283</v>
      </c>
      <c r="H5890" s="34">
        <v>7853</v>
      </c>
      <c r="I5890" s="34">
        <v>8</v>
      </c>
      <c r="J5890" s="59">
        <f t="shared" si="1"/>
        <v>16.52574942352037</v>
      </c>
      <c r="K5890" s="198"/>
      <c r="L5890" s="63">
        <f>AVERAGE(J5890:J5891)</f>
        <v>16.76386090505407</v>
      </c>
      <c r="M5890" s="63">
        <f>_xlfn.STDEV.S(J5890,J5891)</f>
        <v>0.33674048654170929</v>
      </c>
      <c r="N5890" s="182"/>
    </row>
    <row r="5891" spans="1:14" ht="15.75" customHeight="1" x14ac:dyDescent="0.3">
      <c r="A5891" s="34">
        <v>5964</v>
      </c>
      <c r="B5891" s="34">
        <v>105</v>
      </c>
      <c r="C5891" s="34" t="s">
        <v>505</v>
      </c>
      <c r="D5891" s="34">
        <v>22</v>
      </c>
      <c r="E5891" s="179">
        <v>43685</v>
      </c>
      <c r="F5891" s="34">
        <v>5251</v>
      </c>
      <c r="G5891" s="200">
        <v>8217</v>
      </c>
      <c r="H5891" s="34">
        <v>7786</v>
      </c>
      <c r="I5891" s="34"/>
      <c r="J5891" s="59">
        <f t="shared" si="1"/>
        <v>17.00197238658777</v>
      </c>
      <c r="K5891" s="198"/>
      <c r="L5891" s="199"/>
      <c r="M5891" s="62"/>
      <c r="N5891" s="182"/>
    </row>
    <row r="5892" spans="1:14" ht="15.75" customHeight="1" x14ac:dyDescent="0.3">
      <c r="A5892" s="34">
        <v>5965</v>
      </c>
      <c r="B5892" s="34">
        <v>106</v>
      </c>
      <c r="C5892" s="34" t="s">
        <v>507</v>
      </c>
      <c r="D5892" s="34">
        <v>22</v>
      </c>
      <c r="E5892" s="179">
        <v>43685</v>
      </c>
      <c r="F5892" s="34">
        <v>5219</v>
      </c>
      <c r="G5892" s="200">
        <v>6967</v>
      </c>
      <c r="H5892" s="34">
        <v>6724</v>
      </c>
      <c r="I5892" s="34">
        <v>9</v>
      </c>
      <c r="J5892" s="59">
        <f t="shared" si="1"/>
        <v>16.146179401993354</v>
      </c>
      <c r="K5892" s="198"/>
      <c r="L5892" s="63">
        <f>AVERAGE(J5892:J5893)</f>
        <v>16.592359477872947</v>
      </c>
      <c r="M5892" s="63">
        <f>_xlfn.STDEV.S(J5892,J5893)</f>
        <v>0.63099391456957377</v>
      </c>
      <c r="N5892" s="182"/>
    </row>
    <row r="5893" spans="1:14" ht="15.75" customHeight="1" x14ac:dyDescent="0.3">
      <c r="A5893" s="34">
        <v>5966</v>
      </c>
      <c r="B5893" s="34">
        <v>106</v>
      </c>
      <c r="C5893" s="34" t="s">
        <v>507</v>
      </c>
      <c r="D5893" s="34">
        <v>22</v>
      </c>
      <c r="E5893" s="179">
        <v>43685</v>
      </c>
      <c r="F5893" s="34">
        <v>5219</v>
      </c>
      <c r="G5893" s="200">
        <v>6950</v>
      </c>
      <c r="H5893" s="34">
        <v>6698</v>
      </c>
      <c r="I5893" s="34"/>
      <c r="J5893" s="59">
        <f t="shared" si="1"/>
        <v>17.038539553752535</v>
      </c>
      <c r="K5893" s="198"/>
      <c r="L5893" s="199"/>
      <c r="M5893" s="62"/>
      <c r="N5893" s="182"/>
    </row>
    <row r="5894" spans="1:14" ht="15.75" customHeight="1" x14ac:dyDescent="0.3">
      <c r="A5894" s="34">
        <v>5967</v>
      </c>
      <c r="B5894" s="34">
        <v>107</v>
      </c>
      <c r="C5894" s="34" t="s">
        <v>508</v>
      </c>
      <c r="D5894" s="34">
        <v>22</v>
      </c>
      <c r="E5894" s="179">
        <v>43685</v>
      </c>
      <c r="F5894" s="34">
        <v>5226</v>
      </c>
      <c r="G5894" s="200">
        <v>8331</v>
      </c>
      <c r="H5894" s="34">
        <v>7894</v>
      </c>
      <c r="I5894" s="34">
        <v>6</v>
      </c>
      <c r="J5894" s="59">
        <f t="shared" si="1"/>
        <v>16.379310344827587</v>
      </c>
      <c r="K5894" s="198"/>
      <c r="L5894" s="63">
        <f>AVERAGE(J5894:J5895)</f>
        <v>16.913995348366875</v>
      </c>
      <c r="M5894" s="63">
        <f>_xlfn.STDEV.S(J5894,J5895)</f>
        <v>0.75615878360276434</v>
      </c>
      <c r="N5894" s="182"/>
    </row>
    <row r="5895" spans="1:14" ht="15.75" customHeight="1" x14ac:dyDescent="0.3">
      <c r="A5895" s="34">
        <v>5968</v>
      </c>
      <c r="B5895" s="34">
        <v>107</v>
      </c>
      <c r="C5895" s="34" t="s">
        <v>508</v>
      </c>
      <c r="D5895" s="34">
        <v>22</v>
      </c>
      <c r="E5895" s="179">
        <v>43685</v>
      </c>
      <c r="F5895" s="34">
        <v>5226</v>
      </c>
      <c r="G5895" s="200">
        <v>8430</v>
      </c>
      <c r="H5895" s="34">
        <v>7954</v>
      </c>
      <c r="I5895" s="34"/>
      <c r="J5895" s="59">
        <f t="shared" si="1"/>
        <v>17.448680351906159</v>
      </c>
      <c r="K5895" s="198"/>
      <c r="L5895" s="199"/>
      <c r="M5895" s="62"/>
      <c r="N5895" s="182"/>
    </row>
    <row r="5896" spans="1:14" ht="15.75" customHeight="1" x14ac:dyDescent="0.3">
      <c r="A5896" s="34">
        <v>5969</v>
      </c>
      <c r="B5896" s="34">
        <v>108</v>
      </c>
      <c r="C5896" s="34" t="s">
        <v>509</v>
      </c>
      <c r="D5896" s="34">
        <v>22</v>
      </c>
      <c r="E5896" s="179">
        <v>43685</v>
      </c>
      <c r="F5896" s="34">
        <v>5274</v>
      </c>
      <c r="G5896" s="200">
        <v>6462</v>
      </c>
      <c r="H5896" s="34">
        <v>6307</v>
      </c>
      <c r="I5896" s="34">
        <v>7</v>
      </c>
      <c r="J5896" s="59">
        <f t="shared" si="1"/>
        <v>15.004840271055178</v>
      </c>
      <c r="K5896" s="198"/>
      <c r="L5896" s="63">
        <f>AVERAGE(J5896:J5897)</f>
        <v>15.835753468860922</v>
      </c>
      <c r="M5896" s="63">
        <f>_xlfn.STDEV.S(J5896,J5897)</f>
        <v>1.1750887134916803</v>
      </c>
      <c r="N5896" s="182"/>
    </row>
    <row r="5897" spans="1:14" ht="15.75" customHeight="1" x14ac:dyDescent="0.3">
      <c r="A5897" s="34">
        <v>5970</v>
      </c>
      <c r="B5897" s="34">
        <v>108</v>
      </c>
      <c r="C5897" s="34" t="s">
        <v>509</v>
      </c>
      <c r="D5897" s="34">
        <v>22</v>
      </c>
      <c r="E5897" s="179">
        <v>43685</v>
      </c>
      <c r="F5897" s="34">
        <v>5274</v>
      </c>
      <c r="G5897" s="200">
        <v>6506</v>
      </c>
      <c r="H5897" s="34">
        <v>6330</v>
      </c>
      <c r="I5897" s="34"/>
      <c r="J5897" s="59">
        <f t="shared" si="1"/>
        <v>16.666666666666664</v>
      </c>
      <c r="K5897" s="198"/>
      <c r="L5897" s="199"/>
      <c r="M5897" s="62"/>
      <c r="N5897" s="182"/>
    </row>
    <row r="5898" spans="1:14" ht="15.75" customHeight="1" x14ac:dyDescent="0.3">
      <c r="A5898" s="34">
        <v>5971</v>
      </c>
      <c r="B5898" s="34">
        <v>109</v>
      </c>
      <c r="C5898" s="34" t="s">
        <v>510</v>
      </c>
      <c r="D5898" s="34">
        <v>22</v>
      </c>
      <c r="E5898" s="179">
        <v>43685</v>
      </c>
      <c r="F5898" s="34">
        <v>5191</v>
      </c>
      <c r="G5898" s="200">
        <v>8155</v>
      </c>
      <c r="H5898" s="34">
        <v>7735</v>
      </c>
      <c r="I5898" s="34">
        <v>6</v>
      </c>
      <c r="J5898" s="59">
        <f t="shared" si="1"/>
        <v>16.509433962264151</v>
      </c>
      <c r="K5898" s="198"/>
      <c r="L5898" s="63">
        <f>AVERAGE(J5898:J5899)</f>
        <v>16.579099365664838</v>
      </c>
      <c r="M5898" s="63">
        <f>_xlfn.STDEV.S(J5898,J5899)</f>
        <v>9.8521758317442643E-2</v>
      </c>
      <c r="N5898" s="182"/>
    </row>
    <row r="5899" spans="1:14" ht="15.75" customHeight="1" x14ac:dyDescent="0.3">
      <c r="A5899" s="34">
        <v>5972</v>
      </c>
      <c r="B5899" s="34">
        <v>109</v>
      </c>
      <c r="C5899" s="34" t="s">
        <v>510</v>
      </c>
      <c r="D5899" s="34">
        <v>22</v>
      </c>
      <c r="E5899" s="179">
        <v>43685</v>
      </c>
      <c r="F5899" s="34">
        <v>5191</v>
      </c>
      <c r="G5899" s="200">
        <v>8449</v>
      </c>
      <c r="H5899" s="34">
        <v>7984</v>
      </c>
      <c r="I5899" s="34"/>
      <c r="J5899" s="59">
        <f t="shared" si="1"/>
        <v>16.648764769065522</v>
      </c>
      <c r="K5899" s="198"/>
      <c r="L5899" s="199"/>
      <c r="M5899" s="62"/>
      <c r="N5899" s="182"/>
    </row>
    <row r="5900" spans="1:14" ht="15.75" customHeight="1" x14ac:dyDescent="0.3">
      <c r="A5900" s="34">
        <v>5973</v>
      </c>
      <c r="B5900" s="34">
        <v>110</v>
      </c>
      <c r="C5900" s="34" t="s">
        <v>511</v>
      </c>
      <c r="D5900" s="34">
        <v>22</v>
      </c>
      <c r="E5900" s="179">
        <v>43685</v>
      </c>
      <c r="F5900" s="34">
        <v>5243</v>
      </c>
      <c r="G5900" s="200">
        <v>7353</v>
      </c>
      <c r="H5900" s="34">
        <v>7077</v>
      </c>
      <c r="I5900" s="34">
        <v>7</v>
      </c>
      <c r="J5900" s="59">
        <f t="shared" si="1"/>
        <v>15.04907306434024</v>
      </c>
      <c r="K5900" s="198"/>
      <c r="L5900" s="63">
        <f>AVERAGE(J5900:J5901)</f>
        <v>15.423232620434915</v>
      </c>
      <c r="M5900" s="63">
        <f>_xlfn.STDEV.S(J5900,J5901)</f>
        <v>0.52914151872058601</v>
      </c>
      <c r="N5900" s="182"/>
    </row>
    <row r="5901" spans="1:14" ht="15.75" customHeight="1" x14ac:dyDescent="0.3">
      <c r="A5901" s="34">
        <v>5974</v>
      </c>
      <c r="B5901" s="34">
        <v>110</v>
      </c>
      <c r="C5901" s="34" t="s">
        <v>511</v>
      </c>
      <c r="D5901" s="34">
        <v>22</v>
      </c>
      <c r="E5901" s="179">
        <v>43685</v>
      </c>
      <c r="F5901" s="34">
        <v>5243</v>
      </c>
      <c r="G5901" s="200">
        <v>7552</v>
      </c>
      <c r="H5901" s="34">
        <v>7237</v>
      </c>
      <c r="I5901" s="34"/>
      <c r="J5901" s="59">
        <f t="shared" si="1"/>
        <v>15.797392176529589</v>
      </c>
      <c r="K5901" s="198"/>
      <c r="L5901" s="199"/>
      <c r="M5901" s="62"/>
      <c r="N5901" s="182"/>
    </row>
    <row r="5902" spans="1:14" ht="15.75" customHeight="1" x14ac:dyDescent="0.3">
      <c r="A5902" s="34">
        <v>5975</v>
      </c>
      <c r="B5902" s="34">
        <v>111</v>
      </c>
      <c r="C5902" s="34" t="s">
        <v>512</v>
      </c>
      <c r="D5902" s="34">
        <v>22</v>
      </c>
      <c r="E5902" s="179">
        <v>43685</v>
      </c>
      <c r="F5902" s="34">
        <v>5213</v>
      </c>
      <c r="G5902" s="200">
        <v>6969</v>
      </c>
      <c r="H5902" s="34">
        <v>6725</v>
      </c>
      <c r="I5902" s="34">
        <v>7</v>
      </c>
      <c r="J5902" s="59">
        <f t="shared" si="1"/>
        <v>16.137566137566136</v>
      </c>
      <c r="K5902" s="198"/>
      <c r="L5902" s="63">
        <f>AVERAGE(J5902:J5903)</f>
        <v>16.811415681749668</v>
      </c>
      <c r="M5902" s="63">
        <f>_xlfn.STDEV.S(J5902,J5903)</f>
        <v>0.95296716438328</v>
      </c>
      <c r="N5902" s="182"/>
    </row>
    <row r="5903" spans="1:14" ht="15.75" customHeight="1" x14ac:dyDescent="0.3">
      <c r="A5903" s="34">
        <v>5976</v>
      </c>
      <c r="B5903" s="34">
        <v>111</v>
      </c>
      <c r="C5903" s="34" t="s">
        <v>512</v>
      </c>
      <c r="D5903" s="34">
        <v>22</v>
      </c>
      <c r="E5903" s="179">
        <v>43685</v>
      </c>
      <c r="F5903" s="34">
        <v>5213</v>
      </c>
      <c r="G5903" s="200">
        <v>7007</v>
      </c>
      <c r="H5903" s="34">
        <v>6740</v>
      </c>
      <c r="I5903" s="34"/>
      <c r="J5903" s="59">
        <f t="shared" si="1"/>
        <v>17.485265225933201</v>
      </c>
      <c r="K5903" s="198"/>
      <c r="L5903" s="199"/>
      <c r="M5903" s="62"/>
      <c r="N5903" s="182"/>
    </row>
    <row r="5904" spans="1:14" ht="15.75" customHeight="1" x14ac:dyDescent="0.3">
      <c r="A5904" s="34">
        <v>5977</v>
      </c>
      <c r="B5904" s="34">
        <v>112</v>
      </c>
      <c r="C5904" s="34" t="s">
        <v>513</v>
      </c>
      <c r="D5904" s="34">
        <v>22</v>
      </c>
      <c r="E5904" s="179">
        <v>43685</v>
      </c>
      <c r="F5904" s="34">
        <v>5197</v>
      </c>
      <c r="G5904" s="200">
        <v>7604</v>
      </c>
      <c r="H5904" s="34">
        <v>7279</v>
      </c>
      <c r="I5904" s="34">
        <v>6</v>
      </c>
      <c r="J5904" s="59">
        <f t="shared" si="1"/>
        <v>15.609990393852065</v>
      </c>
      <c r="K5904" s="198"/>
      <c r="L5904" s="63">
        <f>AVERAGE(J5904:J5905)</f>
        <v>15.952964249150405</v>
      </c>
      <c r="M5904" s="63">
        <f>_xlfn.STDEV.S(J5904,J5905)</f>
        <v>0.48503827770229907</v>
      </c>
      <c r="N5904" s="182"/>
    </row>
    <row r="5905" spans="1:14" ht="15.75" customHeight="1" x14ac:dyDescent="0.3">
      <c r="A5905" s="34">
        <v>5978</v>
      </c>
      <c r="B5905" s="34">
        <v>112</v>
      </c>
      <c r="C5905" s="34" t="s">
        <v>513</v>
      </c>
      <c r="D5905" s="34">
        <v>22</v>
      </c>
      <c r="E5905" s="179">
        <v>43685</v>
      </c>
      <c r="F5905" s="34">
        <v>5197</v>
      </c>
      <c r="G5905" s="200">
        <v>7602</v>
      </c>
      <c r="H5905" s="34">
        <v>7265</v>
      </c>
      <c r="I5905" s="34"/>
      <c r="J5905" s="59">
        <f t="shared" si="1"/>
        <v>16.295938104448744</v>
      </c>
      <c r="K5905" s="198"/>
      <c r="L5905" s="199"/>
      <c r="M5905" s="62"/>
      <c r="N5905" s="182"/>
    </row>
    <row r="5906" spans="1:14" ht="15.75" customHeight="1" x14ac:dyDescent="0.3">
      <c r="A5906" s="34">
        <v>5979</v>
      </c>
      <c r="B5906" s="34">
        <v>113</v>
      </c>
      <c r="C5906" s="34" t="s">
        <v>514</v>
      </c>
      <c r="D5906" s="34">
        <v>22</v>
      </c>
      <c r="E5906" s="179">
        <v>43685</v>
      </c>
      <c r="F5906" s="34">
        <v>5283</v>
      </c>
      <c r="G5906" s="200">
        <v>7065</v>
      </c>
      <c r="H5906" s="34">
        <v>6826</v>
      </c>
      <c r="I5906" s="34">
        <v>9</v>
      </c>
      <c r="J5906" s="59">
        <f t="shared" si="1"/>
        <v>15.489306545690216</v>
      </c>
      <c r="K5906" s="198"/>
      <c r="L5906" s="63">
        <f>AVERAGE(J5906:J5907)</f>
        <v>16.118292934271953</v>
      </c>
      <c r="M5906" s="63">
        <f>_xlfn.STDEV.S(J5906,J5907)</f>
        <v>0.88952108128036589</v>
      </c>
      <c r="N5906" s="182"/>
    </row>
    <row r="5907" spans="1:14" ht="15.75" customHeight="1" x14ac:dyDescent="0.3">
      <c r="A5907" s="34">
        <v>5980</v>
      </c>
      <c r="B5907" s="34">
        <v>113</v>
      </c>
      <c r="C5907" s="34" t="s">
        <v>514</v>
      </c>
      <c r="D5907" s="34">
        <v>22</v>
      </c>
      <c r="E5907" s="179">
        <v>43685</v>
      </c>
      <c r="F5907" s="34">
        <v>5283</v>
      </c>
      <c r="G5907" s="200">
        <v>7214</v>
      </c>
      <c r="H5907" s="34">
        <v>6937</v>
      </c>
      <c r="I5907" s="34"/>
      <c r="J5907" s="59">
        <f t="shared" si="1"/>
        <v>16.747279322853689</v>
      </c>
      <c r="K5907" s="198"/>
      <c r="L5907" s="199"/>
      <c r="M5907" s="62"/>
      <c r="N5907" s="182"/>
    </row>
    <row r="5908" spans="1:14" ht="15.75" customHeight="1" x14ac:dyDescent="0.3">
      <c r="A5908" s="34">
        <v>5981</v>
      </c>
      <c r="B5908" s="34">
        <v>114</v>
      </c>
      <c r="C5908" s="34" t="s">
        <v>515</v>
      </c>
      <c r="D5908" s="34">
        <v>22</v>
      </c>
      <c r="E5908" s="179">
        <v>43685</v>
      </c>
      <c r="F5908" s="34">
        <v>5247</v>
      </c>
      <c r="G5908" s="200">
        <v>8295</v>
      </c>
      <c r="H5908" s="34">
        <v>7880</v>
      </c>
      <c r="I5908" s="34">
        <v>5</v>
      </c>
      <c r="J5908" s="59">
        <f t="shared" si="1"/>
        <v>15.761488796050132</v>
      </c>
      <c r="K5908" s="198"/>
      <c r="L5908" s="63">
        <f>AVERAGE(J5908:J5909)</f>
        <v>16.42384127064139</v>
      </c>
      <c r="M5908" s="63">
        <f>_xlfn.STDEV.S(J5908,J5909)</f>
        <v>0.93670785263833811</v>
      </c>
      <c r="N5908" s="182"/>
    </row>
    <row r="5909" spans="1:14" ht="15.75" customHeight="1" x14ac:dyDescent="0.3">
      <c r="A5909" s="34">
        <v>5982</v>
      </c>
      <c r="B5909" s="34">
        <v>114</v>
      </c>
      <c r="C5909" s="34" t="s">
        <v>515</v>
      </c>
      <c r="D5909" s="34">
        <v>22</v>
      </c>
      <c r="E5909" s="179">
        <v>43685</v>
      </c>
      <c r="F5909" s="34">
        <v>5247</v>
      </c>
      <c r="G5909" s="200">
        <v>8317</v>
      </c>
      <c r="H5909" s="34">
        <v>7869</v>
      </c>
      <c r="I5909" s="34"/>
      <c r="J5909" s="59">
        <f t="shared" si="1"/>
        <v>17.086193745232649</v>
      </c>
      <c r="K5909" s="198"/>
      <c r="L5909" s="199"/>
      <c r="M5909" s="62"/>
      <c r="N5909" s="182"/>
    </row>
    <row r="5910" spans="1:14" ht="15.75" customHeight="1" x14ac:dyDescent="0.3">
      <c r="A5910" s="34">
        <v>5983</v>
      </c>
      <c r="B5910" s="34">
        <v>115</v>
      </c>
      <c r="C5910" s="34" t="s">
        <v>516</v>
      </c>
      <c r="D5910" s="34">
        <v>22</v>
      </c>
      <c r="E5910" s="179">
        <v>43685</v>
      </c>
      <c r="F5910" s="34">
        <v>5260</v>
      </c>
      <c r="G5910" s="200">
        <v>7859</v>
      </c>
      <c r="H5910" s="34">
        <v>7504</v>
      </c>
      <c r="I5910" s="34">
        <v>8</v>
      </c>
      <c r="J5910" s="59">
        <f t="shared" si="1"/>
        <v>15.819964349376114</v>
      </c>
      <c r="K5910" s="198"/>
      <c r="L5910" s="63">
        <f>AVERAGE(J5910:J5911)</f>
        <v>15.957192475117242</v>
      </c>
      <c r="M5910" s="63">
        <f>_xlfn.STDEV.S(J5910,J5911)</f>
        <v>0.19406987656214375</v>
      </c>
      <c r="N5910" s="182"/>
    </row>
    <row r="5911" spans="1:14" ht="15.75" customHeight="1" x14ac:dyDescent="0.3">
      <c r="A5911" s="34">
        <v>5984</v>
      </c>
      <c r="B5911" s="34">
        <v>115</v>
      </c>
      <c r="C5911" s="34" t="s">
        <v>516</v>
      </c>
      <c r="D5911" s="34">
        <v>22</v>
      </c>
      <c r="E5911" s="179">
        <v>43685</v>
      </c>
      <c r="F5911" s="34">
        <v>5260</v>
      </c>
      <c r="G5911" s="200">
        <v>7965</v>
      </c>
      <c r="H5911" s="34">
        <v>7590</v>
      </c>
      <c r="I5911" s="34"/>
      <c r="J5911" s="59">
        <f t="shared" si="1"/>
        <v>16.094420600858371</v>
      </c>
      <c r="K5911" s="198"/>
      <c r="L5911" s="199"/>
      <c r="M5911" s="62"/>
      <c r="N5911" s="182"/>
    </row>
    <row r="5912" spans="1:14" ht="15.75" customHeight="1" x14ac:dyDescent="0.3">
      <c r="A5912" s="34">
        <v>5985</v>
      </c>
      <c r="B5912" s="34">
        <v>116</v>
      </c>
      <c r="C5912" s="34" t="s">
        <v>517</v>
      </c>
      <c r="D5912" s="34">
        <v>22</v>
      </c>
      <c r="E5912" s="179">
        <v>43685</v>
      </c>
      <c r="F5912" s="34">
        <v>5263</v>
      </c>
      <c r="G5912" s="200">
        <v>8503</v>
      </c>
      <c r="H5912" s="34">
        <v>8055</v>
      </c>
      <c r="I5912" s="34">
        <v>11</v>
      </c>
      <c r="J5912" s="59">
        <f t="shared" si="1"/>
        <v>16.045845272206304</v>
      </c>
      <c r="K5912" s="198"/>
      <c r="L5912" s="63">
        <f>AVERAGE(J5912:J5913)</f>
        <v>16.154992339557751</v>
      </c>
      <c r="M5912" s="63">
        <f>_xlfn.STDEV.S(J5912,J5913)</f>
        <v>0.15435726294166879</v>
      </c>
      <c r="N5912" s="182"/>
    </row>
    <row r="5913" spans="1:14" ht="15.75" customHeight="1" x14ac:dyDescent="0.3">
      <c r="A5913" s="34">
        <v>5986</v>
      </c>
      <c r="B5913" s="34">
        <v>116</v>
      </c>
      <c r="C5913" s="34" t="s">
        <v>517</v>
      </c>
      <c r="D5913" s="34">
        <v>22</v>
      </c>
      <c r="E5913" s="179">
        <v>43685</v>
      </c>
      <c r="F5913" s="34">
        <v>5263</v>
      </c>
      <c r="G5913" s="200">
        <v>9066</v>
      </c>
      <c r="H5913" s="34">
        <v>8534</v>
      </c>
      <c r="I5913" s="34"/>
      <c r="J5913" s="59">
        <f t="shared" si="1"/>
        <v>16.264139406909202</v>
      </c>
      <c r="K5913" s="198"/>
      <c r="L5913" s="199"/>
      <c r="M5913" s="62"/>
      <c r="N5913" s="182"/>
    </row>
    <row r="5914" spans="1:14" ht="15.75" customHeight="1" x14ac:dyDescent="0.3">
      <c r="A5914" s="34">
        <v>5987</v>
      </c>
      <c r="B5914" s="34">
        <v>117</v>
      </c>
      <c r="C5914" s="34" t="s">
        <v>518</v>
      </c>
      <c r="D5914" s="34">
        <v>22</v>
      </c>
      <c r="E5914" s="179">
        <v>43685</v>
      </c>
      <c r="F5914" s="34">
        <v>5221</v>
      </c>
      <c r="G5914" s="200">
        <v>7978</v>
      </c>
      <c r="H5914" s="34">
        <v>7589</v>
      </c>
      <c r="I5914" s="34">
        <v>6</v>
      </c>
      <c r="J5914" s="59">
        <f t="shared" si="1"/>
        <v>16.427364864864867</v>
      </c>
      <c r="K5914" s="198"/>
      <c r="L5914" s="63">
        <f>AVERAGE(J5914:J5915)</f>
        <v>16.775326268048872</v>
      </c>
      <c r="M5914" s="63">
        <f>_xlfn.STDEV.S(J5914,J5915)</f>
        <v>0.49209173556519259</v>
      </c>
      <c r="N5914" s="182"/>
    </row>
    <row r="5915" spans="1:14" ht="15.75" customHeight="1" x14ac:dyDescent="0.3">
      <c r="A5915" s="34">
        <v>5988</v>
      </c>
      <c r="B5915" s="34">
        <v>117</v>
      </c>
      <c r="C5915" s="34" t="s">
        <v>518</v>
      </c>
      <c r="D5915" s="34">
        <v>22</v>
      </c>
      <c r="E5915" s="179">
        <v>43685</v>
      </c>
      <c r="F5915" s="34">
        <v>5221</v>
      </c>
      <c r="G5915" s="200">
        <v>7957</v>
      </c>
      <c r="H5915" s="34">
        <v>7557</v>
      </c>
      <c r="I5915" s="34"/>
      <c r="J5915" s="59">
        <f t="shared" si="1"/>
        <v>17.123287671232877</v>
      </c>
      <c r="K5915" s="198"/>
      <c r="L5915" s="199"/>
      <c r="M5915" s="62"/>
      <c r="N5915" s="182"/>
    </row>
    <row r="5916" spans="1:14" ht="15.75" customHeight="1" x14ac:dyDescent="0.3">
      <c r="A5916" s="34">
        <v>5989</v>
      </c>
      <c r="B5916" s="34">
        <v>118</v>
      </c>
      <c r="C5916" s="34" t="s">
        <v>519</v>
      </c>
      <c r="D5916" s="34">
        <v>22</v>
      </c>
      <c r="E5916" s="179">
        <v>43685</v>
      </c>
      <c r="F5916" s="34">
        <v>5249</v>
      </c>
      <c r="G5916" s="200">
        <v>7584</v>
      </c>
      <c r="H5916" s="34">
        <v>7266</v>
      </c>
      <c r="I5916" s="34">
        <v>7</v>
      </c>
      <c r="J5916" s="59">
        <f t="shared" si="1"/>
        <v>15.765989092711949</v>
      </c>
      <c r="K5916" s="198"/>
      <c r="L5916" s="63">
        <f>AVERAGE(J5916:J5917)</f>
        <v>16.278056274751037</v>
      </c>
      <c r="M5916" s="63">
        <f>_xlfn.STDEV.S(J5916,J5917)</f>
        <v>0.72417235368584931</v>
      </c>
      <c r="N5916" s="182"/>
    </row>
    <row r="5917" spans="1:14" ht="15.75" customHeight="1" x14ac:dyDescent="0.3">
      <c r="A5917" s="34">
        <v>5990</v>
      </c>
      <c r="B5917" s="34">
        <v>118</v>
      </c>
      <c r="C5917" s="34" t="s">
        <v>519</v>
      </c>
      <c r="D5917" s="34">
        <v>22</v>
      </c>
      <c r="E5917" s="179">
        <v>43685</v>
      </c>
      <c r="F5917" s="34">
        <v>5249</v>
      </c>
      <c r="G5917" s="200">
        <v>7614</v>
      </c>
      <c r="H5917" s="34">
        <v>7274</v>
      </c>
      <c r="I5917" s="34"/>
      <c r="J5917" s="59">
        <f t="shared" si="1"/>
        <v>16.790123456790123</v>
      </c>
      <c r="K5917" s="198"/>
      <c r="L5917" s="199"/>
      <c r="M5917" s="62"/>
      <c r="N5917" s="182"/>
    </row>
    <row r="5918" spans="1:14" ht="15.75" customHeight="1" x14ac:dyDescent="0.3">
      <c r="A5918" s="34">
        <v>5991</v>
      </c>
      <c r="B5918" s="34">
        <v>119</v>
      </c>
      <c r="C5918" s="34" t="s">
        <v>520</v>
      </c>
      <c r="D5918" s="34">
        <v>22</v>
      </c>
      <c r="E5918" s="179">
        <v>43685</v>
      </c>
      <c r="F5918" s="34">
        <v>5212</v>
      </c>
      <c r="G5918" s="200">
        <v>8005</v>
      </c>
      <c r="H5918" s="34">
        <v>7595</v>
      </c>
      <c r="I5918" s="34">
        <v>6</v>
      </c>
      <c r="J5918" s="59">
        <f t="shared" si="1"/>
        <v>17.205203524968525</v>
      </c>
      <c r="K5918" s="198"/>
      <c r="L5918" s="63">
        <f>AVERAGE(J5918:J5919)</f>
        <v>17.806022104518465</v>
      </c>
      <c r="M5918" s="63">
        <f>_xlfn.STDEV.S(J5918,J5919)</f>
        <v>0.84968578372526449</v>
      </c>
      <c r="N5918" s="182"/>
    </row>
    <row r="5919" spans="1:14" ht="15.75" customHeight="1" x14ac:dyDescent="0.3">
      <c r="A5919" s="34">
        <v>5992</v>
      </c>
      <c r="B5919" s="34">
        <v>119</v>
      </c>
      <c r="C5919" s="34" t="s">
        <v>520</v>
      </c>
      <c r="D5919" s="34">
        <v>22</v>
      </c>
      <c r="E5919" s="179">
        <v>43685</v>
      </c>
      <c r="F5919" s="34">
        <v>5212</v>
      </c>
      <c r="G5919" s="200">
        <v>7843</v>
      </c>
      <c r="H5919" s="34">
        <v>7434</v>
      </c>
      <c r="I5919" s="34"/>
      <c r="J5919" s="59">
        <f t="shared" si="1"/>
        <v>18.406840684068406</v>
      </c>
      <c r="K5919" s="198"/>
      <c r="L5919" s="199"/>
      <c r="M5919" s="62"/>
      <c r="N5919" s="182"/>
    </row>
    <row r="5920" spans="1:14" ht="15.75" customHeight="1" x14ac:dyDescent="0.3">
      <c r="A5920" s="34">
        <v>5993</v>
      </c>
      <c r="B5920" s="34">
        <v>120</v>
      </c>
      <c r="C5920" s="34" t="s">
        <v>521</v>
      </c>
      <c r="D5920" s="34">
        <v>22</v>
      </c>
      <c r="E5920" s="179">
        <v>43685</v>
      </c>
      <c r="F5920" s="34">
        <v>5196</v>
      </c>
      <c r="G5920" s="200">
        <v>7256</v>
      </c>
      <c r="H5920" s="34">
        <v>6974</v>
      </c>
      <c r="I5920" s="34">
        <v>7</v>
      </c>
      <c r="J5920" s="59">
        <f t="shared" si="1"/>
        <v>15.860517435320585</v>
      </c>
      <c r="K5920" s="198"/>
      <c r="L5920" s="63">
        <f>AVERAGE(J5920:J5921)</f>
        <v>16.606985357242415</v>
      </c>
      <c r="M5920" s="63">
        <f>_xlfn.STDEV.S(J5920,J5921)</f>
        <v>1.0556650590583156</v>
      </c>
      <c r="N5920" s="182"/>
    </row>
    <row r="5921" spans="1:14" ht="15.75" customHeight="1" x14ac:dyDescent="0.3">
      <c r="A5921" s="34">
        <v>5994</v>
      </c>
      <c r="B5921" s="34">
        <v>120</v>
      </c>
      <c r="C5921" s="34" t="s">
        <v>521</v>
      </c>
      <c r="D5921" s="34">
        <v>22</v>
      </c>
      <c r="E5921" s="179">
        <v>43685</v>
      </c>
      <c r="F5921" s="34">
        <v>5196</v>
      </c>
      <c r="G5921" s="200">
        <v>7218</v>
      </c>
      <c r="H5921" s="34">
        <v>6919</v>
      </c>
      <c r="I5921" s="34"/>
      <c r="J5921" s="59">
        <f t="shared" si="1"/>
        <v>17.353453279164249</v>
      </c>
      <c r="K5921" s="198"/>
      <c r="L5921" s="199"/>
      <c r="M5921" s="62"/>
      <c r="N5921" s="182"/>
    </row>
    <row r="5922" spans="1:14" ht="15.75" customHeight="1" x14ac:dyDescent="0.3">
      <c r="A5922" s="34">
        <v>5995</v>
      </c>
      <c r="B5922" s="34">
        <v>121</v>
      </c>
      <c r="C5922" s="34" t="s">
        <v>522</v>
      </c>
      <c r="D5922" s="34">
        <v>22</v>
      </c>
      <c r="E5922" s="179">
        <v>43685</v>
      </c>
      <c r="F5922" s="34">
        <v>5262</v>
      </c>
      <c r="G5922" s="200">
        <v>8188</v>
      </c>
      <c r="H5922" s="34">
        <v>7771</v>
      </c>
      <c r="I5922" s="34">
        <v>6</v>
      </c>
      <c r="J5922" s="59">
        <f t="shared" si="1"/>
        <v>16.620167397369471</v>
      </c>
      <c r="K5922" s="198"/>
      <c r="L5922" s="63">
        <f>AVERAGE(J5922:J5923)</f>
        <v>16.625694077247051</v>
      </c>
      <c r="M5922" s="63">
        <f>_xlfn.STDEV.S(J5922,J5923)</f>
        <v>7.815905637767703E-3</v>
      </c>
      <c r="N5922" s="182"/>
    </row>
    <row r="5923" spans="1:14" ht="15.75" customHeight="1" x14ac:dyDescent="0.3">
      <c r="A5923" s="34">
        <v>5996</v>
      </c>
      <c r="B5923" s="34">
        <v>121</v>
      </c>
      <c r="C5923" s="34" t="s">
        <v>522</v>
      </c>
      <c r="D5923" s="34">
        <v>22</v>
      </c>
      <c r="E5923" s="179">
        <v>43685</v>
      </c>
      <c r="F5923" s="34">
        <v>5262</v>
      </c>
      <c r="G5923" s="200">
        <v>8004</v>
      </c>
      <c r="H5923" s="34">
        <v>7613</v>
      </c>
      <c r="I5923" s="34"/>
      <c r="J5923" s="59">
        <f t="shared" si="1"/>
        <v>16.63122075712463</v>
      </c>
      <c r="K5923" s="198"/>
      <c r="L5923" s="199"/>
      <c r="M5923" s="62"/>
      <c r="N5923" s="182"/>
    </row>
    <row r="5924" spans="1:14" ht="15.75" customHeight="1" x14ac:dyDescent="0.3">
      <c r="A5924" s="34">
        <v>5997</v>
      </c>
      <c r="B5924" s="34">
        <v>122</v>
      </c>
      <c r="C5924" s="34" t="s">
        <v>523</v>
      </c>
      <c r="D5924" s="34">
        <v>22</v>
      </c>
      <c r="E5924" s="179">
        <v>43685</v>
      </c>
      <c r="F5924" s="34">
        <v>5223</v>
      </c>
      <c r="G5924" s="200">
        <v>8329</v>
      </c>
      <c r="H5924" s="34">
        <v>7890</v>
      </c>
      <c r="I5924" s="34">
        <v>7</v>
      </c>
      <c r="J5924" s="59">
        <f t="shared" si="1"/>
        <v>16.460442444694412</v>
      </c>
      <c r="K5924" s="198"/>
      <c r="L5924" s="63">
        <f>AVERAGE(J5924:J5925)</f>
        <v>16.628054039684667</v>
      </c>
      <c r="M5924" s="63">
        <f>_xlfn.STDEV.S(J5924,J5925)</f>
        <v>0.23703859084620527</v>
      </c>
      <c r="N5924" s="182"/>
    </row>
    <row r="5925" spans="1:14" ht="15.75" customHeight="1" x14ac:dyDescent="0.3">
      <c r="A5925" s="34">
        <v>5998</v>
      </c>
      <c r="B5925" s="34">
        <v>122</v>
      </c>
      <c r="C5925" s="34" t="s">
        <v>523</v>
      </c>
      <c r="D5925" s="34">
        <v>22</v>
      </c>
      <c r="E5925" s="179">
        <v>43685</v>
      </c>
      <c r="F5925" s="34">
        <v>5223</v>
      </c>
      <c r="G5925" s="200">
        <v>8241</v>
      </c>
      <c r="H5925" s="34">
        <v>7807</v>
      </c>
      <c r="I5925" s="34"/>
      <c r="J5925" s="59">
        <f t="shared" si="1"/>
        <v>16.795665634674922</v>
      </c>
      <c r="K5925" s="198"/>
      <c r="L5925" s="199"/>
      <c r="M5925" s="62"/>
      <c r="N5925" s="182"/>
    </row>
    <row r="5926" spans="1:14" ht="15.75" customHeight="1" x14ac:dyDescent="0.3">
      <c r="A5926" s="34">
        <v>5999</v>
      </c>
      <c r="B5926" s="34">
        <v>123</v>
      </c>
      <c r="C5926" s="34" t="s">
        <v>524</v>
      </c>
      <c r="D5926" s="34">
        <v>22</v>
      </c>
      <c r="E5926" s="179">
        <v>43685</v>
      </c>
      <c r="F5926" s="34">
        <v>5241</v>
      </c>
      <c r="G5926" s="200">
        <v>7290</v>
      </c>
      <c r="H5926" s="34">
        <v>7006</v>
      </c>
      <c r="I5926" s="34">
        <v>10</v>
      </c>
      <c r="J5926" s="59">
        <f t="shared" si="1"/>
        <v>16.090651558073652</v>
      </c>
      <c r="K5926" s="198"/>
      <c r="L5926" s="63">
        <f>AVERAGE(J5926:J5927)</f>
        <v>16.397470248562787</v>
      </c>
      <c r="M5926" s="63">
        <f>_xlfn.STDEV.S(J5926,J5927)</f>
        <v>0.43390715327928642</v>
      </c>
      <c r="N5926" s="182"/>
    </row>
    <row r="5927" spans="1:14" ht="15.75" customHeight="1" x14ac:dyDescent="0.3">
      <c r="A5927" s="34">
        <v>6000</v>
      </c>
      <c r="B5927" s="34">
        <v>123</v>
      </c>
      <c r="C5927" s="34" t="s">
        <v>524</v>
      </c>
      <c r="D5927" s="34">
        <v>22</v>
      </c>
      <c r="E5927" s="179">
        <v>43685</v>
      </c>
      <c r="F5927" s="34">
        <v>5241</v>
      </c>
      <c r="G5927" s="200">
        <v>7309</v>
      </c>
      <c r="H5927" s="34">
        <v>7013</v>
      </c>
      <c r="I5927" s="34"/>
      <c r="J5927" s="59">
        <f t="shared" si="1"/>
        <v>16.704288939051921</v>
      </c>
      <c r="K5927" s="198"/>
      <c r="L5927" s="199"/>
      <c r="M5927" s="62"/>
      <c r="N5927" s="182"/>
    </row>
    <row r="5928" spans="1:14" ht="15.75" customHeight="1" x14ac:dyDescent="0.3">
      <c r="A5928" s="34">
        <v>6001</v>
      </c>
      <c r="B5928" s="34">
        <v>124</v>
      </c>
      <c r="C5928" s="34" t="s">
        <v>525</v>
      </c>
      <c r="D5928" s="34">
        <v>22</v>
      </c>
      <c r="E5928" s="179">
        <v>43685</v>
      </c>
      <c r="F5928" s="34">
        <v>5265</v>
      </c>
      <c r="G5928" s="200">
        <v>8443</v>
      </c>
      <c r="H5928" s="34">
        <v>7983</v>
      </c>
      <c r="I5928" s="34">
        <v>7</v>
      </c>
      <c r="J5928" s="59">
        <f t="shared" si="1"/>
        <v>16.92420897718911</v>
      </c>
      <c r="K5928" s="198"/>
      <c r="L5928" s="63">
        <f>AVERAGE(J5928:J5929)</f>
        <v>17.283382712857854</v>
      </c>
      <c r="M5928" s="63">
        <f>_xlfn.STDEV.S(J5928,J5929)</f>
        <v>0.50794836823094669</v>
      </c>
      <c r="N5928" s="182"/>
    </row>
    <row r="5929" spans="1:14" ht="15.75" customHeight="1" x14ac:dyDescent="0.3">
      <c r="A5929" s="34">
        <v>6002</v>
      </c>
      <c r="B5929" s="34">
        <v>124</v>
      </c>
      <c r="C5929" s="34" t="s">
        <v>525</v>
      </c>
      <c r="D5929" s="34">
        <v>22</v>
      </c>
      <c r="E5929" s="179">
        <v>43685</v>
      </c>
      <c r="F5929" s="34">
        <v>5265</v>
      </c>
      <c r="G5929" s="200">
        <v>8339</v>
      </c>
      <c r="H5929" s="34">
        <v>7878</v>
      </c>
      <c r="I5929" s="34"/>
      <c r="J5929" s="59">
        <f t="shared" si="1"/>
        <v>17.642556448526598</v>
      </c>
      <c r="K5929" s="198"/>
      <c r="L5929" s="199"/>
      <c r="M5929" s="62"/>
      <c r="N5929" s="182"/>
    </row>
    <row r="5930" spans="1:14" ht="15.75" customHeight="1" x14ac:dyDescent="0.3">
      <c r="A5930" s="34">
        <v>6003</v>
      </c>
      <c r="B5930" s="34">
        <v>125</v>
      </c>
      <c r="C5930" s="34" t="s">
        <v>526</v>
      </c>
      <c r="D5930" s="34">
        <v>22</v>
      </c>
      <c r="E5930" s="179">
        <v>43685</v>
      </c>
      <c r="F5930" s="34">
        <v>5217</v>
      </c>
      <c r="G5930" s="200">
        <v>7143</v>
      </c>
      <c r="H5930" s="34">
        <v>6873</v>
      </c>
      <c r="I5930" s="34">
        <v>7</v>
      </c>
      <c r="J5930" s="59">
        <f t="shared" si="1"/>
        <v>16.304347826086957</v>
      </c>
      <c r="K5930" s="198"/>
      <c r="L5930" s="63">
        <f>AVERAGE(J5930:J5931)</f>
        <v>16.917369050599461</v>
      </c>
      <c r="M5930" s="63">
        <f>_xlfn.STDEV.S(J5930,J5931)</f>
        <v>0.86694292972814568</v>
      </c>
      <c r="N5930" s="182"/>
    </row>
    <row r="5931" spans="1:14" ht="15.75" customHeight="1" x14ac:dyDescent="0.3">
      <c r="A5931" s="34">
        <v>6004</v>
      </c>
      <c r="B5931" s="34">
        <v>125</v>
      </c>
      <c r="C5931" s="34" t="s">
        <v>526</v>
      </c>
      <c r="D5931" s="34">
        <v>22</v>
      </c>
      <c r="E5931" s="179">
        <v>43685</v>
      </c>
      <c r="F5931" s="34">
        <v>5217</v>
      </c>
      <c r="G5931" s="200">
        <v>7054</v>
      </c>
      <c r="H5931" s="34">
        <v>6780</v>
      </c>
      <c r="I5931" s="34"/>
      <c r="J5931" s="59">
        <f t="shared" si="1"/>
        <v>17.530390275111966</v>
      </c>
      <c r="K5931" s="198"/>
      <c r="L5931" s="199"/>
      <c r="M5931" s="62"/>
      <c r="N5931" s="182"/>
    </row>
    <row r="5932" spans="1:14" ht="15.75" customHeight="1" x14ac:dyDescent="0.3">
      <c r="A5932" s="34">
        <v>6005</v>
      </c>
      <c r="B5932" s="34">
        <v>126</v>
      </c>
      <c r="C5932" s="34" t="s">
        <v>527</v>
      </c>
      <c r="D5932" s="34">
        <v>22</v>
      </c>
      <c r="E5932" s="179">
        <v>43685</v>
      </c>
      <c r="F5932" s="34">
        <v>5232</v>
      </c>
      <c r="G5932" s="200">
        <v>7408</v>
      </c>
      <c r="H5932" s="34">
        <v>7109</v>
      </c>
      <c r="I5932" s="34">
        <v>7</v>
      </c>
      <c r="J5932" s="59">
        <f t="shared" si="1"/>
        <v>15.929675013319125</v>
      </c>
      <c r="K5932" s="198"/>
      <c r="L5932" s="63">
        <f>AVERAGE(J5932:J5933)</f>
        <v>16.652303886433636</v>
      </c>
      <c r="M5932" s="63">
        <f>_xlfn.STDEV.S(J5932,J5933)</f>
        <v>1.0219515529209262</v>
      </c>
      <c r="N5932" s="182"/>
    </row>
    <row r="5933" spans="1:14" ht="15.75" customHeight="1" x14ac:dyDescent="0.3">
      <c r="A5933" s="34">
        <v>6006</v>
      </c>
      <c r="B5933" s="34">
        <v>126</v>
      </c>
      <c r="C5933" s="34" t="s">
        <v>527</v>
      </c>
      <c r="D5933" s="34">
        <v>22</v>
      </c>
      <c r="E5933" s="179">
        <v>43685</v>
      </c>
      <c r="F5933" s="34">
        <v>5232</v>
      </c>
      <c r="G5933" s="200">
        <v>7414</v>
      </c>
      <c r="H5933" s="34">
        <v>7091</v>
      </c>
      <c r="I5933" s="34"/>
      <c r="J5933" s="59">
        <f t="shared" si="1"/>
        <v>17.374932759548145</v>
      </c>
      <c r="K5933" s="198"/>
      <c r="L5933" s="199"/>
      <c r="M5933" s="62"/>
      <c r="N5933" s="182"/>
    </row>
    <row r="5934" spans="1:14" ht="15.75" customHeight="1" x14ac:dyDescent="0.3">
      <c r="A5934" s="34">
        <v>6007</v>
      </c>
      <c r="B5934" s="34">
        <v>127</v>
      </c>
      <c r="C5934" s="34" t="s">
        <v>528</v>
      </c>
      <c r="D5934" s="34">
        <v>22</v>
      </c>
      <c r="E5934" s="179">
        <v>43685</v>
      </c>
      <c r="F5934" s="34">
        <v>5247</v>
      </c>
      <c r="G5934" s="200">
        <v>8628</v>
      </c>
      <c r="H5934" s="34">
        <v>8159</v>
      </c>
      <c r="I5934" s="34"/>
      <c r="J5934" s="59">
        <f t="shared" si="1"/>
        <v>16.105769230769234</v>
      </c>
      <c r="K5934" s="198"/>
      <c r="L5934" s="63">
        <f>AVERAGE(J5934:J5935)</f>
        <v>15.961835232668568</v>
      </c>
      <c r="M5934" s="63">
        <f>_xlfn.STDEV.S(J5934,J5935)</f>
        <v>0.20355341220054482</v>
      </c>
      <c r="N5934" s="182"/>
    </row>
    <row r="5935" spans="1:14" ht="15.75" customHeight="1" x14ac:dyDescent="0.3">
      <c r="A5935" s="34">
        <v>6008</v>
      </c>
      <c r="B5935" s="34">
        <v>127</v>
      </c>
      <c r="C5935" s="34" t="s">
        <v>528</v>
      </c>
      <c r="D5935" s="34">
        <v>22</v>
      </c>
      <c r="E5935" s="179">
        <v>43685</v>
      </c>
      <c r="F5935" s="34">
        <v>5247</v>
      </c>
      <c r="G5935" s="200">
        <v>8249</v>
      </c>
      <c r="H5935" s="34">
        <v>7839</v>
      </c>
      <c r="I5935" s="34"/>
      <c r="J5935" s="59">
        <f t="shared" si="1"/>
        <v>15.817901234567902</v>
      </c>
      <c r="K5935" s="198"/>
      <c r="L5935" s="199"/>
      <c r="M5935" s="62"/>
      <c r="N5935" s="182"/>
    </row>
    <row r="5936" spans="1:14" ht="15.75" customHeight="1" x14ac:dyDescent="0.3">
      <c r="A5936" s="34">
        <v>6009</v>
      </c>
      <c r="B5936" s="34">
        <v>128</v>
      </c>
      <c r="C5936" s="34" t="s">
        <v>529</v>
      </c>
      <c r="D5936" s="34">
        <v>22</v>
      </c>
      <c r="E5936" s="179">
        <v>43685</v>
      </c>
      <c r="F5936" s="34">
        <v>5213</v>
      </c>
      <c r="G5936" s="200">
        <v>8192</v>
      </c>
      <c r="H5936" s="34">
        <v>7761</v>
      </c>
      <c r="I5936" s="34">
        <v>7</v>
      </c>
      <c r="J5936" s="59">
        <f t="shared" si="1"/>
        <v>16.915227629513343</v>
      </c>
      <c r="K5936" s="198"/>
      <c r="L5936" s="63">
        <f>AVERAGE(J5936:J5937)</f>
        <v>16.95108037893807</v>
      </c>
      <c r="M5936" s="63">
        <f>_xlfn.STDEV.S(J5936,J5937)</f>
        <v>5.0703444484813016E-2</v>
      </c>
      <c r="N5936" s="182"/>
    </row>
    <row r="5937" spans="1:14" ht="15.75" customHeight="1" x14ac:dyDescent="0.3">
      <c r="A5937" s="34">
        <v>6010</v>
      </c>
      <c r="B5937" s="34">
        <v>128</v>
      </c>
      <c r="C5937" s="34" t="s">
        <v>529</v>
      </c>
      <c r="D5937" s="34">
        <v>22</v>
      </c>
      <c r="E5937" s="179">
        <v>43685</v>
      </c>
      <c r="F5937" s="34">
        <v>5213</v>
      </c>
      <c r="G5937" s="200">
        <v>8257</v>
      </c>
      <c r="H5937" s="34">
        <v>7815</v>
      </c>
      <c r="I5937" s="34"/>
      <c r="J5937" s="59">
        <f t="shared" si="1"/>
        <v>16.986933128362796</v>
      </c>
      <c r="K5937" s="198"/>
      <c r="L5937" s="199"/>
      <c r="M5937" s="62"/>
      <c r="N5937" s="182"/>
    </row>
    <row r="5938" spans="1:14" ht="15.75" customHeight="1" x14ac:dyDescent="0.3">
      <c r="A5938" s="34">
        <v>6011</v>
      </c>
      <c r="B5938" s="34">
        <v>129</v>
      </c>
      <c r="C5938" s="34" t="s">
        <v>530</v>
      </c>
      <c r="D5938" s="34">
        <v>22</v>
      </c>
      <c r="E5938" s="179">
        <v>43685</v>
      </c>
      <c r="F5938" s="34">
        <v>5238</v>
      </c>
      <c r="G5938" s="200">
        <v>7960</v>
      </c>
      <c r="H5938" s="34">
        <v>7578</v>
      </c>
      <c r="I5938" s="34">
        <v>7</v>
      </c>
      <c r="J5938" s="59">
        <f t="shared" si="1"/>
        <v>16.324786324786324</v>
      </c>
      <c r="K5938" s="198"/>
      <c r="L5938" s="63">
        <f>AVERAGE(J5938:J5939)</f>
        <v>16.638002918490724</v>
      </c>
      <c r="M5938" s="63">
        <f>_xlfn.STDEV.S(J5938,J5939)</f>
        <v>0.44295515477706587</v>
      </c>
      <c r="N5938" s="182"/>
    </row>
    <row r="5939" spans="1:14" ht="15.75" customHeight="1" x14ac:dyDescent="0.3">
      <c r="A5939" s="34">
        <v>6012</v>
      </c>
      <c r="B5939" s="34">
        <v>129</v>
      </c>
      <c r="C5939" s="34" t="s">
        <v>530</v>
      </c>
      <c r="D5939" s="34">
        <v>22</v>
      </c>
      <c r="E5939" s="179">
        <v>43685</v>
      </c>
      <c r="F5939" s="34">
        <v>5238</v>
      </c>
      <c r="G5939" s="200">
        <v>8115</v>
      </c>
      <c r="H5939" s="34">
        <v>7698</v>
      </c>
      <c r="I5939" s="34"/>
      <c r="J5939" s="59">
        <f t="shared" si="1"/>
        <v>16.951219512195124</v>
      </c>
      <c r="K5939" s="198"/>
      <c r="L5939" s="199"/>
      <c r="M5939" s="62"/>
      <c r="N5939" s="182"/>
    </row>
    <row r="5940" spans="1:14" ht="15.75" customHeight="1" x14ac:dyDescent="0.3">
      <c r="A5940" s="34">
        <v>6013</v>
      </c>
      <c r="B5940" s="34">
        <v>130</v>
      </c>
      <c r="C5940" s="34" t="s">
        <v>531</v>
      </c>
      <c r="D5940" s="34">
        <v>22</v>
      </c>
      <c r="E5940" s="179">
        <v>43685</v>
      </c>
      <c r="F5940" s="34">
        <v>5212</v>
      </c>
      <c r="G5940" s="200">
        <v>7887</v>
      </c>
      <c r="H5940" s="34">
        <v>7506</v>
      </c>
      <c r="I5940" s="34">
        <v>9</v>
      </c>
      <c r="J5940" s="59">
        <f t="shared" si="1"/>
        <v>16.608544027898866</v>
      </c>
      <c r="K5940" s="198"/>
      <c r="L5940" s="63">
        <f>AVERAGE(J5940:J5941)</f>
        <v>17.020923347896076</v>
      </c>
      <c r="M5940" s="63">
        <f>_xlfn.STDEV.S(J5940,J5941)</f>
        <v>0.58319242718224973</v>
      </c>
      <c r="N5940" s="182"/>
    </row>
    <row r="5941" spans="1:14" ht="15.75" customHeight="1" x14ac:dyDescent="0.3">
      <c r="A5941" s="34">
        <v>6014</v>
      </c>
      <c r="B5941" s="34">
        <v>130</v>
      </c>
      <c r="C5941" s="34" t="s">
        <v>531</v>
      </c>
      <c r="D5941" s="34">
        <v>22</v>
      </c>
      <c r="E5941" s="179">
        <v>43685</v>
      </c>
      <c r="F5941" s="34">
        <v>5212</v>
      </c>
      <c r="G5941" s="200">
        <v>7765</v>
      </c>
      <c r="H5941" s="34">
        <v>7386</v>
      </c>
      <c r="I5941" s="34"/>
      <c r="J5941" s="59">
        <f t="shared" si="1"/>
        <v>17.433302667893287</v>
      </c>
      <c r="K5941" s="198"/>
      <c r="L5941" s="199"/>
      <c r="M5941" s="62"/>
      <c r="N5941" s="182"/>
    </row>
    <row r="5942" spans="1:14" ht="15.75" customHeight="1" x14ac:dyDescent="0.3">
      <c r="A5942" s="34">
        <v>6015</v>
      </c>
      <c r="B5942" s="34">
        <v>131</v>
      </c>
      <c r="C5942" s="34" t="s">
        <v>532</v>
      </c>
      <c r="D5942" s="34">
        <v>22</v>
      </c>
      <c r="E5942" s="179">
        <v>43685</v>
      </c>
      <c r="F5942" s="34">
        <v>5209</v>
      </c>
      <c r="G5942" s="200">
        <v>6572</v>
      </c>
      <c r="H5942" s="34">
        <v>6385</v>
      </c>
      <c r="I5942" s="34">
        <v>9</v>
      </c>
      <c r="J5942" s="59">
        <f t="shared" si="1"/>
        <v>15.901360544217688</v>
      </c>
      <c r="K5942" s="198"/>
      <c r="L5942" s="63">
        <f>AVERAGE(J5942:J5943)</f>
        <v>16.597679254814846</v>
      </c>
      <c r="M5942" s="63">
        <f>_xlfn.STDEV.S(J5942,J5943)</f>
        <v>0.98474336426064668</v>
      </c>
      <c r="N5942" s="182"/>
    </row>
    <row r="5943" spans="1:14" ht="15.75" customHeight="1" x14ac:dyDescent="0.3">
      <c r="A5943" s="34">
        <v>6016</v>
      </c>
      <c r="B5943" s="34">
        <v>131</v>
      </c>
      <c r="C5943" s="34" t="s">
        <v>532</v>
      </c>
      <c r="D5943" s="34">
        <v>22</v>
      </c>
      <c r="E5943" s="179">
        <v>43685</v>
      </c>
      <c r="F5943" s="34">
        <v>5209</v>
      </c>
      <c r="G5943" s="200">
        <v>6362</v>
      </c>
      <c r="H5943" s="34">
        <v>6192</v>
      </c>
      <c r="I5943" s="34"/>
      <c r="J5943" s="59">
        <f t="shared" si="1"/>
        <v>17.293997965412004</v>
      </c>
      <c r="K5943" s="198"/>
      <c r="L5943" s="199"/>
      <c r="M5943" s="62"/>
      <c r="N5943" s="182"/>
    </row>
    <row r="5944" spans="1:14" ht="15.75" customHeight="1" x14ac:dyDescent="0.3">
      <c r="A5944" s="34">
        <v>6017</v>
      </c>
      <c r="B5944" s="34">
        <v>132</v>
      </c>
      <c r="C5944" s="34" t="s">
        <v>533</v>
      </c>
      <c r="D5944" s="34">
        <v>22</v>
      </c>
      <c r="E5944" s="179">
        <v>43685</v>
      </c>
      <c r="F5944" s="34">
        <v>5233</v>
      </c>
      <c r="G5944" s="200">
        <v>8446</v>
      </c>
      <c r="H5944" s="34">
        <v>7985</v>
      </c>
      <c r="I5944" s="34">
        <v>8</v>
      </c>
      <c r="J5944" s="59">
        <f t="shared" si="1"/>
        <v>16.751453488372093</v>
      </c>
      <c r="K5944" s="198"/>
      <c r="L5944" s="63">
        <f>AVERAGE(J5944:J5945)</f>
        <v>17.315120683579984</v>
      </c>
      <c r="M5944" s="63">
        <f>_xlfn.STDEV.S(J5944,J5945)</f>
        <v>0.79714579212780523</v>
      </c>
      <c r="N5944" s="182"/>
    </row>
    <row r="5945" spans="1:14" ht="15.75" customHeight="1" x14ac:dyDescent="0.3">
      <c r="A5945" s="34">
        <v>6018</v>
      </c>
      <c r="B5945" s="34">
        <v>132</v>
      </c>
      <c r="C5945" s="34" t="s">
        <v>533</v>
      </c>
      <c r="D5945" s="34">
        <v>22</v>
      </c>
      <c r="E5945" s="179">
        <v>43685</v>
      </c>
      <c r="F5945" s="34">
        <v>5233</v>
      </c>
      <c r="G5945" s="200">
        <v>8345</v>
      </c>
      <c r="H5945" s="34">
        <v>7873</v>
      </c>
      <c r="I5945" s="34"/>
      <c r="J5945" s="59">
        <f t="shared" si="1"/>
        <v>17.878787878787879</v>
      </c>
      <c r="K5945" s="198"/>
      <c r="L5945" s="199"/>
      <c r="M5945" s="62"/>
      <c r="N5945" s="182"/>
    </row>
    <row r="5946" spans="1:14" ht="15.75" customHeight="1" x14ac:dyDescent="0.3">
      <c r="A5946" s="34">
        <v>6019</v>
      </c>
      <c r="B5946" s="34">
        <v>133</v>
      </c>
      <c r="C5946" s="34" t="s">
        <v>534</v>
      </c>
      <c r="D5946" s="34">
        <v>22</v>
      </c>
      <c r="E5946" s="179">
        <v>43685</v>
      </c>
      <c r="F5946" s="34">
        <v>5286</v>
      </c>
      <c r="G5946" s="200">
        <v>8160</v>
      </c>
      <c r="H5946" s="34">
        <v>7729</v>
      </c>
      <c r="I5946" s="34">
        <v>8</v>
      </c>
      <c r="J5946" s="59">
        <f t="shared" si="1"/>
        <v>17.64224314367581</v>
      </c>
      <c r="K5946" s="198"/>
      <c r="L5946" s="63">
        <f>AVERAGE(J5946:J5947)</f>
        <v>17.302902948356124</v>
      </c>
      <c r="M5946" s="63">
        <f>_xlfn.STDEV.S(J5946,J5947)</f>
        <v>0.47989950647943463</v>
      </c>
      <c r="N5946" s="182"/>
    </row>
    <row r="5947" spans="1:14" ht="15.75" customHeight="1" x14ac:dyDescent="0.3">
      <c r="A5947" s="34">
        <v>6020</v>
      </c>
      <c r="B5947" s="34">
        <v>133</v>
      </c>
      <c r="C5947" s="34" t="s">
        <v>534</v>
      </c>
      <c r="D5947" s="34">
        <v>22</v>
      </c>
      <c r="E5947" s="179">
        <v>43685</v>
      </c>
      <c r="F5947" s="34">
        <v>5286</v>
      </c>
      <c r="G5947" s="200">
        <v>8175</v>
      </c>
      <c r="H5947" s="34">
        <v>7756</v>
      </c>
      <c r="I5947" s="34"/>
      <c r="J5947" s="59">
        <f t="shared" si="1"/>
        <v>16.963562753036438</v>
      </c>
      <c r="K5947" s="198"/>
      <c r="L5947" s="199"/>
      <c r="M5947" s="62"/>
      <c r="N5947" s="182"/>
    </row>
    <row r="5948" spans="1:14" ht="15.75" customHeight="1" x14ac:dyDescent="0.3">
      <c r="A5948" s="34">
        <v>6021</v>
      </c>
      <c r="B5948" s="34">
        <v>134</v>
      </c>
      <c r="C5948" s="34" t="s">
        <v>535</v>
      </c>
      <c r="D5948" s="34">
        <v>22</v>
      </c>
      <c r="E5948" s="179">
        <v>43685</v>
      </c>
      <c r="F5948" s="34">
        <v>5220</v>
      </c>
      <c r="G5948" s="200">
        <v>8263</v>
      </c>
      <c r="H5948" s="34">
        <v>7807</v>
      </c>
      <c r="I5948" s="34">
        <v>9</v>
      </c>
      <c r="J5948" s="59">
        <f t="shared" si="1"/>
        <v>17.62659451101662</v>
      </c>
      <c r="K5948" s="198"/>
      <c r="L5948" s="63">
        <f>AVERAGE(J5948:J5949)</f>
        <v>17.208131203847792</v>
      </c>
      <c r="M5948" s="63">
        <f>_xlfn.STDEV.S(J5948,J5949)</f>
        <v>0.59179648435365273</v>
      </c>
      <c r="N5948" s="182"/>
    </row>
    <row r="5949" spans="1:14" ht="15.75" customHeight="1" x14ac:dyDescent="0.3">
      <c r="A5949" s="34">
        <v>6022</v>
      </c>
      <c r="B5949" s="34">
        <v>134</v>
      </c>
      <c r="C5949" s="34" t="s">
        <v>535</v>
      </c>
      <c r="D5949" s="34">
        <v>22</v>
      </c>
      <c r="E5949" s="179">
        <v>43685</v>
      </c>
      <c r="F5949" s="34">
        <v>5220</v>
      </c>
      <c r="G5949" s="200">
        <v>8385</v>
      </c>
      <c r="H5949" s="34">
        <v>7930</v>
      </c>
      <c r="I5949" s="34"/>
      <c r="J5949" s="59">
        <f t="shared" si="1"/>
        <v>16.789667896678967</v>
      </c>
      <c r="K5949" s="198"/>
      <c r="L5949" s="199"/>
      <c r="M5949" s="62"/>
      <c r="N5949" s="182"/>
    </row>
    <row r="5950" spans="1:14" ht="15.75" customHeight="1" x14ac:dyDescent="0.3">
      <c r="A5950" s="34">
        <v>6023</v>
      </c>
      <c r="B5950" s="34">
        <v>135</v>
      </c>
      <c r="C5950" s="34" t="s">
        <v>536</v>
      </c>
      <c r="D5950" s="34">
        <v>22</v>
      </c>
      <c r="E5950" s="179">
        <v>43685</v>
      </c>
      <c r="F5950" s="34">
        <v>5240</v>
      </c>
      <c r="G5950" s="200">
        <v>7916</v>
      </c>
      <c r="H5950" s="34">
        <v>7516</v>
      </c>
      <c r="I5950" s="34">
        <v>9</v>
      </c>
      <c r="J5950" s="59">
        <f t="shared" si="1"/>
        <v>17.574692442882249</v>
      </c>
      <c r="K5950" s="198"/>
      <c r="L5950" s="63">
        <f>AVERAGE(J5950:J5951)</f>
        <v>17.146008835422887</v>
      </c>
      <c r="M5950" s="63">
        <f>_xlfn.STDEV.S(J5950,J5951)</f>
        <v>0.60625017163605421</v>
      </c>
      <c r="N5950" s="182"/>
    </row>
    <row r="5951" spans="1:14" ht="15.75" customHeight="1" x14ac:dyDescent="0.3">
      <c r="A5951" s="34">
        <v>6024</v>
      </c>
      <c r="B5951" s="34">
        <v>135</v>
      </c>
      <c r="C5951" s="34" t="s">
        <v>536</v>
      </c>
      <c r="D5951" s="34">
        <v>22</v>
      </c>
      <c r="E5951" s="179">
        <v>43685</v>
      </c>
      <c r="F5951" s="34">
        <v>5240</v>
      </c>
      <c r="G5951" s="200">
        <v>7928</v>
      </c>
      <c r="H5951" s="34">
        <v>7543</v>
      </c>
      <c r="I5951" s="34"/>
      <c r="J5951" s="59">
        <f t="shared" si="1"/>
        <v>16.717325227963524</v>
      </c>
      <c r="K5951" s="198"/>
      <c r="L5951" s="199"/>
      <c r="M5951" s="62"/>
      <c r="N5951" s="182"/>
    </row>
    <row r="5952" spans="1:14" ht="15.75" customHeight="1" x14ac:dyDescent="0.3">
      <c r="A5952" s="34">
        <v>6025</v>
      </c>
      <c r="B5952" s="34">
        <v>136</v>
      </c>
      <c r="C5952" s="34" t="s">
        <v>537</v>
      </c>
      <c r="D5952" s="34">
        <v>22</v>
      </c>
      <c r="E5952" s="179">
        <v>43685</v>
      </c>
      <c r="F5952" s="34">
        <v>5219</v>
      </c>
      <c r="G5952" s="200">
        <v>7923</v>
      </c>
      <c r="H5952" s="34">
        <v>7524</v>
      </c>
      <c r="I5952" s="34">
        <v>10</v>
      </c>
      <c r="J5952" s="59">
        <f t="shared" si="1"/>
        <v>17.310195227765725</v>
      </c>
      <c r="K5952" s="198"/>
      <c r="L5952" s="63">
        <f>AVERAGE(J5952:J5953)</f>
        <v>16.969602810448613</v>
      </c>
      <c r="M5952" s="63">
        <f>_xlfn.STDEV.S(J5952,J5953)</f>
        <v>0.48167041581129866</v>
      </c>
      <c r="N5952" s="182"/>
    </row>
    <row r="5953" spans="1:14" ht="15.75" customHeight="1" x14ac:dyDescent="0.3">
      <c r="A5953" s="34">
        <v>6026</v>
      </c>
      <c r="B5953" s="34">
        <v>136</v>
      </c>
      <c r="C5953" s="34" t="s">
        <v>537</v>
      </c>
      <c r="D5953" s="34">
        <v>22</v>
      </c>
      <c r="E5953" s="179">
        <v>43685</v>
      </c>
      <c r="F5953" s="34">
        <v>5219</v>
      </c>
      <c r="G5953" s="200">
        <v>7800</v>
      </c>
      <c r="H5953" s="34">
        <v>7432</v>
      </c>
      <c r="I5953" s="34"/>
      <c r="J5953" s="59">
        <f t="shared" si="1"/>
        <v>16.629010393131498</v>
      </c>
      <c r="K5953" s="198"/>
      <c r="L5953" s="199"/>
      <c r="M5953" s="62"/>
      <c r="N5953" s="182"/>
    </row>
    <row r="5954" spans="1:14" ht="15.75" customHeight="1" x14ac:dyDescent="0.3">
      <c r="A5954" s="34">
        <v>6027</v>
      </c>
      <c r="B5954" s="34">
        <v>137</v>
      </c>
      <c r="C5954" s="34" t="s">
        <v>538</v>
      </c>
      <c r="D5954" s="34">
        <v>22</v>
      </c>
      <c r="E5954" s="179">
        <v>43685</v>
      </c>
      <c r="F5954" s="34">
        <v>5220</v>
      </c>
      <c r="G5954" s="200">
        <v>6839</v>
      </c>
      <c r="H5954" s="34">
        <v>6593</v>
      </c>
      <c r="I5954" s="34">
        <v>7</v>
      </c>
      <c r="J5954" s="59">
        <f t="shared" si="1"/>
        <v>17.916970138383103</v>
      </c>
      <c r="K5954" s="198"/>
      <c r="L5954" s="63">
        <f>AVERAGE(J5954:J5955)</f>
        <v>17.694544548745455</v>
      </c>
      <c r="M5954" s="63">
        <f>_xlfn.STDEV.S(J5954,J5955)</f>
        <v>0.31455728548439488</v>
      </c>
      <c r="N5954" s="182"/>
    </row>
    <row r="5955" spans="1:14" ht="15.75" customHeight="1" x14ac:dyDescent="0.3">
      <c r="A5955" s="34">
        <v>6028</v>
      </c>
      <c r="B5955" s="34">
        <v>137</v>
      </c>
      <c r="C5955" s="34" t="s">
        <v>538</v>
      </c>
      <c r="D5955" s="34">
        <v>22</v>
      </c>
      <c r="E5955" s="179">
        <v>43685</v>
      </c>
      <c r="F5955" s="34">
        <v>5220</v>
      </c>
      <c r="G5955" s="200">
        <v>6800</v>
      </c>
      <c r="H5955" s="34">
        <v>6565</v>
      </c>
      <c r="I5955" s="34"/>
      <c r="J5955" s="59">
        <f t="shared" si="1"/>
        <v>17.472118959107807</v>
      </c>
      <c r="K5955" s="198"/>
      <c r="L5955" s="199"/>
      <c r="M5955" s="62"/>
      <c r="N5955" s="182"/>
    </row>
    <row r="5956" spans="1:14" ht="15.75" customHeight="1" x14ac:dyDescent="0.3">
      <c r="A5956" s="34">
        <v>6029</v>
      </c>
      <c r="B5956" s="34">
        <v>138</v>
      </c>
      <c r="C5956" s="34" t="s">
        <v>539</v>
      </c>
      <c r="D5956" s="34">
        <v>22</v>
      </c>
      <c r="E5956" s="179">
        <v>43685</v>
      </c>
      <c r="F5956" s="34">
        <v>5222</v>
      </c>
      <c r="G5956" s="200">
        <v>7417</v>
      </c>
      <c r="H5956" s="34">
        <v>7085</v>
      </c>
      <c r="I5956" s="34">
        <v>6</v>
      </c>
      <c r="J5956" s="59">
        <f t="shared" si="1"/>
        <v>17.82071926999463</v>
      </c>
      <c r="K5956" s="198"/>
      <c r="L5956" s="63">
        <f>AVERAGE(J5956:J5957)</f>
        <v>17.535625027778629</v>
      </c>
      <c r="M5956" s="63">
        <f>_xlfn.STDEV.S(J5956,J5957)</f>
        <v>0.40318414389634627</v>
      </c>
      <c r="N5956" s="182"/>
    </row>
    <row r="5957" spans="1:14" ht="15.75" customHeight="1" x14ac:dyDescent="0.3">
      <c r="A5957" s="34">
        <v>6030</v>
      </c>
      <c r="B5957" s="34">
        <v>138</v>
      </c>
      <c r="C5957" s="34" t="s">
        <v>539</v>
      </c>
      <c r="D5957" s="34">
        <v>22</v>
      </c>
      <c r="E5957" s="179">
        <v>43685</v>
      </c>
      <c r="F5957" s="34">
        <v>5222</v>
      </c>
      <c r="G5957" s="200">
        <v>7431</v>
      </c>
      <c r="H5957" s="34">
        <v>7106</v>
      </c>
      <c r="I5957" s="34"/>
      <c r="J5957" s="59">
        <f t="shared" si="1"/>
        <v>17.250530785562631</v>
      </c>
      <c r="K5957" s="198"/>
      <c r="L5957" s="199"/>
      <c r="M5957" s="62"/>
      <c r="N5957" s="182"/>
    </row>
    <row r="5958" spans="1:14" ht="15.75" customHeight="1" x14ac:dyDescent="0.3">
      <c r="A5958" s="34">
        <v>6031</v>
      </c>
      <c r="B5958" s="34">
        <v>139</v>
      </c>
      <c r="C5958" s="34" t="s">
        <v>540</v>
      </c>
      <c r="D5958" s="34">
        <v>22</v>
      </c>
      <c r="E5958" s="179">
        <v>43685</v>
      </c>
      <c r="F5958" s="34">
        <v>5218</v>
      </c>
      <c r="G5958" s="200">
        <v>7387</v>
      </c>
      <c r="H5958" s="34">
        <v>7054</v>
      </c>
      <c r="I5958" s="34">
        <v>8</v>
      </c>
      <c r="J5958" s="59">
        <f t="shared" si="1"/>
        <v>18.137254901960784</v>
      </c>
      <c r="K5958" s="198"/>
      <c r="L5958" s="63">
        <f>AVERAGE(J5958:J5959)</f>
        <v>17.925476060661133</v>
      </c>
      <c r="M5958" s="63">
        <f>_xlfn.STDEV.S(J5958,J5959)</f>
        <v>0.29950050958962587</v>
      </c>
      <c r="N5958" s="182"/>
    </row>
    <row r="5959" spans="1:14" ht="15.75" customHeight="1" x14ac:dyDescent="0.3">
      <c r="A5959" s="34">
        <v>6032</v>
      </c>
      <c r="B5959" s="34">
        <v>139</v>
      </c>
      <c r="C5959" s="34" t="s">
        <v>540</v>
      </c>
      <c r="D5959" s="34">
        <v>22</v>
      </c>
      <c r="E5959" s="179">
        <v>43685</v>
      </c>
      <c r="F5959" s="34">
        <v>5218</v>
      </c>
      <c r="G5959" s="200">
        <v>7504</v>
      </c>
      <c r="H5959" s="34">
        <v>7160</v>
      </c>
      <c r="I5959" s="34"/>
      <c r="J5959" s="59">
        <f t="shared" si="1"/>
        <v>17.713697219361482</v>
      </c>
      <c r="K5959" s="198"/>
      <c r="L5959" s="199"/>
      <c r="M5959" s="62"/>
      <c r="N5959" s="182"/>
    </row>
    <row r="5960" spans="1:14" ht="15.75" customHeight="1" x14ac:dyDescent="0.3">
      <c r="A5960" s="34">
        <v>6033</v>
      </c>
      <c r="B5960" s="34">
        <v>140</v>
      </c>
      <c r="C5960" s="34" t="s">
        <v>541</v>
      </c>
      <c r="D5960" s="34">
        <v>22</v>
      </c>
      <c r="E5960" s="179">
        <v>43685</v>
      </c>
      <c r="F5960" s="34">
        <v>5241</v>
      </c>
      <c r="G5960" s="200">
        <v>7896</v>
      </c>
      <c r="H5960" s="34">
        <v>7484</v>
      </c>
      <c r="I5960" s="34">
        <v>8</v>
      </c>
      <c r="J5960" s="59">
        <f t="shared" si="1"/>
        <v>18.368256798930005</v>
      </c>
      <c r="K5960" s="198"/>
      <c r="L5960" s="63">
        <f>AVERAGE(J5960:J5961)</f>
        <v>18.245876595134611</v>
      </c>
      <c r="M5960" s="63">
        <f>_xlfn.STDEV.S(J5960,J5961)</f>
        <v>0.17307174397343272</v>
      </c>
      <c r="N5960" s="182"/>
    </row>
    <row r="5961" spans="1:14" ht="15.75" customHeight="1" x14ac:dyDescent="0.3">
      <c r="A5961" s="34">
        <v>6034</v>
      </c>
      <c r="B5961" s="34">
        <v>140</v>
      </c>
      <c r="C5961" s="34" t="s">
        <v>541</v>
      </c>
      <c r="D5961" s="34">
        <v>22</v>
      </c>
      <c r="E5961" s="179">
        <v>43685</v>
      </c>
      <c r="F5961" s="34">
        <v>5241</v>
      </c>
      <c r="G5961" s="200">
        <v>8187</v>
      </c>
      <c r="H5961" s="34">
        <v>7735</v>
      </c>
      <c r="I5961" s="34"/>
      <c r="J5961" s="59">
        <f t="shared" si="1"/>
        <v>18.123496391339213</v>
      </c>
      <c r="K5961" s="198"/>
      <c r="L5961" s="199"/>
      <c r="M5961" s="62"/>
      <c r="N5961" s="182"/>
    </row>
    <row r="5962" spans="1:14" ht="15.75" customHeight="1" x14ac:dyDescent="0.3">
      <c r="A5962" s="34">
        <v>6035</v>
      </c>
      <c r="B5962" s="34">
        <v>141</v>
      </c>
      <c r="C5962" s="34" t="s">
        <v>542</v>
      </c>
      <c r="D5962" s="34">
        <v>22</v>
      </c>
      <c r="E5962" s="179">
        <v>43685</v>
      </c>
      <c r="F5962" s="34">
        <v>5187</v>
      </c>
      <c r="G5962" s="200">
        <v>7877</v>
      </c>
      <c r="H5962" s="34">
        <v>7480</v>
      </c>
      <c r="I5962" s="34">
        <v>7</v>
      </c>
      <c r="J5962" s="59">
        <f t="shared" si="1"/>
        <v>17.313563017880508</v>
      </c>
      <c r="K5962" s="198"/>
      <c r="L5962" s="63">
        <f>AVERAGE(J5962:J5963)</f>
        <v>16.924691224347516</v>
      </c>
      <c r="M5962" s="63">
        <f>_xlfn.STDEV.S(J5962,J5963)</f>
        <v>0.54994776443870763</v>
      </c>
      <c r="N5962" s="182"/>
    </row>
    <row r="5963" spans="1:14" ht="15.75" customHeight="1" x14ac:dyDescent="0.3">
      <c r="A5963" s="34">
        <v>6036</v>
      </c>
      <c r="B5963" s="34">
        <v>141</v>
      </c>
      <c r="C5963" s="34" t="s">
        <v>542</v>
      </c>
      <c r="D5963" s="34">
        <v>22</v>
      </c>
      <c r="E5963" s="179">
        <v>43685</v>
      </c>
      <c r="F5963" s="34">
        <v>5187</v>
      </c>
      <c r="G5963" s="200">
        <v>7562</v>
      </c>
      <c r="H5963" s="34">
        <v>7225</v>
      </c>
      <c r="I5963" s="34"/>
      <c r="J5963" s="59">
        <f t="shared" si="1"/>
        <v>16.535819430814524</v>
      </c>
      <c r="K5963" s="198"/>
      <c r="L5963" s="199"/>
      <c r="M5963" s="62"/>
      <c r="N5963" s="182"/>
    </row>
    <row r="5964" spans="1:14" ht="15.75" customHeight="1" x14ac:dyDescent="0.3">
      <c r="A5964" s="34">
        <v>6037</v>
      </c>
      <c r="B5964" s="34">
        <v>142</v>
      </c>
      <c r="C5964" s="34" t="s">
        <v>543</v>
      </c>
      <c r="D5964" s="34">
        <v>22</v>
      </c>
      <c r="E5964" s="179">
        <v>43685</v>
      </c>
      <c r="F5964" s="34">
        <v>5229</v>
      </c>
      <c r="G5964" s="200">
        <v>7330</v>
      </c>
      <c r="H5964" s="34">
        <v>7016</v>
      </c>
      <c r="I5964" s="34">
        <v>8</v>
      </c>
      <c r="J5964" s="59">
        <f t="shared" si="1"/>
        <v>17.571348628987131</v>
      </c>
      <c r="K5964" s="198"/>
      <c r="L5964" s="63">
        <f>AVERAGE(J5964:J5965)</f>
        <v>17.32160084069562</v>
      </c>
      <c r="M5964" s="63">
        <f>_xlfn.STDEV.S(J5964,J5965)</f>
        <v>0.35319670937453984</v>
      </c>
      <c r="N5964" s="182"/>
    </row>
    <row r="5965" spans="1:14" ht="15.75" customHeight="1" x14ac:dyDescent="0.3">
      <c r="A5965" s="34">
        <v>6038</v>
      </c>
      <c r="B5965" s="34">
        <v>142</v>
      </c>
      <c r="C5965" s="34" t="s">
        <v>543</v>
      </c>
      <c r="D5965" s="34">
        <v>22</v>
      </c>
      <c r="E5965" s="179">
        <v>43685</v>
      </c>
      <c r="F5965" s="34">
        <v>5229</v>
      </c>
      <c r="G5965" s="200">
        <v>7396</v>
      </c>
      <c r="H5965" s="34">
        <v>7080</v>
      </c>
      <c r="I5965" s="34"/>
      <c r="J5965" s="59">
        <f t="shared" si="1"/>
        <v>17.071853052404109</v>
      </c>
      <c r="K5965" s="198"/>
      <c r="L5965" s="199"/>
      <c r="M5965" s="62"/>
      <c r="N5965" s="182"/>
    </row>
    <row r="5966" spans="1:14" ht="15.75" customHeight="1" x14ac:dyDescent="0.3">
      <c r="A5966" s="34">
        <v>6039</v>
      </c>
      <c r="B5966" s="34">
        <v>143</v>
      </c>
      <c r="C5966" s="34" t="s">
        <v>544</v>
      </c>
      <c r="D5966" s="34">
        <v>22</v>
      </c>
      <c r="E5966" s="179">
        <v>43685</v>
      </c>
      <c r="F5966" s="34">
        <v>5229</v>
      </c>
      <c r="G5966" s="200">
        <v>7689</v>
      </c>
      <c r="H5966" s="34">
        <v>7332</v>
      </c>
      <c r="I5966" s="34">
        <v>8</v>
      </c>
      <c r="J5966" s="59">
        <f t="shared" si="1"/>
        <v>16.975748930099858</v>
      </c>
      <c r="K5966" s="198"/>
      <c r="L5966" s="63">
        <f>AVERAGE(J5966:J5967)</f>
        <v>16.702836586262052</v>
      </c>
      <c r="M5966" s="63">
        <f>_xlfn.STDEV.S(J5966,J5967)</f>
        <v>0.38595633799445722</v>
      </c>
      <c r="N5966" s="182"/>
    </row>
    <row r="5967" spans="1:14" ht="15.75" customHeight="1" x14ac:dyDescent="0.3">
      <c r="A5967" s="34">
        <v>6040</v>
      </c>
      <c r="B5967" s="34">
        <v>143</v>
      </c>
      <c r="C5967" s="34" t="s">
        <v>544</v>
      </c>
      <c r="D5967" s="34">
        <v>22</v>
      </c>
      <c r="E5967" s="179">
        <v>43685</v>
      </c>
      <c r="F5967" s="34">
        <v>5229</v>
      </c>
      <c r="G5967" s="200">
        <v>7688</v>
      </c>
      <c r="H5967" s="34">
        <v>7341</v>
      </c>
      <c r="I5967" s="34"/>
      <c r="J5967" s="59">
        <f t="shared" si="1"/>
        <v>16.429924242424242</v>
      </c>
      <c r="K5967" s="198"/>
      <c r="L5967" s="199"/>
      <c r="M5967" s="62"/>
      <c r="N5967" s="182"/>
    </row>
    <row r="5968" spans="1:14" ht="15.75" customHeight="1" x14ac:dyDescent="0.3">
      <c r="A5968" s="34">
        <v>6041</v>
      </c>
      <c r="B5968" s="34">
        <v>144</v>
      </c>
      <c r="C5968" s="34" t="s">
        <v>545</v>
      </c>
      <c r="D5968" s="34">
        <v>22</v>
      </c>
      <c r="E5968" s="179">
        <v>43685</v>
      </c>
      <c r="F5968" s="34">
        <v>5238</v>
      </c>
      <c r="G5968" s="200">
        <v>7234</v>
      </c>
      <c r="H5968" s="34">
        <v>6952</v>
      </c>
      <c r="I5968" s="34">
        <v>7</v>
      </c>
      <c r="J5968" s="59">
        <f t="shared" si="1"/>
        <v>16.45274212368728</v>
      </c>
      <c r="K5968" s="198"/>
      <c r="L5968" s="63">
        <f>AVERAGE(J5968:J5969)</f>
        <v>16.173944960337785</v>
      </c>
      <c r="M5968" s="63">
        <f>_xlfn.STDEV.S(J5968,J5969)</f>
        <v>0.39427872956000398</v>
      </c>
      <c r="N5968" s="182"/>
    </row>
    <row r="5969" spans="1:14" ht="15.75" customHeight="1" x14ac:dyDescent="0.3">
      <c r="A5969" s="34">
        <v>6042</v>
      </c>
      <c r="B5969" s="34">
        <v>144</v>
      </c>
      <c r="C5969" s="34" t="s">
        <v>545</v>
      </c>
      <c r="D5969" s="34">
        <v>22</v>
      </c>
      <c r="E5969" s="179">
        <v>43685</v>
      </c>
      <c r="F5969" s="34">
        <v>5238</v>
      </c>
      <c r="G5969" s="200">
        <v>7316</v>
      </c>
      <c r="H5969" s="34">
        <v>7031</v>
      </c>
      <c r="I5969" s="34"/>
      <c r="J5969" s="59">
        <f t="shared" si="1"/>
        <v>15.895147796988288</v>
      </c>
      <c r="K5969" s="198"/>
      <c r="L5969" s="199"/>
      <c r="M5969" s="62"/>
      <c r="N5969" s="182"/>
    </row>
    <row r="5970" spans="1:14" ht="15.75" customHeight="1" x14ac:dyDescent="0.3">
      <c r="A5970" s="34">
        <v>6043</v>
      </c>
      <c r="B5970" s="34">
        <v>145</v>
      </c>
      <c r="C5970" s="34" t="s">
        <v>547</v>
      </c>
      <c r="D5970" s="34">
        <v>22</v>
      </c>
      <c r="E5970" s="179">
        <v>43685</v>
      </c>
      <c r="F5970" s="34">
        <v>5181</v>
      </c>
      <c r="G5970" s="200">
        <v>7719</v>
      </c>
      <c r="H5970" s="34">
        <v>7338</v>
      </c>
      <c r="I5970" s="34">
        <v>8</v>
      </c>
      <c r="J5970" s="59">
        <f t="shared" si="1"/>
        <v>17.663421418636997</v>
      </c>
      <c r="K5970" s="198"/>
      <c r="L5970" s="63">
        <f>AVERAGE(J5970:J5971)</f>
        <v>17.3278488283553</v>
      </c>
      <c r="M5970" s="63">
        <f>_xlfn.STDEV.S(J5970,J5971)</f>
        <v>0.47457130833704492</v>
      </c>
      <c r="N5970" s="182"/>
    </row>
    <row r="5971" spans="1:14" ht="15.75" customHeight="1" x14ac:dyDescent="0.3">
      <c r="A5971" s="34">
        <v>6044</v>
      </c>
      <c r="B5971" s="34">
        <v>145</v>
      </c>
      <c r="C5971" s="34" t="s">
        <v>547</v>
      </c>
      <c r="D5971" s="34">
        <v>22</v>
      </c>
      <c r="E5971" s="179">
        <v>43685</v>
      </c>
      <c r="F5971" s="34">
        <v>5181</v>
      </c>
      <c r="G5971" s="200">
        <v>7756</v>
      </c>
      <c r="H5971" s="34">
        <v>7382</v>
      </c>
      <c r="I5971" s="34"/>
      <c r="J5971" s="59">
        <f t="shared" si="1"/>
        <v>16.992276238073604</v>
      </c>
      <c r="K5971" s="198"/>
      <c r="L5971" s="199"/>
      <c r="M5971" s="62"/>
      <c r="N5971" s="182"/>
    </row>
    <row r="5972" spans="1:14" ht="15.75" customHeight="1" x14ac:dyDescent="0.3">
      <c r="A5972" s="34">
        <v>6045</v>
      </c>
      <c r="B5972" s="34">
        <v>146</v>
      </c>
      <c r="C5972" s="34" t="s">
        <v>548</v>
      </c>
      <c r="D5972" s="34">
        <v>22</v>
      </c>
      <c r="E5972" s="179">
        <v>43685</v>
      </c>
      <c r="F5972" s="34">
        <v>5179</v>
      </c>
      <c r="G5972" s="200">
        <v>7612</v>
      </c>
      <c r="H5972" s="34">
        <v>7245</v>
      </c>
      <c r="I5972" s="34">
        <v>6</v>
      </c>
      <c r="J5972" s="59">
        <f t="shared" si="1"/>
        <v>17.763794772507261</v>
      </c>
      <c r="K5972" s="198"/>
      <c r="L5972" s="63">
        <f>AVERAGE(J5972:J5973)</f>
        <v>17.564402785821663</v>
      </c>
      <c r="M5972" s="63">
        <f>_xlfn.STDEV.S(J5972,J5973)</f>
        <v>0.28198285179928512</v>
      </c>
      <c r="N5972" s="182"/>
    </row>
    <row r="5973" spans="1:14" ht="15.75" customHeight="1" x14ac:dyDescent="0.3">
      <c r="A5973" s="34">
        <v>6046</v>
      </c>
      <c r="B5973" s="34">
        <v>146</v>
      </c>
      <c r="C5973" s="34" t="s">
        <v>548</v>
      </c>
      <c r="D5973" s="34">
        <v>22</v>
      </c>
      <c r="E5973" s="179">
        <v>43685</v>
      </c>
      <c r="F5973" s="34">
        <v>5179</v>
      </c>
      <c r="G5973" s="200">
        <v>7896</v>
      </c>
      <c r="H5973" s="34">
        <v>7494</v>
      </c>
      <c r="I5973" s="34"/>
      <c r="J5973" s="59">
        <f t="shared" si="1"/>
        <v>17.365010799136069</v>
      </c>
      <c r="K5973" s="198"/>
      <c r="L5973" s="199"/>
      <c r="M5973" s="62"/>
      <c r="N5973" s="182"/>
    </row>
    <row r="5974" spans="1:14" ht="15.75" customHeight="1" x14ac:dyDescent="0.3">
      <c r="A5974" s="34">
        <v>6047</v>
      </c>
      <c r="B5974" s="34">
        <v>147</v>
      </c>
      <c r="C5974" s="34" t="s">
        <v>549</v>
      </c>
      <c r="D5974" s="34">
        <v>22</v>
      </c>
      <c r="E5974" s="179">
        <v>43685</v>
      </c>
      <c r="F5974" s="34">
        <v>5265</v>
      </c>
      <c r="G5974" s="200">
        <v>7381</v>
      </c>
      <c r="H5974" s="34">
        <v>7069</v>
      </c>
      <c r="I5974" s="34">
        <v>6</v>
      </c>
      <c r="J5974" s="59">
        <f t="shared" si="1"/>
        <v>17.294900221729488</v>
      </c>
      <c r="K5974" s="198"/>
      <c r="L5974" s="63">
        <f>AVERAGE(J5974:J5975)</f>
        <v>17.012366190994683</v>
      </c>
      <c r="M5974" s="63">
        <f>_xlfn.STDEV.S(J5974,J5975)</f>
        <v>0.39956345809709559</v>
      </c>
      <c r="N5974" s="182"/>
    </row>
    <row r="5975" spans="1:14" ht="15.75" customHeight="1" x14ac:dyDescent="0.3">
      <c r="A5975" s="34">
        <v>6048</v>
      </c>
      <c r="B5975" s="34">
        <v>147</v>
      </c>
      <c r="C5975" s="34" t="s">
        <v>549</v>
      </c>
      <c r="D5975" s="34">
        <v>22</v>
      </c>
      <c r="E5975" s="179">
        <v>43685</v>
      </c>
      <c r="F5975" s="34">
        <v>5265</v>
      </c>
      <c r="G5975" s="200">
        <v>7421</v>
      </c>
      <c r="H5975" s="34">
        <v>7112</v>
      </c>
      <c r="I5975" s="34"/>
      <c r="J5975" s="59">
        <f t="shared" si="1"/>
        <v>16.729832160259882</v>
      </c>
      <c r="K5975" s="198"/>
      <c r="L5975" s="199"/>
      <c r="M5975" s="62"/>
      <c r="N5975" s="182"/>
    </row>
    <row r="5976" spans="1:14" ht="15.75" customHeight="1" x14ac:dyDescent="0.3">
      <c r="A5976" s="34">
        <v>6049</v>
      </c>
      <c r="B5976" s="34">
        <v>148</v>
      </c>
      <c r="C5976" s="34" t="s">
        <v>550</v>
      </c>
      <c r="D5976" s="34">
        <v>22</v>
      </c>
      <c r="E5976" s="179">
        <v>43685</v>
      </c>
      <c r="F5976" s="34">
        <v>5186</v>
      </c>
      <c r="G5976" s="200">
        <v>8416</v>
      </c>
      <c r="H5976" s="34">
        <v>7942</v>
      </c>
      <c r="I5976" s="34">
        <v>7</v>
      </c>
      <c r="J5976" s="59">
        <f t="shared" si="1"/>
        <v>17.198838896952104</v>
      </c>
      <c r="K5976" s="198"/>
      <c r="L5976" s="63">
        <f>AVERAGE(J5976:J5977)</f>
        <v>16.986057685860558</v>
      </c>
      <c r="M5976" s="63">
        <f>_xlfn.STDEV.S(J5976,J5977)</f>
        <v>0.30091807454383634</v>
      </c>
      <c r="N5976" s="182"/>
    </row>
    <row r="5977" spans="1:14" ht="15.75" customHeight="1" x14ac:dyDescent="0.3">
      <c r="A5977" s="34">
        <v>6050</v>
      </c>
      <c r="B5977" s="34">
        <v>148</v>
      </c>
      <c r="C5977" s="34" t="s">
        <v>550</v>
      </c>
      <c r="D5977" s="34">
        <v>22</v>
      </c>
      <c r="E5977" s="179">
        <v>43685</v>
      </c>
      <c r="F5977" s="34">
        <v>5186</v>
      </c>
      <c r="G5977" s="200">
        <v>8472</v>
      </c>
      <c r="H5977" s="34">
        <v>8000</v>
      </c>
      <c r="I5977" s="34"/>
      <c r="J5977" s="59">
        <f t="shared" si="1"/>
        <v>16.773276474769013</v>
      </c>
      <c r="K5977" s="198"/>
      <c r="L5977" s="199"/>
      <c r="M5977" s="62"/>
      <c r="N5977" s="182"/>
    </row>
    <row r="5978" spans="1:14" ht="15.75" customHeight="1" x14ac:dyDescent="0.3">
      <c r="A5978" s="34">
        <v>6051</v>
      </c>
      <c r="B5978" s="34">
        <v>149</v>
      </c>
      <c r="C5978" s="34" t="s">
        <v>551</v>
      </c>
      <c r="D5978" s="34">
        <v>22</v>
      </c>
      <c r="E5978" s="179">
        <v>43685</v>
      </c>
      <c r="F5978" s="34">
        <v>5222</v>
      </c>
      <c r="G5978" s="200">
        <v>8357</v>
      </c>
      <c r="H5978" s="34">
        <v>7902</v>
      </c>
      <c r="I5978" s="34">
        <v>9</v>
      </c>
      <c r="J5978" s="59">
        <f t="shared" si="1"/>
        <v>16.977611940298505</v>
      </c>
      <c r="K5978" s="198"/>
      <c r="L5978" s="63">
        <f>AVERAGE(J5978:J5979)</f>
        <v>16.652071276271702</v>
      </c>
      <c r="M5978" s="63">
        <f>_xlfn.STDEV.S(J5978,J5979)</f>
        <v>0.46038402217064861</v>
      </c>
      <c r="N5978" s="182"/>
    </row>
    <row r="5979" spans="1:14" ht="15.75" customHeight="1" x14ac:dyDescent="0.3">
      <c r="A5979" s="34">
        <v>6052</v>
      </c>
      <c r="B5979" s="34">
        <v>149</v>
      </c>
      <c r="C5979" s="34" t="s">
        <v>551</v>
      </c>
      <c r="D5979" s="34">
        <v>22</v>
      </c>
      <c r="E5979" s="179">
        <v>43685</v>
      </c>
      <c r="F5979" s="34">
        <v>5222</v>
      </c>
      <c r="G5979" s="200">
        <v>8015</v>
      </c>
      <c r="H5979" s="34">
        <v>7623</v>
      </c>
      <c r="I5979" s="34"/>
      <c r="J5979" s="59">
        <f t="shared" si="1"/>
        <v>16.326530612244898</v>
      </c>
      <c r="K5979" s="198"/>
      <c r="L5979" s="199"/>
      <c r="M5979" s="62"/>
      <c r="N5979" s="182"/>
    </row>
    <row r="5980" spans="1:14" ht="15.75" customHeight="1" x14ac:dyDescent="0.3">
      <c r="A5980" s="34">
        <v>6053</v>
      </c>
      <c r="B5980" s="34">
        <v>150</v>
      </c>
      <c r="C5980" s="34" t="s">
        <v>552</v>
      </c>
      <c r="D5980" s="34">
        <v>22</v>
      </c>
      <c r="E5980" s="179">
        <v>43685</v>
      </c>
      <c r="F5980" s="34">
        <v>5188</v>
      </c>
      <c r="G5980" s="200">
        <v>7331</v>
      </c>
      <c r="H5980" s="34">
        <v>7016</v>
      </c>
      <c r="I5980" s="34">
        <v>5</v>
      </c>
      <c r="J5980" s="59">
        <f t="shared" si="1"/>
        <v>17.231947483588623</v>
      </c>
      <c r="K5980" s="198"/>
      <c r="L5980" s="63">
        <f>AVERAGE(J5980:J5981)</f>
        <v>16.980385036413384</v>
      </c>
      <c r="M5980" s="63">
        <f>_xlfn.STDEV.S(J5980,J5981)</f>
        <v>0.35576302457898817</v>
      </c>
      <c r="N5980" s="182"/>
    </row>
    <row r="5981" spans="1:14" ht="15.75" customHeight="1" x14ac:dyDescent="0.3">
      <c r="A5981" s="34">
        <v>6054</v>
      </c>
      <c r="B5981" s="34">
        <v>150</v>
      </c>
      <c r="C5981" s="34" t="s">
        <v>552</v>
      </c>
      <c r="D5981" s="34">
        <v>22</v>
      </c>
      <c r="E5981" s="179">
        <v>43685</v>
      </c>
      <c r="F5981" s="34">
        <v>5188</v>
      </c>
      <c r="G5981" s="200">
        <v>7379</v>
      </c>
      <c r="H5981" s="34">
        <v>7065</v>
      </c>
      <c r="I5981" s="34"/>
      <c r="J5981" s="59">
        <f t="shared" si="1"/>
        <v>16.728822589238145</v>
      </c>
      <c r="K5981" s="198"/>
      <c r="L5981" s="199"/>
      <c r="M5981" s="62"/>
      <c r="N5981" s="182"/>
    </row>
    <row r="5982" spans="1:14" ht="15.75" customHeight="1" x14ac:dyDescent="0.3">
      <c r="A5982" s="34">
        <v>6055</v>
      </c>
      <c r="B5982" s="34">
        <v>151</v>
      </c>
      <c r="C5982" s="34" t="s">
        <v>553</v>
      </c>
      <c r="D5982" s="34">
        <v>22</v>
      </c>
      <c r="E5982" s="179">
        <v>43685</v>
      </c>
      <c r="F5982" s="34">
        <v>5221</v>
      </c>
      <c r="G5982" s="200">
        <v>8303</v>
      </c>
      <c r="H5982" s="34">
        <v>7845</v>
      </c>
      <c r="I5982" s="34">
        <v>8</v>
      </c>
      <c r="J5982" s="59">
        <f t="shared" si="1"/>
        <v>17.454268292682926</v>
      </c>
      <c r="K5982" s="198"/>
      <c r="L5982" s="63">
        <f>AVERAGE(J5982:J5983)</f>
        <v>17.214902863910034</v>
      </c>
      <c r="M5982" s="63">
        <f>_xlfn.STDEV.S(J5982,J5983)</f>
        <v>0.33851383573387767</v>
      </c>
      <c r="N5982" s="182"/>
    </row>
    <row r="5983" spans="1:14" ht="15.75" customHeight="1" x14ac:dyDescent="0.3">
      <c r="A5983" s="34">
        <v>6056</v>
      </c>
      <c r="B5983" s="34">
        <v>151</v>
      </c>
      <c r="C5983" s="34" t="s">
        <v>553</v>
      </c>
      <c r="D5983" s="34">
        <v>22</v>
      </c>
      <c r="E5983" s="179">
        <v>43685</v>
      </c>
      <c r="F5983" s="34">
        <v>5221</v>
      </c>
      <c r="G5983" s="200">
        <v>8377</v>
      </c>
      <c r="H5983" s="34">
        <v>7919</v>
      </c>
      <c r="I5983" s="34"/>
      <c r="J5983" s="59">
        <f t="shared" si="1"/>
        <v>16.975537435137138</v>
      </c>
      <c r="K5983" s="198"/>
      <c r="L5983" s="199"/>
      <c r="M5983" s="62"/>
      <c r="N5983" s="182"/>
    </row>
    <row r="5984" spans="1:14" ht="15.75" customHeight="1" x14ac:dyDescent="0.3">
      <c r="A5984" s="34">
        <v>6057</v>
      </c>
      <c r="B5984" s="34">
        <v>152</v>
      </c>
      <c r="C5984" s="34" t="s">
        <v>554</v>
      </c>
      <c r="D5984" s="34">
        <v>22</v>
      </c>
      <c r="E5984" s="179">
        <v>43685</v>
      </c>
      <c r="F5984" s="34">
        <v>5292</v>
      </c>
      <c r="G5984" s="200">
        <v>8203</v>
      </c>
      <c r="H5984" s="34">
        <v>7765</v>
      </c>
      <c r="I5984" s="34">
        <v>9</v>
      </c>
      <c r="J5984" s="59">
        <f t="shared" si="1"/>
        <v>17.711281843914275</v>
      </c>
      <c r="K5984" s="198"/>
      <c r="L5984" s="63">
        <f>AVERAGE(J5984:J5985)</f>
        <v>17.412126277605672</v>
      </c>
      <c r="M5984" s="63">
        <f>_xlfn.STDEV.S(J5984,J5985)</f>
        <v>0.42306985913302941</v>
      </c>
      <c r="N5984" s="182"/>
    </row>
    <row r="5985" spans="1:14" ht="15.75" customHeight="1" x14ac:dyDescent="0.3">
      <c r="A5985" s="34">
        <v>6058</v>
      </c>
      <c r="B5985" s="34">
        <v>152</v>
      </c>
      <c r="C5985" s="34" t="s">
        <v>554</v>
      </c>
      <c r="D5985" s="34">
        <v>22</v>
      </c>
      <c r="E5985" s="179">
        <v>43685</v>
      </c>
      <c r="F5985" s="34">
        <v>5292</v>
      </c>
      <c r="G5985" s="200">
        <v>8091</v>
      </c>
      <c r="H5985" s="34">
        <v>7682</v>
      </c>
      <c r="I5985" s="34"/>
      <c r="J5985" s="59">
        <f t="shared" si="1"/>
        <v>17.11297071129707</v>
      </c>
      <c r="K5985" s="198"/>
      <c r="L5985" s="199"/>
      <c r="M5985" s="62"/>
      <c r="N5985" s="182"/>
    </row>
    <row r="5986" spans="1:14" ht="15.75" customHeight="1" x14ac:dyDescent="0.3">
      <c r="A5986" s="34">
        <v>6059</v>
      </c>
      <c r="B5986" s="34">
        <v>153</v>
      </c>
      <c r="C5986" s="34" t="s">
        <v>555</v>
      </c>
      <c r="D5986" s="34">
        <v>22</v>
      </c>
      <c r="E5986" s="179">
        <v>43685</v>
      </c>
      <c r="F5986" s="34">
        <v>5238</v>
      </c>
      <c r="G5986" s="200">
        <v>7619</v>
      </c>
      <c r="H5986" s="34">
        <v>7258</v>
      </c>
      <c r="I5986" s="34">
        <v>11</v>
      </c>
      <c r="J5986" s="59">
        <f t="shared" si="1"/>
        <v>17.871287128712872</v>
      </c>
      <c r="K5986" s="198"/>
      <c r="L5986" s="63">
        <f>AVERAGE(J5986:J5987)</f>
        <v>17.618278294895358</v>
      </c>
      <c r="M5986" s="63">
        <f>_xlfn.STDEV.S(J5986,J5987)</f>
        <v>0.35780852418492892</v>
      </c>
      <c r="N5986" s="182"/>
    </row>
    <row r="5987" spans="1:14" ht="15.75" customHeight="1" x14ac:dyDescent="0.3">
      <c r="A5987" s="34">
        <v>6060</v>
      </c>
      <c r="B5987" s="34">
        <v>153</v>
      </c>
      <c r="C5987" s="34" t="s">
        <v>555</v>
      </c>
      <c r="D5987" s="34">
        <v>22</v>
      </c>
      <c r="E5987" s="179">
        <v>43685</v>
      </c>
      <c r="F5987" s="34">
        <v>5238</v>
      </c>
      <c r="G5987" s="200">
        <v>7786</v>
      </c>
      <c r="H5987" s="34">
        <v>7409</v>
      </c>
      <c r="I5987" s="34"/>
      <c r="J5987" s="59">
        <f t="shared" si="1"/>
        <v>17.365269461077844</v>
      </c>
      <c r="K5987" s="198"/>
      <c r="L5987" s="199"/>
      <c r="M5987" s="62"/>
      <c r="N5987" s="182"/>
    </row>
    <row r="5988" spans="1:14" ht="15.75" customHeight="1" x14ac:dyDescent="0.3">
      <c r="A5988" s="34">
        <v>6061</v>
      </c>
      <c r="B5988" s="34">
        <v>154</v>
      </c>
      <c r="C5988" s="34" t="s">
        <v>556</v>
      </c>
      <c r="D5988" s="34">
        <v>22</v>
      </c>
      <c r="E5988" s="179">
        <v>43685</v>
      </c>
      <c r="F5988" s="34">
        <v>5194</v>
      </c>
      <c r="G5988" s="200">
        <v>6427</v>
      </c>
      <c r="H5988" s="34">
        <v>6244</v>
      </c>
      <c r="I5988" s="34">
        <v>8</v>
      </c>
      <c r="J5988" s="59">
        <f t="shared" si="1"/>
        <v>17.428571428571431</v>
      </c>
      <c r="K5988" s="198"/>
      <c r="L5988" s="63">
        <f>AVERAGE(J5988:J5989)</f>
        <v>17.19554804170189</v>
      </c>
      <c r="M5988" s="63">
        <f>_xlfn.STDEV.S(J5988,J5989)</f>
        <v>0.32954483406101881</v>
      </c>
      <c r="N5988" s="182"/>
    </row>
    <row r="5989" spans="1:14" ht="15.75" customHeight="1" x14ac:dyDescent="0.3">
      <c r="A5989" s="34">
        <v>6062</v>
      </c>
      <c r="B5989" s="34">
        <v>154</v>
      </c>
      <c r="C5989" s="34" t="s">
        <v>556</v>
      </c>
      <c r="D5989" s="34">
        <v>22</v>
      </c>
      <c r="E5989" s="179">
        <v>43685</v>
      </c>
      <c r="F5989" s="34">
        <v>5194</v>
      </c>
      <c r="G5989" s="200">
        <v>6380</v>
      </c>
      <c r="H5989" s="34">
        <v>6208</v>
      </c>
      <c r="I5989" s="34"/>
      <c r="J5989" s="59">
        <f t="shared" si="1"/>
        <v>16.962524654832347</v>
      </c>
      <c r="K5989" s="198"/>
      <c r="L5989" s="199"/>
      <c r="M5989" s="62"/>
      <c r="N5989" s="182"/>
    </row>
    <row r="5990" spans="1:14" ht="15.75" customHeight="1" x14ac:dyDescent="0.3">
      <c r="A5990" s="34">
        <v>6063</v>
      </c>
      <c r="B5990" s="34">
        <v>155</v>
      </c>
      <c r="C5990" s="34" t="s">
        <v>557</v>
      </c>
      <c r="D5990" s="34">
        <v>22</v>
      </c>
      <c r="E5990" s="179">
        <v>43685</v>
      </c>
      <c r="F5990" s="34">
        <v>5181</v>
      </c>
      <c r="G5990" s="200">
        <v>8297</v>
      </c>
      <c r="H5990" s="34">
        <v>7842</v>
      </c>
      <c r="I5990" s="34">
        <v>9</v>
      </c>
      <c r="J5990" s="59">
        <f t="shared" si="1"/>
        <v>17.098835024426904</v>
      </c>
      <c r="K5990" s="198"/>
      <c r="L5990" s="63">
        <f>AVERAGE(J5990:J5991)</f>
        <v>16.94516051576095</v>
      </c>
      <c r="M5990" s="63">
        <f>_xlfn.STDEV.S(J5990,J5991)</f>
        <v>0.21732857434641434</v>
      </c>
      <c r="N5990" s="182"/>
    </row>
    <row r="5991" spans="1:14" ht="15.75" customHeight="1" x14ac:dyDescent="0.3">
      <c r="A5991" s="34">
        <v>6064</v>
      </c>
      <c r="B5991" s="34">
        <v>155</v>
      </c>
      <c r="C5991" s="34" t="s">
        <v>557</v>
      </c>
      <c r="D5991" s="34">
        <v>22</v>
      </c>
      <c r="E5991" s="179">
        <v>43685</v>
      </c>
      <c r="F5991" s="34">
        <v>5181</v>
      </c>
      <c r="G5991" s="200">
        <v>8144</v>
      </c>
      <c r="H5991" s="34">
        <v>7718</v>
      </c>
      <c r="I5991" s="34"/>
      <c r="J5991" s="59">
        <f t="shared" si="1"/>
        <v>16.791486007094996</v>
      </c>
      <c r="K5991" s="198"/>
      <c r="L5991" s="199"/>
      <c r="M5991" s="62"/>
      <c r="N5991" s="182"/>
    </row>
    <row r="5992" spans="1:14" ht="15.75" customHeight="1" x14ac:dyDescent="0.3">
      <c r="A5992" s="34">
        <v>6065</v>
      </c>
      <c r="B5992" s="34">
        <v>156</v>
      </c>
      <c r="C5992" s="34" t="s">
        <v>558</v>
      </c>
      <c r="D5992" s="34">
        <v>22</v>
      </c>
      <c r="E5992" s="179">
        <v>43685</v>
      </c>
      <c r="F5992" s="34">
        <v>5171</v>
      </c>
      <c r="G5992" s="200">
        <v>7053</v>
      </c>
      <c r="H5992" s="34">
        <v>6789</v>
      </c>
      <c r="I5992" s="34">
        <v>6</v>
      </c>
      <c r="J5992" s="59">
        <f t="shared" si="1"/>
        <v>16.316440049443759</v>
      </c>
      <c r="K5992" s="198"/>
      <c r="L5992" s="63">
        <f>AVERAGE(J5992:J5993)</f>
        <v>16.072792889043487</v>
      </c>
      <c r="M5992" s="63">
        <f>_xlfn.STDEV.S(J5992,J5993)</f>
        <v>0.34456911867175744</v>
      </c>
      <c r="N5992" s="182"/>
    </row>
    <row r="5993" spans="1:14" ht="15.75" customHeight="1" x14ac:dyDescent="0.3">
      <c r="A5993" s="34">
        <v>6066</v>
      </c>
      <c r="B5993" s="34">
        <v>156</v>
      </c>
      <c r="C5993" s="34" t="s">
        <v>558</v>
      </c>
      <c r="D5993" s="34">
        <v>22</v>
      </c>
      <c r="E5993" s="179">
        <v>43685</v>
      </c>
      <c r="F5993" s="34">
        <v>5171</v>
      </c>
      <c r="G5993" s="200">
        <v>7015</v>
      </c>
      <c r="H5993" s="34">
        <v>6763</v>
      </c>
      <c r="I5993" s="34"/>
      <c r="J5993" s="59">
        <f t="shared" si="1"/>
        <v>15.829145728643216</v>
      </c>
      <c r="K5993" s="198"/>
      <c r="L5993" s="199"/>
      <c r="M5993" s="62"/>
      <c r="N5993" s="182"/>
    </row>
    <row r="5994" spans="1:14" ht="15.75" customHeight="1" x14ac:dyDescent="0.3">
      <c r="A5994" s="34">
        <v>6067</v>
      </c>
      <c r="B5994" s="34">
        <v>157</v>
      </c>
      <c r="C5994" s="34" t="s">
        <v>559</v>
      </c>
      <c r="D5994" s="34">
        <v>22</v>
      </c>
      <c r="E5994" s="179">
        <v>43685</v>
      </c>
      <c r="F5994" s="34">
        <v>5319</v>
      </c>
      <c r="G5994" s="200">
        <v>7200</v>
      </c>
      <c r="H5994" s="34">
        <v>6918</v>
      </c>
      <c r="I5994" s="34">
        <v>8</v>
      </c>
      <c r="J5994" s="59">
        <f t="shared" si="1"/>
        <v>17.636022514071296</v>
      </c>
      <c r="K5994" s="198"/>
      <c r="L5994" s="63">
        <f>AVERAGE(J5994:J5995)</f>
        <v>17.557507055354975</v>
      </c>
      <c r="M5994" s="63">
        <f>_xlfn.STDEV.S(J5994,J5995)</f>
        <v>0.11103762657256637</v>
      </c>
      <c r="N5994" s="182"/>
    </row>
    <row r="5995" spans="1:14" ht="15.75" customHeight="1" x14ac:dyDescent="0.3">
      <c r="A5995" s="34">
        <v>6068</v>
      </c>
      <c r="B5995" s="34">
        <v>157</v>
      </c>
      <c r="C5995" s="34" t="s">
        <v>559</v>
      </c>
      <c r="D5995" s="34">
        <v>22</v>
      </c>
      <c r="E5995" s="179">
        <v>43685</v>
      </c>
      <c r="F5995" s="34">
        <v>5319</v>
      </c>
      <c r="G5995" s="200">
        <v>7416</v>
      </c>
      <c r="H5995" s="34">
        <v>7104</v>
      </c>
      <c r="I5995" s="34"/>
      <c r="J5995" s="59">
        <f t="shared" si="1"/>
        <v>17.478991596638654</v>
      </c>
      <c r="K5995" s="198"/>
      <c r="L5995" s="199"/>
      <c r="M5995" s="62"/>
      <c r="N5995" s="182"/>
    </row>
    <row r="5996" spans="1:14" ht="15.75" customHeight="1" x14ac:dyDescent="0.3">
      <c r="A5996" s="34">
        <v>6069</v>
      </c>
      <c r="B5996" s="34">
        <v>158</v>
      </c>
      <c r="C5996" s="34" t="s">
        <v>560</v>
      </c>
      <c r="D5996" s="34">
        <v>22</v>
      </c>
      <c r="E5996" s="179">
        <v>43685</v>
      </c>
      <c r="F5996" s="34">
        <v>5219</v>
      </c>
      <c r="G5996" s="200">
        <v>7748</v>
      </c>
      <c r="H5996" s="34">
        <v>7373</v>
      </c>
      <c r="I5996" s="34">
        <v>7</v>
      </c>
      <c r="J5996" s="59">
        <f t="shared" si="1"/>
        <v>17.409470752089138</v>
      </c>
      <c r="K5996" s="198"/>
      <c r="L5996" s="63">
        <f>AVERAGE(J5996:J5997)</f>
        <v>17.255185399730024</v>
      </c>
      <c r="M5996" s="63">
        <f>_xlfn.STDEV.S(J5996,J5997)</f>
        <v>0.21819243778176847</v>
      </c>
      <c r="N5996" s="182"/>
    </row>
    <row r="5997" spans="1:14" ht="15.75" customHeight="1" x14ac:dyDescent="0.3">
      <c r="A5997" s="34">
        <v>6070</v>
      </c>
      <c r="B5997" s="34">
        <v>158</v>
      </c>
      <c r="C5997" s="34" t="s">
        <v>560</v>
      </c>
      <c r="D5997" s="34">
        <v>22</v>
      </c>
      <c r="E5997" s="179">
        <v>43685</v>
      </c>
      <c r="F5997" s="34">
        <v>5219</v>
      </c>
      <c r="G5997" s="200">
        <v>7691</v>
      </c>
      <c r="H5997" s="34">
        <v>7330</v>
      </c>
      <c r="I5997" s="34"/>
      <c r="J5997" s="59">
        <f t="shared" si="1"/>
        <v>17.100900047370914</v>
      </c>
      <c r="K5997" s="198"/>
      <c r="L5997" s="199"/>
      <c r="M5997" s="62"/>
      <c r="N5997" s="182"/>
    </row>
    <row r="5998" spans="1:14" ht="15.75" customHeight="1" x14ac:dyDescent="0.3">
      <c r="A5998" s="34">
        <v>6071</v>
      </c>
      <c r="B5998" s="34">
        <v>159</v>
      </c>
      <c r="C5998" s="34" t="s">
        <v>561</v>
      </c>
      <c r="D5998" s="34">
        <v>22</v>
      </c>
      <c r="E5998" s="179">
        <v>43685</v>
      </c>
      <c r="F5998" s="34">
        <v>5300</v>
      </c>
      <c r="G5998" s="200">
        <v>7387</v>
      </c>
      <c r="H5998" s="34">
        <v>7075</v>
      </c>
      <c r="I5998" s="34">
        <v>6</v>
      </c>
      <c r="J5998" s="59">
        <f t="shared" si="1"/>
        <v>17.577464788732396</v>
      </c>
      <c r="K5998" s="198"/>
      <c r="L5998" s="63">
        <f>AVERAGE(J5998:J5999)</f>
        <v>17.494614747307374</v>
      </c>
      <c r="M5998" s="63">
        <f>_xlfn.STDEV.S(J5998,J5999)</f>
        <v>0.1171676522264391</v>
      </c>
      <c r="N5998" s="182"/>
    </row>
    <row r="5999" spans="1:14" ht="15.75" customHeight="1" x14ac:dyDescent="0.3">
      <c r="A5999" s="34">
        <v>6072</v>
      </c>
      <c r="B5999" s="34">
        <v>159</v>
      </c>
      <c r="C5999" s="34" t="s">
        <v>561</v>
      </c>
      <c r="D5999" s="34">
        <v>22</v>
      </c>
      <c r="E5999" s="179">
        <v>43685</v>
      </c>
      <c r="F5999" s="34">
        <v>5300</v>
      </c>
      <c r="G5999" s="200">
        <v>7296</v>
      </c>
      <c r="H5999" s="34">
        <v>7000</v>
      </c>
      <c r="I5999" s="34"/>
      <c r="J5999" s="59">
        <f t="shared" si="1"/>
        <v>17.411764705882351</v>
      </c>
      <c r="K5999" s="198"/>
      <c r="L5999" s="199"/>
      <c r="M5999" s="62"/>
      <c r="N5999" s="182"/>
    </row>
    <row r="6000" spans="1:14" ht="15.75" customHeight="1" x14ac:dyDescent="0.3">
      <c r="A6000" s="34">
        <v>6073</v>
      </c>
      <c r="B6000" s="34">
        <v>160</v>
      </c>
      <c r="C6000" s="34" t="s">
        <v>563</v>
      </c>
      <c r="D6000" s="34">
        <v>22</v>
      </c>
      <c r="E6000" s="179">
        <v>43685</v>
      </c>
      <c r="F6000" s="34">
        <v>5234</v>
      </c>
      <c r="G6000" s="200">
        <v>8263</v>
      </c>
      <c r="H6000" s="34">
        <v>7790</v>
      </c>
      <c r="I6000" s="34">
        <v>5</v>
      </c>
      <c r="J6000" s="59">
        <f t="shared" si="1"/>
        <v>18.505477308294211</v>
      </c>
      <c r="K6000" s="198"/>
      <c r="L6000" s="63">
        <f>AVERAGE(J6000:J6001)</f>
        <v>18.332340644196854</v>
      </c>
      <c r="M6000" s="63">
        <f>_xlfn.STDEV.S(J6000,J6001)</f>
        <v>0.2448522185105135</v>
      </c>
      <c r="N6000" s="182"/>
    </row>
    <row r="6001" spans="1:14" ht="15.75" customHeight="1" x14ac:dyDescent="0.3">
      <c r="A6001" s="34">
        <v>6074</v>
      </c>
      <c r="B6001" s="34">
        <v>160</v>
      </c>
      <c r="C6001" s="34" t="s">
        <v>563</v>
      </c>
      <c r="D6001" s="34">
        <v>22</v>
      </c>
      <c r="E6001" s="179">
        <v>43685</v>
      </c>
      <c r="F6001" s="34">
        <v>5234</v>
      </c>
      <c r="G6001" s="200">
        <v>8084</v>
      </c>
      <c r="H6001" s="34">
        <v>7646</v>
      </c>
      <c r="I6001" s="34"/>
      <c r="J6001" s="59">
        <f t="shared" si="1"/>
        <v>18.159203980099502</v>
      </c>
      <c r="K6001" s="198"/>
      <c r="L6001" s="199"/>
      <c r="M6001" s="62"/>
      <c r="N6001" s="182"/>
    </row>
    <row r="6002" spans="1:14" ht="15.75" customHeight="1" x14ac:dyDescent="0.3">
      <c r="A6002" s="34">
        <v>6075</v>
      </c>
      <c r="B6002" s="34">
        <v>161</v>
      </c>
      <c r="C6002" s="34" t="s">
        <v>564</v>
      </c>
      <c r="D6002" s="34">
        <v>22</v>
      </c>
      <c r="E6002" s="179">
        <v>43685</v>
      </c>
      <c r="F6002" s="34">
        <v>5264</v>
      </c>
      <c r="G6002" s="200">
        <v>8041</v>
      </c>
      <c r="H6002" s="34">
        <v>7603</v>
      </c>
      <c r="I6002" s="34">
        <v>6</v>
      </c>
      <c r="J6002" s="59">
        <f t="shared" si="1"/>
        <v>18.725951261222747</v>
      </c>
      <c r="K6002" s="198"/>
      <c r="L6002" s="63">
        <f>AVERAGE(J6002:J6003)</f>
        <v>18.308123309936267</v>
      </c>
      <c r="M6002" s="63">
        <f>_xlfn.STDEV.S(J6002,J6003)</f>
        <v>0.59089795544790458</v>
      </c>
      <c r="N6002" s="182"/>
    </row>
    <row r="6003" spans="1:14" ht="15.75" customHeight="1" x14ac:dyDescent="0.3">
      <c r="A6003" s="34">
        <v>6076</v>
      </c>
      <c r="B6003" s="34">
        <v>161</v>
      </c>
      <c r="C6003" s="34" t="s">
        <v>564</v>
      </c>
      <c r="D6003" s="34">
        <v>22</v>
      </c>
      <c r="E6003" s="179">
        <v>43685</v>
      </c>
      <c r="F6003" s="34">
        <v>5264</v>
      </c>
      <c r="G6003" s="200">
        <v>8058</v>
      </c>
      <c r="H6003" s="34">
        <v>7634</v>
      </c>
      <c r="I6003" s="34"/>
      <c r="J6003" s="59">
        <f t="shared" si="1"/>
        <v>17.890295358649787</v>
      </c>
      <c r="K6003" s="198"/>
      <c r="L6003" s="199"/>
      <c r="M6003" s="62"/>
      <c r="N6003" s="182"/>
    </row>
    <row r="6004" spans="1:14" ht="15.75" customHeight="1" x14ac:dyDescent="0.3">
      <c r="A6004" s="34">
        <v>6077</v>
      </c>
      <c r="B6004" s="34">
        <v>162</v>
      </c>
      <c r="C6004" s="34" t="s">
        <v>566</v>
      </c>
      <c r="D6004" s="34">
        <v>22</v>
      </c>
      <c r="E6004" s="179">
        <v>43685</v>
      </c>
      <c r="F6004" s="34">
        <v>5232</v>
      </c>
      <c r="G6004" s="200">
        <v>8153</v>
      </c>
      <c r="H6004" s="34">
        <v>7726</v>
      </c>
      <c r="I6004" s="34">
        <v>6</v>
      </c>
      <c r="J6004" s="59">
        <f t="shared" si="1"/>
        <v>17.121090617481958</v>
      </c>
      <c r="K6004" s="198"/>
      <c r="L6004" s="63">
        <f>AVERAGE(J6004:J6005)</f>
        <v>16.87757074905409</v>
      </c>
      <c r="M6004" s="63">
        <f>_xlfn.STDEV.S(J6004,J6005)</f>
        <v>0.34438910063800182</v>
      </c>
      <c r="N6004" s="182"/>
    </row>
    <row r="6005" spans="1:14" ht="15.75" customHeight="1" x14ac:dyDescent="0.3">
      <c r="A6005" s="34">
        <v>6078</v>
      </c>
      <c r="B6005" s="34">
        <v>162</v>
      </c>
      <c r="C6005" s="34" t="s">
        <v>566</v>
      </c>
      <c r="D6005" s="34">
        <v>22</v>
      </c>
      <c r="E6005" s="179">
        <v>43685</v>
      </c>
      <c r="F6005" s="34">
        <v>5232</v>
      </c>
      <c r="G6005" s="200">
        <v>8212</v>
      </c>
      <c r="H6005" s="34">
        <v>7787</v>
      </c>
      <c r="I6005" s="34"/>
      <c r="J6005" s="59">
        <f t="shared" si="1"/>
        <v>16.634050880626223</v>
      </c>
      <c r="K6005" s="198"/>
      <c r="L6005" s="199"/>
      <c r="M6005" s="62"/>
      <c r="N6005" s="182"/>
    </row>
    <row r="6006" spans="1:14" ht="15.75" customHeight="1" x14ac:dyDescent="0.3">
      <c r="A6006" s="34">
        <v>6079</v>
      </c>
      <c r="B6006" s="34">
        <v>163</v>
      </c>
      <c r="C6006" s="34" t="s">
        <v>567</v>
      </c>
      <c r="D6006" s="34">
        <v>22</v>
      </c>
      <c r="E6006" s="179">
        <v>43685</v>
      </c>
      <c r="F6006" s="34">
        <v>5193</v>
      </c>
      <c r="G6006" s="200">
        <v>8015</v>
      </c>
      <c r="H6006" s="34">
        <v>7582</v>
      </c>
      <c r="I6006" s="34">
        <v>7</v>
      </c>
      <c r="J6006" s="59">
        <f t="shared" si="1"/>
        <v>18.124738384261196</v>
      </c>
      <c r="K6006" s="198"/>
      <c r="L6006" s="63">
        <f>AVERAGE(J6006:J6007)</f>
        <v>18.116035722241207</v>
      </c>
      <c r="M6006" s="63">
        <f>_xlfn.STDEV.S(J6006,J6007)</f>
        <v>1.2307422657417105E-2</v>
      </c>
      <c r="N6006" s="182"/>
    </row>
    <row r="6007" spans="1:14" ht="15.75" customHeight="1" x14ac:dyDescent="0.3">
      <c r="A6007" s="34">
        <v>6080</v>
      </c>
      <c r="B6007" s="34">
        <v>163</v>
      </c>
      <c r="C6007" s="34" t="s">
        <v>567</v>
      </c>
      <c r="D6007" s="34">
        <v>22</v>
      </c>
      <c r="E6007" s="179">
        <v>43685</v>
      </c>
      <c r="F6007" s="34">
        <v>5193</v>
      </c>
      <c r="G6007" s="200">
        <v>8076</v>
      </c>
      <c r="H6007" s="34">
        <v>7634</v>
      </c>
      <c r="I6007" s="34"/>
      <c r="J6007" s="59">
        <f t="shared" si="1"/>
        <v>18.107333060221219</v>
      </c>
      <c r="K6007" s="198"/>
      <c r="L6007" s="199"/>
      <c r="M6007" s="62"/>
      <c r="N6007" s="182"/>
    </row>
    <row r="6008" spans="1:14" ht="15.75" customHeight="1" x14ac:dyDescent="0.3">
      <c r="A6008" s="34">
        <v>6081</v>
      </c>
      <c r="B6008" s="34">
        <v>164</v>
      </c>
      <c r="C6008" s="34" t="s">
        <v>568</v>
      </c>
      <c r="D6008" s="34">
        <v>22</v>
      </c>
      <c r="E6008" s="179">
        <v>43685</v>
      </c>
      <c r="F6008" s="34">
        <v>5245</v>
      </c>
      <c r="G6008" s="200">
        <v>6991</v>
      </c>
      <c r="H6008" s="34">
        <v>6726</v>
      </c>
      <c r="I6008" s="34">
        <v>7</v>
      </c>
      <c r="J6008" s="59">
        <f t="shared" si="1"/>
        <v>17.893315327481432</v>
      </c>
      <c r="K6008" s="198"/>
      <c r="L6008" s="63">
        <f>AVERAGE(J6008:J6009)</f>
        <v>17.742644285814293</v>
      </c>
      <c r="M6008" s="63">
        <f>_xlfn.STDEV.S(J6008,J6009)</f>
        <v>0.21308103058254602</v>
      </c>
      <c r="N6008" s="182"/>
    </row>
    <row r="6009" spans="1:14" ht="15.75" customHeight="1" x14ac:dyDescent="0.3">
      <c r="A6009" s="34">
        <v>6082</v>
      </c>
      <c r="B6009" s="34">
        <v>164</v>
      </c>
      <c r="C6009" s="34" t="s">
        <v>568</v>
      </c>
      <c r="D6009" s="34">
        <v>22</v>
      </c>
      <c r="E6009" s="179">
        <v>43685</v>
      </c>
      <c r="F6009" s="34">
        <v>5245</v>
      </c>
      <c r="G6009" s="200">
        <v>7003</v>
      </c>
      <c r="H6009" s="34">
        <v>6740</v>
      </c>
      <c r="I6009" s="34"/>
      <c r="J6009" s="59">
        <f t="shared" si="1"/>
        <v>17.591973244147159</v>
      </c>
      <c r="K6009" s="198"/>
      <c r="L6009" s="199"/>
      <c r="M6009" s="62"/>
      <c r="N6009" s="182"/>
    </row>
    <row r="6010" spans="1:14" ht="15.75" customHeight="1" x14ac:dyDescent="0.3">
      <c r="A6010" s="34">
        <v>6083</v>
      </c>
      <c r="B6010" s="34">
        <v>165</v>
      </c>
      <c r="C6010" s="34" t="s">
        <v>569</v>
      </c>
      <c r="D6010" s="34">
        <v>22</v>
      </c>
      <c r="E6010" s="179">
        <v>43685</v>
      </c>
      <c r="F6010" s="34">
        <v>5226</v>
      </c>
      <c r="G6010" s="200">
        <v>8785</v>
      </c>
      <c r="H6010" s="34">
        <v>8210</v>
      </c>
      <c r="I6010" s="34">
        <v>7</v>
      </c>
      <c r="J6010" s="59">
        <f t="shared" si="1"/>
        <v>19.269436997319033</v>
      </c>
      <c r="K6010" s="198"/>
      <c r="L6010" s="63">
        <f>AVERAGE(J6010:J6011)</f>
        <v>19.005665320968205</v>
      </c>
      <c r="M6010" s="63">
        <f>_xlfn.STDEV.S(J6010,J6011)</f>
        <v>0.37302948206522502</v>
      </c>
      <c r="N6010" s="182"/>
    </row>
    <row r="6011" spans="1:14" ht="15.75" customHeight="1" x14ac:dyDescent="0.3">
      <c r="A6011" s="34">
        <v>6084</v>
      </c>
      <c r="B6011" s="34">
        <v>165</v>
      </c>
      <c r="C6011" s="34" t="s">
        <v>569</v>
      </c>
      <c r="D6011" s="34">
        <v>22</v>
      </c>
      <c r="E6011" s="179">
        <v>43685</v>
      </c>
      <c r="F6011" s="34">
        <v>5226</v>
      </c>
      <c r="G6011" s="200">
        <v>8888</v>
      </c>
      <c r="H6011" s="34">
        <v>8310</v>
      </c>
      <c r="I6011" s="34"/>
      <c r="J6011" s="59">
        <f t="shared" si="1"/>
        <v>18.741893644617381</v>
      </c>
      <c r="K6011" s="198"/>
      <c r="L6011" s="199"/>
      <c r="M6011" s="62"/>
      <c r="N6011" s="182"/>
    </row>
    <row r="6012" spans="1:14" ht="15.75" customHeight="1" x14ac:dyDescent="0.3">
      <c r="A6012" s="34">
        <v>6085</v>
      </c>
      <c r="B6012" s="34">
        <v>166</v>
      </c>
      <c r="C6012" s="34" t="s">
        <v>570</v>
      </c>
      <c r="D6012" s="34">
        <v>22</v>
      </c>
      <c r="E6012" s="179">
        <v>43685</v>
      </c>
      <c r="F6012" s="34">
        <v>5252</v>
      </c>
      <c r="G6012" s="200">
        <v>8221</v>
      </c>
      <c r="H6012" s="34">
        <v>7773</v>
      </c>
      <c r="I6012" s="34">
        <v>7</v>
      </c>
      <c r="J6012" s="59">
        <f t="shared" si="1"/>
        <v>17.770725902419674</v>
      </c>
      <c r="K6012" s="198"/>
      <c r="L6012" s="63">
        <f>AVERAGE(J6012:J6013)</f>
        <v>17.67805825049966</v>
      </c>
      <c r="M6012" s="63">
        <f>_xlfn.STDEV.S(J6012,J6013)</f>
        <v>0.13105185013855492</v>
      </c>
      <c r="N6012" s="182"/>
    </row>
    <row r="6013" spans="1:14" ht="15.75" customHeight="1" x14ac:dyDescent="0.3">
      <c r="A6013" s="34">
        <v>6086</v>
      </c>
      <c r="B6013" s="34">
        <v>166</v>
      </c>
      <c r="C6013" s="34" t="s">
        <v>570</v>
      </c>
      <c r="D6013" s="34">
        <v>22</v>
      </c>
      <c r="E6013" s="179">
        <v>43685</v>
      </c>
      <c r="F6013" s="34">
        <v>5252</v>
      </c>
      <c r="G6013" s="200">
        <v>8729</v>
      </c>
      <c r="H6013" s="34">
        <v>8209</v>
      </c>
      <c r="I6013" s="34"/>
      <c r="J6013" s="59">
        <f t="shared" si="1"/>
        <v>17.585390598579643</v>
      </c>
      <c r="K6013" s="198"/>
      <c r="L6013" s="199"/>
      <c r="M6013" s="62"/>
      <c r="N6013" s="182"/>
    </row>
    <row r="6014" spans="1:14" ht="15.75" customHeight="1" x14ac:dyDescent="0.3">
      <c r="A6014" s="34">
        <v>6087</v>
      </c>
      <c r="B6014" s="34">
        <v>167</v>
      </c>
      <c r="C6014" s="34" t="s">
        <v>571</v>
      </c>
      <c r="D6014" s="34">
        <v>22</v>
      </c>
      <c r="E6014" s="179">
        <v>43685</v>
      </c>
      <c r="F6014" s="34">
        <v>5280</v>
      </c>
      <c r="G6014" s="200">
        <v>7520</v>
      </c>
      <c r="H6014" s="34">
        <v>7181</v>
      </c>
      <c r="I6014" s="34">
        <v>8</v>
      </c>
      <c r="J6014" s="59">
        <f t="shared" si="1"/>
        <v>17.832719621251972</v>
      </c>
      <c r="K6014" s="198"/>
      <c r="L6014" s="63">
        <f>AVERAGE(J6014:J6015)</f>
        <v>17.649415076527966</v>
      </c>
      <c r="M6014" s="63">
        <f>_xlfn.STDEV.S(J6014,J6015)</f>
        <v>0.25923177319331242</v>
      </c>
      <c r="N6014" s="182"/>
    </row>
    <row r="6015" spans="1:14" ht="15.75" customHeight="1" x14ac:dyDescent="0.3">
      <c r="A6015" s="34">
        <v>6088</v>
      </c>
      <c r="B6015" s="34">
        <v>167</v>
      </c>
      <c r="C6015" s="34" t="s">
        <v>571</v>
      </c>
      <c r="D6015" s="34">
        <v>22</v>
      </c>
      <c r="E6015" s="179">
        <v>43685</v>
      </c>
      <c r="F6015" s="34">
        <v>5280</v>
      </c>
      <c r="G6015" s="200">
        <v>7533</v>
      </c>
      <c r="H6015" s="34">
        <v>7198</v>
      </c>
      <c r="I6015" s="34"/>
      <c r="J6015" s="59">
        <f t="shared" si="1"/>
        <v>17.466110531803963</v>
      </c>
      <c r="K6015" s="198"/>
      <c r="L6015" s="199"/>
      <c r="M6015" s="62"/>
      <c r="N6015" s="182"/>
    </row>
    <row r="6016" spans="1:14" ht="15.75" customHeight="1" x14ac:dyDescent="0.3">
      <c r="A6016" s="34">
        <v>6089</v>
      </c>
      <c r="B6016" s="34">
        <v>168</v>
      </c>
      <c r="C6016" s="34" t="s">
        <v>572</v>
      </c>
      <c r="D6016" s="34">
        <v>22</v>
      </c>
      <c r="E6016" s="179">
        <v>43685</v>
      </c>
      <c r="F6016" s="34">
        <v>5212</v>
      </c>
      <c r="G6016" s="200">
        <v>7521</v>
      </c>
      <c r="H6016" s="34">
        <v>7213</v>
      </c>
      <c r="I6016" s="34">
        <v>6</v>
      </c>
      <c r="J6016" s="59">
        <f t="shared" si="1"/>
        <v>15.392303848075962</v>
      </c>
      <c r="K6016" s="198"/>
      <c r="L6016" s="63">
        <f>AVERAGE(J6016:J6017)</f>
        <v>15.271164221135866</v>
      </c>
      <c r="M6016" s="63">
        <f>_xlfn.STDEV.S(J6016,J6017)</f>
        <v>0.17131730335950179</v>
      </c>
      <c r="N6016" s="182"/>
    </row>
    <row r="6017" spans="1:14" ht="15.75" customHeight="1" x14ac:dyDescent="0.3">
      <c r="A6017" s="34">
        <v>6090</v>
      </c>
      <c r="B6017" s="34">
        <v>168</v>
      </c>
      <c r="C6017" s="34" t="s">
        <v>572</v>
      </c>
      <c r="D6017" s="34">
        <v>22</v>
      </c>
      <c r="E6017" s="179">
        <v>43685</v>
      </c>
      <c r="F6017" s="34">
        <v>5212</v>
      </c>
      <c r="G6017" s="200">
        <v>7553</v>
      </c>
      <c r="H6017" s="34">
        <v>7245</v>
      </c>
      <c r="I6017" s="34"/>
      <c r="J6017" s="59">
        <f t="shared" si="1"/>
        <v>15.150024594195768</v>
      </c>
      <c r="K6017" s="198"/>
      <c r="L6017" s="199"/>
      <c r="M6017" s="62"/>
      <c r="N6017" s="182"/>
    </row>
    <row r="6018" spans="1:14" ht="15.75" customHeight="1" x14ac:dyDescent="0.3">
      <c r="A6018" s="34">
        <v>6091</v>
      </c>
      <c r="B6018" s="34">
        <v>169</v>
      </c>
      <c r="C6018" s="34" t="s">
        <v>573</v>
      </c>
      <c r="D6018" s="34">
        <v>22</v>
      </c>
      <c r="E6018" s="179">
        <v>43685</v>
      </c>
      <c r="F6018" s="34">
        <v>5223</v>
      </c>
      <c r="G6018" s="200">
        <v>7183</v>
      </c>
      <c r="H6018" s="34">
        <v>6891</v>
      </c>
      <c r="I6018" s="34">
        <v>7</v>
      </c>
      <c r="J6018" s="59">
        <f t="shared" si="1"/>
        <v>17.505995203836928</v>
      </c>
      <c r="K6018" s="198"/>
      <c r="L6018" s="63">
        <f>AVERAGE(J6018:J6019)</f>
        <v>17.535654633602732</v>
      </c>
      <c r="M6018" s="63">
        <f>_xlfn.STDEV.S(J6018,J6019)</f>
        <v>4.1944767827052191E-2</v>
      </c>
      <c r="N6018" s="182"/>
    </row>
    <row r="6019" spans="1:14" ht="15.75" customHeight="1" x14ac:dyDescent="0.3">
      <c r="A6019" s="34">
        <v>6092</v>
      </c>
      <c r="B6019" s="34">
        <v>169</v>
      </c>
      <c r="C6019" s="34" t="s">
        <v>573</v>
      </c>
      <c r="D6019" s="34">
        <v>22</v>
      </c>
      <c r="E6019" s="179">
        <v>43685</v>
      </c>
      <c r="F6019" s="34">
        <v>5223</v>
      </c>
      <c r="G6019" s="200">
        <v>7338</v>
      </c>
      <c r="H6019" s="34">
        <v>7022</v>
      </c>
      <c r="I6019" s="34"/>
      <c r="J6019" s="59">
        <f t="shared" si="1"/>
        <v>17.565314063368536</v>
      </c>
      <c r="K6019" s="198"/>
      <c r="L6019" s="199"/>
      <c r="M6019" s="62"/>
      <c r="N6019" s="182"/>
    </row>
    <row r="6020" spans="1:14" ht="15.75" customHeight="1" x14ac:dyDescent="0.3">
      <c r="A6020" s="34">
        <v>6093</v>
      </c>
      <c r="B6020" s="34">
        <v>170</v>
      </c>
      <c r="C6020" s="34" t="s">
        <v>574</v>
      </c>
      <c r="D6020" s="34">
        <v>22</v>
      </c>
      <c r="E6020" s="179">
        <v>43685</v>
      </c>
      <c r="F6020" s="34">
        <v>5223</v>
      </c>
      <c r="G6020" s="200">
        <v>8268</v>
      </c>
      <c r="H6020" s="34">
        <v>7800</v>
      </c>
      <c r="I6020" s="34">
        <v>5</v>
      </c>
      <c r="J6020" s="59">
        <f t="shared" si="1"/>
        <v>18.160651920838184</v>
      </c>
      <c r="K6020" s="198"/>
      <c r="L6020" s="63">
        <f>AVERAGE(J6020:J6021)</f>
        <v>18.105012322215934</v>
      </c>
      <c r="M6020" s="63">
        <f>_xlfn.STDEV.S(J6020,J6021)</f>
        <v>7.8686274976578485E-2</v>
      </c>
      <c r="N6020" s="182"/>
    </row>
    <row r="6021" spans="1:14" ht="15.75" customHeight="1" x14ac:dyDescent="0.3">
      <c r="A6021" s="34">
        <v>6094</v>
      </c>
      <c r="B6021" s="34">
        <v>170</v>
      </c>
      <c r="C6021" s="34" t="s">
        <v>574</v>
      </c>
      <c r="D6021" s="34">
        <v>22</v>
      </c>
      <c r="E6021" s="179">
        <v>43685</v>
      </c>
      <c r="F6021" s="34">
        <v>5223</v>
      </c>
      <c r="G6021" s="200">
        <v>8140</v>
      </c>
      <c r="H6021" s="34">
        <v>7694</v>
      </c>
      <c r="I6021" s="34"/>
      <c r="J6021" s="59">
        <f t="shared" si="1"/>
        <v>18.049372723593688</v>
      </c>
      <c r="K6021" s="198"/>
      <c r="L6021" s="199"/>
      <c r="M6021" s="62"/>
      <c r="N6021" s="182"/>
    </row>
    <row r="6022" spans="1:14" ht="15.75" customHeight="1" x14ac:dyDescent="0.3">
      <c r="A6022" s="34">
        <v>6095</v>
      </c>
      <c r="B6022" s="34">
        <v>171</v>
      </c>
      <c r="C6022" s="34" t="s">
        <v>575</v>
      </c>
      <c r="D6022" s="34">
        <v>22</v>
      </c>
      <c r="E6022" s="179">
        <v>43685</v>
      </c>
      <c r="F6022" s="34">
        <v>5259</v>
      </c>
      <c r="G6022" s="200">
        <v>7932</v>
      </c>
      <c r="H6022" s="34">
        <v>7538</v>
      </c>
      <c r="I6022" s="34">
        <v>7</v>
      </c>
      <c r="J6022" s="59">
        <f t="shared" si="1"/>
        <v>17.288284335234753</v>
      </c>
      <c r="K6022" s="198"/>
      <c r="L6022" s="63">
        <f>AVERAGE(J6022:J6023)</f>
        <v>17.07038573537038</v>
      </c>
      <c r="M6022" s="63">
        <f>_xlfn.STDEV.S(J6022,J6023)</f>
        <v>0.30815515515030734</v>
      </c>
      <c r="N6022" s="182"/>
    </row>
    <row r="6023" spans="1:14" ht="15.75" customHeight="1" x14ac:dyDescent="0.3">
      <c r="A6023" s="34">
        <v>6096</v>
      </c>
      <c r="B6023" s="34">
        <v>171</v>
      </c>
      <c r="C6023" s="34" t="s">
        <v>575</v>
      </c>
      <c r="D6023" s="34">
        <v>22</v>
      </c>
      <c r="E6023" s="179">
        <v>43685</v>
      </c>
      <c r="F6023" s="34">
        <v>5259</v>
      </c>
      <c r="G6023" s="200">
        <v>7984</v>
      </c>
      <c r="H6023" s="34">
        <v>7591</v>
      </c>
      <c r="I6023" s="34"/>
      <c r="J6023" s="59">
        <f t="shared" si="1"/>
        <v>16.852487135506003</v>
      </c>
      <c r="K6023" s="198"/>
      <c r="L6023" s="199"/>
      <c r="M6023" s="62"/>
      <c r="N6023" s="182"/>
    </row>
    <row r="6024" spans="1:14" ht="15.75" customHeight="1" x14ac:dyDescent="0.3">
      <c r="A6024" s="34">
        <v>6097</v>
      </c>
      <c r="B6024" s="34">
        <v>172</v>
      </c>
      <c r="C6024" s="34" t="s">
        <v>576</v>
      </c>
      <c r="D6024" s="34">
        <v>22</v>
      </c>
      <c r="E6024" s="179">
        <v>43685</v>
      </c>
      <c r="F6024" s="34">
        <v>5274</v>
      </c>
      <c r="G6024" s="200">
        <v>8028</v>
      </c>
      <c r="H6024" s="34">
        <v>7615</v>
      </c>
      <c r="I6024" s="34">
        <v>8</v>
      </c>
      <c r="J6024" s="59">
        <f t="shared" si="1"/>
        <v>17.642033319094406</v>
      </c>
      <c r="K6024" s="198"/>
      <c r="L6024" s="63">
        <f>AVERAGE(J6024:J6025)</f>
        <v>17.451626555979885</v>
      </c>
      <c r="M6024" s="63">
        <f>_xlfn.STDEV.S(J6024,J6025)</f>
        <v>0.26927582676411832</v>
      </c>
      <c r="N6024" s="182"/>
    </row>
    <row r="6025" spans="1:14" ht="15.75" customHeight="1" x14ac:dyDescent="0.3">
      <c r="A6025" s="34">
        <v>6098</v>
      </c>
      <c r="B6025" s="34">
        <v>172</v>
      </c>
      <c r="C6025" s="34" t="s">
        <v>576</v>
      </c>
      <c r="D6025" s="34">
        <v>22</v>
      </c>
      <c r="E6025" s="179">
        <v>43685</v>
      </c>
      <c r="F6025" s="34">
        <v>5274</v>
      </c>
      <c r="G6025" s="200">
        <v>8331</v>
      </c>
      <c r="H6025" s="34">
        <v>7881</v>
      </c>
      <c r="I6025" s="34"/>
      <c r="J6025" s="59">
        <f t="shared" si="1"/>
        <v>17.261219792865361</v>
      </c>
      <c r="K6025" s="198"/>
      <c r="L6025" s="199"/>
      <c r="M6025" s="62"/>
      <c r="N6025" s="182"/>
    </row>
    <row r="6026" spans="1:14" ht="15.75" customHeight="1" x14ac:dyDescent="0.3">
      <c r="A6026" s="34">
        <v>6099</v>
      </c>
      <c r="B6026" s="34">
        <v>173</v>
      </c>
      <c r="C6026" s="34" t="s">
        <v>577</v>
      </c>
      <c r="D6026" s="34">
        <v>22</v>
      </c>
      <c r="E6026" s="179">
        <v>43685</v>
      </c>
      <c r="F6026" s="34">
        <v>5227</v>
      </c>
      <c r="G6026" s="200">
        <v>7849</v>
      </c>
      <c r="H6026" s="34">
        <v>7432</v>
      </c>
      <c r="I6026" s="34">
        <v>8</v>
      </c>
      <c r="J6026" s="59">
        <f t="shared" si="1"/>
        <v>18.911564625850342</v>
      </c>
      <c r="K6026" s="198"/>
      <c r="L6026" s="63">
        <f>AVERAGE(J6026:J6027)</f>
        <v>18.733894298117214</v>
      </c>
      <c r="M6026" s="63">
        <f>_xlfn.STDEV.S(J6026,J6027)</f>
        <v>0.25126378711146563</v>
      </c>
      <c r="N6026" s="182"/>
    </row>
    <row r="6027" spans="1:14" ht="15.75" customHeight="1" x14ac:dyDescent="0.3">
      <c r="A6027" s="34">
        <v>6100</v>
      </c>
      <c r="B6027" s="34">
        <v>173</v>
      </c>
      <c r="C6027" s="34" t="s">
        <v>577</v>
      </c>
      <c r="D6027" s="34">
        <v>22</v>
      </c>
      <c r="E6027" s="179">
        <v>43685</v>
      </c>
      <c r="F6027" s="34">
        <v>5227</v>
      </c>
      <c r="G6027" s="200">
        <v>7789</v>
      </c>
      <c r="H6027" s="34">
        <v>7388</v>
      </c>
      <c r="I6027" s="34"/>
      <c r="J6027" s="59">
        <f t="shared" si="1"/>
        <v>18.556223970384082</v>
      </c>
      <c r="K6027" s="198"/>
      <c r="L6027" s="199"/>
      <c r="M6027" s="62"/>
      <c r="N6027" s="182"/>
    </row>
    <row r="6028" spans="1:14" ht="15.75" customHeight="1" x14ac:dyDescent="0.3">
      <c r="A6028" s="34">
        <v>6101</v>
      </c>
      <c r="B6028" s="34">
        <v>174</v>
      </c>
      <c r="C6028" s="34" t="s">
        <v>578</v>
      </c>
      <c r="D6028" s="34">
        <v>22</v>
      </c>
      <c r="E6028" s="179">
        <v>43685</v>
      </c>
      <c r="F6028" s="34">
        <v>5182</v>
      </c>
      <c r="G6028" s="200">
        <v>8148</v>
      </c>
      <c r="H6028" s="34">
        <v>7707</v>
      </c>
      <c r="I6028" s="34">
        <v>6</v>
      </c>
      <c r="J6028" s="59">
        <f t="shared" si="1"/>
        <v>17.465346534653463</v>
      </c>
      <c r="K6028" s="198"/>
      <c r="L6028" s="63">
        <f>AVERAGE(J6028:J6029)</f>
        <v>17.280815799548112</v>
      </c>
      <c r="M6028" s="63">
        <f>_xlfn.STDEV.S(J6028,J6029)</f>
        <v>0.26096586826066487</v>
      </c>
      <c r="N6028" s="182"/>
    </row>
    <row r="6029" spans="1:14" ht="15.75" customHeight="1" x14ac:dyDescent="0.3">
      <c r="A6029" s="34">
        <v>6102</v>
      </c>
      <c r="B6029" s="34">
        <v>174</v>
      </c>
      <c r="C6029" s="34" t="s">
        <v>578</v>
      </c>
      <c r="D6029" s="34">
        <v>22</v>
      </c>
      <c r="E6029" s="179">
        <v>43685</v>
      </c>
      <c r="F6029" s="34">
        <v>5182</v>
      </c>
      <c r="G6029" s="200">
        <v>8271</v>
      </c>
      <c r="H6029" s="34">
        <v>7820</v>
      </c>
      <c r="I6029" s="34"/>
      <c r="J6029" s="59">
        <f t="shared" si="1"/>
        <v>17.09628506444276</v>
      </c>
      <c r="K6029" s="198"/>
      <c r="L6029" s="199"/>
      <c r="M6029" s="62"/>
      <c r="N6029" s="182"/>
    </row>
    <row r="6030" spans="1:14" ht="15.75" customHeight="1" x14ac:dyDescent="0.3">
      <c r="A6030" s="34">
        <v>6103</v>
      </c>
      <c r="B6030" s="34">
        <v>175</v>
      </c>
      <c r="C6030" s="34" t="s">
        <v>579</v>
      </c>
      <c r="D6030" s="34">
        <v>22</v>
      </c>
      <c r="E6030" s="179">
        <v>43685</v>
      </c>
      <c r="F6030" s="34">
        <v>5280</v>
      </c>
      <c r="G6030" s="200">
        <v>7330</v>
      </c>
      <c r="H6030" s="34">
        <v>7031</v>
      </c>
      <c r="I6030" s="34">
        <v>7</v>
      </c>
      <c r="J6030" s="59">
        <f t="shared" si="1"/>
        <v>17.075956596230725</v>
      </c>
      <c r="K6030" s="198"/>
      <c r="L6030" s="63">
        <f>AVERAGE(J6030:J6031)</f>
        <v>17.171652316404767</v>
      </c>
      <c r="M6030" s="63">
        <f>_xlfn.STDEV.S(J6030,J6031)</f>
        <v>0.13533418533118866</v>
      </c>
      <c r="N6030" s="182"/>
    </row>
    <row r="6031" spans="1:14" ht="15.75" customHeight="1" x14ac:dyDescent="0.3">
      <c r="A6031" s="34">
        <v>6104</v>
      </c>
      <c r="B6031" s="34">
        <v>175</v>
      </c>
      <c r="C6031" s="34" t="s">
        <v>579</v>
      </c>
      <c r="D6031" s="34">
        <v>22</v>
      </c>
      <c r="E6031" s="179">
        <v>43685</v>
      </c>
      <c r="F6031" s="34">
        <v>5280</v>
      </c>
      <c r="G6031" s="200">
        <v>7460</v>
      </c>
      <c r="H6031" s="34">
        <v>7139</v>
      </c>
      <c r="I6031" s="34"/>
      <c r="J6031" s="59">
        <f t="shared" si="1"/>
        <v>17.267348036578806</v>
      </c>
      <c r="K6031" s="198"/>
      <c r="L6031" s="199"/>
      <c r="M6031" s="62"/>
      <c r="N6031" s="182"/>
    </row>
    <row r="6032" spans="1:14" ht="15.75" customHeight="1" x14ac:dyDescent="0.3">
      <c r="A6032" s="34">
        <v>6105</v>
      </c>
      <c r="B6032" s="34">
        <v>176</v>
      </c>
      <c r="C6032" s="34" t="s">
        <v>580</v>
      </c>
      <c r="D6032" s="34">
        <v>22</v>
      </c>
      <c r="E6032" s="179">
        <v>43685</v>
      </c>
      <c r="F6032" s="34">
        <v>5193</v>
      </c>
      <c r="G6032" s="200">
        <v>7170</v>
      </c>
      <c r="H6032" s="34">
        <v>6867</v>
      </c>
      <c r="I6032" s="34">
        <v>8</v>
      </c>
      <c r="J6032" s="59">
        <f t="shared" si="1"/>
        <v>18.100358422939067</v>
      </c>
      <c r="K6032" s="198"/>
      <c r="L6032" s="63">
        <f>AVERAGE(J6032:J6033)</f>
        <v>17.981778985353081</v>
      </c>
      <c r="M6032" s="63">
        <f>_xlfn.STDEV.S(J6032,J6033)</f>
        <v>0.16769664885267235</v>
      </c>
      <c r="N6032" s="182"/>
    </row>
    <row r="6033" spans="1:14" ht="15.75" customHeight="1" x14ac:dyDescent="0.3">
      <c r="A6033" s="34">
        <v>6106</v>
      </c>
      <c r="B6033" s="34">
        <v>176</v>
      </c>
      <c r="C6033" s="34" t="s">
        <v>580</v>
      </c>
      <c r="D6033" s="34">
        <v>22</v>
      </c>
      <c r="E6033" s="179">
        <v>43685</v>
      </c>
      <c r="F6033" s="34">
        <v>5193</v>
      </c>
      <c r="G6033" s="200">
        <v>7278</v>
      </c>
      <c r="H6033" s="34">
        <v>6962</v>
      </c>
      <c r="I6033" s="34"/>
      <c r="J6033" s="59">
        <f t="shared" si="1"/>
        <v>17.863199547767099</v>
      </c>
      <c r="K6033" s="198"/>
      <c r="L6033" s="199"/>
      <c r="M6033" s="62"/>
      <c r="N6033" s="182"/>
    </row>
    <row r="6034" spans="1:14" ht="15.75" customHeight="1" x14ac:dyDescent="0.3">
      <c r="A6034" s="34">
        <v>6107</v>
      </c>
      <c r="B6034" s="34">
        <v>177</v>
      </c>
      <c r="C6034" s="34" t="s">
        <v>581</v>
      </c>
      <c r="D6034" s="34">
        <v>22</v>
      </c>
      <c r="E6034" s="179">
        <v>43685</v>
      </c>
      <c r="F6034" s="34">
        <v>5259</v>
      </c>
      <c r="G6034" s="200">
        <v>8229</v>
      </c>
      <c r="H6034" s="34">
        <v>7792</v>
      </c>
      <c r="I6034" s="34">
        <v>8</v>
      </c>
      <c r="J6034" s="59">
        <f t="shared" si="1"/>
        <v>17.252270035530991</v>
      </c>
      <c r="K6034" s="198"/>
      <c r="L6034" s="63">
        <f>AVERAGE(J6034:J6035)</f>
        <v>17.179544556590876</v>
      </c>
      <c r="M6034" s="63">
        <f>_xlfn.STDEV.S(J6034,J6035)</f>
        <v>0.10284935864718615</v>
      </c>
      <c r="N6034" s="182"/>
    </row>
    <row r="6035" spans="1:14" ht="15.75" customHeight="1" x14ac:dyDescent="0.3">
      <c r="A6035" s="34">
        <v>6108</v>
      </c>
      <c r="B6035" s="34">
        <v>177</v>
      </c>
      <c r="C6035" s="34" t="s">
        <v>581</v>
      </c>
      <c r="D6035" s="34">
        <v>22</v>
      </c>
      <c r="E6035" s="179">
        <v>43685</v>
      </c>
      <c r="F6035" s="34">
        <v>5259</v>
      </c>
      <c r="G6035" s="200">
        <v>8230</v>
      </c>
      <c r="H6035" s="34">
        <v>7796</v>
      </c>
      <c r="I6035" s="34"/>
      <c r="J6035" s="59">
        <f t="shared" si="1"/>
        <v>17.106819077650766</v>
      </c>
      <c r="K6035" s="198"/>
      <c r="L6035" s="199"/>
      <c r="M6035" s="62"/>
      <c r="N6035" s="182"/>
    </row>
    <row r="6036" spans="1:14" ht="15.75" customHeight="1" x14ac:dyDescent="0.3">
      <c r="A6036" s="34">
        <v>6109</v>
      </c>
      <c r="B6036" s="34">
        <v>178</v>
      </c>
      <c r="C6036" s="34" t="s">
        <v>582</v>
      </c>
      <c r="D6036" s="34">
        <v>22</v>
      </c>
      <c r="E6036" s="179">
        <v>43685</v>
      </c>
      <c r="F6036" s="34">
        <v>5226</v>
      </c>
      <c r="G6036" s="200">
        <v>7038</v>
      </c>
      <c r="H6036" s="34">
        <v>6760</v>
      </c>
      <c r="I6036" s="34">
        <v>7</v>
      </c>
      <c r="J6036" s="59">
        <f t="shared" si="1"/>
        <v>18.122555410691003</v>
      </c>
      <c r="K6036" s="198"/>
      <c r="L6036" s="63">
        <f>AVERAGE(J6036:J6037)</f>
        <v>17.98176897877795</v>
      </c>
      <c r="M6036" s="63">
        <f>_xlfn.STDEV.S(J6036,J6037)</f>
        <v>0.19910208140955363</v>
      </c>
      <c r="N6036" s="182"/>
    </row>
    <row r="6037" spans="1:14" ht="15.75" customHeight="1" x14ac:dyDescent="0.3">
      <c r="A6037" s="34">
        <v>6110</v>
      </c>
      <c r="B6037" s="34">
        <v>178</v>
      </c>
      <c r="C6037" s="34" t="s">
        <v>582</v>
      </c>
      <c r="D6037" s="34">
        <v>22</v>
      </c>
      <c r="E6037" s="179">
        <v>43685</v>
      </c>
      <c r="F6037" s="34">
        <v>5226</v>
      </c>
      <c r="G6037" s="200">
        <v>7049</v>
      </c>
      <c r="H6037" s="34">
        <v>6773</v>
      </c>
      <c r="I6037" s="34"/>
      <c r="J6037" s="59">
        <f t="shared" si="1"/>
        <v>17.8409825468649</v>
      </c>
      <c r="K6037" s="198"/>
      <c r="L6037" s="199"/>
      <c r="M6037" s="62"/>
      <c r="N6037" s="182"/>
    </row>
    <row r="6038" spans="1:14" ht="15.75" customHeight="1" x14ac:dyDescent="0.3">
      <c r="A6038" s="34">
        <v>6111</v>
      </c>
      <c r="B6038" s="34">
        <v>179</v>
      </c>
      <c r="C6038" s="34" t="s">
        <v>583</v>
      </c>
      <c r="D6038" s="34">
        <v>22</v>
      </c>
      <c r="E6038" s="179">
        <v>43685</v>
      </c>
      <c r="F6038" s="34">
        <v>5180</v>
      </c>
      <c r="G6038" s="200">
        <v>7949</v>
      </c>
      <c r="H6038" s="34">
        <v>7536</v>
      </c>
      <c r="I6038" s="34">
        <v>8</v>
      </c>
      <c r="J6038" s="59">
        <f t="shared" si="1"/>
        <v>17.529711375212223</v>
      </c>
      <c r="K6038" s="198"/>
      <c r="L6038" s="63">
        <f>AVERAGE(J6038:J6039)</f>
        <v>17.36655060286035</v>
      </c>
      <c r="M6038" s="63">
        <f>_xlfn.STDEV.S(J6038,J6039)</f>
        <v>0.23074417710728992</v>
      </c>
      <c r="N6038" s="182"/>
    </row>
    <row r="6039" spans="1:14" ht="15.75" customHeight="1" x14ac:dyDescent="0.3">
      <c r="A6039" s="34">
        <v>6112</v>
      </c>
      <c r="B6039" s="34">
        <v>179</v>
      </c>
      <c r="C6039" s="34" t="s">
        <v>583</v>
      </c>
      <c r="D6039" s="34">
        <v>22</v>
      </c>
      <c r="E6039" s="179">
        <v>43685</v>
      </c>
      <c r="F6039" s="34">
        <v>5180</v>
      </c>
      <c r="G6039" s="200">
        <v>7946</v>
      </c>
      <c r="H6039" s="34">
        <v>7540</v>
      </c>
      <c r="I6039" s="34"/>
      <c r="J6039" s="59">
        <f t="shared" si="1"/>
        <v>17.203389830508474</v>
      </c>
      <c r="K6039" s="198"/>
      <c r="L6039" s="199"/>
      <c r="M6039" s="62"/>
      <c r="N6039" s="182"/>
    </row>
    <row r="6040" spans="1:14" ht="15.75" customHeight="1" x14ac:dyDescent="0.3">
      <c r="A6040" s="34">
        <v>6113</v>
      </c>
      <c r="B6040" s="34">
        <v>180</v>
      </c>
      <c r="C6040" s="34" t="s">
        <v>584</v>
      </c>
      <c r="D6040" s="34">
        <v>22</v>
      </c>
      <c r="E6040" s="179">
        <v>43685</v>
      </c>
      <c r="F6040" s="34">
        <v>5282</v>
      </c>
      <c r="G6040" s="200">
        <v>8874</v>
      </c>
      <c r="H6040" s="34">
        <v>8363</v>
      </c>
      <c r="I6040" s="34">
        <v>7</v>
      </c>
      <c r="J6040" s="59">
        <f t="shared" si="1"/>
        <v>16.58552418046089</v>
      </c>
      <c r="K6040" s="198"/>
      <c r="L6040" s="63">
        <f>AVERAGE(J6040:J6041)</f>
        <v>16.458352671316661</v>
      </c>
      <c r="M6040" s="63">
        <f>_xlfn.STDEV.S(J6040,J6041)</f>
        <v>0.17984767297922608</v>
      </c>
      <c r="N6040" s="182"/>
    </row>
    <row r="6041" spans="1:14" ht="15.75" customHeight="1" x14ac:dyDescent="0.3">
      <c r="A6041" s="34">
        <v>6114</v>
      </c>
      <c r="B6041" s="34">
        <v>180</v>
      </c>
      <c r="C6041" s="34" t="s">
        <v>584</v>
      </c>
      <c r="D6041" s="34">
        <v>22</v>
      </c>
      <c r="E6041" s="179">
        <v>43685</v>
      </c>
      <c r="F6041" s="34">
        <v>5282</v>
      </c>
      <c r="G6041" s="200">
        <v>8345</v>
      </c>
      <c r="H6041" s="34">
        <v>7915</v>
      </c>
      <c r="I6041" s="34"/>
      <c r="J6041" s="59">
        <f t="shared" si="1"/>
        <v>16.331181162172427</v>
      </c>
      <c r="K6041" s="198"/>
      <c r="L6041" s="199"/>
      <c r="M6041" s="62"/>
      <c r="N6041" s="182"/>
    </row>
    <row r="6042" spans="1:14" ht="15.75" customHeight="1" x14ac:dyDescent="0.3">
      <c r="A6042" s="34">
        <v>6115</v>
      </c>
      <c r="B6042" s="34">
        <v>181</v>
      </c>
      <c r="C6042" s="34" t="s">
        <v>585</v>
      </c>
      <c r="D6042" s="34">
        <v>22</v>
      </c>
      <c r="E6042" s="179">
        <v>43685</v>
      </c>
      <c r="F6042" s="34">
        <v>5244</v>
      </c>
      <c r="G6042" s="200">
        <v>6328</v>
      </c>
      <c r="H6042" s="34">
        <v>6181</v>
      </c>
      <c r="I6042" s="34">
        <v>7</v>
      </c>
      <c r="J6042" s="59">
        <f t="shared" si="1"/>
        <v>15.688367129135539</v>
      </c>
      <c r="K6042" s="198"/>
      <c r="L6042" s="63">
        <f>AVERAGE(J6042:J6043)</f>
        <v>15.846222300551458</v>
      </c>
      <c r="M6042" s="63">
        <f>_xlfn.STDEV.S(J6042,J6043)</f>
        <v>0.22324092430712283</v>
      </c>
      <c r="N6042" s="182"/>
    </row>
    <row r="6043" spans="1:14" ht="15.75" customHeight="1" x14ac:dyDescent="0.3">
      <c r="A6043" s="34">
        <v>6116</v>
      </c>
      <c r="B6043" s="34">
        <v>181</v>
      </c>
      <c r="C6043" s="34" t="s">
        <v>585</v>
      </c>
      <c r="D6043" s="34">
        <v>22</v>
      </c>
      <c r="E6043" s="179">
        <v>43685</v>
      </c>
      <c r="F6043" s="34">
        <v>5244</v>
      </c>
      <c r="G6043" s="200">
        <v>6382</v>
      </c>
      <c r="H6043" s="34">
        <v>6225</v>
      </c>
      <c r="I6043" s="34"/>
      <c r="J6043" s="59">
        <f t="shared" si="1"/>
        <v>16.004077471967378</v>
      </c>
      <c r="K6043" s="198"/>
      <c r="L6043" s="199"/>
      <c r="M6043" s="62"/>
      <c r="N6043" s="182"/>
    </row>
    <row r="6044" spans="1:14" ht="15.75" customHeight="1" x14ac:dyDescent="0.3">
      <c r="A6044" s="34">
        <v>6117</v>
      </c>
      <c r="B6044" s="34">
        <v>182</v>
      </c>
      <c r="C6044" s="34" t="s">
        <v>586</v>
      </c>
      <c r="D6044" s="34">
        <v>22</v>
      </c>
      <c r="E6044" s="179">
        <v>43685</v>
      </c>
      <c r="F6044" s="34">
        <v>5301</v>
      </c>
      <c r="G6044" s="200">
        <v>8270</v>
      </c>
      <c r="H6044" s="34">
        <v>7842</v>
      </c>
      <c r="I6044" s="34">
        <v>7</v>
      </c>
      <c r="J6044" s="59">
        <f t="shared" si="1"/>
        <v>16.843762298307752</v>
      </c>
      <c r="K6044" s="198"/>
      <c r="L6044" s="63">
        <f>AVERAGE(J6044:J6045)</f>
        <v>16.872585374505988</v>
      </c>
      <c r="M6044" s="63">
        <f>_xlfn.STDEV.S(J6044,J6045)</f>
        <v>4.076198526885879E-2</v>
      </c>
      <c r="N6044" s="182"/>
    </row>
    <row r="6045" spans="1:14" ht="15.75" customHeight="1" x14ac:dyDescent="0.3">
      <c r="A6045" s="34">
        <v>6118</v>
      </c>
      <c r="B6045" s="34">
        <v>182</v>
      </c>
      <c r="C6045" s="34" t="s">
        <v>586</v>
      </c>
      <c r="D6045" s="34">
        <v>22</v>
      </c>
      <c r="E6045" s="179">
        <v>43685</v>
      </c>
      <c r="F6045" s="34">
        <v>5301</v>
      </c>
      <c r="G6045" s="200">
        <v>8206</v>
      </c>
      <c r="H6045" s="34">
        <v>7786</v>
      </c>
      <c r="I6045" s="34"/>
      <c r="J6045" s="59">
        <f t="shared" si="1"/>
        <v>16.901408450704224</v>
      </c>
      <c r="K6045" s="198"/>
      <c r="L6045" s="199"/>
      <c r="M6045" s="62"/>
      <c r="N6045" s="182"/>
    </row>
    <row r="6046" spans="1:14" ht="15.75" customHeight="1" x14ac:dyDescent="0.3">
      <c r="A6046" s="34">
        <v>6119</v>
      </c>
      <c r="B6046" s="34">
        <v>183</v>
      </c>
      <c r="C6046" s="34" t="s">
        <v>587</v>
      </c>
      <c r="D6046" s="34">
        <v>22</v>
      </c>
      <c r="E6046" s="179">
        <v>43685</v>
      </c>
      <c r="F6046" s="34">
        <v>5192</v>
      </c>
      <c r="G6046" s="200">
        <v>8492</v>
      </c>
      <c r="H6046" s="34">
        <v>7988</v>
      </c>
      <c r="I6046" s="34">
        <v>8</v>
      </c>
      <c r="J6046" s="59">
        <f t="shared" si="1"/>
        <v>18.025751072961373</v>
      </c>
      <c r="K6046" s="198"/>
      <c r="L6046" s="63">
        <f>AVERAGE(J6046:J6047)</f>
        <v>17.820463612361443</v>
      </c>
      <c r="M6046" s="63">
        <f>_xlfn.STDEV.S(J6046,J6047)</f>
        <v>0.29032031096555083</v>
      </c>
      <c r="N6046" s="182"/>
    </row>
    <row r="6047" spans="1:14" ht="15.75" customHeight="1" x14ac:dyDescent="0.3">
      <c r="A6047" s="34">
        <v>6120</v>
      </c>
      <c r="B6047" s="34">
        <v>183</v>
      </c>
      <c r="C6047" s="34" t="s">
        <v>587</v>
      </c>
      <c r="D6047" s="34">
        <v>22</v>
      </c>
      <c r="E6047" s="179">
        <v>43685</v>
      </c>
      <c r="F6047" s="34">
        <v>5192</v>
      </c>
      <c r="G6047" s="200">
        <v>8230</v>
      </c>
      <c r="H6047" s="34">
        <v>7775</v>
      </c>
      <c r="I6047" s="34"/>
      <c r="J6047" s="59">
        <f t="shared" si="1"/>
        <v>17.615176151761517</v>
      </c>
      <c r="K6047" s="198"/>
      <c r="L6047" s="199"/>
      <c r="M6047" s="62"/>
      <c r="N6047" s="182"/>
    </row>
    <row r="6048" spans="1:14" ht="15.75" customHeight="1" x14ac:dyDescent="0.3">
      <c r="A6048" s="34">
        <v>6121</v>
      </c>
      <c r="B6048" s="34">
        <v>184</v>
      </c>
      <c r="C6048" s="34" t="s">
        <v>588</v>
      </c>
      <c r="D6048" s="34">
        <v>22</v>
      </c>
      <c r="E6048" s="179">
        <v>43685</v>
      </c>
      <c r="F6048" s="34">
        <v>5243</v>
      </c>
      <c r="G6048" s="200">
        <v>8819</v>
      </c>
      <c r="H6048" s="34">
        <v>8305</v>
      </c>
      <c r="I6048" s="34">
        <v>7</v>
      </c>
      <c r="J6048" s="59">
        <f t="shared" si="1"/>
        <v>16.786414108425866</v>
      </c>
      <c r="K6048" s="198"/>
      <c r="L6048" s="63">
        <f>AVERAGE(J6048:J6049)</f>
        <v>16.723875426454697</v>
      </c>
      <c r="M6048" s="63">
        <f>_xlfn.STDEV.S(J6048,J6049)</f>
        <v>8.8443052216565385E-2</v>
      </c>
      <c r="N6048" s="182"/>
    </row>
    <row r="6049" spans="1:14" ht="15.75" customHeight="1" x14ac:dyDescent="0.3">
      <c r="A6049" s="34">
        <v>6122</v>
      </c>
      <c r="B6049" s="34">
        <v>184</v>
      </c>
      <c r="C6049" s="34" t="s">
        <v>588</v>
      </c>
      <c r="D6049" s="34">
        <v>22</v>
      </c>
      <c r="E6049" s="179">
        <v>43685</v>
      </c>
      <c r="F6049" s="34">
        <v>5243</v>
      </c>
      <c r="G6049" s="200">
        <v>8891</v>
      </c>
      <c r="H6049" s="34">
        <v>8370</v>
      </c>
      <c r="I6049" s="34"/>
      <c r="J6049" s="59">
        <f t="shared" si="1"/>
        <v>16.661336744483528</v>
      </c>
      <c r="K6049" s="198"/>
      <c r="L6049" s="199"/>
      <c r="M6049" s="62"/>
      <c r="N6049" s="182"/>
    </row>
    <row r="6050" spans="1:14" ht="15.75" customHeight="1" x14ac:dyDescent="0.3">
      <c r="A6050" s="34">
        <v>6123</v>
      </c>
      <c r="B6050" s="34">
        <v>185</v>
      </c>
      <c r="C6050" s="34" t="s">
        <v>589</v>
      </c>
      <c r="D6050" s="34">
        <v>22</v>
      </c>
      <c r="E6050" s="179">
        <v>43685</v>
      </c>
      <c r="F6050" s="34">
        <v>5288</v>
      </c>
      <c r="G6050" s="200">
        <v>8469</v>
      </c>
      <c r="H6050" s="34">
        <v>7977</v>
      </c>
      <c r="I6050" s="34">
        <v>8</v>
      </c>
      <c r="J6050" s="59">
        <f t="shared" si="1"/>
        <v>18.296764596504278</v>
      </c>
      <c r="K6050" s="198"/>
      <c r="L6050" s="63">
        <f>AVERAGE(J6050:J6051)</f>
        <v>18.037692381648654</v>
      </c>
      <c r="M6050" s="63">
        <f>_xlfn.STDEV.S(J6050,J6051)</f>
        <v>0.36638343988286326</v>
      </c>
      <c r="N6050" s="182"/>
    </row>
    <row r="6051" spans="1:14" ht="15.75" customHeight="1" x14ac:dyDescent="0.3">
      <c r="A6051" s="34">
        <v>6124</v>
      </c>
      <c r="B6051" s="34">
        <v>185</v>
      </c>
      <c r="C6051" s="34" t="s">
        <v>589</v>
      </c>
      <c r="D6051" s="34">
        <v>22</v>
      </c>
      <c r="E6051" s="179">
        <v>43685</v>
      </c>
      <c r="F6051" s="34">
        <v>5288</v>
      </c>
      <c r="G6051" s="200">
        <v>8395</v>
      </c>
      <c r="H6051" s="34">
        <v>7926</v>
      </c>
      <c r="I6051" s="34"/>
      <c r="J6051" s="59">
        <f t="shared" si="1"/>
        <v>17.778620166793026</v>
      </c>
      <c r="K6051" s="198"/>
      <c r="L6051" s="199"/>
      <c r="M6051" s="62"/>
      <c r="N6051" s="182"/>
    </row>
    <row r="6052" spans="1:14" ht="15.75" customHeight="1" x14ac:dyDescent="0.3">
      <c r="A6052" s="34">
        <v>6125</v>
      </c>
      <c r="B6052" s="34">
        <v>186</v>
      </c>
      <c r="C6052" s="34" t="s">
        <v>590</v>
      </c>
      <c r="D6052" s="34">
        <v>22</v>
      </c>
      <c r="E6052" s="179">
        <v>43685</v>
      </c>
      <c r="F6052" s="34">
        <v>5251</v>
      </c>
      <c r="G6052" s="200">
        <v>7205</v>
      </c>
      <c r="H6052" s="34">
        <v>6936</v>
      </c>
      <c r="I6052" s="34">
        <v>8</v>
      </c>
      <c r="J6052" s="59">
        <f t="shared" si="1"/>
        <v>15.964391691394658</v>
      </c>
      <c r="K6052" s="198"/>
      <c r="L6052" s="63">
        <f>AVERAGE(J6052:J6053)</f>
        <v>15.851735043782309</v>
      </c>
      <c r="M6052" s="63">
        <f>_xlfn.STDEV.S(J6052,J6053)</f>
        <v>0.15932055894487171</v>
      </c>
      <c r="N6052" s="182"/>
    </row>
    <row r="6053" spans="1:14" ht="15.75" customHeight="1" x14ac:dyDescent="0.3">
      <c r="A6053" s="34">
        <v>6126</v>
      </c>
      <c r="B6053" s="34">
        <v>186</v>
      </c>
      <c r="C6053" s="34" t="s">
        <v>590</v>
      </c>
      <c r="D6053" s="34">
        <v>22</v>
      </c>
      <c r="E6053" s="179">
        <v>43685</v>
      </c>
      <c r="F6053" s="34">
        <v>5251</v>
      </c>
      <c r="G6053" s="200">
        <v>7185</v>
      </c>
      <c r="H6053" s="34">
        <v>6922</v>
      </c>
      <c r="I6053" s="34"/>
      <c r="J6053" s="59">
        <f t="shared" si="1"/>
        <v>15.739078396169958</v>
      </c>
      <c r="K6053" s="198"/>
      <c r="L6053" s="199"/>
      <c r="M6053" s="62"/>
      <c r="N6053" s="182"/>
    </row>
    <row r="6054" spans="1:14" ht="15.75" customHeight="1" x14ac:dyDescent="0.3">
      <c r="A6054" s="34">
        <v>6127</v>
      </c>
      <c r="B6054" s="34">
        <v>187</v>
      </c>
      <c r="C6054" s="34" t="s">
        <v>591</v>
      </c>
      <c r="D6054" s="34">
        <v>22</v>
      </c>
      <c r="E6054" s="179">
        <v>43685</v>
      </c>
      <c r="F6054" s="34">
        <v>5214</v>
      </c>
      <c r="G6054" s="200">
        <v>7645</v>
      </c>
      <c r="H6054" s="34">
        <v>7284</v>
      </c>
      <c r="I6054" s="34">
        <v>8</v>
      </c>
      <c r="J6054" s="59">
        <f t="shared" si="1"/>
        <v>17.439613526570046</v>
      </c>
      <c r="K6054" s="198"/>
      <c r="L6054" s="63">
        <f>AVERAGE(J6054:J6055)</f>
        <v>17.620462335650124</v>
      </c>
      <c r="M6054" s="63">
        <f>_xlfn.STDEV.S(J6054,J6055)</f>
        <v>0.2557588385400722</v>
      </c>
      <c r="N6054" s="182"/>
    </row>
    <row r="6055" spans="1:14" ht="15.75" customHeight="1" x14ac:dyDescent="0.3">
      <c r="A6055" s="34">
        <v>6128</v>
      </c>
      <c r="B6055" s="34">
        <v>187</v>
      </c>
      <c r="C6055" s="34" t="s">
        <v>591</v>
      </c>
      <c r="D6055" s="34">
        <v>22</v>
      </c>
      <c r="E6055" s="179">
        <v>43685</v>
      </c>
      <c r="F6055" s="34">
        <v>5214</v>
      </c>
      <c r="G6055" s="200">
        <v>7550</v>
      </c>
      <c r="H6055" s="34">
        <v>7197</v>
      </c>
      <c r="I6055" s="34"/>
      <c r="J6055" s="59">
        <f t="shared" si="1"/>
        <v>17.801311144730207</v>
      </c>
      <c r="K6055" s="198"/>
      <c r="L6055" s="199"/>
      <c r="M6055" s="62"/>
      <c r="N6055" s="182"/>
    </row>
    <row r="6056" spans="1:14" ht="15.75" customHeight="1" x14ac:dyDescent="0.3">
      <c r="A6056" s="34">
        <v>6129</v>
      </c>
      <c r="B6056" s="34">
        <v>188</v>
      </c>
      <c r="C6056" s="34" t="s">
        <v>592</v>
      </c>
      <c r="D6056" s="34">
        <v>22</v>
      </c>
      <c r="E6056" s="179">
        <v>43685</v>
      </c>
      <c r="F6056" s="34">
        <v>5267</v>
      </c>
      <c r="G6056" s="200">
        <v>7764</v>
      </c>
      <c r="H6056" s="34">
        <v>7408</v>
      </c>
      <c r="I6056" s="34">
        <v>7</v>
      </c>
      <c r="J6056" s="59">
        <f t="shared" si="1"/>
        <v>16.62774404483886</v>
      </c>
      <c r="K6056" s="198"/>
      <c r="L6056" s="63">
        <f>AVERAGE(J6056:J6057)</f>
        <v>16.512993545113424</v>
      </c>
      <c r="M6056" s="63">
        <f>_xlfn.STDEV.S(J6056,J6057)</f>
        <v>0.16228171300079802</v>
      </c>
      <c r="N6056" s="182"/>
    </row>
    <row r="6057" spans="1:14" ht="15.75" customHeight="1" x14ac:dyDescent="0.3">
      <c r="A6057" s="34">
        <v>6130</v>
      </c>
      <c r="B6057" s="34">
        <v>188</v>
      </c>
      <c r="C6057" s="34" t="s">
        <v>592</v>
      </c>
      <c r="D6057" s="34">
        <v>22</v>
      </c>
      <c r="E6057" s="179">
        <v>43685</v>
      </c>
      <c r="F6057" s="34">
        <v>5267</v>
      </c>
      <c r="G6057" s="200">
        <v>7652</v>
      </c>
      <c r="H6057" s="34">
        <v>7316</v>
      </c>
      <c r="I6057" s="34"/>
      <c r="J6057" s="59">
        <f t="shared" si="1"/>
        <v>16.398243045387993</v>
      </c>
      <c r="K6057" s="198"/>
      <c r="L6057" s="199"/>
      <c r="M6057" s="62"/>
      <c r="N6057" s="182"/>
    </row>
    <row r="6058" spans="1:14" ht="15.75" customHeight="1" x14ac:dyDescent="0.3">
      <c r="A6058" s="34">
        <v>6131</v>
      </c>
      <c r="B6058" s="34">
        <v>189</v>
      </c>
      <c r="C6058" s="34" t="s">
        <v>593</v>
      </c>
      <c r="D6058" s="34">
        <v>22</v>
      </c>
      <c r="E6058" s="179">
        <v>43685</v>
      </c>
      <c r="F6058" s="34">
        <v>5261</v>
      </c>
      <c r="G6058" s="200">
        <v>8023</v>
      </c>
      <c r="H6058" s="34">
        <v>7609</v>
      </c>
      <c r="I6058" s="34">
        <v>7</v>
      </c>
      <c r="J6058" s="59">
        <f t="shared" si="1"/>
        <v>17.632027257240203</v>
      </c>
      <c r="K6058" s="198"/>
      <c r="L6058" s="63">
        <f>AVERAGE(J6058:J6059)</f>
        <v>17.505793007278363</v>
      </c>
      <c r="M6058" s="63">
        <f>_xlfn.STDEV.S(J6058,J6059)</f>
        <v>0.17852218833202926</v>
      </c>
      <c r="N6058" s="182"/>
    </row>
    <row r="6059" spans="1:14" ht="15.75" customHeight="1" x14ac:dyDescent="0.3">
      <c r="A6059" s="34">
        <v>6132</v>
      </c>
      <c r="B6059" s="34">
        <v>189</v>
      </c>
      <c r="C6059" s="34" t="s">
        <v>593</v>
      </c>
      <c r="D6059" s="34">
        <v>22</v>
      </c>
      <c r="E6059" s="179">
        <v>43685</v>
      </c>
      <c r="F6059" s="34">
        <v>5261</v>
      </c>
      <c r="G6059" s="200">
        <v>7868</v>
      </c>
      <c r="H6059" s="34">
        <v>7482</v>
      </c>
      <c r="I6059" s="34"/>
      <c r="J6059" s="59">
        <f t="shared" si="1"/>
        <v>17.379558757316524</v>
      </c>
      <c r="K6059" s="198"/>
      <c r="L6059" s="199"/>
      <c r="M6059" s="62"/>
      <c r="N6059" s="182"/>
    </row>
    <row r="6060" spans="1:14" ht="15.75" customHeight="1" x14ac:dyDescent="0.3">
      <c r="A6060" s="34">
        <v>6133</v>
      </c>
      <c r="B6060" s="34">
        <v>190</v>
      </c>
      <c r="C6060" s="34" t="s">
        <v>594</v>
      </c>
      <c r="D6060" s="34">
        <v>22</v>
      </c>
      <c r="E6060" s="179">
        <v>43685</v>
      </c>
      <c r="F6060" s="34">
        <v>5238</v>
      </c>
      <c r="G6060" s="200">
        <v>6855</v>
      </c>
      <c r="H6060" s="34">
        <v>6615</v>
      </c>
      <c r="I6060" s="34">
        <v>8</v>
      </c>
      <c r="J6060" s="59">
        <f t="shared" si="1"/>
        <v>17.429193899782135</v>
      </c>
      <c r="K6060" s="198"/>
      <c r="L6060" s="63">
        <f>AVERAGE(J6060:J6061)</f>
        <v>17.230498009961739</v>
      </c>
      <c r="M6060" s="63">
        <f>_xlfn.STDEV.S(J6060,J6061)</f>
        <v>0.28099842217179405</v>
      </c>
      <c r="N6060" s="182"/>
    </row>
    <row r="6061" spans="1:14" ht="15.75" customHeight="1" x14ac:dyDescent="0.3">
      <c r="A6061" s="34">
        <v>6134</v>
      </c>
      <c r="B6061" s="34">
        <v>190</v>
      </c>
      <c r="C6061" s="34" t="s">
        <v>594</v>
      </c>
      <c r="D6061" s="34">
        <v>22</v>
      </c>
      <c r="E6061" s="179">
        <v>43685</v>
      </c>
      <c r="F6061" s="34">
        <v>5238</v>
      </c>
      <c r="G6061" s="200">
        <v>6894</v>
      </c>
      <c r="H6061" s="34">
        <v>6653</v>
      </c>
      <c r="I6061" s="34"/>
      <c r="J6061" s="59">
        <f t="shared" si="1"/>
        <v>17.031802120141343</v>
      </c>
      <c r="K6061" s="198"/>
      <c r="L6061" s="199"/>
      <c r="M6061" s="62"/>
      <c r="N6061" s="182"/>
    </row>
    <row r="6062" spans="1:14" ht="15.75" customHeight="1" x14ac:dyDescent="0.3">
      <c r="A6062" s="34">
        <v>6135</v>
      </c>
      <c r="B6062" s="34">
        <v>191</v>
      </c>
      <c r="C6062" s="34" t="s">
        <v>595</v>
      </c>
      <c r="D6062" s="34">
        <v>22</v>
      </c>
      <c r="E6062" s="179">
        <v>43685</v>
      </c>
      <c r="F6062" s="34">
        <v>5280</v>
      </c>
      <c r="G6062" s="200">
        <v>8376</v>
      </c>
      <c r="H6062" s="34">
        <v>7906</v>
      </c>
      <c r="I6062" s="34">
        <v>8</v>
      </c>
      <c r="J6062" s="59">
        <f t="shared" si="1"/>
        <v>17.897943640517898</v>
      </c>
      <c r="K6062" s="198"/>
      <c r="L6062" s="63">
        <f>AVERAGE(J6062:J6063)</f>
        <v>17.578315449602577</v>
      </c>
      <c r="M6062" s="63">
        <f>_xlfn.STDEV.S(J6062,J6063)</f>
        <v>0.45202252250922342</v>
      </c>
      <c r="N6062" s="182"/>
    </row>
    <row r="6063" spans="1:14" ht="15.75" customHeight="1" x14ac:dyDescent="0.3">
      <c r="A6063" s="34">
        <v>6136</v>
      </c>
      <c r="B6063" s="34">
        <v>191</v>
      </c>
      <c r="C6063" s="34" t="s">
        <v>595</v>
      </c>
      <c r="D6063" s="34">
        <v>22</v>
      </c>
      <c r="E6063" s="179">
        <v>43685</v>
      </c>
      <c r="F6063" s="34">
        <v>5280</v>
      </c>
      <c r="G6063" s="200">
        <v>8317</v>
      </c>
      <c r="H6063" s="34">
        <v>7870</v>
      </c>
      <c r="I6063" s="34"/>
      <c r="J6063" s="59">
        <f t="shared" si="1"/>
        <v>17.258687258687257</v>
      </c>
      <c r="K6063" s="198"/>
      <c r="L6063" s="199"/>
      <c r="M6063" s="62"/>
      <c r="N6063" s="182"/>
    </row>
    <row r="6064" spans="1:14" ht="15.75" customHeight="1" x14ac:dyDescent="0.3">
      <c r="A6064" s="34">
        <v>6137</v>
      </c>
      <c r="B6064" s="34">
        <v>192</v>
      </c>
      <c r="C6064" s="34" t="s">
        <v>596</v>
      </c>
      <c r="D6064" s="34">
        <v>22</v>
      </c>
      <c r="E6064" s="179">
        <v>43685</v>
      </c>
      <c r="F6064" s="34">
        <v>5241</v>
      </c>
      <c r="G6064" s="200">
        <v>7687</v>
      </c>
      <c r="H6064" s="34">
        <v>7331</v>
      </c>
      <c r="I6064" s="34">
        <v>6</v>
      </c>
      <c r="J6064" s="59">
        <f t="shared" si="1"/>
        <v>17.033492822966505</v>
      </c>
      <c r="K6064" s="198"/>
      <c r="L6064" s="63">
        <f>AVERAGE(J6064:J6065)</f>
        <v>16.701474349297612</v>
      </c>
      <c r="M6064" s="63">
        <f>_xlfn.STDEV.S(J6064,J6065)</f>
        <v>0.46954502842096429</v>
      </c>
      <c r="N6064" s="182"/>
    </row>
    <row r="6065" spans="1:14" ht="15.75" customHeight="1" x14ac:dyDescent="0.3">
      <c r="A6065" s="34">
        <v>6138</v>
      </c>
      <c r="B6065" s="34">
        <v>192</v>
      </c>
      <c r="C6065" s="34" t="s">
        <v>596</v>
      </c>
      <c r="D6065" s="34">
        <v>22</v>
      </c>
      <c r="E6065" s="179">
        <v>43685</v>
      </c>
      <c r="F6065" s="34">
        <v>5241</v>
      </c>
      <c r="G6065" s="200">
        <v>7786</v>
      </c>
      <c r="H6065" s="34">
        <v>7428</v>
      </c>
      <c r="I6065" s="34"/>
      <c r="J6065" s="59">
        <f t="shared" si="1"/>
        <v>16.369455875628717</v>
      </c>
      <c r="K6065" s="198"/>
      <c r="L6065" s="199"/>
      <c r="M6065" s="62"/>
      <c r="N6065" s="182"/>
    </row>
    <row r="6066" spans="1:14" ht="15.75" customHeight="1" x14ac:dyDescent="0.3">
      <c r="A6066" s="34">
        <v>6139</v>
      </c>
      <c r="B6066" s="34">
        <v>193</v>
      </c>
      <c r="C6066" s="34" t="s">
        <v>597</v>
      </c>
      <c r="D6066" s="34">
        <v>22</v>
      </c>
      <c r="E6066" s="179">
        <v>43685</v>
      </c>
      <c r="F6066" s="34">
        <v>5263</v>
      </c>
      <c r="G6066" s="200">
        <v>8223</v>
      </c>
      <c r="H6066" s="34">
        <v>7769</v>
      </c>
      <c r="I6066" s="34">
        <v>10</v>
      </c>
      <c r="J6066" s="59">
        <f t="shared" si="1"/>
        <v>18.116520351157224</v>
      </c>
      <c r="K6066" s="198"/>
      <c r="L6066" s="63">
        <f>AVERAGE(J6066:J6067)</f>
        <v>18.19508294876502</v>
      </c>
      <c r="M6066" s="63">
        <f>_xlfn.STDEV.S(J6066,J6067)</f>
        <v>0.11110429103220759</v>
      </c>
      <c r="N6066" s="182"/>
    </row>
    <row r="6067" spans="1:14" ht="15.75" customHeight="1" x14ac:dyDescent="0.3">
      <c r="A6067" s="34">
        <v>6140</v>
      </c>
      <c r="B6067" s="34">
        <v>193</v>
      </c>
      <c r="C6067" s="34" t="s">
        <v>597</v>
      </c>
      <c r="D6067" s="34">
        <v>22</v>
      </c>
      <c r="E6067" s="179">
        <v>43685</v>
      </c>
      <c r="F6067" s="34">
        <v>5263</v>
      </c>
      <c r="G6067" s="200">
        <v>7839</v>
      </c>
      <c r="H6067" s="34">
        <v>7441</v>
      </c>
      <c r="I6067" s="34"/>
      <c r="J6067" s="59">
        <f t="shared" si="1"/>
        <v>18.273645546372819</v>
      </c>
      <c r="K6067" s="198"/>
      <c r="L6067" s="199"/>
      <c r="M6067" s="62"/>
      <c r="N6067" s="182"/>
    </row>
    <row r="6068" spans="1:14" ht="15.75" customHeight="1" x14ac:dyDescent="0.3">
      <c r="A6068" s="34">
        <v>6141</v>
      </c>
      <c r="B6068" s="34">
        <v>194</v>
      </c>
      <c r="C6068" s="34" t="s">
        <v>598</v>
      </c>
      <c r="D6068" s="34">
        <v>22</v>
      </c>
      <c r="E6068" s="179">
        <v>43685</v>
      </c>
      <c r="F6068" s="34">
        <v>5207</v>
      </c>
      <c r="G6068" s="200">
        <v>7289</v>
      </c>
      <c r="H6068" s="34">
        <v>6977</v>
      </c>
      <c r="I6068" s="34">
        <v>8</v>
      </c>
      <c r="J6068" s="59">
        <f t="shared" si="1"/>
        <v>17.627118644067796</v>
      </c>
      <c r="K6068" s="198"/>
      <c r="L6068" s="63">
        <f>AVERAGE(J6068:J6069)</f>
        <v>17.664251984937948</v>
      </c>
      <c r="M6068" s="63">
        <f>_xlfn.STDEV.S(J6068,J6069)</f>
        <v>5.2514474274795192E-2</v>
      </c>
      <c r="N6068" s="182"/>
    </row>
    <row r="6069" spans="1:14" ht="15.75" customHeight="1" x14ac:dyDescent="0.3">
      <c r="A6069" s="34">
        <v>6142</v>
      </c>
      <c r="B6069" s="34">
        <v>194</v>
      </c>
      <c r="C6069" s="34" t="s">
        <v>598</v>
      </c>
      <c r="D6069" s="34">
        <v>22</v>
      </c>
      <c r="E6069" s="179">
        <v>43685</v>
      </c>
      <c r="F6069" s="34">
        <v>5207</v>
      </c>
      <c r="G6069" s="200">
        <v>7501</v>
      </c>
      <c r="H6069" s="34">
        <v>7156</v>
      </c>
      <c r="I6069" s="34"/>
      <c r="J6069" s="59">
        <f t="shared" si="1"/>
        <v>17.701385325808104</v>
      </c>
      <c r="K6069" s="198"/>
      <c r="L6069" s="199"/>
      <c r="M6069" s="62"/>
      <c r="N6069" s="182"/>
    </row>
    <row r="6070" spans="1:14" ht="15.75" customHeight="1" x14ac:dyDescent="0.3">
      <c r="A6070" s="34">
        <v>6143</v>
      </c>
      <c r="B6070" s="34">
        <v>195</v>
      </c>
      <c r="C6070" s="34" t="s">
        <v>599</v>
      </c>
      <c r="D6070" s="34">
        <v>22</v>
      </c>
      <c r="E6070" s="179">
        <v>43685</v>
      </c>
      <c r="F6070" s="34">
        <v>5277</v>
      </c>
      <c r="G6070" s="200">
        <v>8477</v>
      </c>
      <c r="H6070" s="34">
        <v>7999</v>
      </c>
      <c r="I6070" s="34">
        <v>8</v>
      </c>
      <c r="J6070" s="59">
        <f t="shared" si="1"/>
        <v>17.560617193240262</v>
      </c>
      <c r="K6070" s="198"/>
      <c r="L6070" s="63">
        <f>AVERAGE(J6070:J6071)</f>
        <v>17.462728933175807</v>
      </c>
      <c r="M6070" s="63">
        <f>_xlfn.STDEV.S(J6070,J6071)</f>
        <v>0.13843490498025632</v>
      </c>
      <c r="N6070" s="182"/>
    </row>
    <row r="6071" spans="1:14" ht="15.75" customHeight="1" x14ac:dyDescent="0.3">
      <c r="A6071" s="34">
        <v>6144</v>
      </c>
      <c r="B6071" s="34">
        <v>195</v>
      </c>
      <c r="C6071" s="34" t="s">
        <v>599</v>
      </c>
      <c r="D6071" s="34">
        <v>22</v>
      </c>
      <c r="E6071" s="179">
        <v>43685</v>
      </c>
      <c r="F6071" s="34">
        <v>5277</v>
      </c>
      <c r="G6071" s="200">
        <v>8555</v>
      </c>
      <c r="H6071" s="34">
        <v>8070</v>
      </c>
      <c r="I6071" s="34"/>
      <c r="J6071" s="59">
        <f t="shared" si="1"/>
        <v>17.364840673111352</v>
      </c>
      <c r="K6071" s="198"/>
      <c r="L6071" s="199"/>
      <c r="M6071" s="62"/>
      <c r="N6071" s="182"/>
    </row>
    <row r="6072" spans="1:14" ht="15.75" customHeight="1" x14ac:dyDescent="0.3">
      <c r="A6072" s="34">
        <v>6145</v>
      </c>
      <c r="B6072" s="34">
        <v>196</v>
      </c>
      <c r="C6072" s="34" t="s">
        <v>600</v>
      </c>
      <c r="D6072" s="34">
        <v>22</v>
      </c>
      <c r="E6072" s="179">
        <v>43685</v>
      </c>
      <c r="F6072" s="34">
        <v>5243</v>
      </c>
      <c r="G6072" s="200">
        <v>8388</v>
      </c>
      <c r="H6072" s="34">
        <v>7947</v>
      </c>
      <c r="I6072" s="34">
        <v>9</v>
      </c>
      <c r="J6072" s="59">
        <f t="shared" si="1"/>
        <v>16.309171597633135</v>
      </c>
      <c r="K6072" s="198"/>
      <c r="L6072" s="63">
        <f>AVERAGE(J6072:J6073)</f>
        <v>16.295485994511285</v>
      </c>
      <c r="M6072" s="63">
        <f>_xlfn.STDEV.S(J6072,J6073)</f>
        <v>1.935436554417579E-2</v>
      </c>
      <c r="N6072" s="182"/>
    </row>
    <row r="6073" spans="1:14" ht="15.75" customHeight="1" x14ac:dyDescent="0.3">
      <c r="A6073" s="34">
        <v>6146</v>
      </c>
      <c r="B6073" s="34">
        <v>196</v>
      </c>
      <c r="C6073" s="34" t="s">
        <v>600</v>
      </c>
      <c r="D6073" s="34">
        <v>22</v>
      </c>
      <c r="E6073" s="179">
        <v>43685</v>
      </c>
      <c r="F6073" s="34">
        <v>5243</v>
      </c>
      <c r="G6073" s="200">
        <v>8214</v>
      </c>
      <c r="H6073" s="34">
        <v>7798</v>
      </c>
      <c r="I6073" s="34"/>
      <c r="J6073" s="59">
        <f t="shared" si="1"/>
        <v>16.281800391389435</v>
      </c>
      <c r="K6073" s="198"/>
      <c r="L6073" s="199"/>
      <c r="M6073" s="62"/>
      <c r="N6073" s="182"/>
    </row>
    <row r="6074" spans="1:14" ht="15.75" customHeight="1" x14ac:dyDescent="0.3">
      <c r="A6074" s="34">
        <v>6147</v>
      </c>
      <c r="B6074" s="34">
        <v>197</v>
      </c>
      <c r="C6074" s="34" t="s">
        <v>601</v>
      </c>
      <c r="D6074" s="34">
        <v>22</v>
      </c>
      <c r="E6074" s="179">
        <v>43685</v>
      </c>
      <c r="F6074" s="34">
        <v>5252</v>
      </c>
      <c r="G6074" s="200">
        <v>7695</v>
      </c>
      <c r="H6074" s="34">
        <v>7350</v>
      </c>
      <c r="I6074" s="34">
        <v>6</v>
      </c>
      <c r="J6074" s="59">
        <f t="shared" si="1"/>
        <v>16.44423260247855</v>
      </c>
      <c r="K6074" s="198"/>
      <c r="L6074" s="63">
        <f>AVERAGE(J6074:J6075)</f>
        <v>16.200839705494595</v>
      </c>
      <c r="M6074" s="63">
        <f>_xlfn.STDEV.S(J6074,J6075)</f>
        <v>0.3442095358999876</v>
      </c>
      <c r="N6074" s="182"/>
    </row>
    <row r="6075" spans="1:14" ht="15.75" customHeight="1" x14ac:dyDescent="0.3">
      <c r="A6075" s="34">
        <v>6148</v>
      </c>
      <c r="B6075" s="34">
        <v>197</v>
      </c>
      <c r="C6075" s="34" t="s">
        <v>601</v>
      </c>
      <c r="D6075" s="34">
        <v>22</v>
      </c>
      <c r="E6075" s="179">
        <v>43685</v>
      </c>
      <c r="F6075" s="34">
        <v>5252</v>
      </c>
      <c r="G6075" s="200">
        <v>7650</v>
      </c>
      <c r="H6075" s="34">
        <v>7320</v>
      </c>
      <c r="I6075" s="34"/>
      <c r="J6075" s="59">
        <f t="shared" si="1"/>
        <v>15.957446808510639</v>
      </c>
      <c r="K6075" s="198"/>
      <c r="L6075" s="199"/>
      <c r="M6075" s="62"/>
      <c r="N6075" s="182"/>
    </row>
    <row r="6076" spans="1:14" ht="15.75" customHeight="1" x14ac:dyDescent="0.3">
      <c r="A6076" s="34">
        <v>6149</v>
      </c>
      <c r="B6076" s="34">
        <v>198</v>
      </c>
      <c r="C6076" s="34" t="s">
        <v>602</v>
      </c>
      <c r="D6076" s="34">
        <v>22</v>
      </c>
      <c r="E6076" s="179">
        <v>43685</v>
      </c>
      <c r="F6076" s="34">
        <v>5320</v>
      </c>
      <c r="G6076" s="200">
        <v>7658</v>
      </c>
      <c r="H6076" s="34">
        <v>7341</v>
      </c>
      <c r="I6076" s="34">
        <v>5</v>
      </c>
      <c r="J6076" s="59">
        <f t="shared" si="1"/>
        <v>15.685304304799605</v>
      </c>
      <c r="K6076" s="198"/>
      <c r="L6076" s="63">
        <f>AVERAGE(J6076:J6077)</f>
        <v>15.682814013805974</v>
      </c>
      <c r="M6076" s="63">
        <f>_xlfn.STDEV.S(J6076,J6077)</f>
        <v>3.5218032974483194E-3</v>
      </c>
      <c r="N6076" s="182"/>
    </row>
    <row r="6077" spans="1:14" ht="15.75" customHeight="1" x14ac:dyDescent="0.3">
      <c r="A6077" s="34">
        <v>6150</v>
      </c>
      <c r="B6077" s="34">
        <v>198</v>
      </c>
      <c r="C6077" s="34" t="s">
        <v>602</v>
      </c>
      <c r="D6077" s="34">
        <v>22</v>
      </c>
      <c r="E6077" s="179">
        <v>43685</v>
      </c>
      <c r="F6077" s="34">
        <v>5320</v>
      </c>
      <c r="G6077" s="200">
        <v>7607</v>
      </c>
      <c r="H6077" s="34">
        <v>7297</v>
      </c>
      <c r="I6077" s="34"/>
      <c r="J6077" s="59">
        <f t="shared" si="1"/>
        <v>15.680323722812343</v>
      </c>
      <c r="K6077" s="198"/>
      <c r="L6077" s="199"/>
      <c r="M6077" s="62"/>
      <c r="N6077" s="182"/>
    </row>
    <row r="6078" spans="1:14" ht="15.75" customHeight="1" x14ac:dyDescent="0.3">
      <c r="A6078" s="34">
        <v>6151</v>
      </c>
      <c r="B6078" s="34">
        <v>199</v>
      </c>
      <c r="C6078" s="34" t="s">
        <v>603</v>
      </c>
      <c r="D6078" s="34">
        <v>22</v>
      </c>
      <c r="E6078" s="179">
        <v>43685</v>
      </c>
      <c r="F6078" s="34">
        <v>5262</v>
      </c>
      <c r="G6078" s="200">
        <v>8574</v>
      </c>
      <c r="H6078" s="34">
        <v>8024</v>
      </c>
      <c r="I6078" s="34">
        <v>10</v>
      </c>
      <c r="J6078" s="59">
        <f t="shared" si="1"/>
        <v>19.913106444605358</v>
      </c>
      <c r="K6078" s="198"/>
      <c r="L6078" s="63">
        <f>AVERAGE(J6078:J6079)</f>
        <v>19.407985786942792</v>
      </c>
      <c r="M6078" s="63">
        <f>_xlfn.STDEV.S(J6078,J6079)</f>
        <v>0.71434848470121803</v>
      </c>
      <c r="N6078" s="182"/>
    </row>
    <row r="6079" spans="1:14" ht="15.75" customHeight="1" x14ac:dyDescent="0.3">
      <c r="A6079" s="34">
        <v>6152</v>
      </c>
      <c r="B6079" s="34">
        <v>199</v>
      </c>
      <c r="C6079" s="34" t="s">
        <v>603</v>
      </c>
      <c r="D6079" s="34">
        <v>22</v>
      </c>
      <c r="E6079" s="179">
        <v>43685</v>
      </c>
      <c r="F6079" s="34">
        <v>5262</v>
      </c>
      <c r="G6079" s="200">
        <v>8665</v>
      </c>
      <c r="H6079" s="34">
        <v>8124</v>
      </c>
      <c r="I6079" s="34"/>
      <c r="J6079" s="59">
        <f t="shared" si="1"/>
        <v>18.902865129280226</v>
      </c>
      <c r="K6079" s="198"/>
      <c r="L6079" s="199"/>
      <c r="M6079" s="62"/>
      <c r="N6079" s="182"/>
    </row>
    <row r="6080" spans="1:14" ht="15.75" customHeight="1" x14ac:dyDescent="0.3">
      <c r="A6080" s="34">
        <v>6153</v>
      </c>
      <c r="B6080" s="34">
        <v>200</v>
      </c>
      <c r="C6080" s="34" t="s">
        <v>605</v>
      </c>
      <c r="D6080" s="34">
        <v>22</v>
      </c>
      <c r="E6080" s="179">
        <v>43685</v>
      </c>
      <c r="F6080" s="34">
        <v>5181</v>
      </c>
      <c r="G6080" s="200">
        <v>7227</v>
      </c>
      <c r="H6080" s="34">
        <v>6908</v>
      </c>
      <c r="I6080" s="34">
        <v>9</v>
      </c>
      <c r="J6080" s="59">
        <f t="shared" si="1"/>
        <v>18.471337579617835</v>
      </c>
      <c r="K6080" s="198"/>
      <c r="L6080" s="63">
        <f>AVERAGE(J6080:J6081)</f>
        <v>18.187001350643214</v>
      </c>
      <c r="M6080" s="63">
        <f>_xlfn.STDEV.S(J6080,J6081)</f>
        <v>0.40211215128992733</v>
      </c>
      <c r="N6080" s="182"/>
    </row>
    <row r="6081" spans="1:14" ht="15.75" customHeight="1" x14ac:dyDescent="0.3">
      <c r="A6081" s="34">
        <v>6154</v>
      </c>
      <c r="B6081" s="34">
        <v>200</v>
      </c>
      <c r="C6081" s="34" t="s">
        <v>605</v>
      </c>
      <c r="D6081" s="34">
        <v>22</v>
      </c>
      <c r="E6081" s="179">
        <v>43685</v>
      </c>
      <c r="F6081" s="34">
        <v>5181</v>
      </c>
      <c r="G6081" s="200">
        <v>7216</v>
      </c>
      <c r="H6081" s="34">
        <v>6907</v>
      </c>
      <c r="I6081" s="34"/>
      <c r="J6081" s="59">
        <f t="shared" si="1"/>
        <v>17.902665121668598</v>
      </c>
      <c r="K6081" s="198"/>
      <c r="L6081" s="199"/>
      <c r="M6081" s="62"/>
      <c r="N6081" s="182"/>
    </row>
    <row r="6082" spans="1:14" ht="15.75" customHeight="1" x14ac:dyDescent="0.3">
      <c r="A6082" s="34">
        <v>6155</v>
      </c>
      <c r="B6082" s="34">
        <v>201</v>
      </c>
      <c r="C6082" s="34" t="s">
        <v>607</v>
      </c>
      <c r="D6082" s="34">
        <v>22</v>
      </c>
      <c r="E6082" s="179">
        <v>43685</v>
      </c>
      <c r="F6082" s="34">
        <v>5254</v>
      </c>
      <c r="G6082" s="200">
        <v>7482</v>
      </c>
      <c r="H6082" s="34">
        <v>7132</v>
      </c>
      <c r="I6082" s="34">
        <v>8</v>
      </c>
      <c r="J6082" s="59">
        <f t="shared" si="1"/>
        <v>18.636847710330137</v>
      </c>
      <c r="K6082" s="198"/>
      <c r="L6082" s="63">
        <f>AVERAGE(J6082:J6083)</f>
        <v>18.282154425113255</v>
      </c>
      <c r="M6082" s="63">
        <f>_xlfn.STDEV.S(J6082,J6083)</f>
        <v>0.50161205443638335</v>
      </c>
      <c r="N6082" s="182"/>
    </row>
    <row r="6083" spans="1:14" ht="15.75" customHeight="1" x14ac:dyDescent="0.3">
      <c r="A6083" s="34">
        <v>6156</v>
      </c>
      <c r="B6083" s="34">
        <v>201</v>
      </c>
      <c r="C6083" s="34" t="s">
        <v>607</v>
      </c>
      <c r="D6083" s="34">
        <v>22</v>
      </c>
      <c r="E6083" s="179">
        <v>43685</v>
      </c>
      <c r="F6083" s="34">
        <v>5254</v>
      </c>
      <c r="G6083" s="200">
        <v>7530</v>
      </c>
      <c r="H6083" s="34">
        <v>7184</v>
      </c>
      <c r="I6083" s="34"/>
      <c r="J6083" s="59">
        <f t="shared" si="1"/>
        <v>17.927461139896373</v>
      </c>
      <c r="K6083" s="198"/>
      <c r="L6083" s="199"/>
      <c r="M6083" s="62"/>
      <c r="N6083" s="182"/>
    </row>
    <row r="6084" spans="1:14" ht="15.75" customHeight="1" x14ac:dyDescent="0.3">
      <c r="A6084" s="34">
        <v>6157</v>
      </c>
      <c r="B6084" s="34">
        <v>202</v>
      </c>
      <c r="C6084" s="34" t="s">
        <v>608</v>
      </c>
      <c r="D6084" s="34">
        <v>22</v>
      </c>
      <c r="E6084" s="179">
        <v>43685</v>
      </c>
      <c r="F6084" s="34">
        <v>5275</v>
      </c>
      <c r="G6084" s="200">
        <v>7200</v>
      </c>
      <c r="H6084" s="34">
        <v>6883</v>
      </c>
      <c r="I6084" s="34">
        <v>6</v>
      </c>
      <c r="J6084" s="59">
        <f t="shared" si="1"/>
        <v>19.713930348258707</v>
      </c>
      <c r="K6084" s="198"/>
      <c r="L6084" s="63">
        <f>AVERAGE(J6084:J6085)</f>
        <v>19.235771507868698</v>
      </c>
      <c r="M6084" s="63">
        <f>_xlfn.STDEV.S(J6084,J6085)</f>
        <v>0.67621871704814496</v>
      </c>
      <c r="N6084" s="182"/>
    </row>
    <row r="6085" spans="1:14" ht="15.75" customHeight="1" x14ac:dyDescent="0.3">
      <c r="A6085" s="34">
        <v>6158</v>
      </c>
      <c r="B6085" s="34">
        <v>202</v>
      </c>
      <c r="C6085" s="34" t="s">
        <v>608</v>
      </c>
      <c r="D6085" s="34">
        <v>22</v>
      </c>
      <c r="E6085" s="179">
        <v>43685</v>
      </c>
      <c r="F6085" s="34">
        <v>5275</v>
      </c>
      <c r="G6085" s="200">
        <v>7225</v>
      </c>
      <c r="H6085" s="34">
        <v>6917</v>
      </c>
      <c r="I6085" s="34"/>
      <c r="J6085" s="59">
        <f t="shared" si="1"/>
        <v>18.757612667478686</v>
      </c>
      <c r="K6085" s="198"/>
      <c r="L6085" s="199"/>
      <c r="M6085" s="62"/>
      <c r="N6085" s="182"/>
    </row>
    <row r="6086" spans="1:14" ht="15.75" customHeight="1" x14ac:dyDescent="0.3">
      <c r="A6086" s="34">
        <v>6159</v>
      </c>
      <c r="B6086" s="34">
        <v>203</v>
      </c>
      <c r="C6086" s="34" t="s">
        <v>612</v>
      </c>
      <c r="D6086" s="34">
        <v>22</v>
      </c>
      <c r="E6086" s="179">
        <v>43685</v>
      </c>
      <c r="F6086" s="34">
        <v>5215</v>
      </c>
      <c r="G6086" s="200">
        <v>8109</v>
      </c>
      <c r="H6086" s="34">
        <v>7641</v>
      </c>
      <c r="I6086" s="34">
        <v>9</v>
      </c>
      <c r="J6086" s="59">
        <f t="shared" si="1"/>
        <v>19.291014014839241</v>
      </c>
      <c r="K6086" s="198"/>
      <c r="L6086" s="63">
        <f>AVERAGE(J6086:J6087)</f>
        <v>18.82837095029943</v>
      </c>
      <c r="M6086" s="63">
        <f>_xlfn.STDEV.S(J6086,J6087)</f>
        <v>0.65427609641005269</v>
      </c>
      <c r="N6086" s="182"/>
    </row>
    <row r="6087" spans="1:14" ht="15.75" customHeight="1" x14ac:dyDescent="0.3">
      <c r="A6087" s="34">
        <v>6160</v>
      </c>
      <c r="B6087" s="34">
        <v>203</v>
      </c>
      <c r="C6087" s="34" t="s">
        <v>612</v>
      </c>
      <c r="D6087" s="34">
        <v>22</v>
      </c>
      <c r="E6087" s="179">
        <v>43685</v>
      </c>
      <c r="F6087" s="34">
        <v>5215</v>
      </c>
      <c r="G6087" s="200">
        <v>8199</v>
      </c>
      <c r="H6087" s="34">
        <v>7736</v>
      </c>
      <c r="I6087" s="34"/>
      <c r="J6087" s="59">
        <f t="shared" si="1"/>
        <v>18.365727885759618</v>
      </c>
      <c r="K6087" s="198"/>
      <c r="L6087" s="199"/>
      <c r="M6087" s="62"/>
      <c r="N6087" s="182"/>
    </row>
    <row r="6088" spans="1:14" ht="15.75" customHeight="1" x14ac:dyDescent="0.3">
      <c r="A6088" s="34">
        <v>6161</v>
      </c>
      <c r="B6088" s="34">
        <v>204</v>
      </c>
      <c r="C6088" s="34" t="s">
        <v>613</v>
      </c>
      <c r="D6088" s="34">
        <v>22</v>
      </c>
      <c r="E6088" s="179">
        <v>43685</v>
      </c>
      <c r="F6088" s="34">
        <v>5239</v>
      </c>
      <c r="G6088" s="200">
        <v>8164</v>
      </c>
      <c r="H6088" s="34">
        <v>7688</v>
      </c>
      <c r="I6088" s="34">
        <v>10</v>
      </c>
      <c r="J6088" s="59">
        <f t="shared" si="1"/>
        <v>19.436504695794202</v>
      </c>
      <c r="K6088" s="198"/>
      <c r="L6088" s="63">
        <f>AVERAGE(J6088:J6089)</f>
        <v>18.803568180546812</v>
      </c>
      <c r="M6088" s="63">
        <f>_xlfn.STDEV.S(J6088,J6089)</f>
        <v>0.89510740398402233</v>
      </c>
      <c r="N6088" s="182"/>
    </row>
    <row r="6089" spans="1:14" ht="15.75" customHeight="1" x14ac:dyDescent="0.3">
      <c r="A6089" s="34">
        <v>6162</v>
      </c>
      <c r="B6089" s="34">
        <v>204</v>
      </c>
      <c r="C6089" s="34" t="s">
        <v>613</v>
      </c>
      <c r="D6089" s="34">
        <v>22</v>
      </c>
      <c r="E6089" s="179">
        <v>43685</v>
      </c>
      <c r="F6089" s="34">
        <v>5239</v>
      </c>
      <c r="G6089" s="200">
        <v>8120</v>
      </c>
      <c r="H6089" s="34">
        <v>7677</v>
      </c>
      <c r="I6089" s="34"/>
      <c r="J6089" s="59">
        <f t="shared" si="1"/>
        <v>18.170631665299425</v>
      </c>
      <c r="K6089" s="198"/>
      <c r="L6089" s="199"/>
      <c r="M6089" s="62"/>
      <c r="N6089" s="182"/>
    </row>
    <row r="6090" spans="1:14" ht="15.75" customHeight="1" x14ac:dyDescent="0.3">
      <c r="A6090" s="34">
        <v>6163</v>
      </c>
      <c r="B6090" s="34">
        <v>205</v>
      </c>
      <c r="C6090" s="34" t="s">
        <v>614</v>
      </c>
      <c r="D6090" s="34">
        <v>22</v>
      </c>
      <c r="E6090" s="179">
        <v>43685</v>
      </c>
      <c r="F6090" s="34">
        <v>5204</v>
      </c>
      <c r="G6090" s="200">
        <v>7987</v>
      </c>
      <c r="H6090" s="34">
        <v>7543</v>
      </c>
      <c r="I6090" s="34">
        <v>5</v>
      </c>
      <c r="J6090" s="59">
        <f t="shared" si="1"/>
        <v>18.982471141513468</v>
      </c>
      <c r="K6090" s="198"/>
      <c r="L6090" s="63">
        <f>AVERAGE(J6090:J6091)</f>
        <v>18.630308418438855</v>
      </c>
      <c r="M6090" s="63">
        <f>_xlfn.STDEV.S(J6090,J6091)</f>
        <v>0.49803329913435873</v>
      </c>
      <c r="N6090" s="182"/>
    </row>
    <row r="6091" spans="1:14" ht="15.75" customHeight="1" x14ac:dyDescent="0.3">
      <c r="A6091" s="34">
        <v>6164</v>
      </c>
      <c r="B6091" s="34">
        <v>205</v>
      </c>
      <c r="C6091" s="34" t="s">
        <v>614</v>
      </c>
      <c r="D6091" s="34">
        <v>22</v>
      </c>
      <c r="E6091" s="179">
        <v>43685</v>
      </c>
      <c r="F6091" s="34">
        <v>5204</v>
      </c>
      <c r="G6091" s="200">
        <v>7883</v>
      </c>
      <c r="H6091" s="34">
        <v>7469</v>
      </c>
      <c r="I6091" s="34"/>
      <c r="J6091" s="59">
        <f t="shared" si="1"/>
        <v>18.278145695364241</v>
      </c>
      <c r="K6091" s="198"/>
      <c r="L6091" s="199"/>
      <c r="M6091" s="62"/>
      <c r="N6091" s="182"/>
    </row>
    <row r="6092" spans="1:14" ht="15.75" customHeight="1" x14ac:dyDescent="0.3">
      <c r="A6092" s="34">
        <v>6165</v>
      </c>
      <c r="B6092" s="34">
        <v>206</v>
      </c>
      <c r="C6092" s="34" t="s">
        <v>615</v>
      </c>
      <c r="D6092" s="34">
        <v>22</v>
      </c>
      <c r="E6092" s="179">
        <v>43685</v>
      </c>
      <c r="F6092" s="34">
        <v>5233</v>
      </c>
      <c r="G6092" s="200">
        <v>8908</v>
      </c>
      <c r="H6092" s="34">
        <v>8324</v>
      </c>
      <c r="I6092" s="34">
        <v>11</v>
      </c>
      <c r="J6092" s="59">
        <f t="shared" si="1"/>
        <v>18.893561954060175</v>
      </c>
      <c r="K6092" s="198"/>
      <c r="L6092" s="63">
        <f>AVERAGE(J6092:J6093)</f>
        <v>18.65402192584407</v>
      </c>
      <c r="M6092" s="63">
        <f>_xlfn.STDEV.S(J6092,J6093)</f>
        <v>0.33876075663444938</v>
      </c>
      <c r="N6092" s="182"/>
    </row>
    <row r="6093" spans="1:14" ht="15.75" customHeight="1" x14ac:dyDescent="0.3">
      <c r="A6093" s="34">
        <v>6166</v>
      </c>
      <c r="B6093" s="34">
        <v>206</v>
      </c>
      <c r="C6093" s="34" t="s">
        <v>615</v>
      </c>
      <c r="D6093" s="34">
        <v>22</v>
      </c>
      <c r="E6093" s="179">
        <v>43685</v>
      </c>
      <c r="F6093" s="34">
        <v>5233</v>
      </c>
      <c r="G6093" s="200">
        <v>9027</v>
      </c>
      <c r="H6093" s="34">
        <v>8437</v>
      </c>
      <c r="I6093" s="34"/>
      <c r="J6093" s="59">
        <f t="shared" si="1"/>
        <v>18.414481897627965</v>
      </c>
      <c r="K6093" s="198"/>
      <c r="L6093" s="199"/>
      <c r="M6093" s="62"/>
      <c r="N6093" s="182"/>
    </row>
    <row r="6094" spans="1:14" ht="15.75" customHeight="1" x14ac:dyDescent="0.3">
      <c r="A6094" s="34">
        <v>6167</v>
      </c>
      <c r="B6094" s="34">
        <v>207</v>
      </c>
      <c r="C6094" s="34" t="s">
        <v>616</v>
      </c>
      <c r="D6094" s="34">
        <v>22</v>
      </c>
      <c r="E6094" s="179">
        <v>43685</v>
      </c>
      <c r="F6094" s="34">
        <v>5236</v>
      </c>
      <c r="G6094" s="200">
        <v>6587</v>
      </c>
      <c r="H6094" s="34">
        <v>6365</v>
      </c>
      <c r="I6094" s="34">
        <v>7</v>
      </c>
      <c r="J6094" s="59">
        <f t="shared" si="1"/>
        <v>19.663418954827279</v>
      </c>
      <c r="K6094" s="198"/>
      <c r="L6094" s="63">
        <f>AVERAGE(J6094:J6095)</f>
        <v>18.936187089353936</v>
      </c>
      <c r="M6094" s="63">
        <f>_xlfn.STDEV.S(J6094,J6095)</f>
        <v>1.0284611671422845</v>
      </c>
      <c r="N6094" s="182"/>
    </row>
    <row r="6095" spans="1:14" ht="15.75" customHeight="1" x14ac:dyDescent="0.3">
      <c r="A6095" s="34">
        <v>6168</v>
      </c>
      <c r="B6095" s="34">
        <v>207</v>
      </c>
      <c r="C6095" s="34" t="s">
        <v>616</v>
      </c>
      <c r="D6095" s="34">
        <v>22</v>
      </c>
      <c r="E6095" s="179">
        <v>43685</v>
      </c>
      <c r="F6095" s="34">
        <v>5236</v>
      </c>
      <c r="G6095" s="200">
        <v>6820</v>
      </c>
      <c r="H6095" s="34">
        <v>6576</v>
      </c>
      <c r="I6095" s="34"/>
      <c r="J6095" s="59">
        <f t="shared" si="1"/>
        <v>18.208955223880597</v>
      </c>
      <c r="K6095" s="198"/>
      <c r="L6095" s="199"/>
      <c r="M6095" s="62"/>
      <c r="N6095" s="182"/>
    </row>
    <row r="6096" spans="1:14" ht="15.75" customHeight="1" x14ac:dyDescent="0.3">
      <c r="A6096" s="34">
        <v>6169</v>
      </c>
      <c r="B6096" s="34">
        <v>208</v>
      </c>
      <c r="C6096" s="34" t="s">
        <v>617</v>
      </c>
      <c r="D6096" s="34">
        <v>22</v>
      </c>
      <c r="E6096" s="179">
        <v>43685</v>
      </c>
      <c r="F6096" s="34">
        <v>5202</v>
      </c>
      <c r="G6096" s="200">
        <v>9334</v>
      </c>
      <c r="H6096" s="34">
        <v>8647</v>
      </c>
      <c r="I6096" s="34">
        <v>8</v>
      </c>
      <c r="J6096" s="59">
        <f t="shared" si="1"/>
        <v>19.941944847605225</v>
      </c>
      <c r="K6096" s="198"/>
      <c r="L6096" s="63">
        <f>AVERAGE(J6096:J6097)</f>
        <v>19.466850673644082</v>
      </c>
      <c r="M6096" s="63">
        <f>_xlfn.STDEV.S(J6096,J6097)</f>
        <v>0.67188462422028805</v>
      </c>
      <c r="N6096" s="182"/>
    </row>
    <row r="6097" spans="1:14" ht="15.75" customHeight="1" x14ac:dyDescent="0.3">
      <c r="A6097" s="34">
        <v>6170</v>
      </c>
      <c r="B6097" s="34">
        <v>208</v>
      </c>
      <c r="C6097" s="34" t="s">
        <v>617</v>
      </c>
      <c r="D6097" s="34">
        <v>22</v>
      </c>
      <c r="E6097" s="179">
        <v>43685</v>
      </c>
      <c r="F6097" s="34">
        <v>5202</v>
      </c>
      <c r="G6097" s="200">
        <v>8955</v>
      </c>
      <c r="H6097" s="34">
        <v>8356</v>
      </c>
      <c r="I6097" s="34"/>
      <c r="J6097" s="59">
        <f t="shared" si="1"/>
        <v>18.991756499682943</v>
      </c>
      <c r="K6097" s="198"/>
      <c r="L6097" s="199"/>
      <c r="M6097" s="62"/>
      <c r="N6097" s="182"/>
    </row>
    <row r="6098" spans="1:14" ht="15.75" customHeight="1" x14ac:dyDescent="0.3">
      <c r="A6098" s="34">
        <v>6171</v>
      </c>
      <c r="B6098" s="34">
        <v>209</v>
      </c>
      <c r="C6098" s="34" t="s">
        <v>618</v>
      </c>
      <c r="D6098" s="34">
        <v>22</v>
      </c>
      <c r="E6098" s="179">
        <v>43685</v>
      </c>
      <c r="F6098" s="34">
        <v>5228</v>
      </c>
      <c r="G6098" s="200">
        <v>7986</v>
      </c>
      <c r="H6098" s="34">
        <v>7552</v>
      </c>
      <c r="I6098" s="34">
        <v>7</v>
      </c>
      <c r="J6098" s="59">
        <f t="shared" si="1"/>
        <v>18.674698795180721</v>
      </c>
      <c r="K6098" s="198"/>
      <c r="L6098" s="63">
        <f>AVERAGE(J6098:J6099)</f>
        <v>18.156119624127577</v>
      </c>
      <c r="M6098" s="63">
        <f>_xlfn.STDEV.S(J6098,J6099)</f>
        <v>0.73338169686755339</v>
      </c>
      <c r="N6098" s="182"/>
    </row>
    <row r="6099" spans="1:14" ht="15.75" customHeight="1" x14ac:dyDescent="0.3">
      <c r="A6099" s="34">
        <v>6172</v>
      </c>
      <c r="B6099" s="34">
        <v>209</v>
      </c>
      <c r="C6099" s="34" t="s">
        <v>618</v>
      </c>
      <c r="D6099" s="34">
        <v>22</v>
      </c>
      <c r="E6099" s="179">
        <v>43685</v>
      </c>
      <c r="F6099" s="34">
        <v>5228</v>
      </c>
      <c r="G6099" s="200">
        <v>8136</v>
      </c>
      <c r="H6099" s="34">
        <v>7700</v>
      </c>
      <c r="I6099" s="34"/>
      <c r="J6099" s="59">
        <f t="shared" si="1"/>
        <v>17.637540453074433</v>
      </c>
      <c r="K6099" s="198"/>
      <c r="L6099" s="199"/>
      <c r="M6099" s="62"/>
      <c r="N6099" s="182"/>
    </row>
    <row r="6100" spans="1:14" ht="15.75" customHeight="1" x14ac:dyDescent="0.3">
      <c r="A6100" s="34">
        <v>6173</v>
      </c>
      <c r="B6100" s="34">
        <v>210</v>
      </c>
      <c r="C6100" s="34" t="s">
        <v>620</v>
      </c>
      <c r="D6100" s="34">
        <v>22</v>
      </c>
      <c r="E6100" s="179">
        <v>43685</v>
      </c>
      <c r="F6100" s="34">
        <v>5223</v>
      </c>
      <c r="G6100" s="200">
        <v>7623</v>
      </c>
      <c r="H6100" s="34">
        <v>7233</v>
      </c>
      <c r="I6100" s="34">
        <v>9</v>
      </c>
      <c r="J6100" s="59">
        <f t="shared" si="1"/>
        <v>19.402985074626866</v>
      </c>
      <c r="K6100" s="198"/>
      <c r="L6100" s="63">
        <f>AVERAGE(J6100:J6101)</f>
        <v>19.051086033248392</v>
      </c>
      <c r="M6100" s="63">
        <f>_xlfn.STDEV.S(J6100,J6101)</f>
        <v>0.4976603969035282</v>
      </c>
      <c r="N6100" s="182"/>
    </row>
    <row r="6101" spans="1:14" ht="15.75" customHeight="1" x14ac:dyDescent="0.3">
      <c r="A6101" s="34">
        <v>6174</v>
      </c>
      <c r="B6101" s="34">
        <v>210</v>
      </c>
      <c r="C6101" s="34" t="s">
        <v>620</v>
      </c>
      <c r="D6101" s="34">
        <v>22</v>
      </c>
      <c r="E6101" s="179">
        <v>43685</v>
      </c>
      <c r="F6101" s="34">
        <v>5223</v>
      </c>
      <c r="G6101" s="200">
        <v>7705</v>
      </c>
      <c r="H6101" s="34">
        <v>7314</v>
      </c>
      <c r="I6101" s="34"/>
      <c r="J6101" s="59">
        <f t="shared" si="1"/>
        <v>18.699186991869919</v>
      </c>
      <c r="K6101" s="198"/>
      <c r="L6101" s="199"/>
      <c r="M6101" s="62"/>
      <c r="N6101" s="182"/>
    </row>
    <row r="6102" spans="1:14" ht="15.75" customHeight="1" x14ac:dyDescent="0.3">
      <c r="A6102" s="34">
        <v>6175</v>
      </c>
      <c r="B6102" s="34">
        <v>211</v>
      </c>
      <c r="C6102" s="34" t="s">
        <v>622</v>
      </c>
      <c r="D6102" s="34">
        <v>22</v>
      </c>
      <c r="E6102" s="179">
        <v>43685</v>
      </c>
      <c r="F6102" s="34">
        <v>5194</v>
      </c>
      <c r="G6102" s="200">
        <v>8180</v>
      </c>
      <c r="H6102" s="34">
        <v>7697</v>
      </c>
      <c r="I6102" s="34">
        <v>8</v>
      </c>
      <c r="J6102" s="59">
        <f t="shared" si="1"/>
        <v>19.296843787455053</v>
      </c>
      <c r="K6102" s="198"/>
      <c r="L6102" s="63">
        <f>AVERAGE(J6102:J6103)</f>
        <v>18.80673852699406</v>
      </c>
      <c r="M6102" s="63">
        <f>_xlfn.STDEV.S(J6102,J6103)</f>
        <v>0.69311350633433455</v>
      </c>
      <c r="N6102" s="182"/>
    </row>
    <row r="6103" spans="1:14" ht="15.75" customHeight="1" x14ac:dyDescent="0.3">
      <c r="A6103" s="34">
        <v>6176</v>
      </c>
      <c r="B6103" s="34">
        <v>211</v>
      </c>
      <c r="C6103" s="34" t="s">
        <v>622</v>
      </c>
      <c r="D6103" s="34">
        <v>22</v>
      </c>
      <c r="E6103" s="179">
        <v>43685</v>
      </c>
      <c r="F6103" s="34">
        <v>5194</v>
      </c>
      <c r="G6103" s="200">
        <v>8146</v>
      </c>
      <c r="H6103" s="34">
        <v>7689</v>
      </c>
      <c r="I6103" s="34"/>
      <c r="J6103" s="59">
        <f t="shared" si="1"/>
        <v>18.316633266533067</v>
      </c>
      <c r="K6103" s="198"/>
      <c r="L6103" s="199"/>
      <c r="M6103" s="62"/>
      <c r="N6103" s="182"/>
    </row>
    <row r="6104" spans="1:14" ht="15.75" customHeight="1" x14ac:dyDescent="0.3">
      <c r="A6104" s="34">
        <v>6177</v>
      </c>
      <c r="B6104" s="34">
        <v>212</v>
      </c>
      <c r="C6104" s="34" t="s">
        <v>623</v>
      </c>
      <c r="D6104" s="34">
        <v>22</v>
      </c>
      <c r="E6104" s="179">
        <v>43685</v>
      </c>
      <c r="F6104" s="34">
        <v>5225</v>
      </c>
      <c r="G6104" s="200">
        <v>8144</v>
      </c>
      <c r="H6104" s="34">
        <v>7675</v>
      </c>
      <c r="I6104" s="34">
        <v>8</v>
      </c>
      <c r="J6104" s="59">
        <f t="shared" si="1"/>
        <v>19.142857142857142</v>
      </c>
      <c r="K6104" s="198"/>
      <c r="L6104" s="63">
        <f>AVERAGE(J6104:J6105)</f>
        <v>18.686329099240183</v>
      </c>
      <c r="M6104" s="63">
        <f>_xlfn.STDEV.S(J6104,J6105)</f>
        <v>0.64562815088675996</v>
      </c>
      <c r="N6104" s="182"/>
    </row>
    <row r="6105" spans="1:14" ht="15.75" customHeight="1" x14ac:dyDescent="0.3">
      <c r="A6105" s="34">
        <v>6178</v>
      </c>
      <c r="B6105" s="34">
        <v>212</v>
      </c>
      <c r="C6105" s="34" t="s">
        <v>623</v>
      </c>
      <c r="D6105" s="34">
        <v>22</v>
      </c>
      <c r="E6105" s="179">
        <v>43685</v>
      </c>
      <c r="F6105" s="34">
        <v>5225</v>
      </c>
      <c r="G6105" s="200">
        <v>8137</v>
      </c>
      <c r="H6105" s="34">
        <v>7688</v>
      </c>
      <c r="I6105" s="34"/>
      <c r="J6105" s="59">
        <f t="shared" si="1"/>
        <v>18.229801055623224</v>
      </c>
      <c r="K6105" s="198"/>
      <c r="L6105" s="199"/>
      <c r="M6105" s="62"/>
      <c r="N6105" s="182"/>
    </row>
    <row r="6106" spans="1:14" ht="15.75" customHeight="1" x14ac:dyDescent="0.3">
      <c r="A6106" s="34">
        <v>6179</v>
      </c>
      <c r="B6106" s="34">
        <v>213</v>
      </c>
      <c r="C6106" s="34" t="s">
        <v>624</v>
      </c>
      <c r="D6106" s="34">
        <v>22</v>
      </c>
      <c r="E6106" s="179">
        <v>43685</v>
      </c>
      <c r="F6106" s="34">
        <v>5207</v>
      </c>
      <c r="G6106" s="200">
        <v>7349</v>
      </c>
      <c r="H6106" s="34">
        <v>7010</v>
      </c>
      <c r="I6106" s="34">
        <v>9</v>
      </c>
      <c r="J6106" s="59">
        <f t="shared" si="1"/>
        <v>18.801996672212979</v>
      </c>
      <c r="K6106" s="198"/>
      <c r="L6106" s="63">
        <f>AVERAGE(J6106:J6107)</f>
        <v>18.450998336106487</v>
      </c>
      <c r="M6106" s="63">
        <f>_xlfn.STDEV.S(J6106,J6107)</f>
        <v>0.49638660729218931</v>
      </c>
      <c r="N6106" s="182"/>
    </row>
    <row r="6107" spans="1:14" ht="15.75" customHeight="1" x14ac:dyDescent="0.3">
      <c r="A6107" s="34">
        <v>6180</v>
      </c>
      <c r="B6107" s="34">
        <v>213</v>
      </c>
      <c r="C6107" s="34" t="s">
        <v>624</v>
      </c>
      <c r="D6107" s="34">
        <v>22</v>
      </c>
      <c r="E6107" s="179">
        <v>43685</v>
      </c>
      <c r="F6107" s="34">
        <v>5207</v>
      </c>
      <c r="G6107" s="200">
        <v>7569</v>
      </c>
      <c r="H6107" s="34">
        <v>7207</v>
      </c>
      <c r="I6107" s="34"/>
      <c r="J6107" s="59">
        <f t="shared" si="1"/>
        <v>18.099999999999998</v>
      </c>
      <c r="K6107" s="198"/>
      <c r="L6107" s="199"/>
      <c r="M6107" s="62"/>
      <c r="N6107" s="182"/>
    </row>
    <row r="6108" spans="1:14" ht="15.75" customHeight="1" x14ac:dyDescent="0.3">
      <c r="A6108" s="34">
        <v>6181</v>
      </c>
      <c r="B6108" s="34">
        <v>214</v>
      </c>
      <c r="C6108" s="34" t="s">
        <v>625</v>
      </c>
      <c r="D6108" s="34">
        <v>22</v>
      </c>
      <c r="E6108" s="179">
        <v>43685</v>
      </c>
      <c r="F6108" s="34">
        <v>5237</v>
      </c>
      <c r="G6108" s="200">
        <v>8164</v>
      </c>
      <c r="H6108" s="34">
        <v>7714</v>
      </c>
      <c r="I6108" s="34">
        <v>6</v>
      </c>
      <c r="J6108" s="59">
        <f t="shared" si="1"/>
        <v>18.167137666532096</v>
      </c>
      <c r="K6108" s="198"/>
      <c r="L6108" s="63">
        <f>AVERAGE(J6108:J6109)</f>
        <v>17.664675344368796</v>
      </c>
      <c r="M6108" s="63">
        <f>_xlfn.STDEV.S(J6108,J6109)</f>
        <v>0.71058903058481826</v>
      </c>
      <c r="N6108" s="182"/>
    </row>
    <row r="6109" spans="1:14" ht="15.75" customHeight="1" x14ac:dyDescent="0.3">
      <c r="A6109" s="34">
        <v>6182</v>
      </c>
      <c r="B6109" s="34">
        <v>214</v>
      </c>
      <c r="C6109" s="34" t="s">
        <v>625</v>
      </c>
      <c r="D6109" s="34">
        <v>22</v>
      </c>
      <c r="E6109" s="179">
        <v>43685</v>
      </c>
      <c r="F6109" s="34">
        <v>5237</v>
      </c>
      <c r="G6109" s="200">
        <v>8350</v>
      </c>
      <c r="H6109" s="34">
        <v>7894</v>
      </c>
      <c r="I6109" s="34"/>
      <c r="J6109" s="59">
        <f t="shared" si="1"/>
        <v>17.162213022205496</v>
      </c>
      <c r="K6109" s="198"/>
      <c r="L6109" s="199"/>
      <c r="M6109" s="62"/>
      <c r="N6109" s="182"/>
    </row>
    <row r="6110" spans="1:14" ht="15.75" customHeight="1" x14ac:dyDescent="0.3">
      <c r="A6110" s="34">
        <v>6183</v>
      </c>
      <c r="B6110" s="34">
        <v>215</v>
      </c>
      <c r="C6110" s="34" t="s">
        <v>626</v>
      </c>
      <c r="D6110" s="34">
        <v>22</v>
      </c>
      <c r="E6110" s="179">
        <v>43685</v>
      </c>
      <c r="F6110" s="34">
        <v>5148</v>
      </c>
      <c r="G6110" s="200">
        <v>7958</v>
      </c>
      <c r="H6110" s="34">
        <v>7518</v>
      </c>
      <c r="I6110" s="34">
        <v>8</v>
      </c>
      <c r="J6110" s="59">
        <f t="shared" si="1"/>
        <v>18.565400843881857</v>
      </c>
      <c r="K6110" s="198"/>
      <c r="L6110" s="63">
        <f>AVERAGE(J6110:J6111)</f>
        <v>17.987494366432099</v>
      </c>
      <c r="M6110" s="63">
        <f>_xlfn.STDEV.S(J6110,J6111)</f>
        <v>0.81728317819270957</v>
      </c>
      <c r="N6110" s="182"/>
    </row>
    <row r="6111" spans="1:14" ht="15.75" customHeight="1" x14ac:dyDescent="0.3">
      <c r="A6111" s="34">
        <v>6184</v>
      </c>
      <c r="B6111" s="34">
        <v>215</v>
      </c>
      <c r="C6111" s="34" t="s">
        <v>626</v>
      </c>
      <c r="D6111" s="34">
        <v>22</v>
      </c>
      <c r="E6111" s="179">
        <v>43685</v>
      </c>
      <c r="F6111" s="34">
        <v>5148</v>
      </c>
      <c r="G6111" s="200">
        <v>7940</v>
      </c>
      <c r="H6111" s="34">
        <v>7526</v>
      </c>
      <c r="I6111" s="34"/>
      <c r="J6111" s="59">
        <f t="shared" si="1"/>
        <v>17.40958788898234</v>
      </c>
      <c r="K6111" s="198"/>
      <c r="L6111" s="199"/>
      <c r="M6111" s="62"/>
      <c r="N6111" s="182"/>
    </row>
    <row r="6112" spans="1:14" ht="15.75" customHeight="1" x14ac:dyDescent="0.3">
      <c r="A6112" s="34">
        <v>6185</v>
      </c>
      <c r="B6112" s="34">
        <v>216</v>
      </c>
      <c r="C6112" s="34" t="s">
        <v>627</v>
      </c>
      <c r="D6112" s="34">
        <v>22</v>
      </c>
      <c r="E6112" s="179">
        <v>43685</v>
      </c>
      <c r="F6112" s="34">
        <v>5240</v>
      </c>
      <c r="G6112" s="200">
        <v>8451</v>
      </c>
      <c r="H6112" s="34">
        <v>7961</v>
      </c>
      <c r="I6112" s="34">
        <v>7</v>
      </c>
      <c r="J6112" s="59">
        <f t="shared" si="1"/>
        <v>18.00808526277104</v>
      </c>
      <c r="K6112" s="198"/>
      <c r="L6112" s="63">
        <f>AVERAGE(J6112:J6113)</f>
        <v>17.447508123309163</v>
      </c>
      <c r="M6112" s="63">
        <f>_xlfn.STDEV.S(J6112,J6113)</f>
        <v>0.7927757933833004</v>
      </c>
      <c r="N6112" s="182"/>
    </row>
    <row r="6113" spans="1:14" ht="15.75" customHeight="1" x14ac:dyDescent="0.3">
      <c r="A6113" s="34">
        <v>6186</v>
      </c>
      <c r="B6113" s="34">
        <v>216</v>
      </c>
      <c r="C6113" s="34" t="s">
        <v>627</v>
      </c>
      <c r="D6113" s="34">
        <v>22</v>
      </c>
      <c r="E6113" s="179">
        <v>43685</v>
      </c>
      <c r="F6113" s="34">
        <v>5240</v>
      </c>
      <c r="G6113" s="200">
        <v>8424</v>
      </c>
      <c r="H6113" s="34">
        <v>7964</v>
      </c>
      <c r="I6113" s="34"/>
      <c r="J6113" s="59">
        <f t="shared" si="1"/>
        <v>16.886930983847286</v>
      </c>
      <c r="K6113" s="198"/>
      <c r="L6113" s="199"/>
      <c r="M6113" s="62"/>
      <c r="N6113" s="182"/>
    </row>
    <row r="6114" spans="1:14" ht="15.75" customHeight="1" x14ac:dyDescent="0.3">
      <c r="A6114" s="34">
        <v>6187</v>
      </c>
      <c r="B6114" s="34">
        <v>217</v>
      </c>
      <c r="C6114" s="34" t="s">
        <v>628</v>
      </c>
      <c r="D6114" s="34">
        <v>22</v>
      </c>
      <c r="E6114" s="179">
        <v>43685</v>
      </c>
      <c r="F6114" s="34">
        <v>5263</v>
      </c>
      <c r="G6114" s="200">
        <v>7676</v>
      </c>
      <c r="H6114" s="34">
        <v>7308</v>
      </c>
      <c r="I6114" s="34">
        <v>8</v>
      </c>
      <c r="J6114" s="59">
        <f t="shared" si="1"/>
        <v>17.995110024449879</v>
      </c>
      <c r="K6114" s="198"/>
      <c r="L6114" s="63">
        <f>AVERAGE(J6114:J6115)</f>
        <v>17.734928749598676</v>
      </c>
      <c r="M6114" s="63">
        <f>_xlfn.STDEV.S(J6114,J6115)</f>
        <v>0.3679518875700924</v>
      </c>
      <c r="N6114" s="182"/>
    </row>
    <row r="6115" spans="1:14" ht="15.75" customHeight="1" x14ac:dyDescent="0.3">
      <c r="A6115" s="34">
        <v>6188</v>
      </c>
      <c r="B6115" s="34">
        <v>217</v>
      </c>
      <c r="C6115" s="34" t="s">
        <v>628</v>
      </c>
      <c r="D6115" s="34">
        <v>22</v>
      </c>
      <c r="E6115" s="179">
        <v>43685</v>
      </c>
      <c r="F6115" s="34">
        <v>5263</v>
      </c>
      <c r="G6115" s="200">
        <v>7589</v>
      </c>
      <c r="H6115" s="34">
        <v>7243</v>
      </c>
      <c r="I6115" s="34"/>
      <c r="J6115" s="59">
        <f t="shared" si="1"/>
        <v>17.474747474747474</v>
      </c>
      <c r="K6115" s="198"/>
      <c r="L6115" s="199"/>
      <c r="M6115" s="62"/>
      <c r="N6115" s="182"/>
    </row>
    <row r="6116" spans="1:14" ht="15.75" customHeight="1" x14ac:dyDescent="0.3">
      <c r="A6116" s="34">
        <v>6189</v>
      </c>
      <c r="B6116" s="34">
        <v>218</v>
      </c>
      <c r="C6116" s="34" t="s">
        <v>629</v>
      </c>
      <c r="D6116" s="34">
        <v>22</v>
      </c>
      <c r="E6116" s="179">
        <v>43685</v>
      </c>
      <c r="F6116" s="34">
        <v>5280</v>
      </c>
      <c r="G6116" s="200">
        <v>8133</v>
      </c>
      <c r="H6116" s="34">
        <v>7681</v>
      </c>
      <c r="I6116" s="34">
        <v>7</v>
      </c>
      <c r="J6116" s="59">
        <f t="shared" si="1"/>
        <v>18.825489379425239</v>
      </c>
      <c r="K6116" s="198"/>
      <c r="L6116" s="63">
        <f>AVERAGE(J6116:J6117)</f>
        <v>18.38766769895151</v>
      </c>
      <c r="M6116" s="63">
        <f>_xlfn.STDEV.S(J6116,J6117)</f>
        <v>0.61917335842692656</v>
      </c>
      <c r="N6116" s="182"/>
    </row>
    <row r="6117" spans="1:14" ht="15.75" customHeight="1" x14ac:dyDescent="0.3">
      <c r="A6117" s="34">
        <v>6190</v>
      </c>
      <c r="B6117" s="34">
        <v>218</v>
      </c>
      <c r="C6117" s="34" t="s">
        <v>629</v>
      </c>
      <c r="D6117" s="34">
        <v>22</v>
      </c>
      <c r="E6117" s="179">
        <v>43685</v>
      </c>
      <c r="F6117" s="34">
        <v>5280</v>
      </c>
      <c r="G6117" s="200">
        <v>7961</v>
      </c>
      <c r="H6117" s="34">
        <v>7553</v>
      </c>
      <c r="I6117" s="34"/>
      <c r="J6117" s="59">
        <f t="shared" si="1"/>
        <v>17.949846018477782</v>
      </c>
      <c r="K6117" s="198"/>
      <c r="L6117" s="199"/>
      <c r="M6117" s="62"/>
      <c r="N6117" s="182"/>
    </row>
    <row r="6118" spans="1:14" ht="15.75" customHeight="1" x14ac:dyDescent="0.3">
      <c r="A6118" s="34">
        <v>6191</v>
      </c>
      <c r="B6118" s="34">
        <v>219</v>
      </c>
      <c r="C6118" s="34" t="s">
        <v>630</v>
      </c>
      <c r="D6118" s="34">
        <v>22</v>
      </c>
      <c r="E6118" s="179">
        <v>43685</v>
      </c>
      <c r="F6118" s="34">
        <v>5215</v>
      </c>
      <c r="G6118" s="200">
        <v>7932</v>
      </c>
      <c r="H6118" s="34">
        <v>7501</v>
      </c>
      <c r="I6118" s="34">
        <v>6</v>
      </c>
      <c r="J6118" s="59">
        <f t="shared" si="1"/>
        <v>18.853893263342083</v>
      </c>
      <c r="K6118" s="198"/>
      <c r="L6118" s="63">
        <f>AVERAGE(J6118:J6119)</f>
        <v>18.341184063018737</v>
      </c>
      <c r="M6118" s="63">
        <f>_xlfn.STDEV.S(J6118,J6119)</f>
        <v>0.72508030465073814</v>
      </c>
      <c r="N6118" s="182"/>
    </row>
    <row r="6119" spans="1:14" ht="15.75" customHeight="1" x14ac:dyDescent="0.3">
      <c r="A6119" s="34">
        <v>6192</v>
      </c>
      <c r="B6119" s="34">
        <v>219</v>
      </c>
      <c r="C6119" s="34" t="s">
        <v>630</v>
      </c>
      <c r="D6119" s="34">
        <v>22</v>
      </c>
      <c r="E6119" s="179">
        <v>43685</v>
      </c>
      <c r="F6119" s="34">
        <v>5215</v>
      </c>
      <c r="G6119" s="200">
        <v>8004</v>
      </c>
      <c r="H6119" s="34">
        <v>7582</v>
      </c>
      <c r="I6119" s="34"/>
      <c r="J6119" s="59">
        <f t="shared" si="1"/>
        <v>17.828474862695394</v>
      </c>
      <c r="K6119" s="198"/>
      <c r="L6119" s="199"/>
      <c r="M6119" s="62"/>
      <c r="N6119" s="182"/>
    </row>
    <row r="6120" spans="1:14" ht="15.75" customHeight="1" x14ac:dyDescent="0.3">
      <c r="A6120" s="34">
        <v>6193</v>
      </c>
      <c r="B6120" s="34">
        <v>220</v>
      </c>
      <c r="C6120" s="34" t="s">
        <v>632</v>
      </c>
      <c r="D6120" s="34">
        <v>22</v>
      </c>
      <c r="E6120" s="179">
        <v>43685</v>
      </c>
      <c r="F6120" s="34">
        <v>5178</v>
      </c>
      <c r="G6120" s="200">
        <v>6956</v>
      </c>
      <c r="H6120" s="34">
        <v>6682</v>
      </c>
      <c r="I6120" s="34">
        <v>11</v>
      </c>
      <c r="J6120" s="59">
        <f t="shared" si="1"/>
        <v>18.218085106382979</v>
      </c>
      <c r="K6120" s="198"/>
      <c r="L6120" s="63">
        <f>AVERAGE(J6120:J6121)</f>
        <v>17.776146952403572</v>
      </c>
      <c r="M6120" s="63">
        <f>_xlfn.STDEV.S(J6120,J6121)</f>
        <v>0.62499493108780713</v>
      </c>
      <c r="N6120" s="182"/>
    </row>
    <row r="6121" spans="1:14" ht="15.75" customHeight="1" x14ac:dyDescent="0.3">
      <c r="A6121" s="34">
        <v>6194</v>
      </c>
      <c r="B6121" s="34">
        <v>220</v>
      </c>
      <c r="C6121" s="34" t="s">
        <v>632</v>
      </c>
      <c r="D6121" s="34">
        <v>22</v>
      </c>
      <c r="E6121" s="179">
        <v>43685</v>
      </c>
      <c r="F6121" s="34">
        <v>5178</v>
      </c>
      <c r="G6121" s="200">
        <v>6965</v>
      </c>
      <c r="H6121" s="34">
        <v>6701</v>
      </c>
      <c r="I6121" s="34"/>
      <c r="J6121" s="59">
        <f t="shared" si="1"/>
        <v>17.334208798424164</v>
      </c>
      <c r="K6121" s="198"/>
      <c r="L6121" s="199"/>
      <c r="M6121" s="62"/>
      <c r="N6121" s="182"/>
    </row>
    <row r="6122" spans="1:14" ht="15.75" customHeight="1" x14ac:dyDescent="0.3">
      <c r="A6122" s="34">
        <v>6195</v>
      </c>
      <c r="B6122" s="34">
        <v>221</v>
      </c>
      <c r="C6122" s="34" t="s">
        <v>633</v>
      </c>
      <c r="D6122" s="34">
        <v>22</v>
      </c>
      <c r="E6122" s="179">
        <v>43685</v>
      </c>
      <c r="F6122" s="34">
        <v>5187</v>
      </c>
      <c r="G6122" s="200">
        <v>7666</v>
      </c>
      <c r="H6122" s="34">
        <v>7292</v>
      </c>
      <c r="I6122" s="34">
        <v>10</v>
      </c>
      <c r="J6122" s="59">
        <f t="shared" si="1"/>
        <v>17.767220902612827</v>
      </c>
      <c r="K6122" s="198"/>
      <c r="L6122" s="63">
        <f>AVERAGE(J6122:J6123)</f>
        <v>17.284179981444048</v>
      </c>
      <c r="M6122" s="63">
        <f>_xlfn.STDEV.S(J6122,J6123)</f>
        <v>0.68312302189807839</v>
      </c>
      <c r="N6122" s="182"/>
    </row>
    <row r="6123" spans="1:14" ht="15.75" customHeight="1" x14ac:dyDescent="0.3">
      <c r="A6123" s="34">
        <v>6196</v>
      </c>
      <c r="B6123" s="34">
        <v>221</v>
      </c>
      <c r="C6123" s="34" t="s">
        <v>633</v>
      </c>
      <c r="D6123" s="34">
        <v>22</v>
      </c>
      <c r="E6123" s="179">
        <v>43685</v>
      </c>
      <c r="F6123" s="34">
        <v>5187</v>
      </c>
      <c r="G6123" s="200">
        <v>7648</v>
      </c>
      <c r="H6123" s="34">
        <v>7294</v>
      </c>
      <c r="I6123" s="34"/>
      <c r="J6123" s="59">
        <f t="shared" si="1"/>
        <v>16.801139060275272</v>
      </c>
      <c r="K6123" s="198"/>
      <c r="L6123" s="199"/>
      <c r="M6123" s="62"/>
      <c r="N6123" s="182"/>
    </row>
    <row r="6124" spans="1:14" ht="15.75" customHeight="1" x14ac:dyDescent="0.3">
      <c r="A6124" s="34">
        <v>6197</v>
      </c>
      <c r="B6124" s="34">
        <v>222</v>
      </c>
      <c r="C6124" s="34" t="s">
        <v>634</v>
      </c>
      <c r="D6124" s="34">
        <v>22</v>
      </c>
      <c r="E6124" s="179">
        <v>43685</v>
      </c>
      <c r="F6124" s="34">
        <v>5216</v>
      </c>
      <c r="G6124" s="200">
        <v>7169</v>
      </c>
      <c r="H6124" s="34">
        <v>6873</v>
      </c>
      <c r="I6124" s="34">
        <v>7</v>
      </c>
      <c r="J6124" s="59">
        <f t="shared" si="1"/>
        <v>17.863608931804468</v>
      </c>
      <c r="K6124" s="198"/>
      <c r="L6124" s="63">
        <f>AVERAGE(J6124:J6125)</f>
        <v>17.61681975642211</v>
      </c>
      <c r="M6124" s="63">
        <f>_xlfn.STDEV.S(J6124,J6125)</f>
        <v>0.34901259887259944</v>
      </c>
      <c r="N6124" s="182"/>
    </row>
    <row r="6125" spans="1:14" ht="15.75" customHeight="1" x14ac:dyDescent="0.3">
      <c r="A6125" s="34">
        <v>6198</v>
      </c>
      <c r="B6125" s="34">
        <v>222</v>
      </c>
      <c r="C6125" s="34" t="s">
        <v>634</v>
      </c>
      <c r="D6125" s="34">
        <v>22</v>
      </c>
      <c r="E6125" s="179">
        <v>43685</v>
      </c>
      <c r="F6125" s="34">
        <v>5216</v>
      </c>
      <c r="G6125" s="200">
        <v>7135</v>
      </c>
      <c r="H6125" s="34">
        <v>6851</v>
      </c>
      <c r="I6125" s="34"/>
      <c r="J6125" s="59">
        <f t="shared" si="1"/>
        <v>17.370030581039757</v>
      </c>
      <c r="K6125" s="198"/>
      <c r="L6125" s="199"/>
      <c r="M6125" s="62"/>
      <c r="N6125" s="182"/>
    </row>
    <row r="6126" spans="1:14" ht="15.75" customHeight="1" x14ac:dyDescent="0.3">
      <c r="A6126" s="34">
        <v>6199</v>
      </c>
      <c r="B6126" s="34">
        <v>223</v>
      </c>
      <c r="C6126" s="34" t="s">
        <v>635</v>
      </c>
      <c r="D6126" s="34">
        <v>22</v>
      </c>
      <c r="E6126" s="179">
        <v>43685</v>
      </c>
      <c r="F6126" s="34">
        <v>5225</v>
      </c>
      <c r="G6126" s="200">
        <v>6772</v>
      </c>
      <c r="H6126" s="34">
        <v>6544</v>
      </c>
      <c r="I6126" s="34">
        <v>9</v>
      </c>
      <c r="J6126" s="59">
        <f t="shared" si="1"/>
        <v>17.285822592873391</v>
      </c>
      <c r="K6126" s="198"/>
      <c r="L6126" s="63">
        <f>AVERAGE(J6126:J6127)</f>
        <v>17.221147992227007</v>
      </c>
      <c r="M6126" s="63">
        <f>_xlfn.STDEV.S(J6126,J6127)</f>
        <v>9.1463697375180425E-2</v>
      </c>
      <c r="N6126" s="182"/>
    </row>
    <row r="6127" spans="1:14" ht="15.75" customHeight="1" x14ac:dyDescent="0.3">
      <c r="A6127" s="34">
        <v>6200</v>
      </c>
      <c r="B6127" s="34">
        <v>223</v>
      </c>
      <c r="C6127" s="34" t="s">
        <v>635</v>
      </c>
      <c r="D6127" s="34">
        <v>22</v>
      </c>
      <c r="E6127" s="179">
        <v>43685</v>
      </c>
      <c r="F6127" s="34">
        <v>5225</v>
      </c>
      <c r="G6127" s="200">
        <v>6700</v>
      </c>
      <c r="H6127" s="34">
        <v>6484</v>
      </c>
      <c r="I6127" s="34"/>
      <c r="J6127" s="59">
        <f t="shared" si="1"/>
        <v>17.156473391580622</v>
      </c>
      <c r="K6127" s="198"/>
      <c r="L6127" s="199"/>
      <c r="M6127" s="62"/>
      <c r="N6127" s="182"/>
    </row>
    <row r="6128" spans="1:14" ht="15.75" customHeight="1" x14ac:dyDescent="0.3">
      <c r="A6128" s="34">
        <v>6201</v>
      </c>
      <c r="B6128" s="34">
        <v>224</v>
      </c>
      <c r="C6128" s="34" t="s">
        <v>636</v>
      </c>
      <c r="D6128" s="34">
        <v>22</v>
      </c>
      <c r="E6128" s="179">
        <v>43685</v>
      </c>
      <c r="F6128" s="34">
        <v>5231</v>
      </c>
      <c r="G6128" s="200">
        <v>7642</v>
      </c>
      <c r="H6128" s="34">
        <v>7279</v>
      </c>
      <c r="I6128" s="34">
        <v>7</v>
      </c>
      <c r="J6128" s="59">
        <f t="shared" si="1"/>
        <v>17.724609375</v>
      </c>
      <c r="K6128" s="198"/>
      <c r="L6128" s="63">
        <f>AVERAGE(J6128:J6129)</f>
        <v>17.434372726891226</v>
      </c>
      <c r="M6128" s="63">
        <f>_xlfn.STDEV.S(J6128,J6129)</f>
        <v>0.41045660405313306</v>
      </c>
      <c r="N6128" s="182"/>
    </row>
    <row r="6129" spans="1:14" ht="15.75" customHeight="1" x14ac:dyDescent="0.3">
      <c r="A6129" s="34">
        <v>6202</v>
      </c>
      <c r="B6129" s="34">
        <v>224</v>
      </c>
      <c r="C6129" s="34" t="s">
        <v>636</v>
      </c>
      <c r="D6129" s="34">
        <v>22</v>
      </c>
      <c r="E6129" s="179">
        <v>43685</v>
      </c>
      <c r="F6129" s="34">
        <v>5231</v>
      </c>
      <c r="G6129" s="200">
        <v>7848</v>
      </c>
      <c r="H6129" s="34">
        <v>7465</v>
      </c>
      <c r="I6129" s="34"/>
      <c r="J6129" s="59">
        <f t="shared" si="1"/>
        <v>17.144136078782456</v>
      </c>
      <c r="K6129" s="198"/>
      <c r="L6129" s="199"/>
      <c r="M6129" s="62"/>
      <c r="N6129" s="182"/>
    </row>
    <row r="6130" spans="1:14" ht="15.75" customHeight="1" x14ac:dyDescent="0.3">
      <c r="A6130" s="34">
        <v>6203</v>
      </c>
      <c r="B6130" s="34">
        <v>225</v>
      </c>
      <c r="C6130" s="34" t="s">
        <v>637</v>
      </c>
      <c r="D6130" s="34">
        <v>22</v>
      </c>
      <c r="E6130" s="179">
        <v>43685</v>
      </c>
      <c r="F6130" s="34">
        <v>5260</v>
      </c>
      <c r="G6130" s="200">
        <v>7082</v>
      </c>
      <c r="H6130" s="34">
        <v>6784</v>
      </c>
      <c r="I6130" s="34">
        <v>10</v>
      </c>
      <c r="J6130" s="59">
        <f t="shared" si="1"/>
        <v>19.553805774278217</v>
      </c>
      <c r="K6130" s="198"/>
      <c r="L6130" s="63">
        <f>AVERAGE(J6130:J6131)</f>
        <v>19.07922846853446</v>
      </c>
      <c r="M6130" s="63">
        <f>_xlfn.STDEV.S(J6130,J6131)</f>
        <v>0.67115366217730721</v>
      </c>
      <c r="N6130" s="182"/>
    </row>
    <row r="6131" spans="1:14" ht="15.75" customHeight="1" x14ac:dyDescent="0.3">
      <c r="A6131" s="34">
        <v>6204</v>
      </c>
      <c r="B6131" s="34">
        <v>225</v>
      </c>
      <c r="C6131" s="34" t="s">
        <v>637</v>
      </c>
      <c r="D6131" s="34">
        <v>22</v>
      </c>
      <c r="E6131" s="179">
        <v>43685</v>
      </c>
      <c r="F6131" s="34">
        <v>5260</v>
      </c>
      <c r="G6131" s="200">
        <v>6943</v>
      </c>
      <c r="H6131" s="34">
        <v>6679</v>
      </c>
      <c r="I6131" s="34"/>
      <c r="J6131" s="59">
        <f t="shared" si="1"/>
        <v>18.604651162790699</v>
      </c>
      <c r="K6131" s="198"/>
      <c r="L6131" s="199"/>
      <c r="M6131" s="62"/>
      <c r="N6131" s="182"/>
    </row>
    <row r="6132" spans="1:14" ht="15.75" customHeight="1" x14ac:dyDescent="0.3">
      <c r="A6132" s="34">
        <v>6205</v>
      </c>
      <c r="B6132" s="34">
        <v>226</v>
      </c>
      <c r="C6132" s="34" t="s">
        <v>638</v>
      </c>
      <c r="D6132" s="34">
        <v>22</v>
      </c>
      <c r="E6132" s="179">
        <v>43685</v>
      </c>
      <c r="F6132" s="34">
        <v>5197</v>
      </c>
      <c r="G6132" s="200">
        <v>7946</v>
      </c>
      <c r="H6132" s="34">
        <v>7499</v>
      </c>
      <c r="I6132" s="34">
        <v>5</v>
      </c>
      <c r="J6132" s="59">
        <f t="shared" si="1"/>
        <v>19.417897480451781</v>
      </c>
      <c r="K6132" s="198"/>
      <c r="L6132" s="63">
        <f>AVERAGE(J6132:J6133)</f>
        <v>18.709810066668613</v>
      </c>
      <c r="M6132" s="63">
        <f>_xlfn.STDEV.S(J6132,J6133)</f>
        <v>1.0013868239178465</v>
      </c>
      <c r="N6132" s="182"/>
    </row>
    <row r="6133" spans="1:14" ht="15.75" customHeight="1" x14ac:dyDescent="0.3">
      <c r="A6133" s="34">
        <v>6206</v>
      </c>
      <c r="B6133" s="34">
        <v>226</v>
      </c>
      <c r="C6133" s="34" t="s">
        <v>638</v>
      </c>
      <c r="D6133" s="34">
        <v>22</v>
      </c>
      <c r="E6133" s="179">
        <v>43685</v>
      </c>
      <c r="F6133" s="34">
        <v>5197</v>
      </c>
      <c r="G6133" s="200">
        <v>7937</v>
      </c>
      <c r="H6133" s="34">
        <v>7519</v>
      </c>
      <c r="I6133" s="34"/>
      <c r="J6133" s="59">
        <f t="shared" si="1"/>
        <v>18.001722652885444</v>
      </c>
      <c r="K6133" s="198"/>
      <c r="L6133" s="199"/>
      <c r="M6133" s="62"/>
      <c r="N6133" s="182"/>
    </row>
    <row r="6134" spans="1:14" ht="15.75" customHeight="1" x14ac:dyDescent="0.3">
      <c r="A6134" s="34">
        <v>6207</v>
      </c>
      <c r="B6134" s="34">
        <v>227</v>
      </c>
      <c r="C6134" s="34" t="s">
        <v>639</v>
      </c>
      <c r="D6134" s="34">
        <v>22</v>
      </c>
      <c r="E6134" s="179">
        <v>43685</v>
      </c>
      <c r="F6134" s="34">
        <v>5247</v>
      </c>
      <c r="G6134" s="200">
        <v>6635</v>
      </c>
      <c r="H6134" s="34">
        <v>6417</v>
      </c>
      <c r="I6134" s="34">
        <v>8</v>
      </c>
      <c r="J6134" s="59">
        <f t="shared" si="1"/>
        <v>18.632478632478634</v>
      </c>
      <c r="K6134" s="198"/>
      <c r="L6134" s="63">
        <f>AVERAGE(J6134:J6135)</f>
        <v>18.139768728004022</v>
      </c>
      <c r="M6134" s="63">
        <f>_xlfn.STDEV.S(J6134,J6135)</f>
        <v>0.69679702922354614</v>
      </c>
      <c r="N6134" s="182"/>
    </row>
    <row r="6135" spans="1:14" ht="15.75" customHeight="1" x14ac:dyDescent="0.3">
      <c r="A6135" s="34">
        <v>6208</v>
      </c>
      <c r="B6135" s="34">
        <v>227</v>
      </c>
      <c r="C6135" s="34" t="s">
        <v>639</v>
      </c>
      <c r="D6135" s="34">
        <v>22</v>
      </c>
      <c r="E6135" s="179">
        <v>43685</v>
      </c>
      <c r="F6135" s="34">
        <v>5247</v>
      </c>
      <c r="G6135" s="200">
        <v>6587</v>
      </c>
      <c r="H6135" s="34">
        <v>6386</v>
      </c>
      <c r="I6135" s="34"/>
      <c r="J6135" s="59">
        <f t="shared" si="1"/>
        <v>17.647058823529413</v>
      </c>
      <c r="K6135" s="198"/>
      <c r="L6135" s="199"/>
      <c r="M6135" s="62"/>
      <c r="N6135" s="182"/>
    </row>
    <row r="6136" spans="1:14" ht="15.75" customHeight="1" x14ac:dyDescent="0.3">
      <c r="A6136" s="34">
        <v>6209</v>
      </c>
      <c r="B6136" s="34">
        <v>228</v>
      </c>
      <c r="C6136" s="34" t="s">
        <v>640</v>
      </c>
      <c r="D6136" s="34">
        <v>22</v>
      </c>
      <c r="E6136" s="179">
        <v>43685</v>
      </c>
      <c r="F6136" s="34">
        <v>5238</v>
      </c>
      <c r="G6136" s="200">
        <v>6476</v>
      </c>
      <c r="H6136" s="34">
        <v>6279</v>
      </c>
      <c r="I6136" s="34">
        <v>7</v>
      </c>
      <c r="J6136" s="59">
        <f t="shared" si="1"/>
        <v>18.924111431316042</v>
      </c>
      <c r="K6136" s="198"/>
      <c r="L6136" s="63">
        <f>AVERAGE(J6136:J6137)</f>
        <v>18.695666057301604</v>
      </c>
      <c r="M6136" s="63">
        <f>_xlfn.STDEV.S(J6136,J6137)</f>
        <v>0.32307054619261227</v>
      </c>
      <c r="N6136" s="182"/>
    </row>
    <row r="6137" spans="1:14" ht="15.75" customHeight="1" x14ac:dyDescent="0.3">
      <c r="A6137" s="34">
        <v>6210</v>
      </c>
      <c r="B6137" s="34">
        <v>228</v>
      </c>
      <c r="C6137" s="34" t="s">
        <v>640</v>
      </c>
      <c r="D6137" s="34">
        <v>22</v>
      </c>
      <c r="E6137" s="179">
        <v>43685</v>
      </c>
      <c r="F6137" s="34">
        <v>5238</v>
      </c>
      <c r="G6137" s="200">
        <v>6521</v>
      </c>
      <c r="H6137" s="34">
        <v>6321</v>
      </c>
      <c r="I6137" s="34"/>
      <c r="J6137" s="59">
        <f t="shared" si="1"/>
        <v>18.467220683287167</v>
      </c>
      <c r="K6137" s="198"/>
      <c r="L6137" s="199"/>
      <c r="M6137" s="62"/>
      <c r="N6137" s="182"/>
    </row>
    <row r="6138" spans="1:14" ht="15.75" customHeight="1" x14ac:dyDescent="0.3">
      <c r="A6138" s="34">
        <v>6211</v>
      </c>
      <c r="B6138" s="34">
        <v>229</v>
      </c>
      <c r="C6138" s="34" t="s">
        <v>641</v>
      </c>
      <c r="D6138" s="34">
        <v>22</v>
      </c>
      <c r="E6138" s="179">
        <v>43685</v>
      </c>
      <c r="F6138" s="34">
        <v>5205</v>
      </c>
      <c r="G6138" s="200">
        <v>7673</v>
      </c>
      <c r="H6138" s="34">
        <v>7273</v>
      </c>
      <c r="I6138" s="34">
        <v>8</v>
      </c>
      <c r="J6138" s="59">
        <f t="shared" si="1"/>
        <v>19.342359767891683</v>
      </c>
      <c r="K6138" s="198"/>
      <c r="L6138" s="63">
        <f>AVERAGE(J6138:J6139)</f>
        <v>19.034206703869213</v>
      </c>
      <c r="M6138" s="63">
        <f>_xlfn.STDEV.S(J6138,J6139)</f>
        <v>0.43579424242740156</v>
      </c>
      <c r="N6138" s="182"/>
    </row>
    <row r="6139" spans="1:14" ht="15.75" customHeight="1" x14ac:dyDescent="0.3">
      <c r="A6139" s="34">
        <v>6212</v>
      </c>
      <c r="B6139" s="34">
        <v>229</v>
      </c>
      <c r="C6139" s="34" t="s">
        <v>641</v>
      </c>
      <c r="D6139" s="34">
        <v>22</v>
      </c>
      <c r="E6139" s="179">
        <v>43685</v>
      </c>
      <c r="F6139" s="34">
        <v>5205</v>
      </c>
      <c r="G6139" s="200">
        <v>7684</v>
      </c>
      <c r="H6139" s="34">
        <v>7293</v>
      </c>
      <c r="I6139" s="34"/>
      <c r="J6139" s="59">
        <f t="shared" si="1"/>
        <v>18.726053639846743</v>
      </c>
      <c r="K6139" s="198"/>
      <c r="L6139" s="199"/>
      <c r="M6139" s="62"/>
      <c r="N6139" s="182"/>
    </row>
    <row r="6140" spans="1:14" ht="15.75" customHeight="1" x14ac:dyDescent="0.3">
      <c r="A6140" s="34">
        <v>6213</v>
      </c>
      <c r="B6140" s="34">
        <v>230</v>
      </c>
      <c r="C6140" s="34" t="s">
        <v>642</v>
      </c>
      <c r="D6140" s="34">
        <v>22</v>
      </c>
      <c r="E6140" s="179">
        <v>43685</v>
      </c>
      <c r="F6140" s="34">
        <v>5171</v>
      </c>
      <c r="G6140" s="200">
        <v>8434</v>
      </c>
      <c r="H6140" s="34">
        <v>7900</v>
      </c>
      <c r="I6140" s="34">
        <v>9</v>
      </c>
      <c r="J6140" s="59">
        <f t="shared" si="1"/>
        <v>19.567607182117992</v>
      </c>
      <c r="K6140" s="198"/>
      <c r="L6140" s="63">
        <f>AVERAGE(J6140:J6141)</f>
        <v>19.087065773902332</v>
      </c>
      <c r="M6140" s="63">
        <f>_xlfn.STDEV.S(J6140,J6141)</f>
        <v>0.67958817678045358</v>
      </c>
      <c r="N6140" s="182"/>
    </row>
    <row r="6141" spans="1:14" ht="15.75" customHeight="1" x14ac:dyDescent="0.3">
      <c r="A6141" s="34">
        <v>6214</v>
      </c>
      <c r="B6141" s="34">
        <v>230</v>
      </c>
      <c r="C6141" s="34" t="s">
        <v>642</v>
      </c>
      <c r="D6141" s="34">
        <v>22</v>
      </c>
      <c r="E6141" s="179">
        <v>43685</v>
      </c>
      <c r="F6141" s="34">
        <v>5171</v>
      </c>
      <c r="G6141" s="200">
        <v>8116</v>
      </c>
      <c r="H6141" s="34">
        <v>7654</v>
      </c>
      <c r="I6141" s="34"/>
      <c r="J6141" s="59">
        <f t="shared" si="1"/>
        <v>18.606524365686671</v>
      </c>
      <c r="K6141" s="198"/>
      <c r="L6141" s="199"/>
      <c r="M6141" s="62"/>
      <c r="N6141" s="182"/>
    </row>
    <row r="6142" spans="1:14" ht="15.75" customHeight="1" x14ac:dyDescent="0.3">
      <c r="A6142" s="34">
        <v>6215</v>
      </c>
      <c r="B6142" s="34">
        <v>231</v>
      </c>
      <c r="C6142" s="34" t="s">
        <v>643</v>
      </c>
      <c r="D6142" s="34">
        <v>22</v>
      </c>
      <c r="E6142" s="179">
        <v>43685</v>
      </c>
      <c r="F6142" s="34">
        <v>5229</v>
      </c>
      <c r="G6142" s="200">
        <v>8201</v>
      </c>
      <c r="H6142" s="34">
        <v>7730</v>
      </c>
      <c r="I6142" s="34">
        <v>6</v>
      </c>
      <c r="J6142" s="59">
        <f t="shared" si="1"/>
        <v>18.832467013194723</v>
      </c>
      <c r="K6142" s="198"/>
      <c r="L6142" s="63">
        <f>AVERAGE(J6142:J6143)</f>
        <v>18.243247724606839</v>
      </c>
      <c r="M6142" s="63">
        <f>_xlfn.STDEV.S(J6142,J6143)</f>
        <v>0.83328190913280986</v>
      </c>
      <c r="N6142" s="182"/>
    </row>
    <row r="6143" spans="1:14" ht="15.75" customHeight="1" x14ac:dyDescent="0.3">
      <c r="A6143" s="34">
        <v>6216</v>
      </c>
      <c r="B6143" s="34">
        <v>231</v>
      </c>
      <c r="C6143" s="34" t="s">
        <v>643</v>
      </c>
      <c r="D6143" s="34">
        <v>22</v>
      </c>
      <c r="E6143" s="179">
        <v>43685</v>
      </c>
      <c r="F6143" s="34">
        <v>5229</v>
      </c>
      <c r="G6143" s="200">
        <v>8208</v>
      </c>
      <c r="H6143" s="34">
        <v>7761</v>
      </c>
      <c r="I6143" s="34"/>
      <c r="J6143" s="59">
        <f t="shared" si="1"/>
        <v>17.654028436018958</v>
      </c>
      <c r="K6143" s="198"/>
      <c r="L6143" s="199"/>
      <c r="M6143" s="62"/>
      <c r="N6143" s="182"/>
    </row>
    <row r="6144" spans="1:14" ht="15.75" customHeight="1" x14ac:dyDescent="0.3">
      <c r="A6144" s="34">
        <v>6217</v>
      </c>
      <c r="B6144" s="34">
        <v>232</v>
      </c>
      <c r="C6144" s="34" t="s">
        <v>644</v>
      </c>
      <c r="D6144" s="34">
        <v>22</v>
      </c>
      <c r="E6144" s="179">
        <v>43685</v>
      </c>
      <c r="F6144" s="34">
        <v>5244</v>
      </c>
      <c r="G6144" s="200">
        <v>8596</v>
      </c>
      <c r="H6144" s="34">
        <v>8044</v>
      </c>
      <c r="I6144" s="34">
        <v>6</v>
      </c>
      <c r="J6144" s="59">
        <f t="shared" si="1"/>
        <v>19.714285714285715</v>
      </c>
      <c r="K6144" s="198"/>
      <c r="L6144" s="63">
        <f>AVERAGE(J6144:J6145)</f>
        <v>19.139843279083784</v>
      </c>
      <c r="M6144" s="63">
        <f>_xlfn.STDEV.S(J6144,J6145)</f>
        <v>0.81238428266519591</v>
      </c>
      <c r="N6144" s="182"/>
    </row>
    <row r="6145" spans="1:14" ht="15.75" customHeight="1" x14ac:dyDescent="0.3">
      <c r="A6145" s="34">
        <v>6218</v>
      </c>
      <c r="B6145" s="34">
        <v>232</v>
      </c>
      <c r="C6145" s="34" t="s">
        <v>644</v>
      </c>
      <c r="D6145" s="34">
        <v>22</v>
      </c>
      <c r="E6145" s="179">
        <v>43685</v>
      </c>
      <c r="F6145" s="34">
        <v>5244</v>
      </c>
      <c r="G6145" s="200">
        <v>8616</v>
      </c>
      <c r="H6145" s="34">
        <v>8088</v>
      </c>
      <c r="I6145" s="34"/>
      <c r="J6145" s="59">
        <f t="shared" si="1"/>
        <v>18.565400843881857</v>
      </c>
      <c r="K6145" s="198"/>
      <c r="L6145" s="199"/>
      <c r="M6145" s="62"/>
      <c r="N6145" s="182"/>
    </row>
    <row r="6146" spans="1:14" ht="15.75" customHeight="1" x14ac:dyDescent="0.3">
      <c r="A6146" s="34">
        <v>6219</v>
      </c>
      <c r="B6146" s="34">
        <v>233</v>
      </c>
      <c r="C6146" s="34" t="s">
        <v>645</v>
      </c>
      <c r="D6146" s="34">
        <v>22</v>
      </c>
      <c r="E6146" s="179">
        <v>43685</v>
      </c>
      <c r="F6146" s="34">
        <v>5213</v>
      </c>
      <c r="G6146" s="200">
        <v>6912</v>
      </c>
      <c r="H6146" s="34">
        <v>6643</v>
      </c>
      <c r="I6146" s="34">
        <v>8</v>
      </c>
      <c r="J6146" s="59">
        <f t="shared" si="1"/>
        <v>18.81118881118881</v>
      </c>
      <c r="K6146" s="198"/>
      <c r="L6146" s="63">
        <f>AVERAGE(J6146:J6147)</f>
        <v>18.416097445948193</v>
      </c>
      <c r="M6146" s="63">
        <f>_xlfn.STDEV.S(J6146,J6147)</f>
        <v>0.55874356709978279</v>
      </c>
      <c r="N6146" s="182"/>
    </row>
    <row r="6147" spans="1:14" ht="15.75" customHeight="1" x14ac:dyDescent="0.3">
      <c r="A6147" s="34">
        <v>6220</v>
      </c>
      <c r="B6147" s="34">
        <v>233</v>
      </c>
      <c r="C6147" s="34" t="s">
        <v>645</v>
      </c>
      <c r="D6147" s="34">
        <v>22</v>
      </c>
      <c r="E6147" s="179">
        <v>43685</v>
      </c>
      <c r="F6147" s="34">
        <v>5213</v>
      </c>
      <c r="G6147" s="200">
        <v>7348</v>
      </c>
      <c r="H6147" s="34">
        <v>7022</v>
      </c>
      <c r="I6147" s="34"/>
      <c r="J6147" s="59">
        <f t="shared" si="1"/>
        <v>18.021006080707576</v>
      </c>
      <c r="K6147" s="198"/>
      <c r="L6147" s="199"/>
      <c r="M6147" s="62"/>
      <c r="N6147" s="182"/>
    </row>
    <row r="6148" spans="1:14" ht="15.75" customHeight="1" x14ac:dyDescent="0.3">
      <c r="A6148" s="34">
        <v>6221</v>
      </c>
      <c r="B6148" s="34">
        <v>234</v>
      </c>
      <c r="C6148" s="34" t="s">
        <v>646</v>
      </c>
      <c r="D6148" s="34">
        <v>22</v>
      </c>
      <c r="E6148" s="179">
        <v>43685</v>
      </c>
      <c r="F6148" s="34">
        <v>5254</v>
      </c>
      <c r="G6148" s="200">
        <v>7714</v>
      </c>
      <c r="H6148" s="34">
        <v>7301</v>
      </c>
      <c r="I6148" s="34">
        <v>8</v>
      </c>
      <c r="J6148" s="59">
        <f t="shared" si="1"/>
        <v>20.175867122618467</v>
      </c>
      <c r="K6148" s="198"/>
      <c r="L6148" s="63">
        <f>AVERAGE(J6148:J6149)</f>
        <v>19.875069146686375</v>
      </c>
      <c r="M6148" s="63">
        <f>_xlfn.STDEV.S(J6148,J6149)</f>
        <v>0.42539257709754003</v>
      </c>
      <c r="N6148" s="182"/>
    </row>
    <row r="6149" spans="1:14" ht="15.75" customHeight="1" x14ac:dyDescent="0.3">
      <c r="A6149" s="34">
        <v>6222</v>
      </c>
      <c r="B6149" s="34">
        <v>234</v>
      </c>
      <c r="C6149" s="34" t="s">
        <v>646</v>
      </c>
      <c r="D6149" s="34">
        <v>22</v>
      </c>
      <c r="E6149" s="179">
        <v>43685</v>
      </c>
      <c r="F6149" s="34">
        <v>5254</v>
      </c>
      <c r="G6149" s="200">
        <v>7838</v>
      </c>
      <c r="H6149" s="34">
        <v>7415</v>
      </c>
      <c r="I6149" s="34"/>
      <c r="J6149" s="59">
        <f t="shared" si="1"/>
        <v>19.574271170754283</v>
      </c>
      <c r="K6149" s="198"/>
      <c r="L6149" s="199"/>
      <c r="M6149" s="62"/>
      <c r="N6149" s="182"/>
    </row>
    <row r="6150" spans="1:14" ht="15.75" customHeight="1" x14ac:dyDescent="0.3">
      <c r="A6150" s="34">
        <v>6223</v>
      </c>
      <c r="B6150" s="34">
        <v>235</v>
      </c>
      <c r="C6150" s="34" t="s">
        <v>647</v>
      </c>
      <c r="D6150" s="34">
        <v>22</v>
      </c>
      <c r="E6150" s="179">
        <v>43685</v>
      </c>
      <c r="F6150" s="34">
        <v>5230</v>
      </c>
      <c r="G6150" s="200">
        <v>7592</v>
      </c>
      <c r="H6150" s="34">
        <v>7211</v>
      </c>
      <c r="I6150" s="34">
        <v>8</v>
      </c>
      <c r="J6150" s="59">
        <f t="shared" si="1"/>
        <v>19.232710752145383</v>
      </c>
      <c r="K6150" s="198"/>
      <c r="L6150" s="63">
        <f>AVERAGE(J6150:J6151)</f>
        <v>19.06536455925297</v>
      </c>
      <c r="M6150" s="63">
        <f>_xlfn.STDEV.S(J6150,J6151)</f>
        <v>0.23666325559995252</v>
      </c>
      <c r="N6150" s="182"/>
    </row>
    <row r="6151" spans="1:14" ht="15.75" customHeight="1" x14ac:dyDescent="0.3">
      <c r="A6151" s="34">
        <v>6224</v>
      </c>
      <c r="B6151" s="34">
        <v>235</v>
      </c>
      <c r="C6151" s="34" t="s">
        <v>647</v>
      </c>
      <c r="D6151" s="34">
        <v>22</v>
      </c>
      <c r="E6151" s="179">
        <v>43685</v>
      </c>
      <c r="F6151" s="34">
        <v>5230</v>
      </c>
      <c r="G6151" s="200">
        <v>7690</v>
      </c>
      <c r="H6151" s="34">
        <v>7299</v>
      </c>
      <c r="I6151" s="34"/>
      <c r="J6151" s="59">
        <f t="shared" si="1"/>
        <v>18.89801836636056</v>
      </c>
      <c r="K6151" s="198"/>
      <c r="L6151" s="199"/>
      <c r="M6151" s="62"/>
      <c r="N6151" s="182"/>
    </row>
    <row r="6152" spans="1:14" ht="15.75" customHeight="1" x14ac:dyDescent="0.3">
      <c r="A6152" s="34">
        <v>6225</v>
      </c>
      <c r="B6152" s="34">
        <v>236</v>
      </c>
      <c r="C6152" s="34" t="s">
        <v>648</v>
      </c>
      <c r="D6152" s="34">
        <v>22</v>
      </c>
      <c r="E6152" s="179">
        <v>43685</v>
      </c>
      <c r="F6152" s="34">
        <v>5241</v>
      </c>
      <c r="G6152" s="200">
        <v>7465</v>
      </c>
      <c r="H6152" s="34">
        <v>7104</v>
      </c>
      <c r="I6152" s="34">
        <v>8</v>
      </c>
      <c r="J6152" s="59">
        <f t="shared" si="1"/>
        <v>19.37734836285561</v>
      </c>
      <c r="K6152" s="198"/>
      <c r="L6152" s="63">
        <f>AVERAGE(J6152:J6153)</f>
        <v>18.922522094521</v>
      </c>
      <c r="M6152" s="63">
        <f>_xlfn.STDEV.S(J6152,J6153)</f>
        <v>0.6432214772023479</v>
      </c>
      <c r="N6152" s="182"/>
    </row>
    <row r="6153" spans="1:14" ht="15.75" customHeight="1" x14ac:dyDescent="0.3">
      <c r="A6153" s="34">
        <v>6226</v>
      </c>
      <c r="B6153" s="34">
        <v>236</v>
      </c>
      <c r="C6153" s="34" t="s">
        <v>648</v>
      </c>
      <c r="D6153" s="34">
        <v>22</v>
      </c>
      <c r="E6153" s="179">
        <v>43685</v>
      </c>
      <c r="F6153" s="34">
        <v>5241</v>
      </c>
      <c r="G6153" s="200">
        <v>7313</v>
      </c>
      <c r="H6153" s="34">
        <v>6990</v>
      </c>
      <c r="I6153" s="34"/>
      <c r="J6153" s="59">
        <f t="shared" si="1"/>
        <v>18.467695826186393</v>
      </c>
      <c r="K6153" s="198"/>
      <c r="L6153" s="199"/>
      <c r="M6153" s="62"/>
      <c r="N6153" s="182"/>
    </row>
    <row r="6154" spans="1:14" ht="15.75" customHeight="1" x14ac:dyDescent="0.3">
      <c r="A6154" s="34">
        <v>6227</v>
      </c>
      <c r="B6154" s="34">
        <v>237</v>
      </c>
      <c r="C6154" s="34" t="s">
        <v>649</v>
      </c>
      <c r="D6154" s="34">
        <v>22</v>
      </c>
      <c r="E6154" s="179">
        <v>43685</v>
      </c>
      <c r="F6154" s="34">
        <v>5218</v>
      </c>
      <c r="G6154" s="200">
        <v>7046</v>
      </c>
      <c r="H6154" s="34">
        <v>6749</v>
      </c>
      <c r="I6154" s="34">
        <v>8</v>
      </c>
      <c r="J6154" s="59">
        <f t="shared" si="1"/>
        <v>19.399085564990205</v>
      </c>
      <c r="K6154" s="198"/>
      <c r="L6154" s="63">
        <f>AVERAGE(J6154:J6155)</f>
        <v>18.896433974204946</v>
      </c>
      <c r="M6154" s="63">
        <f>_xlfn.STDEV.S(J6154,J6155)</f>
        <v>0.71085669683692454</v>
      </c>
      <c r="N6154" s="182"/>
    </row>
    <row r="6155" spans="1:14" ht="15.75" customHeight="1" x14ac:dyDescent="0.3">
      <c r="A6155" s="34">
        <v>6228</v>
      </c>
      <c r="B6155" s="34">
        <v>237</v>
      </c>
      <c r="C6155" s="34" t="s">
        <v>649</v>
      </c>
      <c r="D6155" s="34">
        <v>22</v>
      </c>
      <c r="E6155" s="179">
        <v>43685</v>
      </c>
      <c r="F6155" s="34">
        <v>5218</v>
      </c>
      <c r="G6155" s="200">
        <v>7046</v>
      </c>
      <c r="H6155" s="34">
        <v>6762</v>
      </c>
      <c r="I6155" s="34"/>
      <c r="J6155" s="59">
        <f t="shared" si="1"/>
        <v>18.393782383419687</v>
      </c>
      <c r="K6155" s="198"/>
      <c r="L6155" s="199"/>
      <c r="M6155" s="62"/>
      <c r="N6155" s="182"/>
    </row>
    <row r="6156" spans="1:14" ht="15.75" customHeight="1" x14ac:dyDescent="0.3">
      <c r="A6156" s="34">
        <v>6229</v>
      </c>
      <c r="B6156" s="34">
        <v>238</v>
      </c>
      <c r="C6156" s="34" t="s">
        <v>650</v>
      </c>
      <c r="D6156" s="34">
        <v>22</v>
      </c>
      <c r="E6156" s="179">
        <v>43685</v>
      </c>
      <c r="F6156" s="34">
        <v>5217</v>
      </c>
      <c r="G6156" s="200">
        <v>8148</v>
      </c>
      <c r="H6156" s="34">
        <v>7633</v>
      </c>
      <c r="I6156" s="34">
        <v>7</v>
      </c>
      <c r="J6156" s="59">
        <f t="shared" si="1"/>
        <v>21.316225165562912</v>
      </c>
      <c r="K6156" s="198"/>
      <c r="L6156" s="63">
        <f>AVERAGE(J6156:J6157)</f>
        <v>20.708681482907878</v>
      </c>
      <c r="M6156" s="63">
        <f>_xlfn.STDEV.S(J6156,J6157)</f>
        <v>0.85919651574484546</v>
      </c>
      <c r="N6156" s="182"/>
    </row>
    <row r="6157" spans="1:14" ht="15.75" customHeight="1" x14ac:dyDescent="0.3">
      <c r="A6157" s="34">
        <v>6230</v>
      </c>
      <c r="B6157" s="34">
        <v>238</v>
      </c>
      <c r="C6157" s="34" t="s">
        <v>650</v>
      </c>
      <c r="D6157" s="34">
        <v>22</v>
      </c>
      <c r="E6157" s="179">
        <v>43685</v>
      </c>
      <c r="F6157" s="34">
        <v>5217</v>
      </c>
      <c r="G6157" s="200">
        <v>8067</v>
      </c>
      <c r="H6157" s="34">
        <v>7590</v>
      </c>
      <c r="I6157" s="34"/>
      <c r="J6157" s="59">
        <f t="shared" si="1"/>
        <v>20.101137800252843</v>
      </c>
      <c r="K6157" s="198"/>
      <c r="L6157" s="199"/>
      <c r="M6157" s="62"/>
      <c r="N6157" s="182"/>
    </row>
    <row r="6158" spans="1:14" ht="15.75" customHeight="1" x14ac:dyDescent="0.3">
      <c r="A6158" s="34">
        <v>6231</v>
      </c>
      <c r="B6158" s="34">
        <v>239</v>
      </c>
      <c r="C6158" s="34" t="s">
        <v>651</v>
      </c>
      <c r="D6158" s="34">
        <v>22</v>
      </c>
      <c r="E6158" s="179">
        <v>43685</v>
      </c>
      <c r="F6158" s="34">
        <v>5249</v>
      </c>
      <c r="G6158" s="200">
        <v>8643</v>
      </c>
      <c r="H6158" s="34">
        <v>8096</v>
      </c>
      <c r="I6158" s="34">
        <v>7</v>
      </c>
      <c r="J6158" s="59">
        <f t="shared" si="1"/>
        <v>19.213206884439764</v>
      </c>
      <c r="K6158" s="198"/>
      <c r="L6158" s="63">
        <f>AVERAGE(J6158:J6159)</f>
        <v>18.822153598415646</v>
      </c>
      <c r="M6158" s="63">
        <f>_xlfn.STDEV.S(J6158,J6159)</f>
        <v>0.55303286070587221</v>
      </c>
      <c r="N6158" s="182"/>
    </row>
    <row r="6159" spans="1:14" ht="15.75" customHeight="1" x14ac:dyDescent="0.3">
      <c r="A6159" s="34">
        <v>6232</v>
      </c>
      <c r="B6159" s="34">
        <v>239</v>
      </c>
      <c r="C6159" s="34" t="s">
        <v>651</v>
      </c>
      <c r="D6159" s="34">
        <v>22</v>
      </c>
      <c r="E6159" s="179">
        <v>43685</v>
      </c>
      <c r="F6159" s="34">
        <v>5249</v>
      </c>
      <c r="G6159" s="200">
        <v>8661</v>
      </c>
      <c r="H6159" s="34">
        <v>8130</v>
      </c>
      <c r="I6159" s="34"/>
      <c r="J6159" s="59">
        <f t="shared" si="1"/>
        <v>18.431100312391528</v>
      </c>
      <c r="K6159" s="198"/>
      <c r="L6159" s="199"/>
      <c r="M6159" s="62"/>
      <c r="N6159" s="182"/>
    </row>
    <row r="6160" spans="1:14" ht="15.75" customHeight="1" x14ac:dyDescent="0.3">
      <c r="A6160" s="34">
        <v>6233</v>
      </c>
      <c r="B6160" s="34">
        <v>240</v>
      </c>
      <c r="C6160" s="34" t="s">
        <v>652</v>
      </c>
      <c r="D6160" s="34">
        <v>22</v>
      </c>
      <c r="E6160" s="179">
        <v>43685</v>
      </c>
      <c r="F6160" s="34">
        <v>5262</v>
      </c>
      <c r="G6160" s="200">
        <v>7556</v>
      </c>
      <c r="H6160" s="34">
        <v>7173</v>
      </c>
      <c r="I6160" s="34">
        <v>7</v>
      </c>
      <c r="J6160" s="59">
        <f t="shared" si="1"/>
        <v>20.041862899005753</v>
      </c>
      <c r="K6160" s="198"/>
      <c r="L6160" s="63">
        <f>AVERAGE(J6160:J6161)</f>
        <v>19.545931449502877</v>
      </c>
      <c r="M6160" s="63">
        <f>_xlfn.STDEV.S(J6160,J6161)</f>
        <v>0.7013529818943155</v>
      </c>
      <c r="N6160" s="182"/>
    </row>
    <row r="6161" spans="1:14" ht="15.75" customHeight="1" x14ac:dyDescent="0.3">
      <c r="A6161" s="34">
        <v>6234</v>
      </c>
      <c r="B6161" s="34">
        <v>240</v>
      </c>
      <c r="C6161" s="34" t="s">
        <v>652</v>
      </c>
      <c r="D6161" s="34">
        <v>22</v>
      </c>
      <c r="E6161" s="179">
        <v>43685</v>
      </c>
      <c r="F6161" s="34">
        <v>5262</v>
      </c>
      <c r="G6161" s="200">
        <v>7643</v>
      </c>
      <c r="H6161" s="34">
        <v>7262</v>
      </c>
      <c r="I6161" s="34"/>
      <c r="J6161" s="59">
        <f t="shared" si="1"/>
        <v>19.05</v>
      </c>
      <c r="K6161" s="198"/>
      <c r="L6161" s="199"/>
      <c r="M6161" s="62"/>
      <c r="N6161" s="182"/>
    </row>
    <row r="6162" spans="1:14" ht="15.75" customHeight="1" x14ac:dyDescent="0.3">
      <c r="A6162" s="34">
        <v>6235</v>
      </c>
      <c r="B6162" s="34">
        <v>241</v>
      </c>
      <c r="C6162" s="34" t="s">
        <v>653</v>
      </c>
      <c r="D6162" s="34">
        <v>22</v>
      </c>
      <c r="E6162" s="179">
        <v>43685</v>
      </c>
      <c r="F6162" s="34">
        <v>5180</v>
      </c>
      <c r="G6162" s="200">
        <v>7770</v>
      </c>
      <c r="H6162" s="34">
        <v>7354</v>
      </c>
      <c r="I6162" s="34">
        <v>10</v>
      </c>
      <c r="J6162" s="59">
        <f t="shared" si="1"/>
        <v>19.135234590616378</v>
      </c>
      <c r="K6162" s="198"/>
      <c r="L6162" s="63">
        <f>AVERAGE(J6162:J6163)</f>
        <v>18.753610928777949</v>
      </c>
      <c r="M6162" s="63">
        <f>_xlfn.STDEV.S(J6162,J6163)</f>
        <v>0.5396973582943897</v>
      </c>
      <c r="N6162" s="182"/>
    </row>
    <row r="6163" spans="1:14" ht="15.75" customHeight="1" x14ac:dyDescent="0.3">
      <c r="A6163" s="34">
        <v>6236</v>
      </c>
      <c r="B6163" s="34">
        <v>241</v>
      </c>
      <c r="C6163" s="34" t="s">
        <v>653</v>
      </c>
      <c r="D6163" s="34">
        <v>22</v>
      </c>
      <c r="E6163" s="179">
        <v>43685</v>
      </c>
      <c r="F6163" s="34">
        <v>5180</v>
      </c>
      <c r="G6163" s="200">
        <v>7783</v>
      </c>
      <c r="H6163" s="34">
        <v>7379</v>
      </c>
      <c r="I6163" s="34"/>
      <c r="J6163" s="59">
        <f t="shared" si="1"/>
        <v>18.37198726693952</v>
      </c>
      <c r="K6163" s="198"/>
      <c r="L6163" s="199"/>
      <c r="M6163" s="62"/>
      <c r="N6163" s="182"/>
    </row>
    <row r="6164" spans="1:14" ht="15.75" customHeight="1" x14ac:dyDescent="0.3">
      <c r="A6164" s="34">
        <v>6237</v>
      </c>
      <c r="B6164" s="34">
        <v>242</v>
      </c>
      <c r="C6164" s="34" t="s">
        <v>654</v>
      </c>
      <c r="D6164" s="34">
        <v>22</v>
      </c>
      <c r="E6164" s="179">
        <v>43685</v>
      </c>
      <c r="F6164" s="34">
        <v>5268</v>
      </c>
      <c r="G6164" s="200">
        <v>8569</v>
      </c>
      <c r="H6164" s="34">
        <v>8023</v>
      </c>
      <c r="I6164" s="34">
        <v>7</v>
      </c>
      <c r="J6164" s="59">
        <f t="shared" si="1"/>
        <v>19.818511796733212</v>
      </c>
      <c r="K6164" s="198"/>
      <c r="L6164" s="63">
        <f>AVERAGE(J6164:J6165)</f>
        <v>19.250573263636067</v>
      </c>
      <c r="M6164" s="63">
        <f>_xlfn.STDEV.S(J6164,J6165)</f>
        <v>0.80318637610026333</v>
      </c>
      <c r="N6164" s="182"/>
    </row>
    <row r="6165" spans="1:14" ht="15.75" customHeight="1" x14ac:dyDescent="0.3">
      <c r="A6165" s="34">
        <v>6238</v>
      </c>
      <c r="B6165" s="34">
        <v>242</v>
      </c>
      <c r="C6165" s="34" t="s">
        <v>654</v>
      </c>
      <c r="D6165" s="34">
        <v>22</v>
      </c>
      <c r="E6165" s="179">
        <v>43685</v>
      </c>
      <c r="F6165" s="34">
        <v>5268</v>
      </c>
      <c r="G6165" s="200">
        <v>8241</v>
      </c>
      <c r="H6165" s="34">
        <v>7773</v>
      </c>
      <c r="I6165" s="34"/>
      <c r="J6165" s="59">
        <f t="shared" si="1"/>
        <v>18.682634730538922</v>
      </c>
      <c r="K6165" s="198"/>
      <c r="L6165" s="199"/>
      <c r="M6165" s="62"/>
      <c r="N6165" s="182"/>
    </row>
    <row r="6166" spans="1:14" ht="15.75" customHeight="1" x14ac:dyDescent="0.3">
      <c r="A6166" s="34">
        <v>6239</v>
      </c>
      <c r="B6166" s="34">
        <v>243</v>
      </c>
      <c r="C6166" s="34" t="s">
        <v>655</v>
      </c>
      <c r="D6166" s="34">
        <v>22</v>
      </c>
      <c r="E6166" s="179">
        <v>43685</v>
      </c>
      <c r="F6166" s="34">
        <v>5234</v>
      </c>
      <c r="G6166" s="200">
        <v>7253</v>
      </c>
      <c r="H6166" s="34">
        <v>6918</v>
      </c>
      <c r="I6166" s="34">
        <v>8</v>
      </c>
      <c r="J6166" s="59">
        <f t="shared" si="1"/>
        <v>19.893111638954871</v>
      </c>
      <c r="K6166" s="198"/>
      <c r="L6166" s="63">
        <f>AVERAGE(J6166:J6167)</f>
        <v>19.365950507556498</v>
      </c>
      <c r="M6166" s="63">
        <f>_xlfn.STDEV.S(J6166,J6167)</f>
        <v>0.7455184215795263</v>
      </c>
      <c r="N6166" s="182"/>
    </row>
    <row r="6167" spans="1:14" ht="15.75" customHeight="1" x14ac:dyDescent="0.3">
      <c r="A6167" s="34">
        <v>6240</v>
      </c>
      <c r="B6167" s="34">
        <v>243</v>
      </c>
      <c r="C6167" s="34" t="s">
        <v>655</v>
      </c>
      <c r="D6167" s="34">
        <v>22</v>
      </c>
      <c r="E6167" s="179">
        <v>43685</v>
      </c>
      <c r="F6167" s="34">
        <v>5234</v>
      </c>
      <c r="G6167" s="200">
        <v>7158</v>
      </c>
      <c r="H6167" s="34">
        <v>6853</v>
      </c>
      <c r="I6167" s="34"/>
      <c r="J6167" s="59">
        <f t="shared" si="1"/>
        <v>18.838789376158122</v>
      </c>
      <c r="K6167" s="198"/>
      <c r="L6167" s="199"/>
      <c r="M6167" s="62"/>
      <c r="N6167" s="182"/>
    </row>
    <row r="6168" spans="1:14" ht="15.75" customHeight="1" x14ac:dyDescent="0.3">
      <c r="A6168" s="34">
        <v>6241</v>
      </c>
      <c r="B6168" s="34">
        <v>244</v>
      </c>
      <c r="C6168" s="34" t="s">
        <v>656</v>
      </c>
      <c r="D6168" s="34">
        <v>22</v>
      </c>
      <c r="E6168" s="179">
        <v>43685</v>
      </c>
      <c r="F6168" s="34">
        <v>5243</v>
      </c>
      <c r="G6168" s="200"/>
      <c r="H6168" s="34"/>
      <c r="I6168" s="34"/>
      <c r="J6168" s="59">
        <f t="shared" si="1"/>
        <v>0</v>
      </c>
      <c r="K6168" s="198"/>
      <c r="L6168" s="63">
        <f>AVERAGE(J6168:J6169)</f>
        <v>0</v>
      </c>
      <c r="M6168" s="63">
        <f>_xlfn.STDEV.S(J6168,J6169)</f>
        <v>0</v>
      </c>
      <c r="N6168" s="182"/>
    </row>
    <row r="6169" spans="1:14" ht="15.75" customHeight="1" x14ac:dyDescent="0.3">
      <c r="A6169" s="34">
        <v>6242</v>
      </c>
      <c r="B6169" s="34">
        <v>244</v>
      </c>
      <c r="C6169" s="34" t="s">
        <v>656</v>
      </c>
      <c r="D6169" s="34">
        <v>22</v>
      </c>
      <c r="E6169" s="179">
        <v>43685</v>
      </c>
      <c r="F6169" s="34">
        <v>5243</v>
      </c>
      <c r="G6169" s="200"/>
      <c r="H6169" s="34"/>
      <c r="I6169" s="34"/>
      <c r="J6169" s="59">
        <f t="shared" si="1"/>
        <v>0</v>
      </c>
      <c r="K6169" s="198"/>
      <c r="L6169" s="199"/>
      <c r="M6169" s="62"/>
      <c r="N6169" s="182"/>
    </row>
    <row r="6170" spans="1:14" ht="15.75" customHeight="1" x14ac:dyDescent="0.3">
      <c r="A6170" s="34">
        <v>6243</v>
      </c>
      <c r="B6170" s="34">
        <v>245</v>
      </c>
      <c r="C6170" s="34" t="s">
        <v>657</v>
      </c>
      <c r="D6170" s="34">
        <v>22</v>
      </c>
      <c r="E6170" s="179">
        <v>43685</v>
      </c>
      <c r="F6170" s="34">
        <v>5235</v>
      </c>
      <c r="G6170" s="200">
        <v>7416</v>
      </c>
      <c r="H6170" s="34">
        <v>7042</v>
      </c>
      <c r="I6170" s="34">
        <v>9</v>
      </c>
      <c r="J6170" s="59">
        <f t="shared" si="1"/>
        <v>20.697288323187603</v>
      </c>
      <c r="K6170" s="198"/>
      <c r="L6170" s="63">
        <f>AVERAGE(J6170:J6171)</f>
        <v>19.852975249178016</v>
      </c>
      <c r="M6170" s="63">
        <f>_xlfn.STDEV.S(J6170,J6171)</f>
        <v>1.1940390001532748</v>
      </c>
      <c r="N6170" s="182"/>
    </row>
    <row r="6171" spans="1:14" ht="15.75" customHeight="1" x14ac:dyDescent="0.3">
      <c r="A6171" s="34">
        <v>6244</v>
      </c>
      <c r="B6171" s="34">
        <v>245</v>
      </c>
      <c r="C6171" s="34" t="s">
        <v>657</v>
      </c>
      <c r="D6171" s="34">
        <v>22</v>
      </c>
      <c r="E6171" s="179">
        <v>43685</v>
      </c>
      <c r="F6171" s="34">
        <v>5235</v>
      </c>
      <c r="G6171" s="200">
        <v>7708</v>
      </c>
      <c r="H6171" s="34">
        <v>7313</v>
      </c>
      <c r="I6171" s="34"/>
      <c r="J6171" s="59">
        <f t="shared" si="1"/>
        <v>19.008662175168432</v>
      </c>
      <c r="K6171" s="198"/>
      <c r="L6171" s="199"/>
      <c r="M6171" s="62"/>
      <c r="N6171" s="182"/>
    </row>
    <row r="6172" spans="1:14" ht="15.75" customHeight="1" x14ac:dyDescent="0.3">
      <c r="A6172" s="34">
        <v>6245</v>
      </c>
      <c r="B6172" s="34">
        <v>246</v>
      </c>
      <c r="C6172" s="34" t="s">
        <v>658</v>
      </c>
      <c r="D6172" s="34">
        <v>22</v>
      </c>
      <c r="E6172" s="179">
        <v>43685</v>
      </c>
      <c r="F6172" s="34">
        <v>5309</v>
      </c>
      <c r="G6172" s="200">
        <v>7644</v>
      </c>
      <c r="H6172" s="34">
        <v>7255</v>
      </c>
      <c r="I6172" s="34">
        <v>7</v>
      </c>
      <c r="J6172" s="59">
        <f t="shared" si="1"/>
        <v>19.98972250770812</v>
      </c>
      <c r="K6172" s="198"/>
      <c r="L6172" s="63">
        <f>AVERAGE(J6172:J6173)</f>
        <v>19.598519790439425</v>
      </c>
      <c r="M6172" s="63">
        <f>_xlfn.STDEV.S(J6172,J6173)</f>
        <v>0.55324418839859446</v>
      </c>
      <c r="N6172" s="182"/>
    </row>
    <row r="6173" spans="1:14" ht="15.75" customHeight="1" x14ac:dyDescent="0.3">
      <c r="A6173" s="34">
        <v>6246</v>
      </c>
      <c r="B6173" s="34">
        <v>246</v>
      </c>
      <c r="C6173" s="34" t="s">
        <v>658</v>
      </c>
      <c r="D6173" s="34">
        <v>22</v>
      </c>
      <c r="E6173" s="179">
        <v>43685</v>
      </c>
      <c r="F6173" s="34">
        <v>5309</v>
      </c>
      <c r="G6173" s="200">
        <v>7655</v>
      </c>
      <c r="H6173" s="34">
        <v>7277</v>
      </c>
      <c r="I6173" s="34"/>
      <c r="J6173" s="59">
        <f t="shared" si="1"/>
        <v>19.207317073170731</v>
      </c>
      <c r="K6173" s="198"/>
      <c r="L6173" s="199"/>
      <c r="M6173" s="62"/>
      <c r="N6173" s="182"/>
    </row>
    <row r="6174" spans="1:14" ht="15.75" customHeight="1" x14ac:dyDescent="0.3">
      <c r="A6174" s="34">
        <v>6247</v>
      </c>
      <c r="B6174" s="34">
        <v>247</v>
      </c>
      <c r="C6174" s="34" t="s">
        <v>659</v>
      </c>
      <c r="D6174" s="34">
        <v>22</v>
      </c>
      <c r="E6174" s="179">
        <v>43685</v>
      </c>
      <c r="F6174" s="34">
        <v>5282</v>
      </c>
      <c r="G6174" s="200">
        <v>7462</v>
      </c>
      <c r="H6174" s="34">
        <v>7134</v>
      </c>
      <c r="I6174" s="34">
        <v>6</v>
      </c>
      <c r="J6174" s="59">
        <f t="shared" si="1"/>
        <v>17.710583153347731</v>
      </c>
      <c r="K6174" s="198"/>
      <c r="L6174" s="63">
        <f>AVERAGE(J6174:J6175)</f>
        <v>17.558666354648999</v>
      </c>
      <c r="M6174" s="63">
        <f>_xlfn.STDEV.S(J6174,J6175)</f>
        <v>0.21484279707205012</v>
      </c>
      <c r="N6174" s="182"/>
    </row>
    <row r="6175" spans="1:14" ht="15.75" customHeight="1" x14ac:dyDescent="0.3">
      <c r="A6175" s="34">
        <v>6248</v>
      </c>
      <c r="B6175" s="34">
        <v>247</v>
      </c>
      <c r="C6175" s="34" t="s">
        <v>659</v>
      </c>
      <c r="D6175" s="34">
        <v>22</v>
      </c>
      <c r="E6175" s="179">
        <v>43685</v>
      </c>
      <c r="F6175" s="34">
        <v>5282</v>
      </c>
      <c r="G6175" s="200">
        <v>7265</v>
      </c>
      <c r="H6175" s="34">
        <v>6971</v>
      </c>
      <c r="I6175" s="34"/>
      <c r="J6175" s="59">
        <f t="shared" si="1"/>
        <v>17.406749555950267</v>
      </c>
      <c r="K6175" s="198"/>
      <c r="L6175" s="199"/>
      <c r="M6175" s="62"/>
      <c r="N6175" s="182"/>
    </row>
    <row r="6176" spans="1:14" ht="15.75" customHeight="1" x14ac:dyDescent="0.3">
      <c r="A6176" s="34">
        <v>6249</v>
      </c>
      <c r="B6176" s="34">
        <v>248</v>
      </c>
      <c r="C6176" s="34" t="s">
        <v>660</v>
      </c>
      <c r="D6176" s="34">
        <v>22</v>
      </c>
      <c r="E6176" s="179">
        <v>43685</v>
      </c>
      <c r="F6176" s="34">
        <v>5224</v>
      </c>
      <c r="G6176" s="200">
        <v>7305</v>
      </c>
      <c r="H6176" s="34">
        <v>6976</v>
      </c>
      <c r="I6176" s="34">
        <v>8</v>
      </c>
      <c r="J6176" s="59">
        <f t="shared" si="1"/>
        <v>18.778538812785389</v>
      </c>
      <c r="K6176" s="198"/>
      <c r="L6176" s="63">
        <f>AVERAGE(J6176:J6177)</f>
        <v>18.569505228964282</v>
      </c>
      <c r="M6176" s="63">
        <f>_xlfn.STDEV.S(J6176,J6177)</f>
        <v>0.29561812923125991</v>
      </c>
      <c r="N6176" s="182"/>
    </row>
    <row r="6177" spans="1:14" ht="15.75" customHeight="1" x14ac:dyDescent="0.3">
      <c r="A6177" s="34">
        <v>6250</v>
      </c>
      <c r="B6177" s="34">
        <v>248</v>
      </c>
      <c r="C6177" s="34" t="s">
        <v>660</v>
      </c>
      <c r="D6177" s="34">
        <v>22</v>
      </c>
      <c r="E6177" s="179">
        <v>43685</v>
      </c>
      <c r="F6177" s="34">
        <v>5224</v>
      </c>
      <c r="G6177" s="200">
        <v>7332</v>
      </c>
      <c r="H6177" s="34">
        <v>7005</v>
      </c>
      <c r="I6177" s="34"/>
      <c r="J6177" s="59">
        <f t="shared" si="1"/>
        <v>18.360471645143178</v>
      </c>
      <c r="K6177" s="198"/>
      <c r="L6177" s="199"/>
      <c r="M6177" s="62"/>
      <c r="N6177" s="182"/>
    </row>
    <row r="6178" spans="1:14" ht="15.75" customHeight="1" x14ac:dyDescent="0.3">
      <c r="A6178" s="34">
        <v>6251</v>
      </c>
      <c r="B6178" s="34">
        <v>249</v>
      </c>
      <c r="C6178" s="34" t="s">
        <v>661</v>
      </c>
      <c r="D6178" s="34">
        <v>22</v>
      </c>
      <c r="E6178" s="179">
        <v>43685</v>
      </c>
      <c r="F6178" s="34">
        <v>5178</v>
      </c>
      <c r="G6178" s="200">
        <v>7836</v>
      </c>
      <c r="H6178" s="34">
        <v>7402</v>
      </c>
      <c r="I6178" s="34">
        <v>7</v>
      </c>
      <c r="J6178" s="59">
        <f t="shared" si="1"/>
        <v>19.514388489208635</v>
      </c>
      <c r="K6178" s="198"/>
      <c r="L6178" s="63">
        <f>AVERAGE(J6178:J6179)</f>
        <v>18.960362930531623</v>
      </c>
      <c r="M6178" s="63">
        <f>_xlfn.STDEV.S(J6178,J6179)</f>
        <v>0.78351045898235816</v>
      </c>
      <c r="N6178" s="182"/>
    </row>
    <row r="6179" spans="1:14" ht="15.75" customHeight="1" x14ac:dyDescent="0.3">
      <c r="A6179" s="34">
        <v>6252</v>
      </c>
      <c r="B6179" s="34">
        <v>249</v>
      </c>
      <c r="C6179" s="34" t="s">
        <v>661</v>
      </c>
      <c r="D6179" s="34">
        <v>22</v>
      </c>
      <c r="E6179" s="179">
        <v>43685</v>
      </c>
      <c r="F6179" s="34">
        <v>5178</v>
      </c>
      <c r="G6179" s="200">
        <v>7719</v>
      </c>
      <c r="H6179" s="34">
        <v>7324</v>
      </c>
      <c r="I6179" s="34"/>
      <c r="J6179" s="59">
        <f t="shared" si="1"/>
        <v>18.406337371854615</v>
      </c>
      <c r="K6179" s="198"/>
      <c r="L6179" s="199"/>
      <c r="M6179" s="62"/>
      <c r="N6179" s="182"/>
    </row>
    <row r="6180" spans="1:14" ht="15.75" customHeight="1" x14ac:dyDescent="0.3">
      <c r="A6180" s="34">
        <v>6253</v>
      </c>
      <c r="B6180" s="34">
        <v>250</v>
      </c>
      <c r="C6180" s="34" t="s">
        <v>662</v>
      </c>
      <c r="D6180" s="34">
        <v>22</v>
      </c>
      <c r="E6180" s="179">
        <v>43685</v>
      </c>
      <c r="F6180" s="34">
        <v>5274</v>
      </c>
      <c r="G6180" s="200">
        <v>7859</v>
      </c>
      <c r="H6180" s="34">
        <v>7454</v>
      </c>
      <c r="I6180" s="34">
        <v>5</v>
      </c>
      <c r="J6180" s="59">
        <f t="shared" si="1"/>
        <v>18.577981651376145</v>
      </c>
      <c r="K6180" s="198"/>
      <c r="L6180" s="63">
        <f>AVERAGE(J6180:J6181)</f>
        <v>18.07617618037915</v>
      </c>
      <c r="M6180" s="63">
        <f>_xlfn.STDEV.S(J6180,J6181)</f>
        <v>0.709660102756972</v>
      </c>
      <c r="N6180" s="182"/>
    </row>
    <row r="6181" spans="1:14" ht="15.75" customHeight="1" x14ac:dyDescent="0.3">
      <c r="A6181" s="34">
        <v>6254</v>
      </c>
      <c r="B6181" s="34">
        <v>250</v>
      </c>
      <c r="C6181" s="34" t="s">
        <v>662</v>
      </c>
      <c r="D6181" s="34">
        <v>22</v>
      </c>
      <c r="E6181" s="179">
        <v>43685</v>
      </c>
      <c r="F6181" s="34">
        <v>5274</v>
      </c>
      <c r="G6181" s="200">
        <v>7843</v>
      </c>
      <c r="H6181" s="34">
        <v>7459</v>
      </c>
      <c r="I6181" s="34"/>
      <c r="J6181" s="59">
        <f t="shared" si="1"/>
        <v>17.574370709382151</v>
      </c>
      <c r="K6181" s="198"/>
      <c r="L6181" s="199"/>
      <c r="M6181" s="62"/>
      <c r="N6181" s="182"/>
    </row>
    <row r="6182" spans="1:14" ht="15.75" customHeight="1" x14ac:dyDescent="0.3">
      <c r="A6182" s="34">
        <v>6255</v>
      </c>
      <c r="B6182" s="34">
        <v>251</v>
      </c>
      <c r="C6182" s="34" t="s">
        <v>663</v>
      </c>
      <c r="D6182" s="34">
        <v>22</v>
      </c>
      <c r="E6182" s="179">
        <v>43685</v>
      </c>
      <c r="F6182" s="34">
        <v>5258</v>
      </c>
      <c r="G6182" s="200">
        <v>8222</v>
      </c>
      <c r="H6182" s="34">
        <v>7740</v>
      </c>
      <c r="I6182" s="34">
        <v>7</v>
      </c>
      <c r="J6182" s="59">
        <f t="shared" si="1"/>
        <v>19.419822723609993</v>
      </c>
      <c r="K6182" s="198"/>
      <c r="L6182" s="63">
        <f>AVERAGE(J6182:J6183)</f>
        <v>18.732948904467115</v>
      </c>
      <c r="M6182" s="63">
        <f>_xlfn.STDEV.S(J6182,J6183)</f>
        <v>0.97138627067086536</v>
      </c>
      <c r="N6182" s="182"/>
    </row>
    <row r="6183" spans="1:14" ht="15.75" customHeight="1" x14ac:dyDescent="0.3">
      <c r="A6183" s="34">
        <v>6256</v>
      </c>
      <c r="B6183" s="34">
        <v>251</v>
      </c>
      <c r="C6183" s="34" t="s">
        <v>663</v>
      </c>
      <c r="D6183" s="34">
        <v>22</v>
      </c>
      <c r="E6183" s="179">
        <v>43685</v>
      </c>
      <c r="F6183" s="34">
        <v>5258</v>
      </c>
      <c r="G6183" s="200">
        <v>8025</v>
      </c>
      <c r="H6183" s="34">
        <v>7602</v>
      </c>
      <c r="I6183" s="34"/>
      <c r="J6183" s="59">
        <f t="shared" si="1"/>
        <v>18.046075085324233</v>
      </c>
      <c r="K6183" s="198"/>
      <c r="L6183" s="199"/>
      <c r="M6183" s="62"/>
      <c r="N6183" s="182"/>
    </row>
    <row r="6184" spans="1:14" ht="15.75" customHeight="1" x14ac:dyDescent="0.3">
      <c r="A6184" s="34">
        <v>6257</v>
      </c>
      <c r="B6184" s="34">
        <v>252</v>
      </c>
      <c r="C6184" s="34" t="s">
        <v>664</v>
      </c>
      <c r="D6184" s="34">
        <v>22</v>
      </c>
      <c r="E6184" s="179">
        <v>43685</v>
      </c>
      <c r="F6184" s="34">
        <v>5296</v>
      </c>
      <c r="G6184" s="200">
        <v>7351</v>
      </c>
      <c r="H6184" s="34">
        <v>7045</v>
      </c>
      <c r="I6184" s="34">
        <v>5</v>
      </c>
      <c r="J6184" s="59">
        <f t="shared" si="1"/>
        <v>17.495711835334475</v>
      </c>
      <c r="K6184" s="198"/>
      <c r="L6184" s="63">
        <f>AVERAGE(J6184:J6185)</f>
        <v>17.187346363527112</v>
      </c>
      <c r="M6184" s="63">
        <f>_xlfn.STDEV.S(J6184,J6185)</f>
        <v>0.43609463239755381</v>
      </c>
      <c r="N6184" s="182"/>
    </row>
    <row r="6185" spans="1:14" ht="15.75" customHeight="1" x14ac:dyDescent="0.3">
      <c r="A6185" s="34">
        <v>6258</v>
      </c>
      <c r="B6185" s="34">
        <v>252</v>
      </c>
      <c r="C6185" s="34" t="s">
        <v>664</v>
      </c>
      <c r="D6185" s="34">
        <v>22</v>
      </c>
      <c r="E6185" s="179">
        <v>43685</v>
      </c>
      <c r="F6185" s="34">
        <v>5296</v>
      </c>
      <c r="G6185" s="200">
        <v>7498</v>
      </c>
      <c r="H6185" s="34">
        <v>7180</v>
      </c>
      <c r="I6185" s="34"/>
      <c r="J6185" s="59">
        <f t="shared" si="1"/>
        <v>16.878980891719745</v>
      </c>
      <c r="K6185" s="198"/>
      <c r="L6185" s="199"/>
      <c r="M6185" s="62"/>
      <c r="N6185" s="182"/>
    </row>
    <row r="6186" spans="1:14" ht="15.75" customHeight="1" x14ac:dyDescent="0.3">
      <c r="A6186" s="34">
        <v>6259</v>
      </c>
      <c r="B6186" s="34">
        <v>253</v>
      </c>
      <c r="C6186" s="34" t="s">
        <v>665</v>
      </c>
      <c r="D6186" s="34">
        <v>22</v>
      </c>
      <c r="E6186" s="179">
        <v>43685</v>
      </c>
      <c r="F6186" s="34">
        <v>5257</v>
      </c>
      <c r="G6186" s="200">
        <v>8278</v>
      </c>
      <c r="H6186" s="34">
        <v>7791</v>
      </c>
      <c r="I6186" s="34">
        <v>8</v>
      </c>
      <c r="J6186" s="59">
        <f t="shared" si="1"/>
        <v>19.218626677190212</v>
      </c>
      <c r="K6186" s="198"/>
      <c r="L6186" s="63">
        <f>AVERAGE(J6186:J6187)</f>
        <v>18.933691054912767</v>
      </c>
      <c r="M6186" s="63">
        <f>_xlfn.STDEV.S(J6186,J6187)</f>
        <v>0.40295982142797959</v>
      </c>
      <c r="N6186" s="182"/>
    </row>
    <row r="6187" spans="1:14" ht="15.75" customHeight="1" x14ac:dyDescent="0.3">
      <c r="A6187" s="34">
        <v>6260</v>
      </c>
      <c r="B6187" s="34">
        <v>253</v>
      </c>
      <c r="C6187" s="34" t="s">
        <v>665</v>
      </c>
      <c r="D6187" s="34">
        <v>22</v>
      </c>
      <c r="E6187" s="179">
        <v>43685</v>
      </c>
      <c r="F6187" s="34">
        <v>5257</v>
      </c>
      <c r="G6187" s="200">
        <v>8260</v>
      </c>
      <c r="H6187" s="34">
        <v>7788</v>
      </c>
      <c r="I6187" s="34"/>
      <c r="J6187" s="59">
        <f t="shared" si="1"/>
        <v>18.648755432635323</v>
      </c>
      <c r="K6187" s="198"/>
      <c r="L6187" s="199"/>
      <c r="M6187" s="62"/>
      <c r="N6187" s="182"/>
    </row>
    <row r="6188" spans="1:14" ht="15.75" customHeight="1" x14ac:dyDescent="0.3">
      <c r="A6188" s="34">
        <v>6261</v>
      </c>
      <c r="B6188" s="34">
        <v>254</v>
      </c>
      <c r="C6188" s="34" t="s">
        <v>666</v>
      </c>
      <c r="D6188" s="34">
        <v>22</v>
      </c>
      <c r="E6188" s="179">
        <v>43685</v>
      </c>
      <c r="F6188" s="34">
        <v>5257</v>
      </c>
      <c r="G6188" s="200">
        <v>7074</v>
      </c>
      <c r="H6188" s="34">
        <v>6780</v>
      </c>
      <c r="I6188" s="34">
        <v>7</v>
      </c>
      <c r="J6188" s="59">
        <f t="shared" si="1"/>
        <v>19.304005252790546</v>
      </c>
      <c r="K6188" s="198"/>
      <c r="L6188" s="63">
        <f>AVERAGE(J6188:J6189)</f>
        <v>19.004258812712592</v>
      </c>
      <c r="M6188" s="63">
        <f>_xlfn.STDEV.S(J6188,J6189)</f>
        <v>0.42390548083129354</v>
      </c>
      <c r="N6188" s="182"/>
    </row>
    <row r="6189" spans="1:14" ht="15.75" customHeight="1" x14ac:dyDescent="0.3">
      <c r="A6189" s="34">
        <v>6262</v>
      </c>
      <c r="B6189" s="34">
        <v>254</v>
      </c>
      <c r="C6189" s="34" t="s">
        <v>666</v>
      </c>
      <c r="D6189" s="34">
        <v>22</v>
      </c>
      <c r="E6189" s="179">
        <v>43685</v>
      </c>
      <c r="F6189" s="34">
        <v>5257</v>
      </c>
      <c r="G6189" s="200">
        <v>6888</v>
      </c>
      <c r="H6189" s="34">
        <v>6631</v>
      </c>
      <c r="I6189" s="34"/>
      <c r="J6189" s="59">
        <f t="shared" si="1"/>
        <v>18.704512372634643</v>
      </c>
      <c r="K6189" s="198"/>
      <c r="L6189" s="199"/>
      <c r="M6189" s="62"/>
      <c r="N6189" s="182"/>
    </row>
    <row r="6190" spans="1:14" ht="15.75" customHeight="1" x14ac:dyDescent="0.3">
      <c r="A6190" s="34">
        <v>6263</v>
      </c>
      <c r="B6190" s="34">
        <v>255</v>
      </c>
      <c r="C6190" s="34" t="s">
        <v>667</v>
      </c>
      <c r="D6190" s="34">
        <v>22</v>
      </c>
      <c r="E6190" s="179">
        <v>43685</v>
      </c>
      <c r="F6190" s="34">
        <v>5260</v>
      </c>
      <c r="G6190" s="200">
        <v>7872</v>
      </c>
      <c r="H6190" s="34">
        <v>7446</v>
      </c>
      <c r="I6190" s="34">
        <v>6</v>
      </c>
      <c r="J6190" s="59">
        <f t="shared" si="1"/>
        <v>19.487648673376029</v>
      </c>
      <c r="K6190" s="198"/>
      <c r="L6190" s="63">
        <f>AVERAGE(J6190:J6191)</f>
        <v>18.876453983314907</v>
      </c>
      <c r="M6190" s="63">
        <f>_xlfn.STDEV.S(J6190,J6191)</f>
        <v>0.86435981993485944</v>
      </c>
      <c r="N6190" s="182"/>
    </row>
    <row r="6191" spans="1:14" ht="15.75" customHeight="1" x14ac:dyDescent="0.3">
      <c r="A6191" s="34">
        <v>6264</v>
      </c>
      <c r="B6191" s="34">
        <v>255</v>
      </c>
      <c r="C6191" s="34" t="s">
        <v>667</v>
      </c>
      <c r="D6191" s="34">
        <v>22</v>
      </c>
      <c r="E6191" s="179">
        <v>43685</v>
      </c>
      <c r="F6191" s="34">
        <v>5260</v>
      </c>
      <c r="G6191" s="200">
        <v>7837</v>
      </c>
      <c r="H6191" s="34">
        <v>7439</v>
      </c>
      <c r="I6191" s="34"/>
      <c r="J6191" s="59">
        <f t="shared" si="1"/>
        <v>18.265259293253784</v>
      </c>
      <c r="K6191" s="198"/>
      <c r="L6191" s="199"/>
      <c r="M6191" s="62"/>
      <c r="N6191" s="182"/>
    </row>
    <row r="6192" spans="1:14" ht="15.75" customHeight="1" x14ac:dyDescent="0.3">
      <c r="A6192" s="34">
        <v>6265</v>
      </c>
      <c r="B6192" s="34">
        <v>256</v>
      </c>
      <c r="C6192" s="34" t="s">
        <v>668</v>
      </c>
      <c r="D6192" s="34">
        <v>22</v>
      </c>
      <c r="E6192" s="179">
        <v>43685</v>
      </c>
      <c r="F6192" s="34">
        <v>5193</v>
      </c>
      <c r="G6192" s="200">
        <v>6996</v>
      </c>
      <c r="H6192" s="34">
        <v>6704</v>
      </c>
      <c r="I6192" s="34">
        <v>10</v>
      </c>
      <c r="J6192" s="59">
        <f t="shared" si="1"/>
        <v>19.324950363997353</v>
      </c>
      <c r="K6192" s="198"/>
      <c r="L6192" s="63">
        <f>AVERAGE(J6192:J6193)</f>
        <v>18.8553002941063</v>
      </c>
      <c r="M6192" s="63">
        <f>_xlfn.STDEV.S(J6192,J6193)</f>
        <v>0.66418549840939856</v>
      </c>
      <c r="N6192" s="182"/>
    </row>
    <row r="6193" spans="1:14" ht="15.75" customHeight="1" x14ac:dyDescent="0.3">
      <c r="A6193" s="34">
        <v>6266</v>
      </c>
      <c r="B6193" s="34">
        <v>256</v>
      </c>
      <c r="C6193" s="34" t="s">
        <v>668</v>
      </c>
      <c r="D6193" s="34">
        <v>22</v>
      </c>
      <c r="E6193" s="179">
        <v>43685</v>
      </c>
      <c r="F6193" s="34">
        <v>5193</v>
      </c>
      <c r="G6193" s="200">
        <v>7041</v>
      </c>
      <c r="H6193" s="34">
        <v>6754</v>
      </c>
      <c r="I6193" s="34"/>
      <c r="J6193" s="59">
        <f t="shared" si="1"/>
        <v>18.385650224215247</v>
      </c>
      <c r="K6193" s="198"/>
      <c r="L6193" s="199"/>
      <c r="M6193" s="62"/>
      <c r="N6193" s="182"/>
    </row>
    <row r="6194" spans="1:14" ht="15.75" customHeight="1" x14ac:dyDescent="0.3">
      <c r="A6194" s="34">
        <v>6267</v>
      </c>
      <c r="B6194" s="34">
        <v>257</v>
      </c>
      <c r="C6194" s="34" t="s">
        <v>669</v>
      </c>
      <c r="D6194" s="34">
        <v>22</v>
      </c>
      <c r="E6194" s="179">
        <v>43685</v>
      </c>
      <c r="F6194" s="34">
        <v>5226</v>
      </c>
      <c r="G6194" s="200">
        <v>7145</v>
      </c>
      <c r="H6194" s="34">
        <v>6851</v>
      </c>
      <c r="I6194" s="34">
        <v>10</v>
      </c>
      <c r="J6194" s="59">
        <f t="shared" si="1"/>
        <v>18.092307692307692</v>
      </c>
      <c r="K6194" s="198"/>
      <c r="L6194" s="63">
        <f>AVERAGE(J6194:J6195)</f>
        <v>17.643438914027151</v>
      </c>
      <c r="M6194" s="63">
        <f>_xlfn.STDEV.S(J6194,J6195)</f>
        <v>0.63479631397018599</v>
      </c>
      <c r="N6194" s="182"/>
    </row>
    <row r="6195" spans="1:14" ht="15.75" customHeight="1" x14ac:dyDescent="0.3">
      <c r="A6195" s="34">
        <v>6268</v>
      </c>
      <c r="B6195" s="34">
        <v>257</v>
      </c>
      <c r="C6195" s="34" t="s">
        <v>669</v>
      </c>
      <c r="D6195" s="34">
        <v>22</v>
      </c>
      <c r="E6195" s="179">
        <v>43685</v>
      </c>
      <c r="F6195" s="34">
        <v>5226</v>
      </c>
      <c r="G6195" s="200">
        <v>7039</v>
      </c>
      <c r="H6195" s="34">
        <v>6773</v>
      </c>
      <c r="I6195" s="34"/>
      <c r="J6195" s="59">
        <f t="shared" si="1"/>
        <v>17.194570135746606</v>
      </c>
      <c r="K6195" s="198"/>
      <c r="L6195" s="199"/>
      <c r="M6195" s="62"/>
      <c r="N6195" s="182"/>
    </row>
    <row r="6196" spans="1:14" ht="15.75" customHeight="1" x14ac:dyDescent="0.3">
      <c r="A6196" s="34">
        <v>6269</v>
      </c>
      <c r="B6196" s="34">
        <v>258</v>
      </c>
      <c r="C6196" s="34" t="s">
        <v>670</v>
      </c>
      <c r="D6196" s="34">
        <v>22</v>
      </c>
      <c r="E6196" s="179">
        <v>43685</v>
      </c>
      <c r="F6196" s="34">
        <v>5266</v>
      </c>
      <c r="G6196" s="200">
        <v>8145</v>
      </c>
      <c r="H6196" s="34">
        <v>7622</v>
      </c>
      <c r="I6196" s="34">
        <v>8</v>
      </c>
      <c r="J6196" s="59">
        <f t="shared" si="1"/>
        <v>22.198641765704586</v>
      </c>
      <c r="K6196" s="198"/>
      <c r="L6196" s="63">
        <f>AVERAGE(J6196:J6197)</f>
        <v>21.688037154315907</v>
      </c>
      <c r="M6196" s="63">
        <f>_xlfn.STDEV.S(J6196,J6197)</f>
        <v>0.72210396643611363</v>
      </c>
      <c r="N6196" s="182"/>
    </row>
    <row r="6197" spans="1:14" ht="15.75" customHeight="1" x14ac:dyDescent="0.3">
      <c r="A6197" s="34">
        <v>6270</v>
      </c>
      <c r="B6197" s="34">
        <v>258</v>
      </c>
      <c r="C6197" s="34" t="s">
        <v>670</v>
      </c>
      <c r="D6197" s="34">
        <v>22</v>
      </c>
      <c r="E6197" s="179">
        <v>43685</v>
      </c>
      <c r="F6197" s="34">
        <v>5266</v>
      </c>
      <c r="G6197" s="200">
        <v>8230</v>
      </c>
      <c r="H6197" s="34">
        <v>7712</v>
      </c>
      <c r="I6197" s="34"/>
      <c r="J6197" s="59">
        <f t="shared" si="1"/>
        <v>21.177432542927228</v>
      </c>
      <c r="K6197" s="198"/>
      <c r="L6197" s="199"/>
      <c r="M6197" s="62"/>
      <c r="N6197" s="182"/>
    </row>
    <row r="6198" spans="1:14" ht="15.75" customHeight="1" x14ac:dyDescent="0.3">
      <c r="A6198" s="34">
        <v>6271</v>
      </c>
      <c r="B6198" s="34">
        <v>259</v>
      </c>
      <c r="C6198" s="34" t="s">
        <v>671</v>
      </c>
      <c r="D6198" s="34">
        <v>22</v>
      </c>
      <c r="E6198" s="179">
        <v>43685</v>
      </c>
      <c r="F6198" s="34">
        <v>5198</v>
      </c>
      <c r="G6198" s="200">
        <v>8104</v>
      </c>
      <c r="H6198" s="34">
        <v>7664</v>
      </c>
      <c r="I6198" s="34">
        <v>8</v>
      </c>
      <c r="J6198" s="59">
        <f t="shared" si="1"/>
        <v>17.842660178426602</v>
      </c>
      <c r="K6198" s="198"/>
      <c r="L6198" s="63">
        <f>AVERAGE(J6198:J6199)</f>
        <v>17.685465791959665</v>
      </c>
      <c r="M6198" s="63">
        <f>_xlfn.STDEV.S(J6198,J6199)</f>
        <v>0.22230643327046026</v>
      </c>
      <c r="N6198" s="182"/>
    </row>
    <row r="6199" spans="1:14" ht="15.75" customHeight="1" x14ac:dyDescent="0.3">
      <c r="A6199" s="34">
        <v>6272</v>
      </c>
      <c r="B6199" s="34">
        <v>259</v>
      </c>
      <c r="C6199" s="34" t="s">
        <v>671</v>
      </c>
      <c r="D6199" s="34">
        <v>22</v>
      </c>
      <c r="E6199" s="179">
        <v>43685</v>
      </c>
      <c r="F6199" s="34">
        <v>5198</v>
      </c>
      <c r="G6199" s="200">
        <v>8108</v>
      </c>
      <c r="H6199" s="34">
        <v>7674</v>
      </c>
      <c r="I6199" s="34"/>
      <c r="J6199" s="59">
        <f t="shared" si="1"/>
        <v>17.528271405492728</v>
      </c>
      <c r="K6199" s="198"/>
      <c r="L6199" s="199"/>
      <c r="M6199" s="62"/>
      <c r="N6199" s="182"/>
    </row>
    <row r="6200" spans="1:14" ht="15.75" customHeight="1" x14ac:dyDescent="0.3">
      <c r="A6200" s="34">
        <v>6273</v>
      </c>
      <c r="B6200" s="34">
        <v>260</v>
      </c>
      <c r="C6200" s="34" t="s">
        <v>673</v>
      </c>
      <c r="D6200" s="34">
        <v>22</v>
      </c>
      <c r="E6200" s="179">
        <v>43685</v>
      </c>
      <c r="F6200" s="34">
        <v>5247</v>
      </c>
      <c r="G6200" s="200">
        <v>6939</v>
      </c>
      <c r="H6200" s="34">
        <v>6676</v>
      </c>
      <c r="I6200" s="34">
        <v>6</v>
      </c>
      <c r="J6200" s="59">
        <f t="shared" si="1"/>
        <v>18.404478656403079</v>
      </c>
      <c r="K6200" s="198"/>
      <c r="L6200" s="63">
        <f>AVERAGE(J6200:J6201)</f>
        <v>17.848393174355387</v>
      </c>
      <c r="M6200" s="63">
        <f>_xlfn.STDEV.S(J6200,J6201)</f>
        <v>0.78642363055062869</v>
      </c>
      <c r="N6200" s="182"/>
    </row>
    <row r="6201" spans="1:14" ht="15.75" customHeight="1" x14ac:dyDescent="0.3">
      <c r="A6201" s="34">
        <v>6274</v>
      </c>
      <c r="B6201" s="34">
        <v>260</v>
      </c>
      <c r="C6201" s="34" t="s">
        <v>673</v>
      </c>
      <c r="D6201" s="34">
        <v>22</v>
      </c>
      <c r="E6201" s="179">
        <v>43685</v>
      </c>
      <c r="F6201" s="34">
        <v>5247</v>
      </c>
      <c r="G6201" s="200">
        <v>7153</v>
      </c>
      <c r="H6201" s="34">
        <v>6872</v>
      </c>
      <c r="I6201" s="34"/>
      <c r="J6201" s="59">
        <f t="shared" si="1"/>
        <v>17.292307692307691</v>
      </c>
      <c r="K6201" s="198"/>
      <c r="L6201" s="199"/>
      <c r="M6201" s="62"/>
      <c r="N6201" s="182"/>
    </row>
    <row r="6202" spans="1:14" ht="15.75" customHeight="1" x14ac:dyDescent="0.3">
      <c r="A6202" s="34">
        <v>6275</v>
      </c>
      <c r="B6202" s="34">
        <v>261</v>
      </c>
      <c r="C6202" s="34" t="s">
        <v>674</v>
      </c>
      <c r="D6202" s="34">
        <v>22</v>
      </c>
      <c r="E6202" s="179">
        <v>43685</v>
      </c>
      <c r="F6202" s="34">
        <v>5229</v>
      </c>
      <c r="G6202" s="200">
        <v>7565</v>
      </c>
      <c r="H6202" s="34">
        <v>7196</v>
      </c>
      <c r="I6202" s="34">
        <v>9</v>
      </c>
      <c r="J6202" s="59">
        <f t="shared" si="1"/>
        <v>18.759532282663955</v>
      </c>
      <c r="K6202" s="198"/>
      <c r="L6202" s="63">
        <f>AVERAGE(J6202:J6203)</f>
        <v>18.372014203347483</v>
      </c>
      <c r="M6202" s="63">
        <f>_xlfn.STDEV.S(J6202,J6203)</f>
        <v>0.54803332343412947</v>
      </c>
      <c r="N6202" s="182"/>
    </row>
    <row r="6203" spans="1:14" ht="15.75" customHeight="1" x14ac:dyDescent="0.3">
      <c r="A6203" s="34">
        <v>6276</v>
      </c>
      <c r="B6203" s="34">
        <v>261</v>
      </c>
      <c r="C6203" s="34" t="s">
        <v>674</v>
      </c>
      <c r="D6203" s="34">
        <v>22</v>
      </c>
      <c r="E6203" s="179">
        <v>43685</v>
      </c>
      <c r="F6203" s="34">
        <v>5229</v>
      </c>
      <c r="G6203" s="200">
        <v>7512</v>
      </c>
      <c r="H6203" s="34">
        <v>7164</v>
      </c>
      <c r="I6203" s="34"/>
      <c r="J6203" s="59">
        <f t="shared" si="1"/>
        <v>17.984496124031008</v>
      </c>
      <c r="K6203" s="198"/>
      <c r="L6203" s="199"/>
      <c r="M6203" s="62"/>
      <c r="N6203" s="182"/>
    </row>
    <row r="6204" spans="1:14" ht="15.75" customHeight="1" x14ac:dyDescent="0.3">
      <c r="A6204" s="34">
        <v>6277</v>
      </c>
      <c r="B6204" s="34">
        <v>262</v>
      </c>
      <c r="C6204" s="34" t="s">
        <v>675</v>
      </c>
      <c r="D6204" s="34">
        <v>22</v>
      </c>
      <c r="E6204" s="179">
        <v>43685</v>
      </c>
      <c r="F6204" s="34">
        <v>5194</v>
      </c>
      <c r="G6204" s="200">
        <v>7357</v>
      </c>
      <c r="H6204" s="34">
        <v>7002</v>
      </c>
      <c r="I6204" s="34">
        <v>8</v>
      </c>
      <c r="J6204" s="59">
        <f t="shared" si="1"/>
        <v>19.634955752212392</v>
      </c>
      <c r="K6204" s="198"/>
      <c r="L6204" s="63">
        <f>AVERAGE(J6204:J6205)</f>
        <v>19.03878935151603</v>
      </c>
      <c r="M6204" s="63">
        <f>_xlfn.STDEV.S(J6204,J6205)</f>
        <v>0.84310660929594505</v>
      </c>
      <c r="N6204" s="182"/>
    </row>
    <row r="6205" spans="1:14" ht="15.75" customHeight="1" x14ac:dyDescent="0.3">
      <c r="A6205" s="34">
        <v>6278</v>
      </c>
      <c r="B6205" s="34">
        <v>262</v>
      </c>
      <c r="C6205" s="34" t="s">
        <v>675</v>
      </c>
      <c r="D6205" s="34">
        <v>22</v>
      </c>
      <c r="E6205" s="179">
        <v>43685</v>
      </c>
      <c r="F6205" s="34">
        <v>5194</v>
      </c>
      <c r="G6205" s="200">
        <v>7217</v>
      </c>
      <c r="H6205" s="34">
        <v>6902</v>
      </c>
      <c r="I6205" s="34"/>
      <c r="J6205" s="59">
        <f t="shared" si="1"/>
        <v>18.442622950819672</v>
      </c>
      <c r="K6205" s="198"/>
      <c r="L6205" s="199"/>
      <c r="M6205" s="62"/>
      <c r="N6205" s="182"/>
    </row>
    <row r="6206" spans="1:14" ht="15.75" customHeight="1" x14ac:dyDescent="0.3">
      <c r="A6206" s="34">
        <v>6279</v>
      </c>
      <c r="B6206" s="34">
        <v>263</v>
      </c>
      <c r="C6206" s="34" t="s">
        <v>676</v>
      </c>
      <c r="D6206" s="34">
        <v>22</v>
      </c>
      <c r="E6206" s="179">
        <v>43685</v>
      </c>
      <c r="F6206" s="34">
        <v>5258</v>
      </c>
      <c r="G6206" s="200">
        <v>7396</v>
      </c>
      <c r="H6206" s="34">
        <v>7048</v>
      </c>
      <c r="I6206" s="34">
        <v>8</v>
      </c>
      <c r="J6206" s="59">
        <f t="shared" si="1"/>
        <v>19.441340782122904</v>
      </c>
      <c r="K6206" s="198"/>
      <c r="L6206" s="63">
        <f>AVERAGE(J6206:J6207)</f>
        <v>18.86143821555871</v>
      </c>
      <c r="M6206" s="63">
        <f>_xlfn.STDEV.S(J6206,J6207)</f>
        <v>0.82010607449004891</v>
      </c>
      <c r="N6206" s="182"/>
    </row>
    <row r="6207" spans="1:14" ht="15.75" customHeight="1" x14ac:dyDescent="0.3">
      <c r="A6207" s="34">
        <v>6280</v>
      </c>
      <c r="B6207" s="34">
        <v>263</v>
      </c>
      <c r="C6207" s="34" t="s">
        <v>676</v>
      </c>
      <c r="D6207" s="34">
        <v>22</v>
      </c>
      <c r="E6207" s="179">
        <v>43685</v>
      </c>
      <c r="F6207" s="34">
        <v>5258</v>
      </c>
      <c r="G6207" s="200">
        <v>7199</v>
      </c>
      <c r="H6207" s="34">
        <v>6899</v>
      </c>
      <c r="I6207" s="34"/>
      <c r="J6207" s="59">
        <f t="shared" si="1"/>
        <v>18.281535648994517</v>
      </c>
      <c r="K6207" s="198"/>
      <c r="L6207" s="199"/>
      <c r="M6207" s="62"/>
      <c r="N6207" s="182"/>
    </row>
    <row r="6208" spans="1:14" ht="15.75" customHeight="1" x14ac:dyDescent="0.3">
      <c r="A6208" s="34">
        <v>6281</v>
      </c>
      <c r="B6208" s="34">
        <v>264</v>
      </c>
      <c r="C6208" s="34" t="s">
        <v>677</v>
      </c>
      <c r="D6208" s="34">
        <v>22</v>
      </c>
      <c r="E6208" s="179">
        <v>43685</v>
      </c>
      <c r="F6208" s="34">
        <v>5312</v>
      </c>
      <c r="G6208" s="200">
        <v>7487</v>
      </c>
      <c r="H6208" s="34">
        <v>7138</v>
      </c>
      <c r="I6208" s="34">
        <v>7</v>
      </c>
      <c r="J6208" s="59">
        <f t="shared" si="1"/>
        <v>19.112814895947423</v>
      </c>
      <c r="K6208" s="198"/>
      <c r="L6208" s="63">
        <f>AVERAGE(J6208:J6209)</f>
        <v>17.859749350287338</v>
      </c>
      <c r="M6208" s="63">
        <f>_xlfn.STDEV.S(J6208,J6209)</f>
        <v>1.7721022892149381</v>
      </c>
      <c r="N6208" s="182"/>
    </row>
    <row r="6209" spans="1:14" ht="15.75" customHeight="1" x14ac:dyDescent="0.3">
      <c r="A6209" s="34">
        <v>6282</v>
      </c>
      <c r="B6209" s="34">
        <v>264</v>
      </c>
      <c r="C6209" s="34" t="s">
        <v>677</v>
      </c>
      <c r="D6209" s="34">
        <v>22</v>
      </c>
      <c r="E6209" s="179">
        <v>43685</v>
      </c>
      <c r="F6209" s="34">
        <v>5312</v>
      </c>
      <c r="G6209" s="200">
        <v>7580</v>
      </c>
      <c r="H6209" s="34">
        <v>7257</v>
      </c>
      <c r="I6209" s="34"/>
      <c r="J6209" s="59">
        <f t="shared" si="1"/>
        <v>16.606683804627249</v>
      </c>
      <c r="K6209" s="198"/>
      <c r="L6209" s="199"/>
      <c r="M6209" s="62"/>
      <c r="N6209" s="182"/>
    </row>
    <row r="6210" spans="1:14" ht="15.75" customHeight="1" x14ac:dyDescent="0.3">
      <c r="A6210" s="34">
        <v>6283</v>
      </c>
      <c r="B6210" s="34">
        <v>265</v>
      </c>
      <c r="C6210" s="34" t="s">
        <v>678</v>
      </c>
      <c r="D6210" s="34">
        <v>22</v>
      </c>
      <c r="E6210" s="179">
        <v>43685</v>
      </c>
      <c r="F6210" s="34">
        <v>5235</v>
      </c>
      <c r="G6210" s="200">
        <v>7081</v>
      </c>
      <c r="H6210" s="34">
        <v>6808</v>
      </c>
      <c r="I6210" s="34">
        <v>6</v>
      </c>
      <c r="J6210" s="59">
        <f t="shared" si="1"/>
        <v>17.355371900826448</v>
      </c>
      <c r="K6210" s="198"/>
      <c r="L6210" s="63">
        <f>AVERAGE(J6210:J6211)</f>
        <v>16.950413223140497</v>
      </c>
      <c r="M6210" s="63">
        <f>_xlfn.STDEV.S(J6210,J6211)</f>
        <v>0.57269805418414621</v>
      </c>
      <c r="N6210" s="182"/>
    </row>
    <row r="6211" spans="1:14" ht="15.75" customHeight="1" x14ac:dyDescent="0.3">
      <c r="A6211" s="34">
        <v>6284</v>
      </c>
      <c r="B6211" s="34">
        <v>265</v>
      </c>
      <c r="C6211" s="34" t="s">
        <v>678</v>
      </c>
      <c r="D6211" s="34">
        <v>22</v>
      </c>
      <c r="E6211" s="179">
        <v>43685</v>
      </c>
      <c r="F6211" s="34">
        <v>5235</v>
      </c>
      <c r="G6211" s="200">
        <v>7158</v>
      </c>
      <c r="H6211" s="34">
        <v>6885</v>
      </c>
      <c r="I6211" s="34"/>
      <c r="J6211" s="59">
        <f t="shared" si="1"/>
        <v>16.545454545454547</v>
      </c>
      <c r="K6211" s="198"/>
      <c r="L6211" s="199"/>
      <c r="M6211" s="62"/>
      <c r="N6211" s="182"/>
    </row>
    <row r="6212" spans="1:14" ht="15.75" customHeight="1" x14ac:dyDescent="0.3">
      <c r="A6212" s="34">
        <v>6285</v>
      </c>
      <c r="B6212" s="34">
        <v>266</v>
      </c>
      <c r="C6212" s="34" t="s">
        <v>679</v>
      </c>
      <c r="D6212" s="34">
        <v>22</v>
      </c>
      <c r="E6212" s="179">
        <v>43685</v>
      </c>
      <c r="F6212" s="34">
        <v>5209</v>
      </c>
      <c r="G6212" s="200">
        <v>7970</v>
      </c>
      <c r="H6212" s="34">
        <v>7571</v>
      </c>
      <c r="I6212" s="34">
        <v>6</v>
      </c>
      <c r="J6212" s="59">
        <f t="shared" si="1"/>
        <v>16.892464013547841</v>
      </c>
      <c r="K6212" s="198"/>
      <c r="L6212" s="63">
        <f>AVERAGE(J6212:J6213)</f>
        <v>17.620740133377858</v>
      </c>
      <c r="M6212" s="63">
        <f>_xlfn.STDEV.S(J6212,J6213)</f>
        <v>1.029937965816061</v>
      </c>
      <c r="N6212" s="182"/>
    </row>
    <row r="6213" spans="1:14" ht="15.75" customHeight="1" x14ac:dyDescent="0.3">
      <c r="A6213" s="34">
        <v>6286</v>
      </c>
      <c r="B6213" s="34">
        <v>266</v>
      </c>
      <c r="C6213" s="34" t="s">
        <v>679</v>
      </c>
      <c r="D6213" s="34">
        <v>22</v>
      </c>
      <c r="E6213" s="179">
        <v>43685</v>
      </c>
      <c r="F6213" s="34">
        <v>5209</v>
      </c>
      <c r="G6213" s="200">
        <v>7976</v>
      </c>
      <c r="H6213" s="34">
        <v>7547</v>
      </c>
      <c r="I6213" s="34"/>
      <c r="J6213" s="59">
        <f t="shared" si="1"/>
        <v>18.349016253207871</v>
      </c>
      <c r="K6213" s="198"/>
      <c r="L6213" s="199"/>
      <c r="M6213" s="62"/>
      <c r="N6213" s="182"/>
    </row>
    <row r="6214" spans="1:14" ht="15.75" customHeight="1" x14ac:dyDescent="0.3">
      <c r="A6214" s="34">
        <v>6287</v>
      </c>
      <c r="B6214" s="34">
        <v>267</v>
      </c>
      <c r="C6214" s="34" t="s">
        <v>680</v>
      </c>
      <c r="D6214" s="34">
        <v>22</v>
      </c>
      <c r="E6214" s="179">
        <v>43685</v>
      </c>
      <c r="F6214" s="34">
        <v>5263</v>
      </c>
      <c r="G6214" s="200">
        <v>7480</v>
      </c>
      <c r="H6214" s="34">
        <v>7148</v>
      </c>
      <c r="I6214" s="34">
        <v>5</v>
      </c>
      <c r="J6214" s="59">
        <f t="shared" si="1"/>
        <v>17.612732095490717</v>
      </c>
      <c r="K6214" s="198"/>
      <c r="L6214" s="63">
        <f>AVERAGE(J6214:J6215)</f>
        <v>18.230745280251</v>
      </c>
      <c r="M6214" s="63">
        <f>_xlfn.STDEV.S(J6214,J6215)</f>
        <v>0.8740026276133841</v>
      </c>
      <c r="N6214" s="182"/>
    </row>
    <row r="6215" spans="1:14" ht="15.75" customHeight="1" x14ac:dyDescent="0.3">
      <c r="A6215" s="34">
        <v>6288</v>
      </c>
      <c r="B6215" s="34">
        <v>267</v>
      </c>
      <c r="C6215" s="34" t="s">
        <v>680</v>
      </c>
      <c r="D6215" s="34">
        <v>22</v>
      </c>
      <c r="E6215" s="179">
        <v>43685</v>
      </c>
      <c r="F6215" s="34">
        <v>5263</v>
      </c>
      <c r="G6215" s="200">
        <v>7369</v>
      </c>
      <c r="H6215" s="34">
        <v>7035</v>
      </c>
      <c r="I6215" s="34"/>
      <c r="J6215" s="59">
        <f t="shared" si="1"/>
        <v>18.848758465011286</v>
      </c>
      <c r="K6215" s="198"/>
      <c r="L6215" s="199"/>
      <c r="M6215" s="62"/>
      <c r="N6215" s="182"/>
    </row>
    <row r="6216" spans="1:14" ht="15.75" customHeight="1" x14ac:dyDescent="0.3">
      <c r="A6216" s="34">
        <v>6289</v>
      </c>
      <c r="B6216" s="34">
        <v>268</v>
      </c>
      <c r="C6216" s="34" t="s">
        <v>681</v>
      </c>
      <c r="D6216" s="34">
        <v>22</v>
      </c>
      <c r="E6216" s="179">
        <v>43685</v>
      </c>
      <c r="F6216" s="34">
        <v>5219</v>
      </c>
      <c r="G6216" s="200">
        <v>7827</v>
      </c>
      <c r="H6216" s="34">
        <v>7404</v>
      </c>
      <c r="I6216" s="34">
        <v>11</v>
      </c>
      <c r="J6216" s="59">
        <f t="shared" si="1"/>
        <v>19.359267734553775</v>
      </c>
      <c r="K6216" s="198"/>
      <c r="L6216" s="63">
        <f>AVERAGE(J6216:J6217)</f>
        <v>19.786490501292917</v>
      </c>
      <c r="M6216" s="63">
        <f>_xlfn.STDEV.S(J6216,J6217)</f>
        <v>0.60418423087705175</v>
      </c>
      <c r="N6216" s="182"/>
    </row>
    <row r="6217" spans="1:14" ht="15.75" customHeight="1" x14ac:dyDescent="0.3">
      <c r="A6217" s="34">
        <v>6290</v>
      </c>
      <c r="B6217" s="34">
        <v>268</v>
      </c>
      <c r="C6217" s="34" t="s">
        <v>681</v>
      </c>
      <c r="D6217" s="34">
        <v>22</v>
      </c>
      <c r="E6217" s="179">
        <v>43685</v>
      </c>
      <c r="F6217" s="34">
        <v>5219</v>
      </c>
      <c r="G6217" s="200">
        <v>7919</v>
      </c>
      <c r="H6217" s="34">
        <v>7465</v>
      </c>
      <c r="I6217" s="34"/>
      <c r="J6217" s="59">
        <f t="shared" si="1"/>
        <v>20.213713268032059</v>
      </c>
      <c r="K6217" s="198"/>
      <c r="L6217" s="199"/>
      <c r="M6217" s="62"/>
      <c r="N6217" s="182"/>
    </row>
    <row r="6218" spans="1:14" ht="15.75" customHeight="1" x14ac:dyDescent="0.3">
      <c r="A6218" s="34">
        <v>6291</v>
      </c>
      <c r="B6218" s="34">
        <v>269</v>
      </c>
      <c r="C6218" s="34" t="s">
        <v>682</v>
      </c>
      <c r="D6218" s="34">
        <v>22</v>
      </c>
      <c r="E6218" s="179">
        <v>43685</v>
      </c>
      <c r="F6218" s="34">
        <v>5241</v>
      </c>
      <c r="G6218" s="200">
        <v>7560</v>
      </c>
      <c r="H6218" s="34">
        <v>7176</v>
      </c>
      <c r="I6218" s="34">
        <v>7</v>
      </c>
      <c r="J6218" s="59">
        <f t="shared" si="1"/>
        <v>19.844961240310077</v>
      </c>
      <c r="K6218" s="198"/>
      <c r="L6218" s="63">
        <f>AVERAGE(J6218:J6219)</f>
        <v>19.898557175178961</v>
      </c>
      <c r="M6218" s="63">
        <f>_xlfn.STDEV.S(J6218,J6219)</f>
        <v>7.5796097979641028E-2</v>
      </c>
      <c r="N6218" s="182"/>
    </row>
    <row r="6219" spans="1:14" ht="15.75" customHeight="1" x14ac:dyDescent="0.3">
      <c r="A6219" s="34">
        <v>6292</v>
      </c>
      <c r="B6219" s="34">
        <v>269</v>
      </c>
      <c r="C6219" s="34" t="s">
        <v>682</v>
      </c>
      <c r="D6219" s="34">
        <v>22</v>
      </c>
      <c r="E6219" s="179">
        <v>43685</v>
      </c>
      <c r="F6219" s="34">
        <v>5241</v>
      </c>
      <c r="G6219" s="200">
        <v>7748</v>
      </c>
      <c r="H6219" s="34">
        <v>7331</v>
      </c>
      <c r="I6219" s="34"/>
      <c r="J6219" s="59">
        <f t="shared" si="1"/>
        <v>19.952153110047846</v>
      </c>
      <c r="K6219" s="198"/>
      <c r="L6219" s="199"/>
      <c r="M6219" s="62"/>
      <c r="N6219" s="182"/>
    </row>
    <row r="6220" spans="1:14" ht="15.75" customHeight="1" x14ac:dyDescent="0.3">
      <c r="A6220" s="34">
        <v>6293</v>
      </c>
      <c r="B6220" s="34">
        <v>270</v>
      </c>
      <c r="C6220" s="34" t="s">
        <v>683</v>
      </c>
      <c r="D6220" s="34">
        <v>22</v>
      </c>
      <c r="E6220" s="179">
        <v>43685</v>
      </c>
      <c r="F6220" s="34">
        <v>5254</v>
      </c>
      <c r="G6220" s="200">
        <v>6857</v>
      </c>
      <c r="H6220" s="34">
        <v>6611</v>
      </c>
      <c r="I6220" s="34">
        <v>9</v>
      </c>
      <c r="J6220" s="59">
        <f t="shared" si="1"/>
        <v>18.128224023581431</v>
      </c>
      <c r="K6220" s="198"/>
      <c r="L6220" s="63">
        <f>AVERAGE(J6220:J6221)</f>
        <v>17.890276886342686</v>
      </c>
      <c r="M6220" s="63">
        <f>_xlfn.STDEV.S(J6220,J6221)</f>
        <v>0.33650806861088522</v>
      </c>
      <c r="N6220" s="182"/>
    </row>
    <row r="6221" spans="1:14" ht="15.75" customHeight="1" x14ac:dyDescent="0.3">
      <c r="A6221" s="34">
        <v>6294</v>
      </c>
      <c r="B6221" s="34">
        <v>270</v>
      </c>
      <c r="C6221" s="34" t="s">
        <v>683</v>
      </c>
      <c r="D6221" s="34">
        <v>22</v>
      </c>
      <c r="E6221" s="179">
        <v>43685</v>
      </c>
      <c r="F6221" s="34">
        <v>5254</v>
      </c>
      <c r="G6221" s="200">
        <v>6567</v>
      </c>
      <c r="H6221" s="34">
        <v>6370</v>
      </c>
      <c r="I6221" s="34"/>
      <c r="J6221" s="59">
        <f t="shared" si="1"/>
        <v>17.652329749103941</v>
      </c>
      <c r="K6221" s="198"/>
      <c r="L6221" s="199"/>
      <c r="M6221" s="62"/>
      <c r="N6221" s="182"/>
    </row>
    <row r="6222" spans="1:14" ht="15.75" customHeight="1" x14ac:dyDescent="0.3">
      <c r="A6222" s="34">
        <v>6295</v>
      </c>
      <c r="B6222" s="34">
        <v>271</v>
      </c>
      <c r="C6222" s="34" t="s">
        <v>684</v>
      </c>
      <c r="D6222" s="34">
        <v>22</v>
      </c>
      <c r="E6222" s="179">
        <v>43685</v>
      </c>
      <c r="F6222" s="34">
        <v>5224</v>
      </c>
      <c r="G6222" s="200">
        <v>8099</v>
      </c>
      <c r="H6222" s="34">
        <v>6683</v>
      </c>
      <c r="I6222" s="34">
        <v>6</v>
      </c>
      <c r="J6222" s="59"/>
      <c r="K6222" s="198"/>
      <c r="L6222" s="63">
        <f>AVERAGE(J6222:J6223)</f>
        <v>16.639276910435498</v>
      </c>
      <c r="M6222" s="63" t="e">
        <f>_xlfn.STDEV.S(J6222,J6223)</f>
        <v>#DIV/0!</v>
      </c>
      <c r="N6222" s="182"/>
    </row>
    <row r="6223" spans="1:14" ht="15.75" customHeight="1" x14ac:dyDescent="0.3">
      <c r="A6223" s="34">
        <v>6296</v>
      </c>
      <c r="B6223" s="34">
        <v>271</v>
      </c>
      <c r="C6223" s="34" t="s">
        <v>684</v>
      </c>
      <c r="D6223" s="34">
        <v>22</v>
      </c>
      <c r="E6223" s="179">
        <v>43685</v>
      </c>
      <c r="F6223" s="34">
        <v>5224</v>
      </c>
      <c r="G6223" s="200">
        <v>8063</v>
      </c>
      <c r="H6223" s="201">
        <v>7658</v>
      </c>
      <c r="I6223" s="34"/>
      <c r="J6223" s="59">
        <f t="shared" ref="J6223:J6260" si="2">+(((G6223-F6223)-(H6223-F6223))/(H6223-F6223))*100</f>
        <v>16.639276910435498</v>
      </c>
      <c r="K6223" s="198"/>
      <c r="L6223" s="199"/>
      <c r="M6223" s="62"/>
      <c r="N6223" s="182"/>
    </row>
    <row r="6224" spans="1:14" ht="15.75" customHeight="1" x14ac:dyDescent="0.3">
      <c r="A6224" s="34">
        <v>6297</v>
      </c>
      <c r="B6224" s="34">
        <v>272</v>
      </c>
      <c r="C6224" s="34" t="s">
        <v>685</v>
      </c>
      <c r="D6224" s="34">
        <v>22</v>
      </c>
      <c r="E6224" s="179">
        <v>43685</v>
      </c>
      <c r="F6224" s="34">
        <v>5257</v>
      </c>
      <c r="G6224" s="200">
        <v>7894</v>
      </c>
      <c r="H6224" s="34">
        <v>7508</v>
      </c>
      <c r="I6224" s="34">
        <v>6</v>
      </c>
      <c r="J6224" s="59">
        <f t="shared" si="2"/>
        <v>17.147934251443804</v>
      </c>
      <c r="K6224" s="198"/>
      <c r="L6224" s="63">
        <f>AVERAGE(J6224:J6225)</f>
        <v>17.569354106757267</v>
      </c>
      <c r="M6224" s="63">
        <f>_xlfn.STDEV.S(J6224,J6225)</f>
        <v>0.59597767483760922</v>
      </c>
      <c r="N6224" s="182"/>
    </row>
    <row r="6225" spans="1:14" ht="15.75" customHeight="1" x14ac:dyDescent="0.3">
      <c r="A6225" s="34">
        <v>6298</v>
      </c>
      <c r="B6225" s="34">
        <v>272</v>
      </c>
      <c r="C6225" s="34" t="s">
        <v>685</v>
      </c>
      <c r="D6225" s="34">
        <v>22</v>
      </c>
      <c r="E6225" s="179">
        <v>43685</v>
      </c>
      <c r="F6225" s="34">
        <v>5257</v>
      </c>
      <c r="G6225" s="200">
        <v>7559</v>
      </c>
      <c r="H6225" s="34">
        <v>7208</v>
      </c>
      <c r="I6225" s="34"/>
      <c r="J6225" s="59">
        <f t="shared" si="2"/>
        <v>17.990773962070733</v>
      </c>
      <c r="K6225" s="198"/>
      <c r="L6225" s="199"/>
      <c r="M6225" s="62"/>
      <c r="N6225" s="182"/>
    </row>
    <row r="6226" spans="1:14" ht="15.75" customHeight="1" x14ac:dyDescent="0.3">
      <c r="A6226" s="34">
        <v>6299</v>
      </c>
      <c r="B6226" s="34">
        <v>273</v>
      </c>
      <c r="C6226" s="34" t="s">
        <v>686</v>
      </c>
      <c r="D6226" s="34">
        <v>22</v>
      </c>
      <c r="E6226" s="179">
        <v>43685</v>
      </c>
      <c r="F6226" s="34">
        <v>5242</v>
      </c>
      <c r="G6226" s="200">
        <v>7185</v>
      </c>
      <c r="H6226" s="34">
        <v>6885</v>
      </c>
      <c r="I6226" s="34">
        <v>6</v>
      </c>
      <c r="J6226" s="59">
        <f t="shared" si="2"/>
        <v>18.259281801582471</v>
      </c>
      <c r="K6226" s="198"/>
      <c r="L6226" s="63">
        <f>AVERAGE(J6226:J6227)</f>
        <v>18.809087789540449</v>
      </c>
      <c r="M6226" s="63">
        <f>_xlfn.STDEV.S(J6226,J6227)</f>
        <v>0.77754308484411316</v>
      </c>
      <c r="N6226" s="182"/>
    </row>
    <row r="6227" spans="1:14" ht="15.75" customHeight="1" x14ac:dyDescent="0.3">
      <c r="A6227" s="34">
        <v>6300</v>
      </c>
      <c r="B6227" s="34">
        <v>273</v>
      </c>
      <c r="C6227" s="34" t="s">
        <v>686</v>
      </c>
      <c r="D6227" s="34">
        <v>22</v>
      </c>
      <c r="E6227" s="179">
        <v>43685</v>
      </c>
      <c r="F6227" s="34">
        <v>5242</v>
      </c>
      <c r="G6227" s="200">
        <v>7141</v>
      </c>
      <c r="H6227" s="34">
        <v>6833</v>
      </c>
      <c r="I6227" s="34"/>
      <c r="J6227" s="59">
        <f t="shared" si="2"/>
        <v>19.35889377749843</v>
      </c>
      <c r="K6227" s="198"/>
      <c r="L6227" s="199"/>
      <c r="M6227" s="62"/>
      <c r="N6227" s="182"/>
    </row>
    <row r="6228" spans="1:14" ht="15.75" customHeight="1" x14ac:dyDescent="0.3">
      <c r="A6228" s="34">
        <v>6301</v>
      </c>
      <c r="B6228" s="34">
        <v>274</v>
      </c>
      <c r="C6228" s="34" t="s">
        <v>687</v>
      </c>
      <c r="D6228" s="34">
        <v>22</v>
      </c>
      <c r="E6228" s="179">
        <v>43685</v>
      </c>
      <c r="F6228" s="34">
        <v>5233</v>
      </c>
      <c r="G6228" s="200">
        <v>7711</v>
      </c>
      <c r="H6228" s="34">
        <v>7322</v>
      </c>
      <c r="I6228" s="34">
        <v>10</v>
      </c>
      <c r="J6228" s="59">
        <f t="shared" si="2"/>
        <v>18.621349928195308</v>
      </c>
      <c r="K6228" s="198"/>
      <c r="L6228" s="63">
        <f>AVERAGE(J6228:J6229)</f>
        <v>19.063986978716201</v>
      </c>
      <c r="M6228" s="63">
        <f>_xlfn.STDEV.S(J6228,J6229)</f>
        <v>0.62598332005547264</v>
      </c>
      <c r="N6228" s="182"/>
    </row>
    <row r="6229" spans="1:14" ht="15.75" customHeight="1" x14ac:dyDescent="0.3">
      <c r="A6229" s="34">
        <v>6302</v>
      </c>
      <c r="B6229" s="34">
        <v>274</v>
      </c>
      <c r="C6229" s="34" t="s">
        <v>687</v>
      </c>
      <c r="D6229" s="34">
        <v>22</v>
      </c>
      <c r="E6229" s="179">
        <v>43685</v>
      </c>
      <c r="F6229" s="34">
        <v>5233</v>
      </c>
      <c r="G6229" s="200">
        <v>7849</v>
      </c>
      <c r="H6229" s="34">
        <v>7422</v>
      </c>
      <c r="I6229" s="34"/>
      <c r="J6229" s="59">
        <f t="shared" si="2"/>
        <v>19.506624029237095</v>
      </c>
      <c r="K6229" s="198"/>
      <c r="L6229" s="199"/>
      <c r="M6229" s="62"/>
      <c r="N6229" s="182"/>
    </row>
    <row r="6230" spans="1:14" ht="15.75" customHeight="1" x14ac:dyDescent="0.3">
      <c r="A6230" s="34">
        <v>6303</v>
      </c>
      <c r="B6230" s="34">
        <v>275</v>
      </c>
      <c r="C6230" s="34" t="s">
        <v>689</v>
      </c>
      <c r="D6230" s="34">
        <v>22</v>
      </c>
      <c r="E6230" s="179">
        <v>43685</v>
      </c>
      <c r="F6230" s="34">
        <v>5274</v>
      </c>
      <c r="G6230" s="200">
        <v>7454</v>
      </c>
      <c r="H6230" s="34">
        <v>7125</v>
      </c>
      <c r="I6230" s="34">
        <v>6</v>
      </c>
      <c r="J6230" s="59">
        <f t="shared" si="2"/>
        <v>17.774176121015667</v>
      </c>
      <c r="K6230" s="198"/>
      <c r="L6230" s="63">
        <f>AVERAGE(J6230:J6231)</f>
        <v>18.117017061053986</v>
      </c>
      <c r="M6230" s="63">
        <f>_xlfn.STDEV.S(J6230,J6231)</f>
        <v>0.48485030713892802</v>
      </c>
      <c r="N6230" s="182"/>
    </row>
    <row r="6231" spans="1:14" ht="15.75" customHeight="1" x14ac:dyDescent="0.3">
      <c r="A6231" s="34">
        <v>6304</v>
      </c>
      <c r="B6231" s="34">
        <v>275</v>
      </c>
      <c r="C6231" s="34" t="s">
        <v>689</v>
      </c>
      <c r="D6231" s="34">
        <v>22</v>
      </c>
      <c r="E6231" s="179">
        <v>43685</v>
      </c>
      <c r="F6231" s="34">
        <v>5274</v>
      </c>
      <c r="G6231" s="200">
        <v>7443</v>
      </c>
      <c r="H6231" s="34">
        <v>7105</v>
      </c>
      <c r="I6231" s="34"/>
      <c r="J6231" s="59">
        <f t="shared" si="2"/>
        <v>18.4598580010923</v>
      </c>
      <c r="K6231" s="198"/>
      <c r="L6231" s="199"/>
      <c r="M6231" s="62"/>
      <c r="N6231" s="182"/>
    </row>
    <row r="6232" spans="1:14" ht="15.75" customHeight="1" x14ac:dyDescent="0.3">
      <c r="A6232" s="34">
        <v>6305</v>
      </c>
      <c r="B6232" s="34">
        <v>276</v>
      </c>
      <c r="C6232" s="34" t="s">
        <v>690</v>
      </c>
      <c r="D6232" s="34">
        <v>22</v>
      </c>
      <c r="E6232" s="179">
        <v>43685</v>
      </c>
      <c r="F6232" s="34">
        <v>5217</v>
      </c>
      <c r="G6232" s="200">
        <v>7617</v>
      </c>
      <c r="H6232" s="34">
        <v>7257</v>
      </c>
      <c r="I6232" s="34">
        <v>6</v>
      </c>
      <c r="J6232" s="59">
        <f t="shared" si="2"/>
        <v>17.647058823529413</v>
      </c>
      <c r="K6232" s="198"/>
      <c r="L6232" s="63">
        <f>AVERAGE(J6232:J6233)</f>
        <v>17.811132717549832</v>
      </c>
      <c r="M6232" s="63">
        <f>_xlfn.STDEV.S(J6232,J6233)</f>
        <v>0.232035526155042</v>
      </c>
      <c r="N6232" s="182"/>
    </row>
    <row r="6233" spans="1:14" ht="15.75" customHeight="1" x14ac:dyDescent="0.3">
      <c r="A6233" s="34">
        <v>6306</v>
      </c>
      <c r="B6233" s="34">
        <v>276</v>
      </c>
      <c r="C6233" s="34" t="s">
        <v>690</v>
      </c>
      <c r="D6233" s="34">
        <v>22</v>
      </c>
      <c r="E6233" s="179">
        <v>43685</v>
      </c>
      <c r="F6233" s="34">
        <v>5217</v>
      </c>
      <c r="G6233" s="200">
        <v>7501</v>
      </c>
      <c r="H6233" s="34">
        <v>7153</v>
      </c>
      <c r="I6233" s="34"/>
      <c r="J6233" s="59">
        <f t="shared" si="2"/>
        <v>17.97520661157025</v>
      </c>
      <c r="K6233" s="198"/>
      <c r="L6233" s="199"/>
      <c r="M6233" s="62"/>
      <c r="N6233" s="182"/>
    </row>
    <row r="6234" spans="1:14" ht="15.75" customHeight="1" x14ac:dyDescent="0.3">
      <c r="A6234" s="34">
        <v>6307</v>
      </c>
      <c r="B6234" s="34">
        <v>277</v>
      </c>
      <c r="C6234" s="34" t="s">
        <v>691</v>
      </c>
      <c r="D6234" s="34">
        <v>22</v>
      </c>
      <c r="E6234" s="179">
        <v>43685</v>
      </c>
      <c r="F6234" s="34">
        <v>5252</v>
      </c>
      <c r="G6234" s="200">
        <v>8530</v>
      </c>
      <c r="H6234" s="34">
        <v>8050</v>
      </c>
      <c r="I6234" s="34">
        <v>6</v>
      </c>
      <c r="J6234" s="59">
        <f t="shared" si="2"/>
        <v>17.155110793423876</v>
      </c>
      <c r="K6234" s="198"/>
      <c r="L6234" s="63">
        <f>AVERAGE(J6234:J6235)</f>
        <v>17.044823134853843</v>
      </c>
      <c r="M6234" s="63">
        <f>_xlfn.STDEV.S(J6234,J6235)</f>
        <v>0.15597030251211488</v>
      </c>
      <c r="N6234" s="182"/>
    </row>
    <row r="6235" spans="1:14" ht="15.75" customHeight="1" x14ac:dyDescent="0.3">
      <c r="A6235" s="34">
        <v>6308</v>
      </c>
      <c r="B6235" s="34">
        <v>277</v>
      </c>
      <c r="C6235" s="34" t="s">
        <v>691</v>
      </c>
      <c r="D6235" s="34">
        <v>22</v>
      </c>
      <c r="E6235" s="179">
        <v>43685</v>
      </c>
      <c r="F6235" s="34">
        <v>5252</v>
      </c>
      <c r="G6235" s="200">
        <v>8235</v>
      </c>
      <c r="H6235" s="34">
        <v>7803</v>
      </c>
      <c r="I6235" s="34"/>
      <c r="J6235" s="59">
        <f t="shared" si="2"/>
        <v>16.934535476283809</v>
      </c>
      <c r="K6235" s="198"/>
      <c r="L6235" s="199"/>
      <c r="M6235" s="62"/>
      <c r="N6235" s="182"/>
    </row>
    <row r="6236" spans="1:14" ht="15.75" customHeight="1" x14ac:dyDescent="0.3">
      <c r="A6236" s="34">
        <v>6309</v>
      </c>
      <c r="B6236" s="34">
        <v>278</v>
      </c>
      <c r="C6236" s="34" t="s">
        <v>692</v>
      </c>
      <c r="D6236" s="34">
        <v>22</v>
      </c>
      <c r="E6236" s="179">
        <v>43685</v>
      </c>
      <c r="F6236" s="34">
        <v>5256</v>
      </c>
      <c r="G6236" s="200">
        <v>7475</v>
      </c>
      <c r="H6236" s="34">
        <v>7163</v>
      </c>
      <c r="I6236" s="34">
        <v>7</v>
      </c>
      <c r="J6236" s="59">
        <f t="shared" si="2"/>
        <v>16.360776088096486</v>
      </c>
      <c r="K6236" s="198"/>
      <c r="L6236" s="63">
        <f>AVERAGE(J6236:J6237)</f>
        <v>19.76093515651025</v>
      </c>
      <c r="M6236" s="63">
        <f>_xlfn.STDEV.S(J6236,J6237)</f>
        <v>4.8085510687766</v>
      </c>
      <c r="N6236" s="182"/>
    </row>
    <row r="6237" spans="1:14" ht="15.75" customHeight="1" x14ac:dyDescent="0.3">
      <c r="A6237" s="34">
        <v>6310</v>
      </c>
      <c r="B6237" s="34">
        <v>278</v>
      </c>
      <c r="C6237" s="34" t="s">
        <v>692</v>
      </c>
      <c r="D6237" s="34">
        <v>22</v>
      </c>
      <c r="E6237" s="179">
        <v>43685</v>
      </c>
      <c r="F6237" s="34">
        <v>5256</v>
      </c>
      <c r="G6237" s="200">
        <v>7282</v>
      </c>
      <c r="H6237" s="34">
        <v>6901</v>
      </c>
      <c r="I6237" s="34"/>
      <c r="J6237" s="59">
        <f t="shared" si="2"/>
        <v>23.16109422492401</v>
      </c>
      <c r="K6237" s="198"/>
      <c r="L6237" s="199"/>
      <c r="M6237" s="62"/>
      <c r="N6237" s="182"/>
    </row>
    <row r="6238" spans="1:14" ht="15.75" customHeight="1" x14ac:dyDescent="0.3">
      <c r="A6238" s="34">
        <v>6311</v>
      </c>
      <c r="B6238" s="34">
        <v>279</v>
      </c>
      <c r="C6238" s="34" t="s">
        <v>693</v>
      </c>
      <c r="D6238" s="34">
        <v>22</v>
      </c>
      <c r="E6238" s="179">
        <v>43685</v>
      </c>
      <c r="F6238" s="34">
        <v>5269</v>
      </c>
      <c r="G6238" s="200">
        <v>9059</v>
      </c>
      <c r="H6238" s="34">
        <v>8526</v>
      </c>
      <c r="I6238" s="34">
        <v>7</v>
      </c>
      <c r="J6238" s="59">
        <f t="shared" si="2"/>
        <v>16.364752840036843</v>
      </c>
      <c r="K6238" s="198"/>
      <c r="L6238" s="63">
        <f>AVERAGE(J6238:J6239)</f>
        <v>17.006832770475405</v>
      </c>
      <c r="M6238" s="63">
        <f>_xlfn.STDEV.S(J6238,J6239)</f>
        <v>0.90803814575378605</v>
      </c>
      <c r="N6238" s="182"/>
    </row>
    <row r="6239" spans="1:14" ht="15.75" customHeight="1" x14ac:dyDescent="0.3">
      <c r="A6239" s="34">
        <v>6312</v>
      </c>
      <c r="B6239" s="34">
        <v>279</v>
      </c>
      <c r="C6239" s="34" t="s">
        <v>693</v>
      </c>
      <c r="D6239" s="34">
        <v>22</v>
      </c>
      <c r="E6239" s="179">
        <v>43685</v>
      </c>
      <c r="F6239" s="34">
        <v>5269</v>
      </c>
      <c r="G6239" s="200">
        <v>9002</v>
      </c>
      <c r="H6239" s="34">
        <v>8442</v>
      </c>
      <c r="I6239" s="34"/>
      <c r="J6239" s="59">
        <f t="shared" si="2"/>
        <v>17.648912700913964</v>
      </c>
      <c r="K6239" s="198"/>
      <c r="L6239" s="199"/>
      <c r="M6239" s="62"/>
      <c r="N6239" s="182"/>
    </row>
    <row r="6240" spans="1:14" ht="15.75" customHeight="1" x14ac:dyDescent="0.3">
      <c r="A6240" s="34">
        <v>6313</v>
      </c>
      <c r="B6240" s="34">
        <v>280</v>
      </c>
      <c r="C6240" s="34" t="s">
        <v>694</v>
      </c>
      <c r="D6240" s="34">
        <v>22</v>
      </c>
      <c r="E6240" s="179">
        <v>43685</v>
      </c>
      <c r="F6240" s="34">
        <v>5260</v>
      </c>
      <c r="G6240" s="200">
        <v>7930</v>
      </c>
      <c r="H6240" s="34">
        <v>7526</v>
      </c>
      <c r="I6240" s="34">
        <v>8</v>
      </c>
      <c r="J6240" s="59">
        <f t="shared" si="2"/>
        <v>17.828773168578994</v>
      </c>
      <c r="K6240" s="198"/>
      <c r="L6240" s="63">
        <f>AVERAGE(J6240:J6241)</f>
        <v>18.273654318843274</v>
      </c>
      <c r="M6240" s="63">
        <f>_xlfn.STDEV.S(J6240,J6241)</f>
        <v>0.62915695634788726</v>
      </c>
      <c r="N6240" s="182"/>
    </row>
    <row r="6241" spans="1:14" ht="15.75" customHeight="1" x14ac:dyDescent="0.3">
      <c r="A6241" s="34">
        <v>6314</v>
      </c>
      <c r="B6241" s="34">
        <v>280</v>
      </c>
      <c r="C6241" s="34" t="s">
        <v>694</v>
      </c>
      <c r="D6241" s="34">
        <v>22</v>
      </c>
      <c r="E6241" s="179">
        <v>43685</v>
      </c>
      <c r="F6241" s="34">
        <v>5260</v>
      </c>
      <c r="G6241" s="200">
        <v>7854</v>
      </c>
      <c r="H6241" s="34">
        <v>7445</v>
      </c>
      <c r="I6241" s="34"/>
      <c r="J6241" s="59">
        <f t="shared" si="2"/>
        <v>18.718535469107554</v>
      </c>
      <c r="K6241" s="198"/>
      <c r="L6241" s="199"/>
      <c r="M6241" s="62"/>
      <c r="N6241" s="182"/>
    </row>
    <row r="6242" spans="1:14" ht="15.75" customHeight="1" x14ac:dyDescent="0.3">
      <c r="A6242" s="34">
        <v>6315</v>
      </c>
      <c r="B6242" s="34">
        <v>281</v>
      </c>
      <c r="C6242" s="34" t="s">
        <v>696</v>
      </c>
      <c r="D6242" s="34">
        <v>22</v>
      </c>
      <c r="E6242" s="179">
        <v>43685</v>
      </c>
      <c r="F6242" s="34">
        <v>5275</v>
      </c>
      <c r="G6242" s="200">
        <v>7882</v>
      </c>
      <c r="H6242" s="34">
        <v>7478</v>
      </c>
      <c r="I6242" s="34">
        <v>9</v>
      </c>
      <c r="J6242" s="59">
        <f t="shared" si="2"/>
        <v>18.338629142078982</v>
      </c>
      <c r="K6242" s="198"/>
      <c r="L6242" s="63">
        <f>AVERAGE(J6242:J6243)</f>
        <v>18.666032295328332</v>
      </c>
      <c r="M6242" s="63">
        <f>_xlfn.STDEV.S(J6242,J6243)</f>
        <v>0.46301797968894698</v>
      </c>
      <c r="N6242" s="182"/>
    </row>
    <row r="6243" spans="1:14" ht="15.75" customHeight="1" x14ac:dyDescent="0.3">
      <c r="A6243" s="34">
        <v>6316</v>
      </c>
      <c r="B6243" s="34">
        <v>281</v>
      </c>
      <c r="C6243" s="34" t="s">
        <v>696</v>
      </c>
      <c r="D6243" s="34">
        <v>22</v>
      </c>
      <c r="E6243" s="179">
        <v>43685</v>
      </c>
      <c r="F6243" s="34">
        <v>5275</v>
      </c>
      <c r="G6243" s="200">
        <v>7994</v>
      </c>
      <c r="H6243" s="34">
        <v>7560</v>
      </c>
      <c r="I6243" s="34"/>
      <c r="J6243" s="59">
        <f t="shared" si="2"/>
        <v>18.993435448577682</v>
      </c>
      <c r="K6243" s="198"/>
      <c r="L6243" s="199"/>
      <c r="M6243" s="62"/>
      <c r="N6243" s="182"/>
    </row>
    <row r="6244" spans="1:14" ht="15.75" customHeight="1" x14ac:dyDescent="0.3">
      <c r="A6244" s="34">
        <v>6317</v>
      </c>
      <c r="B6244" s="34">
        <v>282</v>
      </c>
      <c r="C6244" s="34" t="s">
        <v>697</v>
      </c>
      <c r="D6244" s="34">
        <v>22</v>
      </c>
      <c r="E6244" s="179">
        <v>43685</v>
      </c>
      <c r="F6244" s="34">
        <v>5225</v>
      </c>
      <c r="G6244" s="200">
        <v>7449</v>
      </c>
      <c r="H6244" s="34">
        <v>7110</v>
      </c>
      <c r="I6244" s="34">
        <v>7</v>
      </c>
      <c r="J6244" s="59">
        <f t="shared" si="2"/>
        <v>17.984084880636605</v>
      </c>
      <c r="K6244" s="198"/>
      <c r="L6244" s="63">
        <f>AVERAGE(J6244:J6245)</f>
        <v>18.135055540754983</v>
      </c>
      <c r="M6244" s="63">
        <f>_xlfn.STDEV.S(J6244,J6245)</f>
        <v>0.21350475505983005</v>
      </c>
      <c r="N6244" s="182"/>
    </row>
    <row r="6245" spans="1:14" ht="15.75" customHeight="1" x14ac:dyDescent="0.3">
      <c r="A6245" s="34">
        <v>6318</v>
      </c>
      <c r="B6245" s="34">
        <v>282</v>
      </c>
      <c r="C6245" s="34" t="s">
        <v>697</v>
      </c>
      <c r="D6245" s="34">
        <v>22</v>
      </c>
      <c r="E6245" s="179">
        <v>43685</v>
      </c>
      <c r="F6245" s="34">
        <v>5225</v>
      </c>
      <c r="G6245" s="200">
        <v>7392</v>
      </c>
      <c r="H6245" s="34">
        <v>7057</v>
      </c>
      <c r="I6245" s="34"/>
      <c r="J6245" s="59">
        <f t="shared" si="2"/>
        <v>18.286026200873362</v>
      </c>
      <c r="K6245" s="198"/>
      <c r="L6245" s="199"/>
      <c r="M6245" s="62"/>
      <c r="N6245" s="182"/>
    </row>
    <row r="6246" spans="1:14" ht="15.75" customHeight="1" x14ac:dyDescent="0.3">
      <c r="A6246" s="34">
        <v>6319</v>
      </c>
      <c r="B6246" s="34">
        <v>283</v>
      </c>
      <c r="C6246" s="34" t="s">
        <v>698</v>
      </c>
      <c r="D6246" s="34">
        <v>22</v>
      </c>
      <c r="E6246" s="179">
        <v>43685</v>
      </c>
      <c r="F6246" s="34">
        <v>5211</v>
      </c>
      <c r="G6246" s="200">
        <v>7351</v>
      </c>
      <c r="H6246" s="34">
        <v>7040</v>
      </c>
      <c r="I6246" s="34">
        <v>6</v>
      </c>
      <c r="J6246" s="59">
        <f t="shared" si="2"/>
        <v>17.00382722799344</v>
      </c>
      <c r="K6246" s="198"/>
      <c r="L6246" s="63">
        <f>AVERAGE(J6246:J6247)</f>
        <v>17.071096003933825</v>
      </c>
      <c r="M6246" s="63">
        <f>_xlfn.STDEV.S(J6246,J6247)</f>
        <v>9.5132415259130895E-2</v>
      </c>
      <c r="N6246" s="182"/>
    </row>
    <row r="6247" spans="1:14" ht="15.75" customHeight="1" x14ac:dyDescent="0.3">
      <c r="A6247" s="34">
        <v>6320</v>
      </c>
      <c r="B6247" s="34">
        <v>283</v>
      </c>
      <c r="C6247" s="34" t="s">
        <v>698</v>
      </c>
      <c r="D6247" s="34">
        <v>22</v>
      </c>
      <c r="E6247" s="179">
        <v>43685</v>
      </c>
      <c r="F6247" s="34">
        <v>5211</v>
      </c>
      <c r="G6247" s="200">
        <v>7446</v>
      </c>
      <c r="H6247" s="34">
        <v>7119</v>
      </c>
      <c r="I6247" s="34"/>
      <c r="J6247" s="59">
        <f t="shared" si="2"/>
        <v>17.138364779874212</v>
      </c>
      <c r="K6247" s="198"/>
      <c r="L6247" s="199"/>
      <c r="M6247" s="62"/>
      <c r="N6247" s="182"/>
    </row>
    <row r="6248" spans="1:14" ht="15.75" customHeight="1" x14ac:dyDescent="0.3">
      <c r="A6248" s="34">
        <v>6321</v>
      </c>
      <c r="B6248" s="34">
        <v>284</v>
      </c>
      <c r="C6248" s="34" t="s">
        <v>699</v>
      </c>
      <c r="D6248" s="34">
        <v>22</v>
      </c>
      <c r="E6248" s="179">
        <v>43685</v>
      </c>
      <c r="F6248" s="34">
        <v>5269</v>
      </c>
      <c r="G6248" s="200">
        <v>8134</v>
      </c>
      <c r="H6248" s="34">
        <v>7697</v>
      </c>
      <c r="I6248" s="34">
        <v>8</v>
      </c>
      <c r="J6248" s="59">
        <f t="shared" si="2"/>
        <v>17.998352553542009</v>
      </c>
      <c r="K6248" s="198"/>
      <c r="L6248" s="63">
        <f>AVERAGE(J6248:J6249)</f>
        <v>18.5931933707881</v>
      </c>
      <c r="M6248" s="63">
        <f>_xlfn.STDEV.S(J6248,J6249)</f>
        <v>0.84123195120251737</v>
      </c>
      <c r="N6248" s="182"/>
    </row>
    <row r="6249" spans="1:14" ht="15.75" customHeight="1" x14ac:dyDescent="0.3">
      <c r="A6249" s="34">
        <v>6322</v>
      </c>
      <c r="B6249" s="34">
        <v>284</v>
      </c>
      <c r="C6249" s="34" t="s">
        <v>699</v>
      </c>
      <c r="D6249" s="34">
        <v>22</v>
      </c>
      <c r="E6249" s="179">
        <v>43685</v>
      </c>
      <c r="F6249" s="34">
        <v>5269</v>
      </c>
      <c r="G6249" s="200">
        <v>8058</v>
      </c>
      <c r="H6249" s="34">
        <v>7609</v>
      </c>
      <c r="I6249" s="34"/>
      <c r="J6249" s="59">
        <f t="shared" si="2"/>
        <v>19.188034188034191</v>
      </c>
      <c r="K6249" s="198"/>
      <c r="L6249" s="199"/>
      <c r="M6249" s="62"/>
      <c r="N6249" s="182"/>
    </row>
    <row r="6250" spans="1:14" ht="15.75" customHeight="1" x14ac:dyDescent="0.3">
      <c r="A6250" s="34">
        <v>6323</v>
      </c>
      <c r="B6250" s="34">
        <v>285</v>
      </c>
      <c r="C6250" s="34" t="s">
        <v>700</v>
      </c>
      <c r="D6250" s="34">
        <v>22</v>
      </c>
      <c r="E6250" s="179">
        <v>43685</v>
      </c>
      <c r="F6250" s="34">
        <v>5249</v>
      </c>
      <c r="G6250" s="200">
        <v>6925</v>
      </c>
      <c r="H6250" s="34">
        <v>6685</v>
      </c>
      <c r="I6250" s="34">
        <v>6</v>
      </c>
      <c r="J6250" s="59">
        <f t="shared" si="2"/>
        <v>16.713091922005571</v>
      </c>
      <c r="K6250" s="198"/>
      <c r="L6250" s="63">
        <f>AVERAGE(J6250:J6251)</f>
        <v>17.391028719623474</v>
      </c>
      <c r="M6250" s="63">
        <f>_xlfn.STDEV.S(J6250,J6251)</f>
        <v>0.95874741362302285</v>
      </c>
      <c r="N6250" s="182"/>
    </row>
    <row r="6251" spans="1:14" ht="15.75" customHeight="1" x14ac:dyDescent="0.3">
      <c r="A6251" s="34">
        <v>6324</v>
      </c>
      <c r="B6251" s="34">
        <v>285</v>
      </c>
      <c r="C6251" s="34" t="s">
        <v>700</v>
      </c>
      <c r="D6251" s="34">
        <v>22</v>
      </c>
      <c r="E6251" s="179">
        <v>43685</v>
      </c>
      <c r="F6251" s="34">
        <v>5249</v>
      </c>
      <c r="G6251" s="200">
        <v>6961</v>
      </c>
      <c r="H6251" s="34">
        <v>6699</v>
      </c>
      <c r="I6251" s="34"/>
      <c r="J6251" s="59">
        <f t="shared" si="2"/>
        <v>18.068965517241377</v>
      </c>
      <c r="K6251" s="198"/>
      <c r="L6251" s="199"/>
      <c r="M6251" s="62"/>
      <c r="N6251" s="182"/>
    </row>
    <row r="6252" spans="1:14" ht="15.75" customHeight="1" x14ac:dyDescent="0.3">
      <c r="A6252" s="34">
        <v>6325</v>
      </c>
      <c r="B6252" s="34">
        <v>286</v>
      </c>
      <c r="C6252" s="34" t="s">
        <v>701</v>
      </c>
      <c r="D6252" s="34">
        <v>22</v>
      </c>
      <c r="E6252" s="179">
        <v>43685</v>
      </c>
      <c r="F6252" s="34">
        <v>5236</v>
      </c>
      <c r="G6252" s="200">
        <v>7671</v>
      </c>
      <c r="H6252" s="34">
        <v>7317</v>
      </c>
      <c r="I6252" s="34">
        <v>6</v>
      </c>
      <c r="J6252" s="59">
        <f t="shared" si="2"/>
        <v>17.011052378664104</v>
      </c>
      <c r="K6252" s="198"/>
      <c r="L6252" s="63">
        <f>AVERAGE(J6252:J6253)</f>
        <v>17.485309922289268</v>
      </c>
      <c r="M6252" s="63">
        <f>_xlfn.STDEV.S(J6252,J6253)</f>
        <v>0.67070145025245698</v>
      </c>
      <c r="N6252" s="182"/>
    </row>
    <row r="6253" spans="1:14" ht="15.75" customHeight="1" x14ac:dyDescent="0.3">
      <c r="A6253" s="34">
        <v>6326</v>
      </c>
      <c r="B6253" s="34">
        <v>286</v>
      </c>
      <c r="C6253" s="34" t="s">
        <v>701</v>
      </c>
      <c r="D6253" s="34">
        <v>22</v>
      </c>
      <c r="E6253" s="179">
        <v>43685</v>
      </c>
      <c r="F6253" s="34">
        <v>5236</v>
      </c>
      <c r="G6253" s="200">
        <v>7745</v>
      </c>
      <c r="H6253" s="34">
        <v>7363</v>
      </c>
      <c r="I6253" s="34"/>
      <c r="J6253" s="59">
        <f t="shared" si="2"/>
        <v>17.959567465914432</v>
      </c>
      <c r="K6253" s="198"/>
      <c r="L6253" s="199"/>
      <c r="M6253" s="62"/>
      <c r="N6253" s="182"/>
    </row>
    <row r="6254" spans="1:14" ht="15.75" customHeight="1" x14ac:dyDescent="0.3">
      <c r="A6254" s="34">
        <v>6327</v>
      </c>
      <c r="B6254" s="34">
        <v>287</v>
      </c>
      <c r="C6254" s="34" t="s">
        <v>702</v>
      </c>
      <c r="D6254" s="34">
        <v>22</v>
      </c>
      <c r="E6254" s="179">
        <v>43685</v>
      </c>
      <c r="F6254" s="34">
        <v>5246</v>
      </c>
      <c r="G6254" s="200">
        <v>8261</v>
      </c>
      <c r="H6254" s="34">
        <v>7806</v>
      </c>
      <c r="I6254" s="34">
        <v>7</v>
      </c>
      <c r="J6254" s="59">
        <f t="shared" si="2"/>
        <v>17.7734375</v>
      </c>
      <c r="K6254" s="198"/>
      <c r="L6254" s="63">
        <f>AVERAGE(J6254:J6255)</f>
        <v>15.949425020627064</v>
      </c>
      <c r="M6254" s="63">
        <f>_xlfn.STDEV.S(J6254,J6255)</f>
        <v>2.5795431862669753</v>
      </c>
      <c r="N6254" s="182"/>
    </row>
    <row r="6255" spans="1:14" ht="15.75" customHeight="1" x14ac:dyDescent="0.3">
      <c r="A6255" s="34">
        <v>6328</v>
      </c>
      <c r="B6255" s="34">
        <v>287</v>
      </c>
      <c r="C6255" s="34" t="s">
        <v>702</v>
      </c>
      <c r="D6255" s="34">
        <v>22</v>
      </c>
      <c r="E6255" s="179">
        <v>43685</v>
      </c>
      <c r="F6255" s="34">
        <v>5246</v>
      </c>
      <c r="G6255" s="200">
        <v>8704</v>
      </c>
      <c r="H6255" s="34">
        <v>8276</v>
      </c>
      <c r="I6255" s="34"/>
      <c r="J6255" s="59">
        <f t="shared" si="2"/>
        <v>14.125412541254127</v>
      </c>
      <c r="K6255" s="198"/>
      <c r="L6255" s="199"/>
      <c r="M6255" s="62"/>
      <c r="N6255" s="182"/>
    </row>
    <row r="6256" spans="1:14" ht="15.75" customHeight="1" x14ac:dyDescent="0.3">
      <c r="A6256" s="34">
        <v>6329</v>
      </c>
      <c r="B6256" s="34">
        <v>288</v>
      </c>
      <c r="C6256" s="34" t="s">
        <v>703</v>
      </c>
      <c r="D6256" s="34">
        <v>22</v>
      </c>
      <c r="E6256" s="179">
        <v>43685</v>
      </c>
      <c r="F6256" s="34">
        <v>5225</v>
      </c>
      <c r="G6256" s="200">
        <v>7520</v>
      </c>
      <c r="H6256" s="34">
        <v>7175</v>
      </c>
      <c r="I6256" s="34">
        <v>6</v>
      </c>
      <c r="J6256" s="59">
        <f t="shared" si="2"/>
        <v>17.692307692307693</v>
      </c>
      <c r="K6256" s="198"/>
      <c r="L6256" s="63">
        <f>AVERAGE(J6256:J6257)</f>
        <v>17.807121410749779</v>
      </c>
      <c r="M6256" s="63">
        <f>_xlfn.STDEV.S(J6256,J6257)</f>
        <v>0.16237111776728158</v>
      </c>
      <c r="N6256" s="182"/>
    </row>
    <row r="6257" spans="1:14" ht="15.75" customHeight="1" x14ac:dyDescent="0.3">
      <c r="A6257" s="34">
        <v>6330</v>
      </c>
      <c r="B6257" s="34">
        <v>288</v>
      </c>
      <c r="C6257" s="34" t="s">
        <v>703</v>
      </c>
      <c r="D6257" s="34">
        <v>22</v>
      </c>
      <c r="E6257" s="179">
        <v>43685</v>
      </c>
      <c r="F6257" s="34">
        <v>5225</v>
      </c>
      <c r="G6257" s="200">
        <v>7370</v>
      </c>
      <c r="H6257" s="34">
        <v>7044</v>
      </c>
      <c r="I6257" s="34"/>
      <c r="J6257" s="59">
        <f t="shared" si="2"/>
        <v>17.921935129191862</v>
      </c>
      <c r="K6257" s="198"/>
      <c r="L6257" s="199"/>
      <c r="M6257" s="62"/>
      <c r="N6257" s="182"/>
    </row>
    <row r="6258" spans="1:14" ht="15.75" customHeight="1" x14ac:dyDescent="0.3">
      <c r="A6258" s="34">
        <v>6331</v>
      </c>
      <c r="B6258" s="34">
        <v>289</v>
      </c>
      <c r="C6258" s="34" t="s">
        <v>704</v>
      </c>
      <c r="D6258" s="34">
        <v>22</v>
      </c>
      <c r="E6258" s="179">
        <v>43685</v>
      </c>
      <c r="F6258" s="34">
        <v>5296</v>
      </c>
      <c r="G6258" s="200">
        <v>7390</v>
      </c>
      <c r="H6258" s="34">
        <v>7074</v>
      </c>
      <c r="I6258" s="34">
        <v>7</v>
      </c>
      <c r="J6258" s="59">
        <f t="shared" si="2"/>
        <v>17.772778402699664</v>
      </c>
      <c r="K6258" s="198"/>
      <c r="L6258" s="63">
        <f>AVERAGE(J6258:J6259)</f>
        <v>17.877214889423229</v>
      </c>
      <c r="M6258" s="63">
        <f>_xlfn.STDEV.S(J6258,J6259)</f>
        <v>0.14769549593105982</v>
      </c>
      <c r="N6258" s="182"/>
    </row>
    <row r="6259" spans="1:14" ht="15.75" customHeight="1" x14ac:dyDescent="0.3">
      <c r="A6259" s="34">
        <v>6332</v>
      </c>
      <c r="B6259" s="34">
        <v>289</v>
      </c>
      <c r="C6259" s="34" t="s">
        <v>704</v>
      </c>
      <c r="D6259" s="34">
        <v>22</v>
      </c>
      <c r="E6259" s="179">
        <v>43685</v>
      </c>
      <c r="F6259" s="34">
        <v>5296</v>
      </c>
      <c r="G6259" s="200">
        <v>7225</v>
      </c>
      <c r="H6259" s="34">
        <v>6931</v>
      </c>
      <c r="I6259" s="34"/>
      <c r="J6259" s="59">
        <f t="shared" si="2"/>
        <v>17.98165137614679</v>
      </c>
      <c r="K6259" s="198"/>
      <c r="L6259" s="199"/>
      <c r="M6259" s="62"/>
      <c r="N6259" s="182"/>
    </row>
    <row r="6260" spans="1:14" ht="15.75" customHeight="1" x14ac:dyDescent="0.3">
      <c r="A6260" s="34">
        <v>6333</v>
      </c>
      <c r="B6260" s="34">
        <v>290</v>
      </c>
      <c r="C6260" s="34" t="s">
        <v>705</v>
      </c>
      <c r="D6260" s="34">
        <v>22</v>
      </c>
      <c r="E6260" s="179">
        <v>43685</v>
      </c>
      <c r="F6260" s="34">
        <v>5255</v>
      </c>
      <c r="G6260" s="200">
        <v>6493</v>
      </c>
      <c r="H6260" s="34">
        <v>6306</v>
      </c>
      <c r="I6260" s="34">
        <v>11</v>
      </c>
      <c r="J6260" s="59">
        <f t="shared" si="2"/>
        <v>17.79257849666984</v>
      </c>
      <c r="K6260" s="198"/>
      <c r="L6260" s="63">
        <f>AVERAGE(J6260:J6261)</f>
        <v>17.79257849666984</v>
      </c>
      <c r="M6260" s="63" t="e">
        <f>_xlfn.STDEV.S(J6260,J6261)</f>
        <v>#DIV/0!</v>
      </c>
      <c r="N6260" s="182"/>
    </row>
    <row r="6261" spans="1:14" ht="15.75" customHeight="1" x14ac:dyDescent="0.3">
      <c r="A6261" s="34">
        <v>6334</v>
      </c>
      <c r="B6261" s="34">
        <v>290</v>
      </c>
      <c r="C6261" s="34" t="s">
        <v>705</v>
      </c>
      <c r="D6261" s="34">
        <v>22</v>
      </c>
      <c r="E6261" s="179">
        <v>43685</v>
      </c>
      <c r="F6261" s="34">
        <v>5255</v>
      </c>
      <c r="G6261" s="200">
        <v>6438</v>
      </c>
      <c r="H6261" s="34">
        <v>6122</v>
      </c>
      <c r="I6261" s="34"/>
      <c r="J6261" s="59"/>
      <c r="K6261" s="198"/>
      <c r="L6261" s="199"/>
      <c r="M6261" s="62"/>
      <c r="N6261" s="182"/>
    </row>
    <row r="6262" spans="1:14" ht="15.75" customHeight="1" x14ac:dyDescent="0.3">
      <c r="A6262" s="34">
        <v>6335</v>
      </c>
      <c r="B6262" s="34">
        <v>291</v>
      </c>
      <c r="C6262" s="34" t="s">
        <v>708</v>
      </c>
      <c r="D6262" s="34">
        <v>22</v>
      </c>
      <c r="E6262" s="179">
        <v>43685</v>
      </c>
      <c r="F6262" s="34">
        <v>5259</v>
      </c>
      <c r="G6262" s="200">
        <v>7655</v>
      </c>
      <c r="H6262" s="34">
        <v>7310</v>
      </c>
      <c r="I6262" s="34">
        <v>9</v>
      </c>
      <c r="J6262" s="59">
        <f t="shared" ref="J6262:J6315" si="3">+(((G6262-F6262)-(H6262-F6262))/(H6262-F6262))*100</f>
        <v>16.82106289614822</v>
      </c>
      <c r="K6262" s="198"/>
      <c r="L6262" s="63">
        <f>AVERAGE(J6262:J6263)</f>
        <v>17.412851633688959</v>
      </c>
      <c r="M6262" s="63">
        <f>_xlfn.STDEV.S(J6262,J6263)</f>
        <v>0.83691565868976492</v>
      </c>
      <c r="N6262" s="182"/>
    </row>
    <row r="6263" spans="1:14" ht="15.75" customHeight="1" x14ac:dyDescent="0.3">
      <c r="A6263" s="34">
        <v>6336</v>
      </c>
      <c r="B6263" s="34">
        <v>291</v>
      </c>
      <c r="C6263" s="34" t="s">
        <v>708</v>
      </c>
      <c r="D6263" s="34">
        <v>22</v>
      </c>
      <c r="E6263" s="179">
        <v>43685</v>
      </c>
      <c r="F6263" s="34">
        <v>5259</v>
      </c>
      <c r="G6263" s="200">
        <v>7802</v>
      </c>
      <c r="H6263" s="34">
        <v>7414</v>
      </c>
      <c r="I6263" s="34"/>
      <c r="J6263" s="59">
        <f t="shared" si="3"/>
        <v>18.004640371229698</v>
      </c>
      <c r="K6263" s="198"/>
      <c r="L6263" s="199"/>
      <c r="M6263" s="62"/>
      <c r="N6263" s="182"/>
    </row>
    <row r="6264" spans="1:14" ht="15.75" customHeight="1" x14ac:dyDescent="0.3">
      <c r="A6264" s="34">
        <v>6337</v>
      </c>
      <c r="B6264" s="34">
        <v>292</v>
      </c>
      <c r="C6264" s="34" t="s">
        <v>709</v>
      </c>
      <c r="D6264" s="34">
        <v>22</v>
      </c>
      <c r="E6264" s="179">
        <v>43685</v>
      </c>
      <c r="F6264" s="34">
        <v>5243</v>
      </c>
      <c r="G6264" s="200">
        <v>7627</v>
      </c>
      <c r="H6264" s="34">
        <v>7280</v>
      </c>
      <c r="I6264" s="34">
        <v>8</v>
      </c>
      <c r="J6264" s="59">
        <f t="shared" si="3"/>
        <v>17.034855179185076</v>
      </c>
      <c r="K6264" s="198"/>
      <c r="L6264" s="63">
        <f>AVERAGE(J6264:J6265)</f>
        <v>17.548586304295554</v>
      </c>
      <c r="M6264" s="63">
        <f>_xlfn.STDEV.S(J6264,J6265)</f>
        <v>0.72652552454443031</v>
      </c>
      <c r="N6264" s="182"/>
    </row>
    <row r="6265" spans="1:14" ht="15.75" customHeight="1" x14ac:dyDescent="0.3">
      <c r="A6265" s="34">
        <v>6338</v>
      </c>
      <c r="B6265" s="34">
        <v>292</v>
      </c>
      <c r="C6265" s="34" t="s">
        <v>709</v>
      </c>
      <c r="D6265" s="34">
        <v>22</v>
      </c>
      <c r="E6265" s="179">
        <v>43685</v>
      </c>
      <c r="F6265" s="34">
        <v>5243</v>
      </c>
      <c r="G6265" s="200">
        <v>7668</v>
      </c>
      <c r="H6265" s="34">
        <v>7297</v>
      </c>
      <c r="I6265" s="34"/>
      <c r="J6265" s="59">
        <f t="shared" si="3"/>
        <v>18.062317429406036</v>
      </c>
      <c r="K6265" s="198"/>
      <c r="L6265" s="199"/>
      <c r="M6265" s="62"/>
      <c r="N6265" s="182"/>
    </row>
    <row r="6266" spans="1:14" ht="15.75" customHeight="1" x14ac:dyDescent="0.3">
      <c r="A6266" s="34">
        <v>6339</v>
      </c>
      <c r="B6266" s="34">
        <v>293</v>
      </c>
      <c r="C6266" s="34" t="s">
        <v>710</v>
      </c>
      <c r="D6266" s="34">
        <v>22</v>
      </c>
      <c r="E6266" s="179">
        <v>43685</v>
      </c>
      <c r="F6266" s="34">
        <v>5203</v>
      </c>
      <c r="G6266" s="200">
        <v>8663</v>
      </c>
      <c r="H6266" s="34">
        <v>8164</v>
      </c>
      <c r="I6266" s="34">
        <v>8</v>
      </c>
      <c r="J6266" s="59">
        <f t="shared" si="3"/>
        <v>16.85241472475515</v>
      </c>
      <c r="K6266" s="198"/>
      <c r="L6266" s="63">
        <f>AVERAGE(J6266:J6267)</f>
        <v>17.43261761878783</v>
      </c>
      <c r="M6266" s="63">
        <f>_xlfn.STDEV.S(J6266,J6267)</f>
        <v>0.82053080166913661</v>
      </c>
      <c r="N6266" s="182"/>
    </row>
    <row r="6267" spans="1:14" ht="15.75" customHeight="1" x14ac:dyDescent="0.3">
      <c r="A6267" s="34">
        <v>6340</v>
      </c>
      <c r="B6267" s="34">
        <v>293</v>
      </c>
      <c r="C6267" s="34" t="s">
        <v>710</v>
      </c>
      <c r="D6267" s="34">
        <v>22</v>
      </c>
      <c r="E6267" s="179">
        <v>43685</v>
      </c>
      <c r="F6267" s="34">
        <v>5203</v>
      </c>
      <c r="G6267" s="200">
        <v>8885</v>
      </c>
      <c r="H6267" s="34">
        <v>8323</v>
      </c>
      <c r="I6267" s="34"/>
      <c r="J6267" s="59">
        <f t="shared" si="3"/>
        <v>18.012820512820511</v>
      </c>
      <c r="K6267" s="198"/>
      <c r="L6267" s="199"/>
      <c r="M6267" s="62"/>
      <c r="N6267" s="182"/>
    </row>
    <row r="6268" spans="1:14" ht="15.75" customHeight="1" x14ac:dyDescent="0.3">
      <c r="A6268" s="34">
        <v>6341</v>
      </c>
      <c r="B6268" s="34">
        <v>294</v>
      </c>
      <c r="C6268" s="34" t="s">
        <v>711</v>
      </c>
      <c r="D6268" s="34">
        <v>22</v>
      </c>
      <c r="E6268" s="179">
        <v>43685</v>
      </c>
      <c r="F6268" s="34">
        <v>5223</v>
      </c>
      <c r="G6268" s="200">
        <v>8114</v>
      </c>
      <c r="H6268" s="34">
        <v>7673</v>
      </c>
      <c r="I6268" s="34">
        <v>6</v>
      </c>
      <c r="J6268" s="59">
        <f t="shared" si="3"/>
        <v>18</v>
      </c>
      <c r="K6268" s="198"/>
      <c r="L6268" s="63">
        <f>AVERAGE(J6268:J6269)</f>
        <v>18.198706431908015</v>
      </c>
      <c r="M6268" s="63">
        <f>_xlfn.STDEV.S(J6268,J6269)</f>
        <v>0.28101333093507785</v>
      </c>
      <c r="N6268" s="182"/>
    </row>
    <row r="6269" spans="1:14" ht="15.75" customHeight="1" x14ac:dyDescent="0.3">
      <c r="A6269" s="34">
        <v>6342</v>
      </c>
      <c r="B6269" s="34">
        <v>294</v>
      </c>
      <c r="C6269" s="34" t="s">
        <v>711</v>
      </c>
      <c r="D6269" s="34">
        <v>22</v>
      </c>
      <c r="E6269" s="179">
        <v>43685</v>
      </c>
      <c r="F6269" s="34">
        <v>5223</v>
      </c>
      <c r="G6269" s="200">
        <v>8518</v>
      </c>
      <c r="H6269" s="34">
        <v>8006</v>
      </c>
      <c r="I6269" s="34"/>
      <c r="J6269" s="59">
        <f t="shared" si="3"/>
        <v>18.397412863816026</v>
      </c>
      <c r="K6269" s="198"/>
      <c r="L6269" s="199"/>
      <c r="M6269" s="62"/>
      <c r="N6269" s="182"/>
    </row>
    <row r="6270" spans="1:14" ht="15.75" customHeight="1" x14ac:dyDescent="0.3">
      <c r="A6270" s="34">
        <v>6343</v>
      </c>
      <c r="B6270" s="34">
        <v>295</v>
      </c>
      <c r="C6270" s="34" t="s">
        <v>712</v>
      </c>
      <c r="D6270" s="34">
        <v>22</v>
      </c>
      <c r="E6270" s="179">
        <v>43685</v>
      </c>
      <c r="F6270" s="34">
        <v>5221</v>
      </c>
      <c r="G6270" s="200">
        <v>8384</v>
      </c>
      <c r="H6270" s="34">
        <v>7909</v>
      </c>
      <c r="I6270" s="34"/>
      <c r="J6270" s="59">
        <f t="shared" si="3"/>
        <v>17.671130952380953</v>
      </c>
      <c r="K6270" s="198"/>
      <c r="L6270" s="63">
        <f>AVERAGE(J6270:J6271)</f>
        <v>17.944230248917748</v>
      </c>
      <c r="M6270" s="63">
        <f>_xlfn.STDEV.S(J6270,J6271)</f>
        <v>0.38622072903688759</v>
      </c>
      <c r="N6270" s="182"/>
    </row>
    <row r="6271" spans="1:14" ht="15.75" customHeight="1" x14ac:dyDescent="0.3">
      <c r="A6271" s="34">
        <v>6344</v>
      </c>
      <c r="B6271" s="34">
        <v>295</v>
      </c>
      <c r="C6271" s="34" t="s">
        <v>712</v>
      </c>
      <c r="D6271" s="34">
        <v>22</v>
      </c>
      <c r="E6271" s="179">
        <v>43685</v>
      </c>
      <c r="F6271" s="34">
        <v>5221</v>
      </c>
      <c r="G6271" s="200">
        <v>8550</v>
      </c>
      <c r="H6271" s="34">
        <v>8037</v>
      </c>
      <c r="I6271" s="34"/>
      <c r="J6271" s="59">
        <f t="shared" si="3"/>
        <v>18.217329545454543</v>
      </c>
      <c r="K6271" s="198"/>
      <c r="L6271" s="199"/>
      <c r="M6271" s="62"/>
      <c r="N6271" s="182"/>
    </row>
    <row r="6272" spans="1:14" ht="15.75" customHeight="1" x14ac:dyDescent="0.3">
      <c r="A6272" s="34">
        <v>6345</v>
      </c>
      <c r="B6272" s="34">
        <v>296</v>
      </c>
      <c r="C6272" s="34" t="s">
        <v>714</v>
      </c>
      <c r="D6272" s="34">
        <v>22</v>
      </c>
      <c r="E6272" s="179">
        <v>43685</v>
      </c>
      <c r="F6272" s="34">
        <v>5271</v>
      </c>
      <c r="G6272" s="200">
        <v>7735</v>
      </c>
      <c r="H6272" s="34">
        <v>7342</v>
      </c>
      <c r="I6272" s="34">
        <v>7</v>
      </c>
      <c r="J6272" s="59">
        <f t="shared" si="3"/>
        <v>18.976339932399807</v>
      </c>
      <c r="K6272" s="198"/>
      <c r="L6272" s="63">
        <f>AVERAGE(J6272:J6273)</f>
        <v>19.468008675877321</v>
      </c>
      <c r="M6272" s="63">
        <f>_xlfn.STDEV.S(J6272,J6273)</f>
        <v>0.69532460522083972</v>
      </c>
      <c r="N6272" s="182"/>
    </row>
    <row r="6273" spans="1:14" ht="15.75" customHeight="1" x14ac:dyDescent="0.3">
      <c r="A6273" s="34">
        <v>6346</v>
      </c>
      <c r="B6273" s="34">
        <v>296</v>
      </c>
      <c r="C6273" s="34" t="s">
        <v>714</v>
      </c>
      <c r="D6273" s="34">
        <v>22</v>
      </c>
      <c r="E6273" s="179">
        <v>43685</v>
      </c>
      <c r="F6273" s="34">
        <v>5271</v>
      </c>
      <c r="G6273" s="200">
        <v>7651</v>
      </c>
      <c r="H6273" s="34">
        <v>7255</v>
      </c>
      <c r="I6273" s="34"/>
      <c r="J6273" s="59">
        <f t="shared" si="3"/>
        <v>19.959677419354836</v>
      </c>
      <c r="K6273" s="198"/>
      <c r="L6273" s="199"/>
      <c r="M6273" s="62"/>
      <c r="N6273" s="182"/>
    </row>
    <row r="6274" spans="1:14" ht="15.75" customHeight="1" x14ac:dyDescent="0.3">
      <c r="A6274" s="34">
        <v>6347</v>
      </c>
      <c r="B6274" s="34">
        <v>297</v>
      </c>
      <c r="C6274" s="34" t="s">
        <v>715</v>
      </c>
      <c r="D6274" s="34">
        <v>22</v>
      </c>
      <c r="E6274" s="179">
        <v>43685</v>
      </c>
      <c r="F6274" s="34">
        <v>5213</v>
      </c>
      <c r="G6274" s="200">
        <v>7733</v>
      </c>
      <c r="H6274" s="34">
        <v>7341</v>
      </c>
      <c r="I6274" s="34">
        <v>8</v>
      </c>
      <c r="J6274" s="59">
        <f t="shared" si="3"/>
        <v>18.421052631578945</v>
      </c>
      <c r="K6274" s="198"/>
      <c r="L6274" s="63">
        <f>AVERAGE(J6274:J6275)</f>
        <v>19.104348709611866</v>
      </c>
      <c r="M6274" s="63">
        <f>_xlfn.STDEV.S(J6274,J6275)</f>
        <v>0.96632658067050148</v>
      </c>
      <c r="N6274" s="182"/>
    </row>
    <row r="6275" spans="1:14" ht="15.75" customHeight="1" x14ac:dyDescent="0.3">
      <c r="A6275" s="34">
        <v>6348</v>
      </c>
      <c r="B6275" s="34">
        <v>297</v>
      </c>
      <c r="C6275" s="34" t="s">
        <v>715</v>
      </c>
      <c r="D6275" s="34">
        <v>22</v>
      </c>
      <c r="E6275" s="179">
        <v>43685</v>
      </c>
      <c r="F6275" s="34">
        <v>5213</v>
      </c>
      <c r="G6275" s="200">
        <v>7695</v>
      </c>
      <c r="H6275" s="34">
        <v>7285</v>
      </c>
      <c r="I6275" s="34"/>
      <c r="J6275" s="59">
        <f t="shared" si="3"/>
        <v>19.787644787644787</v>
      </c>
      <c r="K6275" s="198"/>
      <c r="L6275" s="199"/>
      <c r="M6275" s="62"/>
      <c r="N6275" s="182"/>
    </row>
    <row r="6276" spans="1:14" ht="15.75" customHeight="1" x14ac:dyDescent="0.3">
      <c r="A6276" s="34">
        <v>6349</v>
      </c>
      <c r="B6276" s="34">
        <v>298</v>
      </c>
      <c r="C6276" s="34" t="s">
        <v>716</v>
      </c>
      <c r="D6276" s="34">
        <v>22</v>
      </c>
      <c r="E6276" s="179">
        <v>43685</v>
      </c>
      <c r="F6276" s="34">
        <v>5210</v>
      </c>
      <c r="G6276" s="200">
        <v>8258</v>
      </c>
      <c r="H6276" s="34">
        <v>7780</v>
      </c>
      <c r="I6276" s="34">
        <v>6</v>
      </c>
      <c r="J6276" s="59">
        <f t="shared" si="3"/>
        <v>18.59922178988327</v>
      </c>
      <c r="K6276" s="198"/>
      <c r="L6276" s="63">
        <f>AVERAGE(J6276:J6277)</f>
        <v>19.051011455165725</v>
      </c>
      <c r="M6276" s="63">
        <f>_xlfn.STDEV.S(J6276,J6277)</f>
        <v>0.63892707198244847</v>
      </c>
      <c r="N6276" s="182"/>
    </row>
    <row r="6277" spans="1:14" ht="15.75" customHeight="1" x14ac:dyDescent="0.3">
      <c r="A6277" s="34">
        <v>6350</v>
      </c>
      <c r="B6277" s="34">
        <v>298</v>
      </c>
      <c r="C6277" s="34" t="s">
        <v>716</v>
      </c>
      <c r="D6277" s="34">
        <v>22</v>
      </c>
      <c r="E6277" s="179">
        <v>43685</v>
      </c>
      <c r="F6277" s="34">
        <v>5210</v>
      </c>
      <c r="G6277" s="200">
        <v>8623</v>
      </c>
      <c r="H6277" s="34">
        <v>8066</v>
      </c>
      <c r="I6277" s="34"/>
      <c r="J6277" s="59">
        <f t="shared" si="3"/>
        <v>19.502801120448179</v>
      </c>
      <c r="K6277" s="198"/>
      <c r="L6277" s="199"/>
      <c r="M6277" s="62"/>
      <c r="N6277" s="182"/>
    </row>
    <row r="6278" spans="1:14" ht="15.75" customHeight="1" x14ac:dyDescent="0.3">
      <c r="A6278" s="34">
        <v>6351</v>
      </c>
      <c r="B6278" s="34">
        <v>299</v>
      </c>
      <c r="C6278" s="34" t="s">
        <v>717</v>
      </c>
      <c r="D6278" s="34">
        <v>22</v>
      </c>
      <c r="E6278" s="179">
        <v>43685</v>
      </c>
      <c r="F6278" s="34">
        <v>5236</v>
      </c>
      <c r="G6278" s="200">
        <v>8671</v>
      </c>
      <c r="H6278" s="34">
        <v>8147</v>
      </c>
      <c r="I6278" s="34">
        <v>9</v>
      </c>
      <c r="J6278" s="59">
        <f t="shared" si="3"/>
        <v>18.000687049124011</v>
      </c>
      <c r="K6278" s="198"/>
      <c r="L6278" s="63">
        <f>AVERAGE(J6278:J6279)</f>
        <v>18.248799255516019</v>
      </c>
      <c r="M6278" s="63">
        <f>_xlfn.STDEV.S(J6278,J6279)</f>
        <v>0.35088364726989313</v>
      </c>
      <c r="N6278" s="182"/>
    </row>
    <row r="6279" spans="1:14" ht="15.75" customHeight="1" x14ac:dyDescent="0.3">
      <c r="A6279" s="34">
        <v>6352</v>
      </c>
      <c r="B6279" s="34">
        <v>299</v>
      </c>
      <c r="C6279" s="34" t="s">
        <v>717</v>
      </c>
      <c r="D6279" s="34">
        <v>22</v>
      </c>
      <c r="E6279" s="179">
        <v>43685</v>
      </c>
      <c r="F6279" s="34">
        <v>5236</v>
      </c>
      <c r="G6279" s="200">
        <v>8689</v>
      </c>
      <c r="H6279" s="34">
        <v>8150</v>
      </c>
      <c r="I6279" s="34"/>
      <c r="J6279" s="59">
        <f t="shared" si="3"/>
        <v>18.496911461908031</v>
      </c>
      <c r="K6279" s="198"/>
      <c r="L6279" s="199"/>
      <c r="M6279" s="62"/>
      <c r="N6279" s="182"/>
    </row>
    <row r="6280" spans="1:14" ht="15.75" customHeight="1" x14ac:dyDescent="0.3">
      <c r="A6280" s="34">
        <v>6353</v>
      </c>
      <c r="B6280" s="34">
        <v>300</v>
      </c>
      <c r="C6280" s="34" t="s">
        <v>718</v>
      </c>
      <c r="D6280" s="34">
        <v>22</v>
      </c>
      <c r="E6280" s="179">
        <v>43685</v>
      </c>
      <c r="F6280" s="34">
        <v>5223</v>
      </c>
      <c r="G6280" s="200">
        <v>7815</v>
      </c>
      <c r="H6280" s="34">
        <v>7420</v>
      </c>
      <c r="I6280" s="34">
        <v>12</v>
      </c>
      <c r="J6280" s="59">
        <f t="shared" si="3"/>
        <v>17.979062357760583</v>
      </c>
      <c r="K6280" s="198"/>
      <c r="L6280" s="63">
        <f>AVERAGE(J6280:J6281)</f>
        <v>18.205217453390098</v>
      </c>
      <c r="M6280" s="63">
        <f>_xlfn.STDEV.S(J6280,J6281)</f>
        <v>0.31983160343904227</v>
      </c>
      <c r="N6280" s="182"/>
    </row>
    <row r="6281" spans="1:14" ht="15.75" customHeight="1" x14ac:dyDescent="0.3">
      <c r="A6281" s="34">
        <v>6354</v>
      </c>
      <c r="B6281" s="34">
        <v>300</v>
      </c>
      <c r="C6281" s="34" t="s">
        <v>718</v>
      </c>
      <c r="D6281" s="34">
        <v>22</v>
      </c>
      <c r="E6281" s="179">
        <v>43685</v>
      </c>
      <c r="F6281" s="34">
        <v>5223</v>
      </c>
      <c r="G6281" s="200">
        <v>7639</v>
      </c>
      <c r="H6281" s="34">
        <v>7263</v>
      </c>
      <c r="I6281" s="34"/>
      <c r="J6281" s="59">
        <f t="shared" si="3"/>
        <v>18.43137254901961</v>
      </c>
      <c r="K6281" s="198"/>
      <c r="L6281" s="199"/>
      <c r="M6281" s="62"/>
      <c r="N6281" s="182"/>
    </row>
    <row r="6282" spans="1:14" ht="15.75" customHeight="1" x14ac:dyDescent="0.3">
      <c r="A6282" s="34">
        <v>6355</v>
      </c>
      <c r="B6282" s="34">
        <v>301</v>
      </c>
      <c r="C6282" s="34" t="s">
        <v>719</v>
      </c>
      <c r="D6282" s="34">
        <v>22</v>
      </c>
      <c r="E6282" s="179">
        <v>43685</v>
      </c>
      <c r="F6282" s="34">
        <v>5241</v>
      </c>
      <c r="G6282" s="200">
        <v>7885</v>
      </c>
      <c r="H6282" s="34">
        <v>7489</v>
      </c>
      <c r="I6282" s="34">
        <v>5</v>
      </c>
      <c r="J6282" s="59">
        <f t="shared" si="3"/>
        <v>17.615658362989322</v>
      </c>
      <c r="K6282" s="198"/>
      <c r="L6282" s="63">
        <f>AVERAGE(J6282:J6283)</f>
        <v>17.673759022917054</v>
      </c>
      <c r="M6282" s="63">
        <f>_xlfn.STDEV.S(J6282,J6283)</f>
        <v>8.2166741252625061E-2</v>
      </c>
      <c r="N6282" s="182"/>
    </row>
    <row r="6283" spans="1:14" ht="15.75" customHeight="1" x14ac:dyDescent="0.3">
      <c r="A6283" s="34">
        <v>6356</v>
      </c>
      <c r="B6283" s="34">
        <v>301</v>
      </c>
      <c r="C6283" s="34" t="s">
        <v>719</v>
      </c>
      <c r="D6283" s="34">
        <v>22</v>
      </c>
      <c r="E6283" s="179">
        <v>43685</v>
      </c>
      <c r="F6283" s="34">
        <v>5241</v>
      </c>
      <c r="G6283" s="200">
        <v>7691</v>
      </c>
      <c r="H6283" s="34">
        <v>7322</v>
      </c>
      <c r="I6283" s="34"/>
      <c r="J6283" s="59">
        <f t="shared" si="3"/>
        <v>17.731859682844785</v>
      </c>
      <c r="K6283" s="198"/>
      <c r="L6283" s="199"/>
      <c r="M6283" s="62"/>
      <c r="N6283" s="182"/>
    </row>
    <row r="6284" spans="1:14" ht="15.75" customHeight="1" x14ac:dyDescent="0.3">
      <c r="A6284" s="34">
        <v>6357</v>
      </c>
      <c r="B6284" s="34">
        <v>302</v>
      </c>
      <c r="C6284" s="34" t="s">
        <v>720</v>
      </c>
      <c r="D6284" s="34">
        <v>22</v>
      </c>
      <c r="E6284" s="179">
        <v>43685</v>
      </c>
      <c r="F6284" s="34">
        <v>5225</v>
      </c>
      <c r="G6284" s="200">
        <v>7226</v>
      </c>
      <c r="H6284" s="34">
        <v>6939</v>
      </c>
      <c r="I6284" s="34"/>
      <c r="J6284" s="59">
        <f t="shared" si="3"/>
        <v>16.744457409568263</v>
      </c>
      <c r="K6284" s="198"/>
      <c r="L6284" s="63">
        <f>AVERAGE(J6284:J6285)</f>
        <v>17.391730329919561</v>
      </c>
      <c r="M6284" s="63">
        <f>_xlfn.STDEV.S(J6284,J6285)</f>
        <v>0.91538214251764372</v>
      </c>
      <c r="N6284" s="182"/>
    </row>
    <row r="6285" spans="1:14" ht="15.75" customHeight="1" x14ac:dyDescent="0.3">
      <c r="A6285" s="34">
        <v>6358</v>
      </c>
      <c r="B6285" s="34">
        <v>302</v>
      </c>
      <c r="C6285" s="34" t="s">
        <v>720</v>
      </c>
      <c r="D6285" s="34">
        <v>22</v>
      </c>
      <c r="E6285" s="179">
        <v>43685</v>
      </c>
      <c r="F6285" s="34">
        <v>5225</v>
      </c>
      <c r="G6285" s="200">
        <v>7404</v>
      </c>
      <c r="H6285" s="34">
        <v>7071</v>
      </c>
      <c r="I6285" s="34"/>
      <c r="J6285" s="59">
        <f t="shared" si="3"/>
        <v>18.039003250270856</v>
      </c>
      <c r="K6285" s="198"/>
      <c r="L6285" s="199"/>
      <c r="M6285" s="62"/>
      <c r="N6285" s="182"/>
    </row>
    <row r="6286" spans="1:14" ht="15.75" customHeight="1" x14ac:dyDescent="0.3">
      <c r="A6286" s="34">
        <v>6359</v>
      </c>
      <c r="B6286" s="34">
        <v>303</v>
      </c>
      <c r="C6286" s="34" t="s">
        <v>721</v>
      </c>
      <c r="D6286" s="34">
        <v>22</v>
      </c>
      <c r="E6286" s="179">
        <v>43685</v>
      </c>
      <c r="F6286" s="34">
        <v>5303</v>
      </c>
      <c r="G6286" s="200">
        <v>8325</v>
      </c>
      <c r="H6286" s="34">
        <v>7861</v>
      </c>
      <c r="I6286" s="34">
        <v>6</v>
      </c>
      <c r="J6286" s="59">
        <f t="shared" si="3"/>
        <v>18.139171227521501</v>
      </c>
      <c r="K6286" s="198"/>
      <c r="L6286" s="63">
        <f>AVERAGE(J6286:J6287)</f>
        <v>18.776475602340881</v>
      </c>
      <c r="M6286" s="63">
        <f>_xlfn.STDEV.S(J6286,J6287)</f>
        <v>0.90128449022927282</v>
      </c>
      <c r="N6286" s="182"/>
    </row>
    <row r="6287" spans="1:14" ht="15.75" customHeight="1" x14ac:dyDescent="0.3">
      <c r="A6287" s="34">
        <v>6360</v>
      </c>
      <c r="B6287" s="34">
        <v>303</v>
      </c>
      <c r="C6287" s="34" t="s">
        <v>721</v>
      </c>
      <c r="D6287" s="34">
        <v>22</v>
      </c>
      <c r="E6287" s="179">
        <v>43685</v>
      </c>
      <c r="F6287" s="34">
        <v>5303</v>
      </c>
      <c r="G6287" s="200">
        <v>8440</v>
      </c>
      <c r="H6287" s="34">
        <v>7930</v>
      </c>
      <c r="I6287" s="34"/>
      <c r="J6287" s="59">
        <f t="shared" si="3"/>
        <v>19.41377997716026</v>
      </c>
      <c r="K6287" s="198"/>
      <c r="L6287" s="199"/>
      <c r="M6287" s="62"/>
      <c r="N6287" s="182"/>
    </row>
    <row r="6288" spans="1:14" ht="15.75" customHeight="1" x14ac:dyDescent="0.3">
      <c r="A6288" s="34">
        <v>6361</v>
      </c>
      <c r="B6288" s="34">
        <v>304</v>
      </c>
      <c r="C6288" s="34" t="s">
        <v>722</v>
      </c>
      <c r="D6288" s="34">
        <v>22</v>
      </c>
      <c r="E6288" s="179">
        <v>43685</v>
      </c>
      <c r="F6288" s="34">
        <v>5212</v>
      </c>
      <c r="G6288" s="200">
        <v>7797</v>
      </c>
      <c r="H6288" s="34">
        <v>7358</v>
      </c>
      <c r="I6288" s="34">
        <v>9</v>
      </c>
      <c r="J6288" s="59">
        <f t="shared" si="3"/>
        <v>20.456663560111835</v>
      </c>
      <c r="K6288" s="198"/>
      <c r="L6288" s="63">
        <f>AVERAGE(J6288:J6289)</f>
        <v>20.899063487372992</v>
      </c>
      <c r="M6288" s="63">
        <f>_xlfn.STDEV.S(J6288,J6289)</f>
        <v>0.62564797712559606</v>
      </c>
      <c r="N6288" s="182"/>
    </row>
    <row r="6289" spans="1:14" ht="15.75" customHeight="1" x14ac:dyDescent="0.3">
      <c r="A6289" s="34">
        <v>6362</v>
      </c>
      <c r="B6289" s="34">
        <v>304</v>
      </c>
      <c r="C6289" s="34" t="s">
        <v>722</v>
      </c>
      <c r="D6289" s="34">
        <v>22</v>
      </c>
      <c r="E6289" s="179">
        <v>43685</v>
      </c>
      <c r="F6289" s="34">
        <v>5212</v>
      </c>
      <c r="G6289" s="200">
        <v>7998</v>
      </c>
      <c r="H6289" s="34">
        <v>7508</v>
      </c>
      <c r="I6289" s="34"/>
      <c r="J6289" s="59">
        <f t="shared" si="3"/>
        <v>21.341463414634145</v>
      </c>
      <c r="K6289" s="198"/>
      <c r="L6289" s="199"/>
      <c r="M6289" s="62"/>
      <c r="N6289" s="182"/>
    </row>
    <row r="6290" spans="1:14" ht="15.75" customHeight="1" x14ac:dyDescent="0.3">
      <c r="A6290" s="34">
        <v>6363</v>
      </c>
      <c r="B6290" s="34">
        <v>305</v>
      </c>
      <c r="C6290" s="34" t="s">
        <v>723</v>
      </c>
      <c r="D6290" s="34">
        <v>22</v>
      </c>
      <c r="E6290" s="179">
        <v>43685</v>
      </c>
      <c r="F6290" s="34">
        <v>5301</v>
      </c>
      <c r="G6290" s="200">
        <v>7444</v>
      </c>
      <c r="H6290" s="34">
        <v>7113</v>
      </c>
      <c r="I6290" s="34">
        <v>7</v>
      </c>
      <c r="J6290" s="59">
        <f t="shared" si="3"/>
        <v>18.267108167770417</v>
      </c>
      <c r="K6290" s="198"/>
      <c r="L6290" s="63">
        <f>AVERAGE(J6290:J6291)</f>
        <v>18.720291229488282</v>
      </c>
      <c r="M6290" s="63">
        <f>_xlfn.STDEV.S(J6290,J6291)</f>
        <v>0.64089763211916884</v>
      </c>
      <c r="N6290" s="182"/>
    </row>
    <row r="6291" spans="1:14" ht="15.75" customHeight="1" x14ac:dyDescent="0.3">
      <c r="A6291" s="34">
        <v>6364</v>
      </c>
      <c r="B6291" s="34">
        <v>305</v>
      </c>
      <c r="C6291" s="34" t="s">
        <v>723</v>
      </c>
      <c r="D6291" s="34">
        <v>22</v>
      </c>
      <c r="E6291" s="179">
        <v>43685</v>
      </c>
      <c r="F6291" s="34">
        <v>5301</v>
      </c>
      <c r="G6291" s="200">
        <v>7781</v>
      </c>
      <c r="H6291" s="34">
        <v>7382</v>
      </c>
      <c r="I6291" s="34"/>
      <c r="J6291" s="59">
        <f t="shared" si="3"/>
        <v>19.173474291206148</v>
      </c>
      <c r="K6291" s="198"/>
      <c r="L6291" s="199"/>
      <c r="M6291" s="62"/>
      <c r="N6291" s="182"/>
    </row>
    <row r="6292" spans="1:14" ht="15.75" customHeight="1" x14ac:dyDescent="0.3">
      <c r="A6292" s="34">
        <v>6365</v>
      </c>
      <c r="B6292" s="34">
        <v>306</v>
      </c>
      <c r="C6292" s="34" t="s">
        <v>724</v>
      </c>
      <c r="D6292" s="34">
        <v>22</v>
      </c>
      <c r="E6292" s="179">
        <v>43685</v>
      </c>
      <c r="F6292" s="34">
        <v>5254</v>
      </c>
      <c r="G6292" s="200">
        <v>7584</v>
      </c>
      <c r="H6292" s="34">
        <v>7206</v>
      </c>
      <c r="I6292" s="34">
        <v>8</v>
      </c>
      <c r="J6292" s="59">
        <f t="shared" si="3"/>
        <v>19.364754098360656</v>
      </c>
      <c r="K6292" s="198"/>
      <c r="L6292" s="63">
        <f>AVERAGE(J6292:J6293)</f>
        <v>19.671834086607845</v>
      </c>
      <c r="M6292" s="63">
        <f>_xlfn.STDEV.S(J6292,J6293)</f>
        <v>0.43427668411254511</v>
      </c>
      <c r="N6292" s="182"/>
    </row>
    <row r="6293" spans="1:14" ht="15.75" customHeight="1" x14ac:dyDescent="0.3">
      <c r="A6293" s="34">
        <v>6366</v>
      </c>
      <c r="B6293" s="34">
        <v>306</v>
      </c>
      <c r="C6293" s="34" t="s">
        <v>724</v>
      </c>
      <c r="D6293" s="34">
        <v>22</v>
      </c>
      <c r="E6293" s="179">
        <v>43685</v>
      </c>
      <c r="F6293" s="34">
        <v>5254</v>
      </c>
      <c r="G6293" s="200">
        <v>7530</v>
      </c>
      <c r="H6293" s="34">
        <v>7151</v>
      </c>
      <c r="I6293" s="34"/>
      <c r="J6293" s="59">
        <f t="shared" si="3"/>
        <v>19.978914074855034</v>
      </c>
      <c r="K6293" s="198"/>
      <c r="L6293" s="199"/>
      <c r="M6293" s="62"/>
      <c r="N6293" s="182"/>
    </row>
    <row r="6294" spans="1:14" ht="15.75" customHeight="1" x14ac:dyDescent="0.3">
      <c r="A6294" s="34">
        <v>6367</v>
      </c>
      <c r="B6294" s="34">
        <v>307</v>
      </c>
      <c r="C6294" s="34" t="s">
        <v>725</v>
      </c>
      <c r="D6294" s="34">
        <v>22</v>
      </c>
      <c r="E6294" s="179">
        <v>43685</v>
      </c>
      <c r="F6294" s="34">
        <v>5223</v>
      </c>
      <c r="G6294" s="200">
        <v>7760</v>
      </c>
      <c r="H6294" s="34">
        <v>7333</v>
      </c>
      <c r="I6294" s="34">
        <v>8</v>
      </c>
      <c r="J6294" s="59">
        <f t="shared" si="3"/>
        <v>20.236966824644551</v>
      </c>
      <c r="K6294" s="198"/>
      <c r="L6294" s="63">
        <f>AVERAGE(J6294:J6295)</f>
        <v>20.288344039499975</v>
      </c>
      <c r="M6294" s="63">
        <f>_xlfn.STDEV.S(J6294,J6295)</f>
        <v>7.2658354045497878E-2</v>
      </c>
      <c r="N6294" s="182"/>
    </row>
    <row r="6295" spans="1:14" ht="15.75" customHeight="1" x14ac:dyDescent="0.3">
      <c r="A6295" s="34">
        <v>6368</v>
      </c>
      <c r="B6295" s="34">
        <v>307</v>
      </c>
      <c r="C6295" s="34" t="s">
        <v>725</v>
      </c>
      <c r="D6295" s="34">
        <v>22</v>
      </c>
      <c r="E6295" s="179">
        <v>43685</v>
      </c>
      <c r="F6295" s="34">
        <v>5223</v>
      </c>
      <c r="G6295" s="200">
        <v>7986</v>
      </c>
      <c r="H6295" s="34">
        <v>7519</v>
      </c>
      <c r="I6295" s="34"/>
      <c r="J6295" s="59">
        <f t="shared" si="3"/>
        <v>20.3397212543554</v>
      </c>
      <c r="K6295" s="198"/>
      <c r="L6295" s="199"/>
      <c r="M6295" s="62"/>
      <c r="N6295" s="182"/>
    </row>
    <row r="6296" spans="1:14" ht="15.75" customHeight="1" x14ac:dyDescent="0.3">
      <c r="A6296" s="34">
        <v>6369</v>
      </c>
      <c r="B6296" s="34">
        <v>308</v>
      </c>
      <c r="C6296" s="34" t="s">
        <v>726</v>
      </c>
      <c r="D6296" s="34">
        <v>22</v>
      </c>
      <c r="E6296" s="179">
        <v>43685</v>
      </c>
      <c r="F6296" s="34">
        <v>5201</v>
      </c>
      <c r="G6296" s="200">
        <v>7830</v>
      </c>
      <c r="H6296" s="34">
        <v>7429</v>
      </c>
      <c r="I6296" s="34">
        <v>7</v>
      </c>
      <c r="J6296" s="59">
        <f t="shared" si="3"/>
        <v>17.998204667863554</v>
      </c>
      <c r="K6296" s="198"/>
      <c r="L6296" s="63">
        <f>AVERAGE(J6296:J6297)</f>
        <v>18.254916287420151</v>
      </c>
      <c r="M6296" s="63">
        <f>_xlfn.STDEV.S(J6296,J6297)</f>
        <v>0.36304505399569958</v>
      </c>
      <c r="N6296" s="182"/>
    </row>
    <row r="6297" spans="1:14" ht="15.75" customHeight="1" x14ac:dyDescent="0.3">
      <c r="A6297" s="34">
        <v>6370</v>
      </c>
      <c r="B6297" s="34">
        <v>308</v>
      </c>
      <c r="C6297" s="34" t="s">
        <v>726</v>
      </c>
      <c r="D6297" s="34">
        <v>22</v>
      </c>
      <c r="E6297" s="179">
        <v>43685</v>
      </c>
      <c r="F6297" s="34">
        <v>5201</v>
      </c>
      <c r="G6297" s="200">
        <v>7749</v>
      </c>
      <c r="H6297" s="34">
        <v>7351</v>
      </c>
      <c r="I6297" s="34"/>
      <c r="J6297" s="59">
        <f t="shared" si="3"/>
        <v>18.511627906976745</v>
      </c>
      <c r="K6297" s="198"/>
      <c r="L6297" s="199"/>
      <c r="M6297" s="62"/>
      <c r="N6297" s="182"/>
    </row>
    <row r="6298" spans="1:14" ht="15.75" customHeight="1" x14ac:dyDescent="0.3">
      <c r="A6298" s="34">
        <v>6371</v>
      </c>
      <c r="B6298" s="34">
        <v>309</v>
      </c>
      <c r="C6298" s="34" t="s">
        <v>728</v>
      </c>
      <c r="D6298" s="34">
        <v>22</v>
      </c>
      <c r="E6298" s="179">
        <v>43685</v>
      </c>
      <c r="F6298" s="34">
        <v>5237</v>
      </c>
      <c r="G6298" s="200">
        <v>7702</v>
      </c>
      <c r="H6298" s="34">
        <v>7321</v>
      </c>
      <c r="I6298" s="34">
        <v>7</v>
      </c>
      <c r="J6298" s="59">
        <f t="shared" si="3"/>
        <v>18.282149712092131</v>
      </c>
      <c r="K6298" s="198"/>
      <c r="L6298" s="63">
        <f>AVERAGE(J6298:J6299)</f>
        <v>18.862580786938281</v>
      </c>
      <c r="M6298" s="63">
        <f>_xlfn.STDEV.S(J6298,J6299)</f>
        <v>0.82085349807021535</v>
      </c>
      <c r="N6298" s="182"/>
    </row>
    <row r="6299" spans="1:14" ht="15.75" customHeight="1" x14ac:dyDescent="0.3">
      <c r="A6299" s="34">
        <v>6372</v>
      </c>
      <c r="B6299" s="34">
        <v>309</v>
      </c>
      <c r="C6299" s="34" t="s">
        <v>728</v>
      </c>
      <c r="D6299" s="34">
        <v>22</v>
      </c>
      <c r="E6299" s="179">
        <v>43685</v>
      </c>
      <c r="F6299" s="34">
        <v>5237</v>
      </c>
      <c r="G6299" s="200">
        <v>7553</v>
      </c>
      <c r="H6299" s="34">
        <v>7176</v>
      </c>
      <c r="I6299" s="34"/>
      <c r="J6299" s="59">
        <f t="shared" si="3"/>
        <v>19.443011861784427</v>
      </c>
      <c r="K6299" s="198"/>
      <c r="L6299" s="199"/>
      <c r="M6299" s="62"/>
      <c r="N6299" s="182"/>
    </row>
    <row r="6300" spans="1:14" ht="15.75" customHeight="1" x14ac:dyDescent="0.3">
      <c r="A6300" s="34">
        <v>6373</v>
      </c>
      <c r="B6300" s="34">
        <v>310</v>
      </c>
      <c r="C6300" s="34" t="s">
        <v>729</v>
      </c>
      <c r="D6300" s="34">
        <v>22</v>
      </c>
      <c r="E6300" s="179">
        <v>43685</v>
      </c>
      <c r="F6300" s="34">
        <v>5231</v>
      </c>
      <c r="G6300" s="200">
        <v>7541</v>
      </c>
      <c r="H6300" s="34">
        <v>7160</v>
      </c>
      <c r="I6300" s="34">
        <v>10</v>
      </c>
      <c r="J6300" s="59">
        <f t="shared" si="3"/>
        <v>19.751166407465007</v>
      </c>
      <c r="K6300" s="198"/>
      <c r="L6300" s="63">
        <f>AVERAGE(J6300:J6301)</f>
        <v>20.208379768413124</v>
      </c>
      <c r="M6300" s="63">
        <f>_xlfn.STDEV.S(J6300,J6301)</f>
        <v>0.64659733595101487</v>
      </c>
      <c r="N6300" s="182"/>
    </row>
    <row r="6301" spans="1:14" ht="15.75" customHeight="1" x14ac:dyDescent="0.3">
      <c r="A6301" s="34">
        <v>6374</v>
      </c>
      <c r="B6301" s="34">
        <v>310</v>
      </c>
      <c r="C6301" s="34" t="s">
        <v>729</v>
      </c>
      <c r="D6301" s="34">
        <v>22</v>
      </c>
      <c r="E6301" s="179">
        <v>43685</v>
      </c>
      <c r="F6301" s="34">
        <v>5231</v>
      </c>
      <c r="G6301" s="200">
        <v>7479</v>
      </c>
      <c r="H6301" s="34">
        <v>7094</v>
      </c>
      <c r="I6301" s="34"/>
      <c r="J6301" s="59">
        <f t="shared" si="3"/>
        <v>20.665593129361245</v>
      </c>
      <c r="K6301" s="198"/>
      <c r="L6301" s="199"/>
      <c r="M6301" s="62"/>
      <c r="N6301" s="182"/>
    </row>
    <row r="6302" spans="1:14" ht="15.75" customHeight="1" x14ac:dyDescent="0.3">
      <c r="A6302" s="34">
        <v>6375</v>
      </c>
      <c r="B6302" s="34">
        <v>311</v>
      </c>
      <c r="C6302" s="34" t="s">
        <v>730</v>
      </c>
      <c r="D6302" s="34">
        <v>22</v>
      </c>
      <c r="E6302" s="179">
        <v>43685</v>
      </c>
      <c r="F6302" s="34">
        <v>5222</v>
      </c>
      <c r="G6302" s="200">
        <v>7539</v>
      </c>
      <c r="H6302" s="34">
        <v>7179</v>
      </c>
      <c r="I6302" s="34">
        <v>11</v>
      </c>
      <c r="J6302" s="59">
        <f t="shared" si="3"/>
        <v>18.395503321410324</v>
      </c>
      <c r="K6302" s="198"/>
      <c r="L6302" s="63">
        <f>AVERAGE(J6302:J6303)</f>
        <v>18.878979523751205</v>
      </c>
      <c r="M6302" s="63">
        <f>_xlfn.STDEV.S(J6302,J6303)</f>
        <v>0.68373860243511575</v>
      </c>
      <c r="N6302" s="182"/>
    </row>
    <row r="6303" spans="1:14" ht="15.75" customHeight="1" x14ac:dyDescent="0.3">
      <c r="A6303" s="34">
        <v>6376</v>
      </c>
      <c r="B6303" s="34">
        <v>311</v>
      </c>
      <c r="C6303" s="34" t="s">
        <v>730</v>
      </c>
      <c r="D6303" s="34">
        <v>22</v>
      </c>
      <c r="E6303" s="179">
        <v>43685</v>
      </c>
      <c r="F6303" s="34">
        <v>5222</v>
      </c>
      <c r="G6303" s="200">
        <v>7244</v>
      </c>
      <c r="H6303" s="34">
        <v>6916</v>
      </c>
      <c r="I6303" s="34"/>
      <c r="J6303" s="59">
        <f t="shared" si="3"/>
        <v>19.36245572609209</v>
      </c>
      <c r="K6303" s="198"/>
      <c r="L6303" s="199"/>
      <c r="M6303" s="62"/>
      <c r="N6303" s="182"/>
    </row>
    <row r="6304" spans="1:14" ht="15.75" customHeight="1" x14ac:dyDescent="0.3">
      <c r="A6304" s="34">
        <v>6377</v>
      </c>
      <c r="B6304" s="34">
        <v>312</v>
      </c>
      <c r="C6304" s="34" t="s">
        <v>731</v>
      </c>
      <c r="D6304" s="34">
        <v>22</v>
      </c>
      <c r="E6304" s="179">
        <v>43685</v>
      </c>
      <c r="F6304" s="34">
        <v>5239</v>
      </c>
      <c r="G6304" s="200">
        <v>8968</v>
      </c>
      <c r="H6304" s="34">
        <v>8387</v>
      </c>
      <c r="I6304" s="34"/>
      <c r="J6304" s="59">
        <f t="shared" si="3"/>
        <v>18.456162642947906</v>
      </c>
      <c r="K6304" s="198"/>
      <c r="L6304" s="63">
        <f>AVERAGE(J6304:J6305)</f>
        <v>18.308270000719233</v>
      </c>
      <c r="M6304" s="63">
        <f>_xlfn.STDEV.S(J6304,J6305)</f>
        <v>0.2091517804149782</v>
      </c>
      <c r="N6304" s="182"/>
    </row>
    <row r="6305" spans="1:14" ht="15.75" customHeight="1" x14ac:dyDescent="0.3">
      <c r="A6305" s="34">
        <v>6378</v>
      </c>
      <c r="B6305" s="34">
        <v>312</v>
      </c>
      <c r="C6305" s="34" t="s">
        <v>731</v>
      </c>
      <c r="D6305" s="34">
        <v>22</v>
      </c>
      <c r="E6305" s="179">
        <v>43685</v>
      </c>
      <c r="F6305" s="34">
        <v>5239</v>
      </c>
      <c r="G6305" s="200">
        <v>8746</v>
      </c>
      <c r="H6305" s="34">
        <v>8207</v>
      </c>
      <c r="I6305" s="34"/>
      <c r="J6305" s="59">
        <f t="shared" si="3"/>
        <v>18.160377358490564</v>
      </c>
      <c r="K6305" s="198"/>
      <c r="L6305" s="199"/>
      <c r="M6305" s="62"/>
      <c r="N6305" s="182"/>
    </row>
    <row r="6306" spans="1:14" ht="15.75" customHeight="1" x14ac:dyDescent="0.3">
      <c r="A6306" s="34">
        <v>6379</v>
      </c>
      <c r="B6306" s="34">
        <v>313</v>
      </c>
      <c r="C6306" s="34" t="s">
        <v>732</v>
      </c>
      <c r="D6306" s="34">
        <v>22</v>
      </c>
      <c r="E6306" s="179">
        <v>43685</v>
      </c>
      <c r="F6306" s="34">
        <v>5188</v>
      </c>
      <c r="G6306" s="200">
        <v>7698</v>
      </c>
      <c r="H6306" s="34">
        <v>7316</v>
      </c>
      <c r="I6306" s="34"/>
      <c r="J6306" s="59">
        <f t="shared" si="3"/>
        <v>17.951127819548873</v>
      </c>
      <c r="K6306" s="198"/>
      <c r="L6306" s="63">
        <f>AVERAGE(J6306:J6307)</f>
        <v>18.064462627156125</v>
      </c>
      <c r="M6306" s="63">
        <f>_xlfn.STDEV.S(J6306,J6307)</f>
        <v>0.16027962200712403</v>
      </c>
      <c r="N6306" s="182"/>
    </row>
    <row r="6307" spans="1:14" ht="15.75" customHeight="1" x14ac:dyDescent="0.3">
      <c r="A6307" s="34">
        <v>6380</v>
      </c>
      <c r="B6307" s="34">
        <v>313</v>
      </c>
      <c r="C6307" s="34" t="s">
        <v>732</v>
      </c>
      <c r="D6307" s="34">
        <v>22</v>
      </c>
      <c r="E6307" s="179">
        <v>43685</v>
      </c>
      <c r="F6307" s="34">
        <v>5188</v>
      </c>
      <c r="G6307" s="200">
        <v>7860</v>
      </c>
      <c r="H6307" s="34">
        <v>7449</v>
      </c>
      <c r="I6307" s="34"/>
      <c r="J6307" s="59">
        <f t="shared" si="3"/>
        <v>18.177797434763381</v>
      </c>
      <c r="K6307" s="198"/>
      <c r="L6307" s="199"/>
      <c r="M6307" s="62"/>
      <c r="N6307" s="182"/>
    </row>
    <row r="6308" spans="1:14" ht="15.75" customHeight="1" x14ac:dyDescent="0.3">
      <c r="A6308" s="34">
        <v>6381</v>
      </c>
      <c r="B6308" s="34">
        <v>314</v>
      </c>
      <c r="C6308" s="34" t="s">
        <v>734</v>
      </c>
      <c r="D6308" s="34">
        <v>22</v>
      </c>
      <c r="E6308" s="179">
        <v>43685</v>
      </c>
      <c r="F6308" s="34">
        <v>5225</v>
      </c>
      <c r="G6308" s="200">
        <v>7311</v>
      </c>
      <c r="H6308" s="34">
        <v>7006</v>
      </c>
      <c r="I6308" s="34">
        <v>9</v>
      </c>
      <c r="J6308" s="59">
        <f t="shared" si="3"/>
        <v>17.12521055586749</v>
      </c>
      <c r="K6308" s="198"/>
      <c r="L6308" s="63">
        <f>AVERAGE(J6308:J6309)</f>
        <v>17.819811486359466</v>
      </c>
      <c r="M6308" s="63">
        <f>_xlfn.STDEV.S(J6308,J6309)</f>
        <v>0.98231405633872437</v>
      </c>
      <c r="N6308" s="182"/>
    </row>
    <row r="6309" spans="1:14" ht="15.75" customHeight="1" x14ac:dyDescent="0.3">
      <c r="A6309" s="34">
        <v>6382</v>
      </c>
      <c r="B6309" s="34">
        <v>314</v>
      </c>
      <c r="C6309" s="34" t="s">
        <v>734</v>
      </c>
      <c r="D6309" s="34">
        <v>22</v>
      </c>
      <c r="E6309" s="179">
        <v>43685</v>
      </c>
      <c r="F6309" s="34">
        <v>5225</v>
      </c>
      <c r="G6309" s="200">
        <v>7363</v>
      </c>
      <c r="H6309" s="34">
        <v>7029</v>
      </c>
      <c r="I6309" s="34"/>
      <c r="J6309" s="59">
        <f t="shared" si="3"/>
        <v>18.514412416851442</v>
      </c>
      <c r="K6309" s="198"/>
      <c r="L6309" s="199"/>
      <c r="M6309" s="62"/>
      <c r="N6309" s="182"/>
    </row>
    <row r="6310" spans="1:14" ht="15.75" customHeight="1" x14ac:dyDescent="0.3">
      <c r="A6310" s="34">
        <v>6383</v>
      </c>
      <c r="B6310" s="34">
        <v>315</v>
      </c>
      <c r="C6310" s="34" t="s">
        <v>735</v>
      </c>
      <c r="D6310" s="34">
        <v>22</v>
      </c>
      <c r="E6310" s="179">
        <v>43685</v>
      </c>
      <c r="F6310" s="34">
        <v>5198</v>
      </c>
      <c r="G6310" s="200">
        <v>8907</v>
      </c>
      <c r="H6310" s="34">
        <v>8324</v>
      </c>
      <c r="I6310" s="34">
        <v>6</v>
      </c>
      <c r="J6310" s="59">
        <f t="shared" si="3"/>
        <v>18.650031989763274</v>
      </c>
      <c r="K6310" s="198"/>
      <c r="L6310" s="63">
        <f>AVERAGE(J6310:J6311)</f>
        <v>19.254213567369838</v>
      </c>
      <c r="M6310" s="63">
        <f>_xlfn.STDEV.S(J6310,J6311)</f>
        <v>0.85444178118717296</v>
      </c>
      <c r="N6310" s="182"/>
    </row>
    <row r="6311" spans="1:14" ht="15.75" customHeight="1" x14ac:dyDescent="0.3">
      <c r="A6311" s="34">
        <v>6384</v>
      </c>
      <c r="B6311" s="34">
        <v>315</v>
      </c>
      <c r="C6311" s="34" t="s">
        <v>735</v>
      </c>
      <c r="D6311" s="34">
        <v>22</v>
      </c>
      <c r="E6311" s="179">
        <v>43685</v>
      </c>
      <c r="F6311" s="34">
        <v>5198</v>
      </c>
      <c r="G6311" s="200">
        <v>8753</v>
      </c>
      <c r="H6311" s="34">
        <v>8164</v>
      </c>
      <c r="I6311" s="34"/>
      <c r="J6311" s="59">
        <f t="shared" si="3"/>
        <v>19.858395144976399</v>
      </c>
      <c r="K6311" s="198"/>
      <c r="L6311" s="199"/>
      <c r="M6311" s="62"/>
      <c r="N6311" s="182"/>
    </row>
    <row r="6312" spans="1:14" ht="15.75" customHeight="1" x14ac:dyDescent="0.3">
      <c r="A6312" s="34">
        <v>6385</v>
      </c>
      <c r="B6312" s="34">
        <v>316</v>
      </c>
      <c r="C6312" s="34" t="s">
        <v>736</v>
      </c>
      <c r="D6312" s="34">
        <v>22</v>
      </c>
      <c r="E6312" s="179">
        <v>43685</v>
      </c>
      <c r="F6312" s="34">
        <v>5239</v>
      </c>
      <c r="G6312" s="200">
        <v>8285</v>
      </c>
      <c r="H6312" s="34">
        <v>7807</v>
      </c>
      <c r="I6312" s="34"/>
      <c r="J6312" s="59">
        <f t="shared" si="3"/>
        <v>18.613707165109034</v>
      </c>
      <c r="K6312" s="198"/>
      <c r="L6312" s="63">
        <f>AVERAGE(J6312:J6313)</f>
        <v>18.923641903722398</v>
      </c>
      <c r="M6312" s="63">
        <f>_xlfn.STDEV.S(J6312,J6313)</f>
        <v>0.43831391079758264</v>
      </c>
      <c r="N6312" s="182"/>
    </row>
    <row r="6313" spans="1:14" ht="15.75" customHeight="1" x14ac:dyDescent="0.3">
      <c r="A6313" s="34">
        <v>6386</v>
      </c>
      <c r="B6313" s="34">
        <v>316</v>
      </c>
      <c r="C6313" s="34" t="s">
        <v>736</v>
      </c>
      <c r="D6313" s="34">
        <v>22</v>
      </c>
      <c r="E6313" s="179">
        <v>43685</v>
      </c>
      <c r="F6313" s="34">
        <v>5239</v>
      </c>
      <c r="G6313" s="200">
        <v>8506</v>
      </c>
      <c r="H6313" s="34">
        <v>7979</v>
      </c>
      <c r="I6313" s="34"/>
      <c r="J6313" s="59">
        <f t="shared" si="3"/>
        <v>19.233576642335766</v>
      </c>
      <c r="K6313" s="198"/>
      <c r="L6313" s="199"/>
      <c r="M6313" s="62"/>
      <c r="N6313" s="182"/>
    </row>
    <row r="6314" spans="1:14" ht="15.75" customHeight="1" x14ac:dyDescent="0.3">
      <c r="A6314" s="34">
        <v>6387</v>
      </c>
      <c r="B6314" s="34">
        <v>317</v>
      </c>
      <c r="C6314" s="34" t="s">
        <v>738</v>
      </c>
      <c r="D6314" s="34">
        <v>22</v>
      </c>
      <c r="E6314" s="179">
        <v>43685</v>
      </c>
      <c r="F6314" s="34">
        <v>5209</v>
      </c>
      <c r="G6314" s="200">
        <v>7630</v>
      </c>
      <c r="H6314" s="34">
        <v>7258</v>
      </c>
      <c r="I6314" s="34">
        <v>10</v>
      </c>
      <c r="J6314" s="59">
        <f t="shared" si="3"/>
        <v>18.155197657393852</v>
      </c>
      <c r="K6314" s="198"/>
      <c r="L6314" s="63">
        <f>AVERAGE(J6314:J6315)</f>
        <v>18.497552424984629</v>
      </c>
      <c r="M6314" s="63">
        <f>_xlfn.STDEV.S(J6314,J6315)</f>
        <v>0.48416275546996573</v>
      </c>
      <c r="N6314" s="182"/>
    </row>
    <row r="6315" spans="1:14" ht="15.75" customHeight="1" x14ac:dyDescent="0.3">
      <c r="A6315" s="34">
        <v>6388</v>
      </c>
      <c r="B6315" s="34">
        <v>317</v>
      </c>
      <c r="C6315" s="34" t="s">
        <v>738</v>
      </c>
      <c r="D6315" s="34">
        <v>22</v>
      </c>
      <c r="E6315" s="179">
        <v>43685</v>
      </c>
      <c r="F6315" s="34">
        <v>5209</v>
      </c>
      <c r="G6315" s="200">
        <v>7770</v>
      </c>
      <c r="H6315" s="34">
        <v>7364</v>
      </c>
      <c r="I6315" s="34"/>
      <c r="J6315" s="59">
        <f t="shared" si="3"/>
        <v>18.839907192575406</v>
      </c>
      <c r="K6315" s="198"/>
      <c r="L6315" s="199"/>
      <c r="M6315" s="62"/>
      <c r="N6315" s="18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I7" sqref="I7"/>
    </sheetView>
  </sheetViews>
  <sheetFormatPr baseColWidth="10" defaultColWidth="14.44140625" defaultRowHeight="15" customHeight="1" x14ac:dyDescent="0.3"/>
  <cols>
    <col min="1" max="1" width="5.44140625" customWidth="1"/>
    <col min="2" max="2" width="6.6640625" customWidth="1"/>
    <col min="3" max="26" width="10.6640625" customWidth="1"/>
  </cols>
  <sheetData>
    <row r="1" spans="1:2" ht="14.4" x14ac:dyDescent="0.3">
      <c r="A1" s="1" t="s">
        <v>0</v>
      </c>
      <c r="B1" s="1" t="s">
        <v>3</v>
      </c>
    </row>
    <row r="2" spans="1:2" ht="14.4" x14ac:dyDescent="0.3">
      <c r="A2" s="2">
        <v>101</v>
      </c>
      <c r="B2" s="2">
        <v>60</v>
      </c>
    </row>
    <row r="3" spans="1:2" ht="14.4" x14ac:dyDescent="0.3">
      <c r="A3" s="2">
        <v>102</v>
      </c>
      <c r="B3" s="2">
        <v>85</v>
      </c>
    </row>
    <row r="4" spans="1:2" ht="14.4" x14ac:dyDescent="0.3">
      <c r="A4" s="2">
        <v>103</v>
      </c>
      <c r="B4" s="2">
        <v>129</v>
      </c>
    </row>
    <row r="5" spans="1:2" ht="14.4" x14ac:dyDescent="0.3">
      <c r="A5" s="2">
        <v>104</v>
      </c>
      <c r="B5" s="2">
        <v>64</v>
      </c>
    </row>
    <row r="6" spans="1:2" ht="14.4" x14ac:dyDescent="0.3">
      <c r="A6" s="2">
        <v>105</v>
      </c>
      <c r="B6" s="2">
        <v>95</v>
      </c>
    </row>
    <row r="7" spans="1:2" ht="14.4" x14ac:dyDescent="0.3">
      <c r="A7" s="2">
        <v>106</v>
      </c>
      <c r="B7" s="2">
        <v>134</v>
      </c>
    </row>
    <row r="8" spans="1:2" ht="14.4" x14ac:dyDescent="0.3">
      <c r="A8" s="2">
        <v>107</v>
      </c>
      <c r="B8" s="2">
        <v>16</v>
      </c>
    </row>
    <row r="9" spans="1:2" ht="14.4" x14ac:dyDescent="0.3">
      <c r="A9" s="2">
        <v>108</v>
      </c>
      <c r="B9" s="2">
        <v>108</v>
      </c>
    </row>
    <row r="10" spans="1:2" ht="14.4" x14ac:dyDescent="0.3">
      <c r="A10" s="2">
        <v>109</v>
      </c>
      <c r="B10" s="2">
        <v>145</v>
      </c>
    </row>
    <row r="11" spans="1:2" ht="14.4" x14ac:dyDescent="0.3">
      <c r="A11" s="2">
        <v>110</v>
      </c>
      <c r="B11" s="2">
        <v>57</v>
      </c>
    </row>
    <row r="12" spans="1:2" ht="14.4" x14ac:dyDescent="0.3">
      <c r="A12" s="2">
        <v>111</v>
      </c>
      <c r="B12" s="2">
        <v>123</v>
      </c>
    </row>
    <row r="13" spans="1:2" ht="14.4" x14ac:dyDescent="0.3">
      <c r="A13" s="2">
        <v>112</v>
      </c>
      <c r="B13" s="2">
        <v>29</v>
      </c>
    </row>
    <row r="14" spans="1:2" ht="14.4" x14ac:dyDescent="0.3">
      <c r="A14" s="2">
        <v>113</v>
      </c>
      <c r="B14" s="2">
        <v>165</v>
      </c>
    </row>
    <row r="15" spans="1:2" ht="14.4" x14ac:dyDescent="0.3">
      <c r="A15" s="2">
        <v>114</v>
      </c>
      <c r="B15" s="2">
        <v>150</v>
      </c>
    </row>
    <row r="16" spans="1:2" ht="14.4" x14ac:dyDescent="0.3">
      <c r="A16" s="2">
        <v>115</v>
      </c>
      <c r="B16" s="2">
        <v>139</v>
      </c>
    </row>
    <row r="17" spans="1:2" ht="14.4" x14ac:dyDescent="0.3">
      <c r="A17" s="2">
        <v>116</v>
      </c>
      <c r="B17" s="2">
        <v>147</v>
      </c>
    </row>
    <row r="18" spans="1:2" ht="14.4" x14ac:dyDescent="0.3">
      <c r="A18" s="2">
        <v>117</v>
      </c>
      <c r="B18" s="2">
        <v>24</v>
      </c>
    </row>
    <row r="19" spans="1:2" ht="14.4" x14ac:dyDescent="0.3">
      <c r="A19" s="2">
        <v>118</v>
      </c>
      <c r="B19" s="2">
        <v>4</v>
      </c>
    </row>
    <row r="20" spans="1:2" ht="14.4" x14ac:dyDescent="0.3">
      <c r="A20" s="2">
        <v>119</v>
      </c>
      <c r="B20" s="2">
        <v>6</v>
      </c>
    </row>
    <row r="21" spans="1:2" ht="15.75" customHeight="1" x14ac:dyDescent="0.3">
      <c r="A21" s="2">
        <v>120</v>
      </c>
      <c r="B21" s="2">
        <v>53</v>
      </c>
    </row>
    <row r="22" spans="1:2" ht="15.75" customHeight="1" x14ac:dyDescent="0.3">
      <c r="A22" s="2">
        <v>121</v>
      </c>
      <c r="B22" s="2">
        <v>50</v>
      </c>
    </row>
    <row r="23" spans="1:2" ht="15.75" customHeight="1" x14ac:dyDescent="0.3">
      <c r="A23" s="2">
        <v>122</v>
      </c>
      <c r="B23" s="2">
        <v>141</v>
      </c>
    </row>
    <row r="24" spans="1:2" ht="15.75" customHeight="1" x14ac:dyDescent="0.3">
      <c r="A24" s="2">
        <v>123</v>
      </c>
      <c r="B24" s="2">
        <v>168</v>
      </c>
    </row>
    <row r="25" spans="1:2" ht="15.75" customHeight="1" x14ac:dyDescent="0.3">
      <c r="A25" s="2">
        <v>124</v>
      </c>
      <c r="B25" s="2">
        <v>96</v>
      </c>
    </row>
    <row r="26" spans="1:2" ht="15.75" customHeight="1" x14ac:dyDescent="0.3">
      <c r="A26" s="2">
        <v>125</v>
      </c>
      <c r="B26" s="2">
        <v>47</v>
      </c>
    </row>
    <row r="27" spans="1:2" ht="15.75" customHeight="1" x14ac:dyDescent="0.3">
      <c r="A27" s="2">
        <v>126</v>
      </c>
      <c r="B27" s="2">
        <v>14</v>
      </c>
    </row>
    <row r="28" spans="1:2" ht="15.75" customHeight="1" x14ac:dyDescent="0.3">
      <c r="A28" s="2">
        <v>127</v>
      </c>
      <c r="B28" s="2">
        <v>77</v>
      </c>
    </row>
    <row r="29" spans="1:2" ht="15.75" customHeight="1" x14ac:dyDescent="0.3">
      <c r="A29" s="2">
        <v>128</v>
      </c>
      <c r="B29" s="2">
        <v>37</v>
      </c>
    </row>
    <row r="30" spans="1:2" ht="15.75" customHeight="1" x14ac:dyDescent="0.3">
      <c r="A30" s="2">
        <v>129</v>
      </c>
      <c r="B30" s="2">
        <v>103</v>
      </c>
    </row>
    <row r="31" spans="1:2" ht="15.75" customHeight="1" x14ac:dyDescent="0.3">
      <c r="A31" s="2">
        <v>130</v>
      </c>
      <c r="B31" s="2">
        <v>158</v>
      </c>
    </row>
    <row r="32" spans="1:2" ht="15.75" customHeight="1" x14ac:dyDescent="0.3">
      <c r="A32" s="2">
        <v>131</v>
      </c>
      <c r="B32" s="2">
        <v>113</v>
      </c>
    </row>
    <row r="33" spans="1:2" ht="15.75" customHeight="1" x14ac:dyDescent="0.3">
      <c r="A33" s="2">
        <v>132</v>
      </c>
      <c r="B33" s="2">
        <v>100</v>
      </c>
    </row>
    <row r="34" spans="1:2" ht="15.75" customHeight="1" x14ac:dyDescent="0.3">
      <c r="A34" s="2">
        <v>133</v>
      </c>
      <c r="B34" s="2">
        <v>13</v>
      </c>
    </row>
    <row r="35" spans="1:2" ht="15.75" customHeight="1" x14ac:dyDescent="0.3">
      <c r="A35" s="2">
        <v>134</v>
      </c>
      <c r="B35" s="2">
        <v>73</v>
      </c>
    </row>
    <row r="36" spans="1:2" ht="15.75" customHeight="1" x14ac:dyDescent="0.3">
      <c r="A36" s="2">
        <v>135</v>
      </c>
      <c r="B36" s="2">
        <v>144</v>
      </c>
    </row>
    <row r="37" spans="1:2" ht="15.75" customHeight="1" x14ac:dyDescent="0.3">
      <c r="A37" s="2">
        <v>136</v>
      </c>
      <c r="B37" s="2">
        <v>90</v>
      </c>
    </row>
    <row r="38" spans="1:2" ht="15.75" customHeight="1" x14ac:dyDescent="0.3">
      <c r="A38" s="2">
        <v>137</v>
      </c>
      <c r="B38" s="2">
        <v>23</v>
      </c>
    </row>
    <row r="39" spans="1:2" ht="15.75" customHeight="1" x14ac:dyDescent="0.3">
      <c r="A39" s="2">
        <v>138</v>
      </c>
      <c r="B39" s="2">
        <v>63</v>
      </c>
    </row>
    <row r="40" spans="1:2" ht="15.75" customHeight="1" x14ac:dyDescent="0.3">
      <c r="A40" s="2">
        <v>139</v>
      </c>
      <c r="B40" s="2">
        <v>78</v>
      </c>
    </row>
    <row r="41" spans="1:2" ht="15.75" customHeight="1" x14ac:dyDescent="0.3">
      <c r="A41" s="2">
        <v>140</v>
      </c>
      <c r="B41" s="2">
        <v>22</v>
      </c>
    </row>
    <row r="42" spans="1:2" ht="15.75" customHeight="1" x14ac:dyDescent="0.3">
      <c r="A42" s="2">
        <v>141</v>
      </c>
      <c r="B42" s="2">
        <v>38</v>
      </c>
    </row>
    <row r="43" spans="1:2" ht="15.75" customHeight="1" x14ac:dyDescent="0.3">
      <c r="A43" s="2">
        <v>142</v>
      </c>
      <c r="B43" s="2">
        <v>135</v>
      </c>
    </row>
    <row r="44" spans="1:2" ht="15.75" customHeight="1" x14ac:dyDescent="0.3">
      <c r="A44" s="2">
        <v>143</v>
      </c>
      <c r="B44" s="2">
        <v>149</v>
      </c>
    </row>
    <row r="45" spans="1:2" ht="15.75" customHeight="1" x14ac:dyDescent="0.3">
      <c r="A45" s="2">
        <v>144</v>
      </c>
      <c r="B45" s="2">
        <v>128</v>
      </c>
    </row>
    <row r="46" spans="1:2" ht="15.75" customHeight="1" x14ac:dyDescent="0.3">
      <c r="A46" s="2">
        <v>145</v>
      </c>
      <c r="B46" s="2">
        <v>71</v>
      </c>
    </row>
    <row r="47" spans="1:2" ht="15.75" customHeight="1" x14ac:dyDescent="0.3">
      <c r="A47" s="2">
        <v>146</v>
      </c>
      <c r="B47" s="2">
        <v>162</v>
      </c>
    </row>
    <row r="48" spans="1:2" ht="15.75" customHeight="1" x14ac:dyDescent="0.3">
      <c r="A48" s="2">
        <v>147</v>
      </c>
      <c r="B48" s="2">
        <v>156</v>
      </c>
    </row>
    <row r="49" spans="1:2" ht="15.75" customHeight="1" x14ac:dyDescent="0.3">
      <c r="A49" s="2">
        <v>148</v>
      </c>
      <c r="B49" s="2">
        <v>161</v>
      </c>
    </row>
    <row r="50" spans="1:2" ht="15.75" customHeight="1" x14ac:dyDescent="0.3">
      <c r="A50" s="2">
        <v>149</v>
      </c>
      <c r="B50" s="2">
        <v>75</v>
      </c>
    </row>
    <row r="51" spans="1:2" ht="15.75" customHeight="1" x14ac:dyDescent="0.3">
      <c r="A51" s="2">
        <v>150</v>
      </c>
      <c r="B51" s="2">
        <v>102</v>
      </c>
    </row>
    <row r="52" spans="1:2" ht="15.75" customHeight="1" x14ac:dyDescent="0.3">
      <c r="A52" s="2">
        <v>151</v>
      </c>
      <c r="B52" s="2">
        <v>42</v>
      </c>
    </row>
    <row r="53" spans="1:2" ht="15.75" customHeight="1" x14ac:dyDescent="0.3">
      <c r="A53" s="2">
        <v>152</v>
      </c>
      <c r="B53" s="2">
        <v>157</v>
      </c>
    </row>
    <row r="54" spans="1:2" ht="15.75" customHeight="1" x14ac:dyDescent="0.3">
      <c r="A54" s="2">
        <v>153</v>
      </c>
      <c r="B54" s="2">
        <v>28</v>
      </c>
    </row>
    <row r="55" spans="1:2" ht="15.75" customHeight="1" x14ac:dyDescent="0.3">
      <c r="A55" s="2">
        <v>154</v>
      </c>
      <c r="B55" s="2">
        <v>132</v>
      </c>
    </row>
    <row r="56" spans="1:2" ht="15.75" customHeight="1" x14ac:dyDescent="0.3">
      <c r="A56" s="2">
        <v>155</v>
      </c>
      <c r="B56" s="2">
        <v>86</v>
      </c>
    </row>
    <row r="57" spans="1:2" ht="15.75" customHeight="1" x14ac:dyDescent="0.3">
      <c r="A57" s="2">
        <v>156</v>
      </c>
      <c r="B57" s="2">
        <v>35</v>
      </c>
    </row>
    <row r="58" spans="1:2" ht="15.75" customHeight="1" x14ac:dyDescent="0.3">
      <c r="A58" s="2">
        <v>157</v>
      </c>
      <c r="B58" s="2">
        <v>82</v>
      </c>
    </row>
    <row r="59" spans="1:2" ht="15.75" customHeight="1" x14ac:dyDescent="0.3">
      <c r="A59" s="2">
        <v>158</v>
      </c>
      <c r="B59" s="2">
        <v>125</v>
      </c>
    </row>
    <row r="60" spans="1:2" ht="15.75" customHeight="1" x14ac:dyDescent="0.3">
      <c r="A60" s="2">
        <v>159</v>
      </c>
      <c r="B60" s="2">
        <v>164</v>
      </c>
    </row>
    <row r="61" spans="1:2" ht="15.75" customHeight="1" x14ac:dyDescent="0.3">
      <c r="A61" s="2">
        <v>160</v>
      </c>
      <c r="B61" s="2">
        <v>69</v>
      </c>
    </row>
    <row r="62" spans="1:2" ht="15.75" customHeight="1" x14ac:dyDescent="0.3">
      <c r="A62" s="2">
        <v>161</v>
      </c>
      <c r="B62" s="2">
        <v>9</v>
      </c>
    </row>
    <row r="63" spans="1:2" ht="15.75" customHeight="1" x14ac:dyDescent="0.3">
      <c r="A63" s="2">
        <v>162</v>
      </c>
      <c r="B63" s="2">
        <v>87</v>
      </c>
    </row>
    <row r="64" spans="1:2" ht="15.75" customHeight="1" x14ac:dyDescent="0.3">
      <c r="A64" s="2">
        <v>163</v>
      </c>
      <c r="B64" s="2">
        <v>137</v>
      </c>
    </row>
    <row r="65" spans="1:2" ht="15.75" customHeight="1" x14ac:dyDescent="0.3">
      <c r="A65" s="2">
        <v>164</v>
      </c>
      <c r="B65" s="2">
        <v>65</v>
      </c>
    </row>
    <row r="66" spans="1:2" ht="15.75" customHeight="1" x14ac:dyDescent="0.3">
      <c r="A66" s="2">
        <v>165</v>
      </c>
      <c r="B66" s="2">
        <v>2</v>
      </c>
    </row>
    <row r="67" spans="1:2" ht="15.75" customHeight="1" x14ac:dyDescent="0.3">
      <c r="A67" s="2">
        <v>166</v>
      </c>
      <c r="B67" s="2">
        <v>68</v>
      </c>
    </row>
    <row r="68" spans="1:2" ht="15.75" customHeight="1" x14ac:dyDescent="0.3">
      <c r="A68" s="2">
        <v>167</v>
      </c>
      <c r="B68" s="2">
        <v>114</v>
      </c>
    </row>
    <row r="69" spans="1:2" ht="15.75" customHeight="1" x14ac:dyDescent="0.3">
      <c r="A69" s="2">
        <v>168</v>
      </c>
      <c r="B69" s="2">
        <v>49</v>
      </c>
    </row>
    <row r="70" spans="1:2" ht="15.75" customHeight="1" x14ac:dyDescent="0.3">
      <c r="A70" s="2">
        <v>169</v>
      </c>
      <c r="B70" s="2">
        <v>5</v>
      </c>
    </row>
    <row r="71" spans="1:2" ht="15.75" customHeight="1" x14ac:dyDescent="0.3">
      <c r="A71" s="2">
        <v>170</v>
      </c>
      <c r="B71" s="2">
        <v>142</v>
      </c>
    </row>
    <row r="72" spans="1:2" ht="15.75" customHeight="1" x14ac:dyDescent="0.3">
      <c r="A72" s="2">
        <v>171</v>
      </c>
      <c r="B72" s="2">
        <v>43</v>
      </c>
    </row>
    <row r="73" spans="1:2" ht="15.75" customHeight="1" x14ac:dyDescent="0.3">
      <c r="A73" s="2">
        <v>172</v>
      </c>
      <c r="B73" s="2">
        <v>32</v>
      </c>
    </row>
    <row r="74" spans="1:2" ht="15.75" customHeight="1" x14ac:dyDescent="0.3">
      <c r="A74" s="2">
        <v>173</v>
      </c>
      <c r="B74" s="2">
        <v>119</v>
      </c>
    </row>
    <row r="75" spans="1:2" ht="15.75" customHeight="1" x14ac:dyDescent="0.3">
      <c r="A75" s="2">
        <v>174</v>
      </c>
      <c r="B75" s="2">
        <v>8</v>
      </c>
    </row>
    <row r="76" spans="1:2" ht="15.75" customHeight="1" x14ac:dyDescent="0.3">
      <c r="A76" s="2">
        <v>175</v>
      </c>
      <c r="B76" s="2">
        <v>148</v>
      </c>
    </row>
    <row r="77" spans="1:2" ht="15.75" customHeight="1" x14ac:dyDescent="0.3">
      <c r="A77" s="2">
        <v>176</v>
      </c>
      <c r="B77" s="2">
        <v>155</v>
      </c>
    </row>
    <row r="78" spans="1:2" ht="15.75" customHeight="1" x14ac:dyDescent="0.3">
      <c r="A78" s="2">
        <v>177</v>
      </c>
      <c r="B78" s="2">
        <v>105</v>
      </c>
    </row>
    <row r="79" spans="1:2" ht="15.75" customHeight="1" x14ac:dyDescent="0.3">
      <c r="A79" s="2">
        <v>178</v>
      </c>
      <c r="B79" s="2">
        <v>154</v>
      </c>
    </row>
    <row r="80" spans="1:2" ht="15.75" customHeight="1" x14ac:dyDescent="0.3">
      <c r="A80" s="2">
        <v>179</v>
      </c>
      <c r="B80" s="2">
        <v>109</v>
      </c>
    </row>
    <row r="81" spans="1:2" ht="15.75" customHeight="1" x14ac:dyDescent="0.3">
      <c r="A81" s="2">
        <v>180</v>
      </c>
      <c r="B81" s="2">
        <v>25</v>
      </c>
    </row>
    <row r="82" spans="1:2" ht="15.75" customHeight="1" x14ac:dyDescent="0.3">
      <c r="A82" s="2">
        <v>181</v>
      </c>
      <c r="B82" s="2">
        <v>127</v>
      </c>
    </row>
    <row r="83" spans="1:2" ht="15.75" customHeight="1" x14ac:dyDescent="0.3">
      <c r="A83" s="2">
        <v>182</v>
      </c>
      <c r="B83" s="2">
        <v>17</v>
      </c>
    </row>
    <row r="84" spans="1:2" ht="15.75" customHeight="1" x14ac:dyDescent="0.3">
      <c r="A84" s="2">
        <v>183</v>
      </c>
      <c r="B84" s="2">
        <v>97</v>
      </c>
    </row>
    <row r="85" spans="1:2" ht="15.75" customHeight="1" x14ac:dyDescent="0.3">
      <c r="A85" s="2">
        <v>184</v>
      </c>
      <c r="B85" s="2">
        <v>34</v>
      </c>
    </row>
    <row r="86" spans="1:2" ht="15.75" customHeight="1" x14ac:dyDescent="0.3">
      <c r="A86" s="2">
        <v>185</v>
      </c>
      <c r="B86" s="2">
        <v>31</v>
      </c>
    </row>
    <row r="87" spans="1:2" ht="15.75" customHeight="1" x14ac:dyDescent="0.3">
      <c r="A87" s="2">
        <v>186</v>
      </c>
      <c r="B87" s="2">
        <v>12</v>
      </c>
    </row>
    <row r="88" spans="1:2" ht="15.75" customHeight="1" x14ac:dyDescent="0.3">
      <c r="A88" s="2">
        <v>187</v>
      </c>
      <c r="B88" s="2">
        <v>18</v>
      </c>
    </row>
    <row r="89" spans="1:2" ht="15.75" customHeight="1" x14ac:dyDescent="0.3">
      <c r="A89" s="2">
        <v>188</v>
      </c>
      <c r="B89" s="2">
        <v>15</v>
      </c>
    </row>
    <row r="90" spans="1:2" ht="15.75" customHeight="1" x14ac:dyDescent="0.3">
      <c r="A90" s="2">
        <v>189</v>
      </c>
      <c r="B90" s="2">
        <v>136</v>
      </c>
    </row>
    <row r="91" spans="1:2" ht="15.75" customHeight="1" x14ac:dyDescent="0.3">
      <c r="A91" s="2">
        <v>190</v>
      </c>
      <c r="B91" s="2">
        <v>110</v>
      </c>
    </row>
    <row r="92" spans="1:2" ht="15.75" customHeight="1" x14ac:dyDescent="0.3">
      <c r="A92" s="2">
        <v>191</v>
      </c>
      <c r="B92" s="2">
        <v>92</v>
      </c>
    </row>
    <row r="93" spans="1:2" ht="15.75" customHeight="1" x14ac:dyDescent="0.3">
      <c r="A93" s="2">
        <v>192</v>
      </c>
      <c r="B93" s="2">
        <v>20</v>
      </c>
    </row>
    <row r="94" spans="1:2" ht="15.75" customHeight="1" x14ac:dyDescent="0.3">
      <c r="A94" s="2">
        <v>193</v>
      </c>
      <c r="B94" s="2">
        <v>44</v>
      </c>
    </row>
    <row r="95" spans="1:2" ht="15.75" customHeight="1" x14ac:dyDescent="0.3">
      <c r="A95" s="2">
        <v>194</v>
      </c>
      <c r="B95" s="2">
        <v>120</v>
      </c>
    </row>
    <row r="96" spans="1:2" ht="15.75" customHeight="1" x14ac:dyDescent="0.3">
      <c r="A96" s="2">
        <v>195</v>
      </c>
      <c r="B96" s="2">
        <v>55</v>
      </c>
    </row>
    <row r="97" spans="1:2" ht="15.75" customHeight="1" x14ac:dyDescent="0.3">
      <c r="A97" s="2">
        <v>196</v>
      </c>
      <c r="B97" s="2">
        <v>115</v>
      </c>
    </row>
    <row r="98" spans="1:2" ht="15.75" customHeight="1" x14ac:dyDescent="0.3">
      <c r="A98" s="2">
        <v>197</v>
      </c>
      <c r="B98" s="2">
        <v>30</v>
      </c>
    </row>
    <row r="99" spans="1:2" ht="15.75" customHeight="1" x14ac:dyDescent="0.3">
      <c r="A99" s="2">
        <v>198</v>
      </c>
      <c r="B99" s="2">
        <v>93</v>
      </c>
    </row>
    <row r="100" spans="1:2" ht="15.75" customHeight="1" x14ac:dyDescent="0.3">
      <c r="A100" s="2">
        <v>199</v>
      </c>
      <c r="B100" s="2">
        <v>21</v>
      </c>
    </row>
    <row r="101" spans="1:2" ht="15.75" customHeight="1" x14ac:dyDescent="0.3">
      <c r="A101" s="2">
        <v>200</v>
      </c>
      <c r="B101" s="2">
        <v>52</v>
      </c>
    </row>
    <row r="102" spans="1:2" ht="15.75" customHeight="1" x14ac:dyDescent="0.3">
      <c r="A102" s="2">
        <v>201</v>
      </c>
      <c r="B102" s="2">
        <v>54</v>
      </c>
    </row>
    <row r="103" spans="1:2" ht="15.75" customHeight="1" x14ac:dyDescent="0.3">
      <c r="A103" s="2">
        <v>202</v>
      </c>
      <c r="B103" s="2">
        <v>79</v>
      </c>
    </row>
    <row r="104" spans="1:2" ht="15.75" customHeight="1" x14ac:dyDescent="0.3">
      <c r="A104" s="2">
        <v>203</v>
      </c>
      <c r="B104" s="2">
        <v>19</v>
      </c>
    </row>
    <row r="105" spans="1:2" ht="15.75" customHeight="1" x14ac:dyDescent="0.3">
      <c r="A105" s="2">
        <v>204</v>
      </c>
      <c r="B105" s="2">
        <v>51</v>
      </c>
    </row>
    <row r="106" spans="1:2" ht="15.75" customHeight="1" x14ac:dyDescent="0.3">
      <c r="A106" s="2">
        <v>205</v>
      </c>
      <c r="B106" s="2">
        <v>101</v>
      </c>
    </row>
    <row r="107" spans="1:2" ht="15.75" customHeight="1" x14ac:dyDescent="0.3">
      <c r="A107" s="2">
        <v>206</v>
      </c>
      <c r="B107" s="2">
        <v>80</v>
      </c>
    </row>
    <row r="108" spans="1:2" ht="15.75" customHeight="1" x14ac:dyDescent="0.3">
      <c r="A108" s="2">
        <v>207</v>
      </c>
      <c r="B108" s="2">
        <v>166</v>
      </c>
    </row>
    <row r="109" spans="1:2" ht="15.75" customHeight="1" x14ac:dyDescent="0.3">
      <c r="A109" s="2">
        <v>208</v>
      </c>
      <c r="B109" s="2">
        <v>40</v>
      </c>
    </row>
    <row r="110" spans="1:2" ht="15.75" customHeight="1" x14ac:dyDescent="0.3">
      <c r="A110" s="2">
        <v>209</v>
      </c>
      <c r="B110" s="2">
        <v>159</v>
      </c>
    </row>
    <row r="111" spans="1:2" ht="15.75" customHeight="1" x14ac:dyDescent="0.3">
      <c r="A111" s="2">
        <v>210</v>
      </c>
      <c r="B111" s="2">
        <v>163</v>
      </c>
    </row>
    <row r="112" spans="1:2" ht="15.75" customHeight="1" x14ac:dyDescent="0.3">
      <c r="A112" s="2">
        <v>211</v>
      </c>
      <c r="B112" s="2">
        <v>126</v>
      </c>
    </row>
    <row r="113" spans="1:2" ht="15.75" customHeight="1" x14ac:dyDescent="0.3">
      <c r="A113" s="2">
        <v>212</v>
      </c>
      <c r="B113" s="2">
        <v>99</v>
      </c>
    </row>
    <row r="114" spans="1:2" ht="15.75" customHeight="1" x14ac:dyDescent="0.3">
      <c r="A114" s="2">
        <v>213</v>
      </c>
      <c r="B114" s="2">
        <v>151</v>
      </c>
    </row>
    <row r="115" spans="1:2" ht="15.75" customHeight="1" x14ac:dyDescent="0.3">
      <c r="A115" s="2">
        <v>214</v>
      </c>
      <c r="B115" s="2">
        <v>61</v>
      </c>
    </row>
    <row r="116" spans="1:2" ht="15.75" customHeight="1" x14ac:dyDescent="0.3">
      <c r="A116" s="2">
        <v>215</v>
      </c>
      <c r="B116" s="2">
        <v>39</v>
      </c>
    </row>
    <row r="117" spans="1:2" ht="15.75" customHeight="1" x14ac:dyDescent="0.3">
      <c r="A117" s="2">
        <v>216</v>
      </c>
      <c r="B117" s="2">
        <v>84</v>
      </c>
    </row>
    <row r="118" spans="1:2" ht="15.75" customHeight="1" x14ac:dyDescent="0.3">
      <c r="A118" s="2">
        <v>217</v>
      </c>
      <c r="B118" s="2">
        <v>104</v>
      </c>
    </row>
    <row r="119" spans="1:2" ht="15.75" customHeight="1" x14ac:dyDescent="0.3">
      <c r="A119" s="2">
        <v>218</v>
      </c>
      <c r="B119" s="2">
        <v>152</v>
      </c>
    </row>
    <row r="120" spans="1:2" ht="15.75" customHeight="1" x14ac:dyDescent="0.3">
      <c r="A120" s="2">
        <v>219</v>
      </c>
      <c r="B120" s="2">
        <v>122</v>
      </c>
    </row>
    <row r="121" spans="1:2" ht="15.75" customHeight="1" x14ac:dyDescent="0.3">
      <c r="A121" s="2">
        <v>220</v>
      </c>
      <c r="B121" s="2">
        <v>133</v>
      </c>
    </row>
    <row r="122" spans="1:2" ht="15.75" customHeight="1" x14ac:dyDescent="0.3">
      <c r="A122" s="2">
        <v>221</v>
      </c>
      <c r="B122" s="2">
        <v>106</v>
      </c>
    </row>
    <row r="123" spans="1:2" ht="15.75" customHeight="1" x14ac:dyDescent="0.3">
      <c r="A123" s="2">
        <v>222</v>
      </c>
      <c r="B123" s="2">
        <v>121</v>
      </c>
    </row>
    <row r="124" spans="1:2" ht="15.75" customHeight="1" x14ac:dyDescent="0.3">
      <c r="A124" s="2">
        <v>223</v>
      </c>
      <c r="B124" s="2">
        <v>26</v>
      </c>
    </row>
    <row r="125" spans="1:2" ht="15.75" customHeight="1" x14ac:dyDescent="0.3">
      <c r="A125" s="2">
        <v>224</v>
      </c>
      <c r="B125" s="2">
        <v>41</v>
      </c>
    </row>
    <row r="126" spans="1:2" ht="15.75" customHeight="1" x14ac:dyDescent="0.3">
      <c r="A126" s="2">
        <v>225</v>
      </c>
      <c r="B126" s="2">
        <v>62</v>
      </c>
    </row>
    <row r="127" spans="1:2" ht="15.75" customHeight="1" x14ac:dyDescent="0.3">
      <c r="A127" s="2">
        <v>226</v>
      </c>
      <c r="B127" s="2">
        <v>3</v>
      </c>
    </row>
    <row r="128" spans="1:2" ht="15.75" customHeight="1" x14ac:dyDescent="0.3">
      <c r="A128" s="2">
        <v>227</v>
      </c>
      <c r="B128" s="2">
        <v>118</v>
      </c>
    </row>
    <row r="129" spans="1:2" ht="15.75" customHeight="1" x14ac:dyDescent="0.3">
      <c r="A129" s="2">
        <v>228</v>
      </c>
      <c r="B129" s="2">
        <v>76</v>
      </c>
    </row>
    <row r="130" spans="1:2" ht="15.75" customHeight="1" x14ac:dyDescent="0.3">
      <c r="A130" s="2">
        <v>229</v>
      </c>
      <c r="B130" s="2">
        <v>111</v>
      </c>
    </row>
    <row r="131" spans="1:2" ht="15.75" customHeight="1" x14ac:dyDescent="0.3">
      <c r="A131" s="2">
        <v>230</v>
      </c>
      <c r="B131" s="2">
        <v>36</v>
      </c>
    </row>
    <row r="132" spans="1:2" ht="15.75" customHeight="1" x14ac:dyDescent="0.3">
      <c r="A132" s="2">
        <v>231</v>
      </c>
      <c r="B132" s="2">
        <v>138</v>
      </c>
    </row>
    <row r="133" spans="1:2" ht="15.75" customHeight="1" x14ac:dyDescent="0.3">
      <c r="A133" s="2">
        <v>232</v>
      </c>
      <c r="B133" s="2">
        <v>66</v>
      </c>
    </row>
    <row r="134" spans="1:2" ht="15.75" customHeight="1" x14ac:dyDescent="0.3">
      <c r="A134" s="2">
        <v>233</v>
      </c>
      <c r="B134" s="2">
        <v>117</v>
      </c>
    </row>
    <row r="135" spans="1:2" ht="15.75" customHeight="1" x14ac:dyDescent="0.3">
      <c r="A135" s="2">
        <v>234</v>
      </c>
      <c r="B135" s="2">
        <v>131</v>
      </c>
    </row>
    <row r="136" spans="1:2" ht="15.75" customHeight="1" x14ac:dyDescent="0.3">
      <c r="A136" s="2">
        <v>235</v>
      </c>
      <c r="B136" s="2">
        <v>143</v>
      </c>
    </row>
    <row r="137" spans="1:2" ht="15.75" customHeight="1" x14ac:dyDescent="0.3">
      <c r="A137" s="2">
        <v>236</v>
      </c>
      <c r="B137" s="2">
        <v>124</v>
      </c>
    </row>
    <row r="138" spans="1:2" ht="15.75" customHeight="1" x14ac:dyDescent="0.3">
      <c r="A138" s="2">
        <v>237</v>
      </c>
      <c r="B138" s="2">
        <v>112</v>
      </c>
    </row>
    <row r="139" spans="1:2" ht="15.75" customHeight="1" x14ac:dyDescent="0.3">
      <c r="A139" s="2">
        <v>238</v>
      </c>
      <c r="B139" s="2">
        <v>160</v>
      </c>
    </row>
    <row r="140" spans="1:2" ht="15.75" customHeight="1" x14ac:dyDescent="0.3">
      <c r="A140" s="2">
        <v>239</v>
      </c>
      <c r="B140" s="2">
        <v>70</v>
      </c>
    </row>
    <row r="141" spans="1:2" ht="15.75" customHeight="1" x14ac:dyDescent="0.3">
      <c r="A141" s="2">
        <v>240</v>
      </c>
      <c r="B141" s="2">
        <v>89</v>
      </c>
    </row>
    <row r="142" spans="1:2" ht="15.75" customHeight="1" x14ac:dyDescent="0.3">
      <c r="A142" s="2">
        <v>241</v>
      </c>
      <c r="B142" s="2">
        <v>58</v>
      </c>
    </row>
    <row r="143" spans="1:2" ht="15.75" customHeight="1" x14ac:dyDescent="0.3">
      <c r="A143" s="2">
        <v>242</v>
      </c>
      <c r="B143" s="2">
        <v>45</v>
      </c>
    </row>
    <row r="144" spans="1:2" ht="15.75" customHeight="1" x14ac:dyDescent="0.3">
      <c r="A144" s="2">
        <v>243</v>
      </c>
      <c r="B144" s="2">
        <v>167</v>
      </c>
    </row>
    <row r="145" spans="1:2" ht="15.75" customHeight="1" x14ac:dyDescent="0.3">
      <c r="A145" s="2">
        <v>244</v>
      </c>
      <c r="B145" s="2">
        <v>1</v>
      </c>
    </row>
    <row r="146" spans="1:2" ht="15.75" customHeight="1" x14ac:dyDescent="0.3">
      <c r="A146" s="2">
        <v>245</v>
      </c>
      <c r="B146" s="2">
        <v>83</v>
      </c>
    </row>
    <row r="147" spans="1:2" ht="15.75" customHeight="1" x14ac:dyDescent="0.3">
      <c r="A147" s="2">
        <v>246</v>
      </c>
      <c r="B147" s="2">
        <v>10</v>
      </c>
    </row>
    <row r="148" spans="1:2" ht="15.75" customHeight="1" x14ac:dyDescent="0.3">
      <c r="A148" s="2">
        <v>247</v>
      </c>
      <c r="B148" s="2">
        <v>7</v>
      </c>
    </row>
    <row r="149" spans="1:2" ht="15.75" customHeight="1" x14ac:dyDescent="0.3">
      <c r="A149" s="2">
        <v>248</v>
      </c>
      <c r="B149" s="2">
        <v>27</v>
      </c>
    </row>
    <row r="150" spans="1:2" ht="15.75" customHeight="1" x14ac:dyDescent="0.3">
      <c r="A150" s="2">
        <v>249</v>
      </c>
      <c r="B150" s="2">
        <v>67</v>
      </c>
    </row>
    <row r="151" spans="1:2" ht="15.75" customHeight="1" x14ac:dyDescent="0.3">
      <c r="A151" s="2">
        <v>250</v>
      </c>
      <c r="B151" s="2">
        <v>94</v>
      </c>
    </row>
    <row r="152" spans="1:2" ht="15.75" customHeight="1" x14ac:dyDescent="0.3">
      <c r="A152" s="2">
        <v>251</v>
      </c>
      <c r="B152" s="2">
        <v>140</v>
      </c>
    </row>
    <row r="153" spans="1:2" ht="15.75" customHeight="1" x14ac:dyDescent="0.3">
      <c r="A153" s="2">
        <v>252</v>
      </c>
      <c r="B153" s="2">
        <v>74</v>
      </c>
    </row>
    <row r="154" spans="1:2" ht="15.75" customHeight="1" x14ac:dyDescent="0.3">
      <c r="A154" s="2">
        <v>253</v>
      </c>
      <c r="B154" s="2">
        <v>48</v>
      </c>
    </row>
    <row r="155" spans="1:2" ht="15.75" customHeight="1" x14ac:dyDescent="0.3">
      <c r="A155" s="2">
        <v>254</v>
      </c>
      <c r="B155" s="2">
        <v>11</v>
      </c>
    </row>
    <row r="156" spans="1:2" ht="15.75" customHeight="1" x14ac:dyDescent="0.3">
      <c r="A156" s="2">
        <v>255</v>
      </c>
      <c r="B156" s="2">
        <v>98</v>
      </c>
    </row>
    <row r="157" spans="1:2" ht="15.75" customHeight="1" x14ac:dyDescent="0.3">
      <c r="A157" s="2">
        <v>256</v>
      </c>
      <c r="B157" s="2">
        <v>107</v>
      </c>
    </row>
    <row r="158" spans="1:2" ht="15.75" customHeight="1" x14ac:dyDescent="0.3">
      <c r="A158" s="2">
        <v>257</v>
      </c>
      <c r="B158" s="2">
        <v>130</v>
      </c>
    </row>
    <row r="159" spans="1:2" ht="15.75" customHeight="1" x14ac:dyDescent="0.3">
      <c r="A159" s="2">
        <v>258</v>
      </c>
      <c r="B159" s="2">
        <v>72</v>
      </c>
    </row>
    <row r="160" spans="1:2" ht="15.75" customHeight="1" x14ac:dyDescent="0.3">
      <c r="A160" s="2">
        <v>259</v>
      </c>
      <c r="B160" s="2">
        <v>88</v>
      </c>
    </row>
    <row r="161" spans="1:2" ht="15.75" customHeight="1" x14ac:dyDescent="0.3">
      <c r="A161" s="2">
        <v>260</v>
      </c>
      <c r="B161" s="2">
        <v>81</v>
      </c>
    </row>
    <row r="162" spans="1:2" ht="15.75" customHeight="1" x14ac:dyDescent="0.3">
      <c r="A162" s="2">
        <v>261</v>
      </c>
      <c r="B162" s="2">
        <v>146</v>
      </c>
    </row>
    <row r="163" spans="1:2" ht="15.75" customHeight="1" x14ac:dyDescent="0.3">
      <c r="A163" s="2">
        <v>262</v>
      </c>
      <c r="B163" s="2">
        <v>46</v>
      </c>
    </row>
    <row r="164" spans="1:2" ht="15.75" customHeight="1" x14ac:dyDescent="0.3">
      <c r="A164" s="2">
        <v>263</v>
      </c>
      <c r="B164" s="2">
        <v>153</v>
      </c>
    </row>
    <row r="165" spans="1:2" ht="15.75" customHeight="1" x14ac:dyDescent="0.3">
      <c r="A165" s="2">
        <v>264</v>
      </c>
      <c r="B165" s="2">
        <v>59</v>
      </c>
    </row>
    <row r="166" spans="1:2" ht="15.75" customHeight="1" x14ac:dyDescent="0.3">
      <c r="A166" s="2">
        <v>265</v>
      </c>
      <c r="B166" s="2">
        <v>91</v>
      </c>
    </row>
    <row r="167" spans="1:2" ht="15.75" customHeight="1" x14ac:dyDescent="0.3">
      <c r="A167" s="2">
        <v>266</v>
      </c>
      <c r="B167" s="2">
        <v>116</v>
      </c>
    </row>
    <row r="168" spans="1:2" ht="15.75" customHeight="1" x14ac:dyDescent="0.3">
      <c r="A168" s="2">
        <v>267</v>
      </c>
      <c r="B168" s="2">
        <v>33</v>
      </c>
    </row>
    <row r="169" spans="1:2" ht="15.75" customHeight="1" x14ac:dyDescent="0.3">
      <c r="A169" s="2">
        <v>268</v>
      </c>
      <c r="B169" s="2">
        <v>56</v>
      </c>
    </row>
    <row r="170" spans="1:2" ht="15.75" customHeight="1" x14ac:dyDescent="0.3">
      <c r="A170" s="2">
        <v>301</v>
      </c>
      <c r="B170" s="2">
        <v>3</v>
      </c>
    </row>
    <row r="171" spans="1:2" ht="15.75" customHeight="1" x14ac:dyDescent="0.3">
      <c r="A171" s="2">
        <v>302</v>
      </c>
      <c r="B171" s="2">
        <v>37</v>
      </c>
    </row>
    <row r="172" spans="1:2" ht="15.75" customHeight="1" x14ac:dyDescent="0.3">
      <c r="A172" s="2">
        <v>303</v>
      </c>
      <c r="B172" s="2">
        <v>168</v>
      </c>
    </row>
    <row r="173" spans="1:2" ht="15.75" customHeight="1" x14ac:dyDescent="0.3">
      <c r="A173" s="2">
        <v>304</v>
      </c>
      <c r="B173" s="2">
        <v>93</v>
      </c>
    </row>
    <row r="174" spans="1:2" ht="15.75" customHeight="1" x14ac:dyDescent="0.3">
      <c r="A174" s="2">
        <v>305</v>
      </c>
      <c r="B174" s="2">
        <v>67</v>
      </c>
    </row>
    <row r="175" spans="1:2" ht="15.75" customHeight="1" x14ac:dyDescent="0.3">
      <c r="A175" s="2">
        <v>306</v>
      </c>
      <c r="B175" s="2">
        <v>59</v>
      </c>
    </row>
    <row r="176" spans="1:2" ht="15.75" customHeight="1" x14ac:dyDescent="0.3">
      <c r="A176" s="2">
        <v>307</v>
      </c>
      <c r="B176" s="2">
        <v>18</v>
      </c>
    </row>
    <row r="177" spans="1:2" ht="15.75" customHeight="1" x14ac:dyDescent="0.3">
      <c r="A177" s="2">
        <v>308</v>
      </c>
      <c r="B177" s="2">
        <v>97</v>
      </c>
    </row>
    <row r="178" spans="1:2" ht="15.75" customHeight="1" x14ac:dyDescent="0.3">
      <c r="A178" s="2">
        <v>309</v>
      </c>
      <c r="B178" s="2">
        <v>161</v>
      </c>
    </row>
    <row r="179" spans="1:2" ht="15.75" customHeight="1" x14ac:dyDescent="0.3">
      <c r="A179" s="2">
        <v>310</v>
      </c>
      <c r="B179" s="2">
        <v>123</v>
      </c>
    </row>
    <row r="180" spans="1:2" ht="15.75" customHeight="1" x14ac:dyDescent="0.3">
      <c r="A180" s="2">
        <v>311</v>
      </c>
      <c r="B180" s="2">
        <v>164</v>
      </c>
    </row>
    <row r="181" spans="1:2" ht="15.75" customHeight="1" x14ac:dyDescent="0.3">
      <c r="A181" s="2">
        <v>312</v>
      </c>
      <c r="B181" s="2">
        <v>143</v>
      </c>
    </row>
    <row r="182" spans="1:2" ht="15.75" customHeight="1" x14ac:dyDescent="0.3">
      <c r="A182" s="2">
        <v>313</v>
      </c>
      <c r="B182" s="2">
        <v>58</v>
      </c>
    </row>
    <row r="183" spans="1:2" ht="15.75" customHeight="1" x14ac:dyDescent="0.3">
      <c r="A183" s="2">
        <v>314</v>
      </c>
      <c r="B183" s="2">
        <v>84</v>
      </c>
    </row>
    <row r="184" spans="1:2" ht="15.75" customHeight="1" x14ac:dyDescent="0.3">
      <c r="A184" s="2">
        <v>315</v>
      </c>
      <c r="B184" s="2">
        <v>50</v>
      </c>
    </row>
    <row r="185" spans="1:2" ht="15.75" customHeight="1" x14ac:dyDescent="0.3">
      <c r="A185" s="2">
        <v>316</v>
      </c>
      <c r="B185" s="2">
        <v>156</v>
      </c>
    </row>
    <row r="186" spans="1:2" ht="15.75" customHeight="1" x14ac:dyDescent="0.3">
      <c r="A186" s="2">
        <v>317</v>
      </c>
      <c r="B186" s="2">
        <v>36</v>
      </c>
    </row>
    <row r="187" spans="1:2" ht="15.75" customHeight="1" x14ac:dyDescent="0.3">
      <c r="A187" s="2">
        <v>318</v>
      </c>
      <c r="B187" s="2">
        <v>25</v>
      </c>
    </row>
    <row r="188" spans="1:2" ht="15.75" customHeight="1" x14ac:dyDescent="0.3">
      <c r="A188" s="2">
        <v>319</v>
      </c>
      <c r="B188" s="2">
        <v>81</v>
      </c>
    </row>
    <row r="189" spans="1:2" ht="15.75" customHeight="1" x14ac:dyDescent="0.3">
      <c r="A189" s="2">
        <v>320</v>
      </c>
      <c r="B189" s="2">
        <v>51</v>
      </c>
    </row>
    <row r="190" spans="1:2" ht="15.75" customHeight="1" x14ac:dyDescent="0.3">
      <c r="A190" s="2">
        <v>321</v>
      </c>
      <c r="B190" s="2">
        <v>69</v>
      </c>
    </row>
    <row r="191" spans="1:2" ht="15.75" customHeight="1" x14ac:dyDescent="0.3">
      <c r="A191" s="2">
        <v>322</v>
      </c>
      <c r="B191" s="2">
        <v>158</v>
      </c>
    </row>
    <row r="192" spans="1:2" ht="15.75" customHeight="1" x14ac:dyDescent="0.3">
      <c r="A192" s="2">
        <v>323</v>
      </c>
      <c r="B192" s="2">
        <v>115</v>
      </c>
    </row>
    <row r="193" spans="1:2" ht="15.75" customHeight="1" x14ac:dyDescent="0.3">
      <c r="A193" s="2">
        <v>324</v>
      </c>
      <c r="B193" s="2">
        <v>10</v>
      </c>
    </row>
    <row r="194" spans="1:2" ht="15.75" customHeight="1" x14ac:dyDescent="0.3">
      <c r="A194" s="2">
        <v>325</v>
      </c>
      <c r="B194" s="2">
        <v>130</v>
      </c>
    </row>
    <row r="195" spans="1:2" ht="15.75" customHeight="1" x14ac:dyDescent="0.3">
      <c r="A195" s="2">
        <v>326</v>
      </c>
      <c r="B195" s="2">
        <v>82</v>
      </c>
    </row>
    <row r="196" spans="1:2" ht="15.75" customHeight="1" x14ac:dyDescent="0.3">
      <c r="A196" s="2">
        <v>327</v>
      </c>
      <c r="B196" s="2">
        <v>5</v>
      </c>
    </row>
    <row r="197" spans="1:2" ht="15.75" customHeight="1" x14ac:dyDescent="0.3">
      <c r="A197" s="2">
        <v>328</v>
      </c>
      <c r="B197" s="2">
        <v>148</v>
      </c>
    </row>
    <row r="198" spans="1:2" ht="15.75" customHeight="1" x14ac:dyDescent="0.3">
      <c r="A198" s="2">
        <v>329</v>
      </c>
      <c r="B198" s="2">
        <v>126</v>
      </c>
    </row>
    <row r="199" spans="1:2" ht="15.75" customHeight="1" x14ac:dyDescent="0.3">
      <c r="A199" s="2">
        <v>330</v>
      </c>
      <c r="B199" s="2">
        <v>90</v>
      </c>
    </row>
    <row r="200" spans="1:2" ht="15.75" customHeight="1" x14ac:dyDescent="0.3">
      <c r="A200" s="2">
        <v>331</v>
      </c>
      <c r="B200" s="2">
        <v>85</v>
      </c>
    </row>
    <row r="201" spans="1:2" ht="15.75" customHeight="1" x14ac:dyDescent="0.3">
      <c r="A201" s="2">
        <v>332</v>
      </c>
      <c r="B201" s="2">
        <v>135</v>
      </c>
    </row>
    <row r="202" spans="1:2" ht="15.75" customHeight="1" x14ac:dyDescent="0.3">
      <c r="A202" s="2">
        <v>333</v>
      </c>
      <c r="B202" s="2">
        <v>4</v>
      </c>
    </row>
    <row r="203" spans="1:2" ht="15.75" customHeight="1" x14ac:dyDescent="0.3">
      <c r="A203" s="2">
        <v>334</v>
      </c>
      <c r="B203" s="2">
        <v>138</v>
      </c>
    </row>
    <row r="204" spans="1:2" ht="15.75" customHeight="1" x14ac:dyDescent="0.3">
      <c r="A204" s="2">
        <v>335</v>
      </c>
      <c r="B204" s="2">
        <v>12</v>
      </c>
    </row>
    <row r="205" spans="1:2" ht="15.75" customHeight="1" x14ac:dyDescent="0.3">
      <c r="A205" s="2">
        <v>336</v>
      </c>
      <c r="B205" s="2">
        <v>21</v>
      </c>
    </row>
    <row r="206" spans="1:2" ht="15.75" customHeight="1" x14ac:dyDescent="0.3">
      <c r="A206" s="2">
        <v>337</v>
      </c>
      <c r="B206" s="2">
        <v>13</v>
      </c>
    </row>
    <row r="207" spans="1:2" ht="15.75" customHeight="1" x14ac:dyDescent="0.3">
      <c r="A207" s="2">
        <v>338</v>
      </c>
      <c r="B207" s="2">
        <v>94</v>
      </c>
    </row>
    <row r="208" spans="1:2" ht="15.75" customHeight="1" x14ac:dyDescent="0.3">
      <c r="A208" s="2">
        <v>339</v>
      </c>
      <c r="B208" s="2">
        <v>76</v>
      </c>
    </row>
    <row r="209" spans="1:2" ht="15.75" customHeight="1" x14ac:dyDescent="0.3">
      <c r="A209" s="2">
        <v>340</v>
      </c>
      <c r="B209" s="2">
        <v>57</v>
      </c>
    </row>
    <row r="210" spans="1:2" ht="15.75" customHeight="1" x14ac:dyDescent="0.3">
      <c r="A210" s="2">
        <v>341</v>
      </c>
      <c r="B210" s="2">
        <v>46</v>
      </c>
    </row>
    <row r="211" spans="1:2" ht="15.75" customHeight="1" x14ac:dyDescent="0.3">
      <c r="A211" s="2">
        <v>342</v>
      </c>
      <c r="B211" s="2">
        <v>117</v>
      </c>
    </row>
    <row r="212" spans="1:2" ht="15.75" customHeight="1" x14ac:dyDescent="0.3">
      <c r="A212" s="2">
        <v>343</v>
      </c>
      <c r="B212" s="2">
        <v>22</v>
      </c>
    </row>
    <row r="213" spans="1:2" ht="15.75" customHeight="1" x14ac:dyDescent="0.3">
      <c r="A213" s="2">
        <v>344</v>
      </c>
      <c r="B213" s="2">
        <v>110</v>
      </c>
    </row>
    <row r="214" spans="1:2" ht="15.75" customHeight="1" x14ac:dyDescent="0.3">
      <c r="A214" s="2">
        <v>345</v>
      </c>
      <c r="B214" s="2">
        <v>30</v>
      </c>
    </row>
    <row r="215" spans="1:2" ht="15.75" customHeight="1" x14ac:dyDescent="0.3">
      <c r="A215" s="2">
        <v>346</v>
      </c>
      <c r="B215" s="2">
        <v>127</v>
      </c>
    </row>
    <row r="216" spans="1:2" ht="15.75" customHeight="1" x14ac:dyDescent="0.3">
      <c r="A216" s="2">
        <v>347</v>
      </c>
      <c r="B216" s="2">
        <v>65</v>
      </c>
    </row>
    <row r="217" spans="1:2" ht="15.75" customHeight="1" x14ac:dyDescent="0.3">
      <c r="A217" s="2">
        <v>348</v>
      </c>
      <c r="B217" s="2">
        <v>125</v>
      </c>
    </row>
    <row r="218" spans="1:2" ht="15.75" customHeight="1" x14ac:dyDescent="0.3">
      <c r="A218" s="2">
        <v>349</v>
      </c>
      <c r="B218" s="2">
        <v>152</v>
      </c>
    </row>
    <row r="219" spans="1:2" ht="15.75" customHeight="1" x14ac:dyDescent="0.3">
      <c r="A219" s="2">
        <v>350</v>
      </c>
      <c r="B219" s="2">
        <v>7</v>
      </c>
    </row>
    <row r="220" spans="1:2" ht="15.75" customHeight="1" x14ac:dyDescent="0.3">
      <c r="A220" s="2">
        <v>351</v>
      </c>
      <c r="B220" s="2">
        <v>20</v>
      </c>
    </row>
    <row r="221" spans="1:2" ht="15.75" customHeight="1" x14ac:dyDescent="0.3">
      <c r="A221" s="2">
        <v>352</v>
      </c>
      <c r="B221" s="2">
        <v>142</v>
      </c>
    </row>
    <row r="222" spans="1:2" ht="15.75" customHeight="1" x14ac:dyDescent="0.3">
      <c r="A222" s="2">
        <v>353</v>
      </c>
      <c r="B222" s="2">
        <v>160</v>
      </c>
    </row>
    <row r="223" spans="1:2" ht="15.75" customHeight="1" x14ac:dyDescent="0.3">
      <c r="A223" s="2">
        <v>354</v>
      </c>
      <c r="B223" s="2">
        <v>6</v>
      </c>
    </row>
    <row r="224" spans="1:2" ht="15.75" customHeight="1" x14ac:dyDescent="0.3">
      <c r="A224" s="2">
        <v>355</v>
      </c>
      <c r="B224" s="2">
        <v>113</v>
      </c>
    </row>
    <row r="225" spans="1:2" ht="15.75" customHeight="1" x14ac:dyDescent="0.3">
      <c r="A225" s="2">
        <v>356</v>
      </c>
      <c r="B225" s="2">
        <v>23</v>
      </c>
    </row>
    <row r="226" spans="1:2" ht="15.75" customHeight="1" x14ac:dyDescent="0.3">
      <c r="A226" s="2">
        <v>357</v>
      </c>
      <c r="B226" s="2">
        <v>80</v>
      </c>
    </row>
    <row r="227" spans="1:2" ht="15.75" customHeight="1" x14ac:dyDescent="0.3">
      <c r="A227" s="2">
        <v>358</v>
      </c>
      <c r="B227" s="2">
        <v>35</v>
      </c>
    </row>
    <row r="228" spans="1:2" ht="15.75" customHeight="1" x14ac:dyDescent="0.3">
      <c r="A228" s="2">
        <v>359</v>
      </c>
      <c r="B228" s="2">
        <v>60</v>
      </c>
    </row>
    <row r="229" spans="1:2" ht="15.75" customHeight="1" x14ac:dyDescent="0.3">
      <c r="A229" s="2">
        <v>360</v>
      </c>
      <c r="B229" s="2">
        <v>62</v>
      </c>
    </row>
    <row r="230" spans="1:2" ht="15.75" customHeight="1" x14ac:dyDescent="0.3">
      <c r="A230" s="2">
        <v>361</v>
      </c>
      <c r="B230" s="2">
        <v>132</v>
      </c>
    </row>
    <row r="231" spans="1:2" ht="15.75" customHeight="1" x14ac:dyDescent="0.3">
      <c r="A231" s="2">
        <v>362</v>
      </c>
      <c r="B231" s="2">
        <v>116</v>
      </c>
    </row>
    <row r="232" spans="1:2" ht="15.75" customHeight="1" x14ac:dyDescent="0.3">
      <c r="A232" s="2">
        <v>363</v>
      </c>
      <c r="B232" s="2">
        <v>41</v>
      </c>
    </row>
    <row r="233" spans="1:2" ht="15.75" customHeight="1" x14ac:dyDescent="0.3">
      <c r="A233" s="2">
        <v>364</v>
      </c>
      <c r="B233" s="2">
        <v>61</v>
      </c>
    </row>
    <row r="234" spans="1:2" ht="15.75" customHeight="1" x14ac:dyDescent="0.3">
      <c r="A234" s="2">
        <v>365</v>
      </c>
      <c r="B234" s="2">
        <v>95</v>
      </c>
    </row>
    <row r="235" spans="1:2" ht="15.75" customHeight="1" x14ac:dyDescent="0.3">
      <c r="A235" s="2">
        <v>366</v>
      </c>
      <c r="B235" s="2">
        <v>2</v>
      </c>
    </row>
    <row r="236" spans="1:2" ht="15.75" customHeight="1" x14ac:dyDescent="0.3">
      <c r="A236" s="2">
        <v>367</v>
      </c>
      <c r="B236" s="2">
        <v>96</v>
      </c>
    </row>
    <row r="237" spans="1:2" ht="15.75" customHeight="1" x14ac:dyDescent="0.3">
      <c r="A237" s="2">
        <v>368</v>
      </c>
      <c r="B237" s="2">
        <v>71</v>
      </c>
    </row>
    <row r="238" spans="1:2" ht="15.75" customHeight="1" x14ac:dyDescent="0.3">
      <c r="A238" s="2">
        <v>369</v>
      </c>
      <c r="B238" s="2">
        <v>109</v>
      </c>
    </row>
    <row r="239" spans="1:2" ht="15.75" customHeight="1" x14ac:dyDescent="0.3">
      <c r="A239" s="2">
        <v>370</v>
      </c>
      <c r="B239" s="2">
        <v>1</v>
      </c>
    </row>
    <row r="240" spans="1:2" ht="15.75" customHeight="1" x14ac:dyDescent="0.3">
      <c r="A240" s="2">
        <v>371</v>
      </c>
      <c r="B240" s="2">
        <v>92</v>
      </c>
    </row>
    <row r="241" spans="1:2" ht="15.75" customHeight="1" x14ac:dyDescent="0.3">
      <c r="A241" s="2">
        <v>372</v>
      </c>
      <c r="B241" s="2">
        <v>27</v>
      </c>
    </row>
    <row r="242" spans="1:2" ht="15.75" customHeight="1" x14ac:dyDescent="0.3">
      <c r="A242" s="2">
        <v>373</v>
      </c>
      <c r="B242" s="2">
        <v>129</v>
      </c>
    </row>
    <row r="243" spans="1:2" ht="15.75" customHeight="1" x14ac:dyDescent="0.3">
      <c r="A243" s="2">
        <v>374</v>
      </c>
      <c r="B243" s="2">
        <v>162</v>
      </c>
    </row>
    <row r="244" spans="1:2" ht="15.75" customHeight="1" x14ac:dyDescent="0.3">
      <c r="A244" s="2">
        <v>375</v>
      </c>
      <c r="B244" s="2">
        <v>144</v>
      </c>
    </row>
    <row r="245" spans="1:2" ht="15.75" customHeight="1" x14ac:dyDescent="0.3">
      <c r="A245" s="2">
        <v>376</v>
      </c>
      <c r="B245" s="2">
        <v>139</v>
      </c>
    </row>
    <row r="246" spans="1:2" ht="15.75" customHeight="1" x14ac:dyDescent="0.3">
      <c r="A246" s="2">
        <v>377</v>
      </c>
      <c r="B246" s="2">
        <v>11</v>
      </c>
    </row>
    <row r="247" spans="1:2" ht="15.75" customHeight="1" x14ac:dyDescent="0.3">
      <c r="A247" s="2">
        <v>378</v>
      </c>
      <c r="B247" s="2">
        <v>9</v>
      </c>
    </row>
    <row r="248" spans="1:2" ht="15.75" customHeight="1" x14ac:dyDescent="0.3">
      <c r="A248" s="2">
        <v>379</v>
      </c>
      <c r="B248" s="2">
        <v>88</v>
      </c>
    </row>
    <row r="249" spans="1:2" ht="15.75" customHeight="1" x14ac:dyDescent="0.3">
      <c r="A249" s="2">
        <v>380</v>
      </c>
      <c r="B249" s="2">
        <v>70</v>
      </c>
    </row>
    <row r="250" spans="1:2" ht="15.75" customHeight="1" x14ac:dyDescent="0.3">
      <c r="A250" s="2">
        <v>381</v>
      </c>
      <c r="B250" s="2">
        <v>159</v>
      </c>
    </row>
    <row r="251" spans="1:2" ht="15.75" customHeight="1" x14ac:dyDescent="0.3">
      <c r="A251" s="2">
        <v>382</v>
      </c>
      <c r="B251" s="2">
        <v>40</v>
      </c>
    </row>
    <row r="252" spans="1:2" ht="15.75" customHeight="1" x14ac:dyDescent="0.3">
      <c r="A252" s="2">
        <v>383</v>
      </c>
      <c r="B252" s="2">
        <v>102</v>
      </c>
    </row>
    <row r="253" spans="1:2" ht="15.75" customHeight="1" x14ac:dyDescent="0.3">
      <c r="A253" s="2">
        <v>384</v>
      </c>
      <c r="B253" s="2">
        <v>121</v>
      </c>
    </row>
    <row r="254" spans="1:2" ht="15.75" customHeight="1" x14ac:dyDescent="0.3">
      <c r="A254" s="2">
        <v>385</v>
      </c>
      <c r="B254" s="2">
        <v>49</v>
      </c>
    </row>
    <row r="255" spans="1:2" ht="15.75" customHeight="1" x14ac:dyDescent="0.3">
      <c r="A255" s="2">
        <v>386</v>
      </c>
      <c r="B255" s="2">
        <v>56</v>
      </c>
    </row>
    <row r="256" spans="1:2" ht="15.75" customHeight="1" x14ac:dyDescent="0.3">
      <c r="A256" s="2">
        <v>387</v>
      </c>
      <c r="B256" s="2">
        <v>89</v>
      </c>
    </row>
    <row r="257" spans="1:2" ht="15.75" customHeight="1" x14ac:dyDescent="0.3">
      <c r="A257" s="2">
        <v>388</v>
      </c>
      <c r="B257" s="2">
        <v>42</v>
      </c>
    </row>
    <row r="258" spans="1:2" ht="15.75" customHeight="1" x14ac:dyDescent="0.3">
      <c r="A258" s="2">
        <v>389</v>
      </c>
      <c r="B258" s="2">
        <v>48</v>
      </c>
    </row>
    <row r="259" spans="1:2" ht="15.75" customHeight="1" x14ac:dyDescent="0.3">
      <c r="A259" s="2">
        <v>390</v>
      </c>
      <c r="B259" s="2">
        <v>154</v>
      </c>
    </row>
    <row r="260" spans="1:2" ht="15.75" customHeight="1" x14ac:dyDescent="0.3">
      <c r="A260" s="2">
        <v>391</v>
      </c>
      <c r="B260" s="2">
        <v>150</v>
      </c>
    </row>
    <row r="261" spans="1:2" ht="15.75" customHeight="1" x14ac:dyDescent="0.3">
      <c r="A261" s="2">
        <v>392</v>
      </c>
      <c r="B261" s="2">
        <v>133</v>
      </c>
    </row>
    <row r="262" spans="1:2" ht="15.75" customHeight="1" x14ac:dyDescent="0.3">
      <c r="A262" s="2">
        <v>393</v>
      </c>
      <c r="B262" s="2">
        <v>47</v>
      </c>
    </row>
    <row r="263" spans="1:2" ht="15.75" customHeight="1" x14ac:dyDescent="0.3">
      <c r="A263" s="2">
        <v>394</v>
      </c>
      <c r="B263" s="2">
        <v>55</v>
      </c>
    </row>
    <row r="264" spans="1:2" ht="15.75" customHeight="1" x14ac:dyDescent="0.3">
      <c r="A264" s="2">
        <v>395</v>
      </c>
      <c r="B264" s="2">
        <v>166</v>
      </c>
    </row>
    <row r="265" spans="1:2" ht="15.75" customHeight="1" x14ac:dyDescent="0.3">
      <c r="A265" s="2">
        <v>396</v>
      </c>
      <c r="B265" s="2">
        <v>134</v>
      </c>
    </row>
    <row r="266" spans="1:2" ht="15.75" customHeight="1" x14ac:dyDescent="0.3">
      <c r="A266" s="2">
        <v>397</v>
      </c>
      <c r="B266" s="2">
        <v>24</v>
      </c>
    </row>
    <row r="267" spans="1:2" ht="15.75" customHeight="1" x14ac:dyDescent="0.3">
      <c r="A267" s="2">
        <v>398</v>
      </c>
      <c r="B267" s="2">
        <v>98</v>
      </c>
    </row>
    <row r="268" spans="1:2" ht="15.75" customHeight="1" x14ac:dyDescent="0.3">
      <c r="A268" s="2">
        <v>399</v>
      </c>
      <c r="B268" s="2">
        <v>128</v>
      </c>
    </row>
    <row r="269" spans="1:2" ht="15.75" customHeight="1" x14ac:dyDescent="0.3">
      <c r="A269" s="2">
        <v>400</v>
      </c>
      <c r="B269" s="2">
        <v>99</v>
      </c>
    </row>
    <row r="270" spans="1:2" ht="15.75" customHeight="1" x14ac:dyDescent="0.3">
      <c r="A270" s="2">
        <v>401</v>
      </c>
      <c r="B270" s="2">
        <v>155</v>
      </c>
    </row>
    <row r="271" spans="1:2" ht="15.75" customHeight="1" x14ac:dyDescent="0.3">
      <c r="A271" s="2">
        <v>402</v>
      </c>
      <c r="B271" s="2">
        <v>28</v>
      </c>
    </row>
    <row r="272" spans="1:2" ht="15.75" customHeight="1" x14ac:dyDescent="0.3">
      <c r="A272" s="2">
        <v>403</v>
      </c>
      <c r="B272" s="2">
        <v>72</v>
      </c>
    </row>
    <row r="273" spans="1:2" ht="15.75" customHeight="1" x14ac:dyDescent="0.3">
      <c r="A273" s="2">
        <v>404</v>
      </c>
      <c r="B273" s="2">
        <v>64</v>
      </c>
    </row>
    <row r="274" spans="1:2" ht="15.75" customHeight="1" x14ac:dyDescent="0.3">
      <c r="A274" s="2">
        <v>405</v>
      </c>
      <c r="B274" s="2">
        <v>77</v>
      </c>
    </row>
    <row r="275" spans="1:2" ht="15.75" customHeight="1" x14ac:dyDescent="0.3">
      <c r="A275" s="2">
        <v>406</v>
      </c>
      <c r="B275" s="2">
        <v>44</v>
      </c>
    </row>
    <row r="276" spans="1:2" ht="15.75" customHeight="1" x14ac:dyDescent="0.3">
      <c r="A276" s="2">
        <v>407</v>
      </c>
      <c r="B276" s="2">
        <v>111</v>
      </c>
    </row>
    <row r="277" spans="1:2" ht="15.75" customHeight="1" x14ac:dyDescent="0.3">
      <c r="A277" s="2">
        <v>408</v>
      </c>
      <c r="B277" s="2">
        <v>68</v>
      </c>
    </row>
    <row r="278" spans="1:2" ht="15.75" customHeight="1" x14ac:dyDescent="0.3">
      <c r="A278" s="2">
        <v>409</v>
      </c>
      <c r="B278" s="2">
        <v>136</v>
      </c>
    </row>
    <row r="279" spans="1:2" ht="15.75" customHeight="1" x14ac:dyDescent="0.3">
      <c r="A279" s="2">
        <v>410</v>
      </c>
      <c r="B279" s="2">
        <v>34</v>
      </c>
    </row>
    <row r="280" spans="1:2" ht="15.75" customHeight="1" x14ac:dyDescent="0.3">
      <c r="A280" s="2">
        <v>411</v>
      </c>
      <c r="B280" s="2">
        <v>53</v>
      </c>
    </row>
    <row r="281" spans="1:2" ht="15.75" customHeight="1" x14ac:dyDescent="0.3">
      <c r="A281" s="2">
        <v>412</v>
      </c>
      <c r="B281" s="2">
        <v>74</v>
      </c>
    </row>
    <row r="282" spans="1:2" ht="15.75" customHeight="1" x14ac:dyDescent="0.3">
      <c r="A282" s="2">
        <v>413</v>
      </c>
      <c r="B282" s="2">
        <v>66</v>
      </c>
    </row>
    <row r="283" spans="1:2" ht="15.75" customHeight="1" x14ac:dyDescent="0.3">
      <c r="A283" s="2">
        <v>414</v>
      </c>
      <c r="B283" s="2">
        <v>167</v>
      </c>
    </row>
    <row r="284" spans="1:2" ht="15.75" customHeight="1" x14ac:dyDescent="0.3">
      <c r="A284" s="2">
        <v>415</v>
      </c>
      <c r="B284" s="2">
        <v>86</v>
      </c>
    </row>
    <row r="285" spans="1:2" ht="15.75" customHeight="1" x14ac:dyDescent="0.3">
      <c r="A285" s="2">
        <v>416</v>
      </c>
      <c r="B285" s="2">
        <v>146</v>
      </c>
    </row>
    <row r="286" spans="1:2" ht="15.75" customHeight="1" x14ac:dyDescent="0.3">
      <c r="A286" s="2">
        <v>417</v>
      </c>
      <c r="B286" s="2">
        <v>19</v>
      </c>
    </row>
    <row r="287" spans="1:2" ht="15.75" customHeight="1" x14ac:dyDescent="0.3">
      <c r="A287" s="2">
        <v>418</v>
      </c>
      <c r="B287" s="2">
        <v>39</v>
      </c>
    </row>
    <row r="288" spans="1:2" ht="15.75" customHeight="1" x14ac:dyDescent="0.3">
      <c r="A288" s="2">
        <v>419</v>
      </c>
      <c r="B288" s="2">
        <v>78</v>
      </c>
    </row>
    <row r="289" spans="1:2" ht="15.75" customHeight="1" x14ac:dyDescent="0.3">
      <c r="A289" s="2">
        <v>420</v>
      </c>
      <c r="B289" s="2">
        <v>114</v>
      </c>
    </row>
    <row r="290" spans="1:2" ht="15.75" customHeight="1" x14ac:dyDescent="0.3">
      <c r="A290" s="2">
        <v>421</v>
      </c>
      <c r="B290" s="2">
        <v>83</v>
      </c>
    </row>
    <row r="291" spans="1:2" ht="15.75" customHeight="1" x14ac:dyDescent="0.3">
      <c r="A291" s="2">
        <v>422</v>
      </c>
      <c r="B291" s="2">
        <v>8</v>
      </c>
    </row>
    <row r="292" spans="1:2" ht="15.75" customHeight="1" x14ac:dyDescent="0.3">
      <c r="A292" s="2">
        <v>423</v>
      </c>
      <c r="B292" s="2">
        <v>26</v>
      </c>
    </row>
    <row r="293" spans="1:2" ht="15.75" customHeight="1" x14ac:dyDescent="0.3">
      <c r="A293" s="2">
        <v>424</v>
      </c>
      <c r="B293" s="2">
        <v>29</v>
      </c>
    </row>
    <row r="294" spans="1:2" ht="15.75" customHeight="1" x14ac:dyDescent="0.3">
      <c r="A294" s="2">
        <v>425</v>
      </c>
      <c r="B294" s="2">
        <v>31</v>
      </c>
    </row>
    <row r="295" spans="1:2" ht="15.75" customHeight="1" x14ac:dyDescent="0.3">
      <c r="A295" s="2">
        <v>426</v>
      </c>
      <c r="B295" s="2">
        <v>147</v>
      </c>
    </row>
    <row r="296" spans="1:2" ht="15.75" customHeight="1" x14ac:dyDescent="0.3">
      <c r="A296" s="2">
        <v>427</v>
      </c>
      <c r="B296" s="2">
        <v>104</v>
      </c>
    </row>
    <row r="297" spans="1:2" ht="15.75" customHeight="1" x14ac:dyDescent="0.3">
      <c r="A297" s="2">
        <v>428</v>
      </c>
      <c r="B297" s="2">
        <v>100</v>
      </c>
    </row>
    <row r="298" spans="1:2" ht="15.75" customHeight="1" x14ac:dyDescent="0.3">
      <c r="A298" s="2">
        <v>429</v>
      </c>
      <c r="B298" s="2">
        <v>32</v>
      </c>
    </row>
    <row r="299" spans="1:2" ht="15.75" customHeight="1" x14ac:dyDescent="0.3">
      <c r="A299" s="2">
        <v>430</v>
      </c>
      <c r="B299" s="2">
        <v>112</v>
      </c>
    </row>
    <row r="300" spans="1:2" ht="15.75" customHeight="1" x14ac:dyDescent="0.3">
      <c r="A300" s="2">
        <v>431</v>
      </c>
      <c r="B300" s="2">
        <v>91</v>
      </c>
    </row>
    <row r="301" spans="1:2" ht="15.75" customHeight="1" x14ac:dyDescent="0.3">
      <c r="A301" s="2">
        <v>432</v>
      </c>
      <c r="B301" s="2">
        <v>79</v>
      </c>
    </row>
    <row r="302" spans="1:2" ht="15.75" customHeight="1" x14ac:dyDescent="0.3">
      <c r="A302" s="2">
        <v>433</v>
      </c>
      <c r="B302" s="2">
        <v>45</v>
      </c>
    </row>
    <row r="303" spans="1:2" ht="15.75" customHeight="1" x14ac:dyDescent="0.3">
      <c r="A303" s="2">
        <v>434</v>
      </c>
      <c r="B303" s="2">
        <v>120</v>
      </c>
    </row>
    <row r="304" spans="1:2" ht="15.75" customHeight="1" x14ac:dyDescent="0.3">
      <c r="A304" s="2">
        <v>435</v>
      </c>
      <c r="B304" s="2">
        <v>101</v>
      </c>
    </row>
    <row r="305" spans="1:2" ht="15.75" customHeight="1" x14ac:dyDescent="0.3">
      <c r="A305" s="2">
        <v>436</v>
      </c>
      <c r="B305" s="2">
        <v>63</v>
      </c>
    </row>
    <row r="306" spans="1:2" ht="15.75" customHeight="1" x14ac:dyDescent="0.3">
      <c r="A306" s="2">
        <v>437</v>
      </c>
      <c r="B306" s="2">
        <v>17</v>
      </c>
    </row>
    <row r="307" spans="1:2" ht="15.75" customHeight="1" x14ac:dyDescent="0.3">
      <c r="A307" s="2">
        <v>438</v>
      </c>
      <c r="B307" s="2">
        <v>73</v>
      </c>
    </row>
    <row r="308" spans="1:2" ht="15.75" customHeight="1" x14ac:dyDescent="0.3">
      <c r="A308" s="2">
        <v>439</v>
      </c>
      <c r="B308" s="2">
        <v>43</v>
      </c>
    </row>
    <row r="309" spans="1:2" ht="15.75" customHeight="1" x14ac:dyDescent="0.3">
      <c r="A309" s="2">
        <v>440</v>
      </c>
      <c r="B309" s="2">
        <v>106</v>
      </c>
    </row>
    <row r="310" spans="1:2" ht="15.75" customHeight="1" x14ac:dyDescent="0.3">
      <c r="A310" s="2">
        <v>441</v>
      </c>
      <c r="B310" s="2">
        <v>140</v>
      </c>
    </row>
    <row r="311" spans="1:2" ht="15.75" customHeight="1" x14ac:dyDescent="0.3">
      <c r="A311" s="2">
        <v>442</v>
      </c>
      <c r="B311" s="2">
        <v>122</v>
      </c>
    </row>
    <row r="312" spans="1:2" ht="15.75" customHeight="1" x14ac:dyDescent="0.3">
      <c r="A312" s="2">
        <v>443</v>
      </c>
      <c r="B312" s="2">
        <v>153</v>
      </c>
    </row>
    <row r="313" spans="1:2" ht="15.75" customHeight="1" x14ac:dyDescent="0.3">
      <c r="A313" s="2">
        <v>444</v>
      </c>
      <c r="B313" s="2">
        <v>108</v>
      </c>
    </row>
    <row r="314" spans="1:2" ht="15.75" customHeight="1" x14ac:dyDescent="0.3">
      <c r="A314" s="2">
        <v>445</v>
      </c>
      <c r="B314" s="2">
        <v>157</v>
      </c>
    </row>
    <row r="315" spans="1:2" ht="15.75" customHeight="1" x14ac:dyDescent="0.3">
      <c r="A315" s="2">
        <v>446</v>
      </c>
      <c r="B315" s="2">
        <v>14</v>
      </c>
    </row>
    <row r="316" spans="1:2" ht="15.75" customHeight="1" x14ac:dyDescent="0.3">
      <c r="A316" s="2">
        <v>447</v>
      </c>
      <c r="B316" s="2">
        <v>119</v>
      </c>
    </row>
    <row r="317" spans="1:2" ht="15.75" customHeight="1" x14ac:dyDescent="0.3">
      <c r="A317" s="2">
        <v>448</v>
      </c>
      <c r="B317" s="2">
        <v>38</v>
      </c>
    </row>
    <row r="318" spans="1:2" ht="15.75" customHeight="1" x14ac:dyDescent="0.3">
      <c r="A318" s="2">
        <v>449</v>
      </c>
      <c r="B318" s="2">
        <v>107</v>
      </c>
    </row>
    <row r="319" spans="1:2" ht="15.75" customHeight="1" x14ac:dyDescent="0.3">
      <c r="A319" s="2">
        <v>450</v>
      </c>
      <c r="B319" s="2">
        <v>151</v>
      </c>
    </row>
    <row r="320" spans="1:2" ht="15.75" customHeight="1" x14ac:dyDescent="0.3">
      <c r="A320" s="2">
        <v>451</v>
      </c>
      <c r="B320" s="2">
        <v>33</v>
      </c>
    </row>
    <row r="321" spans="1:2" ht="15.75" customHeight="1" x14ac:dyDescent="0.3">
      <c r="A321" s="2">
        <v>452</v>
      </c>
      <c r="B321" s="2">
        <v>137</v>
      </c>
    </row>
    <row r="322" spans="1:2" ht="15.75" customHeight="1" x14ac:dyDescent="0.3">
      <c r="A322" s="2">
        <v>453</v>
      </c>
      <c r="B322" s="2">
        <v>141</v>
      </c>
    </row>
    <row r="323" spans="1:2" ht="15.75" customHeight="1" x14ac:dyDescent="0.3">
      <c r="A323" s="2">
        <v>454</v>
      </c>
      <c r="B323" s="2">
        <v>131</v>
      </c>
    </row>
    <row r="324" spans="1:2" ht="15.75" customHeight="1" x14ac:dyDescent="0.3">
      <c r="A324" s="2">
        <v>455</v>
      </c>
      <c r="B324" s="2">
        <v>16</v>
      </c>
    </row>
    <row r="325" spans="1:2" ht="15.75" customHeight="1" x14ac:dyDescent="0.3">
      <c r="A325" s="2">
        <v>456</v>
      </c>
      <c r="B325" s="2">
        <v>52</v>
      </c>
    </row>
    <row r="326" spans="1:2" ht="15.75" customHeight="1" x14ac:dyDescent="0.3">
      <c r="A326" s="2">
        <v>457</v>
      </c>
      <c r="B326" s="2">
        <v>54</v>
      </c>
    </row>
    <row r="327" spans="1:2" ht="15.75" customHeight="1" x14ac:dyDescent="0.3">
      <c r="A327" s="2">
        <v>458</v>
      </c>
      <c r="B327" s="2">
        <v>103</v>
      </c>
    </row>
    <row r="328" spans="1:2" ht="15.75" customHeight="1" x14ac:dyDescent="0.3">
      <c r="A328" s="2">
        <v>459</v>
      </c>
      <c r="B328" s="2">
        <v>105</v>
      </c>
    </row>
    <row r="329" spans="1:2" ht="15.75" customHeight="1" x14ac:dyDescent="0.3">
      <c r="A329" s="2">
        <v>460</v>
      </c>
      <c r="B329" s="2">
        <v>75</v>
      </c>
    </row>
    <row r="330" spans="1:2" ht="15.75" customHeight="1" x14ac:dyDescent="0.3">
      <c r="A330" s="2">
        <v>461</v>
      </c>
      <c r="B330" s="2">
        <v>124</v>
      </c>
    </row>
    <row r="331" spans="1:2" ht="15.75" customHeight="1" x14ac:dyDescent="0.3">
      <c r="A331" s="2">
        <v>462</v>
      </c>
      <c r="B331" s="2">
        <v>118</v>
      </c>
    </row>
    <row r="332" spans="1:2" ht="15.75" customHeight="1" x14ac:dyDescent="0.3">
      <c r="A332" s="2">
        <v>463</v>
      </c>
      <c r="B332" s="2">
        <v>87</v>
      </c>
    </row>
    <row r="333" spans="1:2" ht="15.75" customHeight="1" x14ac:dyDescent="0.3">
      <c r="A333" s="2">
        <v>464</v>
      </c>
      <c r="B333" s="2">
        <v>149</v>
      </c>
    </row>
    <row r="334" spans="1:2" ht="15.75" customHeight="1" x14ac:dyDescent="0.3">
      <c r="A334" s="2">
        <v>465</v>
      </c>
      <c r="B334" s="2">
        <v>163</v>
      </c>
    </row>
    <row r="335" spans="1:2" ht="15.75" customHeight="1" x14ac:dyDescent="0.3">
      <c r="A335" s="2">
        <v>466</v>
      </c>
      <c r="B335" s="2">
        <v>15</v>
      </c>
    </row>
    <row r="336" spans="1:2" ht="15.75" customHeight="1" x14ac:dyDescent="0.3">
      <c r="A336" s="2">
        <v>467</v>
      </c>
      <c r="B336" s="2">
        <v>165</v>
      </c>
    </row>
    <row r="337" spans="1:2" ht="15.75" customHeight="1" x14ac:dyDescent="0.3">
      <c r="A337" s="2">
        <v>468</v>
      </c>
      <c r="B337" s="2">
        <v>145</v>
      </c>
    </row>
    <row r="338" spans="1:2" ht="15.75" customHeight="1" x14ac:dyDescent="0.3">
      <c r="A338" s="23"/>
      <c r="B338" s="23"/>
    </row>
    <row r="339" spans="1:2" ht="15.75" customHeight="1" x14ac:dyDescent="0.3">
      <c r="A339" s="23"/>
      <c r="B339" s="23"/>
    </row>
    <row r="340" spans="1:2" ht="15.75" customHeight="1" x14ac:dyDescent="0.3">
      <c r="A340" s="23"/>
      <c r="B340" s="23"/>
    </row>
    <row r="341" spans="1:2" ht="15.75" customHeight="1" x14ac:dyDescent="0.3">
      <c r="A341" s="23"/>
      <c r="B341" s="23"/>
    </row>
    <row r="342" spans="1:2" ht="15.75" customHeight="1" x14ac:dyDescent="0.3">
      <c r="A342" s="23"/>
      <c r="B342" s="23"/>
    </row>
    <row r="343" spans="1:2" ht="15.75" customHeight="1" x14ac:dyDescent="0.3">
      <c r="A343" s="23"/>
      <c r="B343" s="23"/>
    </row>
    <row r="344" spans="1:2" ht="15.75" customHeight="1" x14ac:dyDescent="0.3">
      <c r="A344" s="23"/>
      <c r="B344" s="23"/>
    </row>
    <row r="345" spans="1:2" ht="15.75" customHeight="1" x14ac:dyDescent="0.3">
      <c r="A345" s="23"/>
      <c r="B345" s="23"/>
    </row>
    <row r="346" spans="1:2" ht="15.75" customHeight="1" x14ac:dyDescent="0.3">
      <c r="A346" s="23"/>
      <c r="B346" s="23"/>
    </row>
    <row r="347" spans="1:2" ht="15.75" customHeight="1" x14ac:dyDescent="0.3">
      <c r="A347" s="23"/>
      <c r="B347" s="23"/>
    </row>
    <row r="348" spans="1:2" ht="15.75" customHeight="1" x14ac:dyDescent="0.3">
      <c r="A348" s="23"/>
      <c r="B348" s="23"/>
    </row>
    <row r="349" spans="1:2" ht="15.75" customHeight="1" x14ac:dyDescent="0.3">
      <c r="A349" s="23"/>
      <c r="B349" s="23"/>
    </row>
    <row r="350" spans="1:2" ht="15.75" customHeight="1" x14ac:dyDescent="0.3">
      <c r="A350" s="23"/>
      <c r="B350" s="23"/>
    </row>
    <row r="351" spans="1:2" ht="15.75" customHeight="1" x14ac:dyDescent="0.3">
      <c r="A351" s="23"/>
      <c r="B351" s="23"/>
    </row>
    <row r="352" spans="1:2" ht="15.75" customHeight="1" x14ac:dyDescent="0.3">
      <c r="A352" s="23"/>
      <c r="B352" s="23"/>
    </row>
    <row r="353" spans="1:2" ht="15.75" customHeight="1" x14ac:dyDescent="0.3">
      <c r="A353" s="23"/>
      <c r="B353" s="23"/>
    </row>
    <row r="354" spans="1:2" ht="15.75" customHeight="1" x14ac:dyDescent="0.3">
      <c r="A354" s="23"/>
      <c r="B354" s="23"/>
    </row>
    <row r="355" spans="1:2" ht="15.75" customHeight="1" x14ac:dyDescent="0.3">
      <c r="A355" s="23"/>
      <c r="B355" s="23"/>
    </row>
    <row r="356" spans="1:2" ht="15.75" customHeight="1" x14ac:dyDescent="0.3">
      <c r="A356" s="23"/>
      <c r="B356" s="23"/>
    </row>
    <row r="357" spans="1:2" ht="15.75" customHeight="1" x14ac:dyDescent="0.3">
      <c r="A357" s="23"/>
      <c r="B357" s="23"/>
    </row>
    <row r="358" spans="1:2" ht="15.75" customHeight="1" x14ac:dyDescent="0.3">
      <c r="A358" s="23"/>
      <c r="B358" s="23"/>
    </row>
    <row r="359" spans="1:2" ht="15.75" customHeight="1" x14ac:dyDescent="0.3">
      <c r="A359" s="23"/>
      <c r="B359" s="23"/>
    </row>
    <row r="360" spans="1:2" ht="15.75" customHeight="1" x14ac:dyDescent="0.3">
      <c r="A360" s="23"/>
      <c r="B360" s="23"/>
    </row>
    <row r="361" spans="1:2" ht="15.75" customHeight="1" x14ac:dyDescent="0.3">
      <c r="A361" s="23"/>
      <c r="B361" s="23"/>
    </row>
    <row r="362" spans="1:2" ht="15.75" customHeight="1" x14ac:dyDescent="0.3">
      <c r="A362" s="23"/>
      <c r="B362" s="23"/>
    </row>
    <row r="363" spans="1:2" ht="15.75" customHeight="1" x14ac:dyDescent="0.3">
      <c r="A363" s="23"/>
      <c r="B363" s="23"/>
    </row>
    <row r="364" spans="1:2" ht="15.75" customHeight="1" x14ac:dyDescent="0.3">
      <c r="A364" s="23"/>
      <c r="B364" s="23"/>
    </row>
    <row r="365" spans="1:2" ht="15.75" customHeight="1" x14ac:dyDescent="0.3">
      <c r="A365" s="23"/>
      <c r="B365" s="23"/>
    </row>
    <row r="366" spans="1:2" ht="15.75" customHeight="1" x14ac:dyDescent="0.3">
      <c r="A366" s="23"/>
      <c r="B366" s="23"/>
    </row>
    <row r="367" spans="1:2" ht="15.75" customHeight="1" x14ac:dyDescent="0.3">
      <c r="A367" s="23"/>
      <c r="B367" s="23"/>
    </row>
    <row r="368" spans="1:2" ht="15.75" customHeight="1" x14ac:dyDescent="0.3">
      <c r="A368" s="23"/>
      <c r="B368" s="23"/>
    </row>
    <row r="369" spans="1:2" ht="15.75" customHeight="1" x14ac:dyDescent="0.3">
      <c r="A369" s="23"/>
      <c r="B369" s="23"/>
    </row>
    <row r="370" spans="1:2" ht="15.75" customHeight="1" x14ac:dyDescent="0.3">
      <c r="A370" s="23"/>
      <c r="B370" s="23"/>
    </row>
    <row r="371" spans="1:2" ht="15.75" customHeight="1" x14ac:dyDescent="0.3">
      <c r="A371" s="23"/>
      <c r="B371" s="23"/>
    </row>
    <row r="372" spans="1:2" ht="15.75" customHeight="1" x14ac:dyDescent="0.3">
      <c r="A372" s="23"/>
      <c r="B372" s="23"/>
    </row>
    <row r="373" spans="1:2" ht="15.75" customHeight="1" x14ac:dyDescent="0.3">
      <c r="A373" s="23"/>
      <c r="B373" s="23"/>
    </row>
    <row r="374" spans="1:2" ht="15.75" customHeight="1" x14ac:dyDescent="0.3">
      <c r="A374" s="23"/>
      <c r="B374" s="23"/>
    </row>
    <row r="375" spans="1:2" ht="15.75" customHeight="1" x14ac:dyDescent="0.3">
      <c r="A375" s="23"/>
      <c r="B375" s="23"/>
    </row>
    <row r="376" spans="1:2" ht="15.75" customHeight="1" x14ac:dyDescent="0.3">
      <c r="A376" s="23"/>
      <c r="B376" s="23"/>
    </row>
    <row r="377" spans="1:2" ht="15.75" customHeight="1" x14ac:dyDescent="0.3">
      <c r="A377" s="23"/>
      <c r="B377" s="23"/>
    </row>
    <row r="378" spans="1:2" ht="15.75" customHeight="1" x14ac:dyDescent="0.3">
      <c r="A378" s="23"/>
      <c r="B378" s="23"/>
    </row>
    <row r="379" spans="1:2" ht="15.75" customHeight="1" x14ac:dyDescent="0.3">
      <c r="A379" s="23"/>
      <c r="B379" s="23"/>
    </row>
    <row r="380" spans="1:2" ht="15.75" customHeight="1" x14ac:dyDescent="0.3">
      <c r="A380" s="23"/>
      <c r="B380" s="23"/>
    </row>
    <row r="381" spans="1:2" ht="15.75" customHeight="1" x14ac:dyDescent="0.3">
      <c r="A381" s="23"/>
      <c r="B381" s="23"/>
    </row>
    <row r="382" spans="1:2" ht="15.75" customHeight="1" x14ac:dyDescent="0.3">
      <c r="A382" s="23"/>
      <c r="B382" s="23"/>
    </row>
    <row r="383" spans="1:2" ht="15.75" customHeight="1" x14ac:dyDescent="0.3">
      <c r="A383" s="23"/>
      <c r="B383" s="23"/>
    </row>
    <row r="384" spans="1:2" ht="15.75" customHeight="1" x14ac:dyDescent="0.3">
      <c r="A384" s="23"/>
      <c r="B384" s="23"/>
    </row>
    <row r="385" spans="1:2" ht="15.75" customHeight="1" x14ac:dyDescent="0.3">
      <c r="A385" s="23"/>
      <c r="B385" s="23"/>
    </row>
    <row r="386" spans="1:2" ht="15.75" customHeight="1" x14ac:dyDescent="0.3">
      <c r="A386" s="23"/>
      <c r="B386" s="23"/>
    </row>
    <row r="387" spans="1:2" ht="15.75" customHeight="1" x14ac:dyDescent="0.3">
      <c r="A387" s="23"/>
      <c r="B387" s="23"/>
    </row>
    <row r="388" spans="1:2" ht="15.75" customHeight="1" x14ac:dyDescent="0.3">
      <c r="A388" s="23"/>
      <c r="B388" s="23"/>
    </row>
    <row r="389" spans="1:2" ht="15.75" customHeight="1" x14ac:dyDescent="0.3">
      <c r="A389" s="23"/>
      <c r="B389" s="23"/>
    </row>
    <row r="390" spans="1:2" ht="15.75" customHeight="1" x14ac:dyDescent="0.3">
      <c r="A390" s="23"/>
      <c r="B390" s="23"/>
    </row>
    <row r="391" spans="1:2" ht="15.75" customHeight="1" x14ac:dyDescent="0.3">
      <c r="A391" s="23"/>
      <c r="B391" s="23"/>
    </row>
    <row r="392" spans="1:2" ht="15.75" customHeight="1" x14ac:dyDescent="0.3">
      <c r="A392" s="23"/>
      <c r="B392" s="23"/>
    </row>
    <row r="393" spans="1:2" ht="15.75" customHeight="1" x14ac:dyDescent="0.3">
      <c r="A393" s="23"/>
      <c r="B393" s="23"/>
    </row>
    <row r="394" spans="1:2" ht="15.75" customHeight="1" x14ac:dyDescent="0.3">
      <c r="A394" s="23"/>
      <c r="B394" s="23"/>
    </row>
    <row r="395" spans="1:2" ht="15.75" customHeight="1" x14ac:dyDescent="0.3">
      <c r="A395" s="23"/>
      <c r="B395" s="23"/>
    </row>
    <row r="396" spans="1:2" ht="15.75" customHeight="1" x14ac:dyDescent="0.3">
      <c r="A396" s="23"/>
      <c r="B396" s="23"/>
    </row>
    <row r="397" spans="1:2" ht="15.75" customHeight="1" x14ac:dyDescent="0.3">
      <c r="A397" s="23"/>
      <c r="B397" s="23"/>
    </row>
    <row r="398" spans="1:2" ht="15.75" customHeight="1" x14ac:dyDescent="0.3">
      <c r="A398" s="23"/>
      <c r="B398" s="23"/>
    </row>
    <row r="399" spans="1:2" ht="15.75" customHeight="1" x14ac:dyDescent="0.3">
      <c r="A399" s="23"/>
      <c r="B399" s="23"/>
    </row>
    <row r="400" spans="1:2" ht="15.75" customHeight="1" x14ac:dyDescent="0.3">
      <c r="A400" s="23"/>
      <c r="B400" s="23"/>
    </row>
    <row r="401" spans="1:2" ht="15.75" customHeight="1" x14ac:dyDescent="0.3">
      <c r="A401" s="23"/>
      <c r="B401" s="23"/>
    </row>
    <row r="402" spans="1:2" ht="15.75" customHeight="1" x14ac:dyDescent="0.3">
      <c r="A402" s="23"/>
      <c r="B402" s="23"/>
    </row>
    <row r="403" spans="1:2" ht="15.75" customHeight="1" x14ac:dyDescent="0.3">
      <c r="A403" s="23"/>
      <c r="B403" s="23"/>
    </row>
    <row r="404" spans="1:2" ht="15.75" customHeight="1" x14ac:dyDescent="0.3">
      <c r="A404" s="23"/>
      <c r="B404" s="23"/>
    </row>
    <row r="405" spans="1:2" ht="15.75" customHeight="1" x14ac:dyDescent="0.3">
      <c r="A405" s="23"/>
      <c r="B405" s="23"/>
    </row>
    <row r="406" spans="1:2" ht="15.75" customHeight="1" x14ac:dyDescent="0.3">
      <c r="A406" s="23"/>
      <c r="B406" s="23"/>
    </row>
    <row r="407" spans="1:2" ht="15.75" customHeight="1" x14ac:dyDescent="0.3">
      <c r="A407" s="23"/>
      <c r="B407" s="23"/>
    </row>
    <row r="408" spans="1:2" ht="15.75" customHeight="1" x14ac:dyDescent="0.3">
      <c r="A408" s="23"/>
      <c r="B408" s="23"/>
    </row>
    <row r="409" spans="1:2" ht="15.75" customHeight="1" x14ac:dyDescent="0.3">
      <c r="A409" s="23"/>
      <c r="B409" s="23"/>
    </row>
    <row r="410" spans="1:2" ht="15.75" customHeight="1" x14ac:dyDescent="0.3">
      <c r="A410" s="23"/>
      <c r="B410" s="23"/>
    </row>
    <row r="411" spans="1:2" ht="15.75" customHeight="1" x14ac:dyDescent="0.3">
      <c r="A411" s="23"/>
      <c r="B411" s="23"/>
    </row>
    <row r="412" spans="1:2" ht="15.75" customHeight="1" x14ac:dyDescent="0.3">
      <c r="A412" s="23"/>
      <c r="B412" s="23"/>
    </row>
    <row r="413" spans="1:2" ht="15.75" customHeight="1" x14ac:dyDescent="0.3">
      <c r="A413" s="23"/>
      <c r="B413" s="23"/>
    </row>
    <row r="414" spans="1:2" ht="15.75" customHeight="1" x14ac:dyDescent="0.3">
      <c r="A414" s="23"/>
      <c r="B414" s="23"/>
    </row>
    <row r="415" spans="1:2" ht="15.75" customHeight="1" x14ac:dyDescent="0.3">
      <c r="A415" s="23"/>
      <c r="B415" s="23"/>
    </row>
    <row r="416" spans="1:2" ht="15.75" customHeight="1" x14ac:dyDescent="0.3">
      <c r="A416" s="23"/>
      <c r="B416" s="23"/>
    </row>
    <row r="417" spans="1:2" ht="15.75" customHeight="1" x14ac:dyDescent="0.3">
      <c r="A417" s="23"/>
      <c r="B417" s="23"/>
    </row>
    <row r="418" spans="1:2" ht="15.75" customHeight="1" x14ac:dyDescent="0.3">
      <c r="A418" s="23"/>
      <c r="B418" s="23"/>
    </row>
    <row r="419" spans="1:2" ht="15.75" customHeight="1" x14ac:dyDescent="0.3">
      <c r="A419" s="23"/>
      <c r="B419" s="23"/>
    </row>
    <row r="420" spans="1:2" ht="15.75" customHeight="1" x14ac:dyDescent="0.3">
      <c r="A420" s="23"/>
      <c r="B420" s="23"/>
    </row>
    <row r="421" spans="1:2" ht="15.75" customHeight="1" x14ac:dyDescent="0.3">
      <c r="A421" s="23"/>
      <c r="B421" s="23"/>
    </row>
    <row r="422" spans="1:2" ht="15.75" customHeight="1" x14ac:dyDescent="0.3">
      <c r="A422" s="23"/>
      <c r="B422" s="23"/>
    </row>
    <row r="423" spans="1:2" ht="15.75" customHeight="1" x14ac:dyDescent="0.3">
      <c r="A423" s="23"/>
      <c r="B423" s="23"/>
    </row>
    <row r="424" spans="1:2" ht="15.75" customHeight="1" x14ac:dyDescent="0.3">
      <c r="A424" s="23"/>
      <c r="B424" s="23"/>
    </row>
    <row r="425" spans="1:2" ht="15.75" customHeight="1" x14ac:dyDescent="0.3">
      <c r="A425" s="23"/>
      <c r="B425" s="23"/>
    </row>
    <row r="426" spans="1:2" ht="15.75" customHeight="1" x14ac:dyDescent="0.3">
      <c r="A426" s="23"/>
      <c r="B426" s="23"/>
    </row>
    <row r="427" spans="1:2" ht="15.75" customHeight="1" x14ac:dyDescent="0.3">
      <c r="A427" s="23"/>
      <c r="B427" s="23"/>
    </row>
    <row r="428" spans="1:2" ht="15.75" customHeight="1" x14ac:dyDescent="0.3">
      <c r="A428" s="23"/>
      <c r="B428" s="23"/>
    </row>
    <row r="429" spans="1:2" ht="15.75" customHeight="1" x14ac:dyDescent="0.3">
      <c r="A429" s="23"/>
      <c r="B429" s="23"/>
    </row>
    <row r="430" spans="1:2" ht="15.75" customHeight="1" x14ac:dyDescent="0.3">
      <c r="A430" s="23"/>
      <c r="B430" s="23"/>
    </row>
    <row r="431" spans="1:2" ht="15.75" customHeight="1" x14ac:dyDescent="0.3">
      <c r="A431" s="23"/>
      <c r="B431" s="23"/>
    </row>
    <row r="432" spans="1:2" ht="15.75" customHeight="1" x14ac:dyDescent="0.3">
      <c r="A432" s="23"/>
      <c r="B432" s="23"/>
    </row>
    <row r="433" spans="1:2" ht="15.75" customHeight="1" x14ac:dyDescent="0.3">
      <c r="A433" s="23"/>
      <c r="B433" s="23"/>
    </row>
    <row r="434" spans="1:2" ht="15.75" customHeight="1" x14ac:dyDescent="0.3">
      <c r="A434" s="23"/>
      <c r="B434" s="23"/>
    </row>
    <row r="435" spans="1:2" ht="15.75" customHeight="1" x14ac:dyDescent="0.3">
      <c r="A435" s="23"/>
      <c r="B435" s="23"/>
    </row>
    <row r="436" spans="1:2" ht="15.75" customHeight="1" x14ac:dyDescent="0.3">
      <c r="A436" s="23"/>
      <c r="B436" s="23"/>
    </row>
    <row r="437" spans="1:2" ht="15.75" customHeight="1" x14ac:dyDescent="0.3">
      <c r="A437" s="23"/>
      <c r="B437" s="23"/>
    </row>
    <row r="438" spans="1:2" ht="15.75" customHeight="1" x14ac:dyDescent="0.3">
      <c r="A438" s="23"/>
      <c r="B438" s="23"/>
    </row>
    <row r="439" spans="1:2" ht="15.75" customHeight="1" x14ac:dyDescent="0.3">
      <c r="A439" s="23"/>
      <c r="B439" s="23"/>
    </row>
    <row r="440" spans="1:2" ht="15.75" customHeight="1" x14ac:dyDescent="0.3">
      <c r="A440" s="23"/>
      <c r="B440" s="23"/>
    </row>
    <row r="441" spans="1:2" ht="15.75" customHeight="1" x14ac:dyDescent="0.3">
      <c r="A441" s="23"/>
      <c r="B441" s="23"/>
    </row>
    <row r="442" spans="1:2" ht="15.75" customHeight="1" x14ac:dyDescent="0.3">
      <c r="A442" s="23"/>
      <c r="B442" s="23"/>
    </row>
    <row r="443" spans="1:2" ht="15.75" customHeight="1" x14ac:dyDescent="0.3">
      <c r="A443" s="23"/>
      <c r="B443" s="23"/>
    </row>
    <row r="444" spans="1:2" ht="15.75" customHeight="1" x14ac:dyDescent="0.3">
      <c r="A444" s="23"/>
      <c r="B444" s="23"/>
    </row>
    <row r="445" spans="1:2" ht="15.75" customHeight="1" x14ac:dyDescent="0.3">
      <c r="A445" s="23"/>
      <c r="B445" s="23"/>
    </row>
    <row r="446" spans="1:2" ht="15.75" customHeight="1" x14ac:dyDescent="0.3">
      <c r="A446" s="23"/>
      <c r="B446" s="23"/>
    </row>
    <row r="447" spans="1:2" ht="15.75" customHeight="1" x14ac:dyDescent="0.3">
      <c r="A447" s="23"/>
      <c r="B447" s="23"/>
    </row>
    <row r="448" spans="1:2" ht="15.75" customHeight="1" x14ac:dyDescent="0.3">
      <c r="A448" s="23"/>
      <c r="B448" s="23"/>
    </row>
    <row r="449" spans="1:2" ht="15.75" customHeight="1" x14ac:dyDescent="0.3">
      <c r="A449" s="23"/>
      <c r="B449" s="23"/>
    </row>
    <row r="450" spans="1:2" ht="15.75" customHeight="1" x14ac:dyDescent="0.3">
      <c r="A450" s="23"/>
      <c r="B450" s="23"/>
    </row>
    <row r="451" spans="1:2" ht="15.75" customHeight="1" x14ac:dyDescent="0.3">
      <c r="A451" s="23"/>
      <c r="B451" s="23"/>
    </row>
    <row r="452" spans="1:2" ht="15.75" customHeight="1" x14ac:dyDescent="0.3">
      <c r="A452" s="23"/>
      <c r="B452" s="23"/>
    </row>
    <row r="453" spans="1:2" ht="15.75" customHeight="1" x14ac:dyDescent="0.3">
      <c r="A453" s="23"/>
      <c r="B453" s="23"/>
    </row>
    <row r="454" spans="1:2" ht="15.75" customHeight="1" x14ac:dyDescent="0.3">
      <c r="A454" s="23"/>
      <c r="B454" s="23"/>
    </row>
    <row r="455" spans="1:2" ht="15.75" customHeight="1" x14ac:dyDescent="0.3">
      <c r="A455" s="23"/>
      <c r="B455" s="23"/>
    </row>
    <row r="456" spans="1:2" ht="15.75" customHeight="1" x14ac:dyDescent="0.3">
      <c r="A456" s="23"/>
      <c r="B456" s="23"/>
    </row>
    <row r="457" spans="1:2" ht="15.75" customHeight="1" x14ac:dyDescent="0.3">
      <c r="A457" s="23"/>
      <c r="B457" s="23"/>
    </row>
    <row r="458" spans="1:2" ht="15.75" customHeight="1" x14ac:dyDescent="0.3">
      <c r="A458" s="23"/>
      <c r="B458" s="23"/>
    </row>
    <row r="459" spans="1:2" ht="15.75" customHeight="1" x14ac:dyDescent="0.3">
      <c r="A459" s="23"/>
      <c r="B459" s="23"/>
    </row>
    <row r="460" spans="1:2" ht="15.75" customHeight="1" x14ac:dyDescent="0.3">
      <c r="A460" s="23"/>
      <c r="B460" s="23"/>
    </row>
    <row r="461" spans="1:2" ht="15.75" customHeight="1" x14ac:dyDescent="0.3">
      <c r="A461" s="23"/>
      <c r="B461" s="23"/>
    </row>
    <row r="462" spans="1:2" ht="15.75" customHeight="1" x14ac:dyDescent="0.3">
      <c r="A462" s="23"/>
      <c r="B462" s="23"/>
    </row>
    <row r="463" spans="1:2" ht="15.75" customHeight="1" x14ac:dyDescent="0.3">
      <c r="A463" s="23"/>
      <c r="B463" s="23"/>
    </row>
    <row r="464" spans="1:2" ht="15.75" customHeight="1" x14ac:dyDescent="0.3">
      <c r="A464" s="23"/>
      <c r="B464" s="23"/>
    </row>
    <row r="465" spans="1:2" ht="15.75" customHeight="1" x14ac:dyDescent="0.3">
      <c r="A465" s="23"/>
      <c r="B465" s="23"/>
    </row>
    <row r="466" spans="1:2" ht="15.75" customHeight="1" x14ac:dyDescent="0.3">
      <c r="A466" s="23"/>
      <c r="B466" s="23"/>
    </row>
    <row r="467" spans="1:2" ht="15.75" customHeight="1" x14ac:dyDescent="0.3">
      <c r="A467" s="23"/>
      <c r="B467" s="23"/>
    </row>
    <row r="468" spans="1:2" ht="15.75" customHeight="1" x14ac:dyDescent="0.3">
      <c r="A468" s="23"/>
      <c r="B468" s="23"/>
    </row>
    <row r="469" spans="1:2" ht="15.75" customHeight="1" x14ac:dyDescent="0.3">
      <c r="A469" s="23"/>
      <c r="B469" s="23"/>
    </row>
    <row r="470" spans="1:2" ht="15.75" customHeight="1" x14ac:dyDescent="0.3">
      <c r="A470" s="23"/>
      <c r="B470" s="23"/>
    </row>
    <row r="471" spans="1:2" ht="15.75" customHeight="1" x14ac:dyDescent="0.3">
      <c r="A471" s="23"/>
      <c r="B471" s="23"/>
    </row>
    <row r="472" spans="1:2" ht="15.75" customHeight="1" x14ac:dyDescent="0.3">
      <c r="A472" s="23"/>
      <c r="B472" s="23"/>
    </row>
    <row r="473" spans="1:2" ht="15.75" customHeight="1" x14ac:dyDescent="0.3">
      <c r="A473" s="23"/>
      <c r="B473" s="23"/>
    </row>
    <row r="474" spans="1:2" ht="15.75" customHeight="1" x14ac:dyDescent="0.3">
      <c r="A474" s="23"/>
      <c r="B474" s="23"/>
    </row>
    <row r="475" spans="1:2" ht="15.75" customHeight="1" x14ac:dyDescent="0.3">
      <c r="A475" s="23"/>
      <c r="B475" s="23"/>
    </row>
    <row r="476" spans="1:2" ht="15.75" customHeight="1" x14ac:dyDescent="0.3">
      <c r="A476" s="23"/>
      <c r="B476" s="23"/>
    </row>
    <row r="477" spans="1:2" ht="15.75" customHeight="1" x14ac:dyDescent="0.3">
      <c r="A477" s="23"/>
      <c r="B477" s="23"/>
    </row>
    <row r="478" spans="1:2" ht="15.75" customHeight="1" x14ac:dyDescent="0.3">
      <c r="A478" s="23"/>
      <c r="B478" s="23"/>
    </row>
    <row r="479" spans="1:2" ht="15.75" customHeight="1" x14ac:dyDescent="0.3">
      <c r="A479" s="23"/>
      <c r="B479" s="23"/>
    </row>
    <row r="480" spans="1:2" ht="15.75" customHeight="1" x14ac:dyDescent="0.3">
      <c r="A480" s="23"/>
      <c r="B480" s="23"/>
    </row>
    <row r="481" spans="1:2" ht="15.75" customHeight="1" x14ac:dyDescent="0.3">
      <c r="A481" s="23"/>
      <c r="B481" s="23"/>
    </row>
    <row r="482" spans="1:2" ht="15.75" customHeight="1" x14ac:dyDescent="0.3">
      <c r="A482" s="23"/>
      <c r="B482" s="23"/>
    </row>
    <row r="483" spans="1:2" ht="15.75" customHeight="1" x14ac:dyDescent="0.3">
      <c r="A483" s="23"/>
      <c r="B483" s="23"/>
    </row>
    <row r="484" spans="1:2" ht="15.75" customHeight="1" x14ac:dyDescent="0.3">
      <c r="A484" s="23"/>
      <c r="B484" s="23"/>
    </row>
    <row r="485" spans="1:2" ht="15.75" customHeight="1" x14ac:dyDescent="0.3">
      <c r="A485" s="23"/>
      <c r="B485" s="23"/>
    </row>
    <row r="486" spans="1:2" ht="15.75" customHeight="1" x14ac:dyDescent="0.3">
      <c r="A486" s="23"/>
      <c r="B486" s="23"/>
    </row>
    <row r="487" spans="1:2" ht="15.75" customHeight="1" x14ac:dyDescent="0.3">
      <c r="A487" s="23"/>
      <c r="B487" s="23"/>
    </row>
    <row r="488" spans="1:2" ht="15.75" customHeight="1" x14ac:dyDescent="0.3">
      <c r="A488" s="23"/>
      <c r="B488" s="23"/>
    </row>
    <row r="489" spans="1:2" ht="15.75" customHeight="1" x14ac:dyDescent="0.3">
      <c r="A489" s="23"/>
      <c r="B489" s="23"/>
    </row>
    <row r="490" spans="1:2" ht="15.75" customHeight="1" x14ac:dyDescent="0.3">
      <c r="A490" s="23"/>
      <c r="B490" s="23"/>
    </row>
    <row r="491" spans="1:2" ht="15.75" customHeight="1" x14ac:dyDescent="0.3">
      <c r="A491" s="23"/>
      <c r="B491" s="23"/>
    </row>
    <row r="492" spans="1:2" ht="15.75" customHeight="1" x14ac:dyDescent="0.3">
      <c r="A492" s="23"/>
      <c r="B492" s="23"/>
    </row>
    <row r="493" spans="1:2" ht="15.75" customHeight="1" x14ac:dyDescent="0.3">
      <c r="A493" s="23"/>
      <c r="B493" s="23"/>
    </row>
    <row r="494" spans="1:2" ht="15.75" customHeight="1" x14ac:dyDescent="0.3">
      <c r="A494" s="23"/>
      <c r="B494" s="23"/>
    </row>
    <row r="495" spans="1:2" ht="15.75" customHeight="1" x14ac:dyDescent="0.3">
      <c r="A495" s="23"/>
      <c r="B495" s="23"/>
    </row>
    <row r="496" spans="1:2" ht="15.75" customHeight="1" x14ac:dyDescent="0.3">
      <c r="A496" s="23"/>
      <c r="B496" s="23"/>
    </row>
    <row r="497" spans="1:2" ht="15.75" customHeight="1" x14ac:dyDescent="0.3">
      <c r="A497" s="23"/>
      <c r="B497" s="23"/>
    </row>
    <row r="498" spans="1:2" ht="15.75" customHeight="1" x14ac:dyDescent="0.3">
      <c r="A498" s="23"/>
      <c r="B498" s="23"/>
    </row>
    <row r="499" spans="1:2" ht="15.75" customHeight="1" x14ac:dyDescent="0.3">
      <c r="A499" s="23"/>
      <c r="B499" s="23"/>
    </row>
    <row r="500" spans="1:2" ht="15.75" customHeight="1" x14ac:dyDescent="0.3">
      <c r="A500" s="23"/>
      <c r="B500" s="23"/>
    </row>
    <row r="501" spans="1:2" ht="15.75" customHeight="1" x14ac:dyDescent="0.3">
      <c r="A501" s="23"/>
      <c r="B501" s="23"/>
    </row>
    <row r="502" spans="1:2" ht="15.75" customHeight="1" x14ac:dyDescent="0.3">
      <c r="A502" s="23"/>
      <c r="B502" s="23"/>
    </row>
    <row r="503" spans="1:2" ht="15.75" customHeight="1" x14ac:dyDescent="0.3">
      <c r="A503" s="23"/>
      <c r="B503" s="23"/>
    </row>
    <row r="504" spans="1:2" ht="15.75" customHeight="1" x14ac:dyDescent="0.3">
      <c r="A504" s="23"/>
      <c r="B504" s="23"/>
    </row>
    <row r="505" spans="1:2" ht="15.75" customHeight="1" x14ac:dyDescent="0.3">
      <c r="A505" s="23"/>
      <c r="B505" s="23"/>
    </row>
    <row r="506" spans="1:2" ht="15.75" customHeight="1" x14ac:dyDescent="0.3">
      <c r="A506" s="23"/>
      <c r="B506" s="23"/>
    </row>
    <row r="507" spans="1:2" ht="15.75" customHeight="1" x14ac:dyDescent="0.3">
      <c r="A507" s="23"/>
      <c r="B507" s="23"/>
    </row>
    <row r="508" spans="1:2" ht="15.75" customHeight="1" x14ac:dyDescent="0.3">
      <c r="A508" s="23"/>
      <c r="B508" s="23"/>
    </row>
    <row r="509" spans="1:2" ht="15.75" customHeight="1" x14ac:dyDescent="0.3">
      <c r="A509" s="23"/>
      <c r="B509" s="23"/>
    </row>
    <row r="510" spans="1:2" ht="15.75" customHeight="1" x14ac:dyDescent="0.3">
      <c r="A510" s="23"/>
      <c r="B510" s="23"/>
    </row>
    <row r="511" spans="1:2" ht="15.75" customHeight="1" x14ac:dyDescent="0.3">
      <c r="A511" s="23"/>
      <c r="B511" s="23"/>
    </row>
    <row r="512" spans="1:2" ht="15.75" customHeight="1" x14ac:dyDescent="0.3">
      <c r="A512" s="23"/>
      <c r="B512" s="23"/>
    </row>
    <row r="513" spans="1:2" ht="15.75" customHeight="1" x14ac:dyDescent="0.3">
      <c r="A513" s="23"/>
      <c r="B513" s="23"/>
    </row>
    <row r="514" spans="1:2" ht="15.75" customHeight="1" x14ac:dyDescent="0.3">
      <c r="A514" s="23"/>
      <c r="B514" s="23"/>
    </row>
    <row r="515" spans="1:2" ht="15.75" customHeight="1" x14ac:dyDescent="0.3">
      <c r="A515" s="23"/>
      <c r="B515" s="23"/>
    </row>
    <row r="516" spans="1:2" ht="15.75" customHeight="1" x14ac:dyDescent="0.3">
      <c r="A516" s="23"/>
      <c r="B516" s="23"/>
    </row>
    <row r="517" spans="1:2" ht="15.75" customHeight="1" x14ac:dyDescent="0.3">
      <c r="A517" s="23"/>
      <c r="B517" s="23"/>
    </row>
    <row r="518" spans="1:2" ht="15.75" customHeight="1" x14ac:dyDescent="0.3">
      <c r="A518" s="23"/>
      <c r="B518" s="23"/>
    </row>
    <row r="519" spans="1:2" ht="15.75" customHeight="1" x14ac:dyDescent="0.3">
      <c r="A519" s="23"/>
      <c r="B519" s="23"/>
    </row>
    <row r="520" spans="1:2" ht="15.75" customHeight="1" x14ac:dyDescent="0.3">
      <c r="A520" s="23"/>
      <c r="B520" s="23"/>
    </row>
    <row r="521" spans="1:2" ht="15.75" customHeight="1" x14ac:dyDescent="0.3">
      <c r="A521" s="23"/>
      <c r="B521" s="23"/>
    </row>
    <row r="522" spans="1:2" ht="15.75" customHeight="1" x14ac:dyDescent="0.3">
      <c r="A522" s="23"/>
      <c r="B522" s="23"/>
    </row>
    <row r="523" spans="1:2" ht="15.75" customHeight="1" x14ac:dyDescent="0.3">
      <c r="A523" s="23"/>
      <c r="B523" s="23"/>
    </row>
    <row r="524" spans="1:2" ht="15.75" customHeight="1" x14ac:dyDescent="0.3">
      <c r="A524" s="23"/>
      <c r="B524" s="23"/>
    </row>
    <row r="525" spans="1:2" ht="15.75" customHeight="1" x14ac:dyDescent="0.3">
      <c r="A525" s="23"/>
      <c r="B525" s="23"/>
    </row>
    <row r="526" spans="1:2" ht="15.75" customHeight="1" x14ac:dyDescent="0.3">
      <c r="A526" s="23"/>
      <c r="B526" s="23"/>
    </row>
    <row r="527" spans="1:2" ht="15.75" customHeight="1" x14ac:dyDescent="0.3">
      <c r="A527" s="23"/>
      <c r="B527" s="23"/>
    </row>
    <row r="528" spans="1:2" ht="15.75" customHeight="1" x14ac:dyDescent="0.3">
      <c r="A528" s="23"/>
      <c r="B528" s="23"/>
    </row>
    <row r="529" spans="1:2" ht="15.75" customHeight="1" x14ac:dyDescent="0.3">
      <c r="A529" s="23"/>
      <c r="B529" s="23"/>
    </row>
    <row r="530" spans="1:2" ht="15.75" customHeight="1" x14ac:dyDescent="0.3">
      <c r="A530" s="23"/>
      <c r="B530" s="23"/>
    </row>
    <row r="531" spans="1:2" ht="15.75" customHeight="1" x14ac:dyDescent="0.3">
      <c r="A531" s="23"/>
      <c r="B531" s="23"/>
    </row>
    <row r="532" spans="1:2" ht="15.75" customHeight="1" x14ac:dyDescent="0.3">
      <c r="A532" s="23"/>
      <c r="B532" s="23"/>
    </row>
    <row r="533" spans="1:2" ht="15.75" customHeight="1" x14ac:dyDescent="0.3">
      <c r="A533" s="23"/>
      <c r="B533" s="23"/>
    </row>
    <row r="534" spans="1:2" ht="15.75" customHeight="1" x14ac:dyDescent="0.3">
      <c r="A534" s="23"/>
      <c r="B534" s="23"/>
    </row>
    <row r="535" spans="1:2" ht="15.75" customHeight="1" x14ac:dyDescent="0.3">
      <c r="A535" s="23"/>
      <c r="B535" s="23"/>
    </row>
    <row r="536" spans="1:2" ht="15.75" customHeight="1" x14ac:dyDescent="0.3">
      <c r="A536" s="23"/>
      <c r="B536" s="23"/>
    </row>
    <row r="537" spans="1:2" ht="15.75" customHeight="1" x14ac:dyDescent="0.3">
      <c r="A537" s="23"/>
      <c r="B537" s="23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25"/>
  <sheetViews>
    <sheetView topLeftCell="A762" workbookViewId="0">
      <selection activeCell="L3231" sqref="L3231"/>
    </sheetView>
  </sheetViews>
  <sheetFormatPr baseColWidth="10" defaultColWidth="14.44140625" defaultRowHeight="15" customHeight="1" x14ac:dyDescent="0.3"/>
  <cols>
    <col min="1" max="1" width="15.109375" bestFit="1" customWidth="1"/>
    <col min="2" max="2" width="9" bestFit="1" customWidth="1"/>
    <col min="3" max="3" width="8.77734375" bestFit="1" customWidth="1"/>
    <col min="4" max="4" width="7.21875" customWidth="1"/>
    <col min="5" max="5" width="13.5546875" bestFit="1" customWidth="1"/>
    <col min="6" max="6" width="9.6640625" customWidth="1"/>
    <col min="7" max="7" width="13.5546875" bestFit="1" customWidth="1"/>
    <col min="8" max="8" width="14.5546875" customWidth="1"/>
    <col min="9" max="9" width="13.88671875" bestFit="1" customWidth="1"/>
    <col min="10" max="10" width="7.5546875" customWidth="1"/>
    <col min="11" max="11" width="7.21875" customWidth="1"/>
    <col min="12" max="12" width="14.88671875" customWidth="1"/>
    <col min="13" max="13" width="10" bestFit="1" customWidth="1"/>
    <col min="14" max="14" width="8" bestFit="1" customWidth="1"/>
    <col min="15" max="15" width="11.77734375" bestFit="1" customWidth="1"/>
    <col min="16" max="16" width="8.5546875" bestFit="1" customWidth="1"/>
    <col min="17" max="17" width="17" bestFit="1" customWidth="1"/>
    <col min="18" max="18" width="12.21875" bestFit="1" customWidth="1"/>
  </cols>
  <sheetData>
    <row r="1" spans="1:18" ht="14.4" x14ac:dyDescent="0.3">
      <c r="A1" s="224" t="s">
        <v>354</v>
      </c>
      <c r="B1" s="225" t="s">
        <v>355</v>
      </c>
      <c r="C1" s="225" t="s">
        <v>356</v>
      </c>
      <c r="D1" s="225" t="s">
        <v>748</v>
      </c>
      <c r="E1" s="225" t="s">
        <v>357</v>
      </c>
      <c r="F1" s="225" t="s">
        <v>358</v>
      </c>
      <c r="G1" s="226" t="s">
        <v>359</v>
      </c>
      <c r="H1" s="226" t="s">
        <v>360</v>
      </c>
      <c r="I1" s="226" t="s">
        <v>361</v>
      </c>
      <c r="J1" s="226" t="s">
        <v>362</v>
      </c>
      <c r="K1" s="226" t="s">
        <v>363</v>
      </c>
      <c r="L1" s="227" t="s">
        <v>13</v>
      </c>
      <c r="M1" s="228" t="s">
        <v>369</v>
      </c>
      <c r="N1" s="228" t="s">
        <v>365</v>
      </c>
      <c r="O1" s="229" t="s">
        <v>749</v>
      </c>
      <c r="P1" s="230" t="s">
        <v>15</v>
      </c>
      <c r="Q1" s="228" t="s">
        <v>370</v>
      </c>
      <c r="R1" s="228" t="s">
        <v>371</v>
      </c>
    </row>
    <row r="2" spans="1:18" ht="14.4" x14ac:dyDescent="0.3">
      <c r="A2" s="221">
        <v>3245</v>
      </c>
      <c r="B2" s="118">
        <v>1</v>
      </c>
      <c r="C2" s="28" t="s">
        <v>372</v>
      </c>
      <c r="D2" s="28">
        <v>1</v>
      </c>
      <c r="E2" s="28">
        <v>13</v>
      </c>
      <c r="F2" s="29">
        <v>43587</v>
      </c>
      <c r="G2" s="28">
        <v>5301</v>
      </c>
      <c r="H2" s="28">
        <v>8480</v>
      </c>
      <c r="I2" s="28">
        <v>7635</v>
      </c>
      <c r="J2" s="28">
        <v>1</v>
      </c>
      <c r="K2" s="119">
        <f t="shared" ref="K2:K312" si="0">+(((H2-G2)-(I2-G2))/(I2-G2))*100</f>
        <v>36.203941730934019</v>
      </c>
      <c r="L2" s="120" t="s">
        <v>373</v>
      </c>
      <c r="M2" s="121">
        <f>AVERAGE(K2:K3)</f>
        <v>37.651563582285412</v>
      </c>
      <c r="N2" s="121">
        <f>_xlfn.STDEV.S(K2,K3)</f>
        <v>2.0472464553687884</v>
      </c>
      <c r="O2" s="122">
        <v>1</v>
      </c>
      <c r="P2" s="123"/>
      <c r="Q2" s="23">
        <f>+(((I2-G2)/1000)*1000)/10</f>
        <v>233.4</v>
      </c>
      <c r="R2" s="117">
        <f>AVERAGE(Q2:Q3)</f>
        <v>221.05</v>
      </c>
    </row>
    <row r="3" spans="1:18" ht="14.4" x14ac:dyDescent="0.3">
      <c r="A3" s="221">
        <v>3246</v>
      </c>
      <c r="B3" s="118">
        <v>2</v>
      </c>
      <c r="C3" s="28" t="s">
        <v>372</v>
      </c>
      <c r="D3" s="28">
        <v>2</v>
      </c>
      <c r="E3" s="28">
        <v>13</v>
      </c>
      <c r="F3" s="29">
        <v>43587</v>
      </c>
      <c r="G3" s="28">
        <v>5190</v>
      </c>
      <c r="H3" s="28">
        <v>8093</v>
      </c>
      <c r="I3" s="28">
        <v>7277</v>
      </c>
      <c r="J3" s="28"/>
      <c r="K3" s="119">
        <f t="shared" si="0"/>
        <v>39.099185433636805</v>
      </c>
      <c r="L3" s="120"/>
      <c r="M3" s="124"/>
      <c r="N3" s="124"/>
      <c r="O3" s="122"/>
      <c r="P3" s="123"/>
      <c r="Q3" s="23">
        <f>+(((I3-G3)/1000)*1000)/10</f>
        <v>208.7</v>
      </c>
      <c r="R3" s="117"/>
    </row>
    <row r="4" spans="1:18" ht="14.4" x14ac:dyDescent="0.3">
      <c r="A4" s="221">
        <v>3971</v>
      </c>
      <c r="B4" s="118">
        <v>1</v>
      </c>
      <c r="C4" s="28" t="s">
        <v>372</v>
      </c>
      <c r="D4" s="28">
        <v>3</v>
      </c>
      <c r="E4" s="28">
        <v>15</v>
      </c>
      <c r="F4" s="29">
        <v>43599</v>
      </c>
      <c r="G4" s="28">
        <v>5301</v>
      </c>
      <c r="H4" s="28">
        <v>9609</v>
      </c>
      <c r="I4" s="28">
        <v>8132</v>
      </c>
      <c r="J4" s="28"/>
      <c r="K4" s="119">
        <f t="shared" si="0"/>
        <v>52.172377251854471</v>
      </c>
      <c r="L4" s="125" t="s">
        <v>374</v>
      </c>
      <c r="M4" s="121">
        <f>AVERAGE(K4:K5)</f>
        <v>52.605303314056009</v>
      </c>
      <c r="N4" s="121">
        <f>_xlfn.STDEV.S(K4,K5)</f>
        <v>0.61224990867019358</v>
      </c>
      <c r="O4" s="122"/>
      <c r="P4" s="123"/>
      <c r="Q4" s="23">
        <f t="shared" ref="Q4:Q3225" si="1">+(((I4-G4)/1000)*1000)/10</f>
        <v>283.10000000000002</v>
      </c>
      <c r="R4" s="117">
        <f>AVERAGE(Q4:Q5)</f>
        <v>265.8</v>
      </c>
    </row>
    <row r="5" spans="1:18" ht="14.4" x14ac:dyDescent="0.3">
      <c r="A5" s="221">
        <v>3972</v>
      </c>
      <c r="B5" s="118">
        <v>2</v>
      </c>
      <c r="C5" s="28" t="s">
        <v>372</v>
      </c>
      <c r="D5" s="28">
        <v>4</v>
      </c>
      <c r="E5" s="28">
        <v>15</v>
      </c>
      <c r="F5" s="29">
        <v>43599</v>
      </c>
      <c r="G5" s="28">
        <v>5190</v>
      </c>
      <c r="H5" s="28">
        <v>8993</v>
      </c>
      <c r="I5" s="28">
        <v>7675</v>
      </c>
      <c r="J5" s="28"/>
      <c r="K5" s="119">
        <f t="shared" si="0"/>
        <v>53.038229376257547</v>
      </c>
      <c r="L5" s="125"/>
      <c r="M5" s="124"/>
      <c r="N5" s="124"/>
      <c r="O5" s="122"/>
      <c r="P5" s="123"/>
      <c r="Q5" s="23">
        <f t="shared" si="1"/>
        <v>248.5</v>
      </c>
      <c r="R5" s="117"/>
    </row>
    <row r="6" spans="1:18" ht="14.4" x14ac:dyDescent="0.3">
      <c r="A6" s="221">
        <v>4617</v>
      </c>
      <c r="B6" s="118">
        <v>1</v>
      </c>
      <c r="C6" s="28" t="s">
        <v>372</v>
      </c>
      <c r="D6" s="28">
        <v>5</v>
      </c>
      <c r="E6" s="28">
        <v>17</v>
      </c>
      <c r="F6" s="29">
        <v>43619</v>
      </c>
      <c r="G6" s="28">
        <v>5301</v>
      </c>
      <c r="H6" s="28">
        <v>6901</v>
      </c>
      <c r="I6" s="28">
        <v>6651</v>
      </c>
      <c r="J6" s="28"/>
      <c r="K6" s="119">
        <f t="shared" si="0"/>
        <v>18.518518518518519</v>
      </c>
      <c r="L6" s="120"/>
      <c r="M6" s="121">
        <f>AVERAGE(K6:K7)</f>
        <v>18.301404853128993</v>
      </c>
      <c r="N6" s="121">
        <f>_xlfn.STDEV.S(K6,K7)</f>
        <v>0.30704509017040427</v>
      </c>
      <c r="O6" s="122"/>
      <c r="P6" s="123"/>
      <c r="Q6" s="23">
        <f t="shared" si="1"/>
        <v>135</v>
      </c>
      <c r="R6" s="117">
        <f>AVERAGE(Q6:Q7)</f>
        <v>132.75</v>
      </c>
    </row>
    <row r="7" spans="1:18" ht="14.4" x14ac:dyDescent="0.3">
      <c r="A7" s="221">
        <v>4618</v>
      </c>
      <c r="B7" s="118">
        <v>2</v>
      </c>
      <c r="C7" s="28" t="s">
        <v>372</v>
      </c>
      <c r="D7" s="28">
        <v>6</v>
      </c>
      <c r="E7" s="28">
        <v>17</v>
      </c>
      <c r="F7" s="29">
        <v>43619</v>
      </c>
      <c r="G7" s="28">
        <v>5190</v>
      </c>
      <c r="H7" s="28">
        <v>6731</v>
      </c>
      <c r="I7" s="28">
        <v>6495</v>
      </c>
      <c r="J7" s="28"/>
      <c r="K7" s="119">
        <f t="shared" si="0"/>
        <v>18.084291187739463</v>
      </c>
      <c r="L7" s="120"/>
      <c r="M7" s="124"/>
      <c r="N7" s="124"/>
      <c r="O7" s="122"/>
      <c r="P7" s="123"/>
      <c r="Q7" s="23">
        <f t="shared" si="1"/>
        <v>130.5</v>
      </c>
      <c r="R7" s="117"/>
    </row>
    <row r="8" spans="1:18" ht="14.4" x14ac:dyDescent="0.3">
      <c r="A8" s="221">
        <v>5263</v>
      </c>
      <c r="B8" s="118">
        <v>1</v>
      </c>
      <c r="C8" s="28" t="s">
        <v>372</v>
      </c>
      <c r="D8" s="28">
        <v>7</v>
      </c>
      <c r="E8" s="28">
        <v>19</v>
      </c>
      <c r="F8" s="29">
        <v>43637</v>
      </c>
      <c r="G8" s="28">
        <v>5301</v>
      </c>
      <c r="H8" s="28">
        <v>8381</v>
      </c>
      <c r="I8" s="28">
        <v>7759</v>
      </c>
      <c r="J8" s="28" t="s">
        <v>375</v>
      </c>
      <c r="K8" s="119">
        <f t="shared" si="0"/>
        <v>25.305126118795769</v>
      </c>
      <c r="L8" s="120"/>
      <c r="M8" s="121">
        <f>AVERAGE(K8:K9)</f>
        <v>25.25247891972603</v>
      </c>
      <c r="N8" s="121">
        <f>_xlfn.STDEV.S(K8,K9)</f>
        <v>7.4454382945380815E-2</v>
      </c>
      <c r="O8" s="122"/>
      <c r="P8" s="123"/>
      <c r="Q8" s="23">
        <f t="shared" si="1"/>
        <v>245.8</v>
      </c>
      <c r="R8" s="117">
        <f>AVERAGE(Q8:Q9)</f>
        <v>241.75</v>
      </c>
    </row>
    <row r="9" spans="1:18" ht="14.4" x14ac:dyDescent="0.3">
      <c r="A9" s="221">
        <v>5264</v>
      </c>
      <c r="B9" s="118">
        <v>2</v>
      </c>
      <c r="C9" s="28" t="s">
        <v>372</v>
      </c>
      <c r="D9" s="28">
        <v>8</v>
      </c>
      <c r="E9" s="28">
        <v>19</v>
      </c>
      <c r="F9" s="29">
        <v>43637</v>
      </c>
      <c r="G9" s="28">
        <v>5190</v>
      </c>
      <c r="H9" s="28">
        <v>8166</v>
      </c>
      <c r="I9" s="28">
        <v>7567</v>
      </c>
      <c r="J9" s="28"/>
      <c r="K9" s="119">
        <f t="shared" si="0"/>
        <v>25.199831720656292</v>
      </c>
      <c r="L9" s="120"/>
      <c r="M9" s="124"/>
      <c r="N9" s="124"/>
      <c r="O9" s="122"/>
      <c r="P9" s="123"/>
      <c r="Q9" s="23">
        <f t="shared" si="1"/>
        <v>237.7</v>
      </c>
      <c r="R9" s="117"/>
    </row>
    <row r="10" spans="1:18" ht="14.4" x14ac:dyDescent="0.3">
      <c r="A10" s="221">
        <v>5509</v>
      </c>
      <c r="B10" s="118">
        <v>1</v>
      </c>
      <c r="C10" s="28" t="s">
        <v>372</v>
      </c>
      <c r="D10" s="28">
        <v>9</v>
      </c>
      <c r="E10" s="28">
        <v>20</v>
      </c>
      <c r="F10" s="29">
        <v>43649</v>
      </c>
      <c r="G10" s="28">
        <v>5301</v>
      </c>
      <c r="H10" s="28">
        <v>8263</v>
      </c>
      <c r="I10" s="28">
        <v>7715</v>
      </c>
      <c r="J10" s="28">
        <v>9</v>
      </c>
      <c r="K10" s="119">
        <f t="shared" si="0"/>
        <v>22.700911350455673</v>
      </c>
      <c r="L10" s="120"/>
      <c r="M10" s="121">
        <f>AVERAGE(K10:K11)</f>
        <v>22.574945471146204</v>
      </c>
      <c r="N10" s="121">
        <f>_xlfn.STDEV.S(K10,K11)</f>
        <v>0.17814265491570302</v>
      </c>
      <c r="O10" s="122"/>
      <c r="P10" s="123"/>
      <c r="Q10" s="23">
        <f t="shared" si="1"/>
        <v>241.4</v>
      </c>
      <c r="R10" s="117">
        <f>AVERAGE(Q10:Q11)</f>
        <v>238.3</v>
      </c>
    </row>
    <row r="11" spans="1:18" ht="14.4" x14ac:dyDescent="0.3">
      <c r="A11" s="221">
        <v>5510</v>
      </c>
      <c r="B11" s="118">
        <v>2</v>
      </c>
      <c r="C11" s="28" t="s">
        <v>372</v>
      </c>
      <c r="D11" s="28">
        <v>10</v>
      </c>
      <c r="E11" s="28">
        <v>20</v>
      </c>
      <c r="F11" s="29">
        <v>43649</v>
      </c>
      <c r="G11" s="28">
        <v>5190</v>
      </c>
      <c r="H11" s="28">
        <v>8070</v>
      </c>
      <c r="I11" s="28">
        <v>7542</v>
      </c>
      <c r="J11" s="28"/>
      <c r="K11" s="119">
        <f t="shared" si="0"/>
        <v>22.448979591836736</v>
      </c>
      <c r="L11" s="120"/>
      <c r="M11" s="124"/>
      <c r="N11" s="124"/>
      <c r="O11" s="122"/>
      <c r="P11" s="123"/>
      <c r="Q11" s="23">
        <f t="shared" si="1"/>
        <v>235.2</v>
      </c>
      <c r="R11" s="117"/>
    </row>
    <row r="12" spans="1:18" ht="14.4" x14ac:dyDescent="0.3">
      <c r="A12" s="221">
        <v>5755</v>
      </c>
      <c r="B12" s="118">
        <v>1</v>
      </c>
      <c r="C12" s="28" t="s">
        <v>372</v>
      </c>
      <c r="D12" s="28">
        <v>11</v>
      </c>
      <c r="E12" s="28">
        <v>22</v>
      </c>
      <c r="F12" s="29">
        <v>43685</v>
      </c>
      <c r="G12" s="28">
        <v>5301</v>
      </c>
      <c r="H12" s="28">
        <v>7766</v>
      </c>
      <c r="I12" s="28">
        <v>7421</v>
      </c>
      <c r="J12" s="28">
        <v>6</v>
      </c>
      <c r="K12" s="119">
        <f t="shared" si="0"/>
        <v>16.273584905660378</v>
      </c>
      <c r="L12" s="120"/>
      <c r="M12" s="121">
        <f>AVERAGE(K12:K13)</f>
        <v>15.980383382955132</v>
      </c>
      <c r="N12" s="121">
        <f>_xlfn.STDEV.S(K12,K13)</f>
        <v>0.41464956991820318</v>
      </c>
      <c r="O12" s="122">
        <f>(M10-M12)/36</f>
        <v>0.18318228022752978</v>
      </c>
      <c r="P12" s="123">
        <f>(M8-M12)/48</f>
        <v>0.19316865701606037</v>
      </c>
      <c r="Q12" s="23">
        <f t="shared" si="1"/>
        <v>212</v>
      </c>
      <c r="R12" s="117">
        <f>AVERAGE(Q12:Q13)</f>
        <v>214.05</v>
      </c>
    </row>
    <row r="13" spans="1:18" ht="14.4" x14ac:dyDescent="0.3">
      <c r="A13" s="221">
        <v>5756</v>
      </c>
      <c r="B13" s="118">
        <v>1</v>
      </c>
      <c r="C13" s="28" t="s">
        <v>372</v>
      </c>
      <c r="D13" s="28">
        <v>12</v>
      </c>
      <c r="E13" s="28">
        <v>22</v>
      </c>
      <c r="F13" s="29">
        <v>43685</v>
      </c>
      <c r="G13" s="28">
        <v>5301</v>
      </c>
      <c r="H13" s="28">
        <v>7801</v>
      </c>
      <c r="I13" s="28">
        <v>7462</v>
      </c>
      <c r="J13" s="28"/>
      <c r="K13" s="119">
        <f t="shared" si="0"/>
        <v>15.687181860249884</v>
      </c>
      <c r="L13" s="120"/>
      <c r="M13" s="124"/>
      <c r="N13" s="124"/>
      <c r="O13" s="122"/>
      <c r="P13" s="123"/>
      <c r="Q13" s="23">
        <f t="shared" si="1"/>
        <v>216.1</v>
      </c>
      <c r="R13" s="117"/>
    </row>
    <row r="14" spans="1:18" ht="14.4" x14ac:dyDescent="0.3">
      <c r="A14" s="221">
        <v>3247</v>
      </c>
      <c r="B14" s="118">
        <v>3</v>
      </c>
      <c r="C14" s="126" t="s">
        <v>376</v>
      </c>
      <c r="D14" s="28">
        <v>1</v>
      </c>
      <c r="E14" s="126">
        <v>13</v>
      </c>
      <c r="F14" s="127">
        <v>43587</v>
      </c>
      <c r="G14" s="126">
        <v>5258</v>
      </c>
      <c r="H14" s="126">
        <v>9293</v>
      </c>
      <c r="I14" s="126">
        <v>7999</v>
      </c>
      <c r="J14" s="126">
        <v>1</v>
      </c>
      <c r="K14" s="128">
        <f t="shared" si="0"/>
        <v>47.20904779277636</v>
      </c>
      <c r="L14" s="129" t="s">
        <v>377</v>
      </c>
      <c r="M14" s="130">
        <f>AVERAGE(K14:K15)</f>
        <v>46.381259356050471</v>
      </c>
      <c r="N14" s="130">
        <f>_xlfn.STDEV.S(K14,K15)</f>
        <v>1.1706696339933751</v>
      </c>
      <c r="O14" s="131">
        <v>1</v>
      </c>
      <c r="P14" s="123"/>
      <c r="Q14" s="23">
        <f t="shared" si="1"/>
        <v>274.10000000000002</v>
      </c>
      <c r="R14" s="117">
        <f>AVERAGE(Q14:Q15)</f>
        <v>270.3</v>
      </c>
    </row>
    <row r="15" spans="1:18" ht="14.4" x14ac:dyDescent="0.3">
      <c r="A15" s="221">
        <v>3248</v>
      </c>
      <c r="B15" s="118">
        <v>4</v>
      </c>
      <c r="C15" s="126" t="s">
        <v>376</v>
      </c>
      <c r="D15" s="28">
        <v>2</v>
      </c>
      <c r="E15" s="126">
        <v>13</v>
      </c>
      <c r="F15" s="127">
        <v>43587</v>
      </c>
      <c r="G15" s="126">
        <v>5259</v>
      </c>
      <c r="H15" s="126">
        <v>9138</v>
      </c>
      <c r="I15" s="126">
        <v>7924</v>
      </c>
      <c r="J15" s="126"/>
      <c r="K15" s="128">
        <f t="shared" si="0"/>
        <v>45.553470919324582</v>
      </c>
      <c r="L15" s="129"/>
      <c r="M15" s="132"/>
      <c r="N15" s="132"/>
      <c r="O15" s="131"/>
      <c r="P15" s="123"/>
      <c r="Q15" s="23">
        <f t="shared" si="1"/>
        <v>266.5</v>
      </c>
      <c r="R15" s="117"/>
    </row>
    <row r="16" spans="1:18" ht="14.4" x14ac:dyDescent="0.3">
      <c r="A16" s="221">
        <v>3973</v>
      </c>
      <c r="B16" s="118">
        <v>3</v>
      </c>
      <c r="C16" s="126" t="s">
        <v>376</v>
      </c>
      <c r="D16" s="28">
        <v>3</v>
      </c>
      <c r="E16" s="126">
        <v>15</v>
      </c>
      <c r="F16" s="127">
        <v>43599</v>
      </c>
      <c r="G16" s="126">
        <v>5258</v>
      </c>
      <c r="H16" s="126">
        <v>8236</v>
      </c>
      <c r="I16" s="126">
        <v>7373</v>
      </c>
      <c r="J16" s="126"/>
      <c r="K16" s="128">
        <f t="shared" si="0"/>
        <v>40.803782505910164</v>
      </c>
      <c r="L16" s="133" t="s">
        <v>378</v>
      </c>
      <c r="M16" s="130">
        <f>AVERAGE(K16:K17)</f>
        <v>39.848774483859387</v>
      </c>
      <c r="N16" s="130">
        <f>_xlfn.STDEV.S(K16,K17)</f>
        <v>1.3505852969593171</v>
      </c>
      <c r="O16" s="131"/>
      <c r="P16" s="123"/>
      <c r="Q16" s="23">
        <f t="shared" si="1"/>
        <v>211.5</v>
      </c>
      <c r="R16" s="117">
        <f>AVERAGE(Q16:Q17)</f>
        <v>219.65</v>
      </c>
    </row>
    <row r="17" spans="1:18" ht="14.4" x14ac:dyDescent="0.3">
      <c r="A17" s="221">
        <v>3974</v>
      </c>
      <c r="B17" s="118">
        <v>4</v>
      </c>
      <c r="C17" s="126" t="s">
        <v>376</v>
      </c>
      <c r="D17" s="28">
        <v>4</v>
      </c>
      <c r="E17" s="126">
        <v>15</v>
      </c>
      <c r="F17" s="127">
        <v>43599</v>
      </c>
      <c r="G17" s="126">
        <v>5259</v>
      </c>
      <c r="H17" s="126">
        <v>8423</v>
      </c>
      <c r="I17" s="126">
        <v>7537</v>
      </c>
      <c r="J17" s="126"/>
      <c r="K17" s="128">
        <f t="shared" si="0"/>
        <v>38.893766461808603</v>
      </c>
      <c r="L17" s="133"/>
      <c r="M17" s="132"/>
      <c r="N17" s="132"/>
      <c r="O17" s="131"/>
      <c r="P17" s="123"/>
      <c r="Q17" s="23">
        <f t="shared" si="1"/>
        <v>227.8</v>
      </c>
      <c r="R17" s="117"/>
    </row>
    <row r="18" spans="1:18" ht="14.4" x14ac:dyDescent="0.3">
      <c r="A18" s="221">
        <v>4619</v>
      </c>
      <c r="B18" s="118">
        <v>3</v>
      </c>
      <c r="C18" s="126" t="s">
        <v>376</v>
      </c>
      <c r="D18" s="28">
        <v>5</v>
      </c>
      <c r="E18" s="126">
        <v>17</v>
      </c>
      <c r="F18" s="127">
        <v>43619</v>
      </c>
      <c r="G18" s="126">
        <v>5258</v>
      </c>
      <c r="H18" s="126">
        <v>7811</v>
      </c>
      <c r="I18" s="126">
        <v>7349</v>
      </c>
      <c r="J18" s="126"/>
      <c r="K18" s="128">
        <f t="shared" si="0"/>
        <v>22.094691535150645</v>
      </c>
      <c r="L18" s="129"/>
      <c r="M18" s="130">
        <f>AVERAGE(K18:K19)</f>
        <v>21.749273597530834</v>
      </c>
      <c r="N18" s="130">
        <f>_xlfn.STDEV.S(K18,K19)</f>
        <v>0.48849473206887978</v>
      </c>
      <c r="O18" s="131"/>
      <c r="P18" s="123"/>
      <c r="Q18" s="23">
        <f t="shared" si="1"/>
        <v>209.1</v>
      </c>
      <c r="R18" s="117">
        <f>AVERAGE(Q18:Q19)</f>
        <v>205.7</v>
      </c>
    </row>
    <row r="19" spans="1:18" ht="14.4" x14ac:dyDescent="0.3">
      <c r="A19" s="221">
        <v>4620</v>
      </c>
      <c r="B19" s="118">
        <v>4</v>
      </c>
      <c r="C19" s="126" t="s">
        <v>376</v>
      </c>
      <c r="D19" s="28">
        <v>6</v>
      </c>
      <c r="E19" s="126">
        <v>17</v>
      </c>
      <c r="F19" s="127">
        <v>43619</v>
      </c>
      <c r="G19" s="126">
        <v>5259</v>
      </c>
      <c r="H19" s="126">
        <v>7715</v>
      </c>
      <c r="I19" s="126">
        <v>7282</v>
      </c>
      <c r="J19" s="126"/>
      <c r="K19" s="128">
        <f t="shared" si="0"/>
        <v>21.403855659911024</v>
      </c>
      <c r="L19" s="129"/>
      <c r="M19" s="132"/>
      <c r="N19" s="132"/>
      <c r="O19" s="131"/>
      <c r="P19" s="123"/>
      <c r="Q19" s="23">
        <f t="shared" si="1"/>
        <v>202.3</v>
      </c>
      <c r="R19" s="117"/>
    </row>
    <row r="20" spans="1:18" ht="14.4" x14ac:dyDescent="0.3">
      <c r="A20" s="221">
        <v>5265</v>
      </c>
      <c r="B20" s="118">
        <v>3</v>
      </c>
      <c r="C20" s="126" t="s">
        <v>376</v>
      </c>
      <c r="D20" s="28">
        <v>7</v>
      </c>
      <c r="E20" s="126">
        <v>19</v>
      </c>
      <c r="F20" s="127">
        <v>43637</v>
      </c>
      <c r="G20" s="126">
        <v>5258</v>
      </c>
      <c r="H20" s="126">
        <v>9414</v>
      </c>
      <c r="I20" s="126">
        <v>8355</v>
      </c>
      <c r="J20" s="126" t="s">
        <v>379</v>
      </c>
      <c r="K20" s="128">
        <f t="shared" si="0"/>
        <v>34.194381659670647</v>
      </c>
      <c r="L20" s="129"/>
      <c r="M20" s="130">
        <f>AVERAGE(K20:K21)</f>
        <v>34.730975484896575</v>
      </c>
      <c r="N20" s="130">
        <f>_xlfn.STDEV.S(K20,K21)</f>
        <v>0.75885826512016608</v>
      </c>
      <c r="O20" s="131"/>
      <c r="P20" s="123"/>
      <c r="Q20" s="23">
        <f t="shared" si="1"/>
        <v>309.7</v>
      </c>
      <c r="R20" s="117">
        <f>AVERAGE(Q20:Q21)</f>
        <v>309.95</v>
      </c>
    </row>
    <row r="21" spans="1:18" ht="15.75" customHeight="1" x14ac:dyDescent="0.3">
      <c r="A21" s="221">
        <v>5266</v>
      </c>
      <c r="B21" s="118">
        <v>4</v>
      </c>
      <c r="C21" s="126" t="s">
        <v>376</v>
      </c>
      <c r="D21" s="28">
        <v>8</v>
      </c>
      <c r="E21" s="126">
        <v>19</v>
      </c>
      <c r="F21" s="127">
        <v>43637</v>
      </c>
      <c r="G21" s="126">
        <v>5259</v>
      </c>
      <c r="H21" s="126">
        <v>9455</v>
      </c>
      <c r="I21" s="126">
        <v>8361</v>
      </c>
      <c r="J21" s="126"/>
      <c r="K21" s="128">
        <f t="shared" si="0"/>
        <v>35.267569310122504</v>
      </c>
      <c r="L21" s="129"/>
      <c r="M21" s="132"/>
      <c r="N21" s="132"/>
      <c r="O21" s="131"/>
      <c r="P21" s="123"/>
      <c r="Q21" s="23">
        <f t="shared" si="1"/>
        <v>310.2</v>
      </c>
      <c r="R21" s="117"/>
    </row>
    <row r="22" spans="1:18" ht="15.75" customHeight="1" x14ac:dyDescent="0.3">
      <c r="A22" s="221">
        <v>5757</v>
      </c>
      <c r="B22" s="118">
        <v>2</v>
      </c>
      <c r="C22" s="126" t="s">
        <v>376</v>
      </c>
      <c r="D22" s="28">
        <v>9</v>
      </c>
      <c r="E22" s="126">
        <v>22</v>
      </c>
      <c r="F22" s="127">
        <v>43685</v>
      </c>
      <c r="G22" s="126">
        <v>5190</v>
      </c>
      <c r="H22" s="126">
        <v>7725</v>
      </c>
      <c r="I22" s="126">
        <v>7370</v>
      </c>
      <c r="J22" s="126">
        <v>6</v>
      </c>
      <c r="K22" s="128">
        <f t="shared" si="0"/>
        <v>16.284403669724771</v>
      </c>
      <c r="L22" s="129"/>
      <c r="M22" s="130">
        <f>AVERAGE(K22:K23)</f>
        <v>16.114263491895141</v>
      </c>
      <c r="N22" s="130">
        <f>_xlfn.STDEV.S(K22,K23)</f>
        <v>0.24061454699123305</v>
      </c>
      <c r="O22" s="131">
        <f>(M18-M22)/66</f>
        <v>8.5378940994480207E-2</v>
      </c>
      <c r="P22" s="123">
        <f>(M16-M22)/86</f>
        <v>0.27598268595307263</v>
      </c>
      <c r="Q22" s="23">
        <f t="shared" si="1"/>
        <v>218</v>
      </c>
      <c r="R22" s="117">
        <f>AVERAGE(Q22:Q23)</f>
        <v>212.8</v>
      </c>
    </row>
    <row r="23" spans="1:18" ht="15.75" customHeight="1" x14ac:dyDescent="0.3">
      <c r="A23" s="221">
        <v>5758</v>
      </c>
      <c r="B23" s="118">
        <v>2</v>
      </c>
      <c r="C23" s="126" t="s">
        <v>376</v>
      </c>
      <c r="D23" s="28">
        <v>10</v>
      </c>
      <c r="E23" s="126">
        <v>22</v>
      </c>
      <c r="F23" s="127">
        <v>43685</v>
      </c>
      <c r="G23" s="126">
        <v>5190</v>
      </c>
      <c r="H23" s="126">
        <v>7597</v>
      </c>
      <c r="I23" s="126">
        <v>7266</v>
      </c>
      <c r="J23" s="126"/>
      <c r="K23" s="128">
        <f t="shared" si="0"/>
        <v>15.944123314065511</v>
      </c>
      <c r="L23" s="129"/>
      <c r="M23" s="132"/>
      <c r="N23" s="132"/>
      <c r="O23" s="131"/>
      <c r="P23" s="123"/>
      <c r="Q23" s="23">
        <f t="shared" si="1"/>
        <v>207.6</v>
      </c>
      <c r="R23" s="117"/>
    </row>
    <row r="24" spans="1:18" ht="15.75" customHeight="1" x14ac:dyDescent="0.3">
      <c r="A24" s="221">
        <v>3627</v>
      </c>
      <c r="B24" s="118">
        <v>49</v>
      </c>
      <c r="C24" s="81" t="s">
        <v>380</v>
      </c>
      <c r="D24" s="28">
        <v>1</v>
      </c>
      <c r="E24" s="81">
        <v>14</v>
      </c>
      <c r="F24" s="82">
        <v>43591</v>
      </c>
      <c r="G24" s="81">
        <v>5203</v>
      </c>
      <c r="H24" s="134">
        <v>7980</v>
      </c>
      <c r="I24" s="81">
        <v>7170</v>
      </c>
      <c r="J24" s="81">
        <v>2</v>
      </c>
      <c r="K24" s="135">
        <f t="shared" si="0"/>
        <v>41.179461108286731</v>
      </c>
      <c r="L24" s="136" t="s">
        <v>13</v>
      </c>
      <c r="M24" s="137">
        <f>AVERAGE(K24:K25)</f>
        <v>41.851412797134017</v>
      </c>
      <c r="N24" s="137">
        <f>_xlfn.STDEV.S(K24,K25)</f>
        <v>0.95028319162733887</v>
      </c>
      <c r="O24" s="123">
        <v>2</v>
      </c>
      <c r="P24" s="123"/>
      <c r="Q24" s="23">
        <f t="shared" si="1"/>
        <v>196.7</v>
      </c>
      <c r="R24" s="117">
        <f>AVERAGE(Q24:Q25)</f>
        <v>194.64999999999998</v>
      </c>
    </row>
    <row r="25" spans="1:18" ht="15.75" customHeight="1" x14ac:dyDescent="0.3">
      <c r="A25" s="221">
        <v>3628</v>
      </c>
      <c r="B25" s="118">
        <v>50</v>
      </c>
      <c r="C25" s="81" t="s">
        <v>380</v>
      </c>
      <c r="D25" s="28">
        <v>2</v>
      </c>
      <c r="E25" s="81">
        <v>14</v>
      </c>
      <c r="F25" s="82">
        <v>43591</v>
      </c>
      <c r="G25" s="81">
        <v>5251</v>
      </c>
      <c r="H25" s="134">
        <v>7996</v>
      </c>
      <c r="I25" s="81">
        <v>7177</v>
      </c>
      <c r="J25" s="81"/>
      <c r="K25" s="135">
        <f t="shared" si="0"/>
        <v>42.523364485981304</v>
      </c>
      <c r="L25" s="136"/>
      <c r="M25" s="138"/>
      <c r="N25" s="138"/>
      <c r="O25" s="123"/>
      <c r="P25" s="123"/>
      <c r="Q25" s="23">
        <f t="shared" si="1"/>
        <v>192.6</v>
      </c>
      <c r="R25" s="117"/>
    </row>
    <row r="26" spans="1:18" ht="15.75" customHeight="1" x14ac:dyDescent="0.3">
      <c r="A26" s="221">
        <v>4295</v>
      </c>
      <c r="B26" s="118">
        <v>1</v>
      </c>
      <c r="C26" s="81" t="s">
        <v>380</v>
      </c>
      <c r="D26" s="28">
        <v>3</v>
      </c>
      <c r="E26" s="81">
        <v>16</v>
      </c>
      <c r="F26" s="82">
        <v>43607</v>
      </c>
      <c r="G26" s="81">
        <v>5301</v>
      </c>
      <c r="H26" s="81">
        <v>7689</v>
      </c>
      <c r="I26" s="81">
        <v>7126</v>
      </c>
      <c r="J26" s="81">
        <v>2</v>
      </c>
      <c r="K26" s="135">
        <f t="shared" si="0"/>
        <v>30.849315068493148</v>
      </c>
      <c r="L26" s="136"/>
      <c r="M26" s="137">
        <f>AVERAGE(K26:K27)</f>
        <v>31.003776620706606</v>
      </c>
      <c r="N26" s="137">
        <f>_xlfn.STDEV.S(K26,K27)</f>
        <v>0.21844162200547293</v>
      </c>
      <c r="O26" s="123"/>
      <c r="P26" s="123"/>
      <c r="Q26" s="23">
        <f t="shared" si="1"/>
        <v>182.5</v>
      </c>
      <c r="R26" s="117">
        <f>AVERAGE(Q26:Q27)</f>
        <v>183.2</v>
      </c>
    </row>
    <row r="27" spans="1:18" ht="15.75" customHeight="1" x14ac:dyDescent="0.3">
      <c r="A27" s="221">
        <v>4296</v>
      </c>
      <c r="B27" s="118">
        <v>2</v>
      </c>
      <c r="C27" s="81" t="s">
        <v>380</v>
      </c>
      <c r="D27" s="28">
        <v>4</v>
      </c>
      <c r="E27" s="81">
        <v>16</v>
      </c>
      <c r="F27" s="82">
        <v>43607</v>
      </c>
      <c r="G27" s="81">
        <v>5190</v>
      </c>
      <c r="H27" s="81">
        <v>7602</v>
      </c>
      <c r="I27" s="81">
        <v>7029</v>
      </c>
      <c r="J27" s="81"/>
      <c r="K27" s="135">
        <f t="shared" si="0"/>
        <v>31.158238172920065</v>
      </c>
      <c r="L27" s="136"/>
      <c r="M27" s="138"/>
      <c r="N27" s="138"/>
      <c r="O27" s="123"/>
      <c r="P27" s="123"/>
      <c r="Q27" s="23">
        <f t="shared" si="1"/>
        <v>183.9</v>
      </c>
      <c r="R27" s="117"/>
    </row>
    <row r="28" spans="1:18" ht="15.75" customHeight="1" x14ac:dyDescent="0.3">
      <c r="A28" s="221">
        <v>4941</v>
      </c>
      <c r="B28" s="118">
        <v>1</v>
      </c>
      <c r="C28" s="81" t="s">
        <v>380</v>
      </c>
      <c r="D28" s="28">
        <v>5</v>
      </c>
      <c r="E28" s="81">
        <v>18</v>
      </c>
      <c r="F28" s="82">
        <v>43626</v>
      </c>
      <c r="G28" s="81">
        <v>5301</v>
      </c>
      <c r="H28" s="81">
        <v>7918</v>
      </c>
      <c r="I28" s="81">
        <v>7461</v>
      </c>
      <c r="J28" s="81">
        <v>13</v>
      </c>
      <c r="K28" s="135">
        <f t="shared" si="0"/>
        <v>21.157407407407408</v>
      </c>
      <c r="L28" s="136"/>
      <c r="M28" s="137">
        <f>AVERAGE(K28:K29)</f>
        <v>21.574132855557437</v>
      </c>
      <c r="N28" s="137">
        <f>_xlfn.STDEV.S(K28,K29)</f>
        <v>0.58933878055977651</v>
      </c>
      <c r="O28" s="123"/>
      <c r="P28" s="123"/>
      <c r="Q28" s="23">
        <f t="shared" si="1"/>
        <v>216</v>
      </c>
      <c r="R28" s="117">
        <f>AVERAGE(Q28:Q29)</f>
        <v>206.45</v>
      </c>
    </row>
    <row r="29" spans="1:18" ht="15.75" customHeight="1" x14ac:dyDescent="0.3">
      <c r="A29" s="221">
        <v>4942</v>
      </c>
      <c r="B29" s="118">
        <v>2</v>
      </c>
      <c r="C29" s="81" t="s">
        <v>380</v>
      </c>
      <c r="D29" s="28">
        <v>6</v>
      </c>
      <c r="E29" s="81">
        <v>18</v>
      </c>
      <c r="F29" s="82">
        <v>43626</v>
      </c>
      <c r="G29" s="81">
        <v>5190</v>
      </c>
      <c r="H29" s="81">
        <v>7592</v>
      </c>
      <c r="I29" s="81">
        <v>7159</v>
      </c>
      <c r="J29" s="81"/>
      <c r="K29" s="135">
        <f t="shared" si="0"/>
        <v>21.990858303707466</v>
      </c>
      <c r="L29" s="136"/>
      <c r="M29" s="138"/>
      <c r="N29" s="138"/>
      <c r="O29" s="123"/>
      <c r="P29" s="123"/>
      <c r="Q29" s="23">
        <f t="shared" si="1"/>
        <v>196.9</v>
      </c>
      <c r="R29" s="117"/>
    </row>
    <row r="30" spans="1:18" ht="15.75" customHeight="1" x14ac:dyDescent="0.3">
      <c r="A30" s="221">
        <v>5557</v>
      </c>
      <c r="B30" s="118">
        <v>1</v>
      </c>
      <c r="C30" s="81" t="s">
        <v>380</v>
      </c>
      <c r="D30" s="28">
        <v>7</v>
      </c>
      <c r="E30" s="81">
        <v>21</v>
      </c>
      <c r="F30" s="82">
        <v>43657</v>
      </c>
      <c r="G30" s="81">
        <v>5301</v>
      </c>
      <c r="H30" s="81">
        <v>7923</v>
      </c>
      <c r="I30" s="81">
        <v>7497</v>
      </c>
      <c r="J30" s="81">
        <v>13</v>
      </c>
      <c r="K30" s="135">
        <f t="shared" si="0"/>
        <v>19.398907103825135</v>
      </c>
      <c r="L30" s="136"/>
      <c r="M30" s="137">
        <f>AVERAGE(K30:K31)</f>
        <v>19.761236429229427</v>
      </c>
      <c r="N30" s="137">
        <f>_xlfn.STDEV.S(K30,K31)</f>
        <v>0.51241104603224263</v>
      </c>
      <c r="O30" s="123"/>
      <c r="P30" s="123"/>
      <c r="Q30" s="23">
        <f t="shared" si="1"/>
        <v>219.6</v>
      </c>
      <c r="R30" s="117">
        <f>AVERAGE(Q30:Q31)</f>
        <v>223.1</v>
      </c>
    </row>
    <row r="31" spans="1:18" ht="15.75" customHeight="1" x14ac:dyDescent="0.3">
      <c r="A31" s="221">
        <v>5558</v>
      </c>
      <c r="B31" s="118">
        <v>2</v>
      </c>
      <c r="C31" s="81" t="s">
        <v>380</v>
      </c>
      <c r="D31" s="28">
        <v>8</v>
      </c>
      <c r="E31" s="81">
        <v>21</v>
      </c>
      <c r="F31" s="82">
        <v>43657</v>
      </c>
      <c r="G31" s="81">
        <v>5190</v>
      </c>
      <c r="H31" s="81">
        <v>7912</v>
      </c>
      <c r="I31" s="81">
        <v>7456</v>
      </c>
      <c r="J31" s="81"/>
      <c r="K31" s="135">
        <f t="shared" si="0"/>
        <v>20.123565754633717</v>
      </c>
      <c r="L31" s="136"/>
      <c r="M31" s="138"/>
      <c r="N31" s="138"/>
      <c r="O31" s="123"/>
      <c r="P31" s="123"/>
      <c r="Q31" s="23">
        <f t="shared" si="1"/>
        <v>226.6</v>
      </c>
      <c r="R31" s="117"/>
    </row>
    <row r="32" spans="1:18" ht="15.75" customHeight="1" x14ac:dyDescent="0.3">
      <c r="A32" s="221">
        <v>5759</v>
      </c>
      <c r="B32" s="118">
        <v>3</v>
      </c>
      <c r="C32" s="81" t="s">
        <v>380</v>
      </c>
      <c r="D32" s="28">
        <v>9</v>
      </c>
      <c r="E32" s="81">
        <v>22</v>
      </c>
      <c r="F32" s="82">
        <v>43685</v>
      </c>
      <c r="G32" s="81">
        <v>5258</v>
      </c>
      <c r="H32" s="81">
        <v>7291</v>
      </c>
      <c r="I32" s="81">
        <v>7007</v>
      </c>
      <c r="J32" s="81">
        <v>13</v>
      </c>
      <c r="K32" s="135">
        <f t="shared" si="0"/>
        <v>16.237850200114352</v>
      </c>
      <c r="L32" s="136"/>
      <c r="M32" s="137">
        <f>AVERAGE(K32:K33)</f>
        <v>16.117825594834528</v>
      </c>
      <c r="N32" s="137">
        <f>_xlfn.STDEV.S(K32,K33)</f>
        <v>0.1697404246052063</v>
      </c>
      <c r="O32" s="123"/>
      <c r="P32" s="123"/>
      <c r="Q32" s="23">
        <f t="shared" si="1"/>
        <v>174.9</v>
      </c>
      <c r="R32" s="117">
        <f>AVERAGE(Q32:Q33)</f>
        <v>178.4</v>
      </c>
    </row>
    <row r="33" spans="1:18" ht="15.75" customHeight="1" x14ac:dyDescent="0.3">
      <c r="A33" s="221">
        <v>5760</v>
      </c>
      <c r="B33" s="118">
        <v>3</v>
      </c>
      <c r="C33" s="81" t="s">
        <v>380</v>
      </c>
      <c r="D33" s="28">
        <v>10</v>
      </c>
      <c r="E33" s="81">
        <v>22</v>
      </c>
      <c r="F33" s="82">
        <v>43685</v>
      </c>
      <c r="G33" s="81">
        <v>5258</v>
      </c>
      <c r="H33" s="81">
        <v>7368</v>
      </c>
      <c r="I33" s="81">
        <v>7077</v>
      </c>
      <c r="J33" s="81"/>
      <c r="K33" s="135">
        <f t="shared" si="0"/>
        <v>15.997800989554701</v>
      </c>
      <c r="L33" s="136"/>
      <c r="M33" s="138"/>
      <c r="N33" s="138"/>
      <c r="O33" s="123"/>
      <c r="P33" s="123"/>
      <c r="Q33" s="23">
        <f t="shared" si="1"/>
        <v>181.9</v>
      </c>
      <c r="R33" s="117"/>
    </row>
    <row r="34" spans="1:18" ht="15.75" customHeight="1" x14ac:dyDescent="0.3">
      <c r="A34" s="221">
        <v>3249</v>
      </c>
      <c r="B34" s="118">
        <v>5</v>
      </c>
      <c r="C34" s="126" t="s">
        <v>381</v>
      </c>
      <c r="D34" s="28">
        <v>1</v>
      </c>
      <c r="E34" s="126">
        <v>13</v>
      </c>
      <c r="F34" s="127">
        <v>43587</v>
      </c>
      <c r="G34" s="126">
        <v>5236</v>
      </c>
      <c r="H34" s="126">
        <v>7239</v>
      </c>
      <c r="I34" s="126">
        <v>6821</v>
      </c>
      <c r="J34" s="126">
        <v>1</v>
      </c>
      <c r="K34" s="128">
        <f t="shared" si="0"/>
        <v>26.372239747634069</v>
      </c>
      <c r="L34" s="129" t="s">
        <v>13</v>
      </c>
      <c r="M34" s="130">
        <f>AVERAGE(K34:K35)</f>
        <v>26.349184706822928</v>
      </c>
      <c r="N34" s="130">
        <f>_xlfn.STDEV.S(K34,K35)</f>
        <v>3.2604751396180118E-2</v>
      </c>
      <c r="O34" s="131">
        <v>1</v>
      </c>
      <c r="P34" s="123"/>
      <c r="Q34" s="23">
        <f t="shared" si="1"/>
        <v>158.5</v>
      </c>
      <c r="R34" s="117">
        <f>AVERAGE(Q34:Q35)</f>
        <v>155.6</v>
      </c>
    </row>
    <row r="35" spans="1:18" ht="15.75" customHeight="1" x14ac:dyDescent="0.3">
      <c r="A35" s="221">
        <v>3250</v>
      </c>
      <c r="B35" s="118">
        <v>6</v>
      </c>
      <c r="C35" s="126" t="s">
        <v>381</v>
      </c>
      <c r="D35" s="28">
        <v>2</v>
      </c>
      <c r="E35" s="126">
        <v>13</v>
      </c>
      <c r="F35" s="127">
        <v>43587</v>
      </c>
      <c r="G35" s="126">
        <v>5259</v>
      </c>
      <c r="H35" s="126">
        <v>7188</v>
      </c>
      <c r="I35" s="126">
        <v>6786</v>
      </c>
      <c r="J35" s="126"/>
      <c r="K35" s="128">
        <f t="shared" si="0"/>
        <v>26.326129666011788</v>
      </c>
      <c r="L35" s="129"/>
      <c r="M35" s="132"/>
      <c r="N35" s="132"/>
      <c r="O35" s="131"/>
      <c r="P35" s="123"/>
      <c r="Q35" s="23">
        <f t="shared" si="1"/>
        <v>152.69999999999999</v>
      </c>
      <c r="R35" s="117"/>
    </row>
    <row r="36" spans="1:18" ht="15.75" customHeight="1" x14ac:dyDescent="0.3">
      <c r="A36" s="221">
        <v>3975</v>
      </c>
      <c r="B36" s="118">
        <v>5</v>
      </c>
      <c r="C36" s="126" t="s">
        <v>381</v>
      </c>
      <c r="D36" s="28">
        <v>3</v>
      </c>
      <c r="E36" s="126">
        <v>15</v>
      </c>
      <c r="F36" s="127">
        <v>43599</v>
      </c>
      <c r="G36" s="126">
        <v>5236</v>
      </c>
      <c r="H36" s="126">
        <v>7120</v>
      </c>
      <c r="I36" s="126">
        <v>6744</v>
      </c>
      <c r="J36" s="126"/>
      <c r="K36" s="128">
        <f t="shared" si="0"/>
        <v>24.933687002652519</v>
      </c>
      <c r="L36" s="133"/>
      <c r="M36" s="130">
        <f>AVERAGE(K36:K37)</f>
        <v>24.443283291902176</v>
      </c>
      <c r="N36" s="130">
        <f>_xlfn.STDEV.S(K36,K37)</f>
        <v>0.69353557878122962</v>
      </c>
      <c r="O36" s="131"/>
      <c r="P36" s="123"/>
      <c r="Q36" s="23">
        <f t="shared" si="1"/>
        <v>150.80000000000001</v>
      </c>
      <c r="R36" s="117">
        <f>AVERAGE(Q36:Q37)</f>
        <v>151.80000000000001</v>
      </c>
    </row>
    <row r="37" spans="1:18" ht="15.75" customHeight="1" x14ac:dyDescent="0.3">
      <c r="A37" s="221">
        <v>3976</v>
      </c>
      <c r="B37" s="118">
        <v>6</v>
      </c>
      <c r="C37" s="126" t="s">
        <v>381</v>
      </c>
      <c r="D37" s="28">
        <v>4</v>
      </c>
      <c r="E37" s="126">
        <v>15</v>
      </c>
      <c r="F37" s="127">
        <v>43599</v>
      </c>
      <c r="G37" s="126">
        <v>5259</v>
      </c>
      <c r="H37" s="126">
        <v>7153</v>
      </c>
      <c r="I37" s="126">
        <v>6787</v>
      </c>
      <c r="J37" s="126"/>
      <c r="K37" s="128">
        <f t="shared" si="0"/>
        <v>23.95287958115183</v>
      </c>
      <c r="L37" s="133"/>
      <c r="M37" s="132"/>
      <c r="N37" s="132"/>
      <c r="O37" s="131"/>
      <c r="P37" s="123"/>
      <c r="Q37" s="23">
        <f t="shared" si="1"/>
        <v>152.80000000000001</v>
      </c>
      <c r="R37" s="117"/>
    </row>
    <row r="38" spans="1:18" ht="15.75" customHeight="1" x14ac:dyDescent="0.3">
      <c r="A38" s="221">
        <v>4621</v>
      </c>
      <c r="B38" s="118">
        <v>5</v>
      </c>
      <c r="C38" s="126" t="s">
        <v>381</v>
      </c>
      <c r="D38" s="28">
        <v>5</v>
      </c>
      <c r="E38" s="126">
        <v>17</v>
      </c>
      <c r="F38" s="127">
        <v>43619</v>
      </c>
      <c r="G38" s="126">
        <v>5236</v>
      </c>
      <c r="H38" s="126">
        <v>7185</v>
      </c>
      <c r="I38" s="126">
        <v>6842</v>
      </c>
      <c r="J38" s="126"/>
      <c r="K38" s="128">
        <f t="shared" si="0"/>
        <v>21.357409713574096</v>
      </c>
      <c r="L38" s="129"/>
      <c r="M38" s="130">
        <f>AVERAGE(K38:K39)</f>
        <v>21.332910464263684</v>
      </c>
      <c r="N38" s="130">
        <f>_xlfn.STDEV.S(K38,K39)</f>
        <v>3.4647170642745487E-2</v>
      </c>
      <c r="O38" s="131"/>
      <c r="P38" s="123"/>
      <c r="Q38" s="23">
        <f t="shared" si="1"/>
        <v>160.6</v>
      </c>
      <c r="R38" s="117">
        <f>AVERAGE(Q38:Q39)</f>
        <v>160.55000000000001</v>
      </c>
    </row>
    <row r="39" spans="1:18" ht="15.75" customHeight="1" x14ac:dyDescent="0.3">
      <c r="A39" s="221">
        <v>4622</v>
      </c>
      <c r="B39" s="118">
        <v>6</v>
      </c>
      <c r="C39" s="126" t="s">
        <v>381</v>
      </c>
      <c r="D39" s="28">
        <v>6</v>
      </c>
      <c r="E39" s="126">
        <v>17</v>
      </c>
      <c r="F39" s="127">
        <v>43619</v>
      </c>
      <c r="G39" s="126">
        <v>5259</v>
      </c>
      <c r="H39" s="126">
        <v>7206</v>
      </c>
      <c r="I39" s="126">
        <v>6864</v>
      </c>
      <c r="J39" s="126"/>
      <c r="K39" s="128">
        <f t="shared" si="0"/>
        <v>21.308411214953271</v>
      </c>
      <c r="L39" s="129"/>
      <c r="M39" s="132"/>
      <c r="N39" s="132"/>
      <c r="O39" s="131"/>
      <c r="P39" s="123"/>
      <c r="Q39" s="23">
        <f t="shared" si="1"/>
        <v>160.5</v>
      </c>
      <c r="R39" s="117"/>
    </row>
    <row r="40" spans="1:18" ht="15.75" customHeight="1" x14ac:dyDescent="0.3">
      <c r="A40" s="221">
        <v>5267</v>
      </c>
      <c r="B40" s="118">
        <v>5</v>
      </c>
      <c r="C40" s="126" t="s">
        <v>381</v>
      </c>
      <c r="D40" s="28">
        <v>7</v>
      </c>
      <c r="E40" s="126">
        <v>19</v>
      </c>
      <c r="F40" s="127">
        <v>43637</v>
      </c>
      <c r="G40" s="126">
        <v>5236</v>
      </c>
      <c r="H40" s="126">
        <v>7128</v>
      </c>
      <c r="I40" s="126">
        <v>6764</v>
      </c>
      <c r="J40" s="126" t="s">
        <v>382</v>
      </c>
      <c r="K40" s="128">
        <f t="shared" si="0"/>
        <v>23.821989528795811</v>
      </c>
      <c r="L40" s="129"/>
      <c r="M40" s="130">
        <f>AVERAGE(K40:K41)</f>
        <v>23.69060211081969</v>
      </c>
      <c r="N40" s="130">
        <f>_xlfn.STDEV.S(K40,K41)</f>
        <v>0.18580986842701097</v>
      </c>
      <c r="O40" s="131"/>
      <c r="P40" s="123"/>
      <c r="Q40" s="23">
        <f t="shared" si="1"/>
        <v>152.80000000000001</v>
      </c>
      <c r="R40" s="117">
        <f>AVERAGE(Q40:Q41)</f>
        <v>155.35000000000002</v>
      </c>
    </row>
    <row r="41" spans="1:18" ht="15.75" customHeight="1" x14ac:dyDescent="0.3">
      <c r="A41" s="221">
        <v>5268</v>
      </c>
      <c r="B41" s="118">
        <v>6</v>
      </c>
      <c r="C41" s="126" t="s">
        <v>381</v>
      </c>
      <c r="D41" s="28">
        <v>8</v>
      </c>
      <c r="E41" s="126">
        <v>19</v>
      </c>
      <c r="F41" s="127">
        <v>43637</v>
      </c>
      <c r="G41" s="126">
        <v>5259</v>
      </c>
      <c r="H41" s="126">
        <v>7210</v>
      </c>
      <c r="I41" s="126">
        <v>6838</v>
      </c>
      <c r="J41" s="126"/>
      <c r="K41" s="128">
        <f t="shared" si="0"/>
        <v>23.559214692843572</v>
      </c>
      <c r="L41" s="129"/>
      <c r="M41" s="132"/>
      <c r="N41" s="132"/>
      <c r="O41" s="131"/>
      <c r="P41" s="123"/>
      <c r="Q41" s="23">
        <f t="shared" si="1"/>
        <v>157.9</v>
      </c>
      <c r="R41" s="117"/>
    </row>
    <row r="42" spans="1:18" ht="15.75" customHeight="1" x14ac:dyDescent="0.3">
      <c r="A42" s="221">
        <v>5761</v>
      </c>
      <c r="B42" s="118">
        <v>4</v>
      </c>
      <c r="C42" s="126" t="s">
        <v>381</v>
      </c>
      <c r="D42" s="28">
        <v>9</v>
      </c>
      <c r="E42" s="126">
        <v>22</v>
      </c>
      <c r="F42" s="127">
        <v>43685</v>
      </c>
      <c r="G42" s="126">
        <v>5259</v>
      </c>
      <c r="H42" s="126">
        <v>7232</v>
      </c>
      <c r="I42" s="126">
        <v>6967</v>
      </c>
      <c r="J42" s="126">
        <v>10</v>
      </c>
      <c r="K42" s="128">
        <f t="shared" si="0"/>
        <v>15.515222482435597</v>
      </c>
      <c r="L42" s="129"/>
      <c r="M42" s="130">
        <f>AVERAGE(K42:K43)</f>
        <v>15.83634214603566</v>
      </c>
      <c r="N42" s="130">
        <f>_xlfn.STDEV.S(K42,K43)</f>
        <v>0.4541317834078954</v>
      </c>
      <c r="O42" s="131">
        <f>(M40-M42)/48</f>
        <v>0.16363041593300062</v>
      </c>
      <c r="P42" s="123">
        <f>(M34-M42)/98</f>
        <v>0.10727390368150273</v>
      </c>
      <c r="Q42" s="23">
        <f t="shared" si="1"/>
        <v>170.8</v>
      </c>
      <c r="R42" s="117">
        <f>AVERAGE(Q42:Q43)</f>
        <v>170.5</v>
      </c>
    </row>
    <row r="43" spans="1:18" ht="15.75" customHeight="1" x14ac:dyDescent="0.3">
      <c r="A43" s="221">
        <v>5762</v>
      </c>
      <c r="B43" s="118">
        <v>4</v>
      </c>
      <c r="C43" s="126" t="s">
        <v>381</v>
      </c>
      <c r="D43" s="28">
        <v>10</v>
      </c>
      <c r="E43" s="126">
        <v>22</v>
      </c>
      <c r="F43" s="127">
        <v>43685</v>
      </c>
      <c r="G43" s="126">
        <v>5259</v>
      </c>
      <c r="H43" s="126">
        <v>7236</v>
      </c>
      <c r="I43" s="126">
        <v>6961</v>
      </c>
      <c r="J43" s="126"/>
      <c r="K43" s="128">
        <f t="shared" si="0"/>
        <v>16.157461809635723</v>
      </c>
      <c r="L43" s="129"/>
      <c r="M43" s="132"/>
      <c r="N43" s="132"/>
      <c r="O43" s="131"/>
      <c r="P43" s="123"/>
      <c r="Q43" s="23">
        <f t="shared" si="1"/>
        <v>170.2</v>
      </c>
      <c r="R43" s="117"/>
    </row>
    <row r="44" spans="1:18" ht="15.75" customHeight="1" x14ac:dyDescent="0.3">
      <c r="A44" s="221">
        <v>3251</v>
      </c>
      <c r="B44" s="118">
        <v>7</v>
      </c>
      <c r="C44" s="81" t="s">
        <v>383</v>
      </c>
      <c r="D44" s="28">
        <v>1</v>
      </c>
      <c r="E44" s="81">
        <v>13</v>
      </c>
      <c r="F44" s="82">
        <v>43587</v>
      </c>
      <c r="G44" s="81">
        <v>5232</v>
      </c>
      <c r="H44" s="81">
        <v>8204</v>
      </c>
      <c r="I44" s="81">
        <v>7323</v>
      </c>
      <c r="J44" s="81">
        <v>1</v>
      </c>
      <c r="K44" s="135">
        <f t="shared" si="0"/>
        <v>42.132950741272118</v>
      </c>
      <c r="L44" s="136" t="s">
        <v>377</v>
      </c>
      <c r="M44" s="137">
        <f>AVERAGE(K44:K45)</f>
        <v>42.319430453378374</v>
      </c>
      <c r="N44" s="137">
        <f>_xlfn.STDEV.S(K44,K45)</f>
        <v>0.26372213796810129</v>
      </c>
      <c r="O44" s="139">
        <v>2</v>
      </c>
      <c r="P44" s="123"/>
      <c r="Q44" s="23">
        <f t="shared" si="1"/>
        <v>209.1</v>
      </c>
      <c r="R44" s="117">
        <f>AVERAGE(Q44:Q45)</f>
        <v>210.3</v>
      </c>
    </row>
    <row r="45" spans="1:18" ht="15.75" customHeight="1" x14ac:dyDescent="0.3">
      <c r="A45" s="221">
        <v>3252</v>
      </c>
      <c r="B45" s="118">
        <v>8</v>
      </c>
      <c r="C45" s="81" t="s">
        <v>383</v>
      </c>
      <c r="D45" s="28">
        <v>2</v>
      </c>
      <c r="E45" s="81">
        <v>13</v>
      </c>
      <c r="F45" s="82">
        <v>43587</v>
      </c>
      <c r="G45" s="81">
        <v>5221</v>
      </c>
      <c r="H45" s="81">
        <v>8235</v>
      </c>
      <c r="I45" s="81">
        <v>7336</v>
      </c>
      <c r="J45" s="81"/>
      <c r="K45" s="135">
        <f t="shared" si="0"/>
        <v>42.505910165484636</v>
      </c>
      <c r="L45" s="136"/>
      <c r="M45" s="138"/>
      <c r="N45" s="138"/>
      <c r="O45" s="139"/>
      <c r="P45" s="123"/>
      <c r="Q45" s="23">
        <f t="shared" si="1"/>
        <v>211.5</v>
      </c>
      <c r="R45" s="117"/>
    </row>
    <row r="46" spans="1:18" ht="15.75" customHeight="1" x14ac:dyDescent="0.3">
      <c r="A46" s="221">
        <v>3977</v>
      </c>
      <c r="B46" s="118">
        <v>7</v>
      </c>
      <c r="C46" s="81" t="s">
        <v>383</v>
      </c>
      <c r="D46" s="28">
        <v>3</v>
      </c>
      <c r="E46" s="81">
        <v>15</v>
      </c>
      <c r="F46" s="82">
        <v>43599</v>
      </c>
      <c r="G46" s="81">
        <v>5232</v>
      </c>
      <c r="H46" s="81">
        <v>8303</v>
      </c>
      <c r="I46" s="81">
        <v>7363</v>
      </c>
      <c r="J46" s="81"/>
      <c r="K46" s="135">
        <f t="shared" si="0"/>
        <v>44.110746128578135</v>
      </c>
      <c r="L46" s="140" t="s">
        <v>384</v>
      </c>
      <c r="M46" s="137">
        <f>AVERAGE(K46:K47)</f>
        <v>43.68698193296445</v>
      </c>
      <c r="N46" s="137">
        <f>_xlfn.STDEV.S(K46,K47)</f>
        <v>0.59929307268499932</v>
      </c>
      <c r="O46" s="139"/>
      <c r="P46" s="123"/>
      <c r="Q46" s="23">
        <f t="shared" si="1"/>
        <v>213.1</v>
      </c>
      <c r="R46" s="117">
        <f>AVERAGE(Q46:Q47)</f>
        <v>194.5</v>
      </c>
    </row>
    <row r="47" spans="1:18" ht="15.75" customHeight="1" x14ac:dyDescent="0.3">
      <c r="A47" s="221">
        <v>3978</v>
      </c>
      <c r="B47" s="118">
        <v>8</v>
      </c>
      <c r="C47" s="81" t="s">
        <v>383</v>
      </c>
      <c r="D47" s="28">
        <v>4</v>
      </c>
      <c r="E47" s="81">
        <v>15</v>
      </c>
      <c r="F47" s="82">
        <v>43599</v>
      </c>
      <c r="G47" s="81">
        <v>5221</v>
      </c>
      <c r="H47" s="81">
        <v>7741</v>
      </c>
      <c r="I47" s="81">
        <v>6980</v>
      </c>
      <c r="J47" s="81"/>
      <c r="K47" s="135">
        <f t="shared" si="0"/>
        <v>43.263217737350764</v>
      </c>
      <c r="L47" s="140"/>
      <c r="M47" s="138"/>
      <c r="N47" s="138"/>
      <c r="O47" s="139"/>
      <c r="P47" s="123"/>
      <c r="Q47" s="23">
        <f t="shared" si="1"/>
        <v>175.9</v>
      </c>
      <c r="R47" s="117"/>
    </row>
    <row r="48" spans="1:18" ht="15.75" customHeight="1" x14ac:dyDescent="0.3">
      <c r="A48" s="221">
        <v>4623</v>
      </c>
      <c r="B48" s="118">
        <v>7</v>
      </c>
      <c r="C48" s="81" t="s">
        <v>383</v>
      </c>
      <c r="D48" s="28">
        <v>5</v>
      </c>
      <c r="E48" s="81">
        <v>17</v>
      </c>
      <c r="F48" s="82">
        <v>43619</v>
      </c>
      <c r="G48" s="81">
        <v>5232</v>
      </c>
      <c r="H48" s="81">
        <v>8786</v>
      </c>
      <c r="I48" s="81">
        <v>7894</v>
      </c>
      <c r="J48" s="81"/>
      <c r="K48" s="135">
        <f t="shared" si="0"/>
        <v>33.508640120210373</v>
      </c>
      <c r="L48" s="136"/>
      <c r="M48" s="137">
        <f>AVERAGE(K48:K49)</f>
        <v>33.206394452093747</v>
      </c>
      <c r="N48" s="137">
        <f>_xlfn.STDEV.S(K48,K49)</f>
        <v>0.42743992301905503</v>
      </c>
      <c r="O48" s="139"/>
      <c r="P48" s="123"/>
      <c r="Q48" s="23">
        <f t="shared" si="1"/>
        <v>266.2</v>
      </c>
      <c r="R48" s="117">
        <f>AVERAGE(Q48:Q49)</f>
        <v>272.89999999999998</v>
      </c>
    </row>
    <row r="49" spans="1:18" ht="15.75" customHeight="1" x14ac:dyDescent="0.3">
      <c r="A49" s="221">
        <v>4624</v>
      </c>
      <c r="B49" s="118">
        <v>8</v>
      </c>
      <c r="C49" s="81" t="s">
        <v>383</v>
      </c>
      <c r="D49" s="28">
        <v>6</v>
      </c>
      <c r="E49" s="81">
        <v>17</v>
      </c>
      <c r="F49" s="82">
        <v>43619</v>
      </c>
      <c r="G49" s="81">
        <v>5221</v>
      </c>
      <c r="H49" s="81">
        <v>8937</v>
      </c>
      <c r="I49" s="81">
        <v>8017</v>
      </c>
      <c r="J49" s="81"/>
      <c r="K49" s="135">
        <f t="shared" si="0"/>
        <v>32.904148783977114</v>
      </c>
      <c r="L49" s="136"/>
      <c r="M49" s="138"/>
      <c r="N49" s="138"/>
      <c r="O49" s="139"/>
      <c r="P49" s="123"/>
      <c r="Q49" s="23">
        <f t="shared" si="1"/>
        <v>279.60000000000002</v>
      </c>
      <c r="R49" s="117"/>
    </row>
    <row r="50" spans="1:18" ht="15.75" customHeight="1" x14ac:dyDescent="0.3">
      <c r="A50" s="221">
        <v>5763</v>
      </c>
      <c r="B50" s="118">
        <v>5</v>
      </c>
      <c r="C50" s="81" t="s">
        <v>383</v>
      </c>
      <c r="D50" s="28">
        <v>7</v>
      </c>
      <c r="E50" s="81">
        <v>22</v>
      </c>
      <c r="F50" s="82">
        <v>43685</v>
      </c>
      <c r="G50" s="81">
        <v>5236</v>
      </c>
      <c r="H50" s="81">
        <v>7972</v>
      </c>
      <c r="I50" s="81">
        <v>7593</v>
      </c>
      <c r="J50" s="81">
        <v>9</v>
      </c>
      <c r="K50" s="135">
        <f t="shared" si="0"/>
        <v>16.079762409843021</v>
      </c>
      <c r="L50" s="136"/>
      <c r="M50" s="137">
        <f>AVERAGE(K50:K51)</f>
        <v>16.357170384744386</v>
      </c>
      <c r="N50" s="137">
        <f>_xlfn.STDEV.S(K50,K51)</f>
        <v>0.39231412041596325</v>
      </c>
      <c r="O50" s="139">
        <f>(M48-M50)/66</f>
        <v>0.2552912737477176</v>
      </c>
      <c r="P50" s="123">
        <f>(M44-M50)/98</f>
        <v>0.26492102110851007</v>
      </c>
      <c r="Q50" s="23">
        <f t="shared" si="1"/>
        <v>235.7</v>
      </c>
      <c r="R50" s="117">
        <f>AVERAGE(Q50:Q51)</f>
        <v>247.7</v>
      </c>
    </row>
    <row r="51" spans="1:18" ht="15.75" customHeight="1" x14ac:dyDescent="0.3">
      <c r="A51" s="221">
        <v>5764</v>
      </c>
      <c r="B51" s="118">
        <v>5</v>
      </c>
      <c r="C51" s="81" t="s">
        <v>383</v>
      </c>
      <c r="D51" s="28">
        <v>8</v>
      </c>
      <c r="E51" s="81">
        <v>22</v>
      </c>
      <c r="F51" s="82">
        <v>43685</v>
      </c>
      <c r="G51" s="81">
        <v>5236</v>
      </c>
      <c r="H51" s="81">
        <v>8265</v>
      </c>
      <c r="I51" s="81">
        <v>7833</v>
      </c>
      <c r="J51" s="81"/>
      <c r="K51" s="135">
        <f t="shared" si="0"/>
        <v>16.634578359645747</v>
      </c>
      <c r="L51" s="136"/>
      <c r="M51" s="138"/>
      <c r="N51" s="138"/>
      <c r="O51" s="139"/>
      <c r="P51" s="123"/>
      <c r="Q51" s="23">
        <f t="shared" si="1"/>
        <v>259.7</v>
      </c>
      <c r="R51" s="117"/>
    </row>
    <row r="52" spans="1:18" ht="15.75" customHeight="1" x14ac:dyDescent="0.3">
      <c r="A52" s="221">
        <v>3253</v>
      </c>
      <c r="B52" s="118">
        <v>9</v>
      </c>
      <c r="C52" s="126" t="s">
        <v>385</v>
      </c>
      <c r="D52" s="28">
        <v>1</v>
      </c>
      <c r="E52" s="126">
        <v>13</v>
      </c>
      <c r="F52" s="127">
        <v>43587</v>
      </c>
      <c r="G52" s="126">
        <v>5188</v>
      </c>
      <c r="H52" s="126">
        <v>7735</v>
      </c>
      <c r="I52" s="126">
        <v>7195</v>
      </c>
      <c r="J52" s="126">
        <v>1</v>
      </c>
      <c r="K52" s="128">
        <f t="shared" si="0"/>
        <v>26.905829596412556</v>
      </c>
      <c r="L52" s="129" t="s">
        <v>13</v>
      </c>
      <c r="M52" s="130">
        <f>AVERAGE(K52:K53)</f>
        <v>26.94343497321843</v>
      </c>
      <c r="N52" s="130">
        <f>_xlfn.STDEV.S(K52,K53)</f>
        <v>5.3182033897018498E-2</v>
      </c>
      <c r="O52" s="131">
        <v>1</v>
      </c>
      <c r="P52" s="123"/>
      <c r="Q52" s="23">
        <f t="shared" si="1"/>
        <v>200.70000000000002</v>
      </c>
      <c r="R52" s="117">
        <f>AVERAGE(Q52:Q53)</f>
        <v>203.2</v>
      </c>
    </row>
    <row r="53" spans="1:18" ht="15.75" customHeight="1" x14ac:dyDescent="0.3">
      <c r="A53" s="221">
        <v>3254</v>
      </c>
      <c r="B53" s="118">
        <v>10</v>
      </c>
      <c r="C53" s="126" t="s">
        <v>385</v>
      </c>
      <c r="D53" s="28">
        <v>2</v>
      </c>
      <c r="E53" s="126">
        <v>13</v>
      </c>
      <c r="F53" s="127">
        <v>43587</v>
      </c>
      <c r="G53" s="126">
        <v>5232</v>
      </c>
      <c r="H53" s="126">
        <v>7844</v>
      </c>
      <c r="I53" s="126">
        <v>7289</v>
      </c>
      <c r="J53" s="126"/>
      <c r="K53" s="128">
        <f t="shared" si="0"/>
        <v>26.981040350024305</v>
      </c>
      <c r="L53" s="129"/>
      <c r="M53" s="132"/>
      <c r="N53" s="132"/>
      <c r="O53" s="131"/>
      <c r="P53" s="123"/>
      <c r="Q53" s="23">
        <f t="shared" si="1"/>
        <v>205.7</v>
      </c>
      <c r="R53" s="117"/>
    </row>
    <row r="54" spans="1:18" ht="15.75" customHeight="1" x14ac:dyDescent="0.3">
      <c r="A54" s="221">
        <v>3979</v>
      </c>
      <c r="B54" s="118">
        <v>9</v>
      </c>
      <c r="C54" s="126" t="s">
        <v>385</v>
      </c>
      <c r="D54" s="28">
        <v>3</v>
      </c>
      <c r="E54" s="126">
        <v>15</v>
      </c>
      <c r="F54" s="127">
        <v>43599</v>
      </c>
      <c r="G54" s="126">
        <v>5188</v>
      </c>
      <c r="H54" s="126">
        <v>8367</v>
      </c>
      <c r="I54" s="126">
        <v>7635</v>
      </c>
      <c r="J54" s="126"/>
      <c r="K54" s="128">
        <f t="shared" si="0"/>
        <v>29.914180629342052</v>
      </c>
      <c r="L54" s="133"/>
      <c r="M54" s="130">
        <f>AVERAGE(K54:K55)</f>
        <v>29.539566661853257</v>
      </c>
      <c r="N54" s="130">
        <f>_xlfn.STDEV.S(K54,K55)</f>
        <v>0.52978415347704999</v>
      </c>
      <c r="O54" s="131"/>
      <c r="P54" s="123">
        <f>(M54-M56)/19</f>
        <v>0.5243565390601358</v>
      </c>
      <c r="Q54" s="23">
        <f t="shared" si="1"/>
        <v>244.7</v>
      </c>
      <c r="R54" s="117">
        <f>AVERAGE(Q54:Q55)</f>
        <v>243.89999999999998</v>
      </c>
    </row>
    <row r="55" spans="1:18" ht="15.75" customHeight="1" x14ac:dyDescent="0.3">
      <c r="A55" s="221">
        <v>3980</v>
      </c>
      <c r="B55" s="118">
        <v>10</v>
      </c>
      <c r="C55" s="126" t="s">
        <v>385</v>
      </c>
      <c r="D55" s="28">
        <v>4</v>
      </c>
      <c r="E55" s="126">
        <v>15</v>
      </c>
      <c r="F55" s="127">
        <v>43599</v>
      </c>
      <c r="G55" s="126">
        <v>5232</v>
      </c>
      <c r="H55" s="126">
        <v>8372</v>
      </c>
      <c r="I55" s="126">
        <v>7663</v>
      </c>
      <c r="J55" s="126"/>
      <c r="K55" s="128">
        <f t="shared" si="0"/>
        <v>29.164952694364459</v>
      </c>
      <c r="L55" s="133"/>
      <c r="M55" s="132"/>
      <c r="N55" s="132"/>
      <c r="O55" s="131"/>
      <c r="P55" s="123"/>
      <c r="Q55" s="23">
        <f t="shared" si="1"/>
        <v>243.1</v>
      </c>
      <c r="R55" s="117"/>
    </row>
    <row r="56" spans="1:18" ht="15.75" customHeight="1" x14ac:dyDescent="0.3">
      <c r="A56" s="221">
        <v>4625</v>
      </c>
      <c r="B56" s="118">
        <v>9</v>
      </c>
      <c r="C56" s="126" t="s">
        <v>385</v>
      </c>
      <c r="D56" s="28">
        <v>5</v>
      </c>
      <c r="E56" s="126">
        <v>17</v>
      </c>
      <c r="F56" s="127">
        <v>43619</v>
      </c>
      <c r="G56" s="126">
        <v>5188</v>
      </c>
      <c r="H56" s="126">
        <v>7778</v>
      </c>
      <c r="I56" s="126">
        <v>7353</v>
      </c>
      <c r="J56" s="126"/>
      <c r="K56" s="128">
        <f t="shared" si="0"/>
        <v>19.630484988452658</v>
      </c>
      <c r="L56" s="129"/>
      <c r="M56" s="130">
        <f>AVERAGE(K56:K57)</f>
        <v>19.576792419710678</v>
      </c>
      <c r="N56" s="130">
        <f>_xlfn.STDEV.S(K56,K57)</f>
        <v>7.5932758913554721E-2</v>
      </c>
      <c r="O56" s="131"/>
      <c r="P56" s="123"/>
      <c r="Q56" s="23">
        <f t="shared" si="1"/>
        <v>216.5</v>
      </c>
      <c r="R56" s="117">
        <f>AVERAGE(Q56:Q57)</f>
        <v>208.9</v>
      </c>
    </row>
    <row r="57" spans="1:18" ht="15.75" customHeight="1" x14ac:dyDescent="0.3">
      <c r="A57" s="221">
        <v>4626</v>
      </c>
      <c r="B57" s="118">
        <v>10</v>
      </c>
      <c r="C57" s="126" t="s">
        <v>385</v>
      </c>
      <c r="D57" s="28">
        <v>6</v>
      </c>
      <c r="E57" s="126">
        <v>17</v>
      </c>
      <c r="F57" s="127">
        <v>43619</v>
      </c>
      <c r="G57" s="126">
        <v>5232</v>
      </c>
      <c r="H57" s="126">
        <v>7638</v>
      </c>
      <c r="I57" s="126">
        <v>7245</v>
      </c>
      <c r="J57" s="126"/>
      <c r="K57" s="128">
        <f t="shared" si="0"/>
        <v>19.523099850968702</v>
      </c>
      <c r="L57" s="129"/>
      <c r="M57" s="132"/>
      <c r="N57" s="132"/>
      <c r="O57" s="131"/>
      <c r="P57" s="123"/>
      <c r="Q57" s="23">
        <f t="shared" si="1"/>
        <v>201.3</v>
      </c>
      <c r="R57" s="117"/>
    </row>
    <row r="58" spans="1:18" ht="15.75" customHeight="1" x14ac:dyDescent="0.3">
      <c r="A58" s="221">
        <v>5269</v>
      </c>
      <c r="B58" s="118">
        <v>7</v>
      </c>
      <c r="C58" s="126" t="s">
        <v>385</v>
      </c>
      <c r="D58" s="28">
        <v>7</v>
      </c>
      <c r="E58" s="126">
        <v>19</v>
      </c>
      <c r="F58" s="127">
        <v>43637</v>
      </c>
      <c r="G58" s="126">
        <v>5232</v>
      </c>
      <c r="H58" s="126">
        <v>7941</v>
      </c>
      <c r="I58" s="126">
        <v>7423</v>
      </c>
      <c r="J58" s="126" t="s">
        <v>379</v>
      </c>
      <c r="K58" s="128">
        <f t="shared" si="0"/>
        <v>23.642172523961662</v>
      </c>
      <c r="L58" s="129"/>
      <c r="M58" s="130">
        <f>AVERAGE(K58:K59)</f>
        <v>25.019632377382919</v>
      </c>
      <c r="N58" s="130">
        <f>_xlfn.STDEV.S(K58,K59)</f>
        <v>1.9480224063328</v>
      </c>
      <c r="O58" s="131"/>
      <c r="P58" s="123"/>
      <c r="Q58" s="23">
        <f t="shared" si="1"/>
        <v>219.1</v>
      </c>
      <c r="R58" s="117">
        <f>AVERAGE(Q58:Q59)</f>
        <v>219.6</v>
      </c>
    </row>
    <row r="59" spans="1:18" ht="15.75" customHeight="1" x14ac:dyDescent="0.3">
      <c r="A59" s="221">
        <v>5270</v>
      </c>
      <c r="B59" s="118">
        <v>8</v>
      </c>
      <c r="C59" s="126" t="s">
        <v>385</v>
      </c>
      <c r="D59" s="28">
        <v>8</v>
      </c>
      <c r="E59" s="126">
        <v>19</v>
      </c>
      <c r="F59" s="127">
        <v>43637</v>
      </c>
      <c r="G59" s="126">
        <v>5221</v>
      </c>
      <c r="H59" s="126">
        <v>8003</v>
      </c>
      <c r="I59" s="126">
        <v>7422</v>
      </c>
      <c r="J59" s="126"/>
      <c r="K59" s="128">
        <f t="shared" si="0"/>
        <v>26.39709223080418</v>
      </c>
      <c r="L59" s="129"/>
      <c r="M59" s="132"/>
      <c r="N59" s="132"/>
      <c r="O59" s="131"/>
      <c r="P59" s="123"/>
      <c r="Q59" s="23">
        <f t="shared" si="1"/>
        <v>220.1</v>
      </c>
      <c r="R59" s="117"/>
    </row>
    <row r="60" spans="1:18" ht="15.75" customHeight="1" x14ac:dyDescent="0.3">
      <c r="A60" s="221">
        <v>5511</v>
      </c>
      <c r="B60" s="118">
        <v>3</v>
      </c>
      <c r="C60" s="126" t="s">
        <v>385</v>
      </c>
      <c r="D60" s="28">
        <v>9</v>
      </c>
      <c r="E60" s="126">
        <v>20</v>
      </c>
      <c r="F60" s="127">
        <v>43649</v>
      </c>
      <c r="G60" s="126">
        <v>5258</v>
      </c>
      <c r="H60" s="126">
        <v>7030</v>
      </c>
      <c r="I60" s="126">
        <v>6705</v>
      </c>
      <c r="J60" s="126">
        <v>10</v>
      </c>
      <c r="K60" s="128">
        <f t="shared" si="0"/>
        <v>22.460262612301314</v>
      </c>
      <c r="L60" s="129"/>
      <c r="M60" s="130">
        <f>AVERAGE(K60:K61)</f>
        <v>22.626142702162053</v>
      </c>
      <c r="N60" s="130">
        <f>_xlfn.STDEV.S(K60,K61)</f>
        <v>0.23458987280872465</v>
      </c>
      <c r="O60" s="131"/>
      <c r="P60" s="123"/>
      <c r="Q60" s="23">
        <f t="shared" si="1"/>
        <v>144.69999999999999</v>
      </c>
      <c r="R60" s="117">
        <f>AVERAGE(Q60:Q61)</f>
        <v>142.55000000000001</v>
      </c>
    </row>
    <row r="61" spans="1:18" ht="15.75" customHeight="1" x14ac:dyDescent="0.3">
      <c r="A61" s="221">
        <v>5512</v>
      </c>
      <c r="B61" s="118">
        <v>4</v>
      </c>
      <c r="C61" s="126" t="s">
        <v>385</v>
      </c>
      <c r="D61" s="28">
        <v>10</v>
      </c>
      <c r="E61" s="126">
        <v>20</v>
      </c>
      <c r="F61" s="127">
        <v>43649</v>
      </c>
      <c r="G61" s="126">
        <v>5259</v>
      </c>
      <c r="H61" s="126">
        <v>6983</v>
      </c>
      <c r="I61" s="126">
        <v>6663</v>
      </c>
      <c r="J61" s="126"/>
      <c r="K61" s="128">
        <f t="shared" si="0"/>
        <v>22.792022792022792</v>
      </c>
      <c r="L61" s="129"/>
      <c r="M61" s="132"/>
      <c r="N61" s="132"/>
      <c r="O61" s="131"/>
      <c r="P61" s="123"/>
      <c r="Q61" s="23">
        <f t="shared" si="1"/>
        <v>140.4</v>
      </c>
      <c r="R61" s="117"/>
    </row>
    <row r="62" spans="1:18" ht="15.75" customHeight="1" x14ac:dyDescent="0.3">
      <c r="A62" s="221">
        <v>5765</v>
      </c>
      <c r="B62" s="118">
        <v>6</v>
      </c>
      <c r="C62" s="126" t="s">
        <v>385</v>
      </c>
      <c r="D62" s="28">
        <v>11</v>
      </c>
      <c r="E62" s="126">
        <v>22</v>
      </c>
      <c r="F62" s="127">
        <v>43685</v>
      </c>
      <c r="G62" s="126">
        <v>5259</v>
      </c>
      <c r="H62" s="126">
        <v>7506</v>
      </c>
      <c r="I62" s="126">
        <v>7206</v>
      </c>
      <c r="J62" s="126">
        <v>6</v>
      </c>
      <c r="K62" s="128">
        <f t="shared" si="0"/>
        <v>15.408320493066254</v>
      </c>
      <c r="L62" s="129"/>
      <c r="M62" s="130">
        <f>AVERAGE(K62:K63)</f>
        <v>15.748912510784592</v>
      </c>
      <c r="N62" s="130">
        <f>_xlfn.STDEV.S(K62,K63)</f>
        <v>0.48166985069328971</v>
      </c>
      <c r="O62" s="131">
        <f>(M60-M62)/36</f>
        <v>0.19103417198270722</v>
      </c>
      <c r="P62" s="123">
        <f>(M54-M62)/86</f>
        <v>0.16035644361707749</v>
      </c>
      <c r="Q62" s="23">
        <f t="shared" si="1"/>
        <v>194.7</v>
      </c>
      <c r="R62" s="117">
        <f>AVERAGE(Q62:Q63)</f>
        <v>191.2</v>
      </c>
    </row>
    <row r="63" spans="1:18" ht="15.75" customHeight="1" x14ac:dyDescent="0.3">
      <c r="A63" s="221">
        <v>5766</v>
      </c>
      <c r="B63" s="118">
        <v>6</v>
      </c>
      <c r="C63" s="126" t="s">
        <v>385</v>
      </c>
      <c r="D63" s="28">
        <v>12</v>
      </c>
      <c r="E63" s="126">
        <v>22</v>
      </c>
      <c r="F63" s="127">
        <v>43685</v>
      </c>
      <c r="G63" s="126">
        <v>5259</v>
      </c>
      <c r="H63" s="126">
        <v>7438</v>
      </c>
      <c r="I63" s="126">
        <v>7136</v>
      </c>
      <c r="J63" s="126"/>
      <c r="K63" s="128">
        <f t="shared" si="0"/>
        <v>16.089504528502928</v>
      </c>
      <c r="L63" s="129"/>
      <c r="M63" s="132"/>
      <c r="N63" s="132"/>
      <c r="O63" s="131"/>
      <c r="P63" s="123"/>
      <c r="Q63" s="23">
        <f t="shared" si="1"/>
        <v>187.7</v>
      </c>
      <c r="R63" s="117"/>
    </row>
    <row r="64" spans="1:18" ht="15.75" customHeight="1" x14ac:dyDescent="0.3">
      <c r="A64" s="221">
        <v>3629</v>
      </c>
      <c r="B64" s="118">
        <v>51</v>
      </c>
      <c r="C64" s="81" t="s">
        <v>386</v>
      </c>
      <c r="D64" s="28">
        <v>1</v>
      </c>
      <c r="E64" s="81">
        <v>14</v>
      </c>
      <c r="F64" s="82">
        <v>43591</v>
      </c>
      <c r="G64" s="81">
        <v>5234</v>
      </c>
      <c r="H64" s="134">
        <v>8441</v>
      </c>
      <c r="I64" s="81">
        <v>7183</v>
      </c>
      <c r="J64" s="81">
        <v>2</v>
      </c>
      <c r="K64" s="135">
        <f t="shared" si="0"/>
        <v>64.545920985120574</v>
      </c>
      <c r="L64" s="136" t="s">
        <v>373</v>
      </c>
      <c r="M64" s="137">
        <f>AVERAGE(K64:K65)</f>
        <v>64.200043825893616</v>
      </c>
      <c r="N64" s="137">
        <f>_xlfn.STDEV.S(K64,K65)</f>
        <v>0.48914416949383815</v>
      </c>
      <c r="O64" s="123">
        <v>3</v>
      </c>
      <c r="P64" s="123"/>
      <c r="Q64" s="23">
        <f t="shared" si="1"/>
        <v>194.9</v>
      </c>
      <c r="R64" s="117">
        <f>AVERAGE(Q64:Q65)</f>
        <v>193.45</v>
      </c>
    </row>
    <row r="65" spans="1:18" ht="15.75" customHeight="1" x14ac:dyDescent="0.3">
      <c r="A65" s="221">
        <v>3630</v>
      </c>
      <c r="B65" s="118">
        <v>52</v>
      </c>
      <c r="C65" s="81" t="s">
        <v>386</v>
      </c>
      <c r="D65" s="28">
        <v>2</v>
      </c>
      <c r="E65" s="81">
        <v>14</v>
      </c>
      <c r="F65" s="82">
        <v>43591</v>
      </c>
      <c r="G65" s="81">
        <v>5234</v>
      </c>
      <c r="H65" s="134">
        <v>8380</v>
      </c>
      <c r="I65" s="81">
        <v>7154</v>
      </c>
      <c r="J65" s="81"/>
      <c r="K65" s="135">
        <f t="shared" si="0"/>
        <v>63.854166666666664</v>
      </c>
      <c r="L65" s="136"/>
      <c r="M65" s="138"/>
      <c r="N65" s="138"/>
      <c r="O65" s="123"/>
      <c r="P65" s="123"/>
      <c r="Q65" s="23">
        <f t="shared" si="1"/>
        <v>192</v>
      </c>
      <c r="R65" s="117"/>
    </row>
    <row r="66" spans="1:18" ht="15.75" customHeight="1" x14ac:dyDescent="0.3">
      <c r="A66" s="221">
        <v>4297</v>
      </c>
      <c r="B66" s="118">
        <v>3</v>
      </c>
      <c r="C66" s="81" t="s">
        <v>386</v>
      </c>
      <c r="D66" s="28">
        <v>3</v>
      </c>
      <c r="E66" s="81">
        <v>16</v>
      </c>
      <c r="F66" s="82">
        <v>43607</v>
      </c>
      <c r="G66" s="81">
        <v>5258</v>
      </c>
      <c r="H66" s="81">
        <v>7982</v>
      </c>
      <c r="I66" s="81">
        <v>7272</v>
      </c>
      <c r="J66" s="81">
        <v>2</v>
      </c>
      <c r="K66" s="135">
        <f t="shared" si="0"/>
        <v>35.253227408142997</v>
      </c>
      <c r="L66" s="136" t="s">
        <v>13</v>
      </c>
      <c r="M66" s="137">
        <f>AVERAGE(K66:K67)</f>
        <v>34.309168518180172</v>
      </c>
      <c r="N66" s="137">
        <f>_xlfn.STDEV.S(K66,K67)</f>
        <v>1.335100885864317</v>
      </c>
      <c r="O66" s="123"/>
      <c r="P66" s="123"/>
      <c r="Q66" s="23">
        <f t="shared" si="1"/>
        <v>201.39999999999998</v>
      </c>
      <c r="R66" s="117">
        <f>AVERAGE(Q66:Q67)</f>
        <v>205.6</v>
      </c>
    </row>
    <row r="67" spans="1:18" ht="15.75" customHeight="1" x14ac:dyDescent="0.3">
      <c r="A67" s="221">
        <v>4298</v>
      </c>
      <c r="B67" s="118">
        <v>4</v>
      </c>
      <c r="C67" s="81" t="s">
        <v>386</v>
      </c>
      <c r="D67" s="28">
        <v>4</v>
      </c>
      <c r="E67" s="81">
        <v>16</v>
      </c>
      <c r="F67" s="82">
        <v>43607</v>
      </c>
      <c r="G67" s="81">
        <v>5259</v>
      </c>
      <c r="H67" s="81">
        <v>8057</v>
      </c>
      <c r="I67" s="81">
        <v>7357</v>
      </c>
      <c r="J67" s="81"/>
      <c r="K67" s="135">
        <f t="shared" si="0"/>
        <v>33.365109628217347</v>
      </c>
      <c r="L67" s="136"/>
      <c r="M67" s="138"/>
      <c r="N67" s="138"/>
      <c r="O67" s="123"/>
      <c r="P67" s="123"/>
      <c r="Q67" s="23">
        <f t="shared" si="1"/>
        <v>209.8</v>
      </c>
      <c r="R67" s="117"/>
    </row>
    <row r="68" spans="1:18" ht="15.75" customHeight="1" x14ac:dyDescent="0.3">
      <c r="A68" s="221">
        <v>4943</v>
      </c>
      <c r="B68" s="118">
        <v>3</v>
      </c>
      <c r="C68" s="81" t="s">
        <v>386</v>
      </c>
      <c r="D68" s="28">
        <v>5</v>
      </c>
      <c r="E68" s="81">
        <v>18</v>
      </c>
      <c r="F68" s="82">
        <v>43626</v>
      </c>
      <c r="G68" s="81">
        <v>5258</v>
      </c>
      <c r="H68" s="81">
        <v>8008</v>
      </c>
      <c r="I68" s="81">
        <v>7379</v>
      </c>
      <c r="J68" s="81">
        <v>10</v>
      </c>
      <c r="K68" s="135">
        <f t="shared" si="0"/>
        <v>29.655822725129653</v>
      </c>
      <c r="L68" s="136"/>
      <c r="M68" s="137">
        <f>AVERAGE(K68:K69)</f>
        <v>30.327484377082335</v>
      </c>
      <c r="N68" s="137">
        <f>_xlfn.STDEV.S(K68,K69)</f>
        <v>0.94987301751739828</v>
      </c>
      <c r="O68" s="123"/>
      <c r="P68" s="123"/>
      <c r="Q68" s="23">
        <f t="shared" si="1"/>
        <v>212.1</v>
      </c>
      <c r="R68" s="117">
        <f>AVERAGE(Q68:Q69)</f>
        <v>223.14999999999998</v>
      </c>
    </row>
    <row r="69" spans="1:18" ht="15.75" customHeight="1" x14ac:dyDescent="0.3">
      <c r="A69" s="221">
        <v>4944</v>
      </c>
      <c r="B69" s="118">
        <v>4</v>
      </c>
      <c r="C69" s="81" t="s">
        <v>386</v>
      </c>
      <c r="D69" s="28">
        <v>6</v>
      </c>
      <c r="E69" s="81">
        <v>18</v>
      </c>
      <c r="F69" s="82">
        <v>43626</v>
      </c>
      <c r="G69" s="81">
        <v>5259</v>
      </c>
      <c r="H69" s="81">
        <v>8327</v>
      </c>
      <c r="I69" s="81">
        <v>7601</v>
      </c>
      <c r="J69" s="81"/>
      <c r="K69" s="135">
        <f t="shared" si="0"/>
        <v>30.999146029035014</v>
      </c>
      <c r="L69" s="136"/>
      <c r="M69" s="138"/>
      <c r="N69" s="138"/>
      <c r="O69" s="123"/>
      <c r="P69" s="123"/>
      <c r="Q69" s="23">
        <f t="shared" si="1"/>
        <v>234.2</v>
      </c>
      <c r="R69" s="117"/>
    </row>
    <row r="70" spans="1:18" ht="15.75" customHeight="1" x14ac:dyDescent="0.3">
      <c r="A70" s="221">
        <v>5767</v>
      </c>
      <c r="B70" s="118">
        <v>7</v>
      </c>
      <c r="C70" s="81" t="s">
        <v>386</v>
      </c>
      <c r="D70" s="28">
        <v>7</v>
      </c>
      <c r="E70" s="81">
        <v>22</v>
      </c>
      <c r="F70" s="82">
        <v>43685</v>
      </c>
      <c r="G70" s="81">
        <v>5232</v>
      </c>
      <c r="H70" s="81">
        <v>7382</v>
      </c>
      <c r="I70" s="81">
        <v>7075</v>
      </c>
      <c r="J70" s="81">
        <v>6</v>
      </c>
      <c r="K70" s="135">
        <f t="shared" si="0"/>
        <v>16.657623440043405</v>
      </c>
      <c r="L70" s="136"/>
      <c r="M70" s="137">
        <f>AVERAGE(K70:K71)</f>
        <v>16.538908609363872</v>
      </c>
      <c r="N70" s="137">
        <f>_xlfn.STDEV.S(K70,K71)</f>
        <v>0.16788812360181854</v>
      </c>
      <c r="O70" s="123"/>
      <c r="P70" s="123"/>
      <c r="Q70" s="23">
        <f t="shared" si="1"/>
        <v>184.3</v>
      </c>
      <c r="R70" s="117">
        <f>AVERAGE(Q70:Q71)</f>
        <v>190.2</v>
      </c>
    </row>
    <row r="71" spans="1:18" ht="15.75" customHeight="1" x14ac:dyDescent="0.3">
      <c r="A71" s="221">
        <v>5768</v>
      </c>
      <c r="B71" s="118">
        <v>7</v>
      </c>
      <c r="C71" s="81" t="s">
        <v>386</v>
      </c>
      <c r="D71" s="28">
        <v>8</v>
      </c>
      <c r="E71" s="81">
        <v>22</v>
      </c>
      <c r="F71" s="82">
        <v>43685</v>
      </c>
      <c r="G71" s="81">
        <v>5232</v>
      </c>
      <c r="H71" s="81">
        <v>7515</v>
      </c>
      <c r="I71" s="81">
        <v>7193</v>
      </c>
      <c r="J71" s="81"/>
      <c r="K71" s="135">
        <f t="shared" si="0"/>
        <v>16.420193778684343</v>
      </c>
      <c r="L71" s="136"/>
      <c r="M71" s="138"/>
      <c r="N71" s="138"/>
      <c r="O71" s="123"/>
      <c r="P71" s="123"/>
      <c r="Q71" s="23">
        <f t="shared" si="1"/>
        <v>196.1</v>
      </c>
      <c r="R71" s="117"/>
    </row>
    <row r="72" spans="1:18" ht="15.75" customHeight="1" x14ac:dyDescent="0.3">
      <c r="A72" s="221">
        <v>3255</v>
      </c>
      <c r="B72" s="118">
        <v>11</v>
      </c>
      <c r="C72" s="126" t="s">
        <v>387</v>
      </c>
      <c r="D72" s="28">
        <v>1</v>
      </c>
      <c r="E72" s="126">
        <v>13</v>
      </c>
      <c r="F72" s="127">
        <v>43587</v>
      </c>
      <c r="G72" s="126">
        <v>5213</v>
      </c>
      <c r="H72" s="126">
        <v>9335</v>
      </c>
      <c r="I72" s="126">
        <v>8213</v>
      </c>
      <c r="J72" s="126">
        <v>1</v>
      </c>
      <c r="K72" s="128">
        <f t="shared" si="0"/>
        <v>37.4</v>
      </c>
      <c r="L72" s="129" t="s">
        <v>377</v>
      </c>
      <c r="M72" s="130">
        <f>AVERAGE(K72:K73)</f>
        <v>39.040501792114696</v>
      </c>
      <c r="N72" s="130">
        <f>_xlfn.STDEV.S(K72,K73)</f>
        <v>2.3200198835059735</v>
      </c>
      <c r="O72" s="131">
        <v>1</v>
      </c>
      <c r="P72" s="123"/>
      <c r="Q72" s="23">
        <f t="shared" si="1"/>
        <v>300</v>
      </c>
      <c r="R72" s="117">
        <f>AVERAGE(Q72:Q73)</f>
        <v>261.60000000000002</v>
      </c>
    </row>
    <row r="73" spans="1:18" ht="15.75" customHeight="1" x14ac:dyDescent="0.3">
      <c r="A73" s="221">
        <v>3256</v>
      </c>
      <c r="B73" s="118">
        <v>12</v>
      </c>
      <c r="C73" s="126" t="s">
        <v>387</v>
      </c>
      <c r="D73" s="28">
        <v>2</v>
      </c>
      <c r="E73" s="126">
        <v>13</v>
      </c>
      <c r="F73" s="127">
        <v>43587</v>
      </c>
      <c r="G73" s="126">
        <v>5232</v>
      </c>
      <c r="H73" s="126">
        <v>8372</v>
      </c>
      <c r="I73" s="126">
        <v>7464</v>
      </c>
      <c r="J73" s="126"/>
      <c r="K73" s="128">
        <f t="shared" si="0"/>
        <v>40.681003584229394</v>
      </c>
      <c r="L73" s="129"/>
      <c r="M73" s="132"/>
      <c r="N73" s="132"/>
      <c r="O73" s="131"/>
      <c r="P73" s="123"/>
      <c r="Q73" s="23">
        <f t="shared" si="1"/>
        <v>223.2</v>
      </c>
      <c r="R73" s="117"/>
    </row>
    <row r="74" spans="1:18" ht="15.75" customHeight="1" x14ac:dyDescent="0.3">
      <c r="A74" s="221">
        <v>3981</v>
      </c>
      <c r="B74" s="118">
        <v>11</v>
      </c>
      <c r="C74" s="126" t="s">
        <v>387</v>
      </c>
      <c r="D74" s="28">
        <v>3</v>
      </c>
      <c r="E74" s="126">
        <v>15</v>
      </c>
      <c r="F74" s="127">
        <v>43599</v>
      </c>
      <c r="G74" s="126">
        <v>5213</v>
      </c>
      <c r="H74" s="126">
        <v>8163</v>
      </c>
      <c r="I74" s="126">
        <v>7487</v>
      </c>
      <c r="J74" s="126"/>
      <c r="K74" s="128">
        <f t="shared" si="0"/>
        <v>29.727352682497798</v>
      </c>
      <c r="L74" s="133" t="s">
        <v>13</v>
      </c>
      <c r="M74" s="130">
        <f>AVERAGE(K74:K75)</f>
        <v>30.491459066093064</v>
      </c>
      <c r="N74" s="130">
        <f>_xlfn.STDEV.S(K74,K75)</f>
        <v>1.0806096107762859</v>
      </c>
      <c r="O74" s="131"/>
      <c r="P74" s="123">
        <f>(M74-M76)/19</f>
        <v>0.45694510355776857</v>
      </c>
      <c r="Q74" s="23">
        <f t="shared" si="1"/>
        <v>227.4</v>
      </c>
      <c r="R74" s="117">
        <f>AVERAGE(Q74:Q75)</f>
        <v>226</v>
      </c>
    </row>
    <row r="75" spans="1:18" ht="15.75" customHeight="1" x14ac:dyDescent="0.3">
      <c r="A75" s="221">
        <v>3982</v>
      </c>
      <c r="B75" s="118">
        <v>12</v>
      </c>
      <c r="C75" s="126" t="s">
        <v>387</v>
      </c>
      <c r="D75" s="28">
        <v>4</v>
      </c>
      <c r="E75" s="126">
        <v>15</v>
      </c>
      <c r="F75" s="127">
        <v>43599</v>
      </c>
      <c r="G75" s="126">
        <v>5232</v>
      </c>
      <c r="H75" s="126">
        <v>8180</v>
      </c>
      <c r="I75" s="126">
        <v>7478</v>
      </c>
      <c r="J75" s="126"/>
      <c r="K75" s="128">
        <f t="shared" si="0"/>
        <v>31.255565449688334</v>
      </c>
      <c r="L75" s="133"/>
      <c r="M75" s="132"/>
      <c r="N75" s="132"/>
      <c r="O75" s="131"/>
      <c r="P75" s="123"/>
      <c r="Q75" s="23">
        <f t="shared" si="1"/>
        <v>224.6</v>
      </c>
      <c r="R75" s="117"/>
    </row>
    <row r="76" spans="1:18" ht="15.75" customHeight="1" x14ac:dyDescent="0.3">
      <c r="A76" s="221">
        <v>4627</v>
      </c>
      <c r="B76" s="118">
        <v>11</v>
      </c>
      <c r="C76" s="126" t="s">
        <v>387</v>
      </c>
      <c r="D76" s="28">
        <v>5</v>
      </c>
      <c r="E76" s="126">
        <v>17</v>
      </c>
      <c r="F76" s="127">
        <v>43619</v>
      </c>
      <c r="G76" s="126">
        <v>5213</v>
      </c>
      <c r="H76" s="126">
        <v>8092</v>
      </c>
      <c r="I76" s="126">
        <v>7581</v>
      </c>
      <c r="J76" s="126"/>
      <c r="K76" s="128">
        <f t="shared" si="0"/>
        <v>21.579391891891891</v>
      </c>
      <c r="L76" s="129"/>
      <c r="M76" s="130">
        <f>AVERAGE(K76:K77)</f>
        <v>21.809502098495461</v>
      </c>
      <c r="N76" s="130">
        <f>_xlfn.STDEV.S(K76,K77)</f>
        <v>0.32542497501924311</v>
      </c>
      <c r="O76" s="131"/>
      <c r="P76" s="123"/>
      <c r="Q76" s="23">
        <f t="shared" si="1"/>
        <v>236.8</v>
      </c>
      <c r="R76" s="117">
        <f>AVERAGE(Q76:Q77)</f>
        <v>237.05</v>
      </c>
    </row>
    <row r="77" spans="1:18" ht="15.75" customHeight="1" x14ac:dyDescent="0.3">
      <c r="A77" s="221">
        <v>4628</v>
      </c>
      <c r="B77" s="118">
        <v>12</v>
      </c>
      <c r="C77" s="126" t="s">
        <v>387</v>
      </c>
      <c r="D77" s="28">
        <v>6</v>
      </c>
      <c r="E77" s="126">
        <v>17</v>
      </c>
      <c r="F77" s="127">
        <v>43619</v>
      </c>
      <c r="G77" s="126">
        <v>5232</v>
      </c>
      <c r="H77" s="126">
        <v>8128</v>
      </c>
      <c r="I77" s="126">
        <v>7605</v>
      </c>
      <c r="J77" s="126"/>
      <c r="K77" s="128">
        <f t="shared" si="0"/>
        <v>22.03961230509903</v>
      </c>
      <c r="L77" s="129"/>
      <c r="M77" s="132"/>
      <c r="N77" s="132"/>
      <c r="O77" s="131"/>
      <c r="P77" s="123"/>
      <c r="Q77" s="23">
        <f t="shared" si="1"/>
        <v>237.3</v>
      </c>
      <c r="R77" s="117"/>
    </row>
    <row r="78" spans="1:18" ht="15.75" customHeight="1" x14ac:dyDescent="0.3">
      <c r="A78" s="221">
        <v>5271</v>
      </c>
      <c r="B78" s="118">
        <v>9</v>
      </c>
      <c r="C78" s="126" t="s">
        <v>387</v>
      </c>
      <c r="D78" s="28">
        <v>7</v>
      </c>
      <c r="E78" s="126">
        <v>19</v>
      </c>
      <c r="F78" s="127">
        <v>43637</v>
      </c>
      <c r="G78" s="126">
        <v>5188</v>
      </c>
      <c r="H78" s="126">
        <v>8018</v>
      </c>
      <c r="I78" s="126">
        <v>7490</v>
      </c>
      <c r="J78" s="126" t="s">
        <v>388</v>
      </c>
      <c r="K78" s="128">
        <f t="shared" si="0"/>
        <v>22.936576889661165</v>
      </c>
      <c r="L78" s="129"/>
      <c r="M78" s="130">
        <f>AVERAGE(K78:K79)</f>
        <v>23.052266596856072</v>
      </c>
      <c r="N78" s="130">
        <f>_xlfn.STDEV.S(K78,K79)</f>
        <v>0.16360995294200942</v>
      </c>
      <c r="O78" s="131"/>
      <c r="P78" s="123"/>
      <c r="Q78" s="23">
        <f t="shared" si="1"/>
        <v>230.2</v>
      </c>
      <c r="R78" s="117">
        <f>AVERAGE(Q78:Q79)</f>
        <v>224.95</v>
      </c>
    </row>
    <row r="79" spans="1:18" ht="15.75" customHeight="1" x14ac:dyDescent="0.3">
      <c r="A79" s="221">
        <v>5272</v>
      </c>
      <c r="B79" s="118">
        <v>10</v>
      </c>
      <c r="C79" s="126" t="s">
        <v>387</v>
      </c>
      <c r="D79" s="28">
        <v>8</v>
      </c>
      <c r="E79" s="126">
        <v>19</v>
      </c>
      <c r="F79" s="127">
        <v>43637</v>
      </c>
      <c r="G79" s="126">
        <v>5232</v>
      </c>
      <c r="H79" s="126">
        <v>7938</v>
      </c>
      <c r="I79" s="126">
        <v>7429</v>
      </c>
      <c r="J79" s="126"/>
      <c r="K79" s="128">
        <f t="shared" si="0"/>
        <v>23.167956304050978</v>
      </c>
      <c r="L79" s="129"/>
      <c r="M79" s="132"/>
      <c r="N79" s="132"/>
      <c r="O79" s="131"/>
      <c r="P79" s="123"/>
      <c r="Q79" s="23">
        <f t="shared" si="1"/>
        <v>219.7</v>
      </c>
      <c r="R79" s="117"/>
    </row>
    <row r="80" spans="1:18" ht="15.75" customHeight="1" x14ac:dyDescent="0.3">
      <c r="A80" s="221">
        <v>5555</v>
      </c>
      <c r="B80" s="118">
        <v>47</v>
      </c>
      <c r="C80" s="126" t="s">
        <v>387</v>
      </c>
      <c r="D80" s="28">
        <v>9</v>
      </c>
      <c r="E80" s="126">
        <v>20</v>
      </c>
      <c r="F80" s="127">
        <v>43649</v>
      </c>
      <c r="G80" s="126">
        <v>5258</v>
      </c>
      <c r="H80" s="126">
        <v>8511</v>
      </c>
      <c r="I80" s="126">
        <v>7893</v>
      </c>
      <c r="J80" s="126">
        <v>8</v>
      </c>
      <c r="K80" s="128">
        <f t="shared" si="0"/>
        <v>23.453510436432637</v>
      </c>
      <c r="L80" s="129"/>
      <c r="M80" s="130">
        <f>AVERAGE(K80:K81)</f>
        <v>23.083809417637088</v>
      </c>
      <c r="N80" s="130">
        <f>_xlfn.STDEV.S(K80,K81)</f>
        <v>0.52283619480381616</v>
      </c>
      <c r="O80" s="131"/>
      <c r="P80" s="123"/>
      <c r="Q80" s="23">
        <f t="shared" si="1"/>
        <v>263.5</v>
      </c>
      <c r="R80" s="117">
        <f>AVERAGE(Q80:Q81)</f>
        <v>252.6</v>
      </c>
    </row>
    <row r="81" spans="1:18" ht="15.75" customHeight="1" x14ac:dyDescent="0.3">
      <c r="A81" s="221">
        <v>5556</v>
      </c>
      <c r="B81" s="118">
        <v>48</v>
      </c>
      <c r="C81" s="126" t="s">
        <v>387</v>
      </c>
      <c r="D81" s="28">
        <v>10</v>
      </c>
      <c r="E81" s="126">
        <v>20</v>
      </c>
      <c r="F81" s="127">
        <v>43649</v>
      </c>
      <c r="G81" s="126">
        <v>5245</v>
      </c>
      <c r="H81" s="126">
        <v>8211</v>
      </c>
      <c r="I81" s="126">
        <v>7662</v>
      </c>
      <c r="J81" s="126"/>
      <c r="K81" s="128">
        <f t="shared" si="0"/>
        <v>22.714108398841539</v>
      </c>
      <c r="L81" s="129"/>
      <c r="M81" s="132"/>
      <c r="N81" s="132"/>
      <c r="O81" s="131"/>
      <c r="P81" s="123"/>
      <c r="Q81" s="23">
        <f t="shared" si="1"/>
        <v>241.7</v>
      </c>
      <c r="R81" s="117"/>
    </row>
    <row r="82" spans="1:18" ht="15.75" customHeight="1" x14ac:dyDescent="0.3">
      <c r="A82" s="221">
        <v>5769</v>
      </c>
      <c r="B82" s="118">
        <v>8</v>
      </c>
      <c r="C82" s="126" t="s">
        <v>387</v>
      </c>
      <c r="D82" s="28">
        <v>11</v>
      </c>
      <c r="E82" s="126">
        <v>22</v>
      </c>
      <c r="F82" s="127">
        <v>43685</v>
      </c>
      <c r="G82" s="126">
        <v>5221</v>
      </c>
      <c r="H82" s="126">
        <v>7729</v>
      </c>
      <c r="I82" s="126">
        <v>7390</v>
      </c>
      <c r="J82" s="126">
        <v>8</v>
      </c>
      <c r="K82" s="128">
        <f t="shared" si="0"/>
        <v>15.629322268326417</v>
      </c>
      <c r="L82" s="129"/>
      <c r="M82" s="130">
        <f>AVERAGE(K82:K83)</f>
        <v>15.453550023052099</v>
      </c>
      <c r="N82" s="130">
        <f>_xlfn.STDEV.S(K82,K83)</f>
        <v>0.24857949315571257</v>
      </c>
      <c r="O82" s="131">
        <f>(M80-M82)/36</f>
        <v>0.21195164984958303</v>
      </c>
      <c r="P82" s="123">
        <f>(M74-M82)/86</f>
        <v>0.17485940747722054</v>
      </c>
      <c r="Q82" s="23">
        <f t="shared" si="1"/>
        <v>216.9</v>
      </c>
      <c r="R82" s="117">
        <f>AVERAGE(Q82:Q83)</f>
        <v>227.25</v>
      </c>
    </row>
    <row r="83" spans="1:18" ht="15.75" customHeight="1" x14ac:dyDescent="0.3">
      <c r="A83" s="221">
        <v>5770</v>
      </c>
      <c r="B83" s="118">
        <v>8</v>
      </c>
      <c r="C83" s="126" t="s">
        <v>387</v>
      </c>
      <c r="D83" s="28">
        <v>12</v>
      </c>
      <c r="E83" s="126">
        <v>22</v>
      </c>
      <c r="F83" s="127">
        <v>43685</v>
      </c>
      <c r="G83" s="126">
        <v>5221</v>
      </c>
      <c r="H83" s="126">
        <v>7960</v>
      </c>
      <c r="I83" s="126">
        <v>7597</v>
      </c>
      <c r="J83" s="126"/>
      <c r="K83" s="128">
        <f t="shared" si="0"/>
        <v>15.277777777777779</v>
      </c>
      <c r="L83" s="129"/>
      <c r="M83" s="132"/>
      <c r="N83" s="132"/>
      <c r="O83" s="131"/>
      <c r="P83" s="123"/>
      <c r="Q83" s="23">
        <f t="shared" si="1"/>
        <v>237.6</v>
      </c>
      <c r="R83" s="117"/>
    </row>
    <row r="84" spans="1:18" ht="15.75" customHeight="1" x14ac:dyDescent="0.3">
      <c r="A84" s="221">
        <v>3631</v>
      </c>
      <c r="B84" s="118">
        <v>53</v>
      </c>
      <c r="C84" s="81" t="s">
        <v>389</v>
      </c>
      <c r="D84" s="28">
        <v>1</v>
      </c>
      <c r="E84" s="81">
        <v>14</v>
      </c>
      <c r="F84" s="82">
        <v>43591</v>
      </c>
      <c r="G84" s="81">
        <v>5232</v>
      </c>
      <c r="H84" s="134">
        <v>8019</v>
      </c>
      <c r="I84" s="81">
        <v>7151</v>
      </c>
      <c r="J84" s="81">
        <v>2</v>
      </c>
      <c r="K84" s="135">
        <f t="shared" si="0"/>
        <v>45.231891610213651</v>
      </c>
      <c r="L84" s="136" t="s">
        <v>13</v>
      </c>
      <c r="M84" s="137">
        <f>AVERAGE(K84:K85)</f>
        <v>46.314702138593702</v>
      </c>
      <c r="N84" s="137">
        <f>_xlfn.STDEV.S(K84,K85)</f>
        <v>1.5313253347154403</v>
      </c>
      <c r="O84" s="123">
        <v>3</v>
      </c>
      <c r="P84" s="123"/>
      <c r="Q84" s="23">
        <f t="shared" si="1"/>
        <v>191.9</v>
      </c>
      <c r="R84" s="117">
        <f>AVERAGE(Q84:Q85)</f>
        <v>204.5</v>
      </c>
    </row>
    <row r="85" spans="1:18" ht="15.75" customHeight="1" x14ac:dyDescent="0.3">
      <c r="A85" s="221">
        <v>3632</v>
      </c>
      <c r="B85" s="118">
        <v>54</v>
      </c>
      <c r="C85" s="81" t="s">
        <v>389</v>
      </c>
      <c r="D85" s="28">
        <v>2</v>
      </c>
      <c r="E85" s="81">
        <v>14</v>
      </c>
      <c r="F85" s="82">
        <v>43591</v>
      </c>
      <c r="G85" s="81">
        <v>5271</v>
      </c>
      <c r="H85" s="134">
        <v>8471</v>
      </c>
      <c r="I85" s="81">
        <v>7442</v>
      </c>
      <c r="J85" s="81"/>
      <c r="K85" s="135">
        <f t="shared" si="0"/>
        <v>47.397512666973746</v>
      </c>
      <c r="L85" s="136"/>
      <c r="M85" s="138"/>
      <c r="N85" s="138"/>
      <c r="O85" s="123"/>
      <c r="P85" s="123"/>
      <c r="Q85" s="23">
        <f t="shared" si="1"/>
        <v>217.1</v>
      </c>
      <c r="R85" s="117"/>
    </row>
    <row r="86" spans="1:18" ht="15.75" customHeight="1" x14ac:dyDescent="0.3">
      <c r="A86" s="221">
        <v>4299</v>
      </c>
      <c r="B86" s="118">
        <v>5</v>
      </c>
      <c r="C86" s="81" t="s">
        <v>389</v>
      </c>
      <c r="D86" s="28">
        <v>3</v>
      </c>
      <c r="E86" s="81">
        <v>16</v>
      </c>
      <c r="F86" s="82">
        <v>43607</v>
      </c>
      <c r="G86" s="81">
        <v>5236</v>
      </c>
      <c r="H86" s="81">
        <v>8174</v>
      </c>
      <c r="I86" s="81">
        <v>7414</v>
      </c>
      <c r="J86" s="81">
        <v>2</v>
      </c>
      <c r="K86" s="135">
        <f t="shared" si="0"/>
        <v>34.894398530762167</v>
      </c>
      <c r="L86" s="136"/>
      <c r="M86" s="137">
        <f>AVERAGE(K86:K87)</f>
        <v>35.032926790867648</v>
      </c>
      <c r="N86" s="137">
        <f>_xlfn.STDEV.S(K86,K87)</f>
        <v>0.19590854421311416</v>
      </c>
      <c r="O86" s="123"/>
      <c r="P86" s="123"/>
      <c r="Q86" s="23">
        <f t="shared" si="1"/>
        <v>217.8</v>
      </c>
      <c r="R86" s="117">
        <f>AVERAGE(Q86:Q87)</f>
        <v>216.8</v>
      </c>
    </row>
    <row r="87" spans="1:18" ht="15.75" customHeight="1" x14ac:dyDescent="0.3">
      <c r="A87" s="221">
        <v>4300</v>
      </c>
      <c r="B87" s="118">
        <v>6</v>
      </c>
      <c r="C87" s="81" t="s">
        <v>389</v>
      </c>
      <c r="D87" s="28">
        <v>4</v>
      </c>
      <c r="E87" s="81">
        <v>16</v>
      </c>
      <c r="F87" s="82">
        <v>43607</v>
      </c>
      <c r="G87" s="81">
        <v>5259</v>
      </c>
      <c r="H87" s="81">
        <v>8176</v>
      </c>
      <c r="I87" s="81">
        <v>7417</v>
      </c>
      <c r="J87" s="81"/>
      <c r="K87" s="135">
        <f t="shared" si="0"/>
        <v>35.171455050973123</v>
      </c>
      <c r="L87" s="136"/>
      <c r="M87" s="138"/>
      <c r="N87" s="138"/>
      <c r="O87" s="123"/>
      <c r="P87" s="123"/>
      <c r="Q87" s="23">
        <f t="shared" si="1"/>
        <v>215.8</v>
      </c>
      <c r="R87" s="117"/>
    </row>
    <row r="88" spans="1:18" ht="15.75" customHeight="1" x14ac:dyDescent="0.3">
      <c r="A88" s="221">
        <v>4945</v>
      </c>
      <c r="B88" s="118">
        <v>5</v>
      </c>
      <c r="C88" s="81" t="s">
        <v>389</v>
      </c>
      <c r="D88" s="28">
        <v>5</v>
      </c>
      <c r="E88" s="81">
        <v>18</v>
      </c>
      <c r="F88" s="82">
        <v>43626</v>
      </c>
      <c r="G88" s="81">
        <v>5236</v>
      </c>
      <c r="H88" s="81">
        <v>7916</v>
      </c>
      <c r="I88" s="81">
        <v>7345</v>
      </c>
      <c r="J88" s="81">
        <v>9</v>
      </c>
      <c r="K88" s="135">
        <f t="shared" si="0"/>
        <v>27.074442863916548</v>
      </c>
      <c r="L88" s="136"/>
      <c r="M88" s="137">
        <f>AVERAGE(K88:K89)</f>
        <v>26.922522100109724</v>
      </c>
      <c r="N88" s="137">
        <f>_xlfn.STDEV.S(K88,K89)</f>
        <v>0.21484840458169335</v>
      </c>
      <c r="O88" s="123"/>
      <c r="P88" s="123"/>
      <c r="Q88" s="23">
        <f t="shared" si="1"/>
        <v>210.9</v>
      </c>
      <c r="R88" s="117">
        <f>AVERAGE(Q88:Q89)</f>
        <v>217.7</v>
      </c>
    </row>
    <row r="89" spans="1:18" ht="15.75" customHeight="1" x14ac:dyDescent="0.3">
      <c r="A89" s="221">
        <v>4946</v>
      </c>
      <c r="B89" s="118">
        <v>6</v>
      </c>
      <c r="C89" s="81" t="s">
        <v>389</v>
      </c>
      <c r="D89" s="28">
        <v>6</v>
      </c>
      <c r="E89" s="81">
        <v>18</v>
      </c>
      <c r="F89" s="82">
        <v>43626</v>
      </c>
      <c r="G89" s="81">
        <v>5259</v>
      </c>
      <c r="H89" s="81">
        <v>8105</v>
      </c>
      <c r="I89" s="81">
        <v>7504</v>
      </c>
      <c r="J89" s="81"/>
      <c r="K89" s="135">
        <f t="shared" si="0"/>
        <v>26.770601336302896</v>
      </c>
      <c r="L89" s="136"/>
      <c r="M89" s="138"/>
      <c r="N89" s="138"/>
      <c r="O89" s="123"/>
      <c r="P89" s="123"/>
      <c r="Q89" s="23">
        <f t="shared" si="1"/>
        <v>224.5</v>
      </c>
      <c r="R89" s="117"/>
    </row>
    <row r="90" spans="1:18" ht="15.75" customHeight="1" x14ac:dyDescent="0.3">
      <c r="A90" s="221">
        <v>5559</v>
      </c>
      <c r="B90" s="118">
        <v>3</v>
      </c>
      <c r="C90" s="81" t="s">
        <v>389</v>
      </c>
      <c r="D90" s="28">
        <v>7</v>
      </c>
      <c r="E90" s="81">
        <v>21</v>
      </c>
      <c r="F90" s="82">
        <v>43657</v>
      </c>
      <c r="G90" s="81">
        <v>5258</v>
      </c>
      <c r="H90" s="81">
        <v>7938</v>
      </c>
      <c r="I90" s="81">
        <v>7455</v>
      </c>
      <c r="J90" s="81">
        <v>9</v>
      </c>
      <c r="K90" s="135">
        <f t="shared" si="0"/>
        <v>21.984524351388256</v>
      </c>
      <c r="L90" s="136"/>
      <c r="M90" s="137">
        <f>AVERAGE(K90:K91)</f>
        <v>22.100612076290549</v>
      </c>
      <c r="N90" s="137">
        <f>_xlfn.STDEV.S(K90,K91)</f>
        <v>0.16417283498185983</v>
      </c>
      <c r="O90" s="123"/>
      <c r="P90" s="123"/>
      <c r="Q90" s="23">
        <f t="shared" si="1"/>
        <v>219.7</v>
      </c>
      <c r="R90" s="117">
        <f>AVERAGE(Q90:Q91)</f>
        <v>210.45</v>
      </c>
    </row>
    <row r="91" spans="1:18" ht="15.75" customHeight="1" x14ac:dyDescent="0.3">
      <c r="A91" s="221">
        <v>5560</v>
      </c>
      <c r="B91" s="118">
        <v>4</v>
      </c>
      <c r="C91" s="81" t="s">
        <v>389</v>
      </c>
      <c r="D91" s="28">
        <v>8</v>
      </c>
      <c r="E91" s="81">
        <v>21</v>
      </c>
      <c r="F91" s="82">
        <v>43657</v>
      </c>
      <c r="G91" s="81">
        <v>5259</v>
      </c>
      <c r="H91" s="81">
        <v>7718</v>
      </c>
      <c r="I91" s="81">
        <v>7271</v>
      </c>
      <c r="J91" s="81"/>
      <c r="K91" s="135">
        <f t="shared" si="0"/>
        <v>22.216699801192842</v>
      </c>
      <c r="L91" s="136"/>
      <c r="M91" s="138"/>
      <c r="N91" s="138"/>
      <c r="O91" s="123"/>
      <c r="P91" s="123"/>
      <c r="Q91" s="23">
        <f t="shared" si="1"/>
        <v>201.2</v>
      </c>
      <c r="R91" s="117"/>
    </row>
    <row r="92" spans="1:18" ht="15.75" customHeight="1" x14ac:dyDescent="0.3">
      <c r="A92" s="221">
        <v>5771</v>
      </c>
      <c r="B92" s="118">
        <v>9</v>
      </c>
      <c r="C92" s="81" t="s">
        <v>389</v>
      </c>
      <c r="D92" s="28">
        <v>9</v>
      </c>
      <c r="E92" s="81">
        <v>22</v>
      </c>
      <c r="F92" s="82">
        <v>43685</v>
      </c>
      <c r="G92" s="81">
        <v>5188</v>
      </c>
      <c r="H92" s="81">
        <v>7540</v>
      </c>
      <c r="I92" s="81">
        <v>7209</v>
      </c>
      <c r="J92" s="81">
        <v>8</v>
      </c>
      <c r="K92" s="135">
        <f t="shared" si="0"/>
        <v>16.378030677882236</v>
      </c>
      <c r="L92" s="136"/>
      <c r="M92" s="137">
        <f>AVERAGE(K92:K93)</f>
        <v>16.377535612769449</v>
      </c>
      <c r="N92" s="137">
        <f>_xlfn.STDEV.S(K92,K93)</f>
        <v>7.0012779676124632E-4</v>
      </c>
      <c r="O92" s="123"/>
      <c r="P92" s="123"/>
      <c r="Q92" s="23">
        <f t="shared" si="1"/>
        <v>202.1</v>
      </c>
      <c r="R92" s="117">
        <f>AVERAGE(Q92:Q93)</f>
        <v>196</v>
      </c>
    </row>
    <row r="93" spans="1:18" ht="15.75" customHeight="1" x14ac:dyDescent="0.3">
      <c r="A93" s="221">
        <v>5772</v>
      </c>
      <c r="B93" s="118">
        <v>9</v>
      </c>
      <c r="C93" s="81" t="s">
        <v>389</v>
      </c>
      <c r="D93" s="28">
        <v>10</v>
      </c>
      <c r="E93" s="81">
        <v>22</v>
      </c>
      <c r="F93" s="82">
        <v>43685</v>
      </c>
      <c r="G93" s="81">
        <v>5188</v>
      </c>
      <c r="H93" s="81">
        <v>7398</v>
      </c>
      <c r="I93" s="81">
        <v>7087</v>
      </c>
      <c r="J93" s="81"/>
      <c r="K93" s="135">
        <f t="shared" si="0"/>
        <v>16.377040547656662</v>
      </c>
      <c r="L93" s="136"/>
      <c r="M93" s="138"/>
      <c r="N93" s="138"/>
      <c r="O93" s="123"/>
      <c r="P93" s="123"/>
      <c r="Q93" s="23">
        <f t="shared" si="1"/>
        <v>189.9</v>
      </c>
      <c r="R93" s="117"/>
    </row>
    <row r="94" spans="1:18" ht="15.75" customHeight="1" x14ac:dyDescent="0.3">
      <c r="A94" s="221">
        <v>3633</v>
      </c>
      <c r="B94" s="118">
        <v>55</v>
      </c>
      <c r="C94" s="126" t="s">
        <v>390</v>
      </c>
      <c r="D94" s="28">
        <v>1</v>
      </c>
      <c r="E94" s="126">
        <v>14</v>
      </c>
      <c r="F94" s="127">
        <v>43591</v>
      </c>
      <c r="G94" s="126">
        <v>5269</v>
      </c>
      <c r="H94" s="141">
        <v>8092</v>
      </c>
      <c r="I94" s="126">
        <v>7415</v>
      </c>
      <c r="J94" s="126">
        <v>2</v>
      </c>
      <c r="K94" s="128">
        <f t="shared" si="0"/>
        <v>31.547064305684998</v>
      </c>
      <c r="L94" s="129" t="s">
        <v>13</v>
      </c>
      <c r="M94" s="130">
        <f>AVERAGE(K94:K95)</f>
        <v>31.434579180349154</v>
      </c>
      <c r="N94" s="130">
        <f>_xlfn.STDEV.S(K94,K95)</f>
        <v>0.15907798981518848</v>
      </c>
      <c r="O94" s="123">
        <v>2</v>
      </c>
      <c r="P94" s="123"/>
      <c r="Q94" s="23">
        <f t="shared" si="1"/>
        <v>214.6</v>
      </c>
      <c r="R94" s="117">
        <f>AVERAGE(Q94:Q95)</f>
        <v>220</v>
      </c>
    </row>
    <row r="95" spans="1:18" ht="15.75" customHeight="1" x14ac:dyDescent="0.3">
      <c r="A95" s="221">
        <v>3634</v>
      </c>
      <c r="B95" s="118">
        <v>56</v>
      </c>
      <c r="C95" s="126" t="s">
        <v>390</v>
      </c>
      <c r="D95" s="28">
        <v>2</v>
      </c>
      <c r="E95" s="126">
        <v>14</v>
      </c>
      <c r="F95" s="127">
        <v>43591</v>
      </c>
      <c r="G95" s="126">
        <v>5254</v>
      </c>
      <c r="H95" s="141">
        <v>8214</v>
      </c>
      <c r="I95" s="126">
        <v>7508</v>
      </c>
      <c r="J95" s="126"/>
      <c r="K95" s="128">
        <f t="shared" si="0"/>
        <v>31.322094055013309</v>
      </c>
      <c r="L95" s="129"/>
      <c r="M95" s="132"/>
      <c r="N95" s="132"/>
      <c r="O95" s="123"/>
      <c r="P95" s="123"/>
      <c r="Q95" s="23">
        <f t="shared" si="1"/>
        <v>225.4</v>
      </c>
      <c r="R95" s="117"/>
    </row>
    <row r="96" spans="1:18" ht="15.75" customHeight="1" x14ac:dyDescent="0.3">
      <c r="A96" s="221">
        <v>4301</v>
      </c>
      <c r="B96" s="118">
        <v>7</v>
      </c>
      <c r="C96" s="126" t="s">
        <v>390</v>
      </c>
      <c r="D96" s="28">
        <v>3</v>
      </c>
      <c r="E96" s="126">
        <v>16</v>
      </c>
      <c r="F96" s="127">
        <v>43607</v>
      </c>
      <c r="G96" s="126">
        <v>5232</v>
      </c>
      <c r="H96" s="126">
        <v>7659</v>
      </c>
      <c r="I96" s="126">
        <v>7204</v>
      </c>
      <c r="J96" s="126">
        <v>2</v>
      </c>
      <c r="K96" s="128">
        <f t="shared" si="0"/>
        <v>23.073022312373226</v>
      </c>
      <c r="L96" s="129"/>
      <c r="M96" s="130">
        <f>AVERAGE(K96:K97)</f>
        <v>23.333979510616992</v>
      </c>
      <c r="N96" s="130">
        <f>_xlfn.STDEV.S(K96,K97)</f>
        <v>0.36904920895521792</v>
      </c>
      <c r="O96" s="123"/>
      <c r="P96" s="123"/>
      <c r="Q96" s="23">
        <f t="shared" si="1"/>
        <v>197.2</v>
      </c>
      <c r="R96" s="117">
        <f>AVERAGE(Q96:Q97)</f>
        <v>197.35</v>
      </c>
    </row>
    <row r="97" spans="1:18" ht="15.75" customHeight="1" x14ac:dyDescent="0.3">
      <c r="A97" s="221">
        <v>4302</v>
      </c>
      <c r="B97" s="118">
        <v>8</v>
      </c>
      <c r="C97" s="126" t="s">
        <v>390</v>
      </c>
      <c r="D97" s="28">
        <v>4</v>
      </c>
      <c r="E97" s="126">
        <v>16</v>
      </c>
      <c r="F97" s="127">
        <v>43607</v>
      </c>
      <c r="G97" s="126">
        <v>5221</v>
      </c>
      <c r="H97" s="126">
        <v>7662</v>
      </c>
      <c r="I97" s="126">
        <v>7196</v>
      </c>
      <c r="J97" s="126"/>
      <c r="K97" s="128">
        <f t="shared" si="0"/>
        <v>23.594936708860757</v>
      </c>
      <c r="L97" s="129"/>
      <c r="M97" s="132"/>
      <c r="N97" s="132"/>
      <c r="O97" s="123"/>
      <c r="P97" s="123"/>
      <c r="Q97" s="23">
        <f t="shared" si="1"/>
        <v>197.5</v>
      </c>
      <c r="R97" s="117"/>
    </row>
    <row r="98" spans="1:18" ht="15.75" customHeight="1" x14ac:dyDescent="0.3">
      <c r="A98" s="221">
        <v>4947</v>
      </c>
      <c r="B98" s="118">
        <v>7</v>
      </c>
      <c r="C98" s="126" t="s">
        <v>390</v>
      </c>
      <c r="D98" s="28">
        <v>5</v>
      </c>
      <c r="E98" s="126">
        <v>18</v>
      </c>
      <c r="F98" s="127">
        <v>43626</v>
      </c>
      <c r="G98" s="126">
        <v>5232</v>
      </c>
      <c r="H98" s="126">
        <v>8216</v>
      </c>
      <c r="I98" s="126">
        <v>7726</v>
      </c>
      <c r="J98" s="126">
        <v>7</v>
      </c>
      <c r="K98" s="128">
        <f t="shared" si="0"/>
        <v>19.647153167602248</v>
      </c>
      <c r="L98" s="129"/>
      <c r="M98" s="130">
        <f>AVERAGE(K98:K99)</f>
        <v>19.730194529395927</v>
      </c>
      <c r="N98" s="130">
        <f>_xlfn.STDEV.S(K98,K99)</f>
        <v>0.11743822008655204</v>
      </c>
      <c r="O98" s="123"/>
      <c r="P98" s="123"/>
      <c r="Q98" s="23">
        <f t="shared" si="1"/>
        <v>249.4</v>
      </c>
      <c r="R98" s="117">
        <f>AVERAGE(Q98:Q99)</f>
        <v>247.85000000000002</v>
      </c>
    </row>
    <row r="99" spans="1:18" ht="15.75" customHeight="1" x14ac:dyDescent="0.3">
      <c r="A99" s="221">
        <v>4948</v>
      </c>
      <c r="B99" s="118">
        <v>8</v>
      </c>
      <c r="C99" s="126" t="s">
        <v>390</v>
      </c>
      <c r="D99" s="28">
        <v>6</v>
      </c>
      <c r="E99" s="126">
        <v>18</v>
      </c>
      <c r="F99" s="127">
        <v>43626</v>
      </c>
      <c r="G99" s="126">
        <v>5221</v>
      </c>
      <c r="H99" s="126">
        <v>8172</v>
      </c>
      <c r="I99" s="126">
        <v>7684</v>
      </c>
      <c r="J99" s="126"/>
      <c r="K99" s="128">
        <f t="shared" si="0"/>
        <v>19.813235891189606</v>
      </c>
      <c r="L99" s="129"/>
      <c r="M99" s="132"/>
      <c r="N99" s="132"/>
      <c r="O99" s="123"/>
      <c r="P99" s="123"/>
      <c r="Q99" s="23">
        <f t="shared" si="1"/>
        <v>246.3</v>
      </c>
      <c r="R99" s="117"/>
    </row>
    <row r="100" spans="1:18" ht="15.75" customHeight="1" x14ac:dyDescent="0.3">
      <c r="A100" s="221">
        <v>5513</v>
      </c>
      <c r="B100" s="118">
        <v>5</v>
      </c>
      <c r="C100" s="126" t="s">
        <v>390</v>
      </c>
      <c r="D100" s="28">
        <v>7</v>
      </c>
      <c r="E100" s="126">
        <v>20</v>
      </c>
      <c r="F100" s="127">
        <v>43649</v>
      </c>
      <c r="G100" s="126">
        <v>5236</v>
      </c>
      <c r="H100" s="126">
        <v>7395</v>
      </c>
      <c r="I100" s="126">
        <v>7015</v>
      </c>
      <c r="J100" s="126">
        <v>8</v>
      </c>
      <c r="K100" s="128">
        <f t="shared" si="0"/>
        <v>21.360314783586283</v>
      </c>
      <c r="L100" s="129"/>
      <c r="M100" s="130">
        <f>AVERAGE(K100:K101)</f>
        <v>21.090962118861235</v>
      </c>
      <c r="N100" s="130">
        <f>_xlfn.STDEV.S(K100,K101)</f>
        <v>0.38092219151549844</v>
      </c>
      <c r="O100" s="123"/>
      <c r="P100" s="123"/>
      <c r="Q100" s="23">
        <f t="shared" si="1"/>
        <v>177.9</v>
      </c>
      <c r="R100" s="117">
        <f>AVERAGE(Q100:Q101)</f>
        <v>177.8</v>
      </c>
    </row>
    <row r="101" spans="1:18" ht="15.75" customHeight="1" x14ac:dyDescent="0.3">
      <c r="A101" s="221">
        <v>5514</v>
      </c>
      <c r="B101" s="118">
        <v>6</v>
      </c>
      <c r="C101" s="126" t="s">
        <v>390</v>
      </c>
      <c r="D101" s="28">
        <v>8</v>
      </c>
      <c r="E101" s="126">
        <v>20</v>
      </c>
      <c r="F101" s="127">
        <v>43649</v>
      </c>
      <c r="G101" s="126">
        <v>5259</v>
      </c>
      <c r="H101" s="126">
        <v>7406</v>
      </c>
      <c r="I101" s="126">
        <v>7036</v>
      </c>
      <c r="J101" s="126"/>
      <c r="K101" s="128">
        <f t="shared" si="0"/>
        <v>20.821609454136183</v>
      </c>
      <c r="L101" s="129"/>
      <c r="M101" s="132"/>
      <c r="N101" s="132"/>
      <c r="O101" s="123"/>
      <c r="P101" s="123"/>
      <c r="Q101" s="23">
        <f t="shared" si="1"/>
        <v>177.7</v>
      </c>
      <c r="R101" s="117"/>
    </row>
    <row r="102" spans="1:18" ht="15.75" customHeight="1" x14ac:dyDescent="0.3">
      <c r="A102" s="221">
        <v>5773</v>
      </c>
      <c r="B102" s="118">
        <v>10</v>
      </c>
      <c r="C102" s="126" t="s">
        <v>390</v>
      </c>
      <c r="D102" s="28">
        <v>9</v>
      </c>
      <c r="E102" s="126">
        <v>22</v>
      </c>
      <c r="F102" s="127">
        <v>43685</v>
      </c>
      <c r="G102" s="126">
        <v>5232</v>
      </c>
      <c r="H102" s="126">
        <v>8142</v>
      </c>
      <c r="I102" s="126">
        <v>7755</v>
      </c>
      <c r="J102" s="126">
        <v>8</v>
      </c>
      <c r="K102" s="128">
        <f t="shared" si="0"/>
        <v>15.338882282996433</v>
      </c>
      <c r="L102" s="129"/>
      <c r="M102" s="130">
        <f>AVERAGE(K102:K103)</f>
        <v>15.494811816951264</v>
      </c>
      <c r="N102" s="130">
        <f>_xlfn.STDEV.S(K102,K103)</f>
        <v>0.22051766169343803</v>
      </c>
      <c r="O102" s="123"/>
      <c r="P102" s="123"/>
      <c r="Q102" s="23">
        <f t="shared" si="1"/>
        <v>252.3</v>
      </c>
      <c r="R102" s="117">
        <f>AVERAGE(Q102:Q103)</f>
        <v>247.55</v>
      </c>
    </row>
    <row r="103" spans="1:18" ht="15.75" customHeight="1" x14ac:dyDescent="0.3">
      <c r="A103" s="221">
        <v>5774</v>
      </c>
      <c r="B103" s="118">
        <v>10</v>
      </c>
      <c r="C103" s="126" t="s">
        <v>390</v>
      </c>
      <c r="D103" s="28">
        <v>10</v>
      </c>
      <c r="E103" s="126">
        <v>22</v>
      </c>
      <c r="F103" s="127">
        <v>43685</v>
      </c>
      <c r="G103" s="126">
        <v>5232</v>
      </c>
      <c r="H103" s="126">
        <v>8040</v>
      </c>
      <c r="I103" s="126">
        <v>7660</v>
      </c>
      <c r="J103" s="126"/>
      <c r="K103" s="128">
        <f t="shared" si="0"/>
        <v>15.650741350906095</v>
      </c>
      <c r="L103" s="129"/>
      <c r="M103" s="132"/>
      <c r="N103" s="132"/>
      <c r="O103" s="123"/>
      <c r="P103" s="123"/>
      <c r="Q103" s="23">
        <f t="shared" si="1"/>
        <v>242.8</v>
      </c>
      <c r="R103" s="117"/>
    </row>
    <row r="104" spans="1:18" ht="15.75" customHeight="1" x14ac:dyDescent="0.3">
      <c r="A104" s="221">
        <v>2917</v>
      </c>
      <c r="B104" s="118">
        <v>1</v>
      </c>
      <c r="C104" s="126" t="s">
        <v>391</v>
      </c>
      <c r="D104" s="28">
        <v>1</v>
      </c>
      <c r="E104" s="126">
        <v>11</v>
      </c>
      <c r="F104" s="127">
        <v>43571</v>
      </c>
      <c r="G104" s="141">
        <v>5301</v>
      </c>
      <c r="H104" s="126">
        <v>7746</v>
      </c>
      <c r="I104" s="126">
        <v>6822</v>
      </c>
      <c r="J104" s="126">
        <v>2</v>
      </c>
      <c r="K104" s="128">
        <f t="shared" si="0"/>
        <v>60.749506903353058</v>
      </c>
      <c r="L104" s="129">
        <v>0.5</v>
      </c>
      <c r="M104" s="130">
        <f>AVERAGE(K104:K105)</f>
        <v>61.09686821634449</v>
      </c>
      <c r="N104" s="130">
        <f>_xlfn.STDEV.S(K104,K105)</f>
        <v>0.49124307987620264</v>
      </c>
      <c r="O104" s="123">
        <v>2</v>
      </c>
      <c r="P104" s="123"/>
      <c r="Q104" s="23">
        <f t="shared" si="1"/>
        <v>152.1</v>
      </c>
      <c r="R104" s="117">
        <f>AVERAGE(Q104:Q105)</f>
        <v>153.6</v>
      </c>
    </row>
    <row r="105" spans="1:18" ht="15.75" customHeight="1" x14ac:dyDescent="0.3">
      <c r="A105" s="221">
        <v>2918</v>
      </c>
      <c r="B105" s="118">
        <v>2</v>
      </c>
      <c r="C105" s="126" t="s">
        <v>391</v>
      </c>
      <c r="D105" s="28">
        <v>2</v>
      </c>
      <c r="E105" s="126">
        <v>11</v>
      </c>
      <c r="F105" s="127">
        <v>43571</v>
      </c>
      <c r="G105" s="141">
        <v>5190</v>
      </c>
      <c r="H105" s="126">
        <v>7694</v>
      </c>
      <c r="I105" s="126">
        <v>6741</v>
      </c>
      <c r="J105" s="126"/>
      <c r="K105" s="128">
        <f t="shared" si="0"/>
        <v>61.444229529335914</v>
      </c>
      <c r="L105" s="129"/>
      <c r="M105" s="132"/>
      <c r="N105" s="132"/>
      <c r="O105" s="123"/>
      <c r="P105" s="123"/>
      <c r="Q105" s="23">
        <f t="shared" si="1"/>
        <v>155.1</v>
      </c>
      <c r="R105" s="117"/>
    </row>
    <row r="106" spans="1:18" ht="15.75" customHeight="1" x14ac:dyDescent="0.3">
      <c r="A106" s="221">
        <v>3635</v>
      </c>
      <c r="B106" s="118">
        <v>57</v>
      </c>
      <c r="C106" s="126" t="s">
        <v>391</v>
      </c>
      <c r="D106" s="28">
        <v>3</v>
      </c>
      <c r="E106" s="126">
        <v>14</v>
      </c>
      <c r="F106" s="127">
        <v>43591</v>
      </c>
      <c r="G106" s="126">
        <v>5257</v>
      </c>
      <c r="H106" s="141">
        <v>7457</v>
      </c>
      <c r="I106" s="126">
        <v>6968</v>
      </c>
      <c r="J106" s="126"/>
      <c r="K106" s="128">
        <f t="shared" si="0"/>
        <v>28.579777907656339</v>
      </c>
      <c r="L106" s="129" t="s">
        <v>13</v>
      </c>
      <c r="M106" s="130">
        <f>AVERAGE(K106:K107)</f>
        <v>28.517531230250931</v>
      </c>
      <c r="N106" s="130">
        <f>_xlfn.STDEV.S(K106,K107)</f>
        <v>8.8030095399388719E-2</v>
      </c>
      <c r="O106" s="123"/>
      <c r="P106" s="123"/>
      <c r="Q106" s="23">
        <f t="shared" si="1"/>
        <v>171.1</v>
      </c>
      <c r="R106" s="117">
        <f>AVERAGE(Q106:Q107)</f>
        <v>171.64999999999998</v>
      </c>
    </row>
    <row r="107" spans="1:18" ht="15.75" customHeight="1" x14ac:dyDescent="0.3">
      <c r="A107" s="221">
        <v>3636</v>
      </c>
      <c r="B107" s="118">
        <v>58</v>
      </c>
      <c r="C107" s="126" t="s">
        <v>391</v>
      </c>
      <c r="D107" s="28">
        <v>4</v>
      </c>
      <c r="E107" s="126">
        <v>14</v>
      </c>
      <c r="F107" s="127">
        <v>43591</v>
      </c>
      <c r="G107" s="126">
        <v>5320</v>
      </c>
      <c r="H107" s="141">
        <v>7532</v>
      </c>
      <c r="I107" s="126">
        <v>7042</v>
      </c>
      <c r="J107" s="126"/>
      <c r="K107" s="128">
        <f t="shared" si="0"/>
        <v>28.455284552845526</v>
      </c>
      <c r="L107" s="129"/>
      <c r="M107" s="132"/>
      <c r="N107" s="132"/>
      <c r="O107" s="123"/>
      <c r="P107" s="123"/>
      <c r="Q107" s="23">
        <f t="shared" si="1"/>
        <v>172.2</v>
      </c>
      <c r="R107" s="117"/>
    </row>
    <row r="108" spans="1:18" ht="15.75" customHeight="1" x14ac:dyDescent="0.3">
      <c r="A108" s="221">
        <v>4303</v>
      </c>
      <c r="B108" s="118">
        <v>9</v>
      </c>
      <c r="C108" s="126" t="s">
        <v>391</v>
      </c>
      <c r="D108" s="28">
        <v>5</v>
      </c>
      <c r="E108" s="126">
        <v>16</v>
      </c>
      <c r="F108" s="127">
        <v>43607</v>
      </c>
      <c r="G108" s="126">
        <v>5188</v>
      </c>
      <c r="H108" s="126">
        <v>7454</v>
      </c>
      <c r="I108" s="126">
        <v>7019</v>
      </c>
      <c r="J108" s="126">
        <v>2</v>
      </c>
      <c r="K108" s="128">
        <f t="shared" si="0"/>
        <v>23.757509557618789</v>
      </c>
      <c r="L108" s="129" t="s">
        <v>13</v>
      </c>
      <c r="M108" s="130">
        <f>AVERAGE(K108:K109)</f>
        <v>23.832268890596886</v>
      </c>
      <c r="N108" s="130">
        <f>_xlfn.STDEV.S(K108,K109)</f>
        <v>0.10572566261159333</v>
      </c>
      <c r="O108" s="123"/>
      <c r="P108" s="123"/>
      <c r="Q108" s="23">
        <f t="shared" si="1"/>
        <v>183.1</v>
      </c>
      <c r="R108" s="117">
        <f>AVERAGE(Q108:Q109)</f>
        <v>181.89999999999998</v>
      </c>
    </row>
    <row r="109" spans="1:18" ht="15.75" customHeight="1" x14ac:dyDescent="0.3">
      <c r="A109" s="221">
        <v>4304</v>
      </c>
      <c r="B109" s="118">
        <v>10</v>
      </c>
      <c r="C109" s="126" t="s">
        <v>391</v>
      </c>
      <c r="D109" s="28">
        <v>6</v>
      </c>
      <c r="E109" s="126">
        <v>16</v>
      </c>
      <c r="F109" s="127">
        <v>43607</v>
      </c>
      <c r="G109" s="126">
        <v>5232</v>
      </c>
      <c r="H109" s="126">
        <v>7471</v>
      </c>
      <c r="I109" s="126">
        <v>7039</v>
      </c>
      <c r="J109" s="126"/>
      <c r="K109" s="128">
        <f t="shared" si="0"/>
        <v>23.907028223574986</v>
      </c>
      <c r="L109" s="129"/>
      <c r="M109" s="132"/>
      <c r="N109" s="132"/>
      <c r="O109" s="123"/>
      <c r="P109" s="123"/>
      <c r="Q109" s="23">
        <f t="shared" si="1"/>
        <v>180.7</v>
      </c>
      <c r="R109" s="117"/>
    </row>
    <row r="110" spans="1:18" ht="15.75" customHeight="1" x14ac:dyDescent="0.3">
      <c r="A110" s="221">
        <v>4949</v>
      </c>
      <c r="B110" s="118">
        <v>9</v>
      </c>
      <c r="C110" s="126" t="s">
        <v>391</v>
      </c>
      <c r="D110" s="28">
        <v>7</v>
      </c>
      <c r="E110" s="126">
        <v>18</v>
      </c>
      <c r="F110" s="127">
        <v>43626</v>
      </c>
      <c r="G110" s="126">
        <v>5188</v>
      </c>
      <c r="H110" s="126">
        <v>7220</v>
      </c>
      <c r="I110" s="126">
        <v>6889</v>
      </c>
      <c r="J110" s="126">
        <v>6</v>
      </c>
      <c r="K110" s="128">
        <f t="shared" si="0"/>
        <v>19.459141681363903</v>
      </c>
      <c r="L110" s="129"/>
      <c r="M110" s="130">
        <f>AVERAGE(K110:K111)</f>
        <v>19.658014490055834</v>
      </c>
      <c r="N110" s="130">
        <f>_xlfn.STDEV.S(K110,K111)</f>
        <v>0.28124862323935862</v>
      </c>
      <c r="O110" s="123"/>
      <c r="P110" s="123"/>
      <c r="Q110" s="23">
        <f t="shared" si="1"/>
        <v>170.1</v>
      </c>
      <c r="R110" s="117">
        <f>AVERAGE(Q110:Q111)</f>
        <v>168.89999999999998</v>
      </c>
    </row>
    <row r="111" spans="1:18" ht="15.75" customHeight="1" x14ac:dyDescent="0.3">
      <c r="A111" s="221">
        <v>4950</v>
      </c>
      <c r="B111" s="118">
        <v>10</v>
      </c>
      <c r="C111" s="126" t="s">
        <v>391</v>
      </c>
      <c r="D111" s="28">
        <v>8</v>
      </c>
      <c r="E111" s="126">
        <v>18</v>
      </c>
      <c r="F111" s="127">
        <v>43626</v>
      </c>
      <c r="G111" s="126">
        <v>5232</v>
      </c>
      <c r="H111" s="126">
        <v>7242</v>
      </c>
      <c r="I111" s="126">
        <v>6909</v>
      </c>
      <c r="J111" s="126"/>
      <c r="K111" s="128">
        <f t="shared" si="0"/>
        <v>19.856887298747765</v>
      </c>
      <c r="L111" s="129"/>
      <c r="M111" s="132"/>
      <c r="N111" s="132"/>
      <c r="O111" s="123"/>
      <c r="P111" s="123"/>
      <c r="Q111" s="23">
        <f t="shared" si="1"/>
        <v>167.7</v>
      </c>
      <c r="R111" s="117"/>
    </row>
    <row r="112" spans="1:18" ht="15.75" customHeight="1" x14ac:dyDescent="0.3">
      <c r="A112" s="221">
        <v>5515</v>
      </c>
      <c r="B112" s="118">
        <v>7</v>
      </c>
      <c r="C112" s="126" t="s">
        <v>391</v>
      </c>
      <c r="D112" s="28">
        <v>9</v>
      </c>
      <c r="E112" s="126">
        <v>20</v>
      </c>
      <c r="F112" s="127">
        <v>43649</v>
      </c>
      <c r="G112" s="126">
        <v>5232</v>
      </c>
      <c r="H112" s="126">
        <v>7031</v>
      </c>
      <c r="I112" s="126">
        <v>6729</v>
      </c>
      <c r="J112" s="126">
        <v>7</v>
      </c>
      <c r="K112" s="128">
        <f t="shared" si="0"/>
        <v>20.17368069472278</v>
      </c>
      <c r="L112" s="129"/>
      <c r="M112" s="130">
        <f>AVERAGE(K112:K113)</f>
        <v>20.700651089049369</v>
      </c>
      <c r="N112" s="130">
        <f>_xlfn.STDEV.S(K112,K113)</f>
        <v>0.74524867862576083</v>
      </c>
      <c r="O112" s="123"/>
      <c r="P112" s="123"/>
      <c r="Q112" s="23">
        <f t="shared" si="1"/>
        <v>149.69999999999999</v>
      </c>
      <c r="R112" s="117">
        <f>AVERAGE(Q112:Q113)</f>
        <v>153.05000000000001</v>
      </c>
    </row>
    <row r="113" spans="1:18" ht="15.75" customHeight="1" x14ac:dyDescent="0.3">
      <c r="A113" s="221">
        <v>5516</v>
      </c>
      <c r="B113" s="118">
        <v>8</v>
      </c>
      <c r="C113" s="126" t="s">
        <v>391</v>
      </c>
      <c r="D113" s="28">
        <v>10</v>
      </c>
      <c r="E113" s="126">
        <v>20</v>
      </c>
      <c r="F113" s="127">
        <v>43649</v>
      </c>
      <c r="G113" s="126">
        <v>5221</v>
      </c>
      <c r="H113" s="126">
        <v>7117</v>
      </c>
      <c r="I113" s="126">
        <v>6785</v>
      </c>
      <c r="J113" s="126"/>
      <c r="K113" s="128">
        <f t="shared" si="0"/>
        <v>21.227621483375959</v>
      </c>
      <c r="L113" s="129"/>
      <c r="M113" s="132"/>
      <c r="N113" s="132"/>
      <c r="O113" s="123"/>
      <c r="P113" s="123"/>
      <c r="Q113" s="23">
        <f t="shared" si="1"/>
        <v>156.4</v>
      </c>
      <c r="R113" s="117"/>
    </row>
    <row r="114" spans="1:18" ht="15.75" customHeight="1" x14ac:dyDescent="0.3">
      <c r="A114" s="221">
        <v>5775</v>
      </c>
      <c r="B114" s="118">
        <v>11</v>
      </c>
      <c r="C114" s="126" t="s">
        <v>391</v>
      </c>
      <c r="D114" s="28">
        <v>11</v>
      </c>
      <c r="E114" s="126">
        <v>22</v>
      </c>
      <c r="F114" s="127">
        <v>43685</v>
      </c>
      <c r="G114" s="126">
        <v>5213</v>
      </c>
      <c r="H114" s="126">
        <v>7468</v>
      </c>
      <c r="I114" s="126">
        <v>7164</v>
      </c>
      <c r="J114" s="126">
        <v>5</v>
      </c>
      <c r="K114" s="128">
        <f t="shared" si="0"/>
        <v>15.581752947206562</v>
      </c>
      <c r="L114" s="129"/>
      <c r="M114" s="130">
        <f>AVERAGE(K114:K115)</f>
        <v>15.819669386117123</v>
      </c>
      <c r="N114" s="130">
        <f>_xlfn.STDEV.S(K114,K115)</f>
        <v>0.33646465461882469</v>
      </c>
      <c r="O114" s="123"/>
      <c r="P114" s="123"/>
      <c r="Q114" s="23">
        <f t="shared" si="1"/>
        <v>195.1</v>
      </c>
      <c r="R114" s="117">
        <f>AVERAGE(Q114:Q115)</f>
        <v>187.85</v>
      </c>
    </row>
    <row r="115" spans="1:18" ht="15.75" customHeight="1" x14ac:dyDescent="0.3">
      <c r="A115" s="221">
        <v>5776</v>
      </c>
      <c r="B115" s="118">
        <v>11</v>
      </c>
      <c r="C115" s="126" t="s">
        <v>391</v>
      </c>
      <c r="D115" s="28">
        <v>12</v>
      </c>
      <c r="E115" s="126">
        <v>22</v>
      </c>
      <c r="F115" s="127">
        <v>43685</v>
      </c>
      <c r="G115" s="126">
        <v>5213</v>
      </c>
      <c r="H115" s="126">
        <v>7309</v>
      </c>
      <c r="I115" s="126">
        <v>7019</v>
      </c>
      <c r="J115" s="126"/>
      <c r="K115" s="128">
        <f t="shared" si="0"/>
        <v>16.057585825027683</v>
      </c>
      <c r="L115" s="129"/>
      <c r="M115" s="132"/>
      <c r="N115" s="132"/>
      <c r="O115" s="123"/>
      <c r="P115" s="123"/>
      <c r="Q115" s="23">
        <f t="shared" si="1"/>
        <v>180.6</v>
      </c>
      <c r="R115" s="117"/>
    </row>
    <row r="116" spans="1:18" ht="15.75" customHeight="1" x14ac:dyDescent="0.3">
      <c r="A116" s="221">
        <v>3257</v>
      </c>
      <c r="B116" s="118">
        <v>13</v>
      </c>
      <c r="C116" s="28" t="s">
        <v>392</v>
      </c>
      <c r="D116" s="28">
        <v>1</v>
      </c>
      <c r="E116" s="28">
        <v>13</v>
      </c>
      <c r="F116" s="29">
        <v>43587</v>
      </c>
      <c r="G116" s="28">
        <v>5314</v>
      </c>
      <c r="H116" s="28">
        <v>9150</v>
      </c>
      <c r="I116" s="28">
        <v>8003</v>
      </c>
      <c r="J116" s="28">
        <v>1</v>
      </c>
      <c r="K116" s="119">
        <f t="shared" si="0"/>
        <v>42.655262179248794</v>
      </c>
      <c r="L116" s="120" t="s">
        <v>13</v>
      </c>
      <c r="M116" s="121">
        <f>AVERAGE(K116:K117)</f>
        <v>41.426837438830745</v>
      </c>
      <c r="N116" s="121">
        <f>_xlfn.STDEV.S(K116,K117)</f>
        <v>1.7372549282538488</v>
      </c>
      <c r="O116" s="122">
        <v>3</v>
      </c>
      <c r="P116" s="123"/>
      <c r="Q116" s="23">
        <f t="shared" si="1"/>
        <v>268.89999999999998</v>
      </c>
      <c r="R116" s="117">
        <f>AVERAGE(Q116:Q117)</f>
        <v>260.45</v>
      </c>
    </row>
    <row r="117" spans="1:18" ht="15.75" customHeight="1" x14ac:dyDescent="0.3">
      <c r="A117" s="221">
        <v>3258</v>
      </c>
      <c r="B117" s="118">
        <v>14</v>
      </c>
      <c r="C117" s="28" t="s">
        <v>392</v>
      </c>
      <c r="D117" s="28">
        <v>2</v>
      </c>
      <c r="E117" s="28">
        <v>13</v>
      </c>
      <c r="F117" s="29">
        <v>43587</v>
      </c>
      <c r="G117" s="28">
        <v>5249</v>
      </c>
      <c r="H117" s="28">
        <v>8782</v>
      </c>
      <c r="I117" s="28">
        <v>7769</v>
      </c>
      <c r="J117" s="28"/>
      <c r="K117" s="119">
        <f t="shared" si="0"/>
        <v>40.198412698412703</v>
      </c>
      <c r="L117" s="120"/>
      <c r="M117" s="124"/>
      <c r="N117" s="124"/>
      <c r="O117" s="122"/>
      <c r="P117" s="123"/>
      <c r="Q117" s="23">
        <f t="shared" si="1"/>
        <v>252</v>
      </c>
      <c r="R117" s="117"/>
    </row>
    <row r="118" spans="1:18" ht="15.75" customHeight="1" x14ac:dyDescent="0.3">
      <c r="A118" s="221">
        <v>3983</v>
      </c>
      <c r="B118" s="118">
        <v>13</v>
      </c>
      <c r="C118" s="28" t="s">
        <v>392</v>
      </c>
      <c r="D118" s="28">
        <v>3</v>
      </c>
      <c r="E118" s="28">
        <v>15</v>
      </c>
      <c r="F118" s="29">
        <v>43599</v>
      </c>
      <c r="G118" s="28">
        <v>5314</v>
      </c>
      <c r="H118" s="28">
        <v>7633</v>
      </c>
      <c r="I118" s="28">
        <v>6996</v>
      </c>
      <c r="J118" s="28"/>
      <c r="K118" s="119">
        <f t="shared" si="0"/>
        <v>37.871581450653984</v>
      </c>
      <c r="L118" s="125"/>
      <c r="M118" s="121">
        <f>AVERAGE(K118:K119)</f>
        <v>35.765199111312057</v>
      </c>
      <c r="N118" s="121">
        <f>_xlfn.STDEV.S(K118,K119)</f>
        <v>2.9788744718405149</v>
      </c>
      <c r="O118" s="122"/>
      <c r="P118" s="123"/>
      <c r="Q118" s="23">
        <f t="shared" si="1"/>
        <v>168.2</v>
      </c>
      <c r="R118" s="117">
        <f>AVERAGE(Q118:Q119)</f>
        <v>171.14999999999998</v>
      </c>
    </row>
    <row r="119" spans="1:18" ht="15.75" customHeight="1" x14ac:dyDescent="0.3">
      <c r="A119" s="221">
        <v>3984</v>
      </c>
      <c r="B119" s="118">
        <v>14</v>
      </c>
      <c r="C119" s="28" t="s">
        <v>392</v>
      </c>
      <c r="D119" s="28">
        <v>4</v>
      </c>
      <c r="E119" s="28">
        <v>15</v>
      </c>
      <c r="F119" s="29">
        <v>43599</v>
      </c>
      <c r="G119" s="28">
        <v>5249</v>
      </c>
      <c r="H119" s="28">
        <v>7576</v>
      </c>
      <c r="I119" s="28">
        <v>6990</v>
      </c>
      <c r="J119" s="28"/>
      <c r="K119" s="119">
        <f t="shared" si="0"/>
        <v>33.658816771970137</v>
      </c>
      <c r="L119" s="125"/>
      <c r="M119" s="124"/>
      <c r="N119" s="124"/>
      <c r="O119" s="122"/>
      <c r="P119" s="123"/>
      <c r="Q119" s="23">
        <f t="shared" si="1"/>
        <v>174.1</v>
      </c>
      <c r="R119" s="117"/>
    </row>
    <row r="120" spans="1:18" ht="15.75" customHeight="1" x14ac:dyDescent="0.3">
      <c r="A120" s="221">
        <v>4629</v>
      </c>
      <c r="B120" s="118">
        <v>13</v>
      </c>
      <c r="C120" s="28" t="s">
        <v>392</v>
      </c>
      <c r="D120" s="28">
        <v>5</v>
      </c>
      <c r="E120" s="28">
        <v>17</v>
      </c>
      <c r="F120" s="29">
        <v>43619</v>
      </c>
      <c r="G120" s="28">
        <v>5314</v>
      </c>
      <c r="H120" s="28">
        <v>8346</v>
      </c>
      <c r="I120" s="28">
        <v>7631</v>
      </c>
      <c r="J120" s="28"/>
      <c r="K120" s="119">
        <f t="shared" si="0"/>
        <v>30.858869227449286</v>
      </c>
      <c r="L120" s="120"/>
      <c r="M120" s="121">
        <f>AVERAGE(K120:K121)</f>
        <v>30.954644697758255</v>
      </c>
      <c r="N120" s="121">
        <f>_xlfn.STDEV.S(K120,K121)</f>
        <v>0.13544696905360729</v>
      </c>
      <c r="O120" s="122"/>
      <c r="P120" s="123"/>
      <c r="Q120" s="23">
        <f t="shared" si="1"/>
        <v>231.7</v>
      </c>
      <c r="R120" s="117">
        <f>AVERAGE(Q120:Q121)</f>
        <v>234.85</v>
      </c>
    </row>
    <row r="121" spans="1:18" ht="15.75" customHeight="1" x14ac:dyDescent="0.3">
      <c r="A121" s="221">
        <v>4630</v>
      </c>
      <c r="B121" s="118">
        <v>14</v>
      </c>
      <c r="C121" s="28" t="s">
        <v>392</v>
      </c>
      <c r="D121" s="28">
        <v>6</v>
      </c>
      <c r="E121" s="28">
        <v>17</v>
      </c>
      <c r="F121" s="29">
        <v>43619</v>
      </c>
      <c r="G121" s="28">
        <v>5249</v>
      </c>
      <c r="H121" s="28">
        <v>8368</v>
      </c>
      <c r="I121" s="28">
        <v>7629</v>
      </c>
      <c r="J121" s="28"/>
      <c r="K121" s="119">
        <f t="shared" si="0"/>
        <v>31.050420168067227</v>
      </c>
      <c r="L121" s="120"/>
      <c r="M121" s="124"/>
      <c r="N121" s="124"/>
      <c r="O121" s="122"/>
      <c r="P121" s="123"/>
      <c r="Q121" s="23">
        <f t="shared" si="1"/>
        <v>238</v>
      </c>
      <c r="R121" s="117"/>
    </row>
    <row r="122" spans="1:18" ht="15.75" customHeight="1" x14ac:dyDescent="0.3">
      <c r="A122" s="221">
        <v>5777</v>
      </c>
      <c r="B122" s="118">
        <v>12</v>
      </c>
      <c r="C122" s="28" t="s">
        <v>392</v>
      </c>
      <c r="D122" s="28">
        <v>7</v>
      </c>
      <c r="E122" s="28">
        <v>22</v>
      </c>
      <c r="F122" s="29">
        <v>43685</v>
      </c>
      <c r="G122" s="28">
        <v>5232</v>
      </c>
      <c r="H122" s="28">
        <v>7541</v>
      </c>
      <c r="I122" s="28">
        <v>7226</v>
      </c>
      <c r="J122" s="28">
        <v>7</v>
      </c>
      <c r="K122" s="119">
        <f t="shared" si="0"/>
        <v>15.797392176529589</v>
      </c>
      <c r="L122" s="120"/>
      <c r="M122" s="121">
        <f>AVERAGE(K122:K123)</f>
        <v>16.118870676043649</v>
      </c>
      <c r="N122" s="121">
        <f>_xlfn.STDEV.S(K122,K123)</f>
        <v>0.45463925402413646</v>
      </c>
      <c r="O122" s="122">
        <f>(M120-M122)/67</f>
        <v>0.22142946301066577</v>
      </c>
      <c r="P122" s="123">
        <f>(M118-M122)/86</f>
        <v>0.22844567947986522</v>
      </c>
      <c r="Q122" s="23">
        <f t="shared" si="1"/>
        <v>199.4</v>
      </c>
      <c r="R122" s="117">
        <f>AVERAGE(Q122:Q123)</f>
        <v>202.8</v>
      </c>
    </row>
    <row r="123" spans="1:18" ht="15.75" customHeight="1" x14ac:dyDescent="0.3">
      <c r="A123" s="221">
        <v>5778</v>
      </c>
      <c r="B123" s="118">
        <v>12</v>
      </c>
      <c r="C123" s="28" t="s">
        <v>392</v>
      </c>
      <c r="D123" s="28">
        <v>8</v>
      </c>
      <c r="E123" s="28">
        <v>22</v>
      </c>
      <c r="F123" s="29">
        <v>43685</v>
      </c>
      <c r="G123" s="28">
        <v>5232</v>
      </c>
      <c r="H123" s="28">
        <v>7633</v>
      </c>
      <c r="I123" s="28">
        <v>7294</v>
      </c>
      <c r="J123" s="28"/>
      <c r="K123" s="119">
        <f t="shared" si="0"/>
        <v>16.44034917555771</v>
      </c>
      <c r="L123" s="120"/>
      <c r="M123" s="124"/>
      <c r="N123" s="124"/>
      <c r="O123" s="122"/>
      <c r="P123" s="123"/>
      <c r="Q123" s="23">
        <f t="shared" si="1"/>
        <v>206.2</v>
      </c>
      <c r="R123" s="117"/>
    </row>
    <row r="124" spans="1:18" ht="15.75" customHeight="1" x14ac:dyDescent="0.3">
      <c r="A124" s="221">
        <v>3259</v>
      </c>
      <c r="B124" s="118">
        <v>15</v>
      </c>
      <c r="C124" s="81" t="s">
        <v>393</v>
      </c>
      <c r="D124" s="28">
        <v>1</v>
      </c>
      <c r="E124" s="81">
        <v>13</v>
      </c>
      <c r="F124" s="82">
        <v>43587</v>
      </c>
      <c r="G124" s="81">
        <v>5231</v>
      </c>
      <c r="H124" s="81">
        <v>7966</v>
      </c>
      <c r="I124" s="81">
        <v>7132</v>
      </c>
      <c r="J124" s="81">
        <v>1</v>
      </c>
      <c r="K124" s="135">
        <f t="shared" si="0"/>
        <v>43.871646501841141</v>
      </c>
      <c r="L124" s="136" t="s">
        <v>377</v>
      </c>
      <c r="M124" s="137">
        <f>AVERAGE(K124:K125)</f>
        <v>43.35798565558634</v>
      </c>
      <c r="N124" s="137">
        <f>_xlfn.STDEV.S(K124,K125)</f>
        <v>0.72642613523358102</v>
      </c>
      <c r="O124" s="123">
        <v>1</v>
      </c>
      <c r="P124" s="123"/>
      <c r="Q124" s="23">
        <f t="shared" si="1"/>
        <v>190.1</v>
      </c>
      <c r="R124" s="117">
        <f>AVERAGE(Q124:Q125)</f>
        <v>206.5</v>
      </c>
    </row>
    <row r="125" spans="1:18" ht="15.75" customHeight="1" x14ac:dyDescent="0.3">
      <c r="A125" s="221">
        <v>3260</v>
      </c>
      <c r="B125" s="118">
        <v>16</v>
      </c>
      <c r="C125" s="81" t="s">
        <v>393</v>
      </c>
      <c r="D125" s="28">
        <v>2</v>
      </c>
      <c r="E125" s="81">
        <v>13</v>
      </c>
      <c r="F125" s="82">
        <v>43587</v>
      </c>
      <c r="G125" s="81">
        <v>5280</v>
      </c>
      <c r="H125" s="81">
        <v>8464</v>
      </c>
      <c r="I125" s="81">
        <v>7509</v>
      </c>
      <c r="J125" s="81"/>
      <c r="K125" s="135">
        <f t="shared" si="0"/>
        <v>42.844324809331539</v>
      </c>
      <c r="L125" s="136"/>
      <c r="M125" s="138"/>
      <c r="N125" s="138"/>
      <c r="O125" s="123"/>
      <c r="P125" s="123"/>
      <c r="Q125" s="23">
        <f t="shared" si="1"/>
        <v>222.9</v>
      </c>
      <c r="R125" s="117"/>
    </row>
    <row r="126" spans="1:18" ht="15.75" customHeight="1" x14ac:dyDescent="0.3">
      <c r="A126" s="221">
        <v>3985</v>
      </c>
      <c r="B126" s="118">
        <v>15</v>
      </c>
      <c r="C126" s="81" t="s">
        <v>393</v>
      </c>
      <c r="D126" s="28">
        <v>3</v>
      </c>
      <c r="E126" s="81">
        <v>15</v>
      </c>
      <c r="F126" s="82">
        <v>43599</v>
      </c>
      <c r="G126" s="81">
        <v>5231</v>
      </c>
      <c r="H126" s="81">
        <v>8166</v>
      </c>
      <c r="I126" s="81">
        <v>7312</v>
      </c>
      <c r="J126" s="81"/>
      <c r="K126" s="135">
        <f t="shared" si="0"/>
        <v>41.03796251802018</v>
      </c>
      <c r="L126" s="140" t="s">
        <v>374</v>
      </c>
      <c r="M126" s="137">
        <f>AVERAGE(K126:K127)</f>
        <v>41.653264066741528</v>
      </c>
      <c r="N126" s="137">
        <f>_xlfn.STDEV.S(K126,K127)</f>
        <v>0.87016779515089504</v>
      </c>
      <c r="O126" s="123"/>
      <c r="P126" s="123"/>
      <c r="Q126" s="23">
        <f t="shared" si="1"/>
        <v>208.1</v>
      </c>
      <c r="R126" s="117">
        <f>AVERAGE(Q126:Q127)</f>
        <v>202.35</v>
      </c>
    </row>
    <row r="127" spans="1:18" ht="15.75" customHeight="1" x14ac:dyDescent="0.3">
      <c r="A127" s="221">
        <v>3986</v>
      </c>
      <c r="B127" s="118">
        <v>16</v>
      </c>
      <c r="C127" s="81" t="s">
        <v>393</v>
      </c>
      <c r="D127" s="28">
        <v>4</v>
      </c>
      <c r="E127" s="81">
        <v>15</v>
      </c>
      <c r="F127" s="82">
        <v>43599</v>
      </c>
      <c r="G127" s="81">
        <v>5280</v>
      </c>
      <c r="H127" s="81">
        <v>8077</v>
      </c>
      <c r="I127" s="81">
        <v>7246</v>
      </c>
      <c r="J127" s="81"/>
      <c r="K127" s="135">
        <f t="shared" si="0"/>
        <v>42.268565615462869</v>
      </c>
      <c r="L127" s="140"/>
      <c r="M127" s="138"/>
      <c r="N127" s="138"/>
      <c r="O127" s="123"/>
      <c r="P127" s="123"/>
      <c r="Q127" s="23">
        <f t="shared" si="1"/>
        <v>196.6</v>
      </c>
      <c r="R127" s="117"/>
    </row>
    <row r="128" spans="1:18" ht="15.75" customHeight="1" x14ac:dyDescent="0.3">
      <c r="A128" s="221">
        <v>4631</v>
      </c>
      <c r="B128" s="118">
        <v>15</v>
      </c>
      <c r="C128" s="81" t="s">
        <v>393</v>
      </c>
      <c r="D128" s="28">
        <v>5</v>
      </c>
      <c r="E128" s="81">
        <v>17</v>
      </c>
      <c r="F128" s="82">
        <v>43619</v>
      </c>
      <c r="G128" s="81">
        <v>5231</v>
      </c>
      <c r="H128" s="81">
        <v>7639</v>
      </c>
      <c r="I128" s="81">
        <v>7166</v>
      </c>
      <c r="J128" s="81"/>
      <c r="K128" s="135">
        <f t="shared" si="0"/>
        <v>24.444444444444443</v>
      </c>
      <c r="L128" s="136"/>
      <c r="M128" s="137">
        <f>AVERAGE(K128:K129)</f>
        <v>24.254870984728804</v>
      </c>
      <c r="N128" s="137">
        <f>_xlfn.STDEV.S(K128,K129)</f>
        <v>0.26809735779584642</v>
      </c>
      <c r="O128" s="123"/>
      <c r="P128" s="123"/>
      <c r="Q128" s="23">
        <f t="shared" si="1"/>
        <v>193.5</v>
      </c>
      <c r="R128" s="117">
        <f>AVERAGE(Q128:Q129)</f>
        <v>191.7</v>
      </c>
    </row>
    <row r="129" spans="1:18" ht="15.75" customHeight="1" x14ac:dyDescent="0.3">
      <c r="A129" s="221">
        <v>4632</v>
      </c>
      <c r="B129" s="118">
        <v>16</v>
      </c>
      <c r="C129" s="81" t="s">
        <v>393</v>
      </c>
      <c r="D129" s="28">
        <v>6</v>
      </c>
      <c r="E129" s="81">
        <v>17</v>
      </c>
      <c r="F129" s="82">
        <v>43619</v>
      </c>
      <c r="G129" s="81">
        <v>5280</v>
      </c>
      <c r="H129" s="81">
        <v>7636</v>
      </c>
      <c r="I129" s="81">
        <v>7179</v>
      </c>
      <c r="J129" s="81"/>
      <c r="K129" s="135">
        <f t="shared" si="0"/>
        <v>24.065297525013165</v>
      </c>
      <c r="L129" s="136"/>
      <c r="M129" s="138"/>
      <c r="N129" s="138"/>
      <c r="O129" s="123"/>
      <c r="P129" s="123"/>
      <c r="Q129" s="23">
        <f t="shared" si="1"/>
        <v>189.9</v>
      </c>
      <c r="R129" s="117"/>
    </row>
    <row r="130" spans="1:18" ht="15.75" customHeight="1" x14ac:dyDescent="0.3">
      <c r="A130" s="221">
        <v>5273</v>
      </c>
      <c r="B130" s="118">
        <v>11</v>
      </c>
      <c r="C130" s="81" t="s">
        <v>393</v>
      </c>
      <c r="D130" s="28">
        <v>7</v>
      </c>
      <c r="E130" s="81">
        <v>19</v>
      </c>
      <c r="F130" s="82">
        <v>43637</v>
      </c>
      <c r="G130" s="81">
        <v>5213</v>
      </c>
      <c r="H130" s="81">
        <v>6664</v>
      </c>
      <c r="I130" s="81">
        <v>6396</v>
      </c>
      <c r="J130" s="81" t="s">
        <v>394</v>
      </c>
      <c r="K130" s="135">
        <f t="shared" si="0"/>
        <v>22.65426880811496</v>
      </c>
      <c r="L130" s="136"/>
      <c r="M130" s="137">
        <f>AVERAGE(K130:K131)</f>
        <v>22.723878191546767</v>
      </c>
      <c r="N130" s="137">
        <f>_xlfn.STDEV.S(K130,K131)</f>
        <v>9.8442534117692992E-2</v>
      </c>
      <c r="O130" s="123"/>
      <c r="P130" s="123"/>
      <c r="Q130" s="23">
        <f t="shared" si="1"/>
        <v>118.3</v>
      </c>
      <c r="R130" s="117">
        <f>AVERAGE(Q130:Q131)</f>
        <v>117.5</v>
      </c>
    </row>
    <row r="131" spans="1:18" ht="15.75" customHeight="1" x14ac:dyDescent="0.3">
      <c r="A131" s="221">
        <v>5274</v>
      </c>
      <c r="B131" s="118">
        <v>12</v>
      </c>
      <c r="C131" s="81" t="s">
        <v>393</v>
      </c>
      <c r="D131" s="28">
        <v>8</v>
      </c>
      <c r="E131" s="81">
        <v>19</v>
      </c>
      <c r="F131" s="82">
        <v>43637</v>
      </c>
      <c r="G131" s="81">
        <v>5232</v>
      </c>
      <c r="H131" s="81">
        <v>6665</v>
      </c>
      <c r="I131" s="81">
        <v>6399</v>
      </c>
      <c r="J131" s="81"/>
      <c r="K131" s="135">
        <f t="shared" si="0"/>
        <v>22.793487574978577</v>
      </c>
      <c r="L131" s="136"/>
      <c r="M131" s="138"/>
      <c r="N131" s="138"/>
      <c r="O131" s="123"/>
      <c r="P131" s="123"/>
      <c r="Q131" s="23">
        <f t="shared" si="1"/>
        <v>116.7</v>
      </c>
      <c r="R131" s="117"/>
    </row>
    <row r="132" spans="1:18" ht="15.75" customHeight="1" x14ac:dyDescent="0.3">
      <c r="A132" s="221">
        <v>5779</v>
      </c>
      <c r="B132" s="118">
        <v>13</v>
      </c>
      <c r="C132" s="81" t="s">
        <v>393</v>
      </c>
      <c r="D132" s="28">
        <v>9</v>
      </c>
      <c r="E132" s="81">
        <v>22</v>
      </c>
      <c r="F132" s="82">
        <v>43685</v>
      </c>
      <c r="G132" s="81">
        <v>5314</v>
      </c>
      <c r="H132" s="81">
        <v>8156</v>
      </c>
      <c r="I132" s="81">
        <v>7765</v>
      </c>
      <c r="J132" s="81">
        <v>7</v>
      </c>
      <c r="K132" s="135">
        <f t="shared" si="0"/>
        <v>15.952672378620973</v>
      </c>
      <c r="L132" s="142"/>
      <c r="M132" s="137">
        <f>AVERAGE(K132:K133)</f>
        <v>15.665671583437224</v>
      </c>
      <c r="N132" s="137">
        <f>_xlfn.STDEV.S(K132,K133)</f>
        <v>0.40588041696071941</v>
      </c>
      <c r="O132" s="123"/>
      <c r="P132" s="123"/>
      <c r="Q132" s="23">
        <f t="shared" si="1"/>
        <v>245.1</v>
      </c>
      <c r="R132" s="117">
        <f>AVERAGE(Q132:Q133)</f>
        <v>251.95</v>
      </c>
    </row>
    <row r="133" spans="1:18" ht="15.75" customHeight="1" x14ac:dyDescent="0.3">
      <c r="A133" s="221">
        <v>5780</v>
      </c>
      <c r="B133" s="118">
        <v>13</v>
      </c>
      <c r="C133" s="81" t="s">
        <v>393</v>
      </c>
      <c r="D133" s="28">
        <v>10</v>
      </c>
      <c r="E133" s="81">
        <v>22</v>
      </c>
      <c r="F133" s="82">
        <v>43685</v>
      </c>
      <c r="G133" s="81">
        <v>5314</v>
      </c>
      <c r="H133" s="81">
        <v>8300</v>
      </c>
      <c r="I133" s="81">
        <v>7902</v>
      </c>
      <c r="J133" s="81"/>
      <c r="K133" s="135">
        <f t="shared" si="0"/>
        <v>15.378670788253476</v>
      </c>
      <c r="L133" s="142"/>
      <c r="M133" s="138"/>
      <c r="N133" s="138"/>
      <c r="O133" s="123"/>
      <c r="P133" s="123"/>
      <c r="Q133" s="23">
        <f t="shared" si="1"/>
        <v>258.8</v>
      </c>
      <c r="R133" s="117"/>
    </row>
    <row r="134" spans="1:18" ht="15.75" customHeight="1" x14ac:dyDescent="0.3">
      <c r="A134" s="221">
        <v>3261</v>
      </c>
      <c r="B134" s="118">
        <v>17</v>
      </c>
      <c r="C134" s="126" t="s">
        <v>395</v>
      </c>
      <c r="D134" s="28">
        <v>1</v>
      </c>
      <c r="E134" s="126">
        <v>13</v>
      </c>
      <c r="F134" s="127">
        <v>43587</v>
      </c>
      <c r="G134" s="126">
        <v>5275</v>
      </c>
      <c r="H134" s="126">
        <v>7320</v>
      </c>
      <c r="I134" s="126">
        <v>6909</v>
      </c>
      <c r="J134" s="126">
        <v>1</v>
      </c>
      <c r="K134" s="128">
        <f t="shared" si="0"/>
        <v>25.152998776009795</v>
      </c>
      <c r="L134" s="143" t="s">
        <v>13</v>
      </c>
      <c r="M134" s="130">
        <f>AVERAGE(K134:K135)</f>
        <v>24.808816065487051</v>
      </c>
      <c r="N134" s="130">
        <f>_xlfn.STDEV.S(K134,K135)</f>
        <v>0.48674785715559593</v>
      </c>
      <c r="O134" s="123">
        <v>1</v>
      </c>
      <c r="P134" s="123"/>
      <c r="Q134" s="23">
        <f t="shared" si="1"/>
        <v>163.4</v>
      </c>
      <c r="R134" s="117">
        <f>AVERAGE(Q134:Q135)</f>
        <v>158.75</v>
      </c>
    </row>
    <row r="135" spans="1:18" ht="15.75" customHeight="1" x14ac:dyDescent="0.3">
      <c r="A135" s="221">
        <v>3262</v>
      </c>
      <c r="B135" s="118">
        <v>18</v>
      </c>
      <c r="C135" s="126" t="s">
        <v>395</v>
      </c>
      <c r="D135" s="28">
        <v>2</v>
      </c>
      <c r="E135" s="126">
        <v>13</v>
      </c>
      <c r="F135" s="127">
        <v>43587</v>
      </c>
      <c r="G135" s="126">
        <v>5205</v>
      </c>
      <c r="H135" s="126">
        <v>7123</v>
      </c>
      <c r="I135" s="126">
        <v>6746</v>
      </c>
      <c r="J135" s="126"/>
      <c r="K135" s="128">
        <f t="shared" si="0"/>
        <v>24.46463335496431</v>
      </c>
      <c r="L135" s="143"/>
      <c r="M135" s="132"/>
      <c r="N135" s="132"/>
      <c r="O135" s="123"/>
      <c r="P135" s="123"/>
      <c r="Q135" s="23">
        <f t="shared" si="1"/>
        <v>154.1</v>
      </c>
      <c r="R135" s="117"/>
    </row>
    <row r="136" spans="1:18" ht="15.75" customHeight="1" x14ac:dyDescent="0.3">
      <c r="A136" s="221">
        <v>3987</v>
      </c>
      <c r="B136" s="118">
        <v>17</v>
      </c>
      <c r="C136" s="126" t="s">
        <v>395</v>
      </c>
      <c r="D136" s="28">
        <v>3</v>
      </c>
      <c r="E136" s="126">
        <v>15</v>
      </c>
      <c r="F136" s="127">
        <v>43599</v>
      </c>
      <c r="G136" s="126">
        <v>5275</v>
      </c>
      <c r="H136" s="126">
        <v>6883</v>
      </c>
      <c r="I136" s="126">
        <v>6526</v>
      </c>
      <c r="J136" s="126"/>
      <c r="K136" s="128">
        <f t="shared" si="0"/>
        <v>28.537170263788969</v>
      </c>
      <c r="L136" s="128"/>
      <c r="M136" s="130">
        <f>AVERAGE(K136:K137)</f>
        <v>28.445901425824196</v>
      </c>
      <c r="N136" s="130">
        <f>_xlfn.STDEV.S(K136,K137)</f>
        <v>0.12907362847181383</v>
      </c>
      <c r="O136" s="123"/>
      <c r="P136" s="123"/>
      <c r="Q136" s="23">
        <f t="shared" si="1"/>
        <v>125.1</v>
      </c>
      <c r="R136" s="117">
        <f>AVERAGE(Q136:Q137)</f>
        <v>125.15</v>
      </c>
    </row>
    <row r="137" spans="1:18" ht="15.75" customHeight="1" x14ac:dyDescent="0.3">
      <c r="A137" s="221">
        <v>3988</v>
      </c>
      <c r="B137" s="118">
        <v>18</v>
      </c>
      <c r="C137" s="126" t="s">
        <v>395</v>
      </c>
      <c r="D137" s="28">
        <v>4</v>
      </c>
      <c r="E137" s="126">
        <v>15</v>
      </c>
      <c r="F137" s="127">
        <v>43599</v>
      </c>
      <c r="G137" s="126">
        <v>5205</v>
      </c>
      <c r="H137" s="126">
        <v>6812</v>
      </c>
      <c r="I137" s="126">
        <v>6457</v>
      </c>
      <c r="J137" s="126"/>
      <c r="K137" s="128">
        <f t="shared" si="0"/>
        <v>28.354632587859424</v>
      </c>
      <c r="L137" s="128"/>
      <c r="M137" s="132"/>
      <c r="N137" s="132"/>
      <c r="O137" s="123"/>
      <c r="P137" s="123"/>
      <c r="Q137" s="23">
        <f t="shared" si="1"/>
        <v>125.2</v>
      </c>
      <c r="R137" s="117"/>
    </row>
    <row r="138" spans="1:18" ht="15.75" customHeight="1" x14ac:dyDescent="0.3">
      <c r="A138" s="221">
        <v>4633</v>
      </c>
      <c r="B138" s="118">
        <v>17</v>
      </c>
      <c r="C138" s="126" t="s">
        <v>395</v>
      </c>
      <c r="D138" s="28">
        <v>5</v>
      </c>
      <c r="E138" s="126">
        <v>17</v>
      </c>
      <c r="F138" s="127">
        <v>43619</v>
      </c>
      <c r="G138" s="126">
        <v>5275</v>
      </c>
      <c r="H138" s="126">
        <v>7090</v>
      </c>
      <c r="I138" s="126">
        <v>6746</v>
      </c>
      <c r="J138" s="126"/>
      <c r="K138" s="128">
        <f t="shared" si="0"/>
        <v>23.385452073419444</v>
      </c>
      <c r="L138" s="143"/>
      <c r="M138" s="130">
        <f>AVERAGE(K138:K139)</f>
        <v>23.431856471492331</v>
      </c>
      <c r="N138" s="130">
        <f>_xlfn.STDEV.S(K138,K139)</f>
        <v>6.5625729108437322E-2</v>
      </c>
      <c r="O138" s="123"/>
      <c r="P138" s="123"/>
      <c r="Q138" s="23">
        <f t="shared" si="1"/>
        <v>147.1</v>
      </c>
      <c r="R138" s="117">
        <f>AVERAGE(Q138:Q139)</f>
        <v>148.30000000000001</v>
      </c>
    </row>
    <row r="139" spans="1:18" ht="15.75" customHeight="1" x14ac:dyDescent="0.3">
      <c r="A139" s="221">
        <v>4634</v>
      </c>
      <c r="B139" s="118">
        <v>18</v>
      </c>
      <c r="C139" s="126" t="s">
        <v>395</v>
      </c>
      <c r="D139" s="28">
        <v>6</v>
      </c>
      <c r="E139" s="126">
        <v>17</v>
      </c>
      <c r="F139" s="127">
        <v>43619</v>
      </c>
      <c r="G139" s="126">
        <v>5205</v>
      </c>
      <c r="H139" s="126">
        <v>7051</v>
      </c>
      <c r="I139" s="126">
        <v>6700</v>
      </c>
      <c r="J139" s="126"/>
      <c r="K139" s="128">
        <f t="shared" si="0"/>
        <v>23.478260869565219</v>
      </c>
      <c r="L139" s="143"/>
      <c r="M139" s="132"/>
      <c r="N139" s="132"/>
      <c r="O139" s="123"/>
      <c r="P139" s="123"/>
      <c r="Q139" s="23">
        <f t="shared" si="1"/>
        <v>149.5</v>
      </c>
      <c r="R139" s="117"/>
    </row>
    <row r="140" spans="1:18" ht="15.75" customHeight="1" x14ac:dyDescent="0.3">
      <c r="A140" s="221">
        <v>5275</v>
      </c>
      <c r="B140" s="118">
        <v>13</v>
      </c>
      <c r="C140" s="126" t="s">
        <v>395</v>
      </c>
      <c r="D140" s="28">
        <v>7</v>
      </c>
      <c r="E140" s="126">
        <v>19</v>
      </c>
      <c r="F140" s="127">
        <v>43637</v>
      </c>
      <c r="G140" s="126">
        <v>5314</v>
      </c>
      <c r="H140" s="126">
        <v>7350</v>
      </c>
      <c r="I140" s="126">
        <v>6956</v>
      </c>
      <c r="J140" s="126" t="s">
        <v>396</v>
      </c>
      <c r="K140" s="128">
        <f t="shared" si="0"/>
        <v>23.995127892813642</v>
      </c>
      <c r="L140" s="143"/>
      <c r="M140" s="130">
        <f>AVERAGE(K140:K141)</f>
        <v>23.812745464558638</v>
      </c>
      <c r="N140" s="130">
        <f>_xlfn.STDEV.S(K140,K141)</f>
        <v>0.25792770357676648</v>
      </c>
      <c r="O140" s="123"/>
      <c r="P140" s="123"/>
      <c r="Q140" s="23">
        <f t="shared" si="1"/>
        <v>164.2</v>
      </c>
      <c r="R140" s="117">
        <f>AVERAGE(Q140:Q141)</f>
        <v>157.85</v>
      </c>
    </row>
    <row r="141" spans="1:18" ht="15.75" customHeight="1" x14ac:dyDescent="0.3">
      <c r="A141" s="221">
        <v>5276</v>
      </c>
      <c r="B141" s="118">
        <v>14</v>
      </c>
      <c r="C141" s="126" t="s">
        <v>395</v>
      </c>
      <c r="D141" s="28">
        <v>8</v>
      </c>
      <c r="E141" s="126">
        <v>19</v>
      </c>
      <c r="F141" s="127">
        <v>43637</v>
      </c>
      <c r="G141" s="126">
        <v>5249</v>
      </c>
      <c r="H141" s="126">
        <v>7122</v>
      </c>
      <c r="I141" s="126">
        <v>6764</v>
      </c>
      <c r="J141" s="126"/>
      <c r="K141" s="128">
        <f t="shared" si="0"/>
        <v>23.630363036303631</v>
      </c>
      <c r="L141" s="143"/>
      <c r="M141" s="132"/>
      <c r="N141" s="132"/>
      <c r="O141" s="123"/>
      <c r="P141" s="123"/>
      <c r="Q141" s="23">
        <f t="shared" si="1"/>
        <v>151.5</v>
      </c>
      <c r="R141" s="117"/>
    </row>
    <row r="142" spans="1:18" ht="15.75" customHeight="1" x14ac:dyDescent="0.3">
      <c r="A142" s="221">
        <v>5781</v>
      </c>
      <c r="B142" s="118">
        <v>14</v>
      </c>
      <c r="C142" s="126" t="s">
        <v>395</v>
      </c>
      <c r="D142" s="28">
        <v>9</v>
      </c>
      <c r="E142" s="126">
        <v>22</v>
      </c>
      <c r="F142" s="127">
        <v>43685</v>
      </c>
      <c r="G142" s="126">
        <v>5249</v>
      </c>
      <c r="H142" s="126">
        <v>6794</v>
      </c>
      <c r="I142" s="126">
        <v>6572</v>
      </c>
      <c r="J142" s="126">
        <v>9</v>
      </c>
      <c r="K142" s="128">
        <f t="shared" si="0"/>
        <v>16.780045351473923</v>
      </c>
      <c r="L142" s="143"/>
      <c r="M142" s="130">
        <f>AVERAGE(K142:K143)</f>
        <v>16.77393769849872</v>
      </c>
      <c r="N142" s="130">
        <f>_xlfn.STDEV.S(K142,K143)</f>
        <v>8.6375256717977876E-3</v>
      </c>
      <c r="O142" s="123"/>
      <c r="P142" s="123"/>
      <c r="Q142" s="23">
        <f t="shared" si="1"/>
        <v>132.30000000000001</v>
      </c>
      <c r="R142" s="117">
        <f>AVERAGE(Q142:Q143)</f>
        <v>132.05000000000001</v>
      </c>
    </row>
    <row r="143" spans="1:18" ht="15.75" customHeight="1" x14ac:dyDescent="0.3">
      <c r="A143" s="221">
        <v>5782</v>
      </c>
      <c r="B143" s="118">
        <v>14</v>
      </c>
      <c r="C143" s="126" t="s">
        <v>395</v>
      </c>
      <c r="D143" s="28">
        <v>10</v>
      </c>
      <c r="E143" s="126">
        <v>22</v>
      </c>
      <c r="F143" s="127">
        <v>43685</v>
      </c>
      <c r="G143" s="126">
        <v>5249</v>
      </c>
      <c r="H143" s="126">
        <v>6788</v>
      </c>
      <c r="I143" s="126">
        <v>6567</v>
      </c>
      <c r="J143" s="126"/>
      <c r="K143" s="128">
        <f t="shared" si="0"/>
        <v>16.767830045523521</v>
      </c>
      <c r="L143" s="143"/>
      <c r="M143" s="132"/>
      <c r="N143" s="132"/>
      <c r="O143" s="123"/>
      <c r="P143" s="123"/>
      <c r="Q143" s="23">
        <f t="shared" si="1"/>
        <v>131.80000000000001</v>
      </c>
      <c r="R143" s="117"/>
    </row>
    <row r="144" spans="1:18" ht="15.75" customHeight="1" x14ac:dyDescent="0.3">
      <c r="A144" s="221">
        <v>3637</v>
      </c>
      <c r="B144" s="118">
        <v>59</v>
      </c>
      <c r="C144" s="81" t="s">
        <v>397</v>
      </c>
      <c r="D144" s="28">
        <v>1</v>
      </c>
      <c r="E144" s="81">
        <v>14</v>
      </c>
      <c r="F144" s="82">
        <v>43591</v>
      </c>
      <c r="G144" s="81">
        <v>5278</v>
      </c>
      <c r="H144" s="134">
        <v>8789</v>
      </c>
      <c r="I144" s="81">
        <v>7821</v>
      </c>
      <c r="J144" s="81">
        <v>2</v>
      </c>
      <c r="K144" s="135">
        <f t="shared" si="0"/>
        <v>38.0652772316162</v>
      </c>
      <c r="L144" s="142" t="s">
        <v>13</v>
      </c>
      <c r="M144" s="137">
        <f>AVERAGE(K144:K145)</f>
        <v>38.015756008819487</v>
      </c>
      <c r="N144" s="137">
        <f>_xlfn.STDEV.S(K144,K145)</f>
        <v>7.0033584904411222E-2</v>
      </c>
      <c r="O144" s="123">
        <v>2</v>
      </c>
      <c r="P144" s="123"/>
      <c r="Q144" s="23">
        <f t="shared" si="1"/>
        <v>254.3</v>
      </c>
      <c r="R144" s="117">
        <f>AVERAGE(Q144:Q145)</f>
        <v>254.5</v>
      </c>
    </row>
    <row r="145" spans="1:18" ht="15.75" customHeight="1" x14ac:dyDescent="0.3">
      <c r="A145" s="221">
        <v>3638</v>
      </c>
      <c r="B145" s="118">
        <v>60</v>
      </c>
      <c r="C145" s="81" t="s">
        <v>397</v>
      </c>
      <c r="D145" s="28">
        <v>2</v>
      </c>
      <c r="E145" s="81">
        <v>14</v>
      </c>
      <c r="F145" s="82">
        <v>43591</v>
      </c>
      <c r="G145" s="81">
        <v>5220</v>
      </c>
      <c r="H145" s="134">
        <v>8734</v>
      </c>
      <c r="I145" s="81">
        <v>7767</v>
      </c>
      <c r="J145" s="81"/>
      <c r="K145" s="135">
        <f t="shared" si="0"/>
        <v>37.966234786022774</v>
      </c>
      <c r="L145" s="142"/>
      <c r="M145" s="138"/>
      <c r="N145" s="138"/>
      <c r="O145" s="123"/>
      <c r="P145" s="123"/>
      <c r="Q145" s="23">
        <f t="shared" si="1"/>
        <v>254.7</v>
      </c>
      <c r="R145" s="117"/>
    </row>
    <row r="146" spans="1:18" ht="15.75" customHeight="1" x14ac:dyDescent="0.3">
      <c r="A146" s="221">
        <v>4305</v>
      </c>
      <c r="B146" s="118">
        <v>11</v>
      </c>
      <c r="C146" s="81" t="s">
        <v>397</v>
      </c>
      <c r="D146" s="28">
        <v>3</v>
      </c>
      <c r="E146" s="81">
        <v>16</v>
      </c>
      <c r="F146" s="82">
        <v>43607</v>
      </c>
      <c r="G146" s="81">
        <v>5213</v>
      </c>
      <c r="H146" s="81">
        <v>7622</v>
      </c>
      <c r="I146" s="81">
        <v>7120</v>
      </c>
      <c r="J146" s="81">
        <v>2</v>
      </c>
      <c r="K146" s="135">
        <f t="shared" si="0"/>
        <v>26.324069218668068</v>
      </c>
      <c r="L146" s="142"/>
      <c r="M146" s="137">
        <f>AVERAGE(K146:K147)</f>
        <v>26.965384150122794</v>
      </c>
      <c r="N146" s="137">
        <f>_xlfn.STDEV.S(K146,K147)</f>
        <v>0.90695627381564803</v>
      </c>
      <c r="O146" s="123"/>
      <c r="P146" s="123"/>
      <c r="Q146" s="23">
        <f t="shared" si="1"/>
        <v>190.7</v>
      </c>
      <c r="R146" s="117">
        <f>AVERAGE(Q146:Q147)</f>
        <v>187.89999999999998</v>
      </c>
    </row>
    <row r="147" spans="1:18" ht="15.75" customHeight="1" x14ac:dyDescent="0.3">
      <c r="A147" s="221">
        <v>4306</v>
      </c>
      <c r="B147" s="118">
        <v>12</v>
      </c>
      <c r="C147" s="81" t="s">
        <v>397</v>
      </c>
      <c r="D147" s="28">
        <v>4</v>
      </c>
      <c r="E147" s="81">
        <v>16</v>
      </c>
      <c r="F147" s="82">
        <v>43607</v>
      </c>
      <c r="G147" s="81">
        <v>5232</v>
      </c>
      <c r="H147" s="81">
        <v>7594</v>
      </c>
      <c r="I147" s="81">
        <v>7083</v>
      </c>
      <c r="J147" s="81"/>
      <c r="K147" s="135">
        <f t="shared" si="0"/>
        <v>27.606699081577524</v>
      </c>
      <c r="L147" s="142"/>
      <c r="M147" s="138"/>
      <c r="N147" s="138"/>
      <c r="O147" s="123"/>
      <c r="P147" s="123"/>
      <c r="Q147" s="23">
        <f t="shared" si="1"/>
        <v>185.1</v>
      </c>
      <c r="R147" s="117"/>
    </row>
    <row r="148" spans="1:18" ht="15.75" customHeight="1" x14ac:dyDescent="0.3">
      <c r="A148" s="221">
        <v>4951</v>
      </c>
      <c r="B148" s="118">
        <v>11</v>
      </c>
      <c r="C148" s="81" t="s">
        <v>397</v>
      </c>
      <c r="D148" s="28">
        <v>5</v>
      </c>
      <c r="E148" s="81">
        <v>18</v>
      </c>
      <c r="F148" s="82">
        <v>43626</v>
      </c>
      <c r="G148" s="81">
        <v>5213</v>
      </c>
      <c r="H148" s="81">
        <v>8278</v>
      </c>
      <c r="I148" s="81">
        <v>7687</v>
      </c>
      <c r="J148" s="81">
        <v>7</v>
      </c>
      <c r="K148" s="135">
        <f t="shared" si="0"/>
        <v>23.888439773645917</v>
      </c>
      <c r="L148" s="142"/>
      <c r="M148" s="137">
        <f>AVERAGE(K148:K149)</f>
        <v>23.776993309741957</v>
      </c>
      <c r="N148" s="137">
        <f>_xlfn.STDEV.S(K148,K149)</f>
        <v>0.15760910073150328</v>
      </c>
      <c r="O148" s="123"/>
      <c r="P148" s="123"/>
      <c r="Q148" s="23">
        <f t="shared" si="1"/>
        <v>247.4</v>
      </c>
      <c r="R148" s="117">
        <f>AVERAGE(Q148:Q149)</f>
        <v>257.64999999999998</v>
      </c>
    </row>
    <row r="149" spans="1:18" ht="15.75" customHeight="1" x14ac:dyDescent="0.3">
      <c r="A149" s="221">
        <v>4952</v>
      </c>
      <c r="B149" s="118">
        <v>12</v>
      </c>
      <c r="C149" s="81" t="s">
        <v>397</v>
      </c>
      <c r="D149" s="28">
        <v>6</v>
      </c>
      <c r="E149" s="81">
        <v>18</v>
      </c>
      <c r="F149" s="82">
        <v>43626</v>
      </c>
      <c r="G149" s="81">
        <v>5232</v>
      </c>
      <c r="H149" s="81">
        <v>8545</v>
      </c>
      <c r="I149" s="81">
        <v>7911</v>
      </c>
      <c r="J149" s="81"/>
      <c r="K149" s="135">
        <f t="shared" si="0"/>
        <v>23.665546845837998</v>
      </c>
      <c r="L149" s="142"/>
      <c r="M149" s="138"/>
      <c r="N149" s="138"/>
      <c r="O149" s="123"/>
      <c r="P149" s="123"/>
      <c r="Q149" s="23">
        <f t="shared" si="1"/>
        <v>267.89999999999998</v>
      </c>
      <c r="R149" s="117"/>
    </row>
    <row r="150" spans="1:18" ht="15.75" customHeight="1" x14ac:dyDescent="0.3">
      <c r="A150" s="221">
        <v>5561</v>
      </c>
      <c r="B150" s="118">
        <v>5</v>
      </c>
      <c r="C150" s="81" t="s">
        <v>397</v>
      </c>
      <c r="D150" s="28">
        <v>7</v>
      </c>
      <c r="E150" s="81">
        <v>21</v>
      </c>
      <c r="F150" s="82">
        <v>43657</v>
      </c>
      <c r="G150" s="81">
        <v>5236</v>
      </c>
      <c r="H150" s="81">
        <v>7913</v>
      </c>
      <c r="I150" s="81">
        <v>7470</v>
      </c>
      <c r="J150" s="81">
        <v>7</v>
      </c>
      <c r="K150" s="135">
        <f t="shared" si="0"/>
        <v>19.829901521933753</v>
      </c>
      <c r="L150" s="142"/>
      <c r="M150" s="137">
        <f>AVERAGE(K150:K151)</f>
        <v>19.722466801296846</v>
      </c>
      <c r="N150" s="137">
        <f>_xlfn.STDEV.S(K150,K151)</f>
        <v>0.15193563899447485</v>
      </c>
      <c r="O150" s="123"/>
      <c r="P150" s="123"/>
      <c r="Q150" s="23">
        <f t="shared" si="1"/>
        <v>223.4</v>
      </c>
      <c r="R150" s="117">
        <f>AVERAGE(Q150:Q151)</f>
        <v>220.8</v>
      </c>
    </row>
    <row r="151" spans="1:18" ht="15.75" customHeight="1" x14ac:dyDescent="0.3">
      <c r="A151" s="221">
        <v>5562</v>
      </c>
      <c r="B151" s="118">
        <v>6</v>
      </c>
      <c r="C151" s="81" t="s">
        <v>397</v>
      </c>
      <c r="D151" s="28">
        <v>8</v>
      </c>
      <c r="E151" s="81">
        <v>21</v>
      </c>
      <c r="F151" s="82">
        <v>43657</v>
      </c>
      <c r="G151" s="81">
        <v>5259</v>
      </c>
      <c r="H151" s="81">
        <v>7869</v>
      </c>
      <c r="I151" s="81">
        <v>7441</v>
      </c>
      <c r="J151" s="81"/>
      <c r="K151" s="135">
        <f t="shared" si="0"/>
        <v>19.615032080659944</v>
      </c>
      <c r="L151" s="142"/>
      <c r="M151" s="138"/>
      <c r="N151" s="138"/>
      <c r="O151" s="123"/>
      <c r="P151" s="123"/>
      <c r="Q151" s="23">
        <f t="shared" si="1"/>
        <v>218.2</v>
      </c>
      <c r="R151" s="117"/>
    </row>
    <row r="152" spans="1:18" ht="15.75" customHeight="1" x14ac:dyDescent="0.3">
      <c r="A152" s="221">
        <v>5783</v>
      </c>
      <c r="B152" s="118">
        <v>15</v>
      </c>
      <c r="C152" s="81" t="s">
        <v>397</v>
      </c>
      <c r="D152" s="28">
        <v>9</v>
      </c>
      <c r="E152" s="81">
        <v>22</v>
      </c>
      <c r="F152" s="82">
        <v>43685</v>
      </c>
      <c r="G152" s="81">
        <v>5231</v>
      </c>
      <c r="H152" s="81">
        <v>7527</v>
      </c>
      <c r="I152" s="81">
        <v>7208</v>
      </c>
      <c r="J152" s="81">
        <v>7</v>
      </c>
      <c r="K152" s="135">
        <f t="shared" si="0"/>
        <v>16.135558927668185</v>
      </c>
      <c r="L152" s="142"/>
      <c r="M152" s="137">
        <f>AVERAGE(K152:K153)</f>
        <v>16.204880458077945</v>
      </c>
      <c r="N152" s="137">
        <f>_xlfn.STDEV.S(K152,K153)</f>
        <v>9.8035448469940376E-2</v>
      </c>
      <c r="O152" s="123"/>
      <c r="P152" s="123"/>
      <c r="Q152" s="23">
        <f t="shared" si="1"/>
        <v>197.7</v>
      </c>
      <c r="R152" s="117">
        <f>AVERAGE(Q152:Q153)</f>
        <v>194.39999999999998</v>
      </c>
    </row>
    <row r="153" spans="1:18" ht="15.75" customHeight="1" x14ac:dyDescent="0.3">
      <c r="A153" s="221">
        <v>5784</v>
      </c>
      <c r="B153" s="118">
        <v>15</v>
      </c>
      <c r="C153" s="81" t="s">
        <v>397</v>
      </c>
      <c r="D153" s="28">
        <v>10</v>
      </c>
      <c r="E153" s="81">
        <v>22</v>
      </c>
      <c r="F153" s="82">
        <v>43685</v>
      </c>
      <c r="G153" s="81">
        <v>5231</v>
      </c>
      <c r="H153" s="81">
        <v>7453</v>
      </c>
      <c r="I153" s="81">
        <v>7142</v>
      </c>
      <c r="J153" s="81"/>
      <c r="K153" s="135">
        <f t="shared" si="0"/>
        <v>16.274201988487704</v>
      </c>
      <c r="L153" s="142"/>
      <c r="M153" s="138"/>
      <c r="N153" s="138"/>
      <c r="O153" s="123"/>
      <c r="P153" s="123"/>
      <c r="Q153" s="23">
        <f t="shared" si="1"/>
        <v>191.1</v>
      </c>
      <c r="R153" s="117"/>
    </row>
    <row r="154" spans="1:18" ht="15.75" customHeight="1" x14ac:dyDescent="0.3">
      <c r="A154" s="221">
        <v>3639</v>
      </c>
      <c r="B154" s="118">
        <v>61</v>
      </c>
      <c r="C154" s="81" t="s">
        <v>398</v>
      </c>
      <c r="D154" s="28">
        <v>1</v>
      </c>
      <c r="E154" s="81">
        <v>14</v>
      </c>
      <c r="F154" s="82">
        <v>43591</v>
      </c>
      <c r="G154" s="81">
        <v>5212</v>
      </c>
      <c r="H154" s="134">
        <v>8979</v>
      </c>
      <c r="I154" s="81">
        <v>7615</v>
      </c>
      <c r="J154" s="81">
        <v>2</v>
      </c>
      <c r="K154" s="135">
        <f t="shared" si="0"/>
        <v>56.762380357885981</v>
      </c>
      <c r="L154" s="142" t="s">
        <v>377</v>
      </c>
      <c r="M154" s="137">
        <f>AVERAGE(K154:K155)</f>
        <v>57.660096105175896</v>
      </c>
      <c r="N154" s="137">
        <f>_xlfn.STDEV.S(K154,K155)</f>
        <v>1.2695617849732961</v>
      </c>
      <c r="O154" s="123">
        <v>3</v>
      </c>
      <c r="P154" s="123"/>
      <c r="Q154" s="23">
        <f t="shared" si="1"/>
        <v>240.3</v>
      </c>
      <c r="R154" s="117">
        <f>AVERAGE(Q154:Q155)</f>
        <v>240.8</v>
      </c>
    </row>
    <row r="155" spans="1:18" ht="15.75" customHeight="1" x14ac:dyDescent="0.3">
      <c r="A155" s="221">
        <v>3640</v>
      </c>
      <c r="B155" s="118">
        <v>62</v>
      </c>
      <c r="C155" s="81" t="s">
        <v>398</v>
      </c>
      <c r="D155" s="28">
        <v>2</v>
      </c>
      <c r="E155" s="81">
        <v>14</v>
      </c>
      <c r="F155" s="82">
        <v>43591</v>
      </c>
      <c r="G155" s="81">
        <v>5209</v>
      </c>
      <c r="H155" s="134">
        <v>9035</v>
      </c>
      <c r="I155" s="81">
        <v>7622</v>
      </c>
      <c r="J155" s="81"/>
      <c r="K155" s="135">
        <f t="shared" si="0"/>
        <v>58.557811852465811</v>
      </c>
      <c r="L155" s="142"/>
      <c r="M155" s="138"/>
      <c r="N155" s="138"/>
      <c r="O155" s="123"/>
      <c r="P155" s="123"/>
      <c r="Q155" s="23">
        <f t="shared" si="1"/>
        <v>241.3</v>
      </c>
      <c r="R155" s="117"/>
    </row>
    <row r="156" spans="1:18" ht="15.75" customHeight="1" x14ac:dyDescent="0.3">
      <c r="A156" s="221">
        <v>4307</v>
      </c>
      <c r="B156" s="118">
        <v>13</v>
      </c>
      <c r="C156" s="81" t="s">
        <v>398</v>
      </c>
      <c r="D156" s="28">
        <v>3</v>
      </c>
      <c r="E156" s="81">
        <v>16</v>
      </c>
      <c r="F156" s="82">
        <v>43607</v>
      </c>
      <c r="G156" s="81">
        <v>5314</v>
      </c>
      <c r="H156" s="81">
        <v>9367</v>
      </c>
      <c r="I156" s="81">
        <v>8005</v>
      </c>
      <c r="J156" s="81">
        <v>2</v>
      </c>
      <c r="K156" s="135">
        <f t="shared" si="0"/>
        <v>50.613154960981042</v>
      </c>
      <c r="L156" s="142" t="s">
        <v>378</v>
      </c>
      <c r="M156" s="137">
        <f>AVERAGE(K156:K157)</f>
        <v>50.490079752423412</v>
      </c>
      <c r="N156" s="137">
        <f>_xlfn.STDEV.S(K156,K157)</f>
        <v>0.17405462913410241</v>
      </c>
      <c r="O156" s="123"/>
      <c r="P156" s="123"/>
      <c r="Q156" s="23">
        <f t="shared" si="1"/>
        <v>269.10000000000002</v>
      </c>
      <c r="R156" s="117">
        <f>AVERAGE(Q156:Q157)</f>
        <v>277.60000000000002</v>
      </c>
    </row>
    <row r="157" spans="1:18" ht="15.75" customHeight="1" x14ac:dyDescent="0.3">
      <c r="A157" s="221">
        <v>4308</v>
      </c>
      <c r="B157" s="118">
        <v>14</v>
      </c>
      <c r="C157" s="81" t="s">
        <v>398</v>
      </c>
      <c r="D157" s="28">
        <v>4</v>
      </c>
      <c r="E157" s="81">
        <v>16</v>
      </c>
      <c r="F157" s="82">
        <v>43607</v>
      </c>
      <c r="G157" s="81">
        <v>5249</v>
      </c>
      <c r="H157" s="81">
        <v>9551</v>
      </c>
      <c r="I157" s="81">
        <v>8110</v>
      </c>
      <c r="J157" s="81"/>
      <c r="K157" s="135">
        <f t="shared" si="0"/>
        <v>50.367004543865775</v>
      </c>
      <c r="L157" s="142"/>
      <c r="M157" s="138"/>
      <c r="N157" s="138"/>
      <c r="O157" s="123"/>
      <c r="P157" s="123"/>
      <c r="Q157" s="23">
        <f t="shared" si="1"/>
        <v>286.10000000000002</v>
      </c>
      <c r="R157" s="117"/>
    </row>
    <row r="158" spans="1:18" ht="15.75" customHeight="1" x14ac:dyDescent="0.3">
      <c r="A158" s="221">
        <v>4953</v>
      </c>
      <c r="B158" s="118">
        <v>13</v>
      </c>
      <c r="C158" s="81" t="s">
        <v>398</v>
      </c>
      <c r="D158" s="28">
        <v>5</v>
      </c>
      <c r="E158" s="81">
        <v>18</v>
      </c>
      <c r="F158" s="82">
        <v>43626</v>
      </c>
      <c r="G158" s="81">
        <v>5314</v>
      </c>
      <c r="H158" s="81">
        <v>8875</v>
      </c>
      <c r="I158" s="81">
        <v>7943</v>
      </c>
      <c r="J158" s="81">
        <v>12</v>
      </c>
      <c r="K158" s="135">
        <f t="shared" si="0"/>
        <v>35.450741726892353</v>
      </c>
      <c r="L158" s="142"/>
      <c r="M158" s="137">
        <f>AVERAGE(K158:K159)</f>
        <v>35.355539316738671</v>
      </c>
      <c r="N158" s="137">
        <f>_xlfn.STDEV.S(K158,K159)</f>
        <v>0.13463653960993832</v>
      </c>
      <c r="O158" s="123"/>
      <c r="P158" s="123"/>
      <c r="Q158" s="23">
        <f t="shared" si="1"/>
        <v>262.89999999999998</v>
      </c>
      <c r="R158" s="117">
        <f>AVERAGE(Q158:Q159)</f>
        <v>262.04999999999995</v>
      </c>
    </row>
    <row r="159" spans="1:18" ht="15.75" customHeight="1" x14ac:dyDescent="0.3">
      <c r="A159" s="221">
        <v>4954</v>
      </c>
      <c r="B159" s="118">
        <v>14</v>
      </c>
      <c r="C159" s="81" t="s">
        <v>398</v>
      </c>
      <c r="D159" s="28">
        <v>6</v>
      </c>
      <c r="E159" s="81">
        <v>18</v>
      </c>
      <c r="F159" s="82">
        <v>43626</v>
      </c>
      <c r="G159" s="81">
        <v>5249</v>
      </c>
      <c r="H159" s="81">
        <v>8782</v>
      </c>
      <c r="I159" s="81">
        <v>7861</v>
      </c>
      <c r="J159" s="81"/>
      <c r="K159" s="135">
        <f t="shared" si="0"/>
        <v>35.260336906584996</v>
      </c>
      <c r="L159" s="142"/>
      <c r="M159" s="138"/>
      <c r="N159" s="138"/>
      <c r="O159" s="123"/>
      <c r="P159" s="123"/>
      <c r="Q159" s="23">
        <f t="shared" si="1"/>
        <v>261.2</v>
      </c>
      <c r="R159" s="117"/>
    </row>
    <row r="160" spans="1:18" ht="15.75" customHeight="1" x14ac:dyDescent="0.3">
      <c r="A160" s="221">
        <v>5785</v>
      </c>
      <c r="B160" s="118">
        <v>16</v>
      </c>
      <c r="C160" s="81" t="s">
        <v>398</v>
      </c>
      <c r="D160" s="28">
        <v>7</v>
      </c>
      <c r="E160" s="81">
        <v>22</v>
      </c>
      <c r="F160" s="82">
        <v>43685</v>
      </c>
      <c r="G160" s="81">
        <v>5280</v>
      </c>
      <c r="H160" s="81">
        <v>8318</v>
      </c>
      <c r="I160" s="81">
        <v>7893</v>
      </c>
      <c r="J160" s="81">
        <v>10</v>
      </c>
      <c r="K160" s="135">
        <f t="shared" si="0"/>
        <v>16.264829697665519</v>
      </c>
      <c r="L160" s="142"/>
      <c r="M160" s="137">
        <f>AVERAGE(K160:K161)</f>
        <v>16.335091713077503</v>
      </c>
      <c r="N160" s="137">
        <f>_xlfn.STDEV.S(K160,K161)</f>
        <v>9.936549511529294E-2</v>
      </c>
      <c r="O160" s="123"/>
      <c r="P160" s="123"/>
      <c r="Q160" s="23">
        <f t="shared" si="1"/>
        <v>261.3</v>
      </c>
      <c r="R160" s="117">
        <f>AVERAGE(Q160:Q161)</f>
        <v>261.39999999999998</v>
      </c>
    </row>
    <row r="161" spans="1:18" ht="15.75" customHeight="1" x14ac:dyDescent="0.3">
      <c r="A161" s="221">
        <v>5786</v>
      </c>
      <c r="B161" s="118">
        <v>16</v>
      </c>
      <c r="C161" s="81" t="s">
        <v>398</v>
      </c>
      <c r="D161" s="28">
        <v>8</v>
      </c>
      <c r="E161" s="81">
        <v>22</v>
      </c>
      <c r="F161" s="82">
        <v>43685</v>
      </c>
      <c r="G161" s="81">
        <v>5280</v>
      </c>
      <c r="H161" s="81">
        <v>8324</v>
      </c>
      <c r="I161" s="81">
        <v>7895</v>
      </c>
      <c r="J161" s="81"/>
      <c r="K161" s="135">
        <f t="shared" si="0"/>
        <v>16.405353728489484</v>
      </c>
      <c r="L161" s="142"/>
      <c r="M161" s="138"/>
      <c r="N161" s="138"/>
      <c r="O161" s="123"/>
      <c r="P161" s="123"/>
      <c r="Q161" s="23">
        <f t="shared" si="1"/>
        <v>261.5</v>
      </c>
      <c r="R161" s="117"/>
    </row>
    <row r="162" spans="1:18" ht="15.75" customHeight="1" x14ac:dyDescent="0.3">
      <c r="A162" s="221">
        <v>3641</v>
      </c>
      <c r="B162" s="118">
        <v>63</v>
      </c>
      <c r="C162" s="81" t="s">
        <v>399</v>
      </c>
      <c r="D162" s="28">
        <v>9</v>
      </c>
      <c r="E162" s="81">
        <v>14</v>
      </c>
      <c r="F162" s="82">
        <v>43591</v>
      </c>
      <c r="G162" s="81">
        <v>5214</v>
      </c>
      <c r="H162" s="134">
        <v>9484</v>
      </c>
      <c r="I162" s="81">
        <v>8071</v>
      </c>
      <c r="J162" s="81">
        <v>2</v>
      </c>
      <c r="K162" s="135">
        <f t="shared" si="0"/>
        <v>49.457472873643681</v>
      </c>
      <c r="L162" s="142" t="s">
        <v>400</v>
      </c>
      <c r="M162" s="137">
        <f>AVERAGE(K162:K163)</f>
        <v>49.016961392885108</v>
      </c>
      <c r="N162" s="137">
        <f>_xlfn.STDEV.S(K162,K163)</f>
        <v>0.62297731046982396</v>
      </c>
      <c r="O162" s="123">
        <v>3</v>
      </c>
      <c r="P162" s="123"/>
      <c r="Q162" s="23">
        <f t="shared" si="1"/>
        <v>285.7</v>
      </c>
      <c r="R162" s="117">
        <f>AVERAGE(Q162:Q163)</f>
        <v>285.10000000000002</v>
      </c>
    </row>
    <row r="163" spans="1:18" ht="15.75" customHeight="1" x14ac:dyDescent="0.3">
      <c r="A163" s="221">
        <v>3642</v>
      </c>
      <c r="B163" s="118">
        <v>64</v>
      </c>
      <c r="C163" s="81" t="s">
        <v>399</v>
      </c>
      <c r="D163" s="28">
        <v>10</v>
      </c>
      <c r="E163" s="81">
        <v>14</v>
      </c>
      <c r="F163" s="82">
        <v>43591</v>
      </c>
      <c r="G163" s="81">
        <v>5232</v>
      </c>
      <c r="H163" s="134">
        <v>9459</v>
      </c>
      <c r="I163" s="81">
        <v>8077</v>
      </c>
      <c r="J163" s="81"/>
      <c r="K163" s="135">
        <f t="shared" si="0"/>
        <v>48.576449912126542</v>
      </c>
      <c r="L163" s="142"/>
      <c r="M163" s="138"/>
      <c r="N163" s="138"/>
      <c r="O163" s="123"/>
      <c r="P163" s="123"/>
      <c r="Q163" s="23">
        <f t="shared" si="1"/>
        <v>284.5</v>
      </c>
      <c r="R163" s="117"/>
    </row>
    <row r="164" spans="1:18" ht="15.75" customHeight="1" x14ac:dyDescent="0.3">
      <c r="A164" s="221">
        <v>4309</v>
      </c>
      <c r="B164" s="118">
        <v>15</v>
      </c>
      <c r="C164" s="81" t="s">
        <v>399</v>
      </c>
      <c r="D164" s="28">
        <v>1</v>
      </c>
      <c r="E164" s="81">
        <v>16</v>
      </c>
      <c r="F164" s="82">
        <v>43607</v>
      </c>
      <c r="G164" s="81">
        <v>5231</v>
      </c>
      <c r="H164" s="81">
        <v>8527</v>
      </c>
      <c r="I164" s="81">
        <v>7735</v>
      </c>
      <c r="J164" s="81">
        <v>2</v>
      </c>
      <c r="K164" s="135">
        <f t="shared" si="0"/>
        <v>31.629392971246006</v>
      </c>
      <c r="L164" s="142"/>
      <c r="M164" s="137">
        <f>AVERAGE(K164:K165)</f>
        <v>32.748079440591368</v>
      </c>
      <c r="N164" s="137">
        <f>_xlfn.STDEV.S(K164,K165)</f>
        <v>1.5820615769914859</v>
      </c>
      <c r="O164" s="123"/>
      <c r="P164" s="123"/>
      <c r="Q164" s="23">
        <f t="shared" si="1"/>
        <v>250.4</v>
      </c>
      <c r="R164" s="117">
        <f>AVERAGE(Q164:Q165)</f>
        <v>259.55</v>
      </c>
    </row>
    <row r="165" spans="1:18" ht="15.75" customHeight="1" x14ac:dyDescent="0.3">
      <c r="A165" s="221">
        <v>4310</v>
      </c>
      <c r="B165" s="118">
        <v>16</v>
      </c>
      <c r="C165" s="81" t="s">
        <v>399</v>
      </c>
      <c r="D165" s="28">
        <v>2</v>
      </c>
      <c r="E165" s="81">
        <v>16</v>
      </c>
      <c r="F165" s="82">
        <v>43607</v>
      </c>
      <c r="G165" s="81">
        <v>5280</v>
      </c>
      <c r="H165" s="81">
        <v>8877</v>
      </c>
      <c r="I165" s="81">
        <v>7967</v>
      </c>
      <c r="J165" s="81"/>
      <c r="K165" s="135">
        <f t="shared" si="0"/>
        <v>33.866765909936731</v>
      </c>
      <c r="L165" s="142"/>
      <c r="M165" s="138"/>
      <c r="N165" s="138"/>
      <c r="O165" s="123"/>
      <c r="P165" s="123"/>
      <c r="Q165" s="23">
        <f t="shared" si="1"/>
        <v>268.7</v>
      </c>
      <c r="R165" s="117"/>
    </row>
    <row r="166" spans="1:18" ht="15.75" customHeight="1" x14ac:dyDescent="0.3">
      <c r="A166" s="221">
        <v>4955</v>
      </c>
      <c r="B166" s="118">
        <v>15</v>
      </c>
      <c r="C166" s="81" t="s">
        <v>399</v>
      </c>
      <c r="D166" s="28">
        <v>3</v>
      </c>
      <c r="E166" s="81">
        <v>18</v>
      </c>
      <c r="F166" s="82">
        <v>43626</v>
      </c>
      <c r="G166" s="81">
        <v>5231</v>
      </c>
      <c r="H166" s="81">
        <v>9263</v>
      </c>
      <c r="I166" s="81">
        <v>8377</v>
      </c>
      <c r="J166" s="81">
        <v>5</v>
      </c>
      <c r="K166" s="135">
        <f t="shared" si="0"/>
        <v>28.162746344564525</v>
      </c>
      <c r="L166" s="142"/>
      <c r="M166" s="137">
        <f>AVERAGE(K166:K167)</f>
        <v>28.014300001550556</v>
      </c>
      <c r="N166" s="137">
        <f>_xlfn.STDEV.S(K166,K167)</f>
        <v>0.20993483157504364</v>
      </c>
      <c r="O166" s="123"/>
      <c r="P166" s="123"/>
      <c r="Q166" s="23">
        <f t="shared" si="1"/>
        <v>314.60000000000002</v>
      </c>
      <c r="R166" s="117">
        <f>AVERAGE(Q166:Q167)</f>
        <v>321.3</v>
      </c>
    </row>
    <row r="167" spans="1:18" ht="15.75" customHeight="1" x14ac:dyDescent="0.3">
      <c r="A167" s="221">
        <v>4956</v>
      </c>
      <c r="B167" s="118">
        <v>16</v>
      </c>
      <c r="C167" s="81" t="s">
        <v>399</v>
      </c>
      <c r="D167" s="28">
        <v>4</v>
      </c>
      <c r="E167" s="81">
        <v>18</v>
      </c>
      <c r="F167" s="82">
        <v>43626</v>
      </c>
      <c r="G167" s="81">
        <v>5280</v>
      </c>
      <c r="H167" s="81">
        <v>9474</v>
      </c>
      <c r="I167" s="81">
        <v>8560</v>
      </c>
      <c r="J167" s="81"/>
      <c r="K167" s="135">
        <f t="shared" si="0"/>
        <v>27.865853658536587</v>
      </c>
      <c r="L167" s="142"/>
      <c r="M167" s="138"/>
      <c r="N167" s="138"/>
      <c r="O167" s="123"/>
      <c r="P167" s="123"/>
      <c r="Q167" s="23">
        <f t="shared" si="1"/>
        <v>328</v>
      </c>
      <c r="R167" s="117"/>
    </row>
    <row r="168" spans="1:18" ht="15.75" customHeight="1" x14ac:dyDescent="0.3">
      <c r="A168" s="221">
        <v>5563</v>
      </c>
      <c r="B168" s="118">
        <v>7</v>
      </c>
      <c r="C168" s="81" t="s">
        <v>399</v>
      </c>
      <c r="D168" s="28">
        <v>5</v>
      </c>
      <c r="E168" s="81">
        <v>21</v>
      </c>
      <c r="F168" s="82">
        <v>43657</v>
      </c>
      <c r="G168" s="81">
        <v>5232</v>
      </c>
      <c r="H168" s="81">
        <v>8801</v>
      </c>
      <c r="I168" s="81">
        <v>8210</v>
      </c>
      <c r="J168" s="81">
        <v>5</v>
      </c>
      <c r="K168" s="135">
        <f t="shared" si="0"/>
        <v>19.845533915379448</v>
      </c>
      <c r="L168" s="142"/>
      <c r="M168" s="137">
        <f>AVERAGE(K168:K169)</f>
        <v>19.589089627108368</v>
      </c>
      <c r="N168" s="137">
        <f>_xlfn.STDEV.S(K168,K169)</f>
        <v>0.36266699046607698</v>
      </c>
      <c r="O168" s="123"/>
      <c r="P168" s="123"/>
      <c r="Q168" s="23">
        <f t="shared" si="1"/>
        <v>297.8</v>
      </c>
      <c r="R168" s="117">
        <f>AVERAGE(Q168:Q169)</f>
        <v>294.25</v>
      </c>
    </row>
    <row r="169" spans="1:18" ht="15.75" customHeight="1" x14ac:dyDescent="0.3">
      <c r="A169" s="221">
        <v>5564</v>
      </c>
      <c r="B169" s="118">
        <v>8</v>
      </c>
      <c r="C169" s="81" t="s">
        <v>399</v>
      </c>
      <c r="D169" s="28">
        <v>6</v>
      </c>
      <c r="E169" s="81">
        <v>21</v>
      </c>
      <c r="F169" s="82">
        <v>43657</v>
      </c>
      <c r="G169" s="81">
        <v>5221</v>
      </c>
      <c r="H169" s="81">
        <v>8690</v>
      </c>
      <c r="I169" s="81">
        <v>8128</v>
      </c>
      <c r="J169" s="81"/>
      <c r="K169" s="135">
        <f t="shared" si="0"/>
        <v>19.332645338837288</v>
      </c>
      <c r="L169" s="142"/>
      <c r="M169" s="138"/>
      <c r="N169" s="138"/>
      <c r="O169" s="123"/>
      <c r="P169" s="123"/>
      <c r="Q169" s="23">
        <f t="shared" si="1"/>
        <v>290.7</v>
      </c>
      <c r="R169" s="117"/>
    </row>
    <row r="170" spans="1:18" ht="15.75" customHeight="1" x14ac:dyDescent="0.3">
      <c r="A170" s="221">
        <v>5787</v>
      </c>
      <c r="B170" s="118">
        <v>17</v>
      </c>
      <c r="C170" s="81" t="s">
        <v>399</v>
      </c>
      <c r="D170" s="28">
        <v>7</v>
      </c>
      <c r="E170" s="81">
        <v>22</v>
      </c>
      <c r="F170" s="82">
        <v>43685</v>
      </c>
      <c r="G170" s="81">
        <v>5275</v>
      </c>
      <c r="H170" s="81">
        <v>8819</v>
      </c>
      <c r="I170" s="81">
        <v>8316</v>
      </c>
      <c r="J170" s="81">
        <v>7</v>
      </c>
      <c r="K170" s="135">
        <f t="shared" si="0"/>
        <v>16.540611640907596</v>
      </c>
      <c r="L170" s="142"/>
      <c r="M170" s="137">
        <f>AVERAGE(K170:K171)</f>
        <v>16.709903135890038</v>
      </c>
      <c r="N170" s="137">
        <f>_xlfn.STDEV.S(K170,K171)</f>
        <v>0.23941432819858877</v>
      </c>
      <c r="O170" s="123"/>
      <c r="P170" s="123"/>
      <c r="Q170" s="23">
        <f t="shared" si="1"/>
        <v>304.10000000000002</v>
      </c>
      <c r="R170" s="117">
        <f>AVERAGE(Q170:Q171)</f>
        <v>301.05</v>
      </c>
    </row>
    <row r="171" spans="1:18" ht="15.75" customHeight="1" x14ac:dyDescent="0.3">
      <c r="A171" s="221">
        <v>5788</v>
      </c>
      <c r="B171" s="118">
        <v>17</v>
      </c>
      <c r="C171" s="81" t="s">
        <v>399</v>
      </c>
      <c r="D171" s="28">
        <v>8</v>
      </c>
      <c r="E171" s="81">
        <v>22</v>
      </c>
      <c r="F171" s="82">
        <v>43685</v>
      </c>
      <c r="G171" s="81">
        <v>5275</v>
      </c>
      <c r="H171" s="81">
        <v>8758</v>
      </c>
      <c r="I171" s="81">
        <v>8255</v>
      </c>
      <c r="J171" s="81"/>
      <c r="K171" s="135">
        <f t="shared" si="0"/>
        <v>16.879194630872483</v>
      </c>
      <c r="L171" s="142"/>
      <c r="M171" s="138"/>
      <c r="N171" s="138"/>
      <c r="O171" s="123"/>
      <c r="P171" s="123"/>
      <c r="Q171" s="23">
        <f t="shared" si="1"/>
        <v>298</v>
      </c>
      <c r="R171" s="117"/>
    </row>
    <row r="172" spans="1:18" ht="15.75" customHeight="1" x14ac:dyDescent="0.3">
      <c r="A172" s="221">
        <v>3643</v>
      </c>
      <c r="B172" s="118">
        <v>65</v>
      </c>
      <c r="C172" s="81" t="s">
        <v>401</v>
      </c>
      <c r="D172" s="28">
        <v>1</v>
      </c>
      <c r="E172" s="81">
        <v>14</v>
      </c>
      <c r="F172" s="82">
        <v>43591</v>
      </c>
      <c r="G172" s="81">
        <v>5215</v>
      </c>
      <c r="H172" s="134">
        <v>9461</v>
      </c>
      <c r="I172" s="81">
        <v>7849</v>
      </c>
      <c r="J172" s="81">
        <v>2</v>
      </c>
      <c r="K172" s="135">
        <f t="shared" si="0"/>
        <v>61.19969627942293</v>
      </c>
      <c r="L172" s="142" t="s">
        <v>374</v>
      </c>
      <c r="M172" s="137">
        <f>AVERAGE(K172:K173)</f>
        <v>60.00184149519319</v>
      </c>
      <c r="N172" s="137">
        <f>_xlfn.STDEV.S(K172,K173)</f>
        <v>1.694022481611196</v>
      </c>
      <c r="O172" s="123">
        <v>3</v>
      </c>
      <c r="P172" s="123"/>
      <c r="Q172" s="23">
        <f t="shared" si="1"/>
        <v>263.39999999999998</v>
      </c>
      <c r="R172" s="117">
        <f>AVERAGE(Q172:Q173)</f>
        <v>267.14999999999998</v>
      </c>
    </row>
    <row r="173" spans="1:18" ht="15.75" customHeight="1" x14ac:dyDescent="0.3">
      <c r="A173" s="221">
        <v>3644</v>
      </c>
      <c r="B173" s="118">
        <v>66</v>
      </c>
      <c r="C173" s="81" t="s">
        <v>401</v>
      </c>
      <c r="D173" s="28">
        <v>2</v>
      </c>
      <c r="E173" s="81">
        <v>14</v>
      </c>
      <c r="F173" s="82">
        <v>43591</v>
      </c>
      <c r="G173" s="81">
        <v>5279</v>
      </c>
      <c r="H173" s="134">
        <v>9581</v>
      </c>
      <c r="I173" s="81">
        <v>7988</v>
      </c>
      <c r="J173" s="81"/>
      <c r="K173" s="135">
        <f t="shared" si="0"/>
        <v>58.80398671096345</v>
      </c>
      <c r="L173" s="142"/>
      <c r="M173" s="138"/>
      <c r="N173" s="138"/>
      <c r="O173" s="123"/>
      <c r="P173" s="123"/>
      <c r="Q173" s="23">
        <f t="shared" si="1"/>
        <v>270.89999999999998</v>
      </c>
      <c r="R173" s="117"/>
    </row>
    <row r="174" spans="1:18" ht="15.75" customHeight="1" x14ac:dyDescent="0.3">
      <c r="A174" s="221">
        <v>4311</v>
      </c>
      <c r="B174" s="118">
        <v>17</v>
      </c>
      <c r="C174" s="81" t="s">
        <v>401</v>
      </c>
      <c r="D174" s="28">
        <v>3</v>
      </c>
      <c r="E174" s="81">
        <v>16</v>
      </c>
      <c r="F174" s="82">
        <v>43607</v>
      </c>
      <c r="G174" s="81">
        <v>5275</v>
      </c>
      <c r="H174" s="81">
        <v>8225</v>
      </c>
      <c r="I174" s="81">
        <v>7474</v>
      </c>
      <c r="J174" s="81">
        <v>2</v>
      </c>
      <c r="K174" s="135">
        <f t="shared" si="0"/>
        <v>34.1518872214643</v>
      </c>
      <c r="L174" s="142"/>
      <c r="M174" s="137">
        <f>AVERAGE(K174:K175)</f>
        <v>33.814243515221165</v>
      </c>
      <c r="N174" s="137">
        <f>_xlfn.STDEV.S(K174,K175)</f>
        <v>0.47750030861895876</v>
      </c>
      <c r="O174" s="123"/>
      <c r="P174" s="123"/>
      <c r="Q174" s="23">
        <f t="shared" si="1"/>
        <v>219.9</v>
      </c>
      <c r="R174" s="117">
        <f>AVERAGE(Q174:Q175)</f>
        <v>214.65</v>
      </c>
    </row>
    <row r="175" spans="1:18" ht="15.75" customHeight="1" x14ac:dyDescent="0.3">
      <c r="A175" s="221">
        <v>4312</v>
      </c>
      <c r="B175" s="118">
        <v>18</v>
      </c>
      <c r="C175" s="81" t="s">
        <v>401</v>
      </c>
      <c r="D175" s="28">
        <v>4</v>
      </c>
      <c r="E175" s="81">
        <v>16</v>
      </c>
      <c r="F175" s="82">
        <v>43607</v>
      </c>
      <c r="G175" s="81">
        <v>5205</v>
      </c>
      <c r="H175" s="81">
        <v>8000</v>
      </c>
      <c r="I175" s="81">
        <v>7299</v>
      </c>
      <c r="J175" s="81"/>
      <c r="K175" s="135">
        <f t="shared" si="0"/>
        <v>33.47659980897803</v>
      </c>
      <c r="L175" s="142"/>
      <c r="M175" s="138"/>
      <c r="N175" s="138"/>
      <c r="O175" s="123"/>
      <c r="P175" s="123"/>
      <c r="Q175" s="23">
        <f t="shared" si="1"/>
        <v>209.4</v>
      </c>
      <c r="R175" s="117"/>
    </row>
    <row r="176" spans="1:18" ht="15.75" customHeight="1" x14ac:dyDescent="0.3">
      <c r="A176" s="221">
        <v>4957</v>
      </c>
      <c r="B176" s="118">
        <v>17</v>
      </c>
      <c r="C176" s="81" t="s">
        <v>401</v>
      </c>
      <c r="D176" s="28">
        <v>5</v>
      </c>
      <c r="E176" s="81">
        <v>18</v>
      </c>
      <c r="F176" s="82">
        <v>43626</v>
      </c>
      <c r="G176" s="81">
        <v>5275</v>
      </c>
      <c r="H176" s="81">
        <v>9667</v>
      </c>
      <c r="I176" s="81">
        <v>8576</v>
      </c>
      <c r="J176" s="81">
        <v>7</v>
      </c>
      <c r="K176" s="135">
        <f t="shared" si="0"/>
        <v>33.050590730081794</v>
      </c>
      <c r="L176" s="142"/>
      <c r="M176" s="137">
        <f>AVERAGE(K176:K177)</f>
        <v>33.191962031707561</v>
      </c>
      <c r="N176" s="137">
        <f>_xlfn.STDEV.S(K176,K177)</f>
        <v>0.19992921208949782</v>
      </c>
      <c r="O176" s="123"/>
      <c r="P176" s="123"/>
      <c r="Q176" s="23">
        <f t="shared" si="1"/>
        <v>330.1</v>
      </c>
      <c r="R176" s="117">
        <f>AVERAGE(Q176:Q177)</f>
        <v>315.64999999999998</v>
      </c>
    </row>
    <row r="177" spans="1:18" ht="15.75" customHeight="1" x14ac:dyDescent="0.3">
      <c r="A177" s="221">
        <v>4958</v>
      </c>
      <c r="B177" s="118">
        <v>18</v>
      </c>
      <c r="C177" s="81" t="s">
        <v>401</v>
      </c>
      <c r="D177" s="28">
        <v>6</v>
      </c>
      <c r="E177" s="81">
        <v>18</v>
      </c>
      <c r="F177" s="82">
        <v>43626</v>
      </c>
      <c r="G177" s="81">
        <v>5205</v>
      </c>
      <c r="H177" s="81">
        <v>9221</v>
      </c>
      <c r="I177" s="81">
        <v>8217</v>
      </c>
      <c r="J177" s="81"/>
      <c r="K177" s="135">
        <f t="shared" si="0"/>
        <v>33.333333333333329</v>
      </c>
      <c r="L177" s="142"/>
      <c r="M177" s="138"/>
      <c r="N177" s="138"/>
      <c r="O177" s="123"/>
      <c r="P177" s="123"/>
      <c r="Q177" s="23">
        <f t="shared" si="1"/>
        <v>301.2</v>
      </c>
      <c r="R177" s="117"/>
    </row>
    <row r="178" spans="1:18" ht="15.75" customHeight="1" x14ac:dyDescent="0.3">
      <c r="A178" s="221">
        <v>5789</v>
      </c>
      <c r="B178" s="118">
        <v>18</v>
      </c>
      <c r="C178" s="81" t="s">
        <v>401</v>
      </c>
      <c r="D178" s="28">
        <v>7</v>
      </c>
      <c r="E178" s="81">
        <v>22</v>
      </c>
      <c r="F178" s="82">
        <v>43685</v>
      </c>
      <c r="G178" s="81">
        <v>5205</v>
      </c>
      <c r="H178" s="81">
        <v>8907</v>
      </c>
      <c r="I178" s="81">
        <v>8388</v>
      </c>
      <c r="J178" s="81">
        <v>7</v>
      </c>
      <c r="K178" s="135">
        <f t="shared" si="0"/>
        <v>16.305372290292176</v>
      </c>
      <c r="L178" s="142"/>
      <c r="M178" s="137">
        <f>AVERAGE(K178:K179)</f>
        <v>16.676327187281821</v>
      </c>
      <c r="N178" s="137">
        <f>_xlfn.STDEV.S(K178,K179)</f>
        <v>0.52460944635147222</v>
      </c>
      <c r="O178" s="123"/>
      <c r="P178" s="123"/>
      <c r="Q178" s="23">
        <f t="shared" si="1"/>
        <v>318.3</v>
      </c>
      <c r="R178" s="117">
        <f>AVERAGE(Q178:Q179)</f>
        <v>314.60000000000002</v>
      </c>
    </row>
    <row r="179" spans="1:18" ht="15.75" customHeight="1" x14ac:dyDescent="0.3">
      <c r="A179" s="221">
        <v>5790</v>
      </c>
      <c r="B179" s="118">
        <v>18</v>
      </c>
      <c r="C179" s="81" t="s">
        <v>401</v>
      </c>
      <c r="D179" s="28">
        <v>8</v>
      </c>
      <c r="E179" s="81">
        <v>22</v>
      </c>
      <c r="F179" s="82">
        <v>43685</v>
      </c>
      <c r="G179" s="81">
        <v>5205</v>
      </c>
      <c r="H179" s="81">
        <v>8844</v>
      </c>
      <c r="I179" s="81">
        <v>8314</v>
      </c>
      <c r="J179" s="81"/>
      <c r="K179" s="135">
        <f t="shared" si="0"/>
        <v>17.047282084271469</v>
      </c>
      <c r="L179" s="142"/>
      <c r="M179" s="138"/>
      <c r="N179" s="138"/>
      <c r="O179" s="123"/>
      <c r="P179" s="123"/>
      <c r="Q179" s="23">
        <f t="shared" si="1"/>
        <v>310.89999999999998</v>
      </c>
      <c r="R179" s="117"/>
    </row>
    <row r="180" spans="1:18" ht="15.75" customHeight="1" x14ac:dyDescent="0.3">
      <c r="A180" s="221">
        <v>3645</v>
      </c>
      <c r="B180" s="118">
        <v>67</v>
      </c>
      <c r="C180" s="81" t="s">
        <v>402</v>
      </c>
      <c r="D180" s="28">
        <v>1</v>
      </c>
      <c r="E180" s="81">
        <v>14</v>
      </c>
      <c r="F180" s="82">
        <v>43591</v>
      </c>
      <c r="G180" s="81">
        <v>5217</v>
      </c>
      <c r="H180" s="134">
        <v>8047</v>
      </c>
      <c r="I180" s="81">
        <v>7041</v>
      </c>
      <c r="J180" s="81">
        <v>2</v>
      </c>
      <c r="K180" s="135">
        <f t="shared" si="0"/>
        <v>55.153508771929829</v>
      </c>
      <c r="L180" s="142" t="s">
        <v>377</v>
      </c>
      <c r="M180" s="137">
        <f>AVERAGE(K180:K181)</f>
        <v>56.638913600795881</v>
      </c>
      <c r="N180" s="137">
        <f>_xlfn.STDEV.S(K180,K181)</f>
        <v>2.1006796545968571</v>
      </c>
      <c r="O180" s="123">
        <v>3</v>
      </c>
      <c r="P180" s="123"/>
      <c r="Q180" s="23">
        <f t="shared" si="1"/>
        <v>182.4</v>
      </c>
      <c r="R180" s="117">
        <f>AVERAGE(Q180:Q181)</f>
        <v>182.9</v>
      </c>
    </row>
    <row r="181" spans="1:18" ht="15.75" customHeight="1" x14ac:dyDescent="0.3">
      <c r="A181" s="221">
        <v>3646</v>
      </c>
      <c r="B181" s="118">
        <v>68</v>
      </c>
      <c r="C181" s="81" t="s">
        <v>402</v>
      </c>
      <c r="D181" s="28">
        <v>2</v>
      </c>
      <c r="E181" s="81">
        <v>14</v>
      </c>
      <c r="F181" s="82">
        <v>43591</v>
      </c>
      <c r="G181" s="81">
        <v>5288</v>
      </c>
      <c r="H181" s="134">
        <v>8188</v>
      </c>
      <c r="I181" s="81">
        <v>7122</v>
      </c>
      <c r="J181" s="81"/>
      <c r="K181" s="135">
        <f t="shared" si="0"/>
        <v>58.124318429661933</v>
      </c>
      <c r="L181" s="142"/>
      <c r="M181" s="138"/>
      <c r="N181" s="138"/>
      <c r="O181" s="123"/>
      <c r="P181" s="123"/>
      <c r="Q181" s="23">
        <f t="shared" si="1"/>
        <v>183.4</v>
      </c>
      <c r="R181" s="117"/>
    </row>
    <row r="182" spans="1:18" ht="15.75" customHeight="1" x14ac:dyDescent="0.3">
      <c r="A182" s="221">
        <v>4313</v>
      </c>
      <c r="B182" s="118">
        <v>19</v>
      </c>
      <c r="C182" s="81" t="s">
        <v>402</v>
      </c>
      <c r="D182" s="28">
        <v>3</v>
      </c>
      <c r="E182" s="81">
        <v>16</v>
      </c>
      <c r="F182" s="82">
        <v>43607</v>
      </c>
      <c r="G182" s="81">
        <v>5229</v>
      </c>
      <c r="H182" s="81">
        <v>7992</v>
      </c>
      <c r="I182" s="81">
        <v>7261</v>
      </c>
      <c r="J182" s="81">
        <v>2</v>
      </c>
      <c r="K182" s="135">
        <f t="shared" si="0"/>
        <v>35.974409448818903</v>
      </c>
      <c r="L182" s="142" t="s">
        <v>13</v>
      </c>
      <c r="M182" s="137">
        <f>AVERAGE(K182:K183)</f>
        <v>35.693114449863153</v>
      </c>
      <c r="N182" s="137">
        <f>_xlfn.STDEV.S(K182,K183)</f>
        <v>0.39781120255094859</v>
      </c>
      <c r="O182" s="123"/>
      <c r="P182" s="123"/>
      <c r="Q182" s="23">
        <f t="shared" si="1"/>
        <v>203.2</v>
      </c>
      <c r="R182" s="117">
        <f>AVERAGE(Q182:Q183)</f>
        <v>209.05</v>
      </c>
    </row>
    <row r="183" spans="1:18" ht="15.75" customHeight="1" x14ac:dyDescent="0.3">
      <c r="A183" s="221">
        <v>4314</v>
      </c>
      <c r="B183" s="118">
        <v>20</v>
      </c>
      <c r="C183" s="81" t="s">
        <v>402</v>
      </c>
      <c r="D183" s="28">
        <v>4</v>
      </c>
      <c r="E183" s="81">
        <v>16</v>
      </c>
      <c r="F183" s="82">
        <v>43607</v>
      </c>
      <c r="G183" s="81">
        <v>5190</v>
      </c>
      <c r="H183" s="81">
        <v>8100</v>
      </c>
      <c r="I183" s="81">
        <v>7339</v>
      </c>
      <c r="J183" s="81"/>
      <c r="K183" s="135">
        <f t="shared" si="0"/>
        <v>35.411819450907402</v>
      </c>
      <c r="L183" s="142"/>
      <c r="M183" s="138"/>
      <c r="N183" s="138"/>
      <c r="O183" s="123"/>
      <c r="P183" s="123"/>
      <c r="Q183" s="23">
        <f t="shared" si="1"/>
        <v>214.9</v>
      </c>
      <c r="R183" s="117"/>
    </row>
    <row r="184" spans="1:18" ht="15.75" customHeight="1" x14ac:dyDescent="0.3">
      <c r="A184" s="221">
        <v>4959</v>
      </c>
      <c r="B184" s="118">
        <v>19</v>
      </c>
      <c r="C184" s="81" t="s">
        <v>402</v>
      </c>
      <c r="D184" s="28">
        <v>5</v>
      </c>
      <c r="E184" s="81">
        <v>18</v>
      </c>
      <c r="F184" s="82">
        <v>43626</v>
      </c>
      <c r="G184" s="81">
        <v>5229</v>
      </c>
      <c r="H184" s="81">
        <v>8105</v>
      </c>
      <c r="I184" s="81">
        <v>7390</v>
      </c>
      <c r="J184" s="81">
        <v>9</v>
      </c>
      <c r="K184" s="135">
        <f t="shared" si="0"/>
        <v>33.086534012031464</v>
      </c>
      <c r="L184" s="142"/>
      <c r="M184" s="137">
        <f>AVERAGE(K184:K185)</f>
        <v>33.544222115853358</v>
      </c>
      <c r="N184" s="137">
        <f>_xlfn.STDEV.S(K184,K185)</f>
        <v>0.64726872376175315</v>
      </c>
      <c r="O184" s="123"/>
      <c r="P184" s="123"/>
      <c r="Q184" s="23">
        <f t="shared" si="1"/>
        <v>216.1</v>
      </c>
      <c r="R184" s="117">
        <f>AVERAGE(Q184:Q185)</f>
        <v>212.75</v>
      </c>
    </row>
    <row r="185" spans="1:18" ht="15.75" customHeight="1" x14ac:dyDescent="0.3">
      <c r="A185" s="221">
        <v>4960</v>
      </c>
      <c r="B185" s="118">
        <v>20</v>
      </c>
      <c r="C185" s="81" t="s">
        <v>402</v>
      </c>
      <c r="D185" s="28">
        <v>6</v>
      </c>
      <c r="E185" s="81">
        <v>18</v>
      </c>
      <c r="F185" s="82">
        <v>43626</v>
      </c>
      <c r="G185" s="81">
        <v>5190</v>
      </c>
      <c r="H185" s="81">
        <v>7996</v>
      </c>
      <c r="I185" s="81">
        <v>7284</v>
      </c>
      <c r="J185" s="81"/>
      <c r="K185" s="135">
        <f t="shared" si="0"/>
        <v>34.00191021967526</v>
      </c>
      <c r="L185" s="142"/>
      <c r="M185" s="138"/>
      <c r="N185" s="138"/>
      <c r="O185" s="123"/>
      <c r="P185" s="123"/>
      <c r="Q185" s="23">
        <f t="shared" si="1"/>
        <v>209.4</v>
      </c>
      <c r="R185" s="117"/>
    </row>
    <row r="186" spans="1:18" ht="15.75" customHeight="1" x14ac:dyDescent="0.3">
      <c r="A186" s="221">
        <v>5791</v>
      </c>
      <c r="B186" s="118">
        <v>19</v>
      </c>
      <c r="C186" s="81" t="s">
        <v>402</v>
      </c>
      <c r="D186" s="28">
        <v>7</v>
      </c>
      <c r="E186" s="81">
        <v>22</v>
      </c>
      <c r="F186" s="82">
        <v>43685</v>
      </c>
      <c r="G186" s="81">
        <v>5229</v>
      </c>
      <c r="H186" s="81">
        <v>7325</v>
      </c>
      <c r="I186" s="81">
        <v>7032</v>
      </c>
      <c r="J186" s="81">
        <v>11</v>
      </c>
      <c r="K186" s="135">
        <f t="shared" si="0"/>
        <v>16.250693288962839</v>
      </c>
      <c r="L186" s="142"/>
      <c r="M186" s="137">
        <f>AVERAGE(K186:K187)</f>
        <v>16.084636832372858</v>
      </c>
      <c r="N186" s="137">
        <f>_xlfn.STDEV.S(K186,K187)</f>
        <v>0.23483929302916792</v>
      </c>
      <c r="O186" s="123"/>
      <c r="P186" s="123"/>
      <c r="Q186" s="23">
        <f t="shared" si="1"/>
        <v>180.3</v>
      </c>
      <c r="R186" s="117">
        <f>AVERAGE(Q186:Q187)</f>
        <v>185.95</v>
      </c>
    </row>
    <row r="187" spans="1:18" ht="15.75" customHeight="1" x14ac:dyDescent="0.3">
      <c r="A187" s="221">
        <v>5792</v>
      </c>
      <c r="B187" s="118">
        <v>19</v>
      </c>
      <c r="C187" s="81" t="s">
        <v>402</v>
      </c>
      <c r="D187" s="28">
        <v>8</v>
      </c>
      <c r="E187" s="81">
        <v>22</v>
      </c>
      <c r="F187" s="82">
        <v>43685</v>
      </c>
      <c r="G187" s="81">
        <v>5229</v>
      </c>
      <c r="H187" s="81">
        <v>7450</v>
      </c>
      <c r="I187" s="81">
        <v>7145</v>
      </c>
      <c r="J187" s="81"/>
      <c r="K187" s="135">
        <f t="shared" si="0"/>
        <v>15.918580375782881</v>
      </c>
      <c r="L187" s="142"/>
      <c r="M187" s="138"/>
      <c r="N187" s="138"/>
      <c r="O187" s="123"/>
      <c r="P187" s="123"/>
      <c r="Q187" s="23">
        <f t="shared" si="1"/>
        <v>191.6</v>
      </c>
      <c r="R187" s="117"/>
    </row>
    <row r="188" spans="1:18" ht="15.75" customHeight="1" x14ac:dyDescent="0.3">
      <c r="A188" s="221">
        <v>3263</v>
      </c>
      <c r="B188" s="118">
        <v>19</v>
      </c>
      <c r="C188" s="81" t="s">
        <v>403</v>
      </c>
      <c r="D188" s="28">
        <v>1</v>
      </c>
      <c r="E188" s="81">
        <v>13</v>
      </c>
      <c r="F188" s="82">
        <v>43587</v>
      </c>
      <c r="G188" s="81">
        <v>5229</v>
      </c>
      <c r="H188" s="81">
        <v>7929</v>
      </c>
      <c r="I188" s="81">
        <v>7235</v>
      </c>
      <c r="J188" s="81">
        <v>1</v>
      </c>
      <c r="K188" s="135">
        <f t="shared" si="0"/>
        <v>34.596211365902292</v>
      </c>
      <c r="L188" s="142" t="s">
        <v>13</v>
      </c>
      <c r="M188" s="137">
        <f>AVERAGE(K188:K189)</f>
        <v>35.728396555569006</v>
      </c>
      <c r="N188" s="137">
        <f>_xlfn.STDEV.S(K188,K189)</f>
        <v>1.601151650344617</v>
      </c>
      <c r="O188" s="123">
        <v>2</v>
      </c>
      <c r="P188" s="123"/>
      <c r="Q188" s="23">
        <f t="shared" si="1"/>
        <v>200.59999999999997</v>
      </c>
      <c r="R188" s="117">
        <f>AVERAGE(Q188:Q189)</f>
        <v>200</v>
      </c>
    </row>
    <row r="189" spans="1:18" ht="15.75" customHeight="1" x14ac:dyDescent="0.3">
      <c r="A189" s="221">
        <v>3264</v>
      </c>
      <c r="B189" s="118">
        <v>20</v>
      </c>
      <c r="C189" s="81" t="s">
        <v>403</v>
      </c>
      <c r="D189" s="28">
        <v>2</v>
      </c>
      <c r="E189" s="81">
        <v>13</v>
      </c>
      <c r="F189" s="82">
        <v>43587</v>
      </c>
      <c r="G189" s="81">
        <v>5190</v>
      </c>
      <c r="H189" s="81">
        <v>7919</v>
      </c>
      <c r="I189" s="81">
        <v>7184</v>
      </c>
      <c r="J189" s="81"/>
      <c r="K189" s="135">
        <f t="shared" si="0"/>
        <v>36.860581745235713</v>
      </c>
      <c r="L189" s="142"/>
      <c r="M189" s="138"/>
      <c r="N189" s="138"/>
      <c r="O189" s="123"/>
      <c r="P189" s="123"/>
      <c r="Q189" s="23">
        <f t="shared" si="1"/>
        <v>199.4</v>
      </c>
      <c r="R189" s="117"/>
    </row>
    <row r="190" spans="1:18" ht="15.75" customHeight="1" x14ac:dyDescent="0.3">
      <c r="A190" s="221">
        <v>3989</v>
      </c>
      <c r="B190" s="118">
        <v>19</v>
      </c>
      <c r="C190" s="81" t="s">
        <v>403</v>
      </c>
      <c r="D190" s="28">
        <v>3</v>
      </c>
      <c r="E190" s="81">
        <v>15</v>
      </c>
      <c r="F190" s="82">
        <v>43599</v>
      </c>
      <c r="G190" s="81">
        <v>5229</v>
      </c>
      <c r="H190" s="81">
        <v>7681</v>
      </c>
      <c r="I190" s="81">
        <v>6994</v>
      </c>
      <c r="J190" s="81"/>
      <c r="K190" s="135">
        <f t="shared" si="0"/>
        <v>38.923512747875357</v>
      </c>
      <c r="L190" s="135"/>
      <c r="M190" s="137">
        <f>AVERAGE(K190:K191)</f>
        <v>38.824777794456281</v>
      </c>
      <c r="N190" s="137">
        <f>_xlfn.STDEV.S(K190,K191)</f>
        <v>0.13963231020553246</v>
      </c>
      <c r="O190" s="123"/>
      <c r="P190" s="123"/>
      <c r="Q190" s="23">
        <f t="shared" si="1"/>
        <v>176.5</v>
      </c>
      <c r="R190" s="117">
        <f>AVERAGE(Q190:Q191)</f>
        <v>176.95</v>
      </c>
    </row>
    <row r="191" spans="1:18" ht="15.75" customHeight="1" x14ac:dyDescent="0.3">
      <c r="A191" s="221">
        <v>3990</v>
      </c>
      <c r="B191" s="118">
        <v>20</v>
      </c>
      <c r="C191" s="81" t="s">
        <v>403</v>
      </c>
      <c r="D191" s="28">
        <v>4</v>
      </c>
      <c r="E191" s="81">
        <v>15</v>
      </c>
      <c r="F191" s="82">
        <v>43599</v>
      </c>
      <c r="G191" s="81">
        <v>5190</v>
      </c>
      <c r="H191" s="81">
        <v>7651</v>
      </c>
      <c r="I191" s="81">
        <v>6964</v>
      </c>
      <c r="J191" s="81"/>
      <c r="K191" s="135">
        <f t="shared" si="0"/>
        <v>38.726042841037206</v>
      </c>
      <c r="L191" s="135"/>
      <c r="M191" s="138"/>
      <c r="N191" s="138"/>
      <c r="O191" s="123"/>
      <c r="P191" s="123"/>
      <c r="Q191" s="23">
        <f t="shared" si="1"/>
        <v>177.4</v>
      </c>
      <c r="R191" s="117"/>
    </row>
    <row r="192" spans="1:18" ht="15.75" customHeight="1" x14ac:dyDescent="0.3">
      <c r="A192" s="221">
        <v>4635</v>
      </c>
      <c r="B192" s="118">
        <v>19</v>
      </c>
      <c r="C192" s="81" t="s">
        <v>403</v>
      </c>
      <c r="D192" s="28">
        <v>5</v>
      </c>
      <c r="E192" s="81">
        <v>17</v>
      </c>
      <c r="F192" s="82">
        <v>43619</v>
      </c>
      <c r="G192" s="81">
        <v>5229</v>
      </c>
      <c r="H192" s="81">
        <v>8201</v>
      </c>
      <c r="I192" s="81">
        <v>7460</v>
      </c>
      <c r="J192" s="81"/>
      <c r="K192" s="135">
        <f t="shared" si="0"/>
        <v>33.213805468399819</v>
      </c>
      <c r="L192" s="142"/>
      <c r="M192" s="137">
        <f>AVERAGE(K192:K193)</f>
        <v>33.488901011547028</v>
      </c>
      <c r="N192" s="137">
        <f>_xlfn.STDEV.S(K192,K193)</f>
        <v>0.38904384806717129</v>
      </c>
      <c r="O192" s="123"/>
      <c r="P192" s="123"/>
      <c r="Q192" s="23">
        <f t="shared" si="1"/>
        <v>223.1</v>
      </c>
      <c r="R192" s="117">
        <f>AVERAGE(Q192:Q193)</f>
        <v>227.64999999999998</v>
      </c>
    </row>
    <row r="193" spans="1:18" ht="15.75" customHeight="1" x14ac:dyDescent="0.3">
      <c r="A193" s="221">
        <v>4636</v>
      </c>
      <c r="B193" s="118">
        <v>20</v>
      </c>
      <c r="C193" s="81" t="s">
        <v>403</v>
      </c>
      <c r="D193" s="28">
        <v>6</v>
      </c>
      <c r="E193" s="81">
        <v>17</v>
      </c>
      <c r="F193" s="82">
        <v>43619</v>
      </c>
      <c r="G193" s="81">
        <v>5190</v>
      </c>
      <c r="H193" s="81">
        <v>8296</v>
      </c>
      <c r="I193" s="81">
        <v>7512</v>
      </c>
      <c r="J193" s="81"/>
      <c r="K193" s="135">
        <f t="shared" si="0"/>
        <v>33.763996554694231</v>
      </c>
      <c r="L193" s="142"/>
      <c r="M193" s="138"/>
      <c r="N193" s="138"/>
      <c r="O193" s="123"/>
      <c r="P193" s="123"/>
      <c r="Q193" s="23">
        <f t="shared" si="1"/>
        <v>232.2</v>
      </c>
      <c r="R193" s="117"/>
    </row>
    <row r="194" spans="1:18" ht="15.75" customHeight="1" x14ac:dyDescent="0.3">
      <c r="A194" s="221">
        <v>5793</v>
      </c>
      <c r="B194" s="118">
        <v>20</v>
      </c>
      <c r="C194" s="81" t="s">
        <v>403</v>
      </c>
      <c r="D194" s="28">
        <v>7</v>
      </c>
      <c r="E194" s="81">
        <v>22</v>
      </c>
      <c r="F194" s="82">
        <v>43685</v>
      </c>
      <c r="G194" s="81">
        <v>5190</v>
      </c>
      <c r="H194" s="81">
        <v>7442</v>
      </c>
      <c r="I194" s="81">
        <v>7120</v>
      </c>
      <c r="J194" s="81">
        <v>5</v>
      </c>
      <c r="K194" s="135">
        <f t="shared" si="0"/>
        <v>16.683937823834196</v>
      </c>
      <c r="L194" s="142"/>
      <c r="M194" s="137">
        <f>AVERAGE(K194:K195)</f>
        <v>16.697406577699589</v>
      </c>
      <c r="N194" s="137">
        <f>_xlfn.STDEV.S(K194,K195)</f>
        <v>1.9047694384706076E-2</v>
      </c>
      <c r="O194" s="123"/>
      <c r="P194" s="123"/>
      <c r="Q194" s="23">
        <f t="shared" si="1"/>
        <v>193</v>
      </c>
      <c r="R194" s="117">
        <f>AVERAGE(Q194:Q195)</f>
        <v>190.75</v>
      </c>
    </row>
    <row r="195" spans="1:18" ht="15.75" customHeight="1" x14ac:dyDescent="0.3">
      <c r="A195" s="221">
        <v>5794</v>
      </c>
      <c r="B195" s="118">
        <v>20</v>
      </c>
      <c r="C195" s="81" t="s">
        <v>403</v>
      </c>
      <c r="D195" s="28">
        <v>8</v>
      </c>
      <c r="E195" s="81">
        <v>22</v>
      </c>
      <c r="F195" s="82">
        <v>43685</v>
      </c>
      <c r="G195" s="81">
        <v>5190</v>
      </c>
      <c r="H195" s="81">
        <v>7390</v>
      </c>
      <c r="I195" s="81">
        <v>7075</v>
      </c>
      <c r="J195" s="81"/>
      <c r="K195" s="135">
        <f t="shared" si="0"/>
        <v>16.710875331564985</v>
      </c>
      <c r="L195" s="142"/>
      <c r="M195" s="138"/>
      <c r="N195" s="138"/>
      <c r="O195" s="123"/>
      <c r="P195" s="123"/>
      <c r="Q195" s="23">
        <f t="shared" si="1"/>
        <v>188.5</v>
      </c>
      <c r="R195" s="117"/>
    </row>
    <row r="196" spans="1:18" ht="15.75" customHeight="1" x14ac:dyDescent="0.3">
      <c r="A196" s="221">
        <v>3647</v>
      </c>
      <c r="B196" s="118">
        <v>69</v>
      </c>
      <c r="C196" s="81" t="s">
        <v>404</v>
      </c>
      <c r="D196" s="28">
        <v>1</v>
      </c>
      <c r="E196" s="81">
        <v>14</v>
      </c>
      <c r="F196" s="82">
        <v>43591</v>
      </c>
      <c r="G196" s="81">
        <v>5248</v>
      </c>
      <c r="H196" s="134">
        <v>8441</v>
      </c>
      <c r="I196" s="81">
        <v>7475</v>
      </c>
      <c r="J196" s="81">
        <v>2</v>
      </c>
      <c r="K196" s="135">
        <f t="shared" si="0"/>
        <v>43.37674000898069</v>
      </c>
      <c r="L196" s="142" t="s">
        <v>405</v>
      </c>
      <c r="M196" s="137">
        <f>AVERAGE(K196:K197)</f>
        <v>43.574901369803996</v>
      </c>
      <c r="N196" s="137">
        <f>_xlfn.STDEV.S(K196,K197)</f>
        <v>0.28024248401462809</v>
      </c>
      <c r="O196" s="123">
        <v>3</v>
      </c>
      <c r="P196" s="123"/>
      <c r="Q196" s="23">
        <f t="shared" si="1"/>
        <v>222.7</v>
      </c>
      <c r="R196" s="117">
        <f>AVERAGE(Q196:Q197)</f>
        <v>219.75</v>
      </c>
    </row>
    <row r="197" spans="1:18" ht="15.75" customHeight="1" x14ac:dyDescent="0.3">
      <c r="A197" s="221">
        <v>3648</v>
      </c>
      <c r="B197" s="118">
        <v>70</v>
      </c>
      <c r="C197" s="81" t="s">
        <v>404</v>
      </c>
      <c r="D197" s="28">
        <v>2</v>
      </c>
      <c r="E197" s="81">
        <v>14</v>
      </c>
      <c r="F197" s="82">
        <v>43591</v>
      </c>
      <c r="G197" s="81">
        <v>5266</v>
      </c>
      <c r="H197" s="134">
        <v>8383</v>
      </c>
      <c r="I197" s="81">
        <v>7434</v>
      </c>
      <c r="J197" s="81"/>
      <c r="K197" s="135">
        <f t="shared" si="0"/>
        <v>43.773062730627302</v>
      </c>
      <c r="L197" s="142"/>
      <c r="M197" s="138"/>
      <c r="N197" s="138"/>
      <c r="O197" s="123"/>
      <c r="P197" s="123"/>
      <c r="Q197" s="23">
        <f t="shared" si="1"/>
        <v>216.8</v>
      </c>
      <c r="R197" s="117"/>
    </row>
    <row r="198" spans="1:18" ht="15.75" customHeight="1" x14ac:dyDescent="0.3">
      <c r="A198" s="221">
        <v>4315</v>
      </c>
      <c r="B198" s="118">
        <v>21</v>
      </c>
      <c r="C198" s="81" t="s">
        <v>404</v>
      </c>
      <c r="D198" s="28">
        <v>3</v>
      </c>
      <c r="E198" s="81">
        <v>16</v>
      </c>
      <c r="F198" s="82">
        <v>43607</v>
      </c>
      <c r="G198" s="81">
        <v>5224</v>
      </c>
      <c r="H198" s="81">
        <v>8351</v>
      </c>
      <c r="I198" s="81">
        <v>7622</v>
      </c>
      <c r="J198" s="81">
        <v>2</v>
      </c>
      <c r="K198" s="135">
        <f t="shared" si="0"/>
        <v>30.400333611342784</v>
      </c>
      <c r="L198" s="142"/>
      <c r="M198" s="137">
        <f>AVERAGE(K198:K199)</f>
        <v>29.63720093670317</v>
      </c>
      <c r="N198" s="137">
        <f>_xlfn.STDEV.S(K198,K199)</f>
        <v>1.0792325783653967</v>
      </c>
      <c r="O198" s="123"/>
      <c r="P198" s="123"/>
      <c r="Q198" s="23">
        <f t="shared" si="1"/>
        <v>239.8</v>
      </c>
      <c r="R198" s="117">
        <f>AVERAGE(Q198:Q199)</f>
        <v>247.35000000000002</v>
      </c>
    </row>
    <row r="199" spans="1:18" ht="15.75" customHeight="1" x14ac:dyDescent="0.3">
      <c r="A199" s="221">
        <v>4316</v>
      </c>
      <c r="B199" s="118">
        <v>22</v>
      </c>
      <c r="C199" s="81" t="s">
        <v>404</v>
      </c>
      <c r="D199" s="28">
        <v>4</v>
      </c>
      <c r="E199" s="81">
        <v>16</v>
      </c>
      <c r="F199" s="82">
        <v>43607</v>
      </c>
      <c r="G199" s="81">
        <v>5276</v>
      </c>
      <c r="H199" s="81">
        <v>8561</v>
      </c>
      <c r="I199" s="81">
        <v>7825</v>
      </c>
      <c r="J199" s="81"/>
      <c r="K199" s="135">
        <f t="shared" si="0"/>
        <v>28.874068262063556</v>
      </c>
      <c r="L199" s="142"/>
      <c r="M199" s="138"/>
      <c r="N199" s="138"/>
      <c r="O199" s="123"/>
      <c r="P199" s="123"/>
      <c r="Q199" s="23">
        <f t="shared" si="1"/>
        <v>254.9</v>
      </c>
      <c r="R199" s="117"/>
    </row>
    <row r="200" spans="1:18" ht="15.75" customHeight="1" x14ac:dyDescent="0.3">
      <c r="A200" s="221">
        <v>4961</v>
      </c>
      <c r="B200" s="118">
        <v>21</v>
      </c>
      <c r="C200" s="81" t="s">
        <v>404</v>
      </c>
      <c r="D200" s="28">
        <v>5</v>
      </c>
      <c r="E200" s="81">
        <v>18</v>
      </c>
      <c r="F200" s="82">
        <v>43626</v>
      </c>
      <c r="G200" s="81">
        <v>5224</v>
      </c>
      <c r="H200" s="81">
        <v>7539</v>
      </c>
      <c r="I200" s="81">
        <v>7012</v>
      </c>
      <c r="J200" s="81">
        <v>7</v>
      </c>
      <c r="K200" s="135">
        <f t="shared" si="0"/>
        <v>29.47427293064877</v>
      </c>
      <c r="L200" s="142"/>
      <c r="M200" s="137">
        <f>AVERAGE(K200:K201)</f>
        <v>29.404883629019686</v>
      </c>
      <c r="N200" s="137">
        <f>_xlfn.STDEV.S(K200,K201)</f>
        <v>9.8131291447450086E-2</v>
      </c>
      <c r="O200" s="123"/>
      <c r="P200" s="123"/>
      <c r="Q200" s="23">
        <f t="shared" si="1"/>
        <v>178.8</v>
      </c>
      <c r="R200" s="117">
        <f>AVERAGE(Q200:Q201)</f>
        <v>181.95</v>
      </c>
    </row>
    <row r="201" spans="1:18" ht="15.75" customHeight="1" x14ac:dyDescent="0.3">
      <c r="A201" s="221">
        <v>4962</v>
      </c>
      <c r="B201" s="118">
        <v>22</v>
      </c>
      <c r="C201" s="81" t="s">
        <v>404</v>
      </c>
      <c r="D201" s="28">
        <v>6</v>
      </c>
      <c r="E201" s="81">
        <v>18</v>
      </c>
      <c r="F201" s="82">
        <v>43626</v>
      </c>
      <c r="G201" s="81">
        <v>5276</v>
      </c>
      <c r="H201" s="81">
        <v>7670</v>
      </c>
      <c r="I201" s="81">
        <v>7127</v>
      </c>
      <c r="J201" s="81"/>
      <c r="K201" s="135">
        <f t="shared" si="0"/>
        <v>29.335494327390599</v>
      </c>
      <c r="L201" s="142"/>
      <c r="M201" s="138"/>
      <c r="N201" s="138"/>
      <c r="O201" s="123"/>
      <c r="P201" s="123"/>
      <c r="Q201" s="23">
        <f t="shared" si="1"/>
        <v>185.1</v>
      </c>
      <c r="R201" s="117"/>
    </row>
    <row r="202" spans="1:18" ht="15.75" customHeight="1" x14ac:dyDescent="0.3">
      <c r="A202" s="221">
        <v>5795</v>
      </c>
      <c r="B202" s="118">
        <v>21</v>
      </c>
      <c r="C202" s="81" t="s">
        <v>404</v>
      </c>
      <c r="D202" s="28">
        <v>7</v>
      </c>
      <c r="E202" s="81">
        <v>22</v>
      </c>
      <c r="F202" s="82">
        <v>43685</v>
      </c>
      <c r="G202" s="81">
        <v>5224</v>
      </c>
      <c r="H202" s="81">
        <v>8164</v>
      </c>
      <c r="I202" s="81">
        <v>7753</v>
      </c>
      <c r="J202" s="81">
        <v>7</v>
      </c>
      <c r="K202" s="135">
        <f t="shared" si="0"/>
        <v>16.251482799525505</v>
      </c>
      <c r="L202" s="142"/>
      <c r="M202" s="137">
        <f>AVERAGE(K202:K203)</f>
        <v>16.27812987193014</v>
      </c>
      <c r="N202" s="137">
        <f>_xlfn.STDEV.S(K202,K203)</f>
        <v>3.768465119217617E-2</v>
      </c>
      <c r="O202" s="123"/>
      <c r="P202" s="123"/>
      <c r="Q202" s="23">
        <f t="shared" si="1"/>
        <v>252.9</v>
      </c>
      <c r="R202" s="117">
        <f>AVERAGE(Q202:Q203)</f>
        <v>253.10000000000002</v>
      </c>
    </row>
    <row r="203" spans="1:18" ht="15.75" customHeight="1" x14ac:dyDescent="0.3">
      <c r="A203" s="221">
        <v>5796</v>
      </c>
      <c r="B203" s="118">
        <v>21</v>
      </c>
      <c r="C203" s="81" t="s">
        <v>404</v>
      </c>
      <c r="D203" s="28">
        <v>8</v>
      </c>
      <c r="E203" s="81">
        <v>22</v>
      </c>
      <c r="F203" s="82">
        <v>43685</v>
      </c>
      <c r="G203" s="81">
        <v>5224</v>
      </c>
      <c r="H203" s="81">
        <v>8170</v>
      </c>
      <c r="I203" s="81">
        <v>7757</v>
      </c>
      <c r="J203" s="81"/>
      <c r="K203" s="135">
        <f t="shared" si="0"/>
        <v>16.30477694433478</v>
      </c>
      <c r="L203" s="142"/>
      <c r="M203" s="138"/>
      <c r="N203" s="138"/>
      <c r="O203" s="123"/>
      <c r="P203" s="123"/>
      <c r="Q203" s="23">
        <f t="shared" si="1"/>
        <v>253.3</v>
      </c>
      <c r="R203" s="117"/>
    </row>
    <row r="204" spans="1:18" ht="15.75" customHeight="1" x14ac:dyDescent="0.3">
      <c r="A204" s="221">
        <v>2919</v>
      </c>
      <c r="B204" s="118">
        <v>3</v>
      </c>
      <c r="C204" s="81" t="s">
        <v>406</v>
      </c>
      <c r="D204" s="28">
        <v>1</v>
      </c>
      <c r="E204" s="81">
        <v>11</v>
      </c>
      <c r="F204" s="82">
        <v>43571</v>
      </c>
      <c r="G204" s="134">
        <v>5258</v>
      </c>
      <c r="H204" s="81">
        <v>9247</v>
      </c>
      <c r="I204" s="81">
        <v>7889</v>
      </c>
      <c r="J204" s="81">
        <v>2</v>
      </c>
      <c r="K204" s="135">
        <f t="shared" si="0"/>
        <v>51.615355378183203</v>
      </c>
      <c r="L204" s="142" t="s">
        <v>13</v>
      </c>
      <c r="M204" s="137">
        <f>AVERAGE(K204:K205)</f>
        <v>51.774639816408282</v>
      </c>
      <c r="N204" s="137">
        <f>_xlfn.STDEV.S(K204,K205)</f>
        <v>0.22526221281288097</v>
      </c>
      <c r="O204" s="123">
        <v>3</v>
      </c>
      <c r="P204" s="123"/>
      <c r="Q204" s="23">
        <f t="shared" si="1"/>
        <v>263.10000000000002</v>
      </c>
      <c r="R204" s="117">
        <f>AVERAGE(Q204:Q205)</f>
        <v>255.65</v>
      </c>
    </row>
    <row r="205" spans="1:18" ht="15.75" customHeight="1" x14ac:dyDescent="0.3">
      <c r="A205" s="221">
        <v>2920</v>
      </c>
      <c r="B205" s="118">
        <v>4</v>
      </c>
      <c r="C205" s="81" t="s">
        <v>406</v>
      </c>
      <c r="D205" s="28">
        <v>2</v>
      </c>
      <c r="E205" s="81">
        <v>11</v>
      </c>
      <c r="F205" s="82">
        <v>43571</v>
      </c>
      <c r="G205" s="134">
        <v>5259</v>
      </c>
      <c r="H205" s="81">
        <v>9030</v>
      </c>
      <c r="I205" s="81">
        <v>7741</v>
      </c>
      <c r="J205" s="81"/>
      <c r="K205" s="135">
        <f t="shared" si="0"/>
        <v>51.933924254633354</v>
      </c>
      <c r="L205" s="142"/>
      <c r="M205" s="138"/>
      <c r="N205" s="138"/>
      <c r="O205" s="123"/>
      <c r="P205" s="123"/>
      <c r="Q205" s="23">
        <f t="shared" si="1"/>
        <v>248.2</v>
      </c>
      <c r="R205" s="117"/>
    </row>
    <row r="206" spans="1:18" ht="15.75" customHeight="1" x14ac:dyDescent="0.3">
      <c r="A206" s="221">
        <v>3649</v>
      </c>
      <c r="B206" s="118">
        <v>71</v>
      </c>
      <c r="C206" s="81" t="s">
        <v>406</v>
      </c>
      <c r="D206" s="28">
        <v>3</v>
      </c>
      <c r="E206" s="81">
        <v>14</v>
      </c>
      <c r="F206" s="82">
        <v>43591</v>
      </c>
      <c r="G206" s="81">
        <v>5256</v>
      </c>
      <c r="H206" s="134">
        <v>10029</v>
      </c>
      <c r="I206" s="81">
        <v>8556</v>
      </c>
      <c r="J206" s="81"/>
      <c r="K206" s="135">
        <f t="shared" si="0"/>
        <v>44.636363636363633</v>
      </c>
      <c r="L206" s="142" t="s">
        <v>407</v>
      </c>
      <c r="M206" s="137">
        <f>AVERAGE(K206:K207)</f>
        <v>47.047032143561424</v>
      </c>
      <c r="N206" s="137">
        <f>_xlfn.STDEV.S(K206,K207)</f>
        <v>3.4092000972648187</v>
      </c>
      <c r="O206" s="123"/>
      <c r="P206" s="123"/>
      <c r="Q206" s="23">
        <f t="shared" si="1"/>
        <v>330</v>
      </c>
      <c r="R206" s="117">
        <f>AVERAGE(Q206:Q207)</f>
        <v>326.35000000000002</v>
      </c>
    </row>
    <row r="207" spans="1:18" ht="15.75" customHeight="1" x14ac:dyDescent="0.3">
      <c r="A207" s="221">
        <v>3650</v>
      </c>
      <c r="B207" s="118">
        <v>72</v>
      </c>
      <c r="C207" s="81" t="s">
        <v>406</v>
      </c>
      <c r="D207" s="28">
        <v>4</v>
      </c>
      <c r="E207" s="81">
        <v>14</v>
      </c>
      <c r="F207" s="82">
        <v>43591</v>
      </c>
      <c r="G207" s="81">
        <v>5223</v>
      </c>
      <c r="H207" s="134">
        <v>10046</v>
      </c>
      <c r="I207" s="81">
        <v>8450</v>
      </c>
      <c r="J207" s="81"/>
      <c r="K207" s="135">
        <f t="shared" si="0"/>
        <v>49.457700650759215</v>
      </c>
      <c r="L207" s="142"/>
      <c r="M207" s="138"/>
      <c r="N207" s="138"/>
      <c r="O207" s="123"/>
      <c r="P207" s="123"/>
      <c r="Q207" s="23">
        <f t="shared" si="1"/>
        <v>322.7</v>
      </c>
      <c r="R207" s="117"/>
    </row>
    <row r="208" spans="1:18" ht="15.75" customHeight="1" x14ac:dyDescent="0.3">
      <c r="A208" s="221">
        <v>4317</v>
      </c>
      <c r="B208" s="118">
        <v>23</v>
      </c>
      <c r="C208" s="81" t="s">
        <v>406</v>
      </c>
      <c r="D208" s="28">
        <v>5</v>
      </c>
      <c r="E208" s="81">
        <v>16</v>
      </c>
      <c r="F208" s="82">
        <v>43607</v>
      </c>
      <c r="G208" s="81">
        <v>5261</v>
      </c>
      <c r="H208" s="81">
        <v>8447</v>
      </c>
      <c r="I208" s="81">
        <v>7808</v>
      </c>
      <c r="J208" s="81">
        <v>2</v>
      </c>
      <c r="K208" s="135">
        <f t="shared" si="0"/>
        <v>25.088339222614842</v>
      </c>
      <c r="L208" s="142"/>
      <c r="M208" s="137">
        <f>AVERAGE(K208:K209)</f>
        <v>25.292850082277781</v>
      </c>
      <c r="N208" s="137">
        <f>_xlfn.STDEV.S(K208,K209)</f>
        <v>0.28922203138791164</v>
      </c>
      <c r="O208" s="123"/>
      <c r="P208" s="123"/>
      <c r="Q208" s="23">
        <f t="shared" si="1"/>
        <v>254.7</v>
      </c>
      <c r="R208" s="117">
        <f>AVERAGE(Q208:Q209)</f>
        <v>250.5</v>
      </c>
    </row>
    <row r="209" spans="1:18" ht="15.75" customHeight="1" x14ac:dyDescent="0.3">
      <c r="A209" s="221">
        <v>4318</v>
      </c>
      <c r="B209" s="118">
        <v>24</v>
      </c>
      <c r="C209" s="81" t="s">
        <v>406</v>
      </c>
      <c r="D209" s="28">
        <v>6</v>
      </c>
      <c r="E209" s="81">
        <v>16</v>
      </c>
      <c r="F209" s="82">
        <v>43607</v>
      </c>
      <c r="G209" s="81">
        <v>5196</v>
      </c>
      <c r="H209" s="81">
        <v>8287</v>
      </c>
      <c r="I209" s="81">
        <v>7659</v>
      </c>
      <c r="J209" s="81"/>
      <c r="K209" s="135">
        <f t="shared" si="0"/>
        <v>25.497360941940723</v>
      </c>
      <c r="L209" s="142"/>
      <c r="M209" s="138"/>
      <c r="N209" s="138"/>
      <c r="O209" s="123"/>
      <c r="P209" s="123"/>
      <c r="Q209" s="23">
        <f t="shared" si="1"/>
        <v>246.3</v>
      </c>
      <c r="R209" s="117"/>
    </row>
    <row r="210" spans="1:18" ht="15.75" customHeight="1" x14ac:dyDescent="0.3">
      <c r="A210" s="221">
        <v>4963</v>
      </c>
      <c r="B210" s="118">
        <v>23</v>
      </c>
      <c r="C210" s="81" t="s">
        <v>406</v>
      </c>
      <c r="D210" s="28">
        <v>7</v>
      </c>
      <c r="E210" s="81">
        <v>18</v>
      </c>
      <c r="F210" s="82">
        <v>43626</v>
      </c>
      <c r="G210" s="81">
        <v>5261</v>
      </c>
      <c r="H210" s="81">
        <v>8529</v>
      </c>
      <c r="I210" s="81">
        <v>7727</v>
      </c>
      <c r="J210" s="81">
        <v>7</v>
      </c>
      <c r="K210" s="135">
        <f t="shared" si="0"/>
        <v>32.522303325223035</v>
      </c>
      <c r="L210" s="142"/>
      <c r="M210" s="137">
        <f>AVERAGE(K210:K211)</f>
        <v>32.553753491372944</v>
      </c>
      <c r="N210" s="137">
        <f>_xlfn.STDEV.S(K210,K211)</f>
        <v>4.4477251508094069E-2</v>
      </c>
      <c r="O210" s="123"/>
      <c r="P210" s="123"/>
      <c r="Q210" s="23">
        <f t="shared" si="1"/>
        <v>246.6</v>
      </c>
      <c r="R210" s="117">
        <f>AVERAGE(Q210:Q211)</f>
        <v>243.6</v>
      </c>
    </row>
    <row r="211" spans="1:18" ht="15.75" customHeight="1" x14ac:dyDescent="0.3">
      <c r="A211" s="221">
        <v>4964</v>
      </c>
      <c r="B211" s="118">
        <v>24</v>
      </c>
      <c r="C211" s="81" t="s">
        <v>406</v>
      </c>
      <c r="D211" s="28">
        <v>8</v>
      </c>
      <c r="E211" s="81">
        <v>18</v>
      </c>
      <c r="F211" s="82">
        <v>43626</v>
      </c>
      <c r="G211" s="81">
        <v>5196</v>
      </c>
      <c r="H211" s="81">
        <v>8386</v>
      </c>
      <c r="I211" s="81">
        <v>7602</v>
      </c>
      <c r="J211" s="81"/>
      <c r="K211" s="135">
        <f t="shared" si="0"/>
        <v>32.585203657522861</v>
      </c>
      <c r="L211" s="142"/>
      <c r="M211" s="138"/>
      <c r="N211" s="138"/>
      <c r="O211" s="123"/>
      <c r="P211" s="123"/>
      <c r="Q211" s="23">
        <f t="shared" si="1"/>
        <v>240.6</v>
      </c>
      <c r="R211" s="117"/>
    </row>
    <row r="212" spans="1:18" ht="15.75" customHeight="1" x14ac:dyDescent="0.3">
      <c r="A212" s="221">
        <v>5797</v>
      </c>
      <c r="B212" s="118">
        <v>22</v>
      </c>
      <c r="C212" s="81" t="s">
        <v>406</v>
      </c>
      <c r="D212" s="28">
        <v>9</v>
      </c>
      <c r="E212" s="81">
        <v>22</v>
      </c>
      <c r="F212" s="82">
        <v>43685</v>
      </c>
      <c r="G212" s="81">
        <v>5276</v>
      </c>
      <c r="H212" s="81">
        <v>8843</v>
      </c>
      <c r="I212" s="81">
        <v>8347</v>
      </c>
      <c r="J212" s="81">
        <v>5</v>
      </c>
      <c r="K212" s="135">
        <f t="shared" si="0"/>
        <v>16.151090849886028</v>
      </c>
      <c r="L212" s="142"/>
      <c r="M212" s="137">
        <f>AVERAGE(K212:K213)</f>
        <v>16.257363606761196</v>
      </c>
      <c r="N212" s="137">
        <f>_xlfn.STDEV.S(K212,K213)</f>
        <v>0.15029237408364057</v>
      </c>
      <c r="O212" s="123"/>
      <c r="P212" s="123"/>
      <c r="Q212" s="23">
        <f t="shared" si="1"/>
        <v>307.10000000000002</v>
      </c>
      <c r="R212" s="117">
        <f>AVERAGE(Q212:Q213)</f>
        <v>291.05</v>
      </c>
    </row>
    <row r="213" spans="1:18" ht="15.75" customHeight="1" x14ac:dyDescent="0.3">
      <c r="A213" s="221">
        <v>5798</v>
      </c>
      <c r="B213" s="118">
        <v>22</v>
      </c>
      <c r="C213" s="81" t="s">
        <v>406</v>
      </c>
      <c r="D213" s="28">
        <v>10</v>
      </c>
      <c r="E213" s="81">
        <v>22</v>
      </c>
      <c r="F213" s="82">
        <v>43685</v>
      </c>
      <c r="G213" s="81">
        <v>5276</v>
      </c>
      <c r="H213" s="81">
        <v>8476</v>
      </c>
      <c r="I213" s="81">
        <v>8026</v>
      </c>
      <c r="J213" s="81"/>
      <c r="K213" s="135">
        <f t="shared" si="0"/>
        <v>16.363636363636363</v>
      </c>
      <c r="L213" s="142"/>
      <c r="M213" s="138"/>
      <c r="N213" s="138"/>
      <c r="O213" s="123"/>
      <c r="P213" s="123"/>
      <c r="Q213" s="23">
        <f t="shared" si="1"/>
        <v>275</v>
      </c>
      <c r="R213" s="117"/>
    </row>
    <row r="214" spans="1:18" ht="15.75" customHeight="1" x14ac:dyDescent="0.3">
      <c r="A214" s="221">
        <v>3265</v>
      </c>
      <c r="B214" s="118">
        <v>21</v>
      </c>
      <c r="C214" s="81" t="s">
        <v>408</v>
      </c>
      <c r="D214" s="28">
        <v>1</v>
      </c>
      <c r="E214" s="81">
        <v>13</v>
      </c>
      <c r="F214" s="82">
        <v>43587</v>
      </c>
      <c r="G214" s="81">
        <v>5224</v>
      </c>
      <c r="H214" s="81">
        <v>9155</v>
      </c>
      <c r="I214" s="81">
        <v>7924</v>
      </c>
      <c r="J214" s="81">
        <v>2</v>
      </c>
      <c r="K214" s="135">
        <f t="shared" si="0"/>
        <v>45.592592592592588</v>
      </c>
      <c r="L214" s="142" t="s">
        <v>377</v>
      </c>
      <c r="M214" s="137">
        <f>AVERAGE(K214:K215)</f>
        <v>46.813923912895632</v>
      </c>
      <c r="N214" s="137">
        <f>_xlfn.STDEV.S(K214,K215)</f>
        <v>1.7272233173236031</v>
      </c>
      <c r="O214" s="123">
        <v>3</v>
      </c>
      <c r="P214" s="123"/>
      <c r="Q214" s="23">
        <f t="shared" si="1"/>
        <v>270</v>
      </c>
      <c r="R214" s="117">
        <f>AVERAGE(Q214:Q215)</f>
        <v>271.14999999999998</v>
      </c>
    </row>
    <row r="215" spans="1:18" ht="15.75" customHeight="1" x14ac:dyDescent="0.3">
      <c r="A215" s="221">
        <v>3266</v>
      </c>
      <c r="B215" s="118">
        <v>22</v>
      </c>
      <c r="C215" s="81" t="s">
        <v>408</v>
      </c>
      <c r="D215" s="28">
        <v>2</v>
      </c>
      <c r="E215" s="81">
        <v>13</v>
      </c>
      <c r="F215" s="82">
        <v>43587</v>
      </c>
      <c r="G215" s="81">
        <v>5276</v>
      </c>
      <c r="H215" s="81">
        <v>9307</v>
      </c>
      <c r="I215" s="81">
        <v>7999</v>
      </c>
      <c r="J215" s="81"/>
      <c r="K215" s="135">
        <f t="shared" si="0"/>
        <v>48.035255233198676</v>
      </c>
      <c r="L215" s="142"/>
      <c r="M215" s="138"/>
      <c r="N215" s="138"/>
      <c r="O215" s="123"/>
      <c r="P215" s="123"/>
      <c r="Q215" s="23">
        <f t="shared" si="1"/>
        <v>272.3</v>
      </c>
      <c r="R215" s="117"/>
    </row>
    <row r="216" spans="1:18" ht="15.75" customHeight="1" x14ac:dyDescent="0.3">
      <c r="A216" s="221">
        <v>4319</v>
      </c>
      <c r="B216" s="118">
        <v>25</v>
      </c>
      <c r="C216" s="81" t="s">
        <v>408</v>
      </c>
      <c r="D216" s="28">
        <v>3</v>
      </c>
      <c r="E216" s="81">
        <v>16</v>
      </c>
      <c r="F216" s="82">
        <v>43607</v>
      </c>
      <c r="G216" s="81">
        <v>5238</v>
      </c>
      <c r="H216" s="81">
        <v>8252</v>
      </c>
      <c r="I216" s="81">
        <v>7528</v>
      </c>
      <c r="J216" s="81">
        <v>2</v>
      </c>
      <c r="K216" s="135">
        <f t="shared" si="0"/>
        <v>31.615720524017465</v>
      </c>
      <c r="L216" s="142"/>
      <c r="M216" s="137">
        <f>AVERAGE(K216:K217)</f>
        <v>31.522768718852674</v>
      </c>
      <c r="N216" s="137">
        <f>_xlfn.STDEV.S(K216,K217)</f>
        <v>0.13145370351111155</v>
      </c>
      <c r="O216" s="123"/>
      <c r="P216" s="123"/>
      <c r="Q216" s="23">
        <f t="shared" si="1"/>
        <v>229</v>
      </c>
      <c r="R216" s="117">
        <f>AVERAGE(Q216:Q217)</f>
        <v>229.2</v>
      </c>
    </row>
    <row r="217" spans="1:18" ht="15.75" customHeight="1" x14ac:dyDescent="0.3">
      <c r="A217" s="221">
        <v>4320</v>
      </c>
      <c r="B217" s="118">
        <v>26</v>
      </c>
      <c r="C217" s="81" t="s">
        <v>408</v>
      </c>
      <c r="D217" s="28">
        <v>4</v>
      </c>
      <c r="E217" s="81">
        <v>16</v>
      </c>
      <c r="F217" s="82">
        <v>43607</v>
      </c>
      <c r="G217" s="81">
        <v>5207</v>
      </c>
      <c r="H217" s="81">
        <v>8222</v>
      </c>
      <c r="I217" s="81">
        <v>7501</v>
      </c>
      <c r="J217" s="81"/>
      <c r="K217" s="135">
        <f t="shared" si="0"/>
        <v>31.42981691368788</v>
      </c>
      <c r="L217" s="142"/>
      <c r="M217" s="138"/>
      <c r="N217" s="138"/>
      <c r="O217" s="123"/>
      <c r="P217" s="123"/>
      <c r="Q217" s="23">
        <f t="shared" si="1"/>
        <v>229.4</v>
      </c>
      <c r="R217" s="117"/>
    </row>
    <row r="218" spans="1:18" ht="15.75" customHeight="1" x14ac:dyDescent="0.3">
      <c r="A218" s="221">
        <v>4965</v>
      </c>
      <c r="B218" s="118">
        <v>25</v>
      </c>
      <c r="C218" s="81" t="s">
        <v>408</v>
      </c>
      <c r="D218" s="28">
        <v>5</v>
      </c>
      <c r="E218" s="81">
        <v>18</v>
      </c>
      <c r="F218" s="82">
        <v>43626</v>
      </c>
      <c r="G218" s="81">
        <v>5238</v>
      </c>
      <c r="H218" s="81">
        <v>8167</v>
      </c>
      <c r="I218" s="81">
        <v>7499</v>
      </c>
      <c r="J218" s="81">
        <v>8</v>
      </c>
      <c r="K218" s="135">
        <f t="shared" si="0"/>
        <v>29.544449358690844</v>
      </c>
      <c r="L218" s="142"/>
      <c r="M218" s="137">
        <f>AVERAGE(K218:K219)</f>
        <v>29.875199507720708</v>
      </c>
      <c r="N218" s="137">
        <f>_xlfn.STDEV.S(K218,K219)</f>
        <v>0.46775134651495875</v>
      </c>
      <c r="O218" s="123"/>
      <c r="P218" s="123"/>
      <c r="Q218" s="23">
        <f t="shared" si="1"/>
        <v>226.1</v>
      </c>
      <c r="R218" s="117">
        <f>AVERAGE(Q218:Q219)</f>
        <v>222.3</v>
      </c>
    </row>
    <row r="219" spans="1:18" ht="15.75" customHeight="1" x14ac:dyDescent="0.3">
      <c r="A219" s="221">
        <v>4966</v>
      </c>
      <c r="B219" s="118">
        <v>26</v>
      </c>
      <c r="C219" s="81" t="s">
        <v>408</v>
      </c>
      <c r="D219" s="28">
        <v>6</v>
      </c>
      <c r="E219" s="81">
        <v>18</v>
      </c>
      <c r="F219" s="82">
        <v>43626</v>
      </c>
      <c r="G219" s="81">
        <v>5207</v>
      </c>
      <c r="H219" s="81">
        <v>8052</v>
      </c>
      <c r="I219" s="81">
        <v>7392</v>
      </c>
      <c r="J219" s="81"/>
      <c r="K219" s="135">
        <f t="shared" si="0"/>
        <v>30.205949656750576</v>
      </c>
      <c r="L219" s="142"/>
      <c r="M219" s="138"/>
      <c r="N219" s="138"/>
      <c r="O219" s="123"/>
      <c r="P219" s="123"/>
      <c r="Q219" s="23">
        <f t="shared" si="1"/>
        <v>218.5</v>
      </c>
      <c r="R219" s="117"/>
    </row>
    <row r="220" spans="1:18" ht="15.75" customHeight="1" x14ac:dyDescent="0.3">
      <c r="A220" s="221">
        <v>5799</v>
      </c>
      <c r="B220" s="118">
        <v>23</v>
      </c>
      <c r="C220" s="81" t="s">
        <v>408</v>
      </c>
      <c r="D220" s="28">
        <v>7</v>
      </c>
      <c r="E220" s="81">
        <v>22</v>
      </c>
      <c r="F220" s="82">
        <v>43685</v>
      </c>
      <c r="G220" s="81">
        <v>5261</v>
      </c>
      <c r="H220" s="81">
        <v>7791</v>
      </c>
      <c r="I220" s="81">
        <v>7433</v>
      </c>
      <c r="J220" s="81">
        <v>4</v>
      </c>
      <c r="K220" s="135">
        <f t="shared" si="0"/>
        <v>16.482504604051567</v>
      </c>
      <c r="L220" s="142"/>
      <c r="M220" s="137">
        <f>AVERAGE(K220:K221)</f>
        <v>16.663033566446643</v>
      </c>
      <c r="N220" s="137">
        <f>_xlfn.STDEV.S(K220,K221)</f>
        <v>0.25530650702025687</v>
      </c>
      <c r="O220" s="123"/>
      <c r="P220" s="123"/>
      <c r="Q220" s="23">
        <f t="shared" si="1"/>
        <v>217.2</v>
      </c>
      <c r="R220" s="117">
        <f>AVERAGE(Q220:Q221)</f>
        <v>216.95</v>
      </c>
    </row>
    <row r="221" spans="1:18" ht="15.75" customHeight="1" x14ac:dyDescent="0.3">
      <c r="A221" s="221">
        <v>5800</v>
      </c>
      <c r="B221" s="118">
        <v>23</v>
      </c>
      <c r="C221" s="81" t="s">
        <v>408</v>
      </c>
      <c r="D221" s="28">
        <v>8</v>
      </c>
      <c r="E221" s="81">
        <v>22</v>
      </c>
      <c r="F221" s="82">
        <v>43685</v>
      </c>
      <c r="G221" s="81">
        <v>5261</v>
      </c>
      <c r="H221" s="81">
        <v>7793</v>
      </c>
      <c r="I221" s="81">
        <v>7428</v>
      </c>
      <c r="J221" s="81"/>
      <c r="K221" s="135">
        <f t="shared" si="0"/>
        <v>16.843562528841716</v>
      </c>
      <c r="L221" s="142"/>
      <c r="M221" s="138"/>
      <c r="N221" s="138"/>
      <c r="O221" s="123"/>
      <c r="P221" s="123"/>
      <c r="Q221" s="23">
        <f t="shared" si="1"/>
        <v>216.7</v>
      </c>
      <c r="R221" s="117"/>
    </row>
    <row r="222" spans="1:18" ht="15.75" customHeight="1" x14ac:dyDescent="0.3">
      <c r="A222" s="221">
        <v>3651</v>
      </c>
      <c r="B222" s="118">
        <v>73</v>
      </c>
      <c r="C222" s="81" t="s">
        <v>409</v>
      </c>
      <c r="D222" s="28">
        <v>1</v>
      </c>
      <c r="E222" s="81">
        <v>14</v>
      </c>
      <c r="F222" s="82">
        <v>43591</v>
      </c>
      <c r="G222" s="81">
        <v>5203</v>
      </c>
      <c r="H222" s="134">
        <v>8255</v>
      </c>
      <c r="I222" s="81">
        <v>7141</v>
      </c>
      <c r="J222" s="81">
        <v>2</v>
      </c>
      <c r="K222" s="135">
        <f t="shared" si="0"/>
        <v>57.481940144478848</v>
      </c>
      <c r="L222" s="142" t="s">
        <v>377</v>
      </c>
      <c r="M222" s="137">
        <f>AVERAGE(K222:K223)</f>
        <v>57.829511738906092</v>
      </c>
      <c r="N222" s="137">
        <f>_xlfn.STDEV.S(K222,K223)</f>
        <v>0.49154046273464891</v>
      </c>
      <c r="O222" s="123">
        <v>3</v>
      </c>
      <c r="P222" s="123"/>
      <c r="Q222" s="23">
        <f t="shared" si="1"/>
        <v>193.8</v>
      </c>
      <c r="R222" s="117">
        <f>AVERAGE(Q222:Q223)</f>
        <v>192.9</v>
      </c>
    </row>
    <row r="223" spans="1:18" ht="15.75" customHeight="1" x14ac:dyDescent="0.3">
      <c r="A223" s="221">
        <v>3652</v>
      </c>
      <c r="B223" s="118">
        <v>74</v>
      </c>
      <c r="C223" s="81" t="s">
        <v>409</v>
      </c>
      <c r="D223" s="28">
        <v>2</v>
      </c>
      <c r="E223" s="81">
        <v>14</v>
      </c>
      <c r="F223" s="82">
        <v>43591</v>
      </c>
      <c r="G223" s="81">
        <v>5309</v>
      </c>
      <c r="H223" s="134">
        <v>8346</v>
      </c>
      <c r="I223" s="81">
        <v>7229</v>
      </c>
      <c r="J223" s="81"/>
      <c r="K223" s="135">
        <f t="shared" si="0"/>
        <v>58.177083333333336</v>
      </c>
      <c r="L223" s="142"/>
      <c r="M223" s="138"/>
      <c r="N223" s="138"/>
      <c r="O223" s="123"/>
      <c r="P223" s="123"/>
      <c r="Q223" s="23">
        <f t="shared" si="1"/>
        <v>192</v>
      </c>
      <c r="R223" s="117"/>
    </row>
    <row r="224" spans="1:18" ht="15.75" customHeight="1" x14ac:dyDescent="0.3">
      <c r="A224" s="221">
        <v>4321</v>
      </c>
      <c r="B224" s="118">
        <v>27</v>
      </c>
      <c r="C224" s="81" t="s">
        <v>409</v>
      </c>
      <c r="D224" s="28">
        <v>3</v>
      </c>
      <c r="E224" s="81">
        <v>16</v>
      </c>
      <c r="F224" s="82">
        <v>43607</v>
      </c>
      <c r="G224" s="81">
        <v>5236</v>
      </c>
      <c r="H224" s="81">
        <v>8545</v>
      </c>
      <c r="I224" s="81">
        <v>7660</v>
      </c>
      <c r="J224" s="81">
        <v>2</v>
      </c>
      <c r="K224" s="135">
        <f t="shared" si="0"/>
        <v>36.509900990099013</v>
      </c>
      <c r="L224" s="142" t="s">
        <v>13</v>
      </c>
      <c r="M224" s="137">
        <f>AVERAGE(K224:K225)</f>
        <v>36.723230962495251</v>
      </c>
      <c r="N224" s="137">
        <f>_xlfn.STDEV.S(K224,K225)</f>
        <v>0.30169414022343788</v>
      </c>
      <c r="O224" s="123"/>
      <c r="P224" s="123"/>
      <c r="Q224" s="23">
        <f t="shared" si="1"/>
        <v>242.4</v>
      </c>
      <c r="R224" s="117">
        <f>AVERAGE(Q224:Q225)</f>
        <v>241</v>
      </c>
    </row>
    <row r="225" spans="1:18" ht="15.75" customHeight="1" x14ac:dyDescent="0.3">
      <c r="A225" s="221">
        <v>4322</v>
      </c>
      <c r="B225" s="118">
        <v>28</v>
      </c>
      <c r="C225" s="81" t="s">
        <v>409</v>
      </c>
      <c r="D225" s="28">
        <v>4</v>
      </c>
      <c r="E225" s="81">
        <v>16</v>
      </c>
      <c r="F225" s="82">
        <v>43607</v>
      </c>
      <c r="G225" s="81">
        <v>5216</v>
      </c>
      <c r="H225" s="81">
        <v>8497</v>
      </c>
      <c r="I225" s="81">
        <v>7612</v>
      </c>
      <c r="J225" s="81"/>
      <c r="K225" s="135">
        <f t="shared" si="0"/>
        <v>36.936560934891489</v>
      </c>
      <c r="L225" s="142"/>
      <c r="M225" s="138"/>
      <c r="N225" s="138"/>
      <c r="O225" s="123"/>
      <c r="P225" s="123"/>
      <c r="Q225" s="23">
        <f t="shared" si="1"/>
        <v>239.6</v>
      </c>
      <c r="R225" s="117"/>
    </row>
    <row r="226" spans="1:18" ht="15.75" customHeight="1" x14ac:dyDescent="0.3">
      <c r="A226" s="221">
        <v>4967</v>
      </c>
      <c r="B226" s="118">
        <v>27</v>
      </c>
      <c r="C226" s="81" t="s">
        <v>409</v>
      </c>
      <c r="D226" s="28">
        <v>5</v>
      </c>
      <c r="E226" s="81">
        <v>18</v>
      </c>
      <c r="F226" s="82">
        <v>43626</v>
      </c>
      <c r="G226" s="81">
        <v>5236</v>
      </c>
      <c r="H226" s="81">
        <v>7961</v>
      </c>
      <c r="I226" s="81">
        <v>7274</v>
      </c>
      <c r="J226" s="81">
        <v>12</v>
      </c>
      <c r="K226" s="135">
        <f t="shared" si="0"/>
        <v>33.709519136408247</v>
      </c>
      <c r="L226" s="142"/>
      <c r="M226" s="137">
        <f>AVERAGE(K226:K227)</f>
        <v>33.749844634366696</v>
      </c>
      <c r="N226" s="137">
        <f>_xlfn.STDEV.S(K226,K227)</f>
        <v>5.7028866122286942E-2</v>
      </c>
      <c r="O226" s="123"/>
      <c r="P226" s="123"/>
      <c r="Q226" s="23">
        <f t="shared" si="1"/>
        <v>203.79999999999998</v>
      </c>
      <c r="R226" s="117">
        <f>AVERAGE(Q226:Q227)</f>
        <v>207.7</v>
      </c>
    </row>
    <row r="227" spans="1:18" ht="15.75" customHeight="1" x14ac:dyDescent="0.3">
      <c r="A227" s="221">
        <v>4968</v>
      </c>
      <c r="B227" s="118">
        <v>28</v>
      </c>
      <c r="C227" s="81" t="s">
        <v>409</v>
      </c>
      <c r="D227" s="28">
        <v>6</v>
      </c>
      <c r="E227" s="81">
        <v>18</v>
      </c>
      <c r="F227" s="82">
        <v>43626</v>
      </c>
      <c r="G227" s="81">
        <v>5216</v>
      </c>
      <c r="H227" s="81">
        <v>8047</v>
      </c>
      <c r="I227" s="81">
        <v>7332</v>
      </c>
      <c r="J227" s="81"/>
      <c r="K227" s="135">
        <f t="shared" si="0"/>
        <v>33.790170132325144</v>
      </c>
      <c r="L227" s="142"/>
      <c r="M227" s="138"/>
      <c r="N227" s="138"/>
      <c r="O227" s="123"/>
      <c r="P227" s="123"/>
      <c r="Q227" s="23">
        <f t="shared" si="1"/>
        <v>211.6</v>
      </c>
      <c r="R227" s="117"/>
    </row>
    <row r="228" spans="1:18" ht="15.75" customHeight="1" x14ac:dyDescent="0.3">
      <c r="A228" s="221">
        <v>5801</v>
      </c>
      <c r="B228" s="118">
        <v>24</v>
      </c>
      <c r="C228" s="81" t="s">
        <v>409</v>
      </c>
      <c r="D228" s="28">
        <v>7</v>
      </c>
      <c r="E228" s="81">
        <v>22</v>
      </c>
      <c r="F228" s="82">
        <v>43685</v>
      </c>
      <c r="G228" s="81">
        <v>5196</v>
      </c>
      <c r="H228" s="81">
        <v>7497</v>
      </c>
      <c r="I228" s="81">
        <v>7192</v>
      </c>
      <c r="J228" s="81">
        <v>10</v>
      </c>
      <c r="K228" s="135">
        <f t="shared" si="0"/>
        <v>15.280561122244487</v>
      </c>
      <c r="L228" s="142"/>
      <c r="M228" s="137">
        <f>AVERAGE(K228:K229)</f>
        <v>15.510410431252113</v>
      </c>
      <c r="N228" s="137">
        <f>_xlfn.STDEV.S(K228,K229)</f>
        <v>0.32505601010066959</v>
      </c>
      <c r="O228" s="123"/>
      <c r="P228" s="123"/>
      <c r="Q228" s="23">
        <f t="shared" si="1"/>
        <v>199.6</v>
      </c>
      <c r="R228" s="117">
        <f>AVERAGE(Q228:Q229)</f>
        <v>196.05</v>
      </c>
    </row>
    <row r="229" spans="1:18" ht="15.75" customHeight="1" x14ac:dyDescent="0.3">
      <c r="A229" s="221">
        <v>5802</v>
      </c>
      <c r="B229" s="118">
        <v>24</v>
      </c>
      <c r="C229" s="81" t="s">
        <v>409</v>
      </c>
      <c r="D229" s="28">
        <v>8</v>
      </c>
      <c r="E229" s="81">
        <v>22</v>
      </c>
      <c r="F229" s="82">
        <v>43685</v>
      </c>
      <c r="G229" s="81">
        <v>5196</v>
      </c>
      <c r="H229" s="81">
        <v>7424</v>
      </c>
      <c r="I229" s="81">
        <v>7121</v>
      </c>
      <c r="J229" s="81"/>
      <c r="K229" s="135">
        <f t="shared" si="0"/>
        <v>15.74025974025974</v>
      </c>
      <c r="L229" s="142"/>
      <c r="M229" s="138"/>
      <c r="N229" s="138"/>
      <c r="O229" s="123"/>
      <c r="P229" s="123"/>
      <c r="Q229" s="23">
        <f t="shared" si="1"/>
        <v>192.5</v>
      </c>
      <c r="R229" s="117"/>
    </row>
    <row r="230" spans="1:18" ht="15.75" customHeight="1" x14ac:dyDescent="0.3">
      <c r="A230" s="221">
        <v>3267</v>
      </c>
      <c r="B230" s="118">
        <v>23</v>
      </c>
      <c r="C230" s="81" t="s">
        <v>410</v>
      </c>
      <c r="D230" s="28">
        <v>1</v>
      </c>
      <c r="E230" s="81">
        <v>13</v>
      </c>
      <c r="F230" s="82">
        <v>43587</v>
      </c>
      <c r="G230" s="81">
        <v>5261</v>
      </c>
      <c r="H230" s="81">
        <v>8268</v>
      </c>
      <c r="I230" s="81">
        <v>7321</v>
      </c>
      <c r="J230" s="81">
        <v>1</v>
      </c>
      <c r="K230" s="135">
        <f t="shared" si="0"/>
        <v>45.970873786407765</v>
      </c>
      <c r="L230" s="142" t="s">
        <v>13</v>
      </c>
      <c r="M230" s="137">
        <f>AVERAGE(K230:K231)</f>
        <v>45.990024049167189</v>
      </c>
      <c r="N230" s="137">
        <f>_xlfn.STDEV.S(K230,K231)</f>
        <v>2.7082561317381747E-2</v>
      </c>
      <c r="O230" s="123">
        <v>2</v>
      </c>
      <c r="P230" s="123"/>
      <c r="Q230" s="23">
        <f t="shared" si="1"/>
        <v>206</v>
      </c>
      <c r="R230" s="117">
        <f>AVERAGE(Q230:Q231)</f>
        <v>212</v>
      </c>
    </row>
    <row r="231" spans="1:18" ht="15.75" customHeight="1" x14ac:dyDescent="0.3">
      <c r="A231" s="221">
        <v>3268</v>
      </c>
      <c r="B231" s="118">
        <v>24</v>
      </c>
      <c r="C231" s="81" t="s">
        <v>410</v>
      </c>
      <c r="D231" s="28">
        <v>2</v>
      </c>
      <c r="E231" s="81">
        <v>13</v>
      </c>
      <c r="F231" s="82">
        <v>43587</v>
      </c>
      <c r="G231" s="81">
        <v>5196</v>
      </c>
      <c r="H231" s="81">
        <v>8379</v>
      </c>
      <c r="I231" s="81">
        <v>7376</v>
      </c>
      <c r="J231" s="81"/>
      <c r="K231" s="135">
        <f t="shared" si="0"/>
        <v>46.009174311926607</v>
      </c>
      <c r="L231" s="142"/>
      <c r="M231" s="138"/>
      <c r="N231" s="138"/>
      <c r="O231" s="123"/>
      <c r="P231" s="123"/>
      <c r="Q231" s="23">
        <f t="shared" si="1"/>
        <v>218</v>
      </c>
      <c r="R231" s="117"/>
    </row>
    <row r="232" spans="1:18" ht="15.75" customHeight="1" x14ac:dyDescent="0.3">
      <c r="A232" s="221">
        <v>3991</v>
      </c>
      <c r="B232" s="118">
        <v>21</v>
      </c>
      <c r="C232" s="81" t="s">
        <v>410</v>
      </c>
      <c r="D232" s="28">
        <v>3</v>
      </c>
      <c r="E232" s="81">
        <v>15</v>
      </c>
      <c r="F232" s="82">
        <v>43599</v>
      </c>
      <c r="G232" s="81">
        <v>5224</v>
      </c>
      <c r="H232" s="81">
        <v>8953</v>
      </c>
      <c r="I232" s="81">
        <v>7790</v>
      </c>
      <c r="J232" s="81"/>
      <c r="K232" s="135">
        <f t="shared" si="0"/>
        <v>45.323460639127042</v>
      </c>
      <c r="L232" s="135"/>
      <c r="M232" s="137">
        <f>AVERAGE(K232:K233)</f>
        <v>46.675651433252618</v>
      </c>
      <c r="N232" s="137">
        <f>_xlfn.STDEV.S(K232,K233)</f>
        <v>1.9122865599684356</v>
      </c>
      <c r="O232" s="123"/>
      <c r="P232" s="123"/>
      <c r="Q232" s="23">
        <f t="shared" si="1"/>
        <v>256.60000000000002</v>
      </c>
      <c r="R232" s="117">
        <f>AVERAGE(Q232:Q233)</f>
        <v>257.60000000000002</v>
      </c>
    </row>
    <row r="233" spans="1:18" ht="15.75" customHeight="1" x14ac:dyDescent="0.3">
      <c r="A233" s="221">
        <v>3992</v>
      </c>
      <c r="B233" s="118">
        <v>22</v>
      </c>
      <c r="C233" s="81" t="s">
        <v>410</v>
      </c>
      <c r="D233" s="28">
        <v>4</v>
      </c>
      <c r="E233" s="81">
        <v>15</v>
      </c>
      <c r="F233" s="82">
        <v>43599</v>
      </c>
      <c r="G233" s="81">
        <v>5276</v>
      </c>
      <c r="H233" s="81">
        <v>9104</v>
      </c>
      <c r="I233" s="81">
        <v>7862</v>
      </c>
      <c r="J233" s="81"/>
      <c r="K233" s="135">
        <f t="shared" si="0"/>
        <v>48.027842227378194</v>
      </c>
      <c r="L233" s="135"/>
      <c r="M233" s="138"/>
      <c r="N233" s="138"/>
      <c r="O233" s="123"/>
      <c r="P233" s="123"/>
      <c r="Q233" s="23">
        <f t="shared" si="1"/>
        <v>258.60000000000002</v>
      </c>
      <c r="R233" s="117"/>
    </row>
    <row r="234" spans="1:18" ht="15.75" customHeight="1" x14ac:dyDescent="0.3">
      <c r="A234" s="221">
        <v>4637</v>
      </c>
      <c r="B234" s="118">
        <v>21</v>
      </c>
      <c r="C234" s="81" t="s">
        <v>410</v>
      </c>
      <c r="D234" s="28">
        <v>5</v>
      </c>
      <c r="E234" s="81">
        <v>17</v>
      </c>
      <c r="F234" s="82">
        <v>43619</v>
      </c>
      <c r="G234" s="81">
        <v>5224</v>
      </c>
      <c r="H234" s="81">
        <v>8050</v>
      </c>
      <c r="I234" s="81">
        <v>7385</v>
      </c>
      <c r="J234" s="81"/>
      <c r="K234" s="135">
        <f t="shared" si="0"/>
        <v>30.772790374826471</v>
      </c>
      <c r="L234" s="142"/>
      <c r="M234" s="137">
        <f>AVERAGE(K234:K235)</f>
        <v>30.580411082691406</v>
      </c>
      <c r="N234" s="137">
        <f>_xlfn.STDEV.S(K234,K235)</f>
        <v>0.27206540405714763</v>
      </c>
      <c r="O234" s="123"/>
      <c r="P234" s="123"/>
      <c r="Q234" s="23">
        <f t="shared" si="1"/>
        <v>216.1</v>
      </c>
      <c r="R234" s="117">
        <f>AVERAGE(Q234:Q235)</f>
        <v>215</v>
      </c>
    </row>
    <row r="235" spans="1:18" ht="15.75" customHeight="1" x14ac:dyDescent="0.3">
      <c r="A235" s="221">
        <v>4638</v>
      </c>
      <c r="B235" s="118">
        <v>22</v>
      </c>
      <c r="C235" s="81" t="s">
        <v>410</v>
      </c>
      <c r="D235" s="28">
        <v>6</v>
      </c>
      <c r="E235" s="81">
        <v>17</v>
      </c>
      <c r="F235" s="82">
        <v>43619</v>
      </c>
      <c r="G235" s="81">
        <v>5276</v>
      </c>
      <c r="H235" s="81">
        <v>8065</v>
      </c>
      <c r="I235" s="81">
        <v>7415</v>
      </c>
      <c r="J235" s="81"/>
      <c r="K235" s="135">
        <f t="shared" si="0"/>
        <v>30.388031790556337</v>
      </c>
      <c r="L235" s="142"/>
      <c r="M235" s="138"/>
      <c r="N235" s="138"/>
      <c r="O235" s="123"/>
      <c r="P235" s="123"/>
      <c r="Q235" s="23">
        <f t="shared" si="1"/>
        <v>213.9</v>
      </c>
      <c r="R235" s="117"/>
    </row>
    <row r="236" spans="1:18" ht="15.75" customHeight="1" x14ac:dyDescent="0.3">
      <c r="A236" s="221">
        <v>5803</v>
      </c>
      <c r="B236" s="118">
        <v>25</v>
      </c>
      <c r="C236" s="81" t="s">
        <v>410</v>
      </c>
      <c r="D236" s="28">
        <v>7</v>
      </c>
      <c r="E236" s="81">
        <v>22</v>
      </c>
      <c r="F236" s="82">
        <v>43685</v>
      </c>
      <c r="G236" s="81">
        <v>5238</v>
      </c>
      <c r="H236" s="81">
        <v>7524</v>
      </c>
      <c r="I236" s="81">
        <v>7209</v>
      </c>
      <c r="J236" s="81">
        <v>6</v>
      </c>
      <c r="K236" s="135">
        <f t="shared" si="0"/>
        <v>15.981735159817351</v>
      </c>
      <c r="L236" s="142"/>
      <c r="M236" s="137">
        <f>AVERAGE(K236:K237)</f>
        <v>16.048163909362572</v>
      </c>
      <c r="N236" s="137">
        <f>_xlfn.STDEV.S(K236,K237)</f>
        <v>9.3944438538334188E-2</v>
      </c>
      <c r="O236" s="123"/>
      <c r="P236" s="123"/>
      <c r="Q236" s="23">
        <f t="shared" si="1"/>
        <v>197.1</v>
      </c>
      <c r="R236" s="117">
        <f>AVERAGE(Q236:Q237)</f>
        <v>210.25</v>
      </c>
    </row>
    <row r="237" spans="1:18" ht="15.75" customHeight="1" x14ac:dyDescent="0.3">
      <c r="A237" s="221">
        <v>5804</v>
      </c>
      <c r="B237" s="118">
        <v>25</v>
      </c>
      <c r="C237" s="81" t="s">
        <v>410</v>
      </c>
      <c r="D237" s="28">
        <v>8</v>
      </c>
      <c r="E237" s="81">
        <v>22</v>
      </c>
      <c r="F237" s="82">
        <v>43685</v>
      </c>
      <c r="G237" s="81">
        <v>5238</v>
      </c>
      <c r="H237" s="81">
        <v>7832</v>
      </c>
      <c r="I237" s="81">
        <v>7472</v>
      </c>
      <c r="J237" s="81"/>
      <c r="K237" s="135">
        <f t="shared" si="0"/>
        <v>16.114592658907789</v>
      </c>
      <c r="L237" s="142"/>
      <c r="M237" s="138"/>
      <c r="N237" s="138"/>
      <c r="O237" s="123"/>
      <c r="P237" s="123"/>
      <c r="Q237" s="23">
        <f t="shared" si="1"/>
        <v>223.4</v>
      </c>
      <c r="R237" s="117"/>
    </row>
    <row r="238" spans="1:18" ht="15.75" customHeight="1" x14ac:dyDescent="0.3">
      <c r="A238" s="221">
        <v>3269</v>
      </c>
      <c r="B238" s="118">
        <v>25</v>
      </c>
      <c r="C238" s="126" t="s">
        <v>411</v>
      </c>
      <c r="D238" s="28">
        <v>1</v>
      </c>
      <c r="E238" s="126">
        <v>13</v>
      </c>
      <c r="F238" s="127">
        <v>43587</v>
      </c>
      <c r="G238" s="126">
        <v>5238</v>
      </c>
      <c r="H238" s="126">
        <v>7478</v>
      </c>
      <c r="I238" s="126">
        <v>6885</v>
      </c>
      <c r="J238" s="126">
        <v>1</v>
      </c>
      <c r="K238" s="128">
        <f t="shared" si="0"/>
        <v>36.004857316332725</v>
      </c>
      <c r="L238" s="143" t="s">
        <v>13</v>
      </c>
      <c r="M238" s="130">
        <f>AVERAGE(K238:K239)</f>
        <v>37.171568124041734</v>
      </c>
      <c r="N238" s="130">
        <f>_xlfn.STDEV.S(K238,K239)</f>
        <v>1.649978247629349</v>
      </c>
      <c r="O238" s="123">
        <v>1</v>
      </c>
      <c r="P238" s="123"/>
      <c r="Q238" s="23">
        <f t="shared" si="1"/>
        <v>164.7</v>
      </c>
      <c r="R238" s="117">
        <f>AVERAGE(Q238:Q239)</f>
        <v>166.6</v>
      </c>
    </row>
    <row r="239" spans="1:18" ht="15.75" customHeight="1" x14ac:dyDescent="0.3">
      <c r="A239" s="221">
        <v>3270</v>
      </c>
      <c r="B239" s="118">
        <v>26</v>
      </c>
      <c r="C239" s="126" t="s">
        <v>411</v>
      </c>
      <c r="D239" s="28">
        <v>2</v>
      </c>
      <c r="E239" s="126">
        <v>13</v>
      </c>
      <c r="F239" s="127">
        <v>43587</v>
      </c>
      <c r="G239" s="126">
        <v>5207</v>
      </c>
      <c r="H239" s="126">
        <v>7538</v>
      </c>
      <c r="I239" s="126">
        <v>6892</v>
      </c>
      <c r="J239" s="126"/>
      <c r="K239" s="128">
        <f t="shared" si="0"/>
        <v>38.338278931750743</v>
      </c>
      <c r="L239" s="143"/>
      <c r="M239" s="132"/>
      <c r="N239" s="132"/>
      <c r="O239" s="123"/>
      <c r="P239" s="123"/>
      <c r="Q239" s="23">
        <f t="shared" si="1"/>
        <v>168.5</v>
      </c>
      <c r="R239" s="117"/>
    </row>
    <row r="240" spans="1:18" ht="15.75" customHeight="1" x14ac:dyDescent="0.3">
      <c r="A240" s="221">
        <v>3993</v>
      </c>
      <c r="B240" s="118">
        <v>23</v>
      </c>
      <c r="C240" s="126" t="s">
        <v>411</v>
      </c>
      <c r="D240" s="28">
        <v>3</v>
      </c>
      <c r="E240" s="126">
        <v>15</v>
      </c>
      <c r="F240" s="127">
        <v>43599</v>
      </c>
      <c r="G240" s="126">
        <v>5261</v>
      </c>
      <c r="H240" s="126">
        <v>6577</v>
      </c>
      <c r="I240" s="126">
        <v>6362</v>
      </c>
      <c r="J240" s="126"/>
      <c r="K240" s="128">
        <f t="shared" si="0"/>
        <v>19.527702089009992</v>
      </c>
      <c r="L240" s="128"/>
      <c r="M240" s="130">
        <f>AVERAGE(K240:K241)</f>
        <v>19.317723098377051</v>
      </c>
      <c r="N240" s="130">
        <f>_xlfn.STDEV.S(K240,K241)</f>
        <v>0.2969551363665201</v>
      </c>
      <c r="O240" s="123"/>
      <c r="P240" s="123"/>
      <c r="Q240" s="23">
        <f t="shared" si="1"/>
        <v>110.1</v>
      </c>
      <c r="R240" s="117">
        <f>AVERAGE(Q240:Q241)</f>
        <v>114.44999999999999</v>
      </c>
    </row>
    <row r="241" spans="1:18" ht="15.75" customHeight="1" x14ac:dyDescent="0.3">
      <c r="A241" s="221">
        <v>3994</v>
      </c>
      <c r="B241" s="118">
        <v>24</v>
      </c>
      <c r="C241" s="126" t="s">
        <v>411</v>
      </c>
      <c r="D241" s="28">
        <v>4</v>
      </c>
      <c r="E241" s="126">
        <v>15</v>
      </c>
      <c r="F241" s="127">
        <v>43599</v>
      </c>
      <c r="G241" s="126">
        <v>5196</v>
      </c>
      <c r="H241" s="126">
        <v>6611</v>
      </c>
      <c r="I241" s="126">
        <v>6384</v>
      </c>
      <c r="J241" s="126"/>
      <c r="K241" s="128">
        <f t="shared" si="0"/>
        <v>19.107744107744107</v>
      </c>
      <c r="L241" s="128"/>
      <c r="M241" s="132"/>
      <c r="N241" s="132"/>
      <c r="O241" s="123"/>
      <c r="P241" s="123"/>
      <c r="Q241" s="23">
        <f t="shared" si="1"/>
        <v>118.8</v>
      </c>
      <c r="R241" s="117"/>
    </row>
    <row r="242" spans="1:18" ht="15.75" customHeight="1" x14ac:dyDescent="0.3">
      <c r="A242" s="221">
        <v>4639</v>
      </c>
      <c r="B242" s="118">
        <v>23</v>
      </c>
      <c r="C242" s="126" t="s">
        <v>411</v>
      </c>
      <c r="D242" s="28">
        <v>5</v>
      </c>
      <c r="E242" s="126">
        <v>17</v>
      </c>
      <c r="F242" s="127">
        <v>43619</v>
      </c>
      <c r="G242" s="126">
        <v>5261</v>
      </c>
      <c r="H242" s="126">
        <v>7216</v>
      </c>
      <c r="I242" s="126">
        <v>6820</v>
      </c>
      <c r="J242" s="126"/>
      <c r="K242" s="128">
        <f t="shared" si="0"/>
        <v>25.400898011545863</v>
      </c>
      <c r="L242" s="143"/>
      <c r="M242" s="130">
        <f>AVERAGE(K242:K243)</f>
        <v>25.308279131851233</v>
      </c>
      <c r="N242" s="130">
        <f>_xlfn.STDEV.S(K242,K243)</f>
        <v>0.13098287579594767</v>
      </c>
      <c r="O242" s="123"/>
      <c r="P242" s="123"/>
      <c r="Q242" s="23">
        <f t="shared" si="1"/>
        <v>155.9</v>
      </c>
      <c r="R242" s="117">
        <f>AVERAGE(Q242:Q243)</f>
        <v>153.30000000000001</v>
      </c>
    </row>
    <row r="243" spans="1:18" ht="15.75" customHeight="1" x14ac:dyDescent="0.3">
      <c r="A243" s="221">
        <v>4640</v>
      </c>
      <c r="B243" s="118">
        <v>24</v>
      </c>
      <c r="C243" s="126" t="s">
        <v>411</v>
      </c>
      <c r="D243" s="28">
        <v>6</v>
      </c>
      <c r="E243" s="126">
        <v>17</v>
      </c>
      <c r="F243" s="127">
        <v>43619</v>
      </c>
      <c r="G243" s="126">
        <v>5196</v>
      </c>
      <c r="H243" s="126">
        <v>7083</v>
      </c>
      <c r="I243" s="126">
        <v>6703</v>
      </c>
      <c r="J243" s="126"/>
      <c r="K243" s="128">
        <f t="shared" si="0"/>
        <v>25.215660252156603</v>
      </c>
      <c r="L243" s="143"/>
      <c r="M243" s="132"/>
      <c r="N243" s="132"/>
      <c r="O243" s="123"/>
      <c r="P243" s="123"/>
      <c r="Q243" s="23">
        <f t="shared" si="1"/>
        <v>150.69999999999999</v>
      </c>
      <c r="R243" s="117"/>
    </row>
    <row r="244" spans="1:18" ht="15.75" customHeight="1" x14ac:dyDescent="0.3">
      <c r="A244" s="221">
        <v>5277</v>
      </c>
      <c r="B244" s="118">
        <v>15</v>
      </c>
      <c r="C244" s="126" t="s">
        <v>411</v>
      </c>
      <c r="D244" s="28">
        <v>7</v>
      </c>
      <c r="E244" s="126">
        <v>19</v>
      </c>
      <c r="F244" s="127">
        <v>43637</v>
      </c>
      <c r="G244" s="126">
        <v>5231</v>
      </c>
      <c r="H244" s="126">
        <v>6595</v>
      </c>
      <c r="I244" s="126">
        <v>6334</v>
      </c>
      <c r="J244" s="126" t="s">
        <v>379</v>
      </c>
      <c r="K244" s="128">
        <f t="shared" si="0"/>
        <v>23.662737987307345</v>
      </c>
      <c r="L244" s="143"/>
      <c r="M244" s="130">
        <f>AVERAGE(K244:K245)</f>
        <v>23.61676916955517</v>
      </c>
      <c r="N244" s="130">
        <f>_xlfn.STDEV.S(K244,K245)</f>
        <v>6.5009725511386257E-2</v>
      </c>
      <c r="O244" s="123"/>
      <c r="P244" s="123"/>
      <c r="Q244" s="23">
        <f t="shared" si="1"/>
        <v>110.3</v>
      </c>
      <c r="R244" s="117">
        <f>AVERAGE(Q244:Q245)</f>
        <v>112</v>
      </c>
    </row>
    <row r="245" spans="1:18" ht="15.75" customHeight="1" x14ac:dyDescent="0.3">
      <c r="A245" s="221">
        <v>5278</v>
      </c>
      <c r="B245" s="118">
        <v>16</v>
      </c>
      <c r="C245" s="126" t="s">
        <v>411</v>
      </c>
      <c r="D245" s="28">
        <v>8</v>
      </c>
      <c r="E245" s="126">
        <v>19</v>
      </c>
      <c r="F245" s="127">
        <v>43637</v>
      </c>
      <c r="G245" s="126">
        <v>5280</v>
      </c>
      <c r="H245" s="126">
        <v>6685</v>
      </c>
      <c r="I245" s="126">
        <v>6417</v>
      </c>
      <c r="J245" s="126"/>
      <c r="K245" s="128">
        <f t="shared" si="0"/>
        <v>23.57080035180299</v>
      </c>
      <c r="L245" s="143"/>
      <c r="M245" s="132"/>
      <c r="N245" s="132"/>
      <c r="O245" s="123"/>
      <c r="P245" s="123"/>
      <c r="Q245" s="23">
        <f t="shared" si="1"/>
        <v>113.7</v>
      </c>
      <c r="R245" s="117"/>
    </row>
    <row r="246" spans="1:18" ht="15.75" customHeight="1" x14ac:dyDescent="0.3">
      <c r="A246" s="221">
        <v>5805</v>
      </c>
      <c r="B246" s="118">
        <v>26</v>
      </c>
      <c r="C246" s="126" t="s">
        <v>411</v>
      </c>
      <c r="D246" s="28">
        <v>9</v>
      </c>
      <c r="E246" s="126">
        <v>22</v>
      </c>
      <c r="F246" s="127">
        <v>43685</v>
      </c>
      <c r="G246" s="126">
        <v>5207</v>
      </c>
      <c r="H246" s="126">
        <v>6742</v>
      </c>
      <c r="I246" s="126">
        <v>6520</v>
      </c>
      <c r="J246" s="126">
        <v>7</v>
      </c>
      <c r="K246" s="128">
        <f t="shared" si="0"/>
        <v>16.907844630616907</v>
      </c>
      <c r="L246" s="143"/>
      <c r="M246" s="130">
        <f>AVERAGE(K246:K247)</f>
        <v>16.910347721512295</v>
      </c>
      <c r="N246" s="130">
        <f>_xlfn.STDEV.S(K246,K247)</f>
        <v>3.5399050921103622E-3</v>
      </c>
      <c r="O246" s="123"/>
      <c r="P246" s="123"/>
      <c r="Q246" s="23">
        <f t="shared" si="1"/>
        <v>131.30000000000001</v>
      </c>
      <c r="R246" s="117">
        <f>AVERAGE(Q246:Q247)</f>
        <v>133.35000000000002</v>
      </c>
    </row>
    <row r="247" spans="1:18" ht="15.75" customHeight="1" x14ac:dyDescent="0.3">
      <c r="A247" s="221">
        <v>5806</v>
      </c>
      <c r="B247" s="118">
        <v>26</v>
      </c>
      <c r="C247" s="126" t="s">
        <v>411</v>
      </c>
      <c r="D247" s="28">
        <v>10</v>
      </c>
      <c r="E247" s="126">
        <v>22</v>
      </c>
      <c r="F247" s="127">
        <v>43685</v>
      </c>
      <c r="G247" s="126">
        <v>5207</v>
      </c>
      <c r="H247" s="126">
        <v>6790</v>
      </c>
      <c r="I247" s="126">
        <v>6561</v>
      </c>
      <c r="J247" s="126"/>
      <c r="K247" s="128">
        <f t="shared" si="0"/>
        <v>16.912850812407683</v>
      </c>
      <c r="L247" s="143"/>
      <c r="M247" s="132"/>
      <c r="N247" s="132"/>
      <c r="O247" s="123"/>
      <c r="P247" s="123"/>
      <c r="Q247" s="23">
        <f t="shared" si="1"/>
        <v>135.4</v>
      </c>
      <c r="R247" s="117"/>
    </row>
    <row r="248" spans="1:18" ht="15.75" customHeight="1" x14ac:dyDescent="0.3">
      <c r="A248" s="221">
        <v>3653</v>
      </c>
      <c r="B248" s="118">
        <v>75</v>
      </c>
      <c r="C248" s="81" t="s">
        <v>412</v>
      </c>
      <c r="D248" s="28">
        <v>1</v>
      </c>
      <c r="E248" s="81">
        <v>14</v>
      </c>
      <c r="F248" s="82">
        <v>43591</v>
      </c>
      <c r="G248" s="81">
        <v>5226</v>
      </c>
      <c r="H248" s="134">
        <v>8537</v>
      </c>
      <c r="I248" s="81">
        <v>7411</v>
      </c>
      <c r="J248" s="81">
        <v>2</v>
      </c>
      <c r="K248" s="135">
        <f t="shared" si="0"/>
        <v>51.53318077803204</v>
      </c>
      <c r="L248" s="142" t="s">
        <v>377</v>
      </c>
      <c r="M248" s="137">
        <f>AVERAGE(K248:K249)</f>
        <v>51.467313716321627</v>
      </c>
      <c r="N248" s="137">
        <f>_xlfn.STDEV.S(K248,K249)</f>
        <v>9.315009198453246E-2</v>
      </c>
      <c r="O248" s="123">
        <v>3</v>
      </c>
      <c r="P248" s="123"/>
      <c r="Q248" s="23">
        <f t="shared" si="1"/>
        <v>218.5</v>
      </c>
      <c r="R248" s="117">
        <f>AVERAGE(Q248:Q249)</f>
        <v>219.85</v>
      </c>
    </row>
    <row r="249" spans="1:18" ht="15.75" customHeight="1" x14ac:dyDescent="0.3">
      <c r="A249" s="221">
        <v>3654</v>
      </c>
      <c r="B249" s="118">
        <v>76</v>
      </c>
      <c r="C249" s="81" t="s">
        <v>412</v>
      </c>
      <c r="D249" s="28">
        <v>2</v>
      </c>
      <c r="E249" s="81">
        <v>14</v>
      </c>
      <c r="F249" s="82">
        <v>43591</v>
      </c>
      <c r="G249" s="81">
        <v>5239</v>
      </c>
      <c r="H249" s="134">
        <v>8588</v>
      </c>
      <c r="I249" s="81">
        <v>7451</v>
      </c>
      <c r="J249" s="81"/>
      <c r="K249" s="135">
        <f t="shared" si="0"/>
        <v>51.401446654611213</v>
      </c>
      <c r="L249" s="142"/>
      <c r="M249" s="138"/>
      <c r="N249" s="138"/>
      <c r="O249" s="123"/>
      <c r="P249" s="123"/>
      <c r="Q249" s="23">
        <f t="shared" si="1"/>
        <v>221.2</v>
      </c>
      <c r="R249" s="117"/>
    </row>
    <row r="250" spans="1:18" ht="15.75" customHeight="1" x14ac:dyDescent="0.3">
      <c r="A250" s="221">
        <v>4323</v>
      </c>
      <c r="B250" s="118">
        <v>29</v>
      </c>
      <c r="C250" s="81" t="s">
        <v>412</v>
      </c>
      <c r="D250" s="28">
        <v>3</v>
      </c>
      <c r="E250" s="81">
        <v>16</v>
      </c>
      <c r="F250" s="82">
        <v>43607</v>
      </c>
      <c r="G250" s="81">
        <v>5292</v>
      </c>
      <c r="H250" s="81">
        <v>7890</v>
      </c>
      <c r="I250" s="81">
        <v>7175</v>
      </c>
      <c r="J250" s="81">
        <v>2</v>
      </c>
      <c r="K250" s="135">
        <f t="shared" si="0"/>
        <v>37.971322357939457</v>
      </c>
      <c r="L250" s="142" t="s">
        <v>13</v>
      </c>
      <c r="M250" s="137">
        <f>AVERAGE(K250:K251)</f>
        <v>38.16484572832595</v>
      </c>
      <c r="N250" s="137">
        <f>_xlfn.STDEV.S(K250,K251)</f>
        <v>0.27368337503673135</v>
      </c>
      <c r="O250" s="123"/>
      <c r="P250" s="123"/>
      <c r="Q250" s="23">
        <f t="shared" si="1"/>
        <v>188.3</v>
      </c>
      <c r="R250" s="117">
        <f>AVERAGE(Q250:Q251)</f>
        <v>187.35000000000002</v>
      </c>
    </row>
    <row r="251" spans="1:18" ht="15.75" customHeight="1" x14ac:dyDescent="0.3">
      <c r="A251" s="221">
        <v>4324</v>
      </c>
      <c r="B251" s="118">
        <v>30</v>
      </c>
      <c r="C251" s="81" t="s">
        <v>412</v>
      </c>
      <c r="D251" s="28">
        <v>4</v>
      </c>
      <c r="E251" s="81">
        <v>16</v>
      </c>
      <c r="F251" s="82">
        <v>43607</v>
      </c>
      <c r="G251" s="81">
        <v>5244</v>
      </c>
      <c r="H251" s="81">
        <v>7823</v>
      </c>
      <c r="I251" s="81">
        <v>7108</v>
      </c>
      <c r="J251" s="81"/>
      <c r="K251" s="135">
        <f t="shared" si="0"/>
        <v>38.358369098712444</v>
      </c>
      <c r="L251" s="142"/>
      <c r="M251" s="138"/>
      <c r="N251" s="138"/>
      <c r="O251" s="123"/>
      <c r="P251" s="123"/>
      <c r="Q251" s="23">
        <f t="shared" si="1"/>
        <v>186.4</v>
      </c>
      <c r="R251" s="117"/>
    </row>
    <row r="252" spans="1:18" ht="15.75" customHeight="1" x14ac:dyDescent="0.3">
      <c r="A252" s="221">
        <v>4969</v>
      </c>
      <c r="B252" s="118">
        <v>29</v>
      </c>
      <c r="C252" s="81" t="s">
        <v>412</v>
      </c>
      <c r="D252" s="28">
        <v>5</v>
      </c>
      <c r="E252" s="81">
        <v>18</v>
      </c>
      <c r="F252" s="82">
        <v>43626</v>
      </c>
      <c r="G252" s="81">
        <v>5292</v>
      </c>
      <c r="H252" s="81">
        <v>7615</v>
      </c>
      <c r="I252" s="81">
        <v>7064</v>
      </c>
      <c r="J252" s="81">
        <v>10</v>
      </c>
      <c r="K252" s="135">
        <f t="shared" si="0"/>
        <v>31.094808126410832</v>
      </c>
      <c r="L252" s="142"/>
      <c r="M252" s="137">
        <f>AVERAGE(K252:K253)</f>
        <v>30.451513652246511</v>
      </c>
      <c r="N252" s="137">
        <f>_xlfn.STDEV.S(K252,K253)</f>
        <v>0.90975576996285157</v>
      </c>
      <c r="O252" s="123"/>
      <c r="P252" s="123"/>
      <c r="Q252" s="23">
        <f t="shared" si="1"/>
        <v>177.2</v>
      </c>
      <c r="R252" s="117">
        <f>AVERAGE(Q252:Q253)</f>
        <v>179.85</v>
      </c>
    </row>
    <row r="253" spans="1:18" ht="15.75" customHeight="1" x14ac:dyDescent="0.3">
      <c r="A253" s="221">
        <v>4970</v>
      </c>
      <c r="B253" s="118">
        <v>30</v>
      </c>
      <c r="C253" s="81" t="s">
        <v>412</v>
      </c>
      <c r="D253" s="28">
        <v>6</v>
      </c>
      <c r="E253" s="81">
        <v>18</v>
      </c>
      <c r="F253" s="82">
        <v>43626</v>
      </c>
      <c r="G253" s="81">
        <v>5244</v>
      </c>
      <c r="H253" s="81">
        <v>7613</v>
      </c>
      <c r="I253" s="81">
        <v>7069</v>
      </c>
      <c r="J253" s="81"/>
      <c r="K253" s="135">
        <f t="shared" si="0"/>
        <v>29.80821917808219</v>
      </c>
      <c r="L253" s="142"/>
      <c r="M253" s="138"/>
      <c r="N253" s="138"/>
      <c r="O253" s="123"/>
      <c r="P253" s="123"/>
      <c r="Q253" s="23">
        <f t="shared" si="1"/>
        <v>182.5</v>
      </c>
      <c r="R253" s="117"/>
    </row>
    <row r="254" spans="1:18" ht="15.75" customHeight="1" x14ac:dyDescent="0.3">
      <c r="A254" s="221">
        <v>5807</v>
      </c>
      <c r="B254" s="118">
        <v>27</v>
      </c>
      <c r="C254" s="81" t="s">
        <v>412</v>
      </c>
      <c r="D254" s="28">
        <v>7</v>
      </c>
      <c r="E254" s="81">
        <v>22</v>
      </c>
      <c r="F254" s="82">
        <v>43685</v>
      </c>
      <c r="G254" s="81">
        <v>5236</v>
      </c>
      <c r="H254" s="81">
        <v>7230</v>
      </c>
      <c r="I254" s="81">
        <v>6950</v>
      </c>
      <c r="J254" s="81">
        <v>7</v>
      </c>
      <c r="K254" s="135">
        <f t="shared" si="0"/>
        <v>16.336056009334889</v>
      </c>
      <c r="L254" s="142"/>
      <c r="M254" s="137">
        <f>AVERAGE(K254:K255)</f>
        <v>16.452399332517032</v>
      </c>
      <c r="N254" s="137">
        <f>_xlfn.STDEV.S(K254,K255)</f>
        <v>0.16453430553574513</v>
      </c>
      <c r="O254" s="123"/>
      <c r="P254" s="123"/>
      <c r="Q254" s="23">
        <f t="shared" si="1"/>
        <v>171.4</v>
      </c>
      <c r="R254" s="117">
        <f>AVERAGE(Q254:Q255)</f>
        <v>170.8</v>
      </c>
    </row>
    <row r="255" spans="1:18" ht="15.75" customHeight="1" x14ac:dyDescent="0.3">
      <c r="A255" s="221">
        <v>5808</v>
      </c>
      <c r="B255" s="118">
        <v>27</v>
      </c>
      <c r="C255" s="81" t="s">
        <v>412</v>
      </c>
      <c r="D255" s="28">
        <v>8</v>
      </c>
      <c r="E255" s="81">
        <v>22</v>
      </c>
      <c r="F255" s="82">
        <v>43685</v>
      </c>
      <c r="G255" s="81">
        <v>5236</v>
      </c>
      <c r="H255" s="81">
        <v>7220</v>
      </c>
      <c r="I255" s="81">
        <v>6938</v>
      </c>
      <c r="J255" s="81"/>
      <c r="K255" s="135">
        <f t="shared" si="0"/>
        <v>16.568742655699179</v>
      </c>
      <c r="L255" s="142"/>
      <c r="M255" s="138"/>
      <c r="N255" s="138"/>
      <c r="O255" s="123"/>
      <c r="P255" s="123"/>
      <c r="Q255" s="23">
        <f t="shared" si="1"/>
        <v>170.2</v>
      </c>
      <c r="R255" s="117"/>
    </row>
    <row r="256" spans="1:18" ht="15.75" customHeight="1" x14ac:dyDescent="0.3">
      <c r="A256" s="221">
        <v>2921</v>
      </c>
      <c r="B256" s="118">
        <v>5</v>
      </c>
      <c r="C256" s="126" t="s">
        <v>413</v>
      </c>
      <c r="D256" s="28">
        <v>1</v>
      </c>
      <c r="E256" s="126">
        <v>11</v>
      </c>
      <c r="F256" s="127">
        <v>43571</v>
      </c>
      <c r="G256" s="141">
        <v>5236</v>
      </c>
      <c r="H256" s="126">
        <v>9105</v>
      </c>
      <c r="I256" s="126">
        <v>7429</v>
      </c>
      <c r="J256" s="126">
        <v>2</v>
      </c>
      <c r="K256" s="128">
        <f t="shared" si="0"/>
        <v>76.424988600091197</v>
      </c>
      <c r="L256" s="143" t="s">
        <v>414</v>
      </c>
      <c r="M256" s="130">
        <f>AVERAGE(K256:K257)</f>
        <v>72.594833426395994</v>
      </c>
      <c r="N256" s="130">
        <f>_xlfn.STDEV.S(K256,K257)</f>
        <v>5.4166573926332342</v>
      </c>
      <c r="O256" s="123">
        <v>2</v>
      </c>
      <c r="P256" s="123"/>
      <c r="Q256" s="23">
        <f t="shared" si="1"/>
        <v>219.3</v>
      </c>
      <c r="R256" s="117">
        <f>AVERAGE(Q256:Q257)</f>
        <v>216.10000000000002</v>
      </c>
    </row>
    <row r="257" spans="1:18" ht="15.75" customHeight="1" x14ac:dyDescent="0.3">
      <c r="A257" s="221">
        <v>2922</v>
      </c>
      <c r="B257" s="118">
        <v>6</v>
      </c>
      <c r="C257" s="126" t="s">
        <v>413</v>
      </c>
      <c r="D257" s="28">
        <v>2</v>
      </c>
      <c r="E257" s="126">
        <v>11</v>
      </c>
      <c r="F257" s="127">
        <v>43571</v>
      </c>
      <c r="G257" s="141">
        <v>5259</v>
      </c>
      <c r="H257" s="126">
        <v>8852</v>
      </c>
      <c r="I257" s="126">
        <v>7388</v>
      </c>
      <c r="J257" s="126"/>
      <c r="K257" s="128">
        <f t="shared" si="0"/>
        <v>68.76467825270079</v>
      </c>
      <c r="L257" s="143"/>
      <c r="M257" s="132"/>
      <c r="N257" s="132"/>
      <c r="O257" s="123"/>
      <c r="P257" s="123"/>
      <c r="Q257" s="23">
        <f t="shared" si="1"/>
        <v>212.9</v>
      </c>
      <c r="R257" s="117"/>
    </row>
    <row r="258" spans="1:18" ht="15.75" customHeight="1" x14ac:dyDescent="0.3">
      <c r="A258" s="221">
        <v>3655</v>
      </c>
      <c r="B258" s="118">
        <v>77</v>
      </c>
      <c r="C258" s="126" t="s">
        <v>413</v>
      </c>
      <c r="D258" s="28">
        <v>3</v>
      </c>
      <c r="E258" s="126">
        <v>14</v>
      </c>
      <c r="F258" s="127">
        <v>43591</v>
      </c>
      <c r="G258" s="126">
        <v>5212</v>
      </c>
      <c r="H258" s="141">
        <v>8130</v>
      </c>
      <c r="I258" s="126">
        <v>7171</v>
      </c>
      <c r="J258" s="126"/>
      <c r="K258" s="128">
        <f t="shared" si="0"/>
        <v>48.953547728432873</v>
      </c>
      <c r="L258" s="143" t="s">
        <v>415</v>
      </c>
      <c r="M258" s="130">
        <f>AVERAGE(K258:K259)</f>
        <v>50.553200129017299</v>
      </c>
      <c r="N258" s="130">
        <f>_xlfn.STDEV.S(K258,K259)</f>
        <v>2.2622501199891731</v>
      </c>
      <c r="O258" s="123"/>
      <c r="P258" s="123"/>
      <c r="Q258" s="23">
        <f t="shared" si="1"/>
        <v>195.9</v>
      </c>
      <c r="R258" s="117">
        <f>AVERAGE(Q258:Q259)</f>
        <v>190.85000000000002</v>
      </c>
    </row>
    <row r="259" spans="1:18" ht="15.75" customHeight="1" x14ac:dyDescent="0.3">
      <c r="A259" s="221">
        <v>3656</v>
      </c>
      <c r="B259" s="118">
        <v>78</v>
      </c>
      <c r="C259" s="126" t="s">
        <v>413</v>
      </c>
      <c r="D259" s="28">
        <v>4</v>
      </c>
      <c r="E259" s="126">
        <v>14</v>
      </c>
      <c r="F259" s="127">
        <v>43591</v>
      </c>
      <c r="G259" s="126">
        <v>5245</v>
      </c>
      <c r="H259" s="141">
        <v>8072</v>
      </c>
      <c r="I259" s="126">
        <v>7103</v>
      </c>
      <c r="J259" s="126"/>
      <c r="K259" s="128">
        <f t="shared" si="0"/>
        <v>52.152852529601724</v>
      </c>
      <c r="L259" s="143"/>
      <c r="M259" s="132"/>
      <c r="N259" s="132"/>
      <c r="O259" s="123"/>
      <c r="P259" s="123"/>
      <c r="Q259" s="23">
        <f t="shared" si="1"/>
        <v>185.8</v>
      </c>
      <c r="R259" s="117"/>
    </row>
    <row r="260" spans="1:18" ht="15.75" customHeight="1" x14ac:dyDescent="0.3">
      <c r="A260" s="221">
        <v>4325</v>
      </c>
      <c r="B260" s="118">
        <v>31</v>
      </c>
      <c r="C260" s="126" t="s">
        <v>413</v>
      </c>
      <c r="D260" s="28">
        <v>5</v>
      </c>
      <c r="E260" s="126">
        <v>16</v>
      </c>
      <c r="F260" s="127">
        <v>43607</v>
      </c>
      <c r="G260" s="126">
        <v>5227</v>
      </c>
      <c r="H260" s="126">
        <v>8147</v>
      </c>
      <c r="I260" s="126">
        <v>7420</v>
      </c>
      <c r="J260" s="126">
        <v>2</v>
      </c>
      <c r="K260" s="128">
        <f t="shared" si="0"/>
        <v>33.15093479252166</v>
      </c>
      <c r="L260" s="143"/>
      <c r="M260" s="130">
        <f>AVERAGE(K260:K261)</f>
        <v>32.93599708442828</v>
      </c>
      <c r="N260" s="130">
        <f>_xlfn.STDEV.S(K260,K261)</f>
        <v>0.30396782185104776</v>
      </c>
      <c r="O260" s="123"/>
      <c r="P260" s="123"/>
      <c r="Q260" s="23">
        <f t="shared" si="1"/>
        <v>219.3</v>
      </c>
      <c r="R260" s="117">
        <f>AVERAGE(Q260:Q261)</f>
        <v>226.7</v>
      </c>
    </row>
    <row r="261" spans="1:18" ht="15.75" customHeight="1" x14ac:dyDescent="0.3">
      <c r="A261" s="221">
        <v>4326</v>
      </c>
      <c r="B261" s="118">
        <v>32</v>
      </c>
      <c r="C261" s="126" t="s">
        <v>413</v>
      </c>
      <c r="D261" s="28">
        <v>6</v>
      </c>
      <c r="E261" s="126">
        <v>16</v>
      </c>
      <c r="F261" s="127">
        <v>43607</v>
      </c>
      <c r="G261" s="126">
        <v>5214</v>
      </c>
      <c r="H261" s="126">
        <v>8321</v>
      </c>
      <c r="I261" s="126">
        <v>7555</v>
      </c>
      <c r="J261" s="126"/>
      <c r="K261" s="128">
        <f t="shared" si="0"/>
        <v>32.7210593763349</v>
      </c>
      <c r="L261" s="143"/>
      <c r="M261" s="132"/>
      <c r="N261" s="132"/>
      <c r="O261" s="123"/>
      <c r="P261" s="123"/>
      <c r="Q261" s="23">
        <f t="shared" si="1"/>
        <v>234.1</v>
      </c>
      <c r="R261" s="117"/>
    </row>
    <row r="262" spans="1:18" ht="15.75" customHeight="1" x14ac:dyDescent="0.3">
      <c r="A262" s="221">
        <v>4971</v>
      </c>
      <c r="B262" s="118">
        <v>31</v>
      </c>
      <c r="C262" s="126" t="s">
        <v>413</v>
      </c>
      <c r="D262" s="28">
        <v>7</v>
      </c>
      <c r="E262" s="126">
        <v>18</v>
      </c>
      <c r="F262" s="127">
        <v>43626</v>
      </c>
      <c r="G262" s="126">
        <v>5227</v>
      </c>
      <c r="H262" s="126">
        <v>7499</v>
      </c>
      <c r="I262" s="126">
        <v>7132</v>
      </c>
      <c r="J262" s="126">
        <v>12</v>
      </c>
      <c r="K262" s="128">
        <f t="shared" si="0"/>
        <v>19.26509186351706</v>
      </c>
      <c r="L262" s="143"/>
      <c r="M262" s="130">
        <f>AVERAGE(K262:K263)</f>
        <v>19.117195054565549</v>
      </c>
      <c r="N262" s="130">
        <f>_xlfn.STDEV.S(K262,K263)</f>
        <v>0.20915767305093244</v>
      </c>
      <c r="O262" s="123"/>
      <c r="P262" s="123"/>
      <c r="Q262" s="23">
        <f t="shared" si="1"/>
        <v>190.5</v>
      </c>
      <c r="R262" s="117">
        <f>AVERAGE(Q262:Q263)</f>
        <v>186.45</v>
      </c>
    </row>
    <row r="263" spans="1:18" ht="15.75" customHeight="1" x14ac:dyDescent="0.3">
      <c r="A263" s="221">
        <v>4972</v>
      </c>
      <c r="B263" s="118">
        <v>32</v>
      </c>
      <c r="C263" s="126" t="s">
        <v>413</v>
      </c>
      <c r="D263" s="28">
        <v>8</v>
      </c>
      <c r="E263" s="126">
        <v>18</v>
      </c>
      <c r="F263" s="127">
        <v>43626</v>
      </c>
      <c r="G263" s="126">
        <v>5214</v>
      </c>
      <c r="H263" s="126">
        <v>7384</v>
      </c>
      <c r="I263" s="126">
        <v>7038</v>
      </c>
      <c r="J263" s="126"/>
      <c r="K263" s="128">
        <f t="shared" si="0"/>
        <v>18.969298245614034</v>
      </c>
      <c r="L263" s="143"/>
      <c r="M263" s="132"/>
      <c r="N263" s="132"/>
      <c r="O263" s="123"/>
      <c r="P263" s="123"/>
      <c r="Q263" s="23">
        <f t="shared" si="1"/>
        <v>182.4</v>
      </c>
      <c r="R263" s="117"/>
    </row>
    <row r="264" spans="1:18" ht="15.75" customHeight="1" x14ac:dyDescent="0.3">
      <c r="A264" s="221">
        <v>5517</v>
      </c>
      <c r="B264" s="118">
        <v>9</v>
      </c>
      <c r="C264" s="126" t="s">
        <v>413</v>
      </c>
      <c r="D264" s="28">
        <v>9</v>
      </c>
      <c r="E264" s="126">
        <v>20</v>
      </c>
      <c r="F264" s="127">
        <v>43649</v>
      </c>
      <c r="G264" s="126">
        <v>5188</v>
      </c>
      <c r="H264" s="126">
        <v>7558</v>
      </c>
      <c r="I264" s="126">
        <v>7139</v>
      </c>
      <c r="J264" s="126">
        <v>10</v>
      </c>
      <c r="K264" s="128">
        <f t="shared" si="0"/>
        <v>21.476166068682726</v>
      </c>
      <c r="L264" s="143"/>
      <c r="M264" s="130">
        <f>AVERAGE(K264:K265)</f>
        <v>21.349329978106645</v>
      </c>
      <c r="N264" s="130">
        <f>_xlfn.STDEV.S(K264,K265)</f>
        <v>0.17937331949107579</v>
      </c>
      <c r="O264" s="123"/>
      <c r="P264" s="123"/>
      <c r="Q264" s="23">
        <f t="shared" si="1"/>
        <v>195.1</v>
      </c>
      <c r="R264" s="117">
        <f>AVERAGE(Q264:Q265)</f>
        <v>199.8</v>
      </c>
    </row>
    <row r="265" spans="1:18" ht="15.75" customHeight="1" x14ac:dyDescent="0.3">
      <c r="A265" s="221">
        <v>5518</v>
      </c>
      <c r="B265" s="118">
        <v>10</v>
      </c>
      <c r="C265" s="126" t="s">
        <v>413</v>
      </c>
      <c r="D265" s="28">
        <v>10</v>
      </c>
      <c r="E265" s="126">
        <v>20</v>
      </c>
      <c r="F265" s="127">
        <v>43649</v>
      </c>
      <c r="G265" s="126">
        <v>5232</v>
      </c>
      <c r="H265" s="126">
        <v>7711</v>
      </c>
      <c r="I265" s="126">
        <v>7277</v>
      </c>
      <c r="J265" s="126"/>
      <c r="K265" s="128">
        <f t="shared" si="0"/>
        <v>21.222493887530565</v>
      </c>
      <c r="L265" s="143"/>
      <c r="M265" s="132"/>
      <c r="N265" s="132"/>
      <c r="O265" s="123"/>
      <c r="P265" s="123"/>
      <c r="Q265" s="23">
        <f t="shared" si="1"/>
        <v>204.5</v>
      </c>
      <c r="R265" s="117"/>
    </row>
    <row r="266" spans="1:18" ht="15.75" customHeight="1" x14ac:dyDescent="0.3">
      <c r="A266" s="221">
        <v>5809</v>
      </c>
      <c r="B266" s="118">
        <v>28</v>
      </c>
      <c r="C266" s="126" t="s">
        <v>413</v>
      </c>
      <c r="D266" s="28">
        <v>11</v>
      </c>
      <c r="E266" s="126">
        <v>22</v>
      </c>
      <c r="F266" s="127">
        <v>43685</v>
      </c>
      <c r="G266" s="126">
        <v>5216</v>
      </c>
      <c r="H266" s="126">
        <v>7739</v>
      </c>
      <c r="I266" s="126">
        <v>7384</v>
      </c>
      <c r="J266" s="126">
        <v>6</v>
      </c>
      <c r="K266" s="128">
        <f t="shared" si="0"/>
        <v>16.374538745387454</v>
      </c>
      <c r="L266" s="143"/>
      <c r="M266" s="130">
        <f>AVERAGE(K266:K267)</f>
        <v>16.49154138664316</v>
      </c>
      <c r="N266" s="130">
        <f>_xlfn.STDEV.S(K266,K267)</f>
        <v>0.16546672209729282</v>
      </c>
      <c r="O266" s="123"/>
      <c r="P266" s="123"/>
      <c r="Q266" s="23">
        <f t="shared" si="1"/>
        <v>216.8</v>
      </c>
      <c r="R266" s="117">
        <f>AVERAGE(Q266:Q267)</f>
        <v>223.10000000000002</v>
      </c>
    </row>
    <row r="267" spans="1:18" ht="15.75" customHeight="1" x14ac:dyDescent="0.3">
      <c r="A267" s="221">
        <v>5810</v>
      </c>
      <c r="B267" s="118">
        <v>28</v>
      </c>
      <c r="C267" s="126" t="s">
        <v>413</v>
      </c>
      <c r="D267" s="28">
        <v>12</v>
      </c>
      <c r="E267" s="126">
        <v>22</v>
      </c>
      <c r="F267" s="127">
        <v>43685</v>
      </c>
      <c r="G267" s="126">
        <v>5216</v>
      </c>
      <c r="H267" s="126">
        <v>7891</v>
      </c>
      <c r="I267" s="126">
        <v>7510</v>
      </c>
      <c r="J267" s="126"/>
      <c r="K267" s="128">
        <f t="shared" si="0"/>
        <v>16.608544027898866</v>
      </c>
      <c r="L267" s="143"/>
      <c r="M267" s="132"/>
      <c r="N267" s="132"/>
      <c r="O267" s="123"/>
      <c r="P267" s="123"/>
      <c r="Q267" s="23">
        <f t="shared" si="1"/>
        <v>229.4</v>
      </c>
      <c r="R267" s="117"/>
    </row>
    <row r="268" spans="1:18" ht="15.75" customHeight="1" x14ac:dyDescent="0.3">
      <c r="A268" s="221">
        <v>3271</v>
      </c>
      <c r="B268" s="118">
        <v>27</v>
      </c>
      <c r="C268" s="126" t="s">
        <v>416</v>
      </c>
      <c r="D268" s="28">
        <v>1</v>
      </c>
      <c r="E268" s="126">
        <v>13</v>
      </c>
      <c r="F268" s="127">
        <v>43587</v>
      </c>
      <c r="G268" s="126">
        <v>5236</v>
      </c>
      <c r="H268" s="126">
        <v>10453</v>
      </c>
      <c r="I268" s="126">
        <v>8967</v>
      </c>
      <c r="J268" s="126">
        <v>1</v>
      </c>
      <c r="K268" s="128">
        <f t="shared" si="0"/>
        <v>39.82846421870812</v>
      </c>
      <c r="L268" s="143" t="s">
        <v>13</v>
      </c>
      <c r="M268" s="130">
        <f>AVERAGE(K268:K269)</f>
        <v>39.102324125592219</v>
      </c>
      <c r="N268" s="130">
        <f>_xlfn.STDEV.S(K268,K269)</f>
        <v>1.0269171678673703</v>
      </c>
      <c r="O268" s="123">
        <v>1</v>
      </c>
      <c r="P268" s="123"/>
      <c r="Q268" s="23">
        <f t="shared" si="1"/>
        <v>373.1</v>
      </c>
      <c r="R268" s="117">
        <f>AVERAGE(Q268:Q269)</f>
        <v>371.3</v>
      </c>
    </row>
    <row r="269" spans="1:18" ht="15.75" customHeight="1" x14ac:dyDescent="0.3">
      <c r="A269" s="221">
        <v>3272</v>
      </c>
      <c r="B269" s="118">
        <v>28</v>
      </c>
      <c r="C269" s="126" t="s">
        <v>416</v>
      </c>
      <c r="D269" s="28">
        <v>2</v>
      </c>
      <c r="E269" s="126">
        <v>13</v>
      </c>
      <c r="F269" s="127">
        <v>43587</v>
      </c>
      <c r="G269" s="126">
        <v>5216</v>
      </c>
      <c r="H269" s="126">
        <v>10329</v>
      </c>
      <c r="I269" s="126">
        <v>8911</v>
      </c>
      <c r="J269" s="126"/>
      <c r="K269" s="128">
        <f t="shared" si="0"/>
        <v>38.376184032476317</v>
      </c>
      <c r="L269" s="143"/>
      <c r="M269" s="132"/>
      <c r="N269" s="132"/>
      <c r="O269" s="123"/>
      <c r="P269" s="123"/>
      <c r="Q269" s="23">
        <f t="shared" si="1"/>
        <v>369.5</v>
      </c>
      <c r="R269" s="117"/>
    </row>
    <row r="270" spans="1:18" ht="15.75" customHeight="1" x14ac:dyDescent="0.3">
      <c r="A270" s="221">
        <v>3995</v>
      </c>
      <c r="B270" s="118">
        <v>25</v>
      </c>
      <c r="C270" s="126" t="s">
        <v>416</v>
      </c>
      <c r="D270" s="28">
        <v>3</v>
      </c>
      <c r="E270" s="126">
        <v>15</v>
      </c>
      <c r="F270" s="127">
        <v>43599</v>
      </c>
      <c r="G270" s="126">
        <v>5238</v>
      </c>
      <c r="H270" s="126">
        <v>8692</v>
      </c>
      <c r="I270" s="126">
        <v>8021</v>
      </c>
      <c r="J270" s="126"/>
      <c r="K270" s="128">
        <f t="shared" si="0"/>
        <v>24.110671936758894</v>
      </c>
      <c r="L270" s="128" t="s">
        <v>13</v>
      </c>
      <c r="M270" s="130">
        <f>AVERAGE(K270:K271)</f>
        <v>24.410771589042518</v>
      </c>
      <c r="N270" s="130">
        <f>_xlfn.STDEV.S(K270,K271)</f>
        <v>0.42440499832294837</v>
      </c>
      <c r="O270" s="123"/>
      <c r="P270" s="123"/>
      <c r="Q270" s="23">
        <f t="shared" si="1"/>
        <v>278.3</v>
      </c>
      <c r="R270" s="117">
        <f>AVERAGE(Q270:Q271)</f>
        <v>268.85000000000002</v>
      </c>
    </row>
    <row r="271" spans="1:18" ht="15.75" customHeight="1" x14ac:dyDescent="0.3">
      <c r="A271" s="221">
        <v>3996</v>
      </c>
      <c r="B271" s="118">
        <v>26</v>
      </c>
      <c r="C271" s="126" t="s">
        <v>416</v>
      </c>
      <c r="D271" s="28">
        <v>4</v>
      </c>
      <c r="E271" s="126">
        <v>15</v>
      </c>
      <c r="F271" s="127">
        <v>43599</v>
      </c>
      <c r="G271" s="126">
        <v>5207</v>
      </c>
      <c r="H271" s="126">
        <v>8442</v>
      </c>
      <c r="I271" s="126">
        <v>7801</v>
      </c>
      <c r="J271" s="126"/>
      <c r="K271" s="128">
        <f t="shared" si="0"/>
        <v>24.710871241326139</v>
      </c>
      <c r="L271" s="128"/>
      <c r="M271" s="132"/>
      <c r="N271" s="132"/>
      <c r="O271" s="123"/>
      <c r="P271" s="123"/>
      <c r="Q271" s="23">
        <f t="shared" si="1"/>
        <v>259.39999999999998</v>
      </c>
      <c r="R271" s="117"/>
    </row>
    <row r="272" spans="1:18" ht="15.75" customHeight="1" x14ac:dyDescent="0.3">
      <c r="A272" s="221">
        <v>4641</v>
      </c>
      <c r="B272" s="118">
        <v>25</v>
      </c>
      <c r="C272" s="126" t="s">
        <v>416</v>
      </c>
      <c r="D272" s="28">
        <v>5</v>
      </c>
      <c r="E272" s="126">
        <v>17</v>
      </c>
      <c r="F272" s="127">
        <v>43619</v>
      </c>
      <c r="G272" s="126">
        <v>5238</v>
      </c>
      <c r="H272" s="126">
        <v>6476</v>
      </c>
      <c r="I272" s="126">
        <v>6262</v>
      </c>
      <c r="J272" s="126"/>
      <c r="K272" s="128">
        <f t="shared" si="0"/>
        <v>20.8984375</v>
      </c>
      <c r="L272" s="143"/>
      <c r="M272" s="130">
        <f>AVERAGE(K272:K273)</f>
        <v>20.854375287753221</v>
      </c>
      <c r="N272" s="130">
        <f>_xlfn.STDEV.S(K272,K273)</f>
        <v>6.2313378147553729E-2</v>
      </c>
      <c r="O272" s="123"/>
      <c r="P272" s="123"/>
      <c r="Q272" s="23">
        <f t="shared" si="1"/>
        <v>102.4</v>
      </c>
      <c r="R272" s="117">
        <f>AVERAGE(Q272:Q273)</f>
        <v>105.5</v>
      </c>
    </row>
    <row r="273" spans="1:18" ht="15.75" customHeight="1" x14ac:dyDescent="0.3">
      <c r="A273" s="221">
        <v>4642</v>
      </c>
      <c r="B273" s="118">
        <v>26</v>
      </c>
      <c r="C273" s="126" t="s">
        <v>416</v>
      </c>
      <c r="D273" s="28">
        <v>6</v>
      </c>
      <c r="E273" s="126">
        <v>17</v>
      </c>
      <c r="F273" s="127">
        <v>43619</v>
      </c>
      <c r="G273" s="126">
        <v>5207</v>
      </c>
      <c r="H273" s="126">
        <v>6519</v>
      </c>
      <c r="I273" s="126">
        <v>6293</v>
      </c>
      <c r="J273" s="126"/>
      <c r="K273" s="128">
        <f t="shared" si="0"/>
        <v>20.810313075506446</v>
      </c>
      <c r="L273" s="143"/>
      <c r="M273" s="132"/>
      <c r="N273" s="132"/>
      <c r="O273" s="123"/>
      <c r="P273" s="123"/>
      <c r="Q273" s="23">
        <f t="shared" si="1"/>
        <v>108.6</v>
      </c>
      <c r="R273" s="117"/>
    </row>
    <row r="274" spans="1:18" ht="15.75" customHeight="1" x14ac:dyDescent="0.3">
      <c r="A274" s="221">
        <v>5279</v>
      </c>
      <c r="B274" s="118">
        <v>17</v>
      </c>
      <c r="C274" s="126" t="s">
        <v>416</v>
      </c>
      <c r="D274" s="28">
        <v>7</v>
      </c>
      <c r="E274" s="126">
        <v>19</v>
      </c>
      <c r="F274" s="127">
        <v>43637</v>
      </c>
      <c r="G274" s="126">
        <v>5275</v>
      </c>
      <c r="H274" s="126">
        <v>8877</v>
      </c>
      <c r="I274" s="126">
        <v>8199</v>
      </c>
      <c r="J274" s="126" t="s">
        <v>379</v>
      </c>
      <c r="K274" s="128">
        <f t="shared" si="0"/>
        <v>23.187414500683996</v>
      </c>
      <c r="L274" s="143"/>
      <c r="M274" s="130">
        <f>AVERAGE(K274:K275)</f>
        <v>23.003755872708286</v>
      </c>
      <c r="N274" s="130">
        <f>_xlfn.STDEV.S(K274,K275)</f>
        <v>0.25973252253008378</v>
      </c>
      <c r="O274" s="123"/>
      <c r="P274" s="123"/>
      <c r="Q274" s="23">
        <f t="shared" si="1"/>
        <v>292.39999999999998</v>
      </c>
      <c r="R274" s="117">
        <f>AVERAGE(Q274:Q275)</f>
        <v>300.45</v>
      </c>
    </row>
    <row r="275" spans="1:18" ht="15.75" customHeight="1" x14ac:dyDescent="0.3">
      <c r="A275" s="221">
        <v>5280</v>
      </c>
      <c r="B275" s="118">
        <v>18</v>
      </c>
      <c r="C275" s="126" t="s">
        <v>416</v>
      </c>
      <c r="D275" s="28">
        <v>8</v>
      </c>
      <c r="E275" s="126">
        <v>19</v>
      </c>
      <c r="F275" s="127">
        <v>43637</v>
      </c>
      <c r="G275" s="126">
        <v>5205</v>
      </c>
      <c r="H275" s="126">
        <v>8994</v>
      </c>
      <c r="I275" s="126">
        <v>8290</v>
      </c>
      <c r="J275" s="126"/>
      <c r="K275" s="128">
        <f t="shared" si="0"/>
        <v>22.820097244732576</v>
      </c>
      <c r="L275" s="143"/>
      <c r="M275" s="132"/>
      <c r="N275" s="132"/>
      <c r="O275" s="123"/>
      <c r="P275" s="123"/>
      <c r="Q275" s="23">
        <f t="shared" si="1"/>
        <v>308.5</v>
      </c>
      <c r="R275" s="117"/>
    </row>
    <row r="276" spans="1:18" ht="15.75" customHeight="1" x14ac:dyDescent="0.3">
      <c r="A276" s="221">
        <v>5811</v>
      </c>
      <c r="B276" s="118">
        <v>29</v>
      </c>
      <c r="C276" s="126" t="s">
        <v>416</v>
      </c>
      <c r="D276" s="28">
        <v>9</v>
      </c>
      <c r="E276" s="126">
        <v>22</v>
      </c>
      <c r="F276" s="127">
        <v>43685</v>
      </c>
      <c r="G276" s="126">
        <v>5292</v>
      </c>
      <c r="H276" s="126">
        <v>8865</v>
      </c>
      <c r="I276" s="126">
        <v>8364</v>
      </c>
      <c r="J276" s="126">
        <v>6</v>
      </c>
      <c r="K276" s="128">
        <f t="shared" si="0"/>
        <v>16.30859375</v>
      </c>
      <c r="L276" s="143"/>
      <c r="M276" s="130">
        <f>AVERAGE(K276:K277)</f>
        <v>16.479670959686405</v>
      </c>
      <c r="N276" s="130">
        <f>_xlfn.STDEV.S(K276,K277)</f>
        <v>0.24193971015146049</v>
      </c>
      <c r="O276" s="123"/>
      <c r="P276" s="123"/>
      <c r="Q276" s="23">
        <f t="shared" si="1"/>
        <v>307.2</v>
      </c>
      <c r="R276" s="117">
        <f>AVERAGE(Q276:Q277)</f>
        <v>310.64999999999998</v>
      </c>
    </row>
    <row r="277" spans="1:18" ht="15.75" customHeight="1" x14ac:dyDescent="0.3">
      <c r="A277" s="221">
        <v>5812</v>
      </c>
      <c r="B277" s="118">
        <v>29</v>
      </c>
      <c r="C277" s="126" t="s">
        <v>416</v>
      </c>
      <c r="D277" s="28">
        <v>10</v>
      </c>
      <c r="E277" s="126">
        <v>22</v>
      </c>
      <c r="F277" s="127">
        <v>43685</v>
      </c>
      <c r="G277" s="126">
        <v>5292</v>
      </c>
      <c r="H277" s="126">
        <v>8956</v>
      </c>
      <c r="I277" s="126">
        <v>8433</v>
      </c>
      <c r="J277" s="126"/>
      <c r="K277" s="128">
        <f t="shared" si="0"/>
        <v>16.650748169372811</v>
      </c>
      <c r="L277" s="143"/>
      <c r="M277" s="132"/>
      <c r="N277" s="132"/>
      <c r="O277" s="123"/>
      <c r="P277" s="123"/>
      <c r="Q277" s="23">
        <f t="shared" si="1"/>
        <v>314.10000000000002</v>
      </c>
      <c r="R277" s="117"/>
    </row>
    <row r="278" spans="1:18" ht="15.75" customHeight="1" x14ac:dyDescent="0.3">
      <c r="A278" s="221">
        <v>3273</v>
      </c>
      <c r="B278" s="118">
        <v>29</v>
      </c>
      <c r="C278" s="144" t="s">
        <v>417</v>
      </c>
      <c r="D278" s="28">
        <v>1</v>
      </c>
      <c r="E278" s="144">
        <v>13</v>
      </c>
      <c r="F278" s="145">
        <v>43587</v>
      </c>
      <c r="G278" s="144">
        <v>5292</v>
      </c>
      <c r="H278" s="144"/>
      <c r="I278" s="144"/>
      <c r="J278" s="144"/>
      <c r="K278" s="146">
        <f t="shared" si="0"/>
        <v>0</v>
      </c>
      <c r="L278" s="147" t="s">
        <v>13</v>
      </c>
      <c r="M278" s="148">
        <f>AVERAGE(K278:K279)</f>
        <v>0</v>
      </c>
      <c r="N278" s="148">
        <f>_xlfn.STDEV.S(K278,K279)</f>
        <v>0</v>
      </c>
      <c r="O278" s="123"/>
      <c r="P278" s="123"/>
      <c r="Q278" s="23">
        <f t="shared" si="1"/>
        <v>-529.20000000000005</v>
      </c>
      <c r="R278" s="117">
        <f>AVERAGE(Q278:Q279)</f>
        <v>-526.79999999999995</v>
      </c>
    </row>
    <row r="279" spans="1:18" ht="15.75" customHeight="1" x14ac:dyDescent="0.3">
      <c r="A279" s="221">
        <v>3274</v>
      </c>
      <c r="B279" s="118">
        <v>30</v>
      </c>
      <c r="C279" s="144" t="s">
        <v>417</v>
      </c>
      <c r="D279" s="28">
        <v>2</v>
      </c>
      <c r="E279" s="144">
        <v>13</v>
      </c>
      <c r="F279" s="145">
        <v>43587</v>
      </c>
      <c r="G279" s="144">
        <v>5244</v>
      </c>
      <c r="H279" s="144"/>
      <c r="I279" s="144"/>
      <c r="J279" s="144"/>
      <c r="K279" s="146">
        <f t="shared" si="0"/>
        <v>0</v>
      </c>
      <c r="L279" s="147"/>
      <c r="M279" s="149"/>
      <c r="N279" s="149"/>
      <c r="O279" s="123"/>
      <c r="P279" s="123"/>
      <c r="Q279" s="23">
        <f t="shared" si="1"/>
        <v>-524.4</v>
      </c>
      <c r="R279" s="117"/>
    </row>
    <row r="280" spans="1:18" ht="15.75" customHeight="1" x14ac:dyDescent="0.3">
      <c r="A280" s="221">
        <v>3657</v>
      </c>
      <c r="B280" s="118">
        <v>79</v>
      </c>
      <c r="C280" s="144" t="s">
        <v>417</v>
      </c>
      <c r="D280" s="28">
        <v>3</v>
      </c>
      <c r="E280" s="144">
        <v>14</v>
      </c>
      <c r="F280" s="145">
        <v>43591</v>
      </c>
      <c r="G280" s="144">
        <v>5242</v>
      </c>
      <c r="H280" s="150"/>
      <c r="I280" s="144"/>
      <c r="J280" s="144"/>
      <c r="K280" s="146">
        <f t="shared" si="0"/>
        <v>0</v>
      </c>
      <c r="L280" s="147" t="s">
        <v>418</v>
      </c>
      <c r="M280" s="148">
        <f>AVERAGE(K280:K281)</f>
        <v>0</v>
      </c>
      <c r="N280" s="148">
        <f>_xlfn.STDEV.S(K280,K281)</f>
        <v>0</v>
      </c>
      <c r="O280" s="123"/>
      <c r="P280" s="123"/>
      <c r="Q280" s="23">
        <f t="shared" si="1"/>
        <v>-524.20000000000005</v>
      </c>
      <c r="R280" s="117">
        <f>AVERAGE(Q280:Q281)</f>
        <v>-524.35</v>
      </c>
    </row>
    <row r="281" spans="1:18" ht="15.75" customHeight="1" x14ac:dyDescent="0.3">
      <c r="A281" s="221">
        <v>3658</v>
      </c>
      <c r="B281" s="118">
        <v>80</v>
      </c>
      <c r="C281" s="144" t="s">
        <v>417</v>
      </c>
      <c r="D281" s="28">
        <v>4</v>
      </c>
      <c r="E281" s="144">
        <v>14</v>
      </c>
      <c r="F281" s="145">
        <v>43591</v>
      </c>
      <c r="G281" s="144">
        <v>5245</v>
      </c>
      <c r="H281" s="150"/>
      <c r="I281" s="144"/>
      <c r="J281" s="144"/>
      <c r="K281" s="146">
        <f t="shared" si="0"/>
        <v>0</v>
      </c>
      <c r="L281" s="147" t="s">
        <v>418</v>
      </c>
      <c r="M281" s="149"/>
      <c r="N281" s="149"/>
      <c r="O281" s="123"/>
      <c r="P281" s="123"/>
      <c r="Q281" s="23">
        <f t="shared" si="1"/>
        <v>-524.5</v>
      </c>
      <c r="R281" s="117"/>
    </row>
    <row r="282" spans="1:18" ht="15.75" customHeight="1" x14ac:dyDescent="0.3">
      <c r="A282" s="221">
        <v>5813</v>
      </c>
      <c r="B282" s="118">
        <v>30</v>
      </c>
      <c r="C282" s="144" t="s">
        <v>417</v>
      </c>
      <c r="D282" s="28">
        <v>5</v>
      </c>
      <c r="E282" s="144">
        <v>22</v>
      </c>
      <c r="F282" s="145">
        <v>43685</v>
      </c>
      <c r="G282" s="144">
        <v>5244</v>
      </c>
      <c r="H282" s="144">
        <v>7811</v>
      </c>
      <c r="I282" s="144">
        <v>7458</v>
      </c>
      <c r="J282" s="144">
        <v>5</v>
      </c>
      <c r="K282" s="146">
        <f t="shared" si="0"/>
        <v>15.943992773261066</v>
      </c>
      <c r="L282" s="147"/>
      <c r="M282" s="148">
        <f>AVERAGE(K282:K283)</f>
        <v>16.089322443929305</v>
      </c>
      <c r="N282" s="148">
        <f>_xlfn.STDEV.S(K282,K283)</f>
        <v>0.20552719127423957</v>
      </c>
      <c r="O282" s="123"/>
      <c r="P282" s="123"/>
      <c r="Q282" s="23">
        <f t="shared" si="1"/>
        <v>221.4</v>
      </c>
      <c r="R282" s="117">
        <f>AVERAGE(Q282:Q283)</f>
        <v>220.65</v>
      </c>
    </row>
    <row r="283" spans="1:18" ht="15.75" customHeight="1" x14ac:dyDescent="0.3">
      <c r="A283" s="221">
        <v>5814</v>
      </c>
      <c r="B283" s="118">
        <v>30</v>
      </c>
      <c r="C283" s="144" t="s">
        <v>417</v>
      </c>
      <c r="D283" s="28">
        <v>6</v>
      </c>
      <c r="E283" s="144">
        <v>22</v>
      </c>
      <c r="F283" s="145">
        <v>43685</v>
      </c>
      <c r="G283" s="144">
        <v>5244</v>
      </c>
      <c r="H283" s="144">
        <v>7800</v>
      </c>
      <c r="I283" s="144">
        <v>7443</v>
      </c>
      <c r="J283" s="144"/>
      <c r="K283" s="146">
        <f t="shared" si="0"/>
        <v>16.234652114597544</v>
      </c>
      <c r="L283" s="147"/>
      <c r="M283" s="149"/>
      <c r="N283" s="149"/>
      <c r="O283" s="123"/>
      <c r="P283" s="123"/>
      <c r="Q283" s="23">
        <f t="shared" si="1"/>
        <v>219.9</v>
      </c>
      <c r="R283" s="117"/>
    </row>
    <row r="284" spans="1:18" ht="15.75" customHeight="1" x14ac:dyDescent="0.3">
      <c r="A284" s="221">
        <v>2923</v>
      </c>
      <c r="B284" s="118">
        <v>7</v>
      </c>
      <c r="C284" s="81" t="s">
        <v>419</v>
      </c>
      <c r="D284" s="28">
        <v>1</v>
      </c>
      <c r="E284" s="81">
        <v>11</v>
      </c>
      <c r="F284" s="82">
        <v>43571</v>
      </c>
      <c r="G284" s="134">
        <v>5232</v>
      </c>
      <c r="H284" s="81">
        <v>8902</v>
      </c>
      <c r="I284" s="81">
        <v>7549</v>
      </c>
      <c r="J284" s="81">
        <v>2</v>
      </c>
      <c r="K284" s="135">
        <f t="shared" si="0"/>
        <v>58.394475615019424</v>
      </c>
      <c r="L284" s="142" t="s">
        <v>414</v>
      </c>
      <c r="M284" s="137">
        <f>AVERAGE(K284:K285)</f>
        <v>58.620618534207978</v>
      </c>
      <c r="N284" s="137">
        <f>_xlfn.STDEV.S(K284,K285)</f>
        <v>0.31981438335109091</v>
      </c>
      <c r="O284" s="123">
        <v>2</v>
      </c>
      <c r="P284" s="123"/>
      <c r="Q284" s="23">
        <f t="shared" si="1"/>
        <v>231.7</v>
      </c>
      <c r="R284" s="117">
        <f>AVERAGE(Q284:Q285)</f>
        <v>242.45</v>
      </c>
    </row>
    <row r="285" spans="1:18" ht="15.75" customHeight="1" x14ac:dyDescent="0.3">
      <c r="A285" s="221">
        <v>2924</v>
      </c>
      <c r="B285" s="118">
        <v>8</v>
      </c>
      <c r="C285" s="81" t="s">
        <v>419</v>
      </c>
      <c r="D285" s="28">
        <v>2</v>
      </c>
      <c r="E285" s="81">
        <v>11</v>
      </c>
      <c r="F285" s="82">
        <v>43571</v>
      </c>
      <c r="G285" s="134">
        <v>5221</v>
      </c>
      <c r="H285" s="81">
        <v>9243</v>
      </c>
      <c r="I285" s="81">
        <v>7753</v>
      </c>
      <c r="J285" s="81"/>
      <c r="K285" s="135">
        <f t="shared" si="0"/>
        <v>58.846761453396525</v>
      </c>
      <c r="L285" s="142"/>
      <c r="M285" s="138"/>
      <c r="N285" s="138"/>
      <c r="O285" s="123"/>
      <c r="P285" s="123"/>
      <c r="Q285" s="23">
        <f t="shared" si="1"/>
        <v>253.2</v>
      </c>
      <c r="R285" s="117"/>
    </row>
    <row r="286" spans="1:18" ht="15.75" customHeight="1" x14ac:dyDescent="0.3">
      <c r="A286" s="221">
        <v>3659</v>
      </c>
      <c r="B286" s="118">
        <v>81</v>
      </c>
      <c r="C286" s="81" t="s">
        <v>419</v>
      </c>
      <c r="D286" s="28">
        <v>3</v>
      </c>
      <c r="E286" s="81">
        <v>14</v>
      </c>
      <c r="F286" s="82">
        <v>43591</v>
      </c>
      <c r="G286" s="81">
        <v>5180</v>
      </c>
      <c r="H286" s="134">
        <v>9882</v>
      </c>
      <c r="I286" s="81">
        <v>8742</v>
      </c>
      <c r="J286" s="81"/>
      <c r="K286" s="135">
        <f t="shared" si="0"/>
        <v>32.004491858506455</v>
      </c>
      <c r="L286" s="142" t="s">
        <v>13</v>
      </c>
      <c r="M286" s="137">
        <f>AVERAGE(K286:K287)</f>
        <v>32.115696511368661</v>
      </c>
      <c r="N286" s="137">
        <f>_xlfn.STDEV.S(K286,K287)</f>
        <v>0.15726712827672365</v>
      </c>
      <c r="O286" s="123"/>
      <c r="P286" s="123"/>
      <c r="Q286" s="23">
        <f t="shared" si="1"/>
        <v>356.2</v>
      </c>
      <c r="R286" s="117">
        <f>AVERAGE(Q286:Q287)</f>
        <v>379.95</v>
      </c>
    </row>
    <row r="287" spans="1:18" ht="15.75" customHeight="1" x14ac:dyDescent="0.3">
      <c r="A287" s="221">
        <v>3660</v>
      </c>
      <c r="B287" s="118">
        <v>82</v>
      </c>
      <c r="C287" s="81" t="s">
        <v>419</v>
      </c>
      <c r="D287" s="28">
        <v>4</v>
      </c>
      <c r="E287" s="81">
        <v>14</v>
      </c>
      <c r="F287" s="82">
        <v>43591</v>
      </c>
      <c r="G287" s="81">
        <v>5194</v>
      </c>
      <c r="H287" s="134">
        <v>10532</v>
      </c>
      <c r="I287" s="81">
        <v>9231</v>
      </c>
      <c r="J287" s="81"/>
      <c r="K287" s="135">
        <f t="shared" si="0"/>
        <v>32.226901164230867</v>
      </c>
      <c r="L287" s="142"/>
      <c r="M287" s="138"/>
      <c r="N287" s="138"/>
      <c r="O287" s="123"/>
      <c r="P287" s="123"/>
      <c r="Q287" s="23">
        <f t="shared" si="1"/>
        <v>403.7</v>
      </c>
      <c r="R287" s="117"/>
    </row>
    <row r="288" spans="1:18" ht="15.75" customHeight="1" x14ac:dyDescent="0.3">
      <c r="A288" s="221">
        <v>4327</v>
      </c>
      <c r="B288" s="118">
        <v>33</v>
      </c>
      <c r="C288" s="81" t="s">
        <v>419</v>
      </c>
      <c r="D288" s="28">
        <v>5</v>
      </c>
      <c r="E288" s="81">
        <v>16</v>
      </c>
      <c r="F288" s="82">
        <v>43607</v>
      </c>
      <c r="G288" s="81">
        <v>5203</v>
      </c>
      <c r="H288" s="81">
        <v>8452</v>
      </c>
      <c r="I288" s="81">
        <v>7806</v>
      </c>
      <c r="J288" s="81">
        <v>2</v>
      </c>
      <c r="K288" s="135">
        <f t="shared" si="0"/>
        <v>24.817518248175183</v>
      </c>
      <c r="L288" s="142"/>
      <c r="M288" s="137">
        <f>AVERAGE(K288:K289)</f>
        <v>24.721475220898963</v>
      </c>
      <c r="N288" s="137">
        <f>_xlfn.STDEV.S(K288,K289)</f>
        <v>0.13582535174539981</v>
      </c>
      <c r="O288" s="123"/>
      <c r="P288" s="123"/>
      <c r="Q288" s="23">
        <f t="shared" si="1"/>
        <v>260.3</v>
      </c>
      <c r="R288" s="117">
        <f>AVERAGE(Q288:Q289)</f>
        <v>260.3</v>
      </c>
    </row>
    <row r="289" spans="1:18" ht="15.75" customHeight="1" x14ac:dyDescent="0.3">
      <c r="A289" s="221">
        <v>4328</v>
      </c>
      <c r="B289" s="118">
        <v>34</v>
      </c>
      <c r="C289" s="81" t="s">
        <v>419</v>
      </c>
      <c r="D289" s="28">
        <v>6</v>
      </c>
      <c r="E289" s="81">
        <v>16</v>
      </c>
      <c r="F289" s="82">
        <v>43607</v>
      </c>
      <c r="G289" s="81">
        <v>5191</v>
      </c>
      <c r="H289" s="81">
        <v>8435</v>
      </c>
      <c r="I289" s="81">
        <v>7794</v>
      </c>
      <c r="J289" s="81"/>
      <c r="K289" s="135">
        <f t="shared" si="0"/>
        <v>24.625432193622743</v>
      </c>
      <c r="L289" s="142"/>
      <c r="M289" s="138"/>
      <c r="N289" s="138"/>
      <c r="O289" s="123"/>
      <c r="P289" s="123"/>
      <c r="Q289" s="23">
        <f t="shared" si="1"/>
        <v>260.3</v>
      </c>
      <c r="R289" s="117"/>
    </row>
    <row r="290" spans="1:18" ht="15.75" customHeight="1" x14ac:dyDescent="0.3">
      <c r="A290" s="221">
        <v>4973</v>
      </c>
      <c r="B290" s="118">
        <v>33</v>
      </c>
      <c r="C290" s="81" t="s">
        <v>419</v>
      </c>
      <c r="D290" s="28">
        <v>7</v>
      </c>
      <c r="E290" s="81">
        <v>18</v>
      </c>
      <c r="F290" s="82">
        <v>43626</v>
      </c>
      <c r="G290" s="81">
        <v>5203</v>
      </c>
      <c r="H290" s="81">
        <v>9521</v>
      </c>
      <c r="I290" s="81">
        <v>8771</v>
      </c>
      <c r="J290" s="81">
        <v>9</v>
      </c>
      <c r="K290" s="135">
        <f t="shared" si="0"/>
        <v>21.020179372197308</v>
      </c>
      <c r="L290" s="142"/>
      <c r="M290" s="137">
        <f>AVERAGE(K290:K291)</f>
        <v>21.331596236316997</v>
      </c>
      <c r="N290" s="137">
        <f>_xlfn.STDEV.S(K290,K291)</f>
        <v>0.44040995278976103</v>
      </c>
      <c r="O290" s="123"/>
      <c r="P290" s="123"/>
      <c r="Q290" s="23">
        <f t="shared" si="1"/>
        <v>356.8</v>
      </c>
      <c r="R290" s="117">
        <f>AVERAGE(Q290:Q291)</f>
        <v>361.6</v>
      </c>
    </row>
    <row r="291" spans="1:18" ht="15.75" customHeight="1" x14ac:dyDescent="0.3">
      <c r="A291" s="221">
        <v>4974</v>
      </c>
      <c r="B291" s="118">
        <v>34</v>
      </c>
      <c r="C291" s="81" t="s">
        <v>419</v>
      </c>
      <c r="D291" s="28">
        <v>8</v>
      </c>
      <c r="E291" s="81">
        <v>18</v>
      </c>
      <c r="F291" s="82">
        <v>43626</v>
      </c>
      <c r="G291" s="81">
        <v>5191</v>
      </c>
      <c r="H291" s="81">
        <v>9648</v>
      </c>
      <c r="I291" s="81">
        <v>8855</v>
      </c>
      <c r="J291" s="81"/>
      <c r="K291" s="135">
        <f t="shared" si="0"/>
        <v>21.643013100436683</v>
      </c>
      <c r="L291" s="142"/>
      <c r="M291" s="138"/>
      <c r="N291" s="138"/>
      <c r="O291" s="123"/>
      <c r="P291" s="123"/>
      <c r="Q291" s="23">
        <f t="shared" si="1"/>
        <v>366.4</v>
      </c>
      <c r="R291" s="117"/>
    </row>
    <row r="292" spans="1:18" ht="15.75" customHeight="1" x14ac:dyDescent="0.3">
      <c r="A292" s="221">
        <v>5815</v>
      </c>
      <c r="B292" s="118">
        <v>31</v>
      </c>
      <c r="C292" s="81" t="s">
        <v>419</v>
      </c>
      <c r="D292" s="28">
        <v>9</v>
      </c>
      <c r="E292" s="81">
        <v>22</v>
      </c>
      <c r="F292" s="82">
        <v>43685</v>
      </c>
      <c r="G292" s="81">
        <v>5227</v>
      </c>
      <c r="H292" s="81">
        <v>8901</v>
      </c>
      <c r="I292" s="81">
        <v>8394</v>
      </c>
      <c r="J292" s="81">
        <v>9</v>
      </c>
      <c r="K292" s="135">
        <f t="shared" si="0"/>
        <v>16.008841174613199</v>
      </c>
      <c r="L292" s="142"/>
      <c r="M292" s="137">
        <f>AVERAGE(K292:K293)</f>
        <v>15.975435080060223</v>
      </c>
      <c r="N292" s="137">
        <f>_xlfn.STDEV.S(K292,K293)</f>
        <v>4.7243351982738435E-2</v>
      </c>
      <c r="O292" s="123"/>
      <c r="P292" s="123"/>
      <c r="Q292" s="23">
        <f t="shared" si="1"/>
        <v>316.7</v>
      </c>
      <c r="R292" s="117">
        <f>AVERAGE(Q292:Q293)</f>
        <v>306.7</v>
      </c>
    </row>
    <row r="293" spans="1:18" ht="15.75" customHeight="1" x14ac:dyDescent="0.3">
      <c r="A293" s="221">
        <v>5816</v>
      </c>
      <c r="B293" s="118">
        <v>31</v>
      </c>
      <c r="C293" s="81" t="s">
        <v>419</v>
      </c>
      <c r="D293" s="28">
        <v>10</v>
      </c>
      <c r="E293" s="81">
        <v>22</v>
      </c>
      <c r="F293" s="82">
        <v>43685</v>
      </c>
      <c r="G293" s="81">
        <v>5227</v>
      </c>
      <c r="H293" s="81">
        <v>8667</v>
      </c>
      <c r="I293" s="81">
        <v>8194</v>
      </c>
      <c r="J293" s="81"/>
      <c r="K293" s="135">
        <f t="shared" si="0"/>
        <v>15.942028985507244</v>
      </c>
      <c r="L293" s="142"/>
      <c r="M293" s="138"/>
      <c r="N293" s="138"/>
      <c r="O293" s="123"/>
      <c r="P293" s="123"/>
      <c r="Q293" s="23">
        <f t="shared" si="1"/>
        <v>296.7</v>
      </c>
      <c r="R293" s="117"/>
    </row>
    <row r="294" spans="1:18" ht="15.75" customHeight="1" x14ac:dyDescent="0.3">
      <c r="A294" s="221">
        <v>2925</v>
      </c>
      <c r="B294" s="118">
        <v>9</v>
      </c>
      <c r="C294" s="126" t="s">
        <v>420</v>
      </c>
      <c r="D294" s="28">
        <v>1</v>
      </c>
      <c r="E294" s="126">
        <v>11</v>
      </c>
      <c r="F294" s="127">
        <v>43571</v>
      </c>
      <c r="G294" s="141">
        <v>5188</v>
      </c>
      <c r="H294" s="126">
        <v>7619</v>
      </c>
      <c r="I294" s="126">
        <v>6783</v>
      </c>
      <c r="J294" s="126">
        <v>2</v>
      </c>
      <c r="K294" s="128">
        <f t="shared" si="0"/>
        <v>52.413793103448278</v>
      </c>
      <c r="L294" s="143" t="s">
        <v>414</v>
      </c>
      <c r="M294" s="130">
        <f>AVERAGE(K294:K295)</f>
        <v>52.977348322175914</v>
      </c>
      <c r="N294" s="130">
        <f>_xlfn.STDEV.S(K294,K295)</f>
        <v>0.79698743347075396</v>
      </c>
      <c r="O294" s="123">
        <v>2</v>
      </c>
      <c r="P294" s="123"/>
      <c r="Q294" s="23">
        <f t="shared" si="1"/>
        <v>159.5</v>
      </c>
      <c r="R294" s="117">
        <f>AVERAGE(Q294:Q295)</f>
        <v>161.65</v>
      </c>
    </row>
    <row r="295" spans="1:18" ht="15.75" customHeight="1" x14ac:dyDescent="0.3">
      <c r="A295" s="221">
        <v>2926</v>
      </c>
      <c r="B295" s="118">
        <v>10</v>
      </c>
      <c r="C295" s="126" t="s">
        <v>420</v>
      </c>
      <c r="D295" s="28">
        <v>2</v>
      </c>
      <c r="E295" s="126">
        <v>11</v>
      </c>
      <c r="F295" s="127">
        <v>43571</v>
      </c>
      <c r="G295" s="141">
        <v>5232</v>
      </c>
      <c r="H295" s="126">
        <v>7747</v>
      </c>
      <c r="I295" s="126">
        <v>6870</v>
      </c>
      <c r="J295" s="126"/>
      <c r="K295" s="128">
        <f t="shared" si="0"/>
        <v>53.540903540903543</v>
      </c>
      <c r="L295" s="143"/>
      <c r="M295" s="132"/>
      <c r="N295" s="132"/>
      <c r="O295" s="123"/>
      <c r="P295" s="123"/>
      <c r="Q295" s="23">
        <f t="shared" si="1"/>
        <v>163.80000000000001</v>
      </c>
      <c r="R295" s="117"/>
    </row>
    <row r="296" spans="1:18" ht="15.75" customHeight="1" x14ac:dyDescent="0.3">
      <c r="A296" s="221">
        <v>3661</v>
      </c>
      <c r="B296" s="118">
        <v>83</v>
      </c>
      <c r="C296" s="126" t="s">
        <v>420</v>
      </c>
      <c r="D296" s="28">
        <v>3</v>
      </c>
      <c r="E296" s="126">
        <v>14</v>
      </c>
      <c r="F296" s="127">
        <v>43591</v>
      </c>
      <c r="G296" s="126">
        <v>5294</v>
      </c>
      <c r="H296" s="141">
        <v>7768</v>
      </c>
      <c r="I296" s="126">
        <v>7148</v>
      </c>
      <c r="J296" s="126"/>
      <c r="K296" s="128">
        <f t="shared" si="0"/>
        <v>33.441208198489754</v>
      </c>
      <c r="L296" s="143" t="s">
        <v>13</v>
      </c>
      <c r="M296" s="130">
        <f>AVERAGE(K296:K297)</f>
        <v>33.956014583913522</v>
      </c>
      <c r="N296" s="130">
        <f>_xlfn.STDEV.S(K296,K297)</f>
        <v>0.72804617226256307</v>
      </c>
      <c r="O296" s="123"/>
      <c r="P296" s="123"/>
      <c r="Q296" s="23">
        <f t="shared" si="1"/>
        <v>185.4</v>
      </c>
      <c r="R296" s="117">
        <f>AVERAGE(Q296:Q297)</f>
        <v>193.8</v>
      </c>
    </row>
    <row r="297" spans="1:18" ht="15.75" customHeight="1" x14ac:dyDescent="0.3">
      <c r="A297" s="221">
        <v>3662</v>
      </c>
      <c r="B297" s="118">
        <v>84</v>
      </c>
      <c r="C297" s="126" t="s">
        <v>420</v>
      </c>
      <c r="D297" s="28">
        <v>4</v>
      </c>
      <c r="E297" s="126">
        <v>14</v>
      </c>
      <c r="F297" s="127">
        <v>43591</v>
      </c>
      <c r="G297" s="126">
        <v>5375</v>
      </c>
      <c r="H297" s="141">
        <v>8094</v>
      </c>
      <c r="I297" s="126">
        <v>7397</v>
      </c>
      <c r="J297" s="126"/>
      <c r="K297" s="128">
        <f t="shared" si="0"/>
        <v>34.470820969337289</v>
      </c>
      <c r="L297" s="143"/>
      <c r="M297" s="132"/>
      <c r="N297" s="132"/>
      <c r="O297" s="123"/>
      <c r="P297" s="123"/>
      <c r="Q297" s="23">
        <f t="shared" si="1"/>
        <v>202.2</v>
      </c>
      <c r="R297" s="117"/>
    </row>
    <row r="298" spans="1:18" ht="15.75" customHeight="1" x14ac:dyDescent="0.3">
      <c r="A298" s="221">
        <v>4329</v>
      </c>
      <c r="B298" s="118">
        <v>35</v>
      </c>
      <c r="C298" s="126" t="s">
        <v>420</v>
      </c>
      <c r="D298" s="28">
        <v>5</v>
      </c>
      <c r="E298" s="126">
        <v>16</v>
      </c>
      <c r="F298" s="127">
        <v>43607</v>
      </c>
      <c r="G298" s="126">
        <v>5280</v>
      </c>
      <c r="H298" s="126">
        <v>7507</v>
      </c>
      <c r="I298" s="126">
        <v>7102</v>
      </c>
      <c r="J298" s="126">
        <v>2</v>
      </c>
      <c r="K298" s="128">
        <f t="shared" si="0"/>
        <v>22.228320526893526</v>
      </c>
      <c r="L298" s="143"/>
      <c r="M298" s="130">
        <f>AVERAGE(K298:K299)</f>
        <v>22.27976903436425</v>
      </c>
      <c r="N298" s="130">
        <f>_xlfn.STDEV.S(K298,K299)</f>
        <v>7.2759177028948629E-2</v>
      </c>
      <c r="O298" s="123"/>
      <c r="P298" s="123"/>
      <c r="Q298" s="23">
        <f t="shared" si="1"/>
        <v>182.2</v>
      </c>
      <c r="R298" s="117">
        <f>AVERAGE(Q298:Q299)</f>
        <v>177.75</v>
      </c>
    </row>
    <row r="299" spans="1:18" ht="15.75" customHeight="1" x14ac:dyDescent="0.3">
      <c r="A299" s="221">
        <v>4330</v>
      </c>
      <c r="B299" s="118">
        <v>36</v>
      </c>
      <c r="C299" s="126" t="s">
        <v>420</v>
      </c>
      <c r="D299" s="28">
        <v>6</v>
      </c>
      <c r="E299" s="126">
        <v>16</v>
      </c>
      <c r="F299" s="127">
        <v>43607</v>
      </c>
      <c r="G299" s="126">
        <v>5219</v>
      </c>
      <c r="H299" s="126">
        <v>7339</v>
      </c>
      <c r="I299" s="126">
        <v>6952</v>
      </c>
      <c r="J299" s="126"/>
      <c r="K299" s="128">
        <f t="shared" si="0"/>
        <v>22.33121754183497</v>
      </c>
      <c r="L299" s="143"/>
      <c r="M299" s="132"/>
      <c r="N299" s="132"/>
      <c r="O299" s="123"/>
      <c r="P299" s="123"/>
      <c r="Q299" s="23">
        <f t="shared" si="1"/>
        <v>173.3</v>
      </c>
      <c r="R299" s="117"/>
    </row>
    <row r="300" spans="1:18" ht="15.75" customHeight="1" x14ac:dyDescent="0.3">
      <c r="A300" s="221">
        <v>4975</v>
      </c>
      <c r="B300" s="118">
        <v>35</v>
      </c>
      <c r="C300" s="126" t="s">
        <v>420</v>
      </c>
      <c r="D300" s="28">
        <v>7</v>
      </c>
      <c r="E300" s="126">
        <v>18</v>
      </c>
      <c r="F300" s="127">
        <v>43626</v>
      </c>
      <c r="G300" s="126">
        <v>5280</v>
      </c>
      <c r="H300" s="126">
        <v>7372</v>
      </c>
      <c r="I300" s="126">
        <v>7031</v>
      </c>
      <c r="J300" s="126">
        <v>7</v>
      </c>
      <c r="K300" s="128">
        <f t="shared" si="0"/>
        <v>19.47458595088521</v>
      </c>
      <c r="L300" s="143"/>
      <c r="M300" s="130">
        <f>AVERAGE(K300:K301)</f>
        <v>19.47458595088521</v>
      </c>
      <c r="N300" s="130">
        <f>_xlfn.STDEV.S(K300,K301)</f>
        <v>0</v>
      </c>
      <c r="O300" s="123"/>
      <c r="P300" s="123"/>
      <c r="Q300" s="23">
        <f t="shared" si="1"/>
        <v>175.1</v>
      </c>
      <c r="R300" s="117">
        <f>AVERAGE(Q300:Q301)</f>
        <v>175.1</v>
      </c>
    </row>
    <row r="301" spans="1:18" ht="15.75" customHeight="1" x14ac:dyDescent="0.3">
      <c r="A301" s="221">
        <v>4976</v>
      </c>
      <c r="B301" s="118">
        <v>36</v>
      </c>
      <c r="C301" s="126" t="s">
        <v>420</v>
      </c>
      <c r="D301" s="28">
        <v>8</v>
      </c>
      <c r="E301" s="126">
        <v>18</v>
      </c>
      <c r="F301" s="127">
        <v>43626</v>
      </c>
      <c r="G301" s="126">
        <v>5219</v>
      </c>
      <c r="H301" s="126">
        <v>7311</v>
      </c>
      <c r="I301" s="126">
        <v>6970</v>
      </c>
      <c r="J301" s="126"/>
      <c r="K301" s="128">
        <f t="shared" si="0"/>
        <v>19.47458595088521</v>
      </c>
      <c r="L301" s="143"/>
      <c r="M301" s="132"/>
      <c r="N301" s="132"/>
      <c r="O301" s="123"/>
      <c r="P301" s="123"/>
      <c r="Q301" s="23">
        <f t="shared" si="1"/>
        <v>175.1</v>
      </c>
      <c r="R301" s="117"/>
    </row>
    <row r="302" spans="1:18" ht="15.75" customHeight="1" x14ac:dyDescent="0.3">
      <c r="A302" s="221">
        <v>5519</v>
      </c>
      <c r="B302" s="118">
        <v>11</v>
      </c>
      <c r="C302" s="126" t="s">
        <v>420</v>
      </c>
      <c r="D302" s="28">
        <v>9</v>
      </c>
      <c r="E302" s="126">
        <v>20</v>
      </c>
      <c r="F302" s="127">
        <v>43649</v>
      </c>
      <c r="G302" s="126">
        <v>5213</v>
      </c>
      <c r="H302" s="126">
        <v>8002</v>
      </c>
      <c r="I302" s="126">
        <v>7466</v>
      </c>
      <c r="J302" s="126">
        <v>6</v>
      </c>
      <c r="K302" s="128">
        <f t="shared" si="0"/>
        <v>23.790501553484244</v>
      </c>
      <c r="L302" s="143"/>
      <c r="M302" s="130">
        <f>AVERAGE(K302:K303)</f>
        <v>23.694215401418568</v>
      </c>
      <c r="N302" s="130">
        <f>_xlfn.STDEV.S(K302,K303)</f>
        <v>0.13616918212000054</v>
      </c>
      <c r="O302" s="123"/>
      <c r="P302" s="123"/>
      <c r="Q302" s="23">
        <f t="shared" si="1"/>
        <v>225.3</v>
      </c>
      <c r="R302" s="117">
        <f>AVERAGE(Q302:Q303)</f>
        <v>228.55</v>
      </c>
    </row>
    <row r="303" spans="1:18" ht="15.75" customHeight="1" x14ac:dyDescent="0.3">
      <c r="A303" s="221">
        <v>5520</v>
      </c>
      <c r="B303" s="118">
        <v>12</v>
      </c>
      <c r="C303" s="126" t="s">
        <v>420</v>
      </c>
      <c r="D303" s="28">
        <v>10</v>
      </c>
      <c r="E303" s="126">
        <v>20</v>
      </c>
      <c r="F303" s="127">
        <v>43649</v>
      </c>
      <c r="G303" s="126">
        <v>5232</v>
      </c>
      <c r="H303" s="126">
        <v>8097</v>
      </c>
      <c r="I303" s="126">
        <v>7550</v>
      </c>
      <c r="J303" s="126"/>
      <c r="K303" s="128">
        <f t="shared" si="0"/>
        <v>23.597929249352887</v>
      </c>
      <c r="L303" s="143"/>
      <c r="M303" s="132"/>
      <c r="N303" s="132"/>
      <c r="O303" s="123"/>
      <c r="P303" s="123"/>
      <c r="Q303" s="23">
        <f t="shared" si="1"/>
        <v>231.8</v>
      </c>
      <c r="R303" s="117"/>
    </row>
    <row r="304" spans="1:18" ht="15.75" customHeight="1" x14ac:dyDescent="0.3">
      <c r="A304" s="221">
        <v>5817</v>
      </c>
      <c r="B304" s="118">
        <v>32</v>
      </c>
      <c r="C304" s="126" t="s">
        <v>420</v>
      </c>
      <c r="D304" s="28">
        <v>11</v>
      </c>
      <c r="E304" s="126">
        <v>22</v>
      </c>
      <c r="F304" s="127">
        <v>43685</v>
      </c>
      <c r="G304" s="126">
        <v>5214</v>
      </c>
      <c r="H304" s="126">
        <v>7679</v>
      </c>
      <c r="I304" s="126">
        <v>7344</v>
      </c>
      <c r="J304" s="126">
        <v>6</v>
      </c>
      <c r="K304" s="128">
        <f t="shared" si="0"/>
        <v>15.727699530516432</v>
      </c>
      <c r="L304" s="143"/>
      <c r="M304" s="130">
        <f>AVERAGE(K304:K305)</f>
        <v>15.815270480198638</v>
      </c>
      <c r="N304" s="130">
        <f>_xlfn.STDEV.S(K304,K305)</f>
        <v>0.12384402471046654</v>
      </c>
      <c r="O304" s="123"/>
      <c r="P304" s="123"/>
      <c r="Q304" s="23">
        <f t="shared" si="1"/>
        <v>213</v>
      </c>
      <c r="R304" s="117">
        <f>AVERAGE(Q304:Q305)</f>
        <v>215.6</v>
      </c>
    </row>
    <row r="305" spans="1:18" ht="15.75" customHeight="1" x14ac:dyDescent="0.3">
      <c r="A305" s="221">
        <v>5818</v>
      </c>
      <c r="B305" s="118">
        <v>32</v>
      </c>
      <c r="C305" s="126" t="s">
        <v>420</v>
      </c>
      <c r="D305" s="28">
        <v>12</v>
      </c>
      <c r="E305" s="126">
        <v>22</v>
      </c>
      <c r="F305" s="127">
        <v>43685</v>
      </c>
      <c r="G305" s="126">
        <v>5214</v>
      </c>
      <c r="H305" s="126">
        <v>7743</v>
      </c>
      <c r="I305" s="126">
        <v>7396</v>
      </c>
      <c r="J305" s="126"/>
      <c r="K305" s="128">
        <f t="shared" si="0"/>
        <v>15.902841429880842</v>
      </c>
      <c r="L305" s="143"/>
      <c r="M305" s="132"/>
      <c r="N305" s="132"/>
      <c r="O305" s="123"/>
      <c r="P305" s="123"/>
      <c r="Q305" s="23">
        <f t="shared" si="1"/>
        <v>218.2</v>
      </c>
      <c r="R305" s="117"/>
    </row>
    <row r="306" spans="1:18" ht="15.75" customHeight="1" x14ac:dyDescent="0.3">
      <c r="A306" s="221">
        <v>3275</v>
      </c>
      <c r="B306" s="118">
        <v>31</v>
      </c>
      <c r="C306" s="126" t="s">
        <v>421</v>
      </c>
      <c r="D306" s="28">
        <v>1</v>
      </c>
      <c r="E306" s="126">
        <v>13</v>
      </c>
      <c r="F306" s="127">
        <v>43587</v>
      </c>
      <c r="G306" s="126">
        <v>5227</v>
      </c>
      <c r="H306" s="126">
        <v>7630</v>
      </c>
      <c r="I306" s="126">
        <v>7031</v>
      </c>
      <c r="J306" s="126">
        <v>1</v>
      </c>
      <c r="K306" s="128">
        <f t="shared" si="0"/>
        <v>33.203991130820398</v>
      </c>
      <c r="L306" s="143" t="s">
        <v>13</v>
      </c>
      <c r="M306" s="130">
        <f>AVERAGE(K306:K307)</f>
        <v>33.231829819553845</v>
      </c>
      <c r="N306" s="130">
        <f>_xlfn.STDEV.S(K306,K307)</f>
        <v>3.9369851165522843E-2</v>
      </c>
      <c r="O306" s="123">
        <v>1</v>
      </c>
      <c r="P306" s="123"/>
      <c r="Q306" s="23">
        <f t="shared" si="1"/>
        <v>180.4</v>
      </c>
      <c r="R306" s="117">
        <f>AVERAGE(Q306:Q307)</f>
        <v>180.7</v>
      </c>
    </row>
    <row r="307" spans="1:18" ht="15.75" customHeight="1" x14ac:dyDescent="0.3">
      <c r="A307" s="221">
        <v>3276</v>
      </c>
      <c r="B307" s="118">
        <v>32</v>
      </c>
      <c r="C307" s="126" t="s">
        <v>421</v>
      </c>
      <c r="D307" s="28">
        <v>2</v>
      </c>
      <c r="E307" s="126">
        <v>13</v>
      </c>
      <c r="F307" s="127">
        <v>43587</v>
      </c>
      <c r="G307" s="126">
        <v>5214</v>
      </c>
      <c r="H307" s="126">
        <v>7626</v>
      </c>
      <c r="I307" s="126">
        <v>7024</v>
      </c>
      <c r="J307" s="126"/>
      <c r="K307" s="128">
        <f t="shared" si="0"/>
        <v>33.259668508287291</v>
      </c>
      <c r="L307" s="143"/>
      <c r="M307" s="132"/>
      <c r="N307" s="132"/>
      <c r="O307" s="123"/>
      <c r="P307" s="123"/>
      <c r="Q307" s="23">
        <f t="shared" si="1"/>
        <v>181</v>
      </c>
      <c r="R307" s="117"/>
    </row>
    <row r="308" spans="1:18" ht="15.75" customHeight="1" x14ac:dyDescent="0.3">
      <c r="A308" s="221">
        <v>3997</v>
      </c>
      <c r="B308" s="118">
        <v>27</v>
      </c>
      <c r="C308" s="126" t="s">
        <v>421</v>
      </c>
      <c r="D308" s="28">
        <v>3</v>
      </c>
      <c r="E308" s="126">
        <v>15</v>
      </c>
      <c r="F308" s="127">
        <v>43599</v>
      </c>
      <c r="G308" s="126">
        <v>5236</v>
      </c>
      <c r="H308" s="126">
        <v>6829</v>
      </c>
      <c r="I308" s="126">
        <v>6560</v>
      </c>
      <c r="J308" s="126"/>
      <c r="K308" s="128">
        <f t="shared" si="0"/>
        <v>20.317220543806648</v>
      </c>
      <c r="L308" s="128"/>
      <c r="M308" s="130">
        <f>AVERAGE(K308:K309)</f>
        <v>20.504735177847643</v>
      </c>
      <c r="N308" s="130">
        <f>_xlfn.STDEV.S(K308,K309)</f>
        <v>0.26518573860420153</v>
      </c>
      <c r="O308" s="123"/>
      <c r="P308" s="123"/>
      <c r="Q308" s="23">
        <f t="shared" si="1"/>
        <v>132.4</v>
      </c>
      <c r="R308" s="117">
        <f>AVERAGE(Q308:Q309)</f>
        <v>132.65</v>
      </c>
    </row>
    <row r="309" spans="1:18" ht="15.75" customHeight="1" x14ac:dyDescent="0.3">
      <c r="A309" s="221">
        <v>3998</v>
      </c>
      <c r="B309" s="118">
        <v>28</v>
      </c>
      <c r="C309" s="126" t="s">
        <v>421</v>
      </c>
      <c r="D309" s="28">
        <v>4</v>
      </c>
      <c r="E309" s="126">
        <v>15</v>
      </c>
      <c r="F309" s="127">
        <v>43599</v>
      </c>
      <c r="G309" s="126">
        <v>5216</v>
      </c>
      <c r="H309" s="126">
        <v>6820</v>
      </c>
      <c r="I309" s="126">
        <v>6545</v>
      </c>
      <c r="J309" s="126"/>
      <c r="K309" s="128">
        <f t="shared" si="0"/>
        <v>20.692249811888637</v>
      </c>
      <c r="L309" s="128"/>
      <c r="M309" s="132"/>
      <c r="N309" s="132"/>
      <c r="O309" s="123"/>
      <c r="P309" s="123"/>
      <c r="Q309" s="23">
        <f t="shared" si="1"/>
        <v>132.9</v>
      </c>
      <c r="R309" s="117"/>
    </row>
    <row r="310" spans="1:18" ht="15.75" customHeight="1" x14ac:dyDescent="0.3">
      <c r="A310" s="221">
        <v>4643</v>
      </c>
      <c r="B310" s="118">
        <v>27</v>
      </c>
      <c r="C310" s="126" t="s">
        <v>421</v>
      </c>
      <c r="D310" s="28">
        <v>5</v>
      </c>
      <c r="E310" s="126">
        <v>17</v>
      </c>
      <c r="F310" s="127">
        <v>43619</v>
      </c>
      <c r="G310" s="126">
        <v>5236</v>
      </c>
      <c r="H310" s="126">
        <v>7284</v>
      </c>
      <c r="I310" s="126">
        <v>6932</v>
      </c>
      <c r="J310" s="126"/>
      <c r="K310" s="128">
        <f t="shared" si="0"/>
        <v>20.754716981132077</v>
      </c>
      <c r="L310" s="143"/>
      <c r="M310" s="130">
        <f>AVERAGE(K310:K311)</f>
        <v>20.941621813450052</v>
      </c>
      <c r="N310" s="130">
        <f>_xlfn.STDEV.S(K310,K311)</f>
        <v>0.26432334873714902</v>
      </c>
      <c r="O310" s="123"/>
      <c r="P310" s="123"/>
      <c r="Q310" s="23">
        <f t="shared" si="1"/>
        <v>169.6</v>
      </c>
      <c r="R310" s="117">
        <f>AVERAGE(Q310:Q311)</f>
        <v>164.55</v>
      </c>
    </row>
    <row r="311" spans="1:18" ht="15.75" customHeight="1" x14ac:dyDescent="0.3">
      <c r="A311" s="221">
        <v>4644</v>
      </c>
      <c r="B311" s="118">
        <v>28</v>
      </c>
      <c r="C311" s="126" t="s">
        <v>421</v>
      </c>
      <c r="D311" s="28">
        <v>6</v>
      </c>
      <c r="E311" s="126">
        <v>17</v>
      </c>
      <c r="F311" s="127">
        <v>43619</v>
      </c>
      <c r="G311" s="126">
        <v>5216</v>
      </c>
      <c r="H311" s="126">
        <v>7148</v>
      </c>
      <c r="I311" s="126">
        <v>6811</v>
      </c>
      <c r="J311" s="126"/>
      <c r="K311" s="128">
        <f t="shared" si="0"/>
        <v>21.128526645768027</v>
      </c>
      <c r="L311" s="143"/>
      <c r="M311" s="132"/>
      <c r="N311" s="132"/>
      <c r="O311" s="123"/>
      <c r="P311" s="123"/>
      <c r="Q311" s="23">
        <f t="shared" si="1"/>
        <v>159.5</v>
      </c>
      <c r="R311" s="117"/>
    </row>
    <row r="312" spans="1:18" ht="15.75" customHeight="1" x14ac:dyDescent="0.3">
      <c r="A312" s="221">
        <v>5281</v>
      </c>
      <c r="B312" s="118">
        <v>19</v>
      </c>
      <c r="C312" s="126" t="s">
        <v>421</v>
      </c>
      <c r="D312" s="28">
        <v>7</v>
      </c>
      <c r="E312" s="126">
        <v>19</v>
      </c>
      <c r="F312" s="127">
        <v>43637</v>
      </c>
      <c r="G312" s="126">
        <v>5229</v>
      </c>
      <c r="H312" s="126">
        <v>7193</v>
      </c>
      <c r="I312" s="126">
        <v>6842</v>
      </c>
      <c r="J312" s="126" t="s">
        <v>388</v>
      </c>
      <c r="K312" s="128">
        <f t="shared" si="0"/>
        <v>21.760694358338501</v>
      </c>
      <c r="L312" s="143"/>
      <c r="M312" s="130">
        <f>AVERAGE(K312:K313)</f>
        <v>21.760694358338501</v>
      </c>
      <c r="N312" s="130"/>
      <c r="O312" s="123"/>
      <c r="P312" s="123"/>
      <c r="Q312" s="23">
        <f t="shared" si="1"/>
        <v>161.30000000000001</v>
      </c>
      <c r="R312" s="117">
        <f>AVERAGE(Q312:Q313)</f>
        <v>-178.85</v>
      </c>
    </row>
    <row r="313" spans="1:18" ht="15.75" customHeight="1" x14ac:dyDescent="0.3">
      <c r="A313" s="221">
        <v>5282</v>
      </c>
      <c r="B313" s="118">
        <v>20</v>
      </c>
      <c r="C313" s="126" t="s">
        <v>421</v>
      </c>
      <c r="D313" s="28">
        <v>8</v>
      </c>
      <c r="E313" s="126">
        <v>19</v>
      </c>
      <c r="F313" s="127">
        <v>43637</v>
      </c>
      <c r="G313" s="126">
        <v>5190</v>
      </c>
      <c r="H313" s="126">
        <v>7122</v>
      </c>
      <c r="I313" s="126"/>
      <c r="J313" s="126"/>
      <c r="K313" s="128"/>
      <c r="L313" s="143"/>
      <c r="M313" s="132"/>
      <c r="N313" s="132"/>
      <c r="O313" s="123"/>
      <c r="P313" s="123"/>
      <c r="Q313" s="23">
        <f t="shared" si="1"/>
        <v>-519</v>
      </c>
      <c r="R313" s="117"/>
    </row>
    <row r="314" spans="1:18" ht="15.75" customHeight="1" x14ac:dyDescent="0.3">
      <c r="A314" s="221">
        <v>5819</v>
      </c>
      <c r="B314" s="118">
        <v>33</v>
      </c>
      <c r="C314" s="126" t="s">
        <v>421</v>
      </c>
      <c r="D314" s="28">
        <v>9</v>
      </c>
      <c r="E314" s="126">
        <v>22</v>
      </c>
      <c r="F314" s="127">
        <v>43685</v>
      </c>
      <c r="G314" s="126">
        <v>5203</v>
      </c>
      <c r="H314" s="126">
        <v>7282</v>
      </c>
      <c r="I314" s="126">
        <v>7007</v>
      </c>
      <c r="J314" s="126">
        <v>7</v>
      </c>
      <c r="K314" s="128">
        <f t="shared" ref="K314:K517" si="2">+(((H314-G314)-(I314-G314))/(I314-G314))*100</f>
        <v>15.24390243902439</v>
      </c>
      <c r="L314" s="143"/>
      <c r="M314" s="130">
        <f>AVERAGE(K314:K315)</f>
        <v>15.24390243902439</v>
      </c>
      <c r="N314" s="130">
        <f>_xlfn.STDEV.S(K314,K315)</f>
        <v>0</v>
      </c>
      <c r="O314" s="123"/>
      <c r="P314" s="123"/>
      <c r="Q314" s="23">
        <f t="shared" si="1"/>
        <v>180.4</v>
      </c>
      <c r="R314" s="117">
        <f>AVERAGE(Q314:Q315)</f>
        <v>180.4</v>
      </c>
    </row>
    <row r="315" spans="1:18" ht="15.75" customHeight="1" x14ac:dyDescent="0.3">
      <c r="A315" s="221">
        <v>5820</v>
      </c>
      <c r="B315" s="118">
        <v>33</v>
      </c>
      <c r="C315" s="126" t="s">
        <v>421</v>
      </c>
      <c r="D315" s="28">
        <v>10</v>
      </c>
      <c r="E315" s="126">
        <v>22</v>
      </c>
      <c r="F315" s="127">
        <v>43685</v>
      </c>
      <c r="G315" s="126">
        <v>5203</v>
      </c>
      <c r="H315" s="126">
        <v>7282</v>
      </c>
      <c r="I315" s="126">
        <v>7007</v>
      </c>
      <c r="J315" s="126"/>
      <c r="K315" s="128">
        <f t="shared" si="2"/>
        <v>15.24390243902439</v>
      </c>
      <c r="L315" s="143"/>
      <c r="M315" s="132"/>
      <c r="N315" s="132"/>
      <c r="O315" s="123"/>
      <c r="P315" s="123"/>
      <c r="Q315" s="23">
        <f t="shared" si="1"/>
        <v>180.4</v>
      </c>
      <c r="R315" s="117"/>
    </row>
    <row r="316" spans="1:18" ht="15.75" customHeight="1" x14ac:dyDescent="0.3">
      <c r="A316" s="221">
        <v>3277</v>
      </c>
      <c r="B316" s="118">
        <v>33</v>
      </c>
      <c r="C316" s="81" t="s">
        <v>422</v>
      </c>
      <c r="D316" s="81"/>
      <c r="E316" s="81">
        <v>13</v>
      </c>
      <c r="F316" s="82">
        <v>43587</v>
      </c>
      <c r="G316" s="81">
        <v>5203</v>
      </c>
      <c r="H316" s="81">
        <v>7740</v>
      </c>
      <c r="I316" s="81">
        <v>6942</v>
      </c>
      <c r="J316" s="81">
        <v>1</v>
      </c>
      <c r="K316" s="135">
        <f t="shared" si="2"/>
        <v>45.888441633122483</v>
      </c>
      <c r="L316" s="142" t="s">
        <v>13</v>
      </c>
      <c r="M316" s="137">
        <f>AVERAGE(K316:K317)</f>
        <v>47.263640054310784</v>
      </c>
      <c r="N316" s="137">
        <f>_xlfn.STDEV.S(K316,K317)</f>
        <v>1.9448242581985686</v>
      </c>
      <c r="O316" s="123">
        <v>2</v>
      </c>
      <c r="P316" s="123"/>
      <c r="Q316" s="23">
        <f t="shared" si="1"/>
        <v>173.9</v>
      </c>
      <c r="R316" s="117">
        <f>AVERAGE(Q316:Q317)</f>
        <v>169.60000000000002</v>
      </c>
    </row>
    <row r="317" spans="1:18" ht="15.75" customHeight="1" x14ac:dyDescent="0.3">
      <c r="A317" s="221">
        <v>3278</v>
      </c>
      <c r="B317" s="118">
        <v>34</v>
      </c>
      <c r="C317" s="81" t="s">
        <v>422</v>
      </c>
      <c r="D317" s="81"/>
      <c r="E317" s="81">
        <v>13</v>
      </c>
      <c r="F317" s="82">
        <v>43587</v>
      </c>
      <c r="G317" s="81">
        <v>5191</v>
      </c>
      <c r="H317" s="81">
        <v>7648</v>
      </c>
      <c r="I317" s="81">
        <v>6844</v>
      </c>
      <c r="J317" s="81"/>
      <c r="K317" s="135">
        <f t="shared" si="2"/>
        <v>48.638838475499092</v>
      </c>
      <c r="L317" s="142"/>
      <c r="M317" s="138"/>
      <c r="N317" s="138"/>
      <c r="O317" s="123"/>
      <c r="P317" s="123"/>
      <c r="Q317" s="23">
        <f t="shared" si="1"/>
        <v>165.3</v>
      </c>
      <c r="R317" s="117"/>
    </row>
    <row r="318" spans="1:18" ht="15.75" customHeight="1" x14ac:dyDescent="0.3">
      <c r="A318" s="221">
        <v>3999</v>
      </c>
      <c r="B318" s="118">
        <v>29</v>
      </c>
      <c r="C318" s="81" t="s">
        <v>422</v>
      </c>
      <c r="D318" s="81"/>
      <c r="E318" s="81">
        <v>15</v>
      </c>
      <c r="F318" s="82">
        <v>43599</v>
      </c>
      <c r="G318" s="81">
        <v>5292</v>
      </c>
      <c r="H318" s="81">
        <v>7620</v>
      </c>
      <c r="I318" s="81">
        <v>6983</v>
      </c>
      <c r="J318" s="81"/>
      <c r="K318" s="135">
        <f t="shared" si="2"/>
        <v>37.670017740981663</v>
      </c>
      <c r="L318" s="135"/>
      <c r="M318" s="137">
        <f>AVERAGE(K318:K319)</f>
        <v>36.122680103367543</v>
      </c>
      <c r="N318" s="137">
        <f>_xlfn.STDEV.S(K318,K319)</f>
        <v>2.1882658726842341</v>
      </c>
      <c r="O318" s="123"/>
      <c r="P318" s="123"/>
      <c r="Q318" s="23">
        <f t="shared" si="1"/>
        <v>169.1</v>
      </c>
      <c r="R318" s="117">
        <f>AVERAGE(Q318:Q319)</f>
        <v>175.8</v>
      </c>
    </row>
    <row r="319" spans="1:18" ht="15.75" customHeight="1" x14ac:dyDescent="0.3">
      <c r="A319" s="221">
        <v>4000</v>
      </c>
      <c r="B319" s="118">
        <v>30</v>
      </c>
      <c r="C319" s="81" t="s">
        <v>422</v>
      </c>
      <c r="D319" s="81"/>
      <c r="E319" s="81">
        <v>15</v>
      </c>
      <c r="F319" s="82">
        <v>43599</v>
      </c>
      <c r="G319" s="81">
        <v>5244</v>
      </c>
      <c r="H319" s="81">
        <v>7700</v>
      </c>
      <c r="I319" s="81">
        <v>7069</v>
      </c>
      <c r="J319" s="81"/>
      <c r="K319" s="135">
        <f t="shared" si="2"/>
        <v>34.575342465753423</v>
      </c>
      <c r="L319" s="135"/>
      <c r="M319" s="138"/>
      <c r="N319" s="138"/>
      <c r="O319" s="123"/>
      <c r="P319" s="123"/>
      <c r="Q319" s="23">
        <f t="shared" si="1"/>
        <v>182.5</v>
      </c>
      <c r="R319" s="117"/>
    </row>
    <row r="320" spans="1:18" ht="15.75" customHeight="1" x14ac:dyDescent="0.3">
      <c r="A320" s="221">
        <v>4645</v>
      </c>
      <c r="B320" s="118">
        <v>29</v>
      </c>
      <c r="C320" s="81" t="s">
        <v>422</v>
      </c>
      <c r="D320" s="81"/>
      <c r="E320" s="81">
        <v>17</v>
      </c>
      <c r="F320" s="82">
        <v>43619</v>
      </c>
      <c r="G320" s="81">
        <v>5292</v>
      </c>
      <c r="H320" s="81">
        <v>7107</v>
      </c>
      <c r="I320" s="81">
        <v>6687</v>
      </c>
      <c r="J320" s="81"/>
      <c r="K320" s="135">
        <f t="shared" si="2"/>
        <v>30.107526881720432</v>
      </c>
      <c r="L320" s="142"/>
      <c r="M320" s="137">
        <f>AVERAGE(K320:K321)</f>
        <v>30.793808519748268</v>
      </c>
      <c r="N320" s="137">
        <f>_xlfn.STDEV.S(K320,K321)</f>
        <v>0.97054880010659139</v>
      </c>
      <c r="O320" s="123"/>
      <c r="P320" s="123"/>
      <c r="Q320" s="23">
        <f t="shared" si="1"/>
        <v>139.5</v>
      </c>
      <c r="R320" s="117">
        <f>AVERAGE(Q320:Q321)</f>
        <v>136.30000000000001</v>
      </c>
    </row>
    <row r="321" spans="1:18" ht="15.75" customHeight="1" x14ac:dyDescent="0.3">
      <c r="A321" s="221">
        <v>4646</v>
      </c>
      <c r="B321" s="118">
        <v>30</v>
      </c>
      <c r="C321" s="81" t="s">
        <v>422</v>
      </c>
      <c r="D321" s="81"/>
      <c r="E321" s="81">
        <v>17</v>
      </c>
      <c r="F321" s="82">
        <v>43619</v>
      </c>
      <c r="G321" s="81">
        <v>5244</v>
      </c>
      <c r="H321" s="81">
        <v>6994</v>
      </c>
      <c r="I321" s="81">
        <v>6575</v>
      </c>
      <c r="J321" s="81"/>
      <c r="K321" s="135">
        <f t="shared" si="2"/>
        <v>31.480090157776107</v>
      </c>
      <c r="L321" s="142"/>
      <c r="M321" s="138"/>
      <c r="N321" s="138"/>
      <c r="O321" s="123"/>
      <c r="P321" s="123"/>
      <c r="Q321" s="23">
        <f t="shared" si="1"/>
        <v>133.1</v>
      </c>
      <c r="R321" s="117"/>
    </row>
    <row r="322" spans="1:18" ht="15.75" customHeight="1" x14ac:dyDescent="0.3">
      <c r="A322" s="221">
        <v>5821</v>
      </c>
      <c r="B322" s="118">
        <v>34</v>
      </c>
      <c r="C322" s="81" t="s">
        <v>422</v>
      </c>
      <c r="D322" s="81"/>
      <c r="E322" s="81">
        <v>22</v>
      </c>
      <c r="F322" s="82">
        <v>43685</v>
      </c>
      <c r="G322" s="81">
        <v>5191</v>
      </c>
      <c r="H322" s="81">
        <v>6968</v>
      </c>
      <c r="I322" s="81">
        <v>6717</v>
      </c>
      <c r="J322" s="81">
        <v>7</v>
      </c>
      <c r="K322" s="135">
        <f t="shared" si="2"/>
        <v>16.448230668414155</v>
      </c>
      <c r="L322" s="142"/>
      <c r="M322" s="137">
        <f>AVERAGE(K322:K323)</f>
        <v>16.534742037204353</v>
      </c>
      <c r="N322" s="137">
        <f>_xlfn.STDEV.S(K322,K323)</f>
        <v>0.12234555104255873</v>
      </c>
      <c r="O322" s="123"/>
      <c r="P322" s="123"/>
      <c r="Q322" s="23">
        <f t="shared" si="1"/>
        <v>152.6</v>
      </c>
      <c r="R322" s="117">
        <f>AVERAGE(Q322:Q323)</f>
        <v>149.69999999999999</v>
      </c>
    </row>
    <row r="323" spans="1:18" ht="15.75" customHeight="1" x14ac:dyDescent="0.3">
      <c r="A323" s="221">
        <v>5822</v>
      </c>
      <c r="B323" s="118">
        <v>34</v>
      </c>
      <c r="C323" s="81" t="s">
        <v>422</v>
      </c>
      <c r="D323" s="81"/>
      <c r="E323" s="81">
        <v>22</v>
      </c>
      <c r="F323" s="82">
        <v>43685</v>
      </c>
      <c r="G323" s="81">
        <v>5191</v>
      </c>
      <c r="H323" s="81">
        <v>6903</v>
      </c>
      <c r="I323" s="81">
        <v>6659</v>
      </c>
      <c r="J323" s="81"/>
      <c r="K323" s="135">
        <f t="shared" si="2"/>
        <v>16.621253405994551</v>
      </c>
      <c r="L323" s="142"/>
      <c r="M323" s="138"/>
      <c r="N323" s="138"/>
      <c r="O323" s="123"/>
      <c r="P323" s="123"/>
      <c r="Q323" s="23">
        <f t="shared" si="1"/>
        <v>146.80000000000001</v>
      </c>
      <c r="R323" s="117"/>
    </row>
    <row r="324" spans="1:18" ht="15.75" customHeight="1" x14ac:dyDescent="0.3">
      <c r="A324" s="221">
        <v>2927</v>
      </c>
      <c r="B324" s="118">
        <v>11</v>
      </c>
      <c r="C324" s="126" t="s">
        <v>423</v>
      </c>
      <c r="D324" s="126"/>
      <c r="E324" s="126">
        <v>11</v>
      </c>
      <c r="F324" s="127">
        <v>43571</v>
      </c>
      <c r="G324" s="141">
        <v>5213</v>
      </c>
      <c r="H324" s="126">
        <v>7867</v>
      </c>
      <c r="I324" s="126">
        <v>6751</v>
      </c>
      <c r="J324" s="126">
        <v>2</v>
      </c>
      <c r="K324" s="128">
        <f t="shared" si="2"/>
        <v>72.561768530559164</v>
      </c>
      <c r="L324" s="143">
        <v>0.5</v>
      </c>
      <c r="M324" s="130">
        <f>AVERAGE(K324:K325)</f>
        <v>70.780534370248091</v>
      </c>
      <c r="N324" s="130">
        <f>_xlfn.STDEV.S(K324,K325)</f>
        <v>2.5190455072741704</v>
      </c>
      <c r="O324" s="123">
        <v>2</v>
      </c>
      <c r="P324" s="123"/>
      <c r="Q324" s="23">
        <f t="shared" si="1"/>
        <v>153.80000000000001</v>
      </c>
      <c r="R324" s="117">
        <f>AVERAGE(Q324:Q325)</f>
        <v>148.35000000000002</v>
      </c>
    </row>
    <row r="325" spans="1:18" ht="15.75" customHeight="1" x14ac:dyDescent="0.3">
      <c r="A325" s="221">
        <v>2928</v>
      </c>
      <c r="B325" s="118">
        <v>12</v>
      </c>
      <c r="C325" s="126" t="s">
        <v>423</v>
      </c>
      <c r="D325" s="126"/>
      <c r="E325" s="126">
        <v>11</v>
      </c>
      <c r="F325" s="127">
        <v>43571</v>
      </c>
      <c r="G325" s="141">
        <v>5232</v>
      </c>
      <c r="H325" s="126">
        <v>7647</v>
      </c>
      <c r="I325" s="126">
        <v>6661</v>
      </c>
      <c r="J325" s="126"/>
      <c r="K325" s="128">
        <f t="shared" si="2"/>
        <v>68.999300209937019</v>
      </c>
      <c r="L325" s="143"/>
      <c r="M325" s="132"/>
      <c r="N325" s="132"/>
      <c r="O325" s="123"/>
      <c r="P325" s="123"/>
      <c r="Q325" s="23">
        <f t="shared" si="1"/>
        <v>142.9</v>
      </c>
      <c r="R325" s="117"/>
    </row>
    <row r="326" spans="1:18" ht="15.75" customHeight="1" x14ac:dyDescent="0.3">
      <c r="A326" s="221">
        <v>3663</v>
      </c>
      <c r="B326" s="118">
        <v>85</v>
      </c>
      <c r="C326" s="126" t="s">
        <v>423</v>
      </c>
      <c r="D326" s="126"/>
      <c r="E326" s="126">
        <v>14</v>
      </c>
      <c r="F326" s="127">
        <v>43591</v>
      </c>
      <c r="G326" s="126">
        <v>5253</v>
      </c>
      <c r="H326" s="141">
        <v>9305</v>
      </c>
      <c r="I326" s="126">
        <v>7953</v>
      </c>
      <c r="J326" s="126"/>
      <c r="K326" s="128">
        <f t="shared" si="2"/>
        <v>50.074074074074069</v>
      </c>
      <c r="L326" s="143" t="s">
        <v>13</v>
      </c>
      <c r="M326" s="130">
        <f>AVERAGE(K326:K327)</f>
        <v>50.828241311595193</v>
      </c>
      <c r="N326" s="130">
        <f>_xlfn.STDEV.S(K326,K327)</f>
        <v>1.0665535355998292</v>
      </c>
      <c r="O326" s="123"/>
      <c r="P326" s="123"/>
      <c r="Q326" s="23">
        <f t="shared" si="1"/>
        <v>270</v>
      </c>
      <c r="R326" s="117">
        <f>AVERAGE(Q326:Q327)</f>
        <v>256.64999999999998</v>
      </c>
    </row>
    <row r="327" spans="1:18" ht="15.75" customHeight="1" x14ac:dyDescent="0.3">
      <c r="A327" s="221">
        <v>3664</v>
      </c>
      <c r="B327" s="118">
        <v>86</v>
      </c>
      <c r="C327" s="126" t="s">
        <v>423</v>
      </c>
      <c r="D327" s="126"/>
      <c r="E327" s="126">
        <v>14</v>
      </c>
      <c r="F327" s="127">
        <v>43591</v>
      </c>
      <c r="G327" s="126">
        <v>5281</v>
      </c>
      <c r="H327" s="141">
        <v>8969</v>
      </c>
      <c r="I327" s="126">
        <v>7714</v>
      </c>
      <c r="J327" s="126"/>
      <c r="K327" s="128">
        <f t="shared" si="2"/>
        <v>51.582408549116323</v>
      </c>
      <c r="L327" s="143"/>
      <c r="M327" s="132"/>
      <c r="N327" s="132"/>
      <c r="O327" s="123"/>
      <c r="P327" s="123"/>
      <c r="Q327" s="23">
        <f t="shared" si="1"/>
        <v>243.3</v>
      </c>
      <c r="R327" s="117"/>
    </row>
    <row r="328" spans="1:18" ht="15.75" customHeight="1" x14ac:dyDescent="0.3">
      <c r="A328" s="221">
        <v>4331</v>
      </c>
      <c r="B328" s="118">
        <v>37</v>
      </c>
      <c r="C328" s="126" t="s">
        <v>423</v>
      </c>
      <c r="D328" s="126"/>
      <c r="E328" s="126">
        <v>16</v>
      </c>
      <c r="F328" s="127">
        <v>43607</v>
      </c>
      <c r="G328" s="126">
        <v>5225</v>
      </c>
      <c r="H328" s="126">
        <v>7157</v>
      </c>
      <c r="I328" s="126">
        <v>6829</v>
      </c>
      <c r="J328" s="126">
        <v>2</v>
      </c>
      <c r="K328" s="128">
        <f t="shared" si="2"/>
        <v>20.448877805486283</v>
      </c>
      <c r="L328" s="143" t="s">
        <v>13</v>
      </c>
      <c r="M328" s="130">
        <f>AVERAGE(K328:K329)</f>
        <v>20.594809273113512</v>
      </c>
      <c r="N328" s="130">
        <f>_xlfn.STDEV.S(K328,K329)</f>
        <v>0.20637826069543685</v>
      </c>
      <c r="O328" s="123"/>
      <c r="P328" s="123"/>
      <c r="Q328" s="23">
        <f t="shared" si="1"/>
        <v>160.4</v>
      </c>
      <c r="R328" s="117">
        <f>AVERAGE(Q328:Q329)</f>
        <v>161.19999999999999</v>
      </c>
    </row>
    <row r="329" spans="1:18" ht="15.75" customHeight="1" x14ac:dyDescent="0.3">
      <c r="A329" s="221">
        <v>4332</v>
      </c>
      <c r="B329" s="118">
        <v>38</v>
      </c>
      <c r="C329" s="126" t="s">
        <v>423</v>
      </c>
      <c r="D329" s="126"/>
      <c r="E329" s="126">
        <v>16</v>
      </c>
      <c r="F329" s="127">
        <v>43607</v>
      </c>
      <c r="G329" s="126">
        <v>5241</v>
      </c>
      <c r="H329" s="126">
        <v>7197</v>
      </c>
      <c r="I329" s="126">
        <v>6861</v>
      </c>
      <c r="J329" s="126"/>
      <c r="K329" s="128">
        <f t="shared" si="2"/>
        <v>20.74074074074074</v>
      </c>
      <c r="L329" s="143"/>
      <c r="M329" s="132"/>
      <c r="N329" s="132"/>
      <c r="O329" s="123"/>
      <c r="P329" s="123"/>
      <c r="Q329" s="23">
        <f t="shared" si="1"/>
        <v>162</v>
      </c>
      <c r="R329" s="117"/>
    </row>
    <row r="330" spans="1:18" ht="15.75" customHeight="1" x14ac:dyDescent="0.3">
      <c r="A330" s="221">
        <v>4977</v>
      </c>
      <c r="B330" s="118">
        <v>37</v>
      </c>
      <c r="C330" s="126" t="s">
        <v>423</v>
      </c>
      <c r="D330" s="126"/>
      <c r="E330" s="126">
        <v>18</v>
      </c>
      <c r="F330" s="127">
        <v>43626</v>
      </c>
      <c r="G330" s="126">
        <v>5225</v>
      </c>
      <c r="H330" s="126">
        <v>7443</v>
      </c>
      <c r="I330" s="126">
        <v>7046</v>
      </c>
      <c r="J330" s="126">
        <v>5</v>
      </c>
      <c r="K330" s="128">
        <f t="shared" si="2"/>
        <v>21.801208127402528</v>
      </c>
      <c r="L330" s="143"/>
      <c r="M330" s="130">
        <f>AVERAGE(K330:K331)</f>
        <v>21.633318201988157</v>
      </c>
      <c r="N330" s="130">
        <f>_xlfn.STDEV.S(K330,K331)</f>
        <v>0.2374322095068116</v>
      </c>
      <c r="O330" s="123"/>
      <c r="P330" s="123"/>
      <c r="Q330" s="23">
        <f t="shared" si="1"/>
        <v>182.1</v>
      </c>
      <c r="R330" s="117">
        <f>AVERAGE(Q330:Q331)</f>
        <v>187.95</v>
      </c>
    </row>
    <row r="331" spans="1:18" ht="15.75" customHeight="1" x14ac:dyDescent="0.3">
      <c r="A331" s="221">
        <v>4978</v>
      </c>
      <c r="B331" s="118">
        <v>38</v>
      </c>
      <c r="C331" s="126" t="s">
        <v>423</v>
      </c>
      <c r="D331" s="126"/>
      <c r="E331" s="126">
        <v>18</v>
      </c>
      <c r="F331" s="127">
        <v>43626</v>
      </c>
      <c r="G331" s="126">
        <v>5241</v>
      </c>
      <c r="H331" s="126">
        <v>7595</v>
      </c>
      <c r="I331" s="126">
        <v>7179</v>
      </c>
      <c r="J331" s="126"/>
      <c r="K331" s="128">
        <f t="shared" si="2"/>
        <v>21.465428276573785</v>
      </c>
      <c r="L331" s="143"/>
      <c r="M331" s="132"/>
      <c r="N331" s="132"/>
      <c r="O331" s="123"/>
      <c r="P331" s="123"/>
      <c r="Q331" s="23">
        <f t="shared" si="1"/>
        <v>193.8</v>
      </c>
      <c r="R331" s="117"/>
    </row>
    <row r="332" spans="1:18" ht="15.75" customHeight="1" x14ac:dyDescent="0.3">
      <c r="A332" s="221">
        <v>5565</v>
      </c>
      <c r="B332" s="118">
        <v>9</v>
      </c>
      <c r="C332" s="126" t="s">
        <v>423</v>
      </c>
      <c r="D332" s="126"/>
      <c r="E332" s="126">
        <v>21</v>
      </c>
      <c r="F332" s="127">
        <v>43657</v>
      </c>
      <c r="G332" s="126">
        <v>5188</v>
      </c>
      <c r="H332" s="126">
        <v>7414</v>
      </c>
      <c r="I332" s="126">
        <v>7054</v>
      </c>
      <c r="J332" s="126">
        <v>5</v>
      </c>
      <c r="K332" s="128">
        <f t="shared" si="2"/>
        <v>19.292604501607716</v>
      </c>
      <c r="L332" s="143"/>
      <c r="M332" s="130">
        <f>AVERAGE(K332:K333)</f>
        <v>19.282156592540552</v>
      </c>
      <c r="N332" s="130">
        <f>_xlfn.STDEV.S(K332,K333)</f>
        <v>1.4775574701221454E-2</v>
      </c>
      <c r="O332" s="123"/>
      <c r="P332" s="123"/>
      <c r="Q332" s="23">
        <f t="shared" si="1"/>
        <v>186.6</v>
      </c>
      <c r="R332" s="117">
        <f>AVERAGE(Q332:Q333)</f>
        <v>182.55</v>
      </c>
    </row>
    <row r="333" spans="1:18" ht="15.75" customHeight="1" x14ac:dyDescent="0.3">
      <c r="A333" s="221">
        <v>5566</v>
      </c>
      <c r="B333" s="118">
        <v>10</v>
      </c>
      <c r="C333" s="126" t="s">
        <v>423</v>
      </c>
      <c r="D333" s="126"/>
      <c r="E333" s="126">
        <v>21</v>
      </c>
      <c r="F333" s="127">
        <v>43657</v>
      </c>
      <c r="G333" s="126">
        <v>5232</v>
      </c>
      <c r="H333" s="126">
        <v>7361</v>
      </c>
      <c r="I333" s="126">
        <v>7017</v>
      </c>
      <c r="J333" s="126"/>
      <c r="K333" s="128">
        <f t="shared" si="2"/>
        <v>19.271708683473392</v>
      </c>
      <c r="L333" s="143"/>
      <c r="M333" s="132"/>
      <c r="N333" s="132"/>
      <c r="O333" s="123"/>
      <c r="P333" s="123"/>
      <c r="Q333" s="23">
        <f t="shared" si="1"/>
        <v>178.5</v>
      </c>
      <c r="R333" s="117"/>
    </row>
    <row r="334" spans="1:18" ht="15.75" customHeight="1" x14ac:dyDescent="0.3">
      <c r="A334" s="221">
        <v>5823</v>
      </c>
      <c r="B334" s="118">
        <v>35</v>
      </c>
      <c r="C334" s="126" t="s">
        <v>423</v>
      </c>
      <c r="D334" s="126"/>
      <c r="E334" s="126">
        <v>22</v>
      </c>
      <c r="F334" s="127">
        <v>43685</v>
      </c>
      <c r="G334" s="126">
        <v>5280</v>
      </c>
      <c r="H334" s="126">
        <v>7737</v>
      </c>
      <c r="I334" s="126">
        <v>7404</v>
      </c>
      <c r="J334" s="126">
        <v>6</v>
      </c>
      <c r="K334" s="128">
        <f t="shared" si="2"/>
        <v>15.677966101694915</v>
      </c>
      <c r="L334" s="143"/>
      <c r="M334" s="130">
        <f>AVERAGE(K334:K335)</f>
        <v>15.886292883871576</v>
      </c>
      <c r="N334" s="130">
        <f>_xlfn.STDEV.S(K334,K335)</f>
        <v>0.29461856075978049</v>
      </c>
      <c r="O334" s="123"/>
      <c r="P334" s="123"/>
      <c r="Q334" s="23">
        <f t="shared" si="1"/>
        <v>212.4</v>
      </c>
      <c r="R334" s="117">
        <f>AVERAGE(Q334:Q335)</f>
        <v>214</v>
      </c>
    </row>
    <row r="335" spans="1:18" ht="15.75" customHeight="1" x14ac:dyDescent="0.3">
      <c r="A335" s="221">
        <v>5824</v>
      </c>
      <c r="B335" s="118">
        <v>35</v>
      </c>
      <c r="C335" s="126" t="s">
        <v>423</v>
      </c>
      <c r="D335" s="126"/>
      <c r="E335" s="126">
        <v>22</v>
      </c>
      <c r="F335" s="127">
        <v>43685</v>
      </c>
      <c r="G335" s="126">
        <v>5280</v>
      </c>
      <c r="H335" s="126">
        <v>7783</v>
      </c>
      <c r="I335" s="126">
        <v>7436</v>
      </c>
      <c r="J335" s="126"/>
      <c r="K335" s="128">
        <f t="shared" si="2"/>
        <v>16.094619666048239</v>
      </c>
      <c r="L335" s="143"/>
      <c r="M335" s="132"/>
      <c r="N335" s="132"/>
      <c r="O335" s="123"/>
      <c r="P335" s="123"/>
      <c r="Q335" s="23">
        <f t="shared" si="1"/>
        <v>215.6</v>
      </c>
      <c r="R335" s="117"/>
    </row>
    <row r="336" spans="1:18" ht="15.75" customHeight="1" x14ac:dyDescent="0.3">
      <c r="A336" s="221">
        <v>3279</v>
      </c>
      <c r="B336" s="118">
        <v>35</v>
      </c>
      <c r="C336" s="81" t="s">
        <v>424</v>
      </c>
      <c r="D336" s="81"/>
      <c r="E336" s="81">
        <v>13</v>
      </c>
      <c r="F336" s="82">
        <v>43587</v>
      </c>
      <c r="G336" s="81">
        <v>5280</v>
      </c>
      <c r="H336" s="81">
        <v>7447</v>
      </c>
      <c r="I336" s="81">
        <v>6863</v>
      </c>
      <c r="J336" s="81">
        <v>1</v>
      </c>
      <c r="K336" s="135">
        <f t="shared" si="2"/>
        <v>36.891977258370183</v>
      </c>
      <c r="L336" s="142" t="s">
        <v>377</v>
      </c>
      <c r="M336" s="137">
        <f>AVERAGE(K336:K337)</f>
        <v>38.290225389309704</v>
      </c>
      <c r="N336" s="137">
        <f>_xlfn.STDEV.S(K336,K337)</f>
        <v>1.9774214703375022</v>
      </c>
      <c r="O336" s="123">
        <v>2</v>
      </c>
      <c r="P336" s="123"/>
      <c r="Q336" s="23">
        <f t="shared" si="1"/>
        <v>158.30000000000001</v>
      </c>
      <c r="R336" s="117">
        <f>AVERAGE(Q336:Q337)</f>
        <v>159.4</v>
      </c>
    </row>
    <row r="337" spans="1:18" ht="15.75" customHeight="1" x14ac:dyDescent="0.3">
      <c r="A337" s="221">
        <v>3280</v>
      </c>
      <c r="B337" s="118">
        <v>36</v>
      </c>
      <c r="C337" s="81" t="s">
        <v>424</v>
      </c>
      <c r="D337" s="81"/>
      <c r="E337" s="81">
        <v>13</v>
      </c>
      <c r="F337" s="82">
        <v>43587</v>
      </c>
      <c r="G337" s="81">
        <v>5219</v>
      </c>
      <c r="H337" s="81">
        <v>7461</v>
      </c>
      <c r="I337" s="81">
        <v>6824</v>
      </c>
      <c r="J337" s="81"/>
      <c r="K337" s="135">
        <f t="shared" si="2"/>
        <v>39.688473520249225</v>
      </c>
      <c r="L337" s="142"/>
      <c r="M337" s="138"/>
      <c r="N337" s="138"/>
      <c r="O337" s="123"/>
      <c r="P337" s="123"/>
      <c r="Q337" s="23">
        <f t="shared" si="1"/>
        <v>160.5</v>
      </c>
      <c r="R337" s="117"/>
    </row>
    <row r="338" spans="1:18" ht="15.75" customHeight="1" x14ac:dyDescent="0.3">
      <c r="A338" s="221">
        <v>4001</v>
      </c>
      <c r="B338" s="118">
        <v>31</v>
      </c>
      <c r="C338" s="81" t="s">
        <v>424</v>
      </c>
      <c r="D338" s="81"/>
      <c r="E338" s="81">
        <v>15</v>
      </c>
      <c r="F338" s="82">
        <v>43599</v>
      </c>
      <c r="G338" s="81">
        <v>5227</v>
      </c>
      <c r="H338" s="81">
        <v>7821</v>
      </c>
      <c r="I338" s="81">
        <v>6996</v>
      </c>
      <c r="J338" s="81"/>
      <c r="K338" s="135">
        <f t="shared" si="2"/>
        <v>46.636517806670433</v>
      </c>
      <c r="L338" s="135" t="s">
        <v>377</v>
      </c>
      <c r="M338" s="137">
        <f>AVERAGE(K338:K339)</f>
        <v>46.39750875209505</v>
      </c>
      <c r="N338" s="137">
        <f>_xlfn.STDEV.S(K338,K339)</f>
        <v>0.33800984651048371</v>
      </c>
      <c r="O338" s="123"/>
      <c r="P338" s="123"/>
      <c r="Q338" s="23">
        <f t="shared" si="1"/>
        <v>176.9</v>
      </c>
      <c r="R338" s="117">
        <f>AVERAGE(Q338:Q339)</f>
        <v>171.10000000000002</v>
      </c>
    </row>
    <row r="339" spans="1:18" ht="15.75" customHeight="1" x14ac:dyDescent="0.3">
      <c r="A339" s="221">
        <v>4002</v>
      </c>
      <c r="B339" s="118">
        <v>32</v>
      </c>
      <c r="C339" s="81" t="s">
        <v>424</v>
      </c>
      <c r="D339" s="81"/>
      <c r="E339" s="81">
        <v>15</v>
      </c>
      <c r="F339" s="82">
        <v>43599</v>
      </c>
      <c r="G339" s="81">
        <v>5214</v>
      </c>
      <c r="H339" s="81">
        <v>7630</v>
      </c>
      <c r="I339" s="81">
        <v>6867</v>
      </c>
      <c r="J339" s="81"/>
      <c r="K339" s="135">
        <f t="shared" si="2"/>
        <v>46.158499697519659</v>
      </c>
      <c r="L339" s="135"/>
      <c r="M339" s="138"/>
      <c r="N339" s="138"/>
      <c r="O339" s="123"/>
      <c r="P339" s="123"/>
      <c r="Q339" s="23">
        <f t="shared" si="1"/>
        <v>165.3</v>
      </c>
      <c r="R339" s="117"/>
    </row>
    <row r="340" spans="1:18" ht="15.75" customHeight="1" x14ac:dyDescent="0.3">
      <c r="A340" s="221">
        <v>4647</v>
      </c>
      <c r="B340" s="118">
        <v>31</v>
      </c>
      <c r="C340" s="81" t="s">
        <v>424</v>
      </c>
      <c r="D340" s="81"/>
      <c r="E340" s="81">
        <v>17</v>
      </c>
      <c r="F340" s="82">
        <v>43619</v>
      </c>
      <c r="G340" s="81">
        <v>5227</v>
      </c>
      <c r="H340" s="81">
        <v>7642</v>
      </c>
      <c r="I340" s="81">
        <v>6964</v>
      </c>
      <c r="J340" s="81"/>
      <c r="K340" s="135">
        <f t="shared" si="2"/>
        <v>39.032815198618309</v>
      </c>
      <c r="L340" s="142"/>
      <c r="M340" s="137">
        <f>AVERAGE(K340:K341)</f>
        <v>38.653368199684394</v>
      </c>
      <c r="N340" s="137">
        <f>_xlfn.STDEV.S(K340,K341)</f>
        <v>0.53661909209411685</v>
      </c>
      <c r="O340" s="123"/>
      <c r="P340" s="123"/>
      <c r="Q340" s="23">
        <f t="shared" si="1"/>
        <v>173.7</v>
      </c>
      <c r="R340" s="117">
        <f>AVERAGE(Q340:Q341)</f>
        <v>166.8</v>
      </c>
    </row>
    <row r="341" spans="1:18" ht="15.75" customHeight="1" x14ac:dyDescent="0.3">
      <c r="A341" s="221">
        <v>4648</v>
      </c>
      <c r="B341" s="118">
        <v>32</v>
      </c>
      <c r="C341" s="81" t="s">
        <v>424</v>
      </c>
      <c r="D341" s="81"/>
      <c r="E341" s="81">
        <v>17</v>
      </c>
      <c r="F341" s="82">
        <v>43619</v>
      </c>
      <c r="G341" s="81">
        <v>5214</v>
      </c>
      <c r="H341" s="81">
        <v>7425</v>
      </c>
      <c r="I341" s="81">
        <v>6813</v>
      </c>
      <c r="J341" s="81"/>
      <c r="K341" s="135">
        <f t="shared" si="2"/>
        <v>38.273921200750472</v>
      </c>
      <c r="L341" s="142"/>
      <c r="M341" s="138"/>
      <c r="N341" s="138"/>
      <c r="O341" s="123"/>
      <c r="P341" s="123"/>
      <c r="Q341" s="23">
        <f t="shared" si="1"/>
        <v>159.9</v>
      </c>
      <c r="R341" s="117"/>
    </row>
    <row r="342" spans="1:18" ht="15.75" customHeight="1" x14ac:dyDescent="0.3">
      <c r="A342" s="221">
        <v>5825</v>
      </c>
      <c r="B342" s="118">
        <v>36</v>
      </c>
      <c r="C342" s="81" t="s">
        <v>424</v>
      </c>
      <c r="D342" s="81"/>
      <c r="E342" s="81">
        <v>22</v>
      </c>
      <c r="F342" s="82">
        <v>43685</v>
      </c>
      <c r="G342" s="81">
        <v>5219</v>
      </c>
      <c r="H342" s="81">
        <v>6951</v>
      </c>
      <c r="I342" s="81">
        <v>6719</v>
      </c>
      <c r="J342" s="81">
        <v>6</v>
      </c>
      <c r="K342" s="135">
        <f t="shared" si="2"/>
        <v>15.466666666666667</v>
      </c>
      <c r="L342" s="142"/>
      <c r="M342" s="137">
        <f>AVERAGE(K342:K343)</f>
        <v>15.654125412541255</v>
      </c>
      <c r="N342" s="137">
        <f>_xlfn.STDEV.S(K342,K343)</f>
        <v>0.26510670080129289</v>
      </c>
      <c r="O342" s="123"/>
      <c r="P342" s="123"/>
      <c r="Q342" s="23">
        <f t="shared" si="1"/>
        <v>150</v>
      </c>
      <c r="R342" s="117">
        <f>AVERAGE(Q342:Q343)</f>
        <v>150.75</v>
      </c>
    </row>
    <row r="343" spans="1:18" ht="15.75" customHeight="1" x14ac:dyDescent="0.3">
      <c r="A343" s="221">
        <v>5826</v>
      </c>
      <c r="B343" s="118">
        <v>36</v>
      </c>
      <c r="C343" s="81" t="s">
        <v>424</v>
      </c>
      <c r="D343" s="81"/>
      <c r="E343" s="81">
        <v>22</v>
      </c>
      <c r="F343" s="82">
        <v>43685</v>
      </c>
      <c r="G343" s="81">
        <v>5219</v>
      </c>
      <c r="H343" s="81">
        <v>6974</v>
      </c>
      <c r="I343" s="81">
        <v>6734</v>
      </c>
      <c r="J343" s="81"/>
      <c r="K343" s="135">
        <f t="shared" si="2"/>
        <v>15.841584158415841</v>
      </c>
      <c r="L343" s="142"/>
      <c r="M343" s="138"/>
      <c r="N343" s="138"/>
      <c r="O343" s="123"/>
      <c r="P343" s="123"/>
      <c r="Q343" s="23">
        <f t="shared" si="1"/>
        <v>151.5</v>
      </c>
      <c r="R343" s="117"/>
    </row>
    <row r="344" spans="1:18" ht="15.75" customHeight="1" x14ac:dyDescent="0.3">
      <c r="A344" s="221">
        <v>3665</v>
      </c>
      <c r="B344" s="118">
        <v>87</v>
      </c>
      <c r="C344" s="81" t="s">
        <v>425</v>
      </c>
      <c r="D344" s="81"/>
      <c r="E344" s="81">
        <v>14</v>
      </c>
      <c r="F344" s="82">
        <v>43591</v>
      </c>
      <c r="G344" s="81">
        <v>5250</v>
      </c>
      <c r="H344" s="134">
        <v>9465</v>
      </c>
      <c r="I344" s="81">
        <v>7960</v>
      </c>
      <c r="J344" s="81">
        <v>2</v>
      </c>
      <c r="K344" s="135">
        <f t="shared" si="2"/>
        <v>55.535055350553506</v>
      </c>
      <c r="L344" s="142" t="s">
        <v>426</v>
      </c>
      <c r="M344" s="137">
        <f>AVERAGE(K344:K345)</f>
        <v>55.647359286451646</v>
      </c>
      <c r="N344" s="137">
        <f>_xlfn.STDEV.S(K344,K345)</f>
        <v>0.15882174925502848</v>
      </c>
      <c r="O344" s="123">
        <v>2</v>
      </c>
      <c r="P344" s="123"/>
      <c r="Q344" s="23">
        <f t="shared" si="1"/>
        <v>271</v>
      </c>
      <c r="R344" s="117">
        <f>AVERAGE(Q344:Q345)</f>
        <v>266.14999999999998</v>
      </c>
    </row>
    <row r="345" spans="1:18" ht="15.75" customHeight="1" x14ac:dyDescent="0.3">
      <c r="A345" s="221">
        <v>3666</v>
      </c>
      <c r="B345" s="118">
        <v>88</v>
      </c>
      <c r="C345" s="81" t="s">
        <v>425</v>
      </c>
      <c r="D345" s="81"/>
      <c r="E345" s="81">
        <v>14</v>
      </c>
      <c r="F345" s="82">
        <v>43591</v>
      </c>
      <c r="G345" s="81">
        <v>5241</v>
      </c>
      <c r="H345" s="134">
        <v>9311</v>
      </c>
      <c r="I345" s="81">
        <v>7854</v>
      </c>
      <c r="J345" s="81"/>
      <c r="K345" s="135">
        <f t="shared" si="2"/>
        <v>55.759663222349786</v>
      </c>
      <c r="L345" s="142"/>
      <c r="M345" s="138"/>
      <c r="N345" s="138"/>
      <c r="O345" s="123"/>
      <c r="P345" s="123"/>
      <c r="Q345" s="23">
        <f t="shared" si="1"/>
        <v>261.3</v>
      </c>
      <c r="R345" s="117"/>
    </row>
    <row r="346" spans="1:18" ht="15.75" customHeight="1" x14ac:dyDescent="0.3">
      <c r="A346" s="221">
        <v>4333</v>
      </c>
      <c r="B346" s="118">
        <v>39</v>
      </c>
      <c r="C346" s="81" t="s">
        <v>425</v>
      </c>
      <c r="D346" s="81"/>
      <c r="E346" s="81">
        <v>16</v>
      </c>
      <c r="F346" s="82">
        <v>43607</v>
      </c>
      <c r="G346" s="81">
        <v>5245</v>
      </c>
      <c r="H346" s="81">
        <v>11056</v>
      </c>
      <c r="I346" s="81">
        <v>9512</v>
      </c>
      <c r="J346" s="81">
        <v>2</v>
      </c>
      <c r="K346" s="135">
        <f t="shared" si="2"/>
        <v>36.184673072416217</v>
      </c>
      <c r="L346" s="142"/>
      <c r="M346" s="137">
        <f>AVERAGE(K346:K347)</f>
        <v>36.116032023982243</v>
      </c>
      <c r="N346" s="137">
        <f>_xlfn.STDEV.S(K346,K347)</f>
        <v>9.7073101630835323E-2</v>
      </c>
      <c r="O346" s="123"/>
      <c r="P346" s="123"/>
      <c r="Q346" s="23">
        <f t="shared" si="1"/>
        <v>426.7</v>
      </c>
      <c r="R346" s="117">
        <f>AVERAGE(Q346:Q347)</f>
        <v>411.7</v>
      </c>
    </row>
    <row r="347" spans="1:18" ht="15.75" customHeight="1" x14ac:dyDescent="0.3">
      <c r="A347" s="221">
        <v>4334</v>
      </c>
      <c r="B347" s="118">
        <v>40</v>
      </c>
      <c r="C347" s="81" t="s">
        <v>425</v>
      </c>
      <c r="D347" s="81"/>
      <c r="E347" s="81">
        <v>16</v>
      </c>
      <c r="F347" s="82">
        <v>43607</v>
      </c>
      <c r="G347" s="81">
        <v>5216</v>
      </c>
      <c r="H347" s="81">
        <v>10613</v>
      </c>
      <c r="I347" s="81">
        <v>9183</v>
      </c>
      <c r="J347" s="81"/>
      <c r="K347" s="135">
        <f t="shared" si="2"/>
        <v>36.047390975548268</v>
      </c>
      <c r="L347" s="142"/>
      <c r="M347" s="138"/>
      <c r="N347" s="138"/>
      <c r="O347" s="123"/>
      <c r="P347" s="123"/>
      <c r="Q347" s="23">
        <f t="shared" si="1"/>
        <v>396.7</v>
      </c>
      <c r="R347" s="117"/>
    </row>
    <row r="348" spans="1:18" ht="15.75" customHeight="1" x14ac:dyDescent="0.3">
      <c r="A348" s="221">
        <v>4979</v>
      </c>
      <c r="B348" s="118">
        <v>39</v>
      </c>
      <c r="C348" s="81" t="s">
        <v>425</v>
      </c>
      <c r="D348" s="81"/>
      <c r="E348" s="81">
        <v>18</v>
      </c>
      <c r="F348" s="82">
        <v>43626</v>
      </c>
      <c r="G348" s="81">
        <v>5245</v>
      </c>
      <c r="H348" s="81">
        <v>8582</v>
      </c>
      <c r="I348" s="81">
        <v>7989</v>
      </c>
      <c r="J348" s="81">
        <v>6</v>
      </c>
      <c r="K348" s="135">
        <f t="shared" si="2"/>
        <v>21.610787172011662</v>
      </c>
      <c r="L348" s="142"/>
      <c r="M348" s="137">
        <f>AVERAGE(K348:K349)</f>
        <v>21.57907399092268</v>
      </c>
      <c r="N348" s="137">
        <f>_xlfn.STDEV.S(K348,K349)</f>
        <v>4.4849210802034689E-2</v>
      </c>
      <c r="O348" s="123"/>
      <c r="P348" s="123"/>
      <c r="Q348" s="23">
        <f t="shared" si="1"/>
        <v>274.39999999999998</v>
      </c>
      <c r="R348" s="117">
        <f>AVERAGE(Q348:Q349)</f>
        <v>275.5</v>
      </c>
    </row>
    <row r="349" spans="1:18" ht="15.75" customHeight="1" x14ac:dyDescent="0.3">
      <c r="A349" s="221">
        <v>4980</v>
      </c>
      <c r="B349" s="118">
        <v>40</v>
      </c>
      <c r="C349" s="81" t="s">
        <v>425</v>
      </c>
      <c r="D349" s="81"/>
      <c r="E349" s="81">
        <v>18</v>
      </c>
      <c r="F349" s="82">
        <v>43626</v>
      </c>
      <c r="G349" s="81">
        <v>5216</v>
      </c>
      <c r="H349" s="81">
        <v>8578</v>
      </c>
      <c r="I349" s="81">
        <v>7982</v>
      </c>
      <c r="J349" s="81"/>
      <c r="K349" s="135">
        <f t="shared" si="2"/>
        <v>21.547360809833695</v>
      </c>
      <c r="L349" s="142"/>
      <c r="M349" s="138"/>
      <c r="N349" s="138"/>
      <c r="O349" s="123"/>
      <c r="P349" s="123"/>
      <c r="Q349" s="23">
        <f t="shared" si="1"/>
        <v>276.60000000000002</v>
      </c>
      <c r="R349" s="117"/>
    </row>
    <row r="350" spans="1:18" ht="15.75" customHeight="1" x14ac:dyDescent="0.3">
      <c r="A350" s="221">
        <v>5567</v>
      </c>
      <c r="B350" s="118">
        <v>11</v>
      </c>
      <c r="C350" s="81" t="s">
        <v>425</v>
      </c>
      <c r="D350" s="81"/>
      <c r="E350" s="81">
        <v>21</v>
      </c>
      <c r="F350" s="82">
        <v>43657</v>
      </c>
      <c r="G350" s="81">
        <v>5213</v>
      </c>
      <c r="H350" s="81">
        <v>8425</v>
      </c>
      <c r="I350" s="81">
        <v>7879</v>
      </c>
      <c r="J350" s="81">
        <v>6</v>
      </c>
      <c r="K350" s="135">
        <f t="shared" si="2"/>
        <v>20.480120030007502</v>
      </c>
      <c r="L350" s="142"/>
      <c r="M350" s="137">
        <f>AVERAGE(K350:K351)</f>
        <v>20.263460951041189</v>
      </c>
      <c r="N350" s="137">
        <f>_xlfn.STDEV.S(K350,K351)</f>
        <v>0.30640220788542005</v>
      </c>
      <c r="O350" s="123"/>
      <c r="P350" s="123"/>
      <c r="Q350" s="23">
        <f t="shared" si="1"/>
        <v>266.60000000000002</v>
      </c>
      <c r="R350" s="117">
        <f>AVERAGE(Q350:Q351)</f>
        <v>261.5</v>
      </c>
    </row>
    <row r="351" spans="1:18" ht="15.75" customHeight="1" x14ac:dyDescent="0.3">
      <c r="A351" s="221">
        <v>5568</v>
      </c>
      <c r="B351" s="118">
        <v>12</v>
      </c>
      <c r="C351" s="81" t="s">
        <v>425</v>
      </c>
      <c r="D351" s="81"/>
      <c r="E351" s="81">
        <v>21</v>
      </c>
      <c r="F351" s="82">
        <v>43657</v>
      </c>
      <c r="G351" s="81">
        <v>5232</v>
      </c>
      <c r="H351" s="81">
        <v>8310</v>
      </c>
      <c r="I351" s="81">
        <v>7796</v>
      </c>
      <c r="J351" s="81"/>
      <c r="K351" s="135">
        <f t="shared" si="2"/>
        <v>20.04680187207488</v>
      </c>
      <c r="L351" s="142"/>
      <c r="M351" s="138"/>
      <c r="N351" s="138"/>
      <c r="O351" s="123"/>
      <c r="P351" s="123"/>
      <c r="Q351" s="23">
        <f t="shared" si="1"/>
        <v>256.39999999999998</v>
      </c>
      <c r="R351" s="117"/>
    </row>
    <row r="352" spans="1:18" ht="15.75" customHeight="1" x14ac:dyDescent="0.3">
      <c r="A352" s="221">
        <v>5827</v>
      </c>
      <c r="B352" s="118">
        <v>37</v>
      </c>
      <c r="C352" s="81" t="s">
        <v>425</v>
      </c>
      <c r="D352" s="81"/>
      <c r="E352" s="81">
        <v>22</v>
      </c>
      <c r="F352" s="82">
        <v>43685</v>
      </c>
      <c r="G352" s="81">
        <v>5225</v>
      </c>
      <c r="H352" s="81">
        <v>9274</v>
      </c>
      <c r="I352" s="81">
        <v>8730</v>
      </c>
      <c r="J352" s="81">
        <v>7</v>
      </c>
      <c r="K352" s="135">
        <f t="shared" si="2"/>
        <v>15.520684736091297</v>
      </c>
      <c r="L352" s="142"/>
      <c r="M352" s="137">
        <f>AVERAGE(K352:K353)</f>
        <v>15.53243671303002</v>
      </c>
      <c r="N352" s="137">
        <f>_xlfn.STDEV.S(K352,K353)</f>
        <v>1.6619805171436797E-2</v>
      </c>
      <c r="O352" s="123"/>
      <c r="P352" s="123"/>
      <c r="Q352" s="23">
        <f t="shared" si="1"/>
        <v>350.5</v>
      </c>
      <c r="R352" s="117">
        <f>AVERAGE(Q352:Q353)</f>
        <v>351.2</v>
      </c>
    </row>
    <row r="353" spans="1:18" ht="15.75" customHeight="1" x14ac:dyDescent="0.3">
      <c r="A353" s="221">
        <v>5828</v>
      </c>
      <c r="B353" s="118">
        <v>37</v>
      </c>
      <c r="C353" s="81" t="s">
        <v>425</v>
      </c>
      <c r="D353" s="81"/>
      <c r="E353" s="81">
        <v>22</v>
      </c>
      <c r="F353" s="82">
        <v>43685</v>
      </c>
      <c r="G353" s="81">
        <v>5225</v>
      </c>
      <c r="H353" s="81">
        <v>9291</v>
      </c>
      <c r="I353" s="81">
        <v>8744</v>
      </c>
      <c r="J353" s="81"/>
      <c r="K353" s="135">
        <f t="shared" si="2"/>
        <v>15.544188689968742</v>
      </c>
      <c r="L353" s="142"/>
      <c r="M353" s="138"/>
      <c r="N353" s="138"/>
      <c r="O353" s="123"/>
      <c r="P353" s="123"/>
      <c r="Q353" s="23">
        <f t="shared" si="1"/>
        <v>351.9</v>
      </c>
      <c r="R353" s="117"/>
    </row>
    <row r="354" spans="1:18" ht="15.75" customHeight="1" x14ac:dyDescent="0.3">
      <c r="A354" s="221">
        <v>2929</v>
      </c>
      <c r="B354" s="118">
        <v>13</v>
      </c>
      <c r="C354" s="126" t="s">
        <v>427</v>
      </c>
      <c r="D354" s="126"/>
      <c r="E354" s="126">
        <v>11</v>
      </c>
      <c r="F354" s="127">
        <v>43571</v>
      </c>
      <c r="G354" s="141">
        <v>5314</v>
      </c>
      <c r="H354" s="126">
        <v>6694</v>
      </c>
      <c r="I354" s="126">
        <v>6466</v>
      </c>
      <c r="J354" s="126">
        <v>1</v>
      </c>
      <c r="K354" s="128">
        <f t="shared" si="2"/>
        <v>19.791666666666664</v>
      </c>
      <c r="L354" s="143" t="s">
        <v>13</v>
      </c>
      <c r="M354" s="130">
        <f>AVERAGE(K354:K355)</f>
        <v>19.974111219830398</v>
      </c>
      <c r="N354" s="130">
        <f>_xlfn.STDEV.S(K354,K355)</f>
        <v>0.2580155614652489</v>
      </c>
      <c r="O354" s="123">
        <v>1</v>
      </c>
      <c r="P354" s="123"/>
      <c r="Q354" s="23">
        <f t="shared" si="1"/>
        <v>115.2</v>
      </c>
      <c r="R354" s="117">
        <f>AVERAGE(Q354:Q355)</f>
        <v>108.7</v>
      </c>
    </row>
    <row r="355" spans="1:18" ht="15.75" customHeight="1" x14ac:dyDescent="0.3">
      <c r="A355" s="221">
        <v>2930</v>
      </c>
      <c r="B355" s="118">
        <v>14</v>
      </c>
      <c r="C355" s="126" t="s">
        <v>427</v>
      </c>
      <c r="D355" s="126"/>
      <c r="E355" s="126">
        <v>11</v>
      </c>
      <c r="F355" s="127">
        <v>43571</v>
      </c>
      <c r="G355" s="141">
        <v>5249</v>
      </c>
      <c r="H355" s="126">
        <v>6477</v>
      </c>
      <c r="I355" s="126">
        <v>6271</v>
      </c>
      <c r="J355" s="126"/>
      <c r="K355" s="128">
        <f t="shared" si="2"/>
        <v>20.156555772994128</v>
      </c>
      <c r="L355" s="143"/>
      <c r="M355" s="132"/>
      <c r="N355" s="132"/>
      <c r="O355" s="123"/>
      <c r="P355" s="123"/>
      <c r="Q355" s="23">
        <f t="shared" si="1"/>
        <v>102.2</v>
      </c>
      <c r="R355" s="117"/>
    </row>
    <row r="356" spans="1:18" ht="15.75" customHeight="1" x14ac:dyDescent="0.3">
      <c r="A356" s="221">
        <v>3667</v>
      </c>
      <c r="B356" s="118">
        <v>89</v>
      </c>
      <c r="C356" s="126" t="s">
        <v>427</v>
      </c>
      <c r="D356" s="126"/>
      <c r="E356" s="126">
        <v>14</v>
      </c>
      <c r="F356" s="127">
        <v>43591</v>
      </c>
      <c r="G356" s="126">
        <v>5188</v>
      </c>
      <c r="H356" s="141">
        <v>8337</v>
      </c>
      <c r="I356" s="126">
        <v>7429</v>
      </c>
      <c r="J356" s="126"/>
      <c r="K356" s="128">
        <f t="shared" si="2"/>
        <v>40.517626059794736</v>
      </c>
      <c r="L356" s="143" t="s">
        <v>13</v>
      </c>
      <c r="M356" s="130">
        <f>AVERAGE(K356:K357)</f>
        <v>40.688449154404168</v>
      </c>
      <c r="N356" s="130">
        <f>_xlfn.STDEV.S(K356,K357)</f>
        <v>0.24158033716319577</v>
      </c>
      <c r="O356" s="123"/>
      <c r="P356" s="123"/>
      <c r="Q356" s="23">
        <f t="shared" si="1"/>
        <v>224.1</v>
      </c>
      <c r="R356" s="117">
        <f>AVERAGE(Q356:Q357)</f>
        <v>226.1</v>
      </c>
    </row>
    <row r="357" spans="1:18" ht="15.75" customHeight="1" x14ac:dyDescent="0.3">
      <c r="A357" s="221">
        <v>3668</v>
      </c>
      <c r="B357" s="118">
        <v>90</v>
      </c>
      <c r="C357" s="126" t="s">
        <v>427</v>
      </c>
      <c r="D357" s="126"/>
      <c r="E357" s="126">
        <v>14</v>
      </c>
      <c r="F357" s="127">
        <v>43591</v>
      </c>
      <c r="G357" s="126">
        <v>5202</v>
      </c>
      <c r="H357" s="141">
        <v>8415</v>
      </c>
      <c r="I357" s="126">
        <v>7483</v>
      </c>
      <c r="J357" s="126"/>
      <c r="K357" s="128">
        <f t="shared" si="2"/>
        <v>40.859272249013593</v>
      </c>
      <c r="L357" s="143"/>
      <c r="M357" s="132"/>
      <c r="N357" s="132"/>
      <c r="O357" s="123"/>
      <c r="P357" s="123"/>
      <c r="Q357" s="23">
        <f t="shared" si="1"/>
        <v>228.1</v>
      </c>
      <c r="R357" s="117"/>
    </row>
    <row r="358" spans="1:18" ht="15.75" customHeight="1" x14ac:dyDescent="0.3">
      <c r="A358" s="221">
        <v>4003</v>
      </c>
      <c r="B358" s="118">
        <v>33</v>
      </c>
      <c r="C358" s="126" t="s">
        <v>427</v>
      </c>
      <c r="D358" s="126"/>
      <c r="E358" s="126">
        <v>15</v>
      </c>
      <c r="F358" s="127">
        <v>43599</v>
      </c>
      <c r="G358" s="126">
        <v>5203</v>
      </c>
      <c r="H358" s="126">
        <v>7985</v>
      </c>
      <c r="I358" s="126">
        <v>7359</v>
      </c>
      <c r="J358" s="126"/>
      <c r="K358" s="128">
        <f t="shared" si="2"/>
        <v>29.035250463821892</v>
      </c>
      <c r="L358" s="128"/>
      <c r="M358" s="130">
        <f>AVERAGE(K358:K359)</f>
        <v>28.544564386578852</v>
      </c>
      <c r="N358" s="130">
        <f>_xlfn.STDEV.S(K358,K359)</f>
        <v>0.6939349053047601</v>
      </c>
      <c r="O358" s="123"/>
      <c r="P358" s="123"/>
      <c r="Q358" s="23">
        <f t="shared" si="1"/>
        <v>215.6</v>
      </c>
      <c r="R358" s="117">
        <f>AVERAGE(Q358:Q359)</f>
        <v>215.45</v>
      </c>
    </row>
    <row r="359" spans="1:18" ht="15.75" customHeight="1" x14ac:dyDescent="0.3">
      <c r="A359" s="221">
        <v>4004</v>
      </c>
      <c r="B359" s="118">
        <v>34</v>
      </c>
      <c r="C359" s="126" t="s">
        <v>427</v>
      </c>
      <c r="D359" s="126"/>
      <c r="E359" s="126">
        <v>15</v>
      </c>
      <c r="F359" s="127">
        <v>43599</v>
      </c>
      <c r="G359" s="126">
        <v>5191</v>
      </c>
      <c r="H359" s="126">
        <v>7948</v>
      </c>
      <c r="I359" s="126">
        <v>7344</v>
      </c>
      <c r="J359" s="126"/>
      <c r="K359" s="128">
        <f t="shared" si="2"/>
        <v>28.053878309335811</v>
      </c>
      <c r="L359" s="128"/>
      <c r="M359" s="132"/>
      <c r="N359" s="132"/>
      <c r="O359" s="123"/>
      <c r="P359" s="123"/>
      <c r="Q359" s="23">
        <f t="shared" si="1"/>
        <v>215.3</v>
      </c>
      <c r="R359" s="117"/>
    </row>
    <row r="360" spans="1:18" ht="15.75" customHeight="1" x14ac:dyDescent="0.3">
      <c r="A360" s="221">
        <v>4649</v>
      </c>
      <c r="B360" s="118">
        <v>33</v>
      </c>
      <c r="C360" s="126" t="s">
        <v>427</v>
      </c>
      <c r="D360" s="126"/>
      <c r="E360" s="126">
        <v>17</v>
      </c>
      <c r="F360" s="127">
        <v>43619</v>
      </c>
      <c r="G360" s="126">
        <v>5203</v>
      </c>
      <c r="H360" s="126">
        <v>7602</v>
      </c>
      <c r="I360" s="126">
        <v>7203</v>
      </c>
      <c r="J360" s="126"/>
      <c r="K360" s="128">
        <f t="shared" si="2"/>
        <v>19.950000000000003</v>
      </c>
      <c r="L360" s="143"/>
      <c r="M360" s="130">
        <f>AVERAGE(K360:K361)</f>
        <v>19.960458070770724</v>
      </c>
      <c r="N360" s="130">
        <f>_xlfn.STDEV.S(K360,K361)</f>
        <v>1.4789945520210854E-2</v>
      </c>
      <c r="O360" s="123"/>
      <c r="P360" s="123"/>
      <c r="Q360" s="23">
        <f t="shared" si="1"/>
        <v>200</v>
      </c>
      <c r="R360" s="117">
        <f>AVERAGE(Q360:Q361)</f>
        <v>203.15</v>
      </c>
    </row>
    <row r="361" spans="1:18" ht="15.75" customHeight="1" x14ac:dyDescent="0.3">
      <c r="A361" s="221">
        <v>4650</v>
      </c>
      <c r="B361" s="118">
        <v>34</v>
      </c>
      <c r="C361" s="126" t="s">
        <v>427</v>
      </c>
      <c r="D361" s="126"/>
      <c r="E361" s="126">
        <v>17</v>
      </c>
      <c r="F361" s="127">
        <v>43619</v>
      </c>
      <c r="G361" s="126">
        <v>5191</v>
      </c>
      <c r="H361" s="126">
        <v>7666</v>
      </c>
      <c r="I361" s="126">
        <v>7254</v>
      </c>
      <c r="J361" s="126"/>
      <c r="K361" s="128">
        <f t="shared" si="2"/>
        <v>19.970916141541444</v>
      </c>
      <c r="L361" s="143"/>
      <c r="M361" s="132"/>
      <c r="N361" s="132"/>
      <c r="O361" s="123"/>
      <c r="P361" s="123"/>
      <c r="Q361" s="23">
        <f t="shared" si="1"/>
        <v>206.3</v>
      </c>
      <c r="R361" s="117"/>
    </row>
    <row r="362" spans="1:18" ht="15.75" customHeight="1" x14ac:dyDescent="0.3">
      <c r="A362" s="221">
        <v>5283</v>
      </c>
      <c r="B362" s="118">
        <v>21</v>
      </c>
      <c r="C362" s="126" t="s">
        <v>427</v>
      </c>
      <c r="D362" s="126"/>
      <c r="E362" s="126">
        <v>19</v>
      </c>
      <c r="F362" s="127">
        <v>43637</v>
      </c>
      <c r="G362" s="126">
        <v>5224</v>
      </c>
      <c r="H362" s="126">
        <v>7975</v>
      </c>
      <c r="I362" s="126">
        <v>7486</v>
      </c>
      <c r="J362" s="126" t="s">
        <v>428</v>
      </c>
      <c r="K362" s="128">
        <f t="shared" si="2"/>
        <v>21.618037135278513</v>
      </c>
      <c r="L362" s="143"/>
      <c r="M362" s="130">
        <f>AVERAGE(K362:K363)</f>
        <v>21.681594744924574</v>
      </c>
      <c r="N362" s="130">
        <f>_xlfn.STDEV.S(K362,K363)</f>
        <v>8.9884033553477113E-2</v>
      </c>
      <c r="O362" s="123"/>
      <c r="P362" s="123"/>
      <c r="Q362" s="23">
        <f t="shared" si="1"/>
        <v>226.2</v>
      </c>
      <c r="R362" s="117">
        <f>AVERAGE(Q362:Q363)</f>
        <v>221.39999999999998</v>
      </c>
    </row>
    <row r="363" spans="1:18" ht="15.75" customHeight="1" x14ac:dyDescent="0.3">
      <c r="A363" s="221">
        <v>5284</v>
      </c>
      <c r="B363" s="118">
        <v>22</v>
      </c>
      <c r="C363" s="126" t="s">
        <v>427</v>
      </c>
      <c r="D363" s="126"/>
      <c r="E363" s="126">
        <v>19</v>
      </c>
      <c r="F363" s="127">
        <v>43637</v>
      </c>
      <c r="G363" s="126">
        <v>5276</v>
      </c>
      <c r="H363" s="126">
        <v>7913</v>
      </c>
      <c r="I363" s="126">
        <v>7442</v>
      </c>
      <c r="J363" s="126"/>
      <c r="K363" s="128">
        <f t="shared" si="2"/>
        <v>21.745152354570639</v>
      </c>
      <c r="L363" s="143"/>
      <c r="M363" s="132"/>
      <c r="N363" s="132"/>
      <c r="O363" s="123"/>
      <c r="P363" s="123"/>
      <c r="Q363" s="23">
        <f t="shared" si="1"/>
        <v>216.6</v>
      </c>
      <c r="R363" s="117"/>
    </row>
    <row r="364" spans="1:18" ht="15.75" customHeight="1" x14ac:dyDescent="0.3">
      <c r="A364" s="221">
        <v>5521</v>
      </c>
      <c r="B364" s="118">
        <v>13</v>
      </c>
      <c r="C364" s="126" t="s">
        <v>427</v>
      </c>
      <c r="D364" s="126"/>
      <c r="E364" s="126">
        <v>20</v>
      </c>
      <c r="F364" s="127">
        <v>43649</v>
      </c>
      <c r="G364" s="126">
        <v>5314</v>
      </c>
      <c r="H364" s="126">
        <v>7932</v>
      </c>
      <c r="I364" s="126">
        <v>7494</v>
      </c>
      <c r="J364" s="126">
        <v>5</v>
      </c>
      <c r="K364" s="128">
        <f t="shared" si="2"/>
        <v>20.091743119266056</v>
      </c>
      <c r="L364" s="143"/>
      <c r="M364" s="130">
        <f>AVERAGE(K364:K365)</f>
        <v>20.459696025299237</v>
      </c>
      <c r="N364" s="130">
        <f>_xlfn.STDEV.S(K364,K365)</f>
        <v>0.52036399002672107</v>
      </c>
      <c r="O364" s="123"/>
      <c r="P364" s="123"/>
      <c r="Q364" s="23">
        <f t="shared" si="1"/>
        <v>218</v>
      </c>
      <c r="R364" s="117">
        <f>AVERAGE(Q364:Q365)</f>
        <v>218.95</v>
      </c>
    </row>
    <row r="365" spans="1:18" ht="15.75" customHeight="1" x14ac:dyDescent="0.3">
      <c r="A365" s="221">
        <v>5522</v>
      </c>
      <c r="B365" s="118">
        <v>14</v>
      </c>
      <c r="C365" s="126" t="s">
        <v>427</v>
      </c>
      <c r="D365" s="126"/>
      <c r="E365" s="126">
        <v>20</v>
      </c>
      <c r="F365" s="127">
        <v>43649</v>
      </c>
      <c r="G365" s="126">
        <v>5249</v>
      </c>
      <c r="H365" s="126">
        <v>7906</v>
      </c>
      <c r="I365" s="126">
        <v>7448</v>
      </c>
      <c r="J365" s="126"/>
      <c r="K365" s="128">
        <f t="shared" si="2"/>
        <v>20.827648931332423</v>
      </c>
      <c r="L365" s="143"/>
      <c r="M365" s="132"/>
      <c r="N365" s="132"/>
      <c r="O365" s="123"/>
      <c r="P365" s="123"/>
      <c r="Q365" s="23">
        <f t="shared" si="1"/>
        <v>219.9</v>
      </c>
      <c r="R365" s="117"/>
    </row>
    <row r="366" spans="1:18" ht="15.75" customHeight="1" x14ac:dyDescent="0.3">
      <c r="A366" s="221">
        <v>5829</v>
      </c>
      <c r="B366" s="118">
        <v>38</v>
      </c>
      <c r="C366" s="126" t="s">
        <v>427</v>
      </c>
      <c r="D366" s="126"/>
      <c r="E366" s="126">
        <v>22</v>
      </c>
      <c r="F366" s="127">
        <v>43685</v>
      </c>
      <c r="G366" s="126">
        <v>5241</v>
      </c>
      <c r="H366" s="126">
        <v>7797</v>
      </c>
      <c r="I366" s="126">
        <v>7447</v>
      </c>
      <c r="J366" s="126">
        <v>5</v>
      </c>
      <c r="K366" s="128">
        <f t="shared" si="2"/>
        <v>15.86582048957389</v>
      </c>
      <c r="L366" s="143"/>
      <c r="M366" s="130">
        <f>AVERAGE(K366:K367)</f>
        <v>15.875559311696367</v>
      </c>
      <c r="N366" s="130">
        <f>_xlfn.STDEV.S(K366,K367)</f>
        <v>1.3772774327145175E-2</v>
      </c>
      <c r="O366" s="123"/>
      <c r="P366" s="123"/>
      <c r="Q366" s="23">
        <f t="shared" si="1"/>
        <v>220.6</v>
      </c>
      <c r="R366" s="117">
        <f>AVERAGE(Q366:Q367)</f>
        <v>220.14999999999998</v>
      </c>
    </row>
    <row r="367" spans="1:18" ht="15.75" customHeight="1" x14ac:dyDescent="0.3">
      <c r="A367" s="221">
        <v>5830</v>
      </c>
      <c r="B367" s="118">
        <v>38</v>
      </c>
      <c r="C367" s="126" t="s">
        <v>427</v>
      </c>
      <c r="D367" s="126"/>
      <c r="E367" s="126">
        <v>22</v>
      </c>
      <c r="F367" s="127">
        <v>43685</v>
      </c>
      <c r="G367" s="126">
        <v>5241</v>
      </c>
      <c r="H367" s="126">
        <v>7787</v>
      </c>
      <c r="I367" s="126">
        <v>7438</v>
      </c>
      <c r="J367" s="126"/>
      <c r="K367" s="128">
        <f t="shared" si="2"/>
        <v>15.885298133818843</v>
      </c>
      <c r="L367" s="143"/>
      <c r="M367" s="132"/>
      <c r="N367" s="132"/>
      <c r="O367" s="123"/>
      <c r="P367" s="123"/>
      <c r="Q367" s="23">
        <f t="shared" si="1"/>
        <v>219.7</v>
      </c>
      <c r="R367" s="117"/>
    </row>
    <row r="368" spans="1:18" ht="15.75" customHeight="1" x14ac:dyDescent="0.3">
      <c r="A368" s="221">
        <v>3281</v>
      </c>
      <c r="B368" s="118">
        <v>37</v>
      </c>
      <c r="C368" s="81" t="s">
        <v>429</v>
      </c>
      <c r="D368" s="81"/>
      <c r="E368" s="81">
        <v>13</v>
      </c>
      <c r="F368" s="82">
        <v>43587</v>
      </c>
      <c r="G368" s="81">
        <v>5225</v>
      </c>
      <c r="H368" s="81">
        <v>8570</v>
      </c>
      <c r="I368" s="81">
        <v>7618</v>
      </c>
      <c r="J368" s="81">
        <v>1</v>
      </c>
      <c r="K368" s="135">
        <f t="shared" si="2"/>
        <v>39.78269954032595</v>
      </c>
      <c r="L368" s="142" t="s">
        <v>13</v>
      </c>
      <c r="M368" s="137">
        <f>AVERAGE(K368:K369)</f>
        <v>40.525321062029008</v>
      </c>
      <c r="N368" s="137">
        <f>_xlfn.STDEV.S(K368,K369)</f>
        <v>1.0502254277026046</v>
      </c>
      <c r="O368" s="123">
        <v>2</v>
      </c>
      <c r="P368" s="123"/>
      <c r="Q368" s="23">
        <f t="shared" si="1"/>
        <v>239.3</v>
      </c>
      <c r="R368" s="117">
        <f>AVERAGE(Q368:Q369)</f>
        <v>245.05</v>
      </c>
    </row>
    <row r="369" spans="1:18" ht="15.75" customHeight="1" x14ac:dyDescent="0.3">
      <c r="A369" s="221">
        <v>3282</v>
      </c>
      <c r="B369" s="118">
        <v>38</v>
      </c>
      <c r="C369" s="81" t="s">
        <v>429</v>
      </c>
      <c r="D369" s="81"/>
      <c r="E369" s="81">
        <v>13</v>
      </c>
      <c r="F369" s="82">
        <v>43587</v>
      </c>
      <c r="G369" s="81">
        <v>5241</v>
      </c>
      <c r="H369" s="81">
        <v>8784</v>
      </c>
      <c r="I369" s="81">
        <v>7749</v>
      </c>
      <c r="J369" s="81"/>
      <c r="K369" s="135">
        <f t="shared" si="2"/>
        <v>41.267942583732058</v>
      </c>
      <c r="L369" s="142"/>
      <c r="M369" s="138"/>
      <c r="N369" s="138"/>
      <c r="O369" s="123"/>
      <c r="P369" s="123"/>
      <c r="Q369" s="23">
        <f t="shared" si="1"/>
        <v>250.8</v>
      </c>
      <c r="R369" s="117"/>
    </row>
    <row r="370" spans="1:18" ht="15.75" customHeight="1" x14ac:dyDescent="0.3">
      <c r="A370" s="221">
        <v>4005</v>
      </c>
      <c r="B370" s="118">
        <v>35</v>
      </c>
      <c r="C370" s="81" t="s">
        <v>429</v>
      </c>
      <c r="D370" s="81"/>
      <c r="E370" s="81">
        <v>15</v>
      </c>
      <c r="F370" s="82">
        <v>43599</v>
      </c>
      <c r="G370" s="81">
        <v>5280</v>
      </c>
      <c r="H370" s="81">
        <v>9367</v>
      </c>
      <c r="I370" s="81">
        <v>8097</v>
      </c>
      <c r="J370" s="81"/>
      <c r="K370" s="135">
        <f t="shared" si="2"/>
        <v>45.083422080227194</v>
      </c>
      <c r="L370" s="135"/>
      <c r="M370" s="137">
        <f>AVERAGE(K370:K371)</f>
        <v>44.658355863180439</v>
      </c>
      <c r="N370" s="137">
        <f>_xlfn.STDEV.S(K370,K371)</f>
        <v>0.6011344090541465</v>
      </c>
      <c r="O370" s="123"/>
      <c r="P370" s="123"/>
      <c r="Q370" s="23">
        <f t="shared" si="1"/>
        <v>281.7</v>
      </c>
      <c r="R370" s="117">
        <f>AVERAGE(Q370:Q371)</f>
        <v>293.45</v>
      </c>
    </row>
    <row r="371" spans="1:18" ht="15.75" customHeight="1" x14ac:dyDescent="0.3">
      <c r="A371" s="221">
        <v>4006</v>
      </c>
      <c r="B371" s="118">
        <v>36</v>
      </c>
      <c r="C371" s="81" t="s">
        <v>429</v>
      </c>
      <c r="D371" s="81"/>
      <c r="E371" s="81">
        <v>15</v>
      </c>
      <c r="F371" s="82">
        <v>43599</v>
      </c>
      <c r="G371" s="81">
        <v>5219</v>
      </c>
      <c r="H371" s="81">
        <v>9621</v>
      </c>
      <c r="I371" s="81">
        <v>8271</v>
      </c>
      <c r="J371" s="81"/>
      <c r="K371" s="135">
        <f t="shared" si="2"/>
        <v>44.233289646133684</v>
      </c>
      <c r="L371" s="135"/>
      <c r="M371" s="138"/>
      <c r="N371" s="138"/>
      <c r="O371" s="123"/>
      <c r="P371" s="123"/>
      <c r="Q371" s="23">
        <f t="shared" si="1"/>
        <v>305.2</v>
      </c>
      <c r="R371" s="117"/>
    </row>
    <row r="372" spans="1:18" ht="15.75" customHeight="1" x14ac:dyDescent="0.3">
      <c r="A372" s="221">
        <v>4651</v>
      </c>
      <c r="B372" s="118">
        <v>35</v>
      </c>
      <c r="C372" s="81" t="s">
        <v>429</v>
      </c>
      <c r="D372" s="81"/>
      <c r="E372" s="81">
        <v>17</v>
      </c>
      <c r="F372" s="82">
        <v>43619</v>
      </c>
      <c r="G372" s="81">
        <v>5280</v>
      </c>
      <c r="H372" s="81">
        <v>8739</v>
      </c>
      <c r="I372" s="81">
        <v>7863</v>
      </c>
      <c r="J372" s="81"/>
      <c r="K372" s="135">
        <f t="shared" si="2"/>
        <v>33.91405342624855</v>
      </c>
      <c r="L372" s="142"/>
      <c r="M372" s="137">
        <f>AVERAGE(K372:K373)</f>
        <v>34.184231496382871</v>
      </c>
      <c r="N372" s="137">
        <f>_xlfn.STDEV.S(K372,K373)</f>
        <v>0.38208949103974604</v>
      </c>
      <c r="O372" s="123"/>
      <c r="P372" s="123"/>
      <c r="Q372" s="23">
        <f t="shared" si="1"/>
        <v>258.3</v>
      </c>
      <c r="R372" s="117">
        <f>AVERAGE(Q372:Q373)</f>
        <v>262.95000000000005</v>
      </c>
    </row>
    <row r="373" spans="1:18" ht="15.75" customHeight="1" x14ac:dyDescent="0.3">
      <c r="A373" s="221">
        <v>4652</v>
      </c>
      <c r="B373" s="118">
        <v>36</v>
      </c>
      <c r="C373" s="81" t="s">
        <v>429</v>
      </c>
      <c r="D373" s="81"/>
      <c r="E373" s="81">
        <v>17</v>
      </c>
      <c r="F373" s="82">
        <v>43619</v>
      </c>
      <c r="G373" s="81">
        <v>5219</v>
      </c>
      <c r="H373" s="81">
        <v>8817</v>
      </c>
      <c r="I373" s="81">
        <v>7895</v>
      </c>
      <c r="J373" s="81"/>
      <c r="K373" s="135">
        <f t="shared" si="2"/>
        <v>34.454409566517192</v>
      </c>
      <c r="L373" s="142"/>
      <c r="M373" s="138"/>
      <c r="N373" s="138"/>
      <c r="O373" s="123"/>
      <c r="P373" s="123"/>
      <c r="Q373" s="23">
        <f t="shared" si="1"/>
        <v>267.60000000000002</v>
      </c>
      <c r="R373" s="117"/>
    </row>
    <row r="374" spans="1:18" ht="15.75" customHeight="1" x14ac:dyDescent="0.3">
      <c r="A374" s="221">
        <v>5831</v>
      </c>
      <c r="B374" s="118">
        <v>39</v>
      </c>
      <c r="C374" s="81" t="s">
        <v>429</v>
      </c>
      <c r="D374" s="81"/>
      <c r="E374" s="81">
        <v>22</v>
      </c>
      <c r="F374" s="82">
        <v>43685</v>
      </c>
      <c r="G374" s="81">
        <v>5245</v>
      </c>
      <c r="H374" s="81">
        <v>8333</v>
      </c>
      <c r="I374" s="81">
        <v>7897</v>
      </c>
      <c r="J374" s="81">
        <v>9</v>
      </c>
      <c r="K374" s="135">
        <f t="shared" si="2"/>
        <v>16.440422322775262</v>
      </c>
      <c r="L374" s="142"/>
      <c r="M374" s="137">
        <f>AVERAGE(K374:K375)</f>
        <v>16.566335489860386</v>
      </c>
      <c r="N374" s="137">
        <f>_xlfn.STDEV.S(K374,K375)</f>
        <v>0.17806810857313088</v>
      </c>
      <c r="O374" s="123"/>
      <c r="P374" s="123"/>
      <c r="Q374" s="23">
        <f t="shared" si="1"/>
        <v>265.2</v>
      </c>
      <c r="R374" s="117">
        <f>AVERAGE(Q374:Q375)</f>
        <v>262.89999999999998</v>
      </c>
    </row>
    <row r="375" spans="1:18" ht="15.75" customHeight="1" x14ac:dyDescent="0.3">
      <c r="A375" s="221">
        <v>5832</v>
      </c>
      <c r="B375" s="118">
        <v>39</v>
      </c>
      <c r="C375" s="81" t="s">
        <v>429</v>
      </c>
      <c r="D375" s="81"/>
      <c r="E375" s="81">
        <v>22</v>
      </c>
      <c r="F375" s="82">
        <v>43685</v>
      </c>
      <c r="G375" s="81">
        <v>5245</v>
      </c>
      <c r="H375" s="81">
        <v>8286</v>
      </c>
      <c r="I375" s="81">
        <v>7851</v>
      </c>
      <c r="J375" s="81"/>
      <c r="K375" s="135">
        <f t="shared" si="2"/>
        <v>16.692248656945509</v>
      </c>
      <c r="L375" s="142"/>
      <c r="M375" s="138"/>
      <c r="N375" s="138"/>
      <c r="O375" s="123"/>
      <c r="P375" s="123"/>
      <c r="Q375" s="23">
        <f t="shared" si="1"/>
        <v>260.60000000000002</v>
      </c>
      <c r="R375" s="117"/>
    </row>
    <row r="376" spans="1:18" ht="15.75" customHeight="1" x14ac:dyDescent="0.3">
      <c r="A376" s="221">
        <v>3669</v>
      </c>
      <c r="B376" s="118">
        <v>91</v>
      </c>
      <c r="C376" s="81" t="s">
        <v>430</v>
      </c>
      <c r="D376" s="81"/>
      <c r="E376" s="81">
        <v>14</v>
      </c>
      <c r="F376" s="82">
        <v>43591</v>
      </c>
      <c r="G376" s="81">
        <v>5252</v>
      </c>
      <c r="H376" s="134">
        <v>9598</v>
      </c>
      <c r="I376" s="81">
        <v>7630</v>
      </c>
      <c r="J376" s="81">
        <v>2</v>
      </c>
      <c r="K376" s="135">
        <f t="shared" si="2"/>
        <v>82.758620689655174</v>
      </c>
      <c r="L376" s="142" t="s">
        <v>405</v>
      </c>
      <c r="M376" s="137">
        <f>AVERAGE(K376:K377)</f>
        <v>62.885662431941924</v>
      </c>
      <c r="N376" s="137">
        <f>_xlfn.STDEV.S(K376,K377)</f>
        <v>28.104607092532486</v>
      </c>
      <c r="O376" s="123">
        <v>2</v>
      </c>
      <c r="P376" s="123"/>
      <c r="Q376" s="23">
        <f t="shared" si="1"/>
        <v>237.8</v>
      </c>
      <c r="R376" s="117">
        <f>AVERAGE(Q376:Q377)</f>
        <v>229.10000000000002</v>
      </c>
    </row>
    <row r="377" spans="1:18" ht="15.75" customHeight="1" x14ac:dyDescent="0.3">
      <c r="A377" s="221">
        <v>3670</v>
      </c>
      <c r="B377" s="118">
        <v>92</v>
      </c>
      <c r="C377" s="81" t="s">
        <v>430</v>
      </c>
      <c r="D377" s="81"/>
      <c r="E377" s="81">
        <v>14</v>
      </c>
      <c r="F377" s="82">
        <v>43591</v>
      </c>
      <c r="G377" s="81">
        <v>5241</v>
      </c>
      <c r="H377" s="134">
        <v>8393</v>
      </c>
      <c r="I377" s="81">
        <v>7445</v>
      </c>
      <c r="J377" s="81"/>
      <c r="K377" s="135">
        <f t="shared" si="2"/>
        <v>43.012704174228681</v>
      </c>
      <c r="L377" s="142"/>
      <c r="M377" s="138"/>
      <c r="N377" s="138"/>
      <c r="O377" s="123"/>
      <c r="P377" s="123"/>
      <c r="Q377" s="23">
        <f t="shared" si="1"/>
        <v>220.4</v>
      </c>
      <c r="R377" s="117"/>
    </row>
    <row r="378" spans="1:18" ht="15.75" customHeight="1" x14ac:dyDescent="0.3">
      <c r="A378" s="221">
        <v>4335</v>
      </c>
      <c r="B378" s="118">
        <v>41</v>
      </c>
      <c r="C378" s="81" t="s">
        <v>430</v>
      </c>
      <c r="D378" s="81"/>
      <c r="E378" s="81">
        <v>16</v>
      </c>
      <c r="F378" s="82">
        <v>43607</v>
      </c>
      <c r="G378" s="81">
        <v>5264</v>
      </c>
      <c r="H378" s="81">
        <v>8559</v>
      </c>
      <c r="I378" s="81">
        <v>7859</v>
      </c>
      <c r="J378" s="81">
        <v>2</v>
      </c>
      <c r="K378" s="135">
        <f t="shared" si="2"/>
        <v>26.97495183044316</v>
      </c>
      <c r="L378" s="142"/>
      <c r="M378" s="137">
        <f>AVERAGE(K378:K379)</f>
        <v>26.662598664812414</v>
      </c>
      <c r="N378" s="137">
        <f>_xlfn.STDEV.S(K378,K379)</f>
        <v>0.44173408308517115</v>
      </c>
      <c r="O378" s="123"/>
      <c r="P378" s="123"/>
      <c r="Q378" s="23">
        <f t="shared" si="1"/>
        <v>259.5</v>
      </c>
      <c r="R378" s="117">
        <f>AVERAGE(Q378:Q379)</f>
        <v>251.95</v>
      </c>
    </row>
    <row r="379" spans="1:18" ht="15.75" customHeight="1" x14ac:dyDescent="0.3">
      <c r="A379" s="221">
        <v>4336</v>
      </c>
      <c r="B379" s="118">
        <v>42</v>
      </c>
      <c r="C379" s="81" t="s">
        <v>430</v>
      </c>
      <c r="D379" s="81"/>
      <c r="E379" s="81">
        <v>16</v>
      </c>
      <c r="F379" s="82">
        <v>43607</v>
      </c>
      <c r="G379" s="81">
        <v>5270</v>
      </c>
      <c r="H379" s="81">
        <v>8358</v>
      </c>
      <c r="I379" s="81">
        <v>7714</v>
      </c>
      <c r="J379" s="81"/>
      <c r="K379" s="135">
        <f t="shared" si="2"/>
        <v>26.350245499181668</v>
      </c>
      <c r="L379" s="142"/>
      <c r="M379" s="138"/>
      <c r="N379" s="138"/>
      <c r="O379" s="123"/>
      <c r="P379" s="123"/>
      <c r="Q379" s="23">
        <f t="shared" si="1"/>
        <v>244.4</v>
      </c>
      <c r="R379" s="117"/>
    </row>
    <row r="380" spans="1:18" ht="15.75" customHeight="1" x14ac:dyDescent="0.3">
      <c r="A380" s="221">
        <v>4981</v>
      </c>
      <c r="B380" s="118">
        <v>41</v>
      </c>
      <c r="C380" s="81" t="s">
        <v>430</v>
      </c>
      <c r="D380" s="81"/>
      <c r="E380" s="81">
        <v>18</v>
      </c>
      <c r="F380" s="82">
        <v>43626</v>
      </c>
      <c r="G380" s="81">
        <v>5264</v>
      </c>
      <c r="H380" s="81">
        <v>8460</v>
      </c>
      <c r="I380" s="81">
        <v>7881</v>
      </c>
      <c r="J380" s="81">
        <v>6</v>
      </c>
      <c r="K380" s="135">
        <f t="shared" si="2"/>
        <v>22.124570118456248</v>
      </c>
      <c r="L380" s="142"/>
      <c r="M380" s="137">
        <f>AVERAGE(K380:K381)</f>
        <v>22.163335403306355</v>
      </c>
      <c r="N380" s="137">
        <f>_xlfn.STDEV.S(K380,K381)</f>
        <v>5.4822391584278526E-2</v>
      </c>
      <c r="O380" s="123"/>
      <c r="P380" s="123"/>
      <c r="Q380" s="23">
        <f t="shared" si="1"/>
        <v>261.7</v>
      </c>
      <c r="R380" s="117">
        <f>AVERAGE(Q380:Q381)</f>
        <v>268.89999999999998</v>
      </c>
    </row>
    <row r="381" spans="1:18" ht="15.75" customHeight="1" x14ac:dyDescent="0.3">
      <c r="A381" s="221">
        <v>4982</v>
      </c>
      <c r="B381" s="118">
        <v>42</v>
      </c>
      <c r="C381" s="81" t="s">
        <v>430</v>
      </c>
      <c r="D381" s="81"/>
      <c r="E381" s="81">
        <v>18</v>
      </c>
      <c r="F381" s="82">
        <v>43626</v>
      </c>
      <c r="G381" s="81">
        <v>5270</v>
      </c>
      <c r="H381" s="81">
        <v>8644</v>
      </c>
      <c r="I381" s="81">
        <v>8031</v>
      </c>
      <c r="J381" s="81"/>
      <c r="K381" s="135">
        <f t="shared" si="2"/>
        <v>22.202100688156463</v>
      </c>
      <c r="L381" s="142"/>
      <c r="M381" s="138"/>
      <c r="N381" s="138"/>
      <c r="O381" s="123"/>
      <c r="P381" s="123"/>
      <c r="Q381" s="23">
        <f t="shared" si="1"/>
        <v>276.10000000000002</v>
      </c>
      <c r="R381" s="117"/>
    </row>
    <row r="382" spans="1:18" ht="15.75" customHeight="1" x14ac:dyDescent="0.3">
      <c r="A382" s="221">
        <v>5569</v>
      </c>
      <c r="B382" s="118">
        <v>13</v>
      </c>
      <c r="C382" s="81" t="s">
        <v>430</v>
      </c>
      <c r="D382" s="81"/>
      <c r="E382" s="81">
        <v>21</v>
      </c>
      <c r="F382" s="82">
        <v>43657</v>
      </c>
      <c r="G382" s="81">
        <v>5314</v>
      </c>
      <c r="H382" s="81">
        <v>8295</v>
      </c>
      <c r="I382" s="81">
        <v>7819</v>
      </c>
      <c r="J382" s="81">
        <v>6</v>
      </c>
      <c r="K382" s="135">
        <f t="shared" si="2"/>
        <v>19.001996007984033</v>
      </c>
      <c r="L382" s="142"/>
      <c r="M382" s="137">
        <f>AVERAGE(K382:K383)</f>
        <v>18.775022343060417</v>
      </c>
      <c r="N382" s="137">
        <f>_xlfn.STDEV.S(K382,K383)</f>
        <v>0.32098923523650391</v>
      </c>
      <c r="O382" s="123"/>
      <c r="P382" s="123"/>
      <c r="Q382" s="23">
        <f t="shared" si="1"/>
        <v>250.5</v>
      </c>
      <c r="R382" s="117">
        <f>AVERAGE(Q382:Q383)</f>
        <v>244.4</v>
      </c>
    </row>
    <row r="383" spans="1:18" ht="15.75" customHeight="1" x14ac:dyDescent="0.3">
      <c r="A383" s="221">
        <v>5570</v>
      </c>
      <c r="B383" s="118">
        <v>14</v>
      </c>
      <c r="C383" s="81" t="s">
        <v>430</v>
      </c>
      <c r="D383" s="81"/>
      <c r="E383" s="81">
        <v>21</v>
      </c>
      <c r="F383" s="82">
        <v>43657</v>
      </c>
      <c r="G383" s="81">
        <v>5249</v>
      </c>
      <c r="H383" s="81">
        <v>8074</v>
      </c>
      <c r="I383" s="81">
        <v>7632</v>
      </c>
      <c r="J383" s="81"/>
      <c r="K383" s="135">
        <f t="shared" si="2"/>
        <v>18.548048678136801</v>
      </c>
      <c r="L383" s="142"/>
      <c r="M383" s="138"/>
      <c r="N383" s="138"/>
      <c r="O383" s="123"/>
      <c r="P383" s="123"/>
      <c r="Q383" s="23">
        <f t="shared" si="1"/>
        <v>238.3</v>
      </c>
      <c r="R383" s="117"/>
    </row>
    <row r="384" spans="1:18" ht="15.75" customHeight="1" x14ac:dyDescent="0.3">
      <c r="A384" s="221">
        <v>5833</v>
      </c>
      <c r="B384" s="118">
        <v>40</v>
      </c>
      <c r="C384" s="81" t="s">
        <v>430</v>
      </c>
      <c r="D384" s="81"/>
      <c r="E384" s="81">
        <v>22</v>
      </c>
      <c r="F384" s="82">
        <v>43685</v>
      </c>
      <c r="G384" s="81">
        <v>5216</v>
      </c>
      <c r="H384" s="81">
        <v>8372</v>
      </c>
      <c r="I384" s="81">
        <v>7956</v>
      </c>
      <c r="J384" s="81">
        <v>7</v>
      </c>
      <c r="K384" s="135">
        <f t="shared" si="2"/>
        <v>15.182481751824817</v>
      </c>
      <c r="L384" s="142"/>
      <c r="M384" s="137">
        <f>AVERAGE(K384:K385)</f>
        <v>15.44187839868108</v>
      </c>
      <c r="N384" s="137">
        <f>_xlfn.STDEV.S(K384,K385)</f>
        <v>0.36684225601823067</v>
      </c>
      <c r="O384" s="123"/>
      <c r="P384" s="123"/>
      <c r="Q384" s="23">
        <f t="shared" si="1"/>
        <v>274</v>
      </c>
      <c r="R384" s="117">
        <f>AVERAGE(Q384:Q385)</f>
        <v>274.25</v>
      </c>
    </row>
    <row r="385" spans="1:18" ht="15.75" customHeight="1" x14ac:dyDescent="0.3">
      <c r="A385" s="221">
        <v>5834</v>
      </c>
      <c r="B385" s="118">
        <v>40</v>
      </c>
      <c r="C385" s="81" t="s">
        <v>430</v>
      </c>
      <c r="D385" s="81"/>
      <c r="E385" s="81">
        <v>22</v>
      </c>
      <c r="F385" s="82">
        <v>43685</v>
      </c>
      <c r="G385" s="81">
        <v>5216</v>
      </c>
      <c r="H385" s="81">
        <v>8392</v>
      </c>
      <c r="I385" s="81">
        <v>7961</v>
      </c>
      <c r="J385" s="81"/>
      <c r="K385" s="135">
        <f t="shared" si="2"/>
        <v>15.701275045537342</v>
      </c>
      <c r="L385" s="142"/>
      <c r="M385" s="138"/>
      <c r="N385" s="138"/>
      <c r="O385" s="123"/>
      <c r="P385" s="123"/>
      <c r="Q385" s="23">
        <f t="shared" si="1"/>
        <v>274.5</v>
      </c>
      <c r="R385" s="117"/>
    </row>
    <row r="386" spans="1:18" ht="15.75" customHeight="1" x14ac:dyDescent="0.3">
      <c r="A386" s="221">
        <v>3283</v>
      </c>
      <c r="B386" s="118">
        <v>39</v>
      </c>
      <c r="C386" s="81" t="s">
        <v>431</v>
      </c>
      <c r="D386" s="81"/>
      <c r="E386" s="81">
        <v>13</v>
      </c>
      <c r="F386" s="82">
        <v>43587</v>
      </c>
      <c r="G386" s="81">
        <v>5245</v>
      </c>
      <c r="H386" s="81">
        <v>7505</v>
      </c>
      <c r="I386" s="81">
        <v>6960</v>
      </c>
      <c r="J386" s="81">
        <v>1</v>
      </c>
      <c r="K386" s="135">
        <f t="shared" si="2"/>
        <v>31.778425655976676</v>
      </c>
      <c r="L386" s="142" t="s">
        <v>13</v>
      </c>
      <c r="M386" s="137">
        <f>AVERAGE(K386:K387)</f>
        <v>32.669839608615121</v>
      </c>
      <c r="N386" s="137">
        <f>_xlfn.STDEV.S(K386,K387)</f>
        <v>1.2606497015098961</v>
      </c>
      <c r="O386" s="123">
        <v>2</v>
      </c>
      <c r="P386" s="123"/>
      <c r="Q386" s="23">
        <f t="shared" si="1"/>
        <v>171.5</v>
      </c>
      <c r="R386" s="117">
        <f>AVERAGE(Q386:Q387)</f>
        <v>173.5</v>
      </c>
    </row>
    <row r="387" spans="1:18" ht="15.75" customHeight="1" x14ac:dyDescent="0.3">
      <c r="A387" s="221">
        <v>3284</v>
      </c>
      <c r="B387" s="118">
        <v>40</v>
      </c>
      <c r="C387" s="81" t="s">
        <v>431</v>
      </c>
      <c r="D387" s="81"/>
      <c r="E387" s="81">
        <v>13</v>
      </c>
      <c r="F387" s="82">
        <v>43587</v>
      </c>
      <c r="G387" s="81">
        <v>5216</v>
      </c>
      <c r="H387" s="81">
        <v>7560</v>
      </c>
      <c r="I387" s="81">
        <v>6971</v>
      </c>
      <c r="J387" s="81"/>
      <c r="K387" s="135">
        <f t="shared" si="2"/>
        <v>33.561253561253565</v>
      </c>
      <c r="L387" s="142"/>
      <c r="M387" s="138"/>
      <c r="N387" s="138"/>
      <c r="O387" s="123"/>
      <c r="P387" s="123"/>
      <c r="Q387" s="23">
        <f t="shared" si="1"/>
        <v>175.5</v>
      </c>
      <c r="R387" s="117"/>
    </row>
    <row r="388" spans="1:18" ht="15.75" customHeight="1" x14ac:dyDescent="0.3">
      <c r="A388" s="221">
        <v>4007</v>
      </c>
      <c r="B388" s="118">
        <v>37</v>
      </c>
      <c r="C388" s="81" t="s">
        <v>431</v>
      </c>
      <c r="D388" s="81"/>
      <c r="E388" s="81">
        <v>15</v>
      </c>
      <c r="F388" s="82">
        <v>43599</v>
      </c>
      <c r="G388" s="81">
        <v>5225</v>
      </c>
      <c r="H388" s="81">
        <v>7811</v>
      </c>
      <c r="I388" s="81">
        <v>7073</v>
      </c>
      <c r="J388" s="81"/>
      <c r="K388" s="135">
        <f t="shared" si="2"/>
        <v>39.935064935064936</v>
      </c>
      <c r="L388" s="135"/>
      <c r="M388" s="137">
        <f>AVERAGE(K388:K389)</f>
        <v>39.883675025184459</v>
      </c>
      <c r="N388" s="137">
        <f>_xlfn.STDEV.S(K388,K389)</f>
        <v>7.267630752210183E-2</v>
      </c>
      <c r="O388" s="123"/>
      <c r="P388" s="123"/>
      <c r="Q388" s="23">
        <f t="shared" si="1"/>
        <v>184.8</v>
      </c>
      <c r="R388" s="117">
        <f>AVERAGE(Q388:Q389)</f>
        <v>187.8</v>
      </c>
    </row>
    <row r="389" spans="1:18" ht="15.75" customHeight="1" x14ac:dyDescent="0.3">
      <c r="A389" s="221">
        <v>4008</v>
      </c>
      <c r="B389" s="118">
        <v>38</v>
      </c>
      <c r="C389" s="81" t="s">
        <v>431</v>
      </c>
      <c r="D389" s="81"/>
      <c r="E389" s="81">
        <v>15</v>
      </c>
      <c r="F389" s="82">
        <v>43599</v>
      </c>
      <c r="G389" s="81">
        <v>5241</v>
      </c>
      <c r="H389" s="81">
        <v>7909</v>
      </c>
      <c r="I389" s="81">
        <v>7149</v>
      </c>
      <c r="J389" s="81"/>
      <c r="K389" s="135">
        <f t="shared" si="2"/>
        <v>39.832285115303982</v>
      </c>
      <c r="L389" s="135"/>
      <c r="M389" s="138"/>
      <c r="N389" s="138"/>
      <c r="O389" s="123"/>
      <c r="P389" s="123"/>
      <c r="Q389" s="23">
        <f t="shared" si="1"/>
        <v>190.8</v>
      </c>
      <c r="R389" s="117"/>
    </row>
    <row r="390" spans="1:18" ht="15.75" customHeight="1" x14ac:dyDescent="0.3">
      <c r="A390" s="221">
        <v>4653</v>
      </c>
      <c r="B390" s="118">
        <v>37</v>
      </c>
      <c r="C390" s="81" t="s">
        <v>431</v>
      </c>
      <c r="D390" s="81"/>
      <c r="E390" s="81">
        <v>17</v>
      </c>
      <c r="F390" s="82">
        <v>43619</v>
      </c>
      <c r="G390" s="81">
        <v>5225</v>
      </c>
      <c r="H390" s="81">
        <v>7487</v>
      </c>
      <c r="I390" s="81">
        <v>6920</v>
      </c>
      <c r="J390" s="81"/>
      <c r="K390" s="135">
        <f t="shared" si="2"/>
        <v>33.451327433628322</v>
      </c>
      <c r="L390" s="142"/>
      <c r="M390" s="137">
        <f>AVERAGE(K390:K391)</f>
        <v>32.916730714332772</v>
      </c>
      <c r="N390" s="137">
        <f>_xlfn.STDEV.S(K390,K391)</f>
        <v>0.75603393082792913</v>
      </c>
      <c r="O390" s="123"/>
      <c r="P390" s="123"/>
      <c r="Q390" s="23">
        <f t="shared" si="1"/>
        <v>169.5</v>
      </c>
      <c r="R390" s="117">
        <f>AVERAGE(Q390:Q391)</f>
        <v>165.35</v>
      </c>
    </row>
    <row r="391" spans="1:18" ht="15.75" customHeight="1" x14ac:dyDescent="0.3">
      <c r="A391" s="221">
        <v>4654</v>
      </c>
      <c r="B391" s="118">
        <v>38</v>
      </c>
      <c r="C391" s="81" t="s">
        <v>431</v>
      </c>
      <c r="D391" s="81"/>
      <c r="E391" s="81">
        <v>17</v>
      </c>
      <c r="F391" s="82">
        <v>43619</v>
      </c>
      <c r="G391" s="81">
        <v>5241</v>
      </c>
      <c r="H391" s="81">
        <v>7375</v>
      </c>
      <c r="I391" s="81">
        <v>6853</v>
      </c>
      <c r="J391" s="81"/>
      <c r="K391" s="135">
        <f t="shared" si="2"/>
        <v>32.382133995037222</v>
      </c>
      <c r="L391" s="142"/>
      <c r="M391" s="138"/>
      <c r="N391" s="138"/>
      <c r="O391" s="123"/>
      <c r="P391" s="123"/>
      <c r="Q391" s="23">
        <f t="shared" si="1"/>
        <v>161.19999999999999</v>
      </c>
      <c r="R391" s="117"/>
    </row>
    <row r="392" spans="1:18" ht="15.75" customHeight="1" x14ac:dyDescent="0.3">
      <c r="A392" s="221">
        <v>5835</v>
      </c>
      <c r="B392" s="118">
        <v>41</v>
      </c>
      <c r="C392" s="81" t="s">
        <v>431</v>
      </c>
      <c r="D392" s="81"/>
      <c r="E392" s="81">
        <v>22</v>
      </c>
      <c r="F392" s="82">
        <v>43685</v>
      </c>
      <c r="G392" s="81">
        <v>5264</v>
      </c>
      <c r="H392" s="81">
        <v>7742</v>
      </c>
      <c r="I392" s="81">
        <v>7407</v>
      </c>
      <c r="J392" s="81">
        <v>7</v>
      </c>
      <c r="K392" s="135">
        <f t="shared" si="2"/>
        <v>15.632291180587963</v>
      </c>
      <c r="L392" s="142"/>
      <c r="M392" s="137">
        <f>AVERAGE(K392:K393)</f>
        <v>15.933505003496915</v>
      </c>
      <c r="N392" s="137">
        <f>_xlfn.STDEV.S(K392,K393)</f>
        <v>0.42598067353208796</v>
      </c>
      <c r="O392" s="123"/>
      <c r="P392" s="123"/>
      <c r="Q392" s="23">
        <f t="shared" si="1"/>
        <v>214.3</v>
      </c>
      <c r="R392" s="117">
        <f>AVERAGE(Q392:Q393)</f>
        <v>209.4</v>
      </c>
    </row>
    <row r="393" spans="1:18" ht="15.75" customHeight="1" x14ac:dyDescent="0.3">
      <c r="A393" s="221">
        <v>5836</v>
      </c>
      <c r="B393" s="118">
        <v>41</v>
      </c>
      <c r="C393" s="81" t="s">
        <v>431</v>
      </c>
      <c r="D393" s="81"/>
      <c r="E393" s="81">
        <v>22</v>
      </c>
      <c r="F393" s="82">
        <v>43685</v>
      </c>
      <c r="G393" s="81">
        <v>5264</v>
      </c>
      <c r="H393" s="81">
        <v>7641</v>
      </c>
      <c r="I393" s="81">
        <v>7309</v>
      </c>
      <c r="J393" s="81"/>
      <c r="K393" s="135">
        <f t="shared" si="2"/>
        <v>16.234718826405867</v>
      </c>
      <c r="L393" s="142"/>
      <c r="M393" s="138"/>
      <c r="N393" s="138"/>
      <c r="O393" s="123"/>
      <c r="P393" s="123"/>
      <c r="Q393" s="23">
        <f t="shared" si="1"/>
        <v>204.5</v>
      </c>
      <c r="R393" s="117"/>
    </row>
    <row r="394" spans="1:18" ht="15.75" customHeight="1" x14ac:dyDescent="0.3">
      <c r="A394" s="221">
        <v>3285</v>
      </c>
      <c r="B394" s="118">
        <v>41</v>
      </c>
      <c r="C394" s="81" t="s">
        <v>432</v>
      </c>
      <c r="D394" s="81"/>
      <c r="E394" s="81">
        <v>13</v>
      </c>
      <c r="F394" s="82">
        <v>43587</v>
      </c>
      <c r="G394" s="81">
        <v>5264</v>
      </c>
      <c r="H394" s="81">
        <v>8066</v>
      </c>
      <c r="I394" s="81">
        <v>7229</v>
      </c>
      <c r="J394" s="81">
        <v>1</v>
      </c>
      <c r="K394" s="135">
        <f t="shared" si="2"/>
        <v>42.595419847328245</v>
      </c>
      <c r="L394" s="142" t="s">
        <v>13</v>
      </c>
      <c r="M394" s="137">
        <f>AVERAGE(K394:K395)</f>
        <v>43.314605383009422</v>
      </c>
      <c r="N394" s="137">
        <f>_xlfn.STDEV.S(K394,K395)</f>
        <v>1.0170819384228802</v>
      </c>
      <c r="O394" s="123">
        <v>2</v>
      </c>
      <c r="P394" s="123"/>
      <c r="Q394" s="23">
        <f t="shared" si="1"/>
        <v>196.5</v>
      </c>
      <c r="R394" s="117">
        <f>AVERAGE(Q394:Q395)</f>
        <v>192.95</v>
      </c>
    </row>
    <row r="395" spans="1:18" ht="15.75" customHeight="1" x14ac:dyDescent="0.3">
      <c r="A395" s="221">
        <v>3286</v>
      </c>
      <c r="B395" s="118">
        <v>42</v>
      </c>
      <c r="C395" s="81" t="s">
        <v>432</v>
      </c>
      <c r="D395" s="81"/>
      <c r="E395" s="81">
        <v>13</v>
      </c>
      <c r="F395" s="82">
        <v>43587</v>
      </c>
      <c r="G395" s="81">
        <v>5270</v>
      </c>
      <c r="H395" s="81">
        <v>7998</v>
      </c>
      <c r="I395" s="81">
        <v>7164</v>
      </c>
      <c r="J395" s="81"/>
      <c r="K395" s="135">
        <f t="shared" si="2"/>
        <v>44.033790918690599</v>
      </c>
      <c r="L395" s="142"/>
      <c r="M395" s="138"/>
      <c r="N395" s="138"/>
      <c r="O395" s="123"/>
      <c r="P395" s="123"/>
      <c r="Q395" s="23">
        <f t="shared" si="1"/>
        <v>189.4</v>
      </c>
      <c r="R395" s="117"/>
    </row>
    <row r="396" spans="1:18" ht="15.75" customHeight="1" x14ac:dyDescent="0.3">
      <c r="A396" s="221">
        <v>4009</v>
      </c>
      <c r="B396" s="118">
        <v>39</v>
      </c>
      <c r="C396" s="81" t="s">
        <v>432</v>
      </c>
      <c r="D396" s="81"/>
      <c r="E396" s="81">
        <v>15</v>
      </c>
      <c r="F396" s="82">
        <v>43599</v>
      </c>
      <c r="G396" s="81">
        <v>5245</v>
      </c>
      <c r="H396" s="81">
        <v>7715</v>
      </c>
      <c r="I396" s="81">
        <v>7112</v>
      </c>
      <c r="J396" s="81"/>
      <c r="K396" s="135">
        <f t="shared" si="2"/>
        <v>32.297803963577934</v>
      </c>
      <c r="L396" s="135"/>
      <c r="M396" s="137">
        <f>AVERAGE(K396:K397)</f>
        <v>31.738255593956268</v>
      </c>
      <c r="N396" s="137">
        <f>_xlfn.STDEV.S(K396,K397)</f>
        <v>0.7913208931227137</v>
      </c>
      <c r="O396" s="123"/>
      <c r="P396" s="123"/>
      <c r="Q396" s="23">
        <f t="shared" si="1"/>
        <v>186.7</v>
      </c>
      <c r="R396" s="117">
        <f>AVERAGE(Q396:Q397)</f>
        <v>185.39999999999998</v>
      </c>
    </row>
    <row r="397" spans="1:18" ht="15.75" customHeight="1" x14ac:dyDescent="0.3">
      <c r="A397" s="221">
        <v>4010</v>
      </c>
      <c r="B397" s="118">
        <v>40</v>
      </c>
      <c r="C397" s="81" t="s">
        <v>432</v>
      </c>
      <c r="D397" s="81"/>
      <c r="E397" s="81">
        <v>15</v>
      </c>
      <c r="F397" s="82">
        <v>43599</v>
      </c>
      <c r="G397" s="81">
        <v>5216</v>
      </c>
      <c r="H397" s="81">
        <v>7631</v>
      </c>
      <c r="I397" s="81">
        <v>7057</v>
      </c>
      <c r="J397" s="81"/>
      <c r="K397" s="135">
        <f t="shared" si="2"/>
        <v>31.178707224334602</v>
      </c>
      <c r="L397" s="135"/>
      <c r="M397" s="138"/>
      <c r="N397" s="138"/>
      <c r="O397" s="123"/>
      <c r="P397" s="123"/>
      <c r="Q397" s="23">
        <f t="shared" si="1"/>
        <v>184.1</v>
      </c>
      <c r="R397" s="117"/>
    </row>
    <row r="398" spans="1:18" ht="15.75" customHeight="1" x14ac:dyDescent="0.3">
      <c r="A398" s="221">
        <v>4655</v>
      </c>
      <c r="B398" s="118">
        <v>39</v>
      </c>
      <c r="C398" s="81" t="s">
        <v>432</v>
      </c>
      <c r="D398" s="81"/>
      <c r="E398" s="81">
        <v>17</v>
      </c>
      <c r="F398" s="82">
        <v>43619</v>
      </c>
      <c r="G398" s="81">
        <v>5245</v>
      </c>
      <c r="H398" s="81">
        <v>8132</v>
      </c>
      <c r="I398" s="81">
        <v>7444</v>
      </c>
      <c r="J398" s="81"/>
      <c r="K398" s="135">
        <f t="shared" si="2"/>
        <v>31.286948613005912</v>
      </c>
      <c r="L398" s="142"/>
      <c r="M398" s="137">
        <f>AVERAGE(K398:K399)</f>
        <v>31.560072159516995</v>
      </c>
      <c r="N398" s="137">
        <f>_xlfn.STDEV.S(K398,K399)</f>
        <v>0.38625502367941311</v>
      </c>
      <c r="O398" s="123"/>
      <c r="P398" s="123"/>
      <c r="Q398" s="23">
        <f t="shared" si="1"/>
        <v>219.9</v>
      </c>
      <c r="R398" s="117">
        <f>AVERAGE(Q398:Q399)</f>
        <v>231.05</v>
      </c>
    </row>
    <row r="399" spans="1:18" ht="15.75" customHeight="1" x14ac:dyDescent="0.3">
      <c r="A399" s="221">
        <v>4656</v>
      </c>
      <c r="B399" s="118">
        <v>40</v>
      </c>
      <c r="C399" s="81" t="s">
        <v>432</v>
      </c>
      <c r="D399" s="81"/>
      <c r="E399" s="81">
        <v>17</v>
      </c>
      <c r="F399" s="82">
        <v>43619</v>
      </c>
      <c r="G399" s="81">
        <v>5216</v>
      </c>
      <c r="H399" s="81">
        <v>8409</v>
      </c>
      <c r="I399" s="81">
        <v>7638</v>
      </c>
      <c r="J399" s="81"/>
      <c r="K399" s="135">
        <f t="shared" si="2"/>
        <v>31.833195706028079</v>
      </c>
      <c r="L399" s="142"/>
      <c r="M399" s="138"/>
      <c r="N399" s="138"/>
      <c r="O399" s="123"/>
      <c r="P399" s="123"/>
      <c r="Q399" s="23">
        <f t="shared" si="1"/>
        <v>242.2</v>
      </c>
      <c r="R399" s="117"/>
    </row>
    <row r="400" spans="1:18" ht="15.75" customHeight="1" x14ac:dyDescent="0.3">
      <c r="A400" s="221">
        <v>5837</v>
      </c>
      <c r="B400" s="118">
        <v>42</v>
      </c>
      <c r="C400" s="81" t="s">
        <v>432</v>
      </c>
      <c r="D400" s="81"/>
      <c r="E400" s="81">
        <v>22</v>
      </c>
      <c r="F400" s="82">
        <v>43685</v>
      </c>
      <c r="G400" s="81">
        <v>5270</v>
      </c>
      <c r="H400" s="81">
        <v>8250</v>
      </c>
      <c r="I400" s="81">
        <v>7845</v>
      </c>
      <c r="J400" s="81">
        <v>11</v>
      </c>
      <c r="K400" s="135">
        <f t="shared" si="2"/>
        <v>15.728155339805824</v>
      </c>
      <c r="L400" s="142"/>
      <c r="M400" s="137">
        <f>AVERAGE(K400:K401)</f>
        <v>15.925126681080901</v>
      </c>
      <c r="N400" s="137">
        <f>_xlfn.STDEV.S(K400,K401)</f>
        <v>0.27855954223003343</v>
      </c>
      <c r="O400" s="123"/>
      <c r="P400" s="123"/>
      <c r="Q400" s="23">
        <f t="shared" si="1"/>
        <v>257.5</v>
      </c>
      <c r="R400" s="117">
        <f>AVERAGE(Q400:Q401)</f>
        <v>245.05</v>
      </c>
    </row>
    <row r="401" spans="1:18" ht="15.75" customHeight="1" x14ac:dyDescent="0.3">
      <c r="A401" s="221">
        <v>5838</v>
      </c>
      <c r="B401" s="118">
        <v>42</v>
      </c>
      <c r="C401" s="81" t="s">
        <v>432</v>
      </c>
      <c r="D401" s="81"/>
      <c r="E401" s="81">
        <v>22</v>
      </c>
      <c r="F401" s="82">
        <v>43685</v>
      </c>
      <c r="G401" s="81">
        <v>5270</v>
      </c>
      <c r="H401" s="81">
        <v>7971</v>
      </c>
      <c r="I401" s="81">
        <v>7596</v>
      </c>
      <c r="J401" s="81"/>
      <c r="K401" s="135">
        <f t="shared" si="2"/>
        <v>16.122098022355978</v>
      </c>
      <c r="L401" s="142"/>
      <c r="M401" s="138"/>
      <c r="N401" s="138"/>
      <c r="O401" s="123"/>
      <c r="P401" s="123"/>
      <c r="Q401" s="23">
        <f t="shared" si="1"/>
        <v>232.6</v>
      </c>
      <c r="R401" s="117"/>
    </row>
    <row r="402" spans="1:18" ht="15.75" customHeight="1" x14ac:dyDescent="0.3">
      <c r="A402" s="221">
        <v>3287</v>
      </c>
      <c r="B402" s="118">
        <v>43</v>
      </c>
      <c r="C402" s="126" t="s">
        <v>433</v>
      </c>
      <c r="D402" s="126"/>
      <c r="E402" s="126">
        <v>13</v>
      </c>
      <c r="F402" s="127">
        <v>43587</v>
      </c>
      <c r="G402" s="126">
        <v>5211</v>
      </c>
      <c r="H402" s="126">
        <v>8879</v>
      </c>
      <c r="I402" s="126">
        <v>7764</v>
      </c>
      <c r="J402" s="126">
        <v>1</v>
      </c>
      <c r="K402" s="128">
        <f t="shared" si="2"/>
        <v>43.674108891500197</v>
      </c>
      <c r="L402" s="143" t="s">
        <v>373</v>
      </c>
      <c r="M402" s="130">
        <f>AVERAGE(K402:K403)</f>
        <v>43.912444393757028</v>
      </c>
      <c r="N402" s="130">
        <f>_xlfn.STDEV.S(K402,K403)</f>
        <v>0.33705729968661879</v>
      </c>
      <c r="O402" s="123">
        <v>1</v>
      </c>
      <c r="P402" s="123"/>
      <c r="Q402" s="23">
        <f t="shared" si="1"/>
        <v>255.3</v>
      </c>
      <c r="R402" s="117">
        <f>AVERAGE(Q402:Q403)</f>
        <v>243.05</v>
      </c>
    </row>
    <row r="403" spans="1:18" ht="15.75" customHeight="1" x14ac:dyDescent="0.3">
      <c r="A403" s="221">
        <v>3288</v>
      </c>
      <c r="B403" s="118">
        <v>44</v>
      </c>
      <c r="C403" s="126" t="s">
        <v>433</v>
      </c>
      <c r="D403" s="126"/>
      <c r="E403" s="126">
        <v>13</v>
      </c>
      <c r="F403" s="127">
        <v>43587</v>
      </c>
      <c r="G403" s="126">
        <v>5218</v>
      </c>
      <c r="H403" s="126">
        <v>8545</v>
      </c>
      <c r="I403" s="126">
        <v>7526</v>
      </c>
      <c r="J403" s="126"/>
      <c r="K403" s="128">
        <f t="shared" si="2"/>
        <v>44.150779896013866</v>
      </c>
      <c r="L403" s="143"/>
      <c r="M403" s="132"/>
      <c r="N403" s="132"/>
      <c r="O403" s="123"/>
      <c r="P403" s="123"/>
      <c r="Q403" s="23">
        <f t="shared" si="1"/>
        <v>230.8</v>
      </c>
      <c r="R403" s="117"/>
    </row>
    <row r="404" spans="1:18" ht="15.75" customHeight="1" x14ac:dyDescent="0.3">
      <c r="A404" s="221">
        <v>4011</v>
      </c>
      <c r="B404" s="118">
        <v>41</v>
      </c>
      <c r="C404" s="126" t="s">
        <v>433</v>
      </c>
      <c r="D404" s="126"/>
      <c r="E404" s="126">
        <v>15</v>
      </c>
      <c r="F404" s="127">
        <v>43599</v>
      </c>
      <c r="G404" s="126">
        <v>5264</v>
      </c>
      <c r="H404" s="126">
        <v>8179</v>
      </c>
      <c r="I404" s="126">
        <v>7501</v>
      </c>
      <c r="J404" s="126"/>
      <c r="K404" s="128">
        <f t="shared" si="2"/>
        <v>30.308448815377737</v>
      </c>
      <c r="L404" s="128" t="s">
        <v>378</v>
      </c>
      <c r="M404" s="130">
        <f>AVERAGE(K404:K405)</f>
        <v>30.561201151874915</v>
      </c>
      <c r="N404" s="130">
        <f>_xlfn.STDEV.S(K404,K405)</f>
        <v>0.35744578219579703</v>
      </c>
      <c r="O404" s="123"/>
      <c r="P404" s="123"/>
      <c r="Q404" s="23">
        <f t="shared" si="1"/>
        <v>223.7</v>
      </c>
      <c r="R404" s="117">
        <f>AVERAGE(Q404:Q405)</f>
        <v>223.64999999999998</v>
      </c>
    </row>
    <row r="405" spans="1:18" ht="15.75" customHeight="1" x14ac:dyDescent="0.3">
      <c r="A405" s="221">
        <v>4012</v>
      </c>
      <c r="B405" s="118">
        <v>42</v>
      </c>
      <c r="C405" s="126" t="s">
        <v>433</v>
      </c>
      <c r="D405" s="126"/>
      <c r="E405" s="126">
        <v>15</v>
      </c>
      <c r="F405" s="127">
        <v>43599</v>
      </c>
      <c r="G405" s="126">
        <v>5270</v>
      </c>
      <c r="H405" s="126">
        <v>8195</v>
      </c>
      <c r="I405" s="126">
        <v>7506</v>
      </c>
      <c r="J405" s="126"/>
      <c r="K405" s="128">
        <f t="shared" si="2"/>
        <v>30.813953488372093</v>
      </c>
      <c r="L405" s="128"/>
      <c r="M405" s="132"/>
      <c r="N405" s="132"/>
      <c r="O405" s="123"/>
      <c r="P405" s="123"/>
      <c r="Q405" s="23">
        <f t="shared" si="1"/>
        <v>223.6</v>
      </c>
      <c r="R405" s="117"/>
    </row>
    <row r="406" spans="1:18" ht="15.75" customHeight="1" x14ac:dyDescent="0.3">
      <c r="A406" s="221">
        <v>4657</v>
      </c>
      <c r="B406" s="118">
        <v>41</v>
      </c>
      <c r="C406" s="126" t="s">
        <v>433</v>
      </c>
      <c r="D406" s="126"/>
      <c r="E406" s="126">
        <v>17</v>
      </c>
      <c r="F406" s="127">
        <v>43619</v>
      </c>
      <c r="G406" s="126">
        <v>5264</v>
      </c>
      <c r="H406" s="126">
        <v>7710</v>
      </c>
      <c r="I406" s="126">
        <v>7244</v>
      </c>
      <c r="J406" s="126"/>
      <c r="K406" s="128">
        <f t="shared" si="2"/>
        <v>23.535353535353533</v>
      </c>
      <c r="L406" s="143"/>
      <c r="M406" s="130">
        <f>AVERAGE(K406:K407)</f>
        <v>23.903367164236727</v>
      </c>
      <c r="N406" s="130">
        <f>_xlfn.STDEV.S(K406,K407)</f>
        <v>0.52044986510475433</v>
      </c>
      <c r="O406" s="123"/>
      <c r="P406" s="123"/>
      <c r="Q406" s="23">
        <f t="shared" si="1"/>
        <v>198</v>
      </c>
      <c r="R406" s="117">
        <f>AVERAGE(Q406:Q407)</f>
        <v>203.65</v>
      </c>
    </row>
    <row r="407" spans="1:18" ht="15.75" customHeight="1" x14ac:dyDescent="0.3">
      <c r="A407" s="221">
        <v>4658</v>
      </c>
      <c r="B407" s="118">
        <v>42</v>
      </c>
      <c r="C407" s="126" t="s">
        <v>433</v>
      </c>
      <c r="D407" s="126"/>
      <c r="E407" s="126">
        <v>17</v>
      </c>
      <c r="F407" s="127">
        <v>43619</v>
      </c>
      <c r="G407" s="126">
        <v>5270</v>
      </c>
      <c r="H407" s="126">
        <v>7871</v>
      </c>
      <c r="I407" s="126">
        <v>7363</v>
      </c>
      <c r="J407" s="126"/>
      <c r="K407" s="128">
        <f t="shared" si="2"/>
        <v>24.271380793119924</v>
      </c>
      <c r="L407" s="143"/>
      <c r="M407" s="132"/>
      <c r="N407" s="132"/>
      <c r="O407" s="123"/>
      <c r="P407" s="123"/>
      <c r="Q407" s="23">
        <f t="shared" si="1"/>
        <v>209.3</v>
      </c>
      <c r="R407" s="117"/>
    </row>
    <row r="408" spans="1:18" ht="15.75" customHeight="1" x14ac:dyDescent="0.3">
      <c r="A408" s="221">
        <v>5285</v>
      </c>
      <c r="B408" s="118">
        <v>23</v>
      </c>
      <c r="C408" s="126" t="s">
        <v>433</v>
      </c>
      <c r="D408" s="126"/>
      <c r="E408" s="126">
        <v>19</v>
      </c>
      <c r="F408" s="127">
        <v>43637</v>
      </c>
      <c r="G408" s="126">
        <v>5261</v>
      </c>
      <c r="H408" s="126">
        <v>7886</v>
      </c>
      <c r="I408" s="126">
        <v>7366</v>
      </c>
      <c r="J408" s="126" t="s">
        <v>388</v>
      </c>
      <c r="K408" s="128">
        <f t="shared" si="2"/>
        <v>24.703087885985749</v>
      </c>
      <c r="L408" s="143"/>
      <c r="M408" s="130">
        <f>AVERAGE(K408:K409)</f>
        <v>24.183605011695164</v>
      </c>
      <c r="N408" s="130">
        <f>_xlfn.STDEV.S(K408,K409)</f>
        <v>0.73465972624230269</v>
      </c>
      <c r="O408" s="123"/>
      <c r="P408" s="123"/>
      <c r="Q408" s="23">
        <f t="shared" si="1"/>
        <v>210.5</v>
      </c>
      <c r="R408" s="117">
        <f>AVERAGE(Q408:Q409)</f>
        <v>210.05</v>
      </c>
    </row>
    <row r="409" spans="1:18" ht="15.75" customHeight="1" x14ac:dyDescent="0.3">
      <c r="A409" s="221">
        <v>5286</v>
      </c>
      <c r="B409" s="118">
        <v>24</v>
      </c>
      <c r="C409" s="126" t="s">
        <v>433</v>
      </c>
      <c r="D409" s="126"/>
      <c r="E409" s="126">
        <v>19</v>
      </c>
      <c r="F409" s="127">
        <v>43637</v>
      </c>
      <c r="G409" s="126">
        <v>5196</v>
      </c>
      <c r="H409" s="126">
        <v>7788</v>
      </c>
      <c r="I409" s="126">
        <v>7292</v>
      </c>
      <c r="J409" s="126"/>
      <c r="K409" s="128">
        <f t="shared" si="2"/>
        <v>23.664122137404579</v>
      </c>
      <c r="L409" s="143"/>
      <c r="M409" s="132"/>
      <c r="N409" s="132"/>
      <c r="O409" s="123"/>
      <c r="P409" s="123"/>
      <c r="Q409" s="23">
        <f t="shared" si="1"/>
        <v>209.6</v>
      </c>
      <c r="R409" s="117"/>
    </row>
    <row r="410" spans="1:18" ht="15.75" customHeight="1" x14ac:dyDescent="0.3">
      <c r="A410" s="221">
        <v>5839</v>
      </c>
      <c r="B410" s="118">
        <v>43</v>
      </c>
      <c r="C410" s="126" t="s">
        <v>433</v>
      </c>
      <c r="D410" s="126"/>
      <c r="E410" s="126">
        <v>22</v>
      </c>
      <c r="F410" s="127">
        <v>43685</v>
      </c>
      <c r="G410" s="126">
        <v>5211</v>
      </c>
      <c r="H410" s="126">
        <v>7685</v>
      </c>
      <c r="I410" s="126">
        <v>7352</v>
      </c>
      <c r="J410" s="126">
        <v>7</v>
      </c>
      <c r="K410" s="128">
        <f t="shared" si="2"/>
        <v>15.553479682391405</v>
      </c>
      <c r="L410" s="143"/>
      <c r="M410" s="130">
        <f>AVERAGE(K410:K411)</f>
        <v>15.574447863118973</v>
      </c>
      <c r="N410" s="130">
        <f>_xlfn.STDEV.S(K410,K411)</f>
        <v>2.9653485563215416E-2</v>
      </c>
      <c r="O410" s="123"/>
      <c r="P410" s="123"/>
      <c r="Q410" s="23">
        <f t="shared" si="1"/>
        <v>214.1</v>
      </c>
      <c r="R410" s="117">
        <f>AVERAGE(Q410:Q411)</f>
        <v>207.4</v>
      </c>
    </row>
    <row r="411" spans="1:18" ht="15.75" customHeight="1" x14ac:dyDescent="0.3">
      <c r="A411" s="221">
        <v>5840</v>
      </c>
      <c r="B411" s="118">
        <v>43</v>
      </c>
      <c r="C411" s="126" t="s">
        <v>433</v>
      </c>
      <c r="D411" s="126"/>
      <c r="E411" s="126">
        <v>22</v>
      </c>
      <c r="F411" s="127">
        <v>43685</v>
      </c>
      <c r="G411" s="126">
        <v>5211</v>
      </c>
      <c r="H411" s="126">
        <v>7531</v>
      </c>
      <c r="I411" s="126">
        <v>7218</v>
      </c>
      <c r="J411" s="126"/>
      <c r="K411" s="128">
        <f t="shared" si="2"/>
        <v>15.595416043846539</v>
      </c>
      <c r="L411" s="143"/>
      <c r="M411" s="132"/>
      <c r="N411" s="132"/>
      <c r="O411" s="123"/>
      <c r="P411" s="123"/>
      <c r="Q411" s="23">
        <f t="shared" si="1"/>
        <v>200.70000000000002</v>
      </c>
      <c r="R411" s="117"/>
    </row>
    <row r="412" spans="1:18" ht="15.75" customHeight="1" x14ac:dyDescent="0.3">
      <c r="A412" s="221">
        <v>3289</v>
      </c>
      <c r="B412" s="118">
        <v>45</v>
      </c>
      <c r="C412" s="126" t="s">
        <v>434</v>
      </c>
      <c r="D412" s="126"/>
      <c r="E412" s="126">
        <v>13</v>
      </c>
      <c r="F412" s="127">
        <v>43587</v>
      </c>
      <c r="G412" s="126">
        <v>5211</v>
      </c>
      <c r="H412" s="126">
        <v>7721</v>
      </c>
      <c r="I412" s="126">
        <v>7016</v>
      </c>
      <c r="J412" s="126">
        <v>1</v>
      </c>
      <c r="K412" s="128">
        <f t="shared" si="2"/>
        <v>39.05817174515235</v>
      </c>
      <c r="L412" s="143" t="s">
        <v>13</v>
      </c>
      <c r="M412" s="130">
        <f>AVERAGE(K412:K413)</f>
        <v>38.038843412493385</v>
      </c>
      <c r="N412" s="130">
        <f>_xlfn.STDEV.S(K412,K413)</f>
        <v>1.4415479525574624</v>
      </c>
      <c r="O412" s="123">
        <v>1</v>
      </c>
      <c r="P412" s="123"/>
      <c r="Q412" s="23">
        <f t="shared" si="1"/>
        <v>180.5</v>
      </c>
      <c r="R412" s="117">
        <f>AVERAGE(Q412:Q413)</f>
        <v>174.8</v>
      </c>
    </row>
    <row r="413" spans="1:18" ht="15.75" customHeight="1" x14ac:dyDescent="0.3">
      <c r="A413" s="221">
        <v>3290</v>
      </c>
      <c r="B413" s="118">
        <v>46</v>
      </c>
      <c r="C413" s="126" t="s">
        <v>434</v>
      </c>
      <c r="D413" s="126"/>
      <c r="E413" s="126">
        <v>13</v>
      </c>
      <c r="F413" s="127">
        <v>43587</v>
      </c>
      <c r="G413" s="126">
        <v>5260</v>
      </c>
      <c r="H413" s="126">
        <v>7577</v>
      </c>
      <c r="I413" s="126">
        <v>6951</v>
      </c>
      <c r="J413" s="126"/>
      <c r="K413" s="128">
        <f t="shared" si="2"/>
        <v>37.01951507983442</v>
      </c>
      <c r="L413" s="143"/>
      <c r="M413" s="132"/>
      <c r="N413" s="132"/>
      <c r="O413" s="123"/>
      <c r="P413" s="123"/>
      <c r="Q413" s="23">
        <f t="shared" si="1"/>
        <v>169.1</v>
      </c>
      <c r="R413" s="117"/>
    </row>
    <row r="414" spans="1:18" ht="15.75" customHeight="1" x14ac:dyDescent="0.3">
      <c r="A414" s="221">
        <v>4013</v>
      </c>
      <c r="B414" s="118">
        <v>43</v>
      </c>
      <c r="C414" s="126" t="s">
        <v>434</v>
      </c>
      <c r="D414" s="126"/>
      <c r="E414" s="126">
        <v>15</v>
      </c>
      <c r="F414" s="127">
        <v>43599</v>
      </c>
      <c r="G414" s="126">
        <v>5211</v>
      </c>
      <c r="H414" s="126">
        <v>7128</v>
      </c>
      <c r="I414" s="126">
        <v>6686</v>
      </c>
      <c r="J414" s="126"/>
      <c r="K414" s="128">
        <f t="shared" si="2"/>
        <v>29.966101694915253</v>
      </c>
      <c r="L414" s="128"/>
      <c r="M414" s="130">
        <f>AVERAGE(K414:K415)</f>
        <v>30.159899722055698</v>
      </c>
      <c r="N414" s="130">
        <f>_xlfn.STDEV.S(K414,K415)</f>
        <v>0.27407179834316481</v>
      </c>
      <c r="O414" s="123"/>
      <c r="P414" s="123"/>
      <c r="Q414" s="23">
        <f t="shared" si="1"/>
        <v>147.5</v>
      </c>
      <c r="R414" s="117">
        <f>AVERAGE(Q414:Q415)</f>
        <v>151.5</v>
      </c>
    </row>
    <row r="415" spans="1:18" ht="15.75" customHeight="1" x14ac:dyDescent="0.3">
      <c r="A415" s="221">
        <v>4014</v>
      </c>
      <c r="B415" s="118">
        <v>44</v>
      </c>
      <c r="C415" s="126" t="s">
        <v>434</v>
      </c>
      <c r="D415" s="126"/>
      <c r="E415" s="126">
        <v>15</v>
      </c>
      <c r="F415" s="127">
        <v>43599</v>
      </c>
      <c r="G415" s="126">
        <v>5218</v>
      </c>
      <c r="H415" s="126">
        <v>7245</v>
      </c>
      <c r="I415" s="126">
        <v>6773</v>
      </c>
      <c r="J415" s="126"/>
      <c r="K415" s="128">
        <f t="shared" si="2"/>
        <v>30.35369774919614</v>
      </c>
      <c r="L415" s="128"/>
      <c r="M415" s="132"/>
      <c r="N415" s="132"/>
      <c r="O415" s="123"/>
      <c r="P415" s="123"/>
      <c r="Q415" s="23">
        <f t="shared" si="1"/>
        <v>155.5</v>
      </c>
      <c r="R415" s="117"/>
    </row>
    <row r="416" spans="1:18" ht="15.75" customHeight="1" x14ac:dyDescent="0.3">
      <c r="A416" s="221">
        <v>4659</v>
      </c>
      <c r="B416" s="118">
        <v>43</v>
      </c>
      <c r="C416" s="126" t="s">
        <v>434</v>
      </c>
      <c r="D416" s="126"/>
      <c r="E416" s="126">
        <v>17</v>
      </c>
      <c r="F416" s="127">
        <v>43619</v>
      </c>
      <c r="G416" s="126">
        <v>5211</v>
      </c>
      <c r="H416" s="126">
        <v>7244</v>
      </c>
      <c r="I416" s="126">
        <v>6886</v>
      </c>
      <c r="J416" s="126"/>
      <c r="K416" s="128">
        <f t="shared" si="2"/>
        <v>21.373134328358208</v>
      </c>
      <c r="L416" s="143"/>
      <c r="M416" s="130">
        <f>AVERAGE(K416:K417)</f>
        <v>21.002981139129666</v>
      </c>
      <c r="N416" s="130">
        <f>_xlfn.STDEV.S(K416,K417)</f>
        <v>0.5234756603626618</v>
      </c>
      <c r="O416" s="123"/>
      <c r="P416" s="123"/>
      <c r="Q416" s="23">
        <f t="shared" si="1"/>
        <v>167.5</v>
      </c>
      <c r="R416" s="117">
        <f>AVERAGE(Q416:Q417)</f>
        <v>159.6</v>
      </c>
    </row>
    <row r="417" spans="1:18" ht="15.75" customHeight="1" x14ac:dyDescent="0.3">
      <c r="A417" s="221">
        <v>4660</v>
      </c>
      <c r="B417" s="118">
        <v>44</v>
      </c>
      <c r="C417" s="126" t="s">
        <v>434</v>
      </c>
      <c r="D417" s="126"/>
      <c r="E417" s="126">
        <v>17</v>
      </c>
      <c r="F417" s="127">
        <v>43619</v>
      </c>
      <c r="G417" s="126">
        <v>5218</v>
      </c>
      <c r="H417" s="126">
        <v>7048</v>
      </c>
      <c r="I417" s="126">
        <v>6735</v>
      </c>
      <c r="J417" s="126"/>
      <c r="K417" s="128">
        <f t="shared" si="2"/>
        <v>20.63282794990112</v>
      </c>
      <c r="L417" s="143"/>
      <c r="M417" s="132"/>
      <c r="N417" s="132"/>
      <c r="O417" s="123"/>
      <c r="P417" s="123"/>
      <c r="Q417" s="23">
        <f t="shared" si="1"/>
        <v>151.69999999999999</v>
      </c>
      <c r="R417" s="117"/>
    </row>
    <row r="418" spans="1:18" ht="15.75" customHeight="1" x14ac:dyDescent="0.3">
      <c r="A418" s="221">
        <v>5287</v>
      </c>
      <c r="B418" s="118">
        <v>25</v>
      </c>
      <c r="C418" s="126" t="s">
        <v>434</v>
      </c>
      <c r="D418" s="126"/>
      <c r="E418" s="126">
        <v>19</v>
      </c>
      <c r="F418" s="127">
        <v>43637</v>
      </c>
      <c r="G418" s="126">
        <v>5238</v>
      </c>
      <c r="H418" s="126">
        <v>7850</v>
      </c>
      <c r="I418" s="126">
        <v>7363</v>
      </c>
      <c r="J418" s="126" t="s">
        <v>428</v>
      </c>
      <c r="K418" s="128">
        <f t="shared" si="2"/>
        <v>22.91764705882353</v>
      </c>
      <c r="L418" s="143"/>
      <c r="M418" s="130">
        <f>AVERAGE(K418:K419)</f>
        <v>22.548960386419786</v>
      </c>
      <c r="N418" s="130">
        <f>_xlfn.STDEV.S(K418,K419)</f>
        <v>0.52140169237957812</v>
      </c>
      <c r="O418" s="123"/>
      <c r="P418" s="123"/>
      <c r="Q418" s="23">
        <f t="shared" si="1"/>
        <v>212.5</v>
      </c>
      <c r="R418" s="117">
        <f>AVERAGE(Q418:Q419)</f>
        <v>212.2</v>
      </c>
    </row>
    <row r="419" spans="1:18" ht="15.75" customHeight="1" x14ac:dyDescent="0.3">
      <c r="A419" s="221">
        <v>5288</v>
      </c>
      <c r="B419" s="118">
        <v>26</v>
      </c>
      <c r="C419" s="126" t="s">
        <v>434</v>
      </c>
      <c r="D419" s="126"/>
      <c r="E419" s="126">
        <v>19</v>
      </c>
      <c r="F419" s="127">
        <v>43637</v>
      </c>
      <c r="G419" s="126">
        <v>5207</v>
      </c>
      <c r="H419" s="126">
        <v>7796</v>
      </c>
      <c r="I419" s="126">
        <v>7326</v>
      </c>
      <c r="J419" s="126"/>
      <c r="K419" s="128">
        <f t="shared" si="2"/>
        <v>22.180273714016046</v>
      </c>
      <c r="L419" s="143"/>
      <c r="M419" s="132"/>
      <c r="N419" s="132"/>
      <c r="O419" s="123"/>
      <c r="P419" s="123"/>
      <c r="Q419" s="23">
        <f t="shared" si="1"/>
        <v>211.9</v>
      </c>
      <c r="R419" s="117"/>
    </row>
    <row r="420" spans="1:18" ht="15.75" customHeight="1" x14ac:dyDescent="0.3">
      <c r="A420" s="221">
        <v>5841</v>
      </c>
      <c r="B420" s="118">
        <v>44</v>
      </c>
      <c r="C420" s="126" t="s">
        <v>434</v>
      </c>
      <c r="D420" s="126"/>
      <c r="E420" s="126">
        <v>22</v>
      </c>
      <c r="F420" s="127">
        <v>43685</v>
      </c>
      <c r="G420" s="126">
        <v>5218</v>
      </c>
      <c r="H420" s="126">
        <v>7196</v>
      </c>
      <c r="I420" s="126">
        <v>6927</v>
      </c>
      <c r="J420" s="126">
        <v>8</v>
      </c>
      <c r="K420" s="128">
        <f t="shared" si="2"/>
        <v>15.740198946752487</v>
      </c>
      <c r="L420" s="143"/>
      <c r="M420" s="130">
        <f>AVERAGE(K420:K421)</f>
        <v>15.788362564053127</v>
      </c>
      <c r="N420" s="130">
        <f>_xlfn.STDEV.S(K420,K421)</f>
        <v>6.811364079951332E-2</v>
      </c>
      <c r="O420" s="123"/>
      <c r="P420" s="123"/>
      <c r="Q420" s="23">
        <f t="shared" si="1"/>
        <v>170.9</v>
      </c>
      <c r="R420" s="117">
        <f>AVERAGE(Q420:Q421)</f>
        <v>163.75</v>
      </c>
    </row>
    <row r="421" spans="1:18" ht="15.75" customHeight="1" x14ac:dyDescent="0.3">
      <c r="A421" s="221">
        <v>5842</v>
      </c>
      <c r="B421" s="118">
        <v>44</v>
      </c>
      <c r="C421" s="126" t="s">
        <v>434</v>
      </c>
      <c r="D421" s="126"/>
      <c r="E421" s="126">
        <v>22</v>
      </c>
      <c r="F421" s="127">
        <v>43685</v>
      </c>
      <c r="G421" s="126">
        <v>5218</v>
      </c>
      <c r="H421" s="126">
        <v>7032</v>
      </c>
      <c r="I421" s="126">
        <v>6784</v>
      </c>
      <c r="J421" s="126"/>
      <c r="K421" s="128">
        <f t="shared" si="2"/>
        <v>15.836526181353769</v>
      </c>
      <c r="L421" s="143"/>
      <c r="M421" s="132"/>
      <c r="N421" s="132"/>
      <c r="O421" s="123"/>
      <c r="P421" s="123"/>
      <c r="Q421" s="23">
        <f t="shared" si="1"/>
        <v>156.6</v>
      </c>
      <c r="R421" s="117"/>
    </row>
    <row r="422" spans="1:18" ht="15.75" customHeight="1" x14ac:dyDescent="0.3">
      <c r="A422" s="221">
        <v>3291</v>
      </c>
      <c r="B422" s="118">
        <v>47</v>
      </c>
      <c r="C422" s="81" t="s">
        <v>435</v>
      </c>
      <c r="D422" s="81"/>
      <c r="E422" s="81">
        <v>13</v>
      </c>
      <c r="F422" s="82">
        <v>43587</v>
      </c>
      <c r="G422" s="81">
        <v>5258</v>
      </c>
      <c r="H422" s="81">
        <v>7997</v>
      </c>
      <c r="I422" s="81">
        <v>7335</v>
      </c>
      <c r="J422" s="81">
        <v>1</v>
      </c>
      <c r="K422" s="135">
        <f t="shared" si="2"/>
        <v>31.872893596533462</v>
      </c>
      <c r="L422" s="142" t="s">
        <v>13</v>
      </c>
      <c r="M422" s="137">
        <f>AVERAGE(K422:K423)</f>
        <v>31.565900479976946</v>
      </c>
      <c r="N422" s="137">
        <f>_xlfn.STDEV.S(K422,K423)</f>
        <v>0.43415382898940907</v>
      </c>
      <c r="O422" s="123">
        <v>2</v>
      </c>
      <c r="P422" s="123"/>
      <c r="Q422" s="23">
        <f t="shared" si="1"/>
        <v>207.7</v>
      </c>
      <c r="R422" s="117">
        <f>AVERAGE(Q422:Q423)</f>
        <v>209.1</v>
      </c>
    </row>
    <row r="423" spans="1:18" ht="15.75" customHeight="1" x14ac:dyDescent="0.3">
      <c r="A423" s="221">
        <v>3292</v>
      </c>
      <c r="B423" s="118">
        <v>48</v>
      </c>
      <c r="C423" s="81" t="s">
        <v>435</v>
      </c>
      <c r="D423" s="81"/>
      <c r="E423" s="81">
        <v>13</v>
      </c>
      <c r="F423" s="82">
        <v>43587</v>
      </c>
      <c r="G423" s="81">
        <v>5245</v>
      </c>
      <c r="H423" s="81">
        <v>8008</v>
      </c>
      <c r="I423" s="81">
        <v>7350</v>
      </c>
      <c r="J423" s="81"/>
      <c r="K423" s="135">
        <f t="shared" si="2"/>
        <v>31.25890736342043</v>
      </c>
      <c r="L423" s="142"/>
      <c r="M423" s="138"/>
      <c r="N423" s="138"/>
      <c r="O423" s="123"/>
      <c r="P423" s="123"/>
      <c r="Q423" s="23">
        <f t="shared" si="1"/>
        <v>210.5</v>
      </c>
      <c r="R423" s="117"/>
    </row>
    <row r="424" spans="1:18" ht="15.75" customHeight="1" x14ac:dyDescent="0.3">
      <c r="A424" s="221">
        <v>4015</v>
      </c>
      <c r="B424" s="118">
        <v>45</v>
      </c>
      <c r="C424" s="81" t="s">
        <v>435</v>
      </c>
      <c r="D424" s="81"/>
      <c r="E424" s="81">
        <v>15</v>
      </c>
      <c r="F424" s="82">
        <v>43599</v>
      </c>
      <c r="G424" s="81">
        <v>5211</v>
      </c>
      <c r="H424" s="81">
        <v>8471</v>
      </c>
      <c r="I424" s="81">
        <v>7663</v>
      </c>
      <c r="J424" s="81"/>
      <c r="K424" s="135">
        <f t="shared" si="2"/>
        <v>32.952691680261012</v>
      </c>
      <c r="L424" s="135"/>
      <c r="M424" s="137">
        <f>AVERAGE(K424:K425)</f>
        <v>33.389285137255108</v>
      </c>
      <c r="N424" s="137">
        <f>_xlfn.STDEV.S(K424,K425)</f>
        <v>0.61743638812440538</v>
      </c>
      <c r="O424" s="123"/>
      <c r="P424" s="123"/>
      <c r="Q424" s="23">
        <f t="shared" si="1"/>
        <v>245.2</v>
      </c>
      <c r="R424" s="117">
        <f>AVERAGE(Q424:Q425)</f>
        <v>247.8</v>
      </c>
    </row>
    <row r="425" spans="1:18" ht="15.75" customHeight="1" x14ac:dyDescent="0.3">
      <c r="A425" s="221">
        <v>4016</v>
      </c>
      <c r="B425" s="118">
        <v>46</v>
      </c>
      <c r="C425" s="81" t="s">
        <v>435</v>
      </c>
      <c r="D425" s="81"/>
      <c r="E425" s="81">
        <v>15</v>
      </c>
      <c r="F425" s="82">
        <v>43599</v>
      </c>
      <c r="G425" s="81">
        <v>5260</v>
      </c>
      <c r="H425" s="81">
        <v>8611</v>
      </c>
      <c r="I425" s="81">
        <v>7764</v>
      </c>
      <c r="J425" s="81"/>
      <c r="K425" s="135">
        <f t="shared" si="2"/>
        <v>33.825878594249204</v>
      </c>
      <c r="L425" s="135"/>
      <c r="M425" s="138"/>
      <c r="N425" s="138"/>
      <c r="O425" s="123"/>
      <c r="P425" s="123"/>
      <c r="Q425" s="23">
        <f t="shared" si="1"/>
        <v>250.4</v>
      </c>
      <c r="R425" s="117"/>
    </row>
    <row r="426" spans="1:18" ht="15.75" customHeight="1" x14ac:dyDescent="0.3">
      <c r="A426" s="221">
        <v>4661</v>
      </c>
      <c r="B426" s="118">
        <v>45</v>
      </c>
      <c r="C426" s="81" t="s">
        <v>435</v>
      </c>
      <c r="D426" s="81"/>
      <c r="E426" s="81">
        <v>17</v>
      </c>
      <c r="F426" s="82">
        <v>43619</v>
      </c>
      <c r="G426" s="81">
        <v>5211</v>
      </c>
      <c r="H426" s="81">
        <v>8363</v>
      </c>
      <c r="I426" s="81">
        <v>7517</v>
      </c>
      <c r="J426" s="81"/>
      <c r="K426" s="135">
        <f t="shared" si="2"/>
        <v>36.686903729401557</v>
      </c>
      <c r="L426" s="142"/>
      <c r="M426" s="137">
        <f>AVERAGE(K426:K427)</f>
        <v>37.19045851658548</v>
      </c>
      <c r="N426" s="137">
        <f>_xlfn.STDEV.S(K426,K427)</f>
        <v>0.71213400943340111</v>
      </c>
      <c r="O426" s="123"/>
      <c r="P426" s="123"/>
      <c r="Q426" s="23">
        <f t="shared" si="1"/>
        <v>230.6</v>
      </c>
      <c r="R426" s="117">
        <f>AVERAGE(Q426:Q427)</f>
        <v>228.05</v>
      </c>
    </row>
    <row r="427" spans="1:18" ht="15.75" customHeight="1" x14ac:dyDescent="0.3">
      <c r="A427" s="221">
        <v>4662</v>
      </c>
      <c r="B427" s="118">
        <v>46</v>
      </c>
      <c r="C427" s="81" t="s">
        <v>435</v>
      </c>
      <c r="D427" s="81"/>
      <c r="E427" s="81">
        <v>17</v>
      </c>
      <c r="F427" s="82">
        <v>43619</v>
      </c>
      <c r="G427" s="81">
        <v>5260</v>
      </c>
      <c r="H427" s="81">
        <v>8365</v>
      </c>
      <c r="I427" s="81">
        <v>7515</v>
      </c>
      <c r="J427" s="81"/>
      <c r="K427" s="135">
        <f t="shared" si="2"/>
        <v>37.694013303769403</v>
      </c>
      <c r="L427" s="142"/>
      <c r="M427" s="138"/>
      <c r="N427" s="138"/>
      <c r="O427" s="123"/>
      <c r="P427" s="123"/>
      <c r="Q427" s="23">
        <f t="shared" si="1"/>
        <v>225.5</v>
      </c>
      <c r="R427" s="117"/>
    </row>
    <row r="428" spans="1:18" ht="15.75" customHeight="1" x14ac:dyDescent="0.3">
      <c r="A428" s="221">
        <v>5843</v>
      </c>
      <c r="B428" s="118">
        <v>45</v>
      </c>
      <c r="C428" s="81" t="s">
        <v>435</v>
      </c>
      <c r="D428" s="81"/>
      <c r="E428" s="81">
        <v>22</v>
      </c>
      <c r="F428" s="82">
        <v>43685</v>
      </c>
      <c r="G428" s="81">
        <v>5211</v>
      </c>
      <c r="H428" s="81">
        <v>7526</v>
      </c>
      <c r="I428" s="81">
        <v>7207</v>
      </c>
      <c r="J428" s="81">
        <v>5</v>
      </c>
      <c r="K428" s="135">
        <f t="shared" si="2"/>
        <v>15.981963927855711</v>
      </c>
      <c r="L428" s="142"/>
      <c r="M428" s="137">
        <f>AVERAGE(K428:K429)</f>
        <v>16.168439997500997</v>
      </c>
      <c r="N428" s="137">
        <f>_xlfn.STDEV.S(K428,K429)</f>
        <v>0.26371698675039434</v>
      </c>
      <c r="O428" s="123"/>
      <c r="P428" s="123"/>
      <c r="Q428" s="23">
        <f t="shared" si="1"/>
        <v>199.6</v>
      </c>
      <c r="R428" s="117">
        <f>AVERAGE(Q428:Q429)</f>
        <v>204.05</v>
      </c>
    </row>
    <row r="429" spans="1:18" ht="15.75" customHeight="1" x14ac:dyDescent="0.3">
      <c r="A429" s="221">
        <v>5844</v>
      </c>
      <c r="B429" s="118">
        <v>45</v>
      </c>
      <c r="C429" s="81" t="s">
        <v>435</v>
      </c>
      <c r="D429" s="81"/>
      <c r="E429" s="81">
        <v>22</v>
      </c>
      <c r="F429" s="82">
        <v>43685</v>
      </c>
      <c r="G429" s="81">
        <v>5211</v>
      </c>
      <c r="H429" s="81">
        <v>7637</v>
      </c>
      <c r="I429" s="81">
        <v>7296</v>
      </c>
      <c r="J429" s="81"/>
      <c r="K429" s="135">
        <f t="shared" si="2"/>
        <v>16.354916067146284</v>
      </c>
      <c r="L429" s="142"/>
      <c r="M429" s="138"/>
      <c r="N429" s="138"/>
      <c r="O429" s="123"/>
      <c r="P429" s="123"/>
      <c r="Q429" s="23">
        <f t="shared" si="1"/>
        <v>208.5</v>
      </c>
      <c r="R429" s="117"/>
    </row>
    <row r="430" spans="1:18" ht="15.75" customHeight="1" x14ac:dyDescent="0.3">
      <c r="A430" s="221">
        <v>2931</v>
      </c>
      <c r="B430" s="118">
        <v>15</v>
      </c>
      <c r="C430" s="126" t="s">
        <v>436</v>
      </c>
      <c r="D430" s="126"/>
      <c r="E430" s="126">
        <v>11</v>
      </c>
      <c r="F430" s="127">
        <v>43571</v>
      </c>
      <c r="G430" s="141">
        <v>5231</v>
      </c>
      <c r="H430" s="126">
        <v>8726</v>
      </c>
      <c r="I430" s="126">
        <v>7242</v>
      </c>
      <c r="J430" s="126">
        <v>2</v>
      </c>
      <c r="K430" s="128">
        <f t="shared" si="2"/>
        <v>73.794132272501244</v>
      </c>
      <c r="L430" s="143">
        <v>0.5</v>
      </c>
      <c r="M430" s="130">
        <f>AVERAGE(K430:K431)</f>
        <v>74.801132872434152</v>
      </c>
      <c r="N430" s="130">
        <f>_xlfn.STDEV.S(K430,K431)</f>
        <v>1.4241139057429522</v>
      </c>
      <c r="O430" s="123">
        <v>2</v>
      </c>
      <c r="P430" s="123"/>
      <c r="Q430" s="23">
        <f t="shared" si="1"/>
        <v>201.10000000000002</v>
      </c>
      <c r="R430" s="117">
        <f>AVERAGE(Q430:Q431)</f>
        <v>196.45000000000002</v>
      </c>
    </row>
    <row r="431" spans="1:18" ht="15.75" customHeight="1" x14ac:dyDescent="0.3">
      <c r="A431" s="221">
        <v>2932</v>
      </c>
      <c r="B431" s="118">
        <v>16</v>
      </c>
      <c r="C431" s="126" t="s">
        <v>436</v>
      </c>
      <c r="D431" s="126"/>
      <c r="E431" s="126">
        <v>11</v>
      </c>
      <c r="F431" s="127">
        <v>43571</v>
      </c>
      <c r="G431" s="141">
        <v>5280</v>
      </c>
      <c r="H431" s="126">
        <v>8652</v>
      </c>
      <c r="I431" s="126">
        <v>7198</v>
      </c>
      <c r="J431" s="126"/>
      <c r="K431" s="128">
        <f t="shared" si="2"/>
        <v>75.808133472367047</v>
      </c>
      <c r="L431" s="143"/>
      <c r="M431" s="132"/>
      <c r="N431" s="132"/>
      <c r="O431" s="123"/>
      <c r="P431" s="123"/>
      <c r="Q431" s="23">
        <f t="shared" si="1"/>
        <v>191.8</v>
      </c>
      <c r="R431" s="117"/>
    </row>
    <row r="432" spans="1:18" ht="15.75" customHeight="1" x14ac:dyDescent="0.3">
      <c r="A432" s="221">
        <v>3671</v>
      </c>
      <c r="B432" s="118">
        <v>93</v>
      </c>
      <c r="C432" s="126" t="s">
        <v>436</v>
      </c>
      <c r="D432" s="126"/>
      <c r="E432" s="126">
        <v>14</v>
      </c>
      <c r="F432" s="127">
        <v>43591</v>
      </c>
      <c r="G432" s="126">
        <v>5234</v>
      </c>
      <c r="H432" s="141">
        <v>7564</v>
      </c>
      <c r="I432" s="126">
        <v>7103</v>
      </c>
      <c r="J432" s="126"/>
      <c r="K432" s="128">
        <f t="shared" si="2"/>
        <v>24.665596575708935</v>
      </c>
      <c r="L432" s="143" t="s">
        <v>13</v>
      </c>
      <c r="M432" s="130">
        <f>AVERAGE(K432:K433)</f>
        <v>25.13417601460533</v>
      </c>
      <c r="N432" s="130">
        <f>_xlfn.STDEV.S(K432,K433)</f>
        <v>0.66267139753645665</v>
      </c>
      <c r="O432" s="123"/>
      <c r="P432" s="123"/>
      <c r="Q432" s="23">
        <f t="shared" si="1"/>
        <v>186.9</v>
      </c>
      <c r="R432" s="117">
        <f>AVERAGE(Q432:Q433)</f>
        <v>180.55</v>
      </c>
    </row>
    <row r="433" spans="1:18" ht="15.75" customHeight="1" x14ac:dyDescent="0.3">
      <c r="A433" s="221">
        <v>3672</v>
      </c>
      <c r="B433" s="118">
        <v>94</v>
      </c>
      <c r="C433" s="126" t="s">
        <v>436</v>
      </c>
      <c r="D433" s="126"/>
      <c r="E433" s="126">
        <v>14</v>
      </c>
      <c r="F433" s="127">
        <v>43591</v>
      </c>
      <c r="G433" s="126">
        <v>5218</v>
      </c>
      <c r="H433" s="141">
        <v>7406</v>
      </c>
      <c r="I433" s="126">
        <v>6960</v>
      </c>
      <c r="J433" s="126"/>
      <c r="K433" s="128">
        <f t="shared" si="2"/>
        <v>25.602755453501725</v>
      </c>
      <c r="L433" s="143"/>
      <c r="M433" s="132"/>
      <c r="N433" s="132"/>
      <c r="O433" s="123"/>
      <c r="P433" s="123"/>
      <c r="Q433" s="23">
        <f t="shared" si="1"/>
        <v>174.2</v>
      </c>
      <c r="R433" s="117"/>
    </row>
    <row r="434" spans="1:18" ht="15.75" customHeight="1" x14ac:dyDescent="0.3">
      <c r="A434" s="221">
        <v>4337</v>
      </c>
      <c r="B434" s="118">
        <v>43</v>
      </c>
      <c r="C434" s="126" t="s">
        <v>436</v>
      </c>
      <c r="D434" s="126"/>
      <c r="E434" s="126">
        <v>16</v>
      </c>
      <c r="F434" s="127">
        <v>43607</v>
      </c>
      <c r="G434" s="126">
        <v>5211</v>
      </c>
      <c r="H434" s="126">
        <v>7660</v>
      </c>
      <c r="I434" s="126">
        <v>7182</v>
      </c>
      <c r="J434" s="126">
        <v>2</v>
      </c>
      <c r="K434" s="128">
        <f t="shared" si="2"/>
        <v>24.251648909183153</v>
      </c>
      <c r="L434" s="143"/>
      <c r="M434" s="130">
        <f>AVERAGE(K434:K435)</f>
        <v>24.15611048936443</v>
      </c>
      <c r="N434" s="130">
        <f>_xlfn.STDEV.S(K434,K435)</f>
        <v>0.13511172903533039</v>
      </c>
      <c r="O434" s="123"/>
      <c r="P434" s="123"/>
      <c r="Q434" s="23">
        <f t="shared" si="1"/>
        <v>197.1</v>
      </c>
      <c r="R434" s="117">
        <f>AVERAGE(Q434:Q435)</f>
        <v>187.7</v>
      </c>
    </row>
    <row r="435" spans="1:18" ht="15.75" customHeight="1" x14ac:dyDescent="0.3">
      <c r="A435" s="221">
        <v>4338</v>
      </c>
      <c r="B435" s="118">
        <v>44</v>
      </c>
      <c r="C435" s="126" t="s">
        <v>436</v>
      </c>
      <c r="D435" s="126"/>
      <c r="E435" s="126">
        <v>16</v>
      </c>
      <c r="F435" s="127">
        <v>43607</v>
      </c>
      <c r="G435" s="126">
        <v>5218</v>
      </c>
      <c r="H435" s="126">
        <v>7430</v>
      </c>
      <c r="I435" s="126">
        <v>7001</v>
      </c>
      <c r="J435" s="126"/>
      <c r="K435" s="128">
        <f t="shared" si="2"/>
        <v>24.06057206954571</v>
      </c>
      <c r="L435" s="143"/>
      <c r="M435" s="132"/>
      <c r="N435" s="132"/>
      <c r="O435" s="123"/>
      <c r="P435" s="123"/>
      <c r="Q435" s="23">
        <f t="shared" si="1"/>
        <v>178.3</v>
      </c>
      <c r="R435" s="117"/>
    </row>
    <row r="436" spans="1:18" ht="15.75" customHeight="1" x14ac:dyDescent="0.3">
      <c r="A436" s="221">
        <v>4983</v>
      </c>
      <c r="B436" s="118">
        <v>43</v>
      </c>
      <c r="C436" s="126" t="s">
        <v>436</v>
      </c>
      <c r="D436" s="126"/>
      <c r="E436" s="126">
        <v>18</v>
      </c>
      <c r="F436" s="127">
        <v>43626</v>
      </c>
      <c r="G436" s="126">
        <v>5211</v>
      </c>
      <c r="H436" s="126">
        <v>7787</v>
      </c>
      <c r="I436" s="126">
        <v>7351</v>
      </c>
      <c r="J436" s="126">
        <v>7</v>
      </c>
      <c r="K436" s="128">
        <f t="shared" si="2"/>
        <v>20.373831775700936</v>
      </c>
      <c r="L436" s="143"/>
      <c r="M436" s="130">
        <f>AVERAGE(K436:K437)</f>
        <v>20.141870842805425</v>
      </c>
      <c r="N436" s="130">
        <f>_xlfn.STDEV.S(K436,K437)</f>
        <v>0.3280422972415496</v>
      </c>
      <c r="O436" s="123"/>
      <c r="P436" s="123"/>
      <c r="Q436" s="23">
        <f t="shared" si="1"/>
        <v>214</v>
      </c>
      <c r="R436" s="117">
        <f>AVERAGE(Q436:Q437)</f>
        <v>218</v>
      </c>
    </row>
    <row r="437" spans="1:18" ht="15.75" customHeight="1" x14ac:dyDescent="0.3">
      <c r="A437" s="221">
        <v>4984</v>
      </c>
      <c r="B437" s="118">
        <v>44</v>
      </c>
      <c r="C437" s="126" t="s">
        <v>436</v>
      </c>
      <c r="D437" s="126"/>
      <c r="E437" s="126">
        <v>18</v>
      </c>
      <c r="F437" s="127">
        <v>43626</v>
      </c>
      <c r="G437" s="126">
        <v>5218</v>
      </c>
      <c r="H437" s="126">
        <v>7880</v>
      </c>
      <c r="I437" s="126">
        <v>7438</v>
      </c>
      <c r="J437" s="126"/>
      <c r="K437" s="128">
        <f t="shared" si="2"/>
        <v>19.90990990990991</v>
      </c>
      <c r="L437" s="143"/>
      <c r="M437" s="132"/>
      <c r="N437" s="132"/>
      <c r="O437" s="123"/>
      <c r="P437" s="123"/>
      <c r="Q437" s="23">
        <f t="shared" si="1"/>
        <v>222</v>
      </c>
      <c r="R437" s="117"/>
    </row>
    <row r="438" spans="1:18" ht="15.75" customHeight="1" x14ac:dyDescent="0.3">
      <c r="A438" s="221">
        <v>5571</v>
      </c>
      <c r="B438" s="118">
        <v>15</v>
      </c>
      <c r="C438" s="126" t="s">
        <v>436</v>
      </c>
      <c r="D438" s="126"/>
      <c r="E438" s="126">
        <v>21</v>
      </c>
      <c r="F438" s="127">
        <v>43657</v>
      </c>
      <c r="G438" s="126">
        <v>5231</v>
      </c>
      <c r="H438" s="126">
        <v>9088</v>
      </c>
      <c r="I438" s="126">
        <v>8385</v>
      </c>
      <c r="J438" s="126">
        <v>7</v>
      </c>
      <c r="K438" s="128">
        <f t="shared" si="2"/>
        <v>22.289156626506024</v>
      </c>
      <c r="L438" s="143"/>
      <c r="M438" s="130">
        <f>AVERAGE(K438:K439)</f>
        <v>22.939079036842013</v>
      </c>
      <c r="N438" s="130">
        <f>_xlfn.STDEV.S(K438,K439)</f>
        <v>0.91912908718736785</v>
      </c>
      <c r="O438" s="123"/>
      <c r="P438" s="123"/>
      <c r="Q438" s="23">
        <f t="shared" si="1"/>
        <v>315.39999999999998</v>
      </c>
      <c r="R438" s="117">
        <f>AVERAGE(Q438:Q439)</f>
        <v>330.45</v>
      </c>
    </row>
    <row r="439" spans="1:18" ht="15.75" customHeight="1" x14ac:dyDescent="0.3">
      <c r="A439" s="221">
        <v>5572</v>
      </c>
      <c r="B439" s="118">
        <v>16</v>
      </c>
      <c r="C439" s="126" t="s">
        <v>436</v>
      </c>
      <c r="D439" s="126"/>
      <c r="E439" s="126">
        <v>21</v>
      </c>
      <c r="F439" s="127">
        <v>43657</v>
      </c>
      <c r="G439" s="126">
        <v>5280</v>
      </c>
      <c r="H439" s="126">
        <v>9550</v>
      </c>
      <c r="I439" s="126">
        <v>8735</v>
      </c>
      <c r="J439" s="126"/>
      <c r="K439" s="128">
        <f t="shared" si="2"/>
        <v>23.589001447178003</v>
      </c>
      <c r="L439" s="143"/>
      <c r="M439" s="132"/>
      <c r="N439" s="132"/>
      <c r="O439" s="123"/>
      <c r="P439" s="123"/>
      <c r="Q439" s="23">
        <f t="shared" si="1"/>
        <v>345.5</v>
      </c>
      <c r="R439" s="117"/>
    </row>
    <row r="440" spans="1:18" ht="15.75" customHeight="1" x14ac:dyDescent="0.3">
      <c r="A440" s="221">
        <v>5845</v>
      </c>
      <c r="B440" s="118">
        <v>46</v>
      </c>
      <c r="C440" s="126" t="s">
        <v>436</v>
      </c>
      <c r="D440" s="126"/>
      <c r="E440" s="126">
        <v>22</v>
      </c>
      <c r="F440" s="127">
        <v>43685</v>
      </c>
      <c r="G440" s="126">
        <v>5260</v>
      </c>
      <c r="H440" s="126">
        <v>8417</v>
      </c>
      <c r="I440" s="126">
        <v>7975</v>
      </c>
      <c r="J440" s="126">
        <v>7</v>
      </c>
      <c r="K440" s="128">
        <f t="shared" si="2"/>
        <v>16.279926335174956</v>
      </c>
      <c r="L440" s="143"/>
      <c r="M440" s="130">
        <f>AVERAGE(K440:K441)</f>
        <v>16.316906867319382</v>
      </c>
      <c r="N440" s="130">
        <f>_xlfn.STDEV.S(K440,K441)</f>
        <v>5.2298370102421575E-2</v>
      </c>
      <c r="O440" s="123"/>
      <c r="P440" s="123"/>
      <c r="Q440" s="23">
        <f t="shared" si="1"/>
        <v>271.5</v>
      </c>
      <c r="R440" s="117">
        <f>AVERAGE(Q440:Q441)</f>
        <v>266.3</v>
      </c>
    </row>
    <row r="441" spans="1:18" ht="15.75" customHeight="1" x14ac:dyDescent="0.3">
      <c r="A441" s="221">
        <v>5846</v>
      </c>
      <c r="B441" s="118">
        <v>46</v>
      </c>
      <c r="C441" s="126" t="s">
        <v>436</v>
      </c>
      <c r="D441" s="126"/>
      <c r="E441" s="126">
        <v>22</v>
      </c>
      <c r="F441" s="127">
        <v>43685</v>
      </c>
      <c r="G441" s="126">
        <v>5260</v>
      </c>
      <c r="H441" s="126">
        <v>8298</v>
      </c>
      <c r="I441" s="126">
        <v>7871</v>
      </c>
      <c r="J441" s="126"/>
      <c r="K441" s="128">
        <f t="shared" si="2"/>
        <v>16.353887399463808</v>
      </c>
      <c r="L441" s="143"/>
      <c r="M441" s="132"/>
      <c r="N441" s="132"/>
      <c r="O441" s="123"/>
      <c r="P441" s="123"/>
      <c r="Q441" s="23">
        <f t="shared" si="1"/>
        <v>261.10000000000002</v>
      </c>
      <c r="R441" s="117"/>
    </row>
    <row r="442" spans="1:18" ht="15.75" customHeight="1" x14ac:dyDescent="0.3">
      <c r="A442" s="221">
        <v>3293</v>
      </c>
      <c r="B442" s="118">
        <v>49</v>
      </c>
      <c r="C442" s="81" t="s">
        <v>437</v>
      </c>
      <c r="D442" s="81"/>
      <c r="E442" s="81">
        <v>13</v>
      </c>
      <c r="F442" s="82">
        <v>43587</v>
      </c>
      <c r="G442" s="81">
        <v>5203</v>
      </c>
      <c r="H442" s="81">
        <v>7895</v>
      </c>
      <c r="I442" s="81">
        <v>7172</v>
      </c>
      <c r="J442" s="81">
        <v>1</v>
      </c>
      <c r="K442" s="135">
        <f t="shared" si="2"/>
        <v>36.719146775012696</v>
      </c>
      <c r="L442" s="142" t="s">
        <v>377</v>
      </c>
      <c r="M442" s="137">
        <f>AVERAGE(K442:K443)</f>
        <v>36.203537541433604</v>
      </c>
      <c r="N442" s="137">
        <f>_xlfn.STDEV.S(K442,K443)</f>
        <v>0.72918157101235348</v>
      </c>
      <c r="O442" s="123">
        <v>2</v>
      </c>
      <c r="P442" s="123"/>
      <c r="Q442" s="23">
        <f t="shared" si="1"/>
        <v>196.9</v>
      </c>
      <c r="R442" s="117">
        <f>AVERAGE(Q442:Q443)</f>
        <v>193.3</v>
      </c>
    </row>
    <row r="443" spans="1:18" ht="15.75" customHeight="1" x14ac:dyDescent="0.3">
      <c r="A443" s="221">
        <v>3294</v>
      </c>
      <c r="B443" s="118">
        <v>50</v>
      </c>
      <c r="C443" s="81" t="s">
        <v>437</v>
      </c>
      <c r="D443" s="81"/>
      <c r="E443" s="81">
        <v>13</v>
      </c>
      <c r="F443" s="82">
        <v>43587</v>
      </c>
      <c r="G443" s="81">
        <v>5251</v>
      </c>
      <c r="H443" s="81">
        <v>7825</v>
      </c>
      <c r="I443" s="81">
        <v>7148</v>
      </c>
      <c r="J443" s="81"/>
      <c r="K443" s="135">
        <f t="shared" si="2"/>
        <v>35.687928307854506</v>
      </c>
      <c r="L443" s="142"/>
      <c r="M443" s="138"/>
      <c r="N443" s="138"/>
      <c r="O443" s="123"/>
      <c r="P443" s="123"/>
      <c r="Q443" s="23">
        <f t="shared" si="1"/>
        <v>189.7</v>
      </c>
      <c r="R443" s="117"/>
    </row>
    <row r="444" spans="1:18" ht="15.75" customHeight="1" x14ac:dyDescent="0.3">
      <c r="A444" s="221">
        <v>4017</v>
      </c>
      <c r="B444" s="118">
        <v>47</v>
      </c>
      <c r="C444" s="81" t="s">
        <v>437</v>
      </c>
      <c r="D444" s="81"/>
      <c r="E444" s="81">
        <v>15</v>
      </c>
      <c r="F444" s="82">
        <v>43599</v>
      </c>
      <c r="G444" s="81">
        <v>5258</v>
      </c>
      <c r="H444" s="81">
        <v>8308</v>
      </c>
      <c r="I444" s="81">
        <v>7584</v>
      </c>
      <c r="J444" s="81"/>
      <c r="K444" s="135">
        <f t="shared" si="2"/>
        <v>31.12639724849527</v>
      </c>
      <c r="L444" s="135" t="s">
        <v>13</v>
      </c>
      <c r="M444" s="137">
        <f>AVERAGE(K444:K445)</f>
        <v>31.658006750658465</v>
      </c>
      <c r="N444" s="137">
        <f>_xlfn.STDEV.S(K444,K445)</f>
        <v>0.75180936784560337</v>
      </c>
      <c r="O444" s="123"/>
      <c r="P444" s="123"/>
      <c r="Q444" s="23">
        <f t="shared" si="1"/>
        <v>232.6</v>
      </c>
      <c r="R444" s="117">
        <f>AVERAGE(Q444:Q445)</f>
        <v>227.05</v>
      </c>
    </row>
    <row r="445" spans="1:18" ht="15.75" customHeight="1" x14ac:dyDescent="0.3">
      <c r="A445" s="221">
        <v>4018</v>
      </c>
      <c r="B445" s="118">
        <v>48</v>
      </c>
      <c r="C445" s="81" t="s">
        <v>437</v>
      </c>
      <c r="D445" s="81"/>
      <c r="E445" s="81">
        <v>15</v>
      </c>
      <c r="F445" s="82">
        <v>43599</v>
      </c>
      <c r="G445" s="81">
        <v>5245</v>
      </c>
      <c r="H445" s="81">
        <v>8173</v>
      </c>
      <c r="I445" s="81">
        <v>7460</v>
      </c>
      <c r="J445" s="81"/>
      <c r="K445" s="135">
        <f t="shared" si="2"/>
        <v>32.189616252821665</v>
      </c>
      <c r="L445" s="135"/>
      <c r="M445" s="138"/>
      <c r="N445" s="138"/>
      <c r="O445" s="123"/>
      <c r="P445" s="123"/>
      <c r="Q445" s="23">
        <f t="shared" si="1"/>
        <v>221.5</v>
      </c>
      <c r="R445" s="117"/>
    </row>
    <row r="446" spans="1:18" ht="15.75" customHeight="1" x14ac:dyDescent="0.3">
      <c r="A446" s="221">
        <v>4663</v>
      </c>
      <c r="B446" s="118">
        <v>47</v>
      </c>
      <c r="C446" s="81" t="s">
        <v>437</v>
      </c>
      <c r="D446" s="81"/>
      <c r="E446" s="81">
        <v>17</v>
      </c>
      <c r="F446" s="82">
        <v>43619</v>
      </c>
      <c r="G446" s="81">
        <v>5258</v>
      </c>
      <c r="H446" s="81">
        <v>8154</v>
      </c>
      <c r="I446" s="81">
        <v>7510</v>
      </c>
      <c r="J446" s="81"/>
      <c r="K446" s="135">
        <f t="shared" si="2"/>
        <v>28.596802841918294</v>
      </c>
      <c r="L446" s="142"/>
      <c r="M446" s="137">
        <f>AVERAGE(K446:K447)</f>
        <v>29.057311274208622</v>
      </c>
      <c r="N446" s="137">
        <f>_xlfn.STDEV.S(K446,K447)</f>
        <v>0.65125727053215765</v>
      </c>
      <c r="O446" s="123"/>
      <c r="P446" s="123"/>
      <c r="Q446" s="23">
        <f t="shared" si="1"/>
        <v>225.2</v>
      </c>
      <c r="R446" s="117">
        <f>AVERAGE(Q446:Q447)</f>
        <v>231.85</v>
      </c>
    </row>
    <row r="447" spans="1:18" ht="15.75" customHeight="1" x14ac:dyDescent="0.3">
      <c r="A447" s="221">
        <v>4664</v>
      </c>
      <c r="B447" s="118">
        <v>48</v>
      </c>
      <c r="C447" s="81" t="s">
        <v>437</v>
      </c>
      <c r="D447" s="81"/>
      <c r="E447" s="81">
        <v>17</v>
      </c>
      <c r="F447" s="82">
        <v>43619</v>
      </c>
      <c r="G447" s="81">
        <v>5245</v>
      </c>
      <c r="H447" s="81">
        <v>8334</v>
      </c>
      <c r="I447" s="81">
        <v>7630</v>
      </c>
      <c r="J447" s="81"/>
      <c r="K447" s="135">
        <f t="shared" si="2"/>
        <v>29.517819706498955</v>
      </c>
      <c r="L447" s="142"/>
      <c r="M447" s="138"/>
      <c r="N447" s="138"/>
      <c r="O447" s="123"/>
      <c r="P447" s="123"/>
      <c r="Q447" s="23">
        <f t="shared" si="1"/>
        <v>238.5</v>
      </c>
      <c r="R447" s="117"/>
    </row>
    <row r="448" spans="1:18" ht="15.75" customHeight="1" x14ac:dyDescent="0.3">
      <c r="A448" s="221">
        <v>5847</v>
      </c>
      <c r="B448" s="118">
        <v>47</v>
      </c>
      <c r="C448" s="81" t="s">
        <v>437</v>
      </c>
      <c r="D448" s="81"/>
      <c r="E448" s="81">
        <v>22</v>
      </c>
      <c r="F448" s="82">
        <v>43685</v>
      </c>
      <c r="G448" s="81">
        <v>5258</v>
      </c>
      <c r="H448" s="81">
        <v>7420</v>
      </c>
      <c r="I448" s="81">
        <v>7125</v>
      </c>
      <c r="J448" s="81">
        <v>8</v>
      </c>
      <c r="K448" s="135">
        <f t="shared" si="2"/>
        <v>15.800749866095339</v>
      </c>
      <c r="L448" s="142"/>
      <c r="M448" s="137">
        <f>AVERAGE(K448:K449)</f>
        <v>15.957823813281362</v>
      </c>
      <c r="N448" s="137">
        <f>_xlfn.STDEV.S(K448,K449)</f>
        <v>0.22213610640594705</v>
      </c>
      <c r="O448" s="123"/>
      <c r="P448" s="123"/>
      <c r="Q448" s="23">
        <f t="shared" si="1"/>
        <v>186.7</v>
      </c>
      <c r="R448" s="117">
        <f>AVERAGE(Q448:Q449)</f>
        <v>196.05</v>
      </c>
    </row>
    <row r="449" spans="1:18" ht="15.75" customHeight="1" x14ac:dyDescent="0.3">
      <c r="A449" s="221">
        <v>5848</v>
      </c>
      <c r="B449" s="118">
        <v>47</v>
      </c>
      <c r="C449" s="81" t="s">
        <v>437</v>
      </c>
      <c r="D449" s="81"/>
      <c r="E449" s="81">
        <v>22</v>
      </c>
      <c r="F449" s="82">
        <v>43685</v>
      </c>
      <c r="G449" s="81">
        <v>5258</v>
      </c>
      <c r="H449" s="81">
        <v>7643</v>
      </c>
      <c r="I449" s="81">
        <v>7312</v>
      </c>
      <c r="J449" s="81"/>
      <c r="K449" s="135">
        <f t="shared" si="2"/>
        <v>16.114897760467382</v>
      </c>
      <c r="L449" s="142"/>
      <c r="M449" s="138"/>
      <c r="N449" s="138"/>
      <c r="O449" s="123"/>
      <c r="P449" s="123"/>
      <c r="Q449" s="23">
        <f t="shared" si="1"/>
        <v>205.4</v>
      </c>
      <c r="R449" s="117"/>
    </row>
    <row r="450" spans="1:18" ht="15.75" customHeight="1" x14ac:dyDescent="0.3">
      <c r="A450" s="221">
        <v>3295</v>
      </c>
      <c r="B450" s="118">
        <v>51</v>
      </c>
      <c r="C450" s="126" t="s">
        <v>438</v>
      </c>
      <c r="D450" s="126"/>
      <c r="E450" s="126">
        <v>13</v>
      </c>
      <c r="F450" s="127">
        <v>43587</v>
      </c>
      <c r="G450" s="126">
        <v>5234</v>
      </c>
      <c r="H450" s="126">
        <v>7706</v>
      </c>
      <c r="I450" s="126">
        <v>7029</v>
      </c>
      <c r="J450" s="126">
        <v>1</v>
      </c>
      <c r="K450" s="128">
        <f t="shared" si="2"/>
        <v>37.715877437325908</v>
      </c>
      <c r="L450" s="143" t="s">
        <v>377</v>
      </c>
      <c r="M450" s="130">
        <f>AVERAGE(K450:K451)</f>
        <v>36.837988593974671</v>
      </c>
      <c r="N450" s="130">
        <f>_xlfn.STDEV.S(K450,K451)</f>
        <v>1.2415223085233431</v>
      </c>
      <c r="O450" s="123">
        <v>2</v>
      </c>
      <c r="P450" s="123"/>
      <c r="Q450" s="23">
        <f t="shared" si="1"/>
        <v>179.5</v>
      </c>
      <c r="R450" s="117">
        <f>AVERAGE(Q450:Q451)</f>
        <v>190</v>
      </c>
    </row>
    <row r="451" spans="1:18" ht="15.75" customHeight="1" x14ac:dyDescent="0.3">
      <c r="A451" s="221">
        <v>3296</v>
      </c>
      <c r="B451" s="118">
        <v>52</v>
      </c>
      <c r="C451" s="126" t="s">
        <v>438</v>
      </c>
      <c r="D451" s="126"/>
      <c r="E451" s="126">
        <v>13</v>
      </c>
      <c r="F451" s="127">
        <v>43587</v>
      </c>
      <c r="G451" s="126">
        <v>5234</v>
      </c>
      <c r="H451" s="126">
        <v>7960</v>
      </c>
      <c r="I451" s="126">
        <v>7239</v>
      </c>
      <c r="J451" s="126"/>
      <c r="K451" s="128">
        <f t="shared" si="2"/>
        <v>35.960099750623442</v>
      </c>
      <c r="L451" s="143"/>
      <c r="M451" s="132"/>
      <c r="N451" s="132"/>
      <c r="O451" s="123"/>
      <c r="P451" s="123"/>
      <c r="Q451" s="23">
        <f t="shared" si="1"/>
        <v>200.5</v>
      </c>
      <c r="R451" s="117"/>
    </row>
    <row r="452" spans="1:18" ht="15.75" customHeight="1" x14ac:dyDescent="0.3">
      <c r="A452" s="221">
        <v>4019</v>
      </c>
      <c r="B452" s="118">
        <v>49</v>
      </c>
      <c r="C452" s="126" t="s">
        <v>438</v>
      </c>
      <c r="D452" s="126"/>
      <c r="E452" s="126">
        <v>15</v>
      </c>
      <c r="F452" s="127">
        <v>43599</v>
      </c>
      <c r="G452" s="126">
        <v>5203</v>
      </c>
      <c r="H452" s="126">
        <v>8099</v>
      </c>
      <c r="I452" s="126">
        <v>7407</v>
      </c>
      <c r="J452" s="126"/>
      <c r="K452" s="128">
        <f t="shared" si="2"/>
        <v>31.397459165154263</v>
      </c>
      <c r="L452" s="128" t="s">
        <v>13</v>
      </c>
      <c r="M452" s="130">
        <f>AVERAGE(K452:K453)</f>
        <v>30.987597595728847</v>
      </c>
      <c r="N452" s="130">
        <f>_xlfn.STDEV.S(K452,K453)</f>
        <v>0.57963179017694577</v>
      </c>
      <c r="O452" s="123"/>
      <c r="P452" s="123"/>
      <c r="Q452" s="23">
        <f t="shared" si="1"/>
        <v>220.4</v>
      </c>
      <c r="R452" s="117">
        <f>AVERAGE(Q452:Q453)</f>
        <v>216.65</v>
      </c>
    </row>
    <row r="453" spans="1:18" ht="15.75" customHeight="1" x14ac:dyDescent="0.3">
      <c r="A453" s="221">
        <v>4020</v>
      </c>
      <c r="B453" s="118">
        <v>50</v>
      </c>
      <c r="C453" s="126" t="s">
        <v>438</v>
      </c>
      <c r="D453" s="126"/>
      <c r="E453" s="126">
        <v>15</v>
      </c>
      <c r="F453" s="127">
        <v>43599</v>
      </c>
      <c r="G453" s="126">
        <v>5251</v>
      </c>
      <c r="H453" s="126">
        <v>8031</v>
      </c>
      <c r="I453" s="126">
        <v>7380</v>
      </c>
      <c r="J453" s="126"/>
      <c r="K453" s="128">
        <f t="shared" si="2"/>
        <v>30.57773602630343</v>
      </c>
      <c r="L453" s="128"/>
      <c r="M453" s="132"/>
      <c r="N453" s="132"/>
      <c r="O453" s="123"/>
      <c r="P453" s="123"/>
      <c r="Q453" s="23">
        <f t="shared" si="1"/>
        <v>212.9</v>
      </c>
      <c r="R453" s="117"/>
    </row>
    <row r="454" spans="1:18" ht="15.75" customHeight="1" x14ac:dyDescent="0.3">
      <c r="A454" s="221">
        <v>4665</v>
      </c>
      <c r="B454" s="118">
        <v>49</v>
      </c>
      <c r="C454" s="126" t="s">
        <v>438</v>
      </c>
      <c r="D454" s="126"/>
      <c r="E454" s="126">
        <v>17</v>
      </c>
      <c r="F454" s="127">
        <v>43619</v>
      </c>
      <c r="G454" s="126">
        <v>5203</v>
      </c>
      <c r="H454" s="126">
        <v>8019</v>
      </c>
      <c r="I454" s="126">
        <v>7361</v>
      </c>
      <c r="J454" s="126"/>
      <c r="K454" s="128">
        <f t="shared" si="2"/>
        <v>30.491195551436519</v>
      </c>
      <c r="L454" s="143"/>
      <c r="M454" s="130">
        <f>AVERAGE(K454:K455)</f>
        <v>30.431498306862636</v>
      </c>
      <c r="N454" s="130">
        <f>_xlfn.STDEV.S(K454,K455)</f>
        <v>8.4424652912691245E-2</v>
      </c>
      <c r="O454" s="123"/>
      <c r="P454" s="123"/>
      <c r="Q454" s="23">
        <f t="shared" si="1"/>
        <v>215.8</v>
      </c>
      <c r="R454" s="117">
        <f>AVERAGE(Q454:Q455)</f>
        <v>211.45</v>
      </c>
    </row>
    <row r="455" spans="1:18" ht="15.75" customHeight="1" x14ac:dyDescent="0.3">
      <c r="A455" s="221">
        <v>4666</v>
      </c>
      <c r="B455" s="118">
        <v>50</v>
      </c>
      <c r="C455" s="126" t="s">
        <v>438</v>
      </c>
      <c r="D455" s="126"/>
      <c r="E455" s="126">
        <v>17</v>
      </c>
      <c r="F455" s="127">
        <v>43619</v>
      </c>
      <c r="G455" s="126">
        <v>5251</v>
      </c>
      <c r="H455" s="126">
        <v>7951</v>
      </c>
      <c r="I455" s="126">
        <v>7322</v>
      </c>
      <c r="J455" s="126"/>
      <c r="K455" s="128">
        <f t="shared" si="2"/>
        <v>30.37180106228875</v>
      </c>
      <c r="L455" s="143"/>
      <c r="M455" s="132"/>
      <c r="N455" s="132"/>
      <c r="O455" s="123"/>
      <c r="P455" s="123"/>
      <c r="Q455" s="23">
        <f t="shared" si="1"/>
        <v>207.1</v>
      </c>
      <c r="R455" s="117"/>
    </row>
    <row r="456" spans="1:18" ht="15.75" customHeight="1" x14ac:dyDescent="0.3">
      <c r="A456" s="221">
        <v>5849</v>
      </c>
      <c r="B456" s="118">
        <v>48</v>
      </c>
      <c r="C456" s="126" t="s">
        <v>438</v>
      </c>
      <c r="D456" s="126"/>
      <c r="E456" s="126">
        <v>22</v>
      </c>
      <c r="F456" s="127">
        <v>43685</v>
      </c>
      <c r="G456" s="126">
        <v>5245</v>
      </c>
      <c r="H456" s="126">
        <v>7429</v>
      </c>
      <c r="I456" s="126">
        <v>7134</v>
      </c>
      <c r="J456" s="126">
        <v>9</v>
      </c>
      <c r="K456" s="128">
        <f t="shared" si="2"/>
        <v>15.616728427739545</v>
      </c>
      <c r="L456" s="143"/>
      <c r="M456" s="130">
        <f>AVERAGE(K456:K457)</f>
        <v>15.917923827188785</v>
      </c>
      <c r="N456" s="130">
        <f>_xlfn.STDEV.S(K456,K457)</f>
        <v>0.42595461882549673</v>
      </c>
      <c r="O456" s="123"/>
      <c r="P456" s="123"/>
      <c r="Q456" s="23">
        <f t="shared" si="1"/>
        <v>188.9</v>
      </c>
      <c r="R456" s="117">
        <f>AVERAGE(Q456:Q457)</f>
        <v>187.55</v>
      </c>
    </row>
    <row r="457" spans="1:18" ht="15.75" customHeight="1" x14ac:dyDescent="0.3">
      <c r="A457" s="221">
        <v>5850</v>
      </c>
      <c r="B457" s="118">
        <v>48</v>
      </c>
      <c r="C457" s="126" t="s">
        <v>438</v>
      </c>
      <c r="D457" s="126"/>
      <c r="E457" s="126">
        <v>22</v>
      </c>
      <c r="F457" s="127">
        <v>43685</v>
      </c>
      <c r="G457" s="126">
        <v>5245</v>
      </c>
      <c r="H457" s="126">
        <v>7409</v>
      </c>
      <c r="I457" s="126">
        <v>7107</v>
      </c>
      <c r="J457" s="126"/>
      <c r="K457" s="128">
        <f t="shared" si="2"/>
        <v>16.219119226638025</v>
      </c>
      <c r="L457" s="143"/>
      <c r="M457" s="132"/>
      <c r="N457" s="132"/>
      <c r="O457" s="123"/>
      <c r="P457" s="123"/>
      <c r="Q457" s="23">
        <f t="shared" si="1"/>
        <v>186.2</v>
      </c>
      <c r="R457" s="117"/>
    </row>
    <row r="458" spans="1:18" ht="15.75" customHeight="1" x14ac:dyDescent="0.3">
      <c r="A458" s="221">
        <v>2933</v>
      </c>
      <c r="B458" s="118">
        <v>17</v>
      </c>
      <c r="C458" s="126" t="s">
        <v>439</v>
      </c>
      <c r="D458" s="126"/>
      <c r="E458" s="126">
        <v>11</v>
      </c>
      <c r="F458" s="127">
        <v>43571</v>
      </c>
      <c r="G458" s="141">
        <v>5275</v>
      </c>
      <c r="H458" s="126">
        <v>7429</v>
      </c>
      <c r="I458" s="126">
        <v>6792</v>
      </c>
      <c r="J458" s="126">
        <v>2</v>
      </c>
      <c r="K458" s="128">
        <f t="shared" si="2"/>
        <v>41.990771259063941</v>
      </c>
      <c r="L458" s="143" t="s">
        <v>13</v>
      </c>
      <c r="M458" s="130">
        <f>AVERAGE(K458:K459)</f>
        <v>42.007179546353825</v>
      </c>
      <c r="N458" s="130">
        <f>_xlfn.STDEV.S(K458,K459)</f>
        <v>2.320482242066375E-2</v>
      </c>
      <c r="O458" s="123">
        <v>2</v>
      </c>
      <c r="P458" s="123"/>
      <c r="Q458" s="23">
        <f t="shared" si="1"/>
        <v>151.69999999999999</v>
      </c>
      <c r="R458" s="117">
        <f>AVERAGE(Q458:Q459)</f>
        <v>156.39999999999998</v>
      </c>
    </row>
    <row r="459" spans="1:18" ht="15.75" customHeight="1" x14ac:dyDescent="0.3">
      <c r="A459" s="221">
        <v>2934</v>
      </c>
      <c r="B459" s="118">
        <v>18</v>
      </c>
      <c r="C459" s="126" t="s">
        <v>439</v>
      </c>
      <c r="D459" s="126"/>
      <c r="E459" s="126">
        <v>11</v>
      </c>
      <c r="F459" s="127">
        <v>43571</v>
      </c>
      <c r="G459" s="141">
        <v>5205</v>
      </c>
      <c r="H459" s="126">
        <v>7493</v>
      </c>
      <c r="I459" s="126">
        <v>6816</v>
      </c>
      <c r="J459" s="126"/>
      <c r="K459" s="128">
        <f t="shared" si="2"/>
        <v>42.023587833643703</v>
      </c>
      <c r="L459" s="143"/>
      <c r="M459" s="132"/>
      <c r="N459" s="132"/>
      <c r="O459" s="123"/>
      <c r="P459" s="123"/>
      <c r="Q459" s="23">
        <f t="shared" si="1"/>
        <v>161.1</v>
      </c>
      <c r="R459" s="117"/>
    </row>
    <row r="460" spans="1:18" ht="15.75" customHeight="1" x14ac:dyDescent="0.3">
      <c r="A460" s="221">
        <v>3673</v>
      </c>
      <c r="B460" s="118">
        <v>95</v>
      </c>
      <c r="C460" s="126" t="s">
        <v>439</v>
      </c>
      <c r="D460" s="126"/>
      <c r="E460" s="126">
        <v>14</v>
      </c>
      <c r="F460" s="127">
        <v>43591</v>
      </c>
      <c r="G460" s="126">
        <v>5232</v>
      </c>
      <c r="H460" s="141">
        <v>7858</v>
      </c>
      <c r="I460" s="126">
        <v>7337</v>
      </c>
      <c r="J460" s="126"/>
      <c r="K460" s="128">
        <f t="shared" si="2"/>
        <v>24.75059382422803</v>
      </c>
      <c r="L460" s="143" t="s">
        <v>13</v>
      </c>
      <c r="M460" s="130">
        <f>AVERAGE(K460:K461)</f>
        <v>24.656746805504206</v>
      </c>
      <c r="N460" s="130">
        <f>_xlfn.STDEV.S(K460,K461)</f>
        <v>0.13271972666751189</v>
      </c>
      <c r="O460" s="123"/>
      <c r="P460" s="123"/>
      <c r="Q460" s="23">
        <f t="shared" si="1"/>
        <v>210.5</v>
      </c>
      <c r="R460" s="117">
        <f>AVERAGE(Q460:Q461)</f>
        <v>222.5</v>
      </c>
    </row>
    <row r="461" spans="1:18" ht="15.75" customHeight="1" x14ac:dyDescent="0.3">
      <c r="A461" s="221">
        <v>3674</v>
      </c>
      <c r="B461" s="118">
        <v>96</v>
      </c>
      <c r="C461" s="126" t="s">
        <v>439</v>
      </c>
      <c r="D461" s="126"/>
      <c r="E461" s="126">
        <v>14</v>
      </c>
      <c r="F461" s="127">
        <v>43591</v>
      </c>
      <c r="G461" s="126">
        <v>5242</v>
      </c>
      <c r="H461" s="141">
        <v>8163</v>
      </c>
      <c r="I461" s="126">
        <v>7587</v>
      </c>
      <c r="J461" s="126"/>
      <c r="K461" s="128">
        <f t="shared" si="2"/>
        <v>24.562899786780385</v>
      </c>
      <c r="L461" s="143"/>
      <c r="M461" s="132"/>
      <c r="N461" s="132"/>
      <c r="O461" s="123"/>
      <c r="P461" s="123"/>
      <c r="Q461" s="23">
        <f t="shared" si="1"/>
        <v>234.5</v>
      </c>
      <c r="R461" s="117"/>
    </row>
    <row r="462" spans="1:18" ht="15.75" customHeight="1" x14ac:dyDescent="0.3">
      <c r="A462" s="221">
        <v>4339</v>
      </c>
      <c r="B462" s="118">
        <v>45</v>
      </c>
      <c r="C462" s="126" t="s">
        <v>439</v>
      </c>
      <c r="D462" s="126"/>
      <c r="E462" s="126">
        <v>16</v>
      </c>
      <c r="F462" s="127">
        <v>43607</v>
      </c>
      <c r="G462" s="126">
        <v>5211</v>
      </c>
      <c r="H462" s="126">
        <v>8056</v>
      </c>
      <c r="I462" s="126">
        <v>7393</v>
      </c>
      <c r="J462" s="126">
        <v>2</v>
      </c>
      <c r="K462" s="128">
        <f t="shared" si="2"/>
        <v>30.384967919340056</v>
      </c>
      <c r="L462" s="143"/>
      <c r="M462" s="130">
        <f>AVERAGE(K462:K463)</f>
        <v>31.33763824041753</v>
      </c>
      <c r="N462" s="130">
        <f>_xlfn.STDEV.S(K462,K463)</f>
        <v>1.347279288538094</v>
      </c>
      <c r="O462" s="123"/>
      <c r="P462" s="123"/>
      <c r="Q462" s="23">
        <f t="shared" si="1"/>
        <v>218.2</v>
      </c>
      <c r="R462" s="117">
        <f>AVERAGE(Q462:Q463)</f>
        <v>224.14999999999998</v>
      </c>
    </row>
    <row r="463" spans="1:18" ht="15.75" customHeight="1" x14ac:dyDescent="0.3">
      <c r="A463" s="221">
        <v>4340</v>
      </c>
      <c r="B463" s="118">
        <v>46</v>
      </c>
      <c r="C463" s="126" t="s">
        <v>439</v>
      </c>
      <c r="D463" s="126"/>
      <c r="E463" s="126">
        <v>16</v>
      </c>
      <c r="F463" s="127">
        <v>43607</v>
      </c>
      <c r="G463" s="126">
        <v>5260</v>
      </c>
      <c r="H463" s="126">
        <v>8304</v>
      </c>
      <c r="I463" s="126">
        <v>7561</v>
      </c>
      <c r="J463" s="126"/>
      <c r="K463" s="128">
        <f t="shared" si="2"/>
        <v>32.290308561495003</v>
      </c>
      <c r="L463" s="143"/>
      <c r="M463" s="132"/>
      <c r="N463" s="132"/>
      <c r="O463" s="123"/>
      <c r="P463" s="123"/>
      <c r="Q463" s="23">
        <f t="shared" si="1"/>
        <v>230.1</v>
      </c>
      <c r="R463" s="117"/>
    </row>
    <row r="464" spans="1:18" ht="15.75" customHeight="1" x14ac:dyDescent="0.3">
      <c r="A464" s="221">
        <v>4985</v>
      </c>
      <c r="B464" s="118">
        <v>45</v>
      </c>
      <c r="C464" s="126" t="s">
        <v>439</v>
      </c>
      <c r="D464" s="126"/>
      <c r="E464" s="126">
        <v>18</v>
      </c>
      <c r="F464" s="127">
        <v>43626</v>
      </c>
      <c r="G464" s="126">
        <v>5211</v>
      </c>
      <c r="H464" s="126">
        <v>8176</v>
      </c>
      <c r="I464" s="126">
        <v>7644</v>
      </c>
      <c r="J464" s="126">
        <v>7</v>
      </c>
      <c r="K464" s="128">
        <f t="shared" si="2"/>
        <v>21.866009042334568</v>
      </c>
      <c r="L464" s="143"/>
      <c r="M464" s="130">
        <f>AVERAGE(K464:K465)</f>
        <v>21.675934027288008</v>
      </c>
      <c r="N464" s="130">
        <f>_xlfn.STDEV.S(K464,K465)</f>
        <v>0.26880666414711246</v>
      </c>
      <c r="O464" s="123"/>
      <c r="P464" s="123"/>
      <c r="Q464" s="23">
        <f t="shared" si="1"/>
        <v>243.3</v>
      </c>
      <c r="R464" s="117">
        <f>AVERAGE(Q464:Q465)</f>
        <v>240.10000000000002</v>
      </c>
    </row>
    <row r="465" spans="1:18" ht="15.75" customHeight="1" x14ac:dyDescent="0.3">
      <c r="A465" s="221">
        <v>4986</v>
      </c>
      <c r="B465" s="118">
        <v>46</v>
      </c>
      <c r="C465" s="126" t="s">
        <v>439</v>
      </c>
      <c r="D465" s="126"/>
      <c r="E465" s="126">
        <v>18</v>
      </c>
      <c r="F465" s="127">
        <v>43626</v>
      </c>
      <c r="G465" s="126">
        <v>5260</v>
      </c>
      <c r="H465" s="126">
        <v>8138</v>
      </c>
      <c r="I465" s="126">
        <v>7629</v>
      </c>
      <c r="J465" s="126"/>
      <c r="K465" s="128">
        <f t="shared" si="2"/>
        <v>21.485859012241452</v>
      </c>
      <c r="L465" s="143"/>
      <c r="M465" s="132"/>
      <c r="N465" s="132"/>
      <c r="O465" s="123"/>
      <c r="P465" s="123"/>
      <c r="Q465" s="23">
        <f t="shared" si="1"/>
        <v>236.9</v>
      </c>
      <c r="R465" s="117"/>
    </row>
    <row r="466" spans="1:18" ht="15.75" customHeight="1" x14ac:dyDescent="0.3">
      <c r="A466" s="221">
        <v>5573</v>
      </c>
      <c r="B466" s="118">
        <v>17</v>
      </c>
      <c r="C466" s="126" t="s">
        <v>439</v>
      </c>
      <c r="D466" s="126"/>
      <c r="E466" s="126">
        <v>21</v>
      </c>
      <c r="F466" s="127">
        <v>43657</v>
      </c>
      <c r="G466" s="126">
        <v>5275</v>
      </c>
      <c r="H466" s="126">
        <v>8265</v>
      </c>
      <c r="I466" s="126">
        <v>7757</v>
      </c>
      <c r="J466" s="126">
        <v>7</v>
      </c>
      <c r="K466" s="128">
        <f t="shared" si="2"/>
        <v>20.467365028203062</v>
      </c>
      <c r="L466" s="143"/>
      <c r="M466" s="130">
        <f>AVERAGE(K466:K467)</f>
        <v>20.379724020634967</v>
      </c>
      <c r="N466" s="130">
        <f>_xlfn.STDEV.S(K466,K467)</f>
        <v>0.12394310152284319</v>
      </c>
      <c r="O466" s="123"/>
      <c r="P466" s="123"/>
      <c r="Q466" s="23">
        <f t="shared" si="1"/>
        <v>248.2</v>
      </c>
      <c r="R466" s="117">
        <f>AVERAGE(Q466:Q467)</f>
        <v>254.2</v>
      </c>
    </row>
    <row r="467" spans="1:18" ht="15.75" customHeight="1" x14ac:dyDescent="0.3">
      <c r="A467" s="221">
        <v>5574</v>
      </c>
      <c r="B467" s="118">
        <v>18</v>
      </c>
      <c r="C467" s="126" t="s">
        <v>439</v>
      </c>
      <c r="D467" s="126"/>
      <c r="E467" s="126">
        <v>21</v>
      </c>
      <c r="F467" s="127">
        <v>43657</v>
      </c>
      <c r="G467" s="126">
        <v>5205</v>
      </c>
      <c r="H467" s="126">
        <v>8335</v>
      </c>
      <c r="I467" s="126">
        <v>7807</v>
      </c>
      <c r="J467" s="126"/>
      <c r="K467" s="128">
        <f t="shared" si="2"/>
        <v>20.292083013066872</v>
      </c>
      <c r="L467" s="143"/>
      <c r="M467" s="132"/>
      <c r="N467" s="132"/>
      <c r="O467" s="123"/>
      <c r="P467" s="123"/>
      <c r="Q467" s="23">
        <f t="shared" si="1"/>
        <v>260.2</v>
      </c>
      <c r="R467" s="117"/>
    </row>
    <row r="468" spans="1:18" ht="15.75" customHeight="1" x14ac:dyDescent="0.3">
      <c r="A468" s="221">
        <v>5851</v>
      </c>
      <c r="B468" s="118">
        <v>49</v>
      </c>
      <c r="C468" s="126" t="s">
        <v>439</v>
      </c>
      <c r="D468" s="126"/>
      <c r="E468" s="126">
        <v>22</v>
      </c>
      <c r="F468" s="127">
        <v>43685</v>
      </c>
      <c r="G468" s="126">
        <v>5203</v>
      </c>
      <c r="H468" s="126">
        <v>7644</v>
      </c>
      <c r="I468" s="126">
        <v>7311</v>
      </c>
      <c r="J468" s="126">
        <v>6</v>
      </c>
      <c r="K468" s="128">
        <f t="shared" si="2"/>
        <v>15.79696394686907</v>
      </c>
      <c r="L468" s="143"/>
      <c r="M468" s="130">
        <f>AVERAGE(K468:K469)</f>
        <v>15.718597170598912</v>
      </c>
      <c r="N468" s="130">
        <f>_xlfn.STDEV.S(K468,K469)</f>
        <v>0.11082735784071467</v>
      </c>
      <c r="O468" s="123"/>
      <c r="P468" s="123"/>
      <c r="Q468" s="23">
        <f t="shared" si="1"/>
        <v>210.8</v>
      </c>
      <c r="R468" s="117">
        <f>AVERAGE(Q468:Q469)</f>
        <v>218.25</v>
      </c>
    </row>
    <row r="469" spans="1:18" ht="15.75" customHeight="1" x14ac:dyDescent="0.3">
      <c r="A469" s="221">
        <v>5852</v>
      </c>
      <c r="B469" s="118">
        <v>49</v>
      </c>
      <c r="C469" s="126" t="s">
        <v>439</v>
      </c>
      <c r="D469" s="126"/>
      <c r="E469" s="126">
        <v>22</v>
      </c>
      <c r="F469" s="127">
        <v>43685</v>
      </c>
      <c r="G469" s="126">
        <v>5203</v>
      </c>
      <c r="H469" s="126">
        <v>7813</v>
      </c>
      <c r="I469" s="126">
        <v>7460</v>
      </c>
      <c r="J469" s="126"/>
      <c r="K469" s="128">
        <f t="shared" si="2"/>
        <v>15.640230394328755</v>
      </c>
      <c r="L469" s="143"/>
      <c r="M469" s="132"/>
      <c r="N469" s="132"/>
      <c r="O469" s="123"/>
      <c r="P469" s="123"/>
      <c r="Q469" s="23">
        <f t="shared" si="1"/>
        <v>225.7</v>
      </c>
      <c r="R469" s="117"/>
    </row>
    <row r="470" spans="1:18" ht="15.75" customHeight="1" x14ac:dyDescent="0.3">
      <c r="A470" s="221">
        <v>3675</v>
      </c>
      <c r="B470" s="118">
        <v>97</v>
      </c>
      <c r="C470" s="81" t="s">
        <v>440</v>
      </c>
      <c r="D470" s="81"/>
      <c r="E470" s="81">
        <v>14</v>
      </c>
      <c r="F470" s="82">
        <v>43591</v>
      </c>
      <c r="G470" s="81">
        <v>5287</v>
      </c>
      <c r="H470" s="134">
        <v>9002</v>
      </c>
      <c r="I470" s="81">
        <v>7578</v>
      </c>
      <c r="J470" s="81">
        <v>2</v>
      </c>
      <c r="K470" s="135">
        <f t="shared" si="2"/>
        <v>62.15626364033173</v>
      </c>
      <c r="L470" s="142" t="s">
        <v>373</v>
      </c>
      <c r="M470" s="137">
        <f>AVERAGE(K470:K471)</f>
        <v>62.485288493279981</v>
      </c>
      <c r="N470" s="137">
        <f>_xlfn.STDEV.S(K470,K471)</f>
        <v>0.46531140939722998</v>
      </c>
      <c r="O470" s="123">
        <v>2</v>
      </c>
      <c r="P470" s="123"/>
      <c r="Q470" s="23">
        <f t="shared" si="1"/>
        <v>229.1</v>
      </c>
      <c r="R470" s="117">
        <f>AVERAGE(Q470:Q471)</f>
        <v>217.95</v>
      </c>
    </row>
    <row r="471" spans="1:18" ht="15.75" customHeight="1" x14ac:dyDescent="0.3">
      <c r="A471" s="221">
        <v>3676</v>
      </c>
      <c r="B471" s="118">
        <v>98</v>
      </c>
      <c r="C471" s="81" t="s">
        <v>440</v>
      </c>
      <c r="D471" s="81"/>
      <c r="E471" s="81">
        <v>14</v>
      </c>
      <c r="F471" s="82">
        <v>43591</v>
      </c>
      <c r="G471" s="81">
        <v>5252</v>
      </c>
      <c r="H471" s="134">
        <v>8619</v>
      </c>
      <c r="I471" s="81">
        <v>7320</v>
      </c>
      <c r="J471" s="81"/>
      <c r="K471" s="135">
        <f t="shared" si="2"/>
        <v>62.814313346228232</v>
      </c>
      <c r="L471" s="142"/>
      <c r="M471" s="138"/>
      <c r="N471" s="138"/>
      <c r="O471" s="123"/>
      <c r="P471" s="123"/>
      <c r="Q471" s="23">
        <f t="shared" si="1"/>
        <v>206.8</v>
      </c>
      <c r="R471" s="117"/>
    </row>
    <row r="472" spans="1:18" ht="15.75" customHeight="1" x14ac:dyDescent="0.3">
      <c r="A472" s="221">
        <v>4341</v>
      </c>
      <c r="B472" s="118">
        <v>47</v>
      </c>
      <c r="C472" s="81" t="s">
        <v>440</v>
      </c>
      <c r="D472" s="81"/>
      <c r="E472" s="81">
        <v>16</v>
      </c>
      <c r="F472" s="82">
        <v>43607</v>
      </c>
      <c r="G472" s="81">
        <v>5258</v>
      </c>
      <c r="H472" s="81">
        <v>7683</v>
      </c>
      <c r="I472" s="81">
        <v>7037</v>
      </c>
      <c r="J472" s="81">
        <v>2</v>
      </c>
      <c r="K472" s="135">
        <f t="shared" si="2"/>
        <v>36.312535132096684</v>
      </c>
      <c r="L472" s="142" t="s">
        <v>13</v>
      </c>
      <c r="M472" s="137">
        <f>AVERAGE(K472:K473)</f>
        <v>35.978558269694979</v>
      </c>
      <c r="N472" s="137">
        <f>_xlfn.STDEV.S(K472,K473)</f>
        <v>0.47231460832730482</v>
      </c>
      <c r="O472" s="123"/>
      <c r="P472" s="123"/>
      <c r="Q472" s="23">
        <f t="shared" si="1"/>
        <v>177.9</v>
      </c>
      <c r="R472" s="117">
        <f>AVERAGE(Q472:Q473)</f>
        <v>186.3</v>
      </c>
    </row>
    <row r="473" spans="1:18" ht="15.75" customHeight="1" x14ac:dyDescent="0.3">
      <c r="A473" s="221">
        <v>4342</v>
      </c>
      <c r="B473" s="118">
        <v>48</v>
      </c>
      <c r="C473" s="81" t="s">
        <v>440</v>
      </c>
      <c r="D473" s="81"/>
      <c r="E473" s="81">
        <v>16</v>
      </c>
      <c r="F473" s="82">
        <v>43607</v>
      </c>
      <c r="G473" s="81">
        <v>5245</v>
      </c>
      <c r="H473" s="81">
        <v>7886</v>
      </c>
      <c r="I473" s="81">
        <v>7192</v>
      </c>
      <c r="J473" s="81"/>
      <c r="K473" s="135">
        <f t="shared" si="2"/>
        <v>35.644581407293273</v>
      </c>
      <c r="L473" s="142"/>
      <c r="M473" s="138"/>
      <c r="N473" s="138"/>
      <c r="O473" s="123"/>
      <c r="P473" s="123"/>
      <c r="Q473" s="23">
        <f t="shared" si="1"/>
        <v>194.7</v>
      </c>
      <c r="R473" s="117"/>
    </row>
    <row r="474" spans="1:18" ht="15.75" customHeight="1" x14ac:dyDescent="0.3">
      <c r="A474" s="221">
        <v>4987</v>
      </c>
      <c r="B474" s="118">
        <v>47</v>
      </c>
      <c r="C474" s="81" t="s">
        <v>440</v>
      </c>
      <c r="D474" s="81"/>
      <c r="E474" s="81">
        <v>18</v>
      </c>
      <c r="F474" s="82">
        <v>43626</v>
      </c>
      <c r="G474" s="81">
        <v>5258</v>
      </c>
      <c r="H474" s="81">
        <v>7410</v>
      </c>
      <c r="I474" s="81">
        <v>6967</v>
      </c>
      <c r="J474" s="81">
        <v>7</v>
      </c>
      <c r="K474" s="135">
        <f t="shared" si="2"/>
        <v>25.921591574019892</v>
      </c>
      <c r="L474" s="142"/>
      <c r="M474" s="137">
        <f>AVERAGE(K474:K475)</f>
        <v>26.388140974011787</v>
      </c>
      <c r="N474" s="137">
        <f>_xlfn.STDEV.S(K474,K475)</f>
        <v>0.65980048898556698</v>
      </c>
      <c r="O474" s="123"/>
      <c r="P474" s="123"/>
      <c r="Q474" s="23">
        <f t="shared" si="1"/>
        <v>170.9</v>
      </c>
      <c r="R474" s="117">
        <f>AVERAGE(Q474:Q475)</f>
        <v>167</v>
      </c>
    </row>
    <row r="475" spans="1:18" ht="15.75" customHeight="1" x14ac:dyDescent="0.3">
      <c r="A475" s="221">
        <v>4988</v>
      </c>
      <c r="B475" s="118">
        <v>48</v>
      </c>
      <c r="C475" s="81" t="s">
        <v>440</v>
      </c>
      <c r="D475" s="81"/>
      <c r="E475" s="81">
        <v>18</v>
      </c>
      <c r="F475" s="82">
        <v>43626</v>
      </c>
      <c r="G475" s="81">
        <v>5245</v>
      </c>
      <c r="H475" s="81">
        <v>7314</v>
      </c>
      <c r="I475" s="81">
        <v>6876</v>
      </c>
      <c r="J475" s="81"/>
      <c r="K475" s="135">
        <f t="shared" si="2"/>
        <v>26.854690374003681</v>
      </c>
      <c r="L475" s="142"/>
      <c r="M475" s="138"/>
      <c r="N475" s="138"/>
      <c r="O475" s="123"/>
      <c r="P475" s="123"/>
      <c r="Q475" s="23">
        <f t="shared" si="1"/>
        <v>163.1</v>
      </c>
      <c r="R475" s="117"/>
    </row>
    <row r="476" spans="1:18" ht="15.75" customHeight="1" x14ac:dyDescent="0.3">
      <c r="A476" s="221">
        <v>5575</v>
      </c>
      <c r="B476" s="118">
        <v>19</v>
      </c>
      <c r="C476" s="81" t="s">
        <v>440</v>
      </c>
      <c r="D476" s="81"/>
      <c r="E476" s="81">
        <v>21</v>
      </c>
      <c r="F476" s="82">
        <v>43657</v>
      </c>
      <c r="G476" s="81">
        <v>5229</v>
      </c>
      <c r="H476" s="81">
        <v>7429</v>
      </c>
      <c r="I476" s="81">
        <v>7050</v>
      </c>
      <c r="J476" s="81">
        <v>7</v>
      </c>
      <c r="K476" s="135">
        <f t="shared" si="2"/>
        <v>20.812740252608457</v>
      </c>
      <c r="L476" s="142"/>
      <c r="M476" s="137">
        <f>AVERAGE(K476:K477)</f>
        <v>21.304479370001708</v>
      </c>
      <c r="N476" s="137">
        <f>_xlfn.STDEV.S(K476,K477)</f>
        <v>0.69542412896691175</v>
      </c>
      <c r="O476" s="123"/>
      <c r="P476" s="123"/>
      <c r="Q476" s="23">
        <f t="shared" si="1"/>
        <v>182.1</v>
      </c>
      <c r="R476" s="117">
        <f>AVERAGE(Q476:Q477)</f>
        <v>186.25</v>
      </c>
    </row>
    <row r="477" spans="1:18" ht="15.75" customHeight="1" x14ac:dyDescent="0.3">
      <c r="A477" s="221">
        <v>5576</v>
      </c>
      <c r="B477" s="118">
        <v>20</v>
      </c>
      <c r="C477" s="81" t="s">
        <v>440</v>
      </c>
      <c r="D477" s="81"/>
      <c r="E477" s="81">
        <v>21</v>
      </c>
      <c r="F477" s="82">
        <v>43657</v>
      </c>
      <c r="G477" s="81">
        <v>5190</v>
      </c>
      <c r="H477" s="81">
        <v>7509</v>
      </c>
      <c r="I477" s="81">
        <v>7094</v>
      </c>
      <c r="J477" s="81"/>
      <c r="K477" s="135">
        <f t="shared" si="2"/>
        <v>21.79621848739496</v>
      </c>
      <c r="L477" s="142"/>
      <c r="M477" s="138"/>
      <c r="N477" s="138"/>
      <c r="O477" s="123"/>
      <c r="P477" s="123"/>
      <c r="Q477" s="23">
        <f t="shared" si="1"/>
        <v>190.4</v>
      </c>
      <c r="R477" s="117"/>
    </row>
    <row r="478" spans="1:18" ht="15.75" customHeight="1" x14ac:dyDescent="0.3">
      <c r="A478" s="221">
        <v>5853</v>
      </c>
      <c r="B478" s="118">
        <v>50</v>
      </c>
      <c r="C478" s="81" t="s">
        <v>440</v>
      </c>
      <c r="D478" s="81"/>
      <c r="E478" s="81">
        <v>22</v>
      </c>
      <c r="F478" s="82">
        <v>43685</v>
      </c>
      <c r="G478" s="81">
        <v>5251</v>
      </c>
      <c r="H478" s="81">
        <v>7891</v>
      </c>
      <c r="I478" s="81">
        <v>7534</v>
      </c>
      <c r="J478" s="81">
        <v>7</v>
      </c>
      <c r="K478" s="135">
        <f t="shared" si="2"/>
        <v>15.637319316688567</v>
      </c>
      <c r="L478" s="142"/>
      <c r="M478" s="137">
        <f>AVERAGE(K478:K479)</f>
        <v>15.681948377273537</v>
      </c>
      <c r="N478" s="137">
        <f>_xlfn.STDEV.S(K478,K479)</f>
        <v>6.3115022755235686E-2</v>
      </c>
      <c r="O478" s="123"/>
      <c r="P478" s="123"/>
      <c r="Q478" s="23">
        <f t="shared" si="1"/>
        <v>228.3</v>
      </c>
      <c r="R478" s="117">
        <f>AVERAGE(Q478:Q479)</f>
        <v>218.75</v>
      </c>
    </row>
    <row r="479" spans="1:18" ht="15.75" customHeight="1" x14ac:dyDescent="0.3">
      <c r="A479" s="221">
        <v>5854</v>
      </c>
      <c r="B479" s="118">
        <v>50</v>
      </c>
      <c r="C479" s="81" t="s">
        <v>440</v>
      </c>
      <c r="D479" s="81"/>
      <c r="E479" s="81">
        <v>22</v>
      </c>
      <c r="F479" s="82">
        <v>43685</v>
      </c>
      <c r="G479" s="81">
        <v>5251</v>
      </c>
      <c r="H479" s="81">
        <v>7672</v>
      </c>
      <c r="I479" s="81">
        <v>7343</v>
      </c>
      <c r="J479" s="81"/>
      <c r="K479" s="135">
        <f t="shared" si="2"/>
        <v>15.726577437858507</v>
      </c>
      <c r="L479" s="142"/>
      <c r="M479" s="138"/>
      <c r="N479" s="138"/>
      <c r="O479" s="123"/>
      <c r="P479" s="123"/>
      <c r="Q479" s="23">
        <f t="shared" si="1"/>
        <v>209.2</v>
      </c>
      <c r="R479" s="117"/>
    </row>
    <row r="480" spans="1:18" ht="15.75" customHeight="1" x14ac:dyDescent="0.3">
      <c r="A480" s="221">
        <v>3297</v>
      </c>
      <c r="B480" s="118">
        <v>53</v>
      </c>
      <c r="C480" s="126" t="s">
        <v>441</v>
      </c>
      <c r="D480" s="126"/>
      <c r="E480" s="126">
        <v>13</v>
      </c>
      <c r="F480" s="127">
        <v>43587</v>
      </c>
      <c r="G480" s="126">
        <v>5232</v>
      </c>
      <c r="H480" s="126">
        <v>9739</v>
      </c>
      <c r="I480" s="126">
        <v>8448</v>
      </c>
      <c r="J480" s="126">
        <v>1</v>
      </c>
      <c r="K480" s="128">
        <f t="shared" si="2"/>
        <v>40.14303482587065</v>
      </c>
      <c r="L480" s="143" t="s">
        <v>13</v>
      </c>
      <c r="M480" s="130">
        <f>AVERAGE(K480:K481)</f>
        <v>38.147773912068772</v>
      </c>
      <c r="N480" s="130">
        <f>_xlfn.STDEV.S(K480,K481)</f>
        <v>2.8217250447715467</v>
      </c>
      <c r="O480" s="123">
        <v>1</v>
      </c>
      <c r="P480" s="123"/>
      <c r="Q480" s="23">
        <f t="shared" si="1"/>
        <v>321.60000000000002</v>
      </c>
      <c r="R480" s="117">
        <f>AVERAGE(Q480:Q481)</f>
        <v>305.05</v>
      </c>
    </row>
    <row r="481" spans="1:18" ht="15.75" customHeight="1" x14ac:dyDescent="0.3">
      <c r="A481" s="221">
        <v>3298</v>
      </c>
      <c r="B481" s="118">
        <v>54</v>
      </c>
      <c r="C481" s="126" t="s">
        <v>441</v>
      </c>
      <c r="D481" s="126"/>
      <c r="E481" s="126">
        <v>13</v>
      </c>
      <c r="F481" s="127">
        <v>43587</v>
      </c>
      <c r="G481" s="126">
        <v>5271</v>
      </c>
      <c r="H481" s="126">
        <v>9199</v>
      </c>
      <c r="I481" s="126">
        <v>8156</v>
      </c>
      <c r="J481" s="126"/>
      <c r="K481" s="128">
        <f t="shared" si="2"/>
        <v>36.1525129982669</v>
      </c>
      <c r="L481" s="143"/>
      <c r="M481" s="132"/>
      <c r="N481" s="132"/>
      <c r="O481" s="123"/>
      <c r="P481" s="123"/>
      <c r="Q481" s="23">
        <f t="shared" si="1"/>
        <v>288.5</v>
      </c>
      <c r="R481" s="117"/>
    </row>
    <row r="482" spans="1:18" ht="15.75" customHeight="1" x14ac:dyDescent="0.3">
      <c r="A482" s="221">
        <v>4021</v>
      </c>
      <c r="B482" s="118">
        <v>51</v>
      </c>
      <c r="C482" s="126" t="s">
        <v>441</v>
      </c>
      <c r="D482" s="126"/>
      <c r="E482" s="126">
        <v>15</v>
      </c>
      <c r="F482" s="127">
        <v>43599</v>
      </c>
      <c r="G482" s="126">
        <v>5234</v>
      </c>
      <c r="H482" s="126">
        <v>8081</v>
      </c>
      <c r="I482" s="126">
        <v>7455</v>
      </c>
      <c r="J482" s="126"/>
      <c r="K482" s="128">
        <f t="shared" si="2"/>
        <v>28.185502026114364</v>
      </c>
      <c r="L482" s="128"/>
      <c r="M482" s="130">
        <f>AVERAGE(K482:K483)</f>
        <v>27.729114649420815</v>
      </c>
      <c r="N482" s="130">
        <f>_xlfn.STDEV.S(K482,K483)</f>
        <v>0.64542921781589258</v>
      </c>
      <c r="O482" s="123"/>
      <c r="P482" s="123"/>
      <c r="Q482" s="23">
        <f t="shared" si="1"/>
        <v>222.1</v>
      </c>
      <c r="R482" s="117">
        <f>AVERAGE(Q482:Q483)</f>
        <v>227.1</v>
      </c>
    </row>
    <row r="483" spans="1:18" ht="15.75" customHeight="1" x14ac:dyDescent="0.3">
      <c r="A483" s="221">
        <v>4022</v>
      </c>
      <c r="B483" s="118">
        <v>52</v>
      </c>
      <c r="C483" s="126" t="s">
        <v>441</v>
      </c>
      <c r="D483" s="126"/>
      <c r="E483" s="126">
        <v>15</v>
      </c>
      <c r="F483" s="127">
        <v>43599</v>
      </c>
      <c r="G483" s="126">
        <v>5234</v>
      </c>
      <c r="H483" s="126">
        <v>8188</v>
      </c>
      <c r="I483" s="126">
        <v>7555</v>
      </c>
      <c r="J483" s="126"/>
      <c r="K483" s="128">
        <f t="shared" si="2"/>
        <v>27.27272727272727</v>
      </c>
      <c r="L483" s="128"/>
      <c r="M483" s="132"/>
      <c r="N483" s="132"/>
      <c r="O483" s="123"/>
      <c r="P483" s="123"/>
      <c r="Q483" s="23">
        <f t="shared" si="1"/>
        <v>232.1</v>
      </c>
      <c r="R483" s="117"/>
    </row>
    <row r="484" spans="1:18" ht="15.75" customHeight="1" x14ac:dyDescent="0.3">
      <c r="A484" s="221">
        <v>4667</v>
      </c>
      <c r="B484" s="118">
        <v>51</v>
      </c>
      <c r="C484" s="126" t="s">
        <v>441</v>
      </c>
      <c r="D484" s="126"/>
      <c r="E484" s="126">
        <v>17</v>
      </c>
      <c r="F484" s="127">
        <v>43619</v>
      </c>
      <c r="G484" s="126">
        <v>5234</v>
      </c>
      <c r="H484" s="126">
        <v>8285</v>
      </c>
      <c r="I484" s="126">
        <v>7777</v>
      </c>
      <c r="J484" s="126"/>
      <c r="K484" s="128">
        <f t="shared" si="2"/>
        <v>19.976405819897757</v>
      </c>
      <c r="L484" s="143"/>
      <c r="M484" s="130">
        <f>AVERAGE(K484:K485)</f>
        <v>19.91329654290768</v>
      </c>
      <c r="N484" s="130">
        <f>_xlfn.STDEV.S(K484,K485)</f>
        <v>8.9249995430925877E-2</v>
      </c>
      <c r="O484" s="123"/>
      <c r="P484" s="123"/>
      <c r="Q484" s="23">
        <f t="shared" si="1"/>
        <v>254.3</v>
      </c>
      <c r="R484" s="117">
        <f>AVERAGE(Q484:Q485)</f>
        <v>247.3</v>
      </c>
    </row>
    <row r="485" spans="1:18" ht="15.75" customHeight="1" x14ac:dyDescent="0.3">
      <c r="A485" s="221">
        <v>4668</v>
      </c>
      <c r="B485" s="118">
        <v>52</v>
      </c>
      <c r="C485" s="126" t="s">
        <v>441</v>
      </c>
      <c r="D485" s="126"/>
      <c r="E485" s="126">
        <v>17</v>
      </c>
      <c r="F485" s="127">
        <v>43619</v>
      </c>
      <c r="G485" s="126">
        <v>5234</v>
      </c>
      <c r="H485" s="126">
        <v>8114</v>
      </c>
      <c r="I485" s="126">
        <v>7637</v>
      </c>
      <c r="J485" s="126"/>
      <c r="K485" s="128">
        <f t="shared" si="2"/>
        <v>19.850187265917604</v>
      </c>
      <c r="L485" s="143"/>
      <c r="M485" s="132"/>
      <c r="N485" s="132"/>
      <c r="O485" s="123"/>
      <c r="P485" s="123"/>
      <c r="Q485" s="23">
        <f t="shared" si="1"/>
        <v>240.3</v>
      </c>
      <c r="R485" s="117"/>
    </row>
    <row r="486" spans="1:18" ht="15.75" customHeight="1" x14ac:dyDescent="0.3">
      <c r="A486" s="221">
        <v>5289</v>
      </c>
      <c r="B486" s="118">
        <v>27</v>
      </c>
      <c r="C486" s="126" t="s">
        <v>441</v>
      </c>
      <c r="D486" s="126"/>
      <c r="E486" s="126">
        <v>19</v>
      </c>
      <c r="F486" s="127">
        <v>43637</v>
      </c>
      <c r="G486" s="126">
        <v>5236</v>
      </c>
      <c r="H486" s="126">
        <v>8821</v>
      </c>
      <c r="I486" s="126">
        <v>8121</v>
      </c>
      <c r="J486" s="126" t="s">
        <v>396</v>
      </c>
      <c r="K486" s="128">
        <f t="shared" si="2"/>
        <v>24.263431542461007</v>
      </c>
      <c r="L486" s="143"/>
      <c r="M486" s="130">
        <f>AVERAGE(K486:K487)</f>
        <v>24.247336927442063</v>
      </c>
      <c r="N486" s="130">
        <f>_xlfn.STDEV.S(K486,K487)</f>
        <v>2.2761222840960611E-2</v>
      </c>
      <c r="O486" s="123"/>
      <c r="P486" s="123"/>
      <c r="Q486" s="23">
        <f t="shared" si="1"/>
        <v>288.5</v>
      </c>
      <c r="R486" s="117">
        <f>AVERAGE(Q486:Q487)</f>
        <v>306.85000000000002</v>
      </c>
    </row>
    <row r="487" spans="1:18" ht="15.75" customHeight="1" x14ac:dyDescent="0.3">
      <c r="A487" s="221">
        <v>5290</v>
      </c>
      <c r="B487" s="118">
        <v>28</v>
      </c>
      <c r="C487" s="126" t="s">
        <v>441</v>
      </c>
      <c r="D487" s="126"/>
      <c r="E487" s="126">
        <v>19</v>
      </c>
      <c r="F487" s="127">
        <v>43637</v>
      </c>
      <c r="G487" s="126">
        <v>5216</v>
      </c>
      <c r="H487" s="126">
        <v>9256</v>
      </c>
      <c r="I487" s="126">
        <v>8468</v>
      </c>
      <c r="J487" s="126"/>
      <c r="K487" s="128">
        <f t="shared" si="2"/>
        <v>24.231242312423124</v>
      </c>
      <c r="L487" s="143"/>
      <c r="M487" s="132"/>
      <c r="N487" s="132"/>
      <c r="O487" s="123"/>
      <c r="P487" s="123"/>
      <c r="Q487" s="23">
        <f t="shared" si="1"/>
        <v>325.2</v>
      </c>
      <c r="R487" s="117"/>
    </row>
    <row r="488" spans="1:18" ht="15.75" customHeight="1" x14ac:dyDescent="0.3">
      <c r="A488" s="221">
        <v>5523</v>
      </c>
      <c r="B488" s="118">
        <v>15</v>
      </c>
      <c r="C488" s="126" t="s">
        <v>441</v>
      </c>
      <c r="D488" s="126"/>
      <c r="E488" s="126">
        <v>20</v>
      </c>
      <c r="F488" s="127">
        <v>43649</v>
      </c>
      <c r="G488" s="126">
        <v>5231</v>
      </c>
      <c r="H488" s="126">
        <v>8173</v>
      </c>
      <c r="I488" s="126">
        <v>7677</v>
      </c>
      <c r="J488" s="126">
        <v>7</v>
      </c>
      <c r="K488" s="128">
        <f t="shared" si="2"/>
        <v>20.278004905968931</v>
      </c>
      <c r="L488" s="143"/>
      <c r="M488" s="130">
        <f>AVERAGE(K488:K489)</f>
        <v>20.089251209203372</v>
      </c>
      <c r="N488" s="130">
        <f>_xlfn.STDEV.S(K488,K489)</f>
        <v>0.26693803791391241</v>
      </c>
      <c r="O488" s="123"/>
      <c r="P488" s="123"/>
      <c r="Q488" s="23">
        <f t="shared" si="1"/>
        <v>244.6</v>
      </c>
      <c r="R488" s="117">
        <f>AVERAGE(Q488:Q489)</f>
        <v>242.89999999999998</v>
      </c>
    </row>
    <row r="489" spans="1:18" ht="15.75" customHeight="1" x14ac:dyDescent="0.3">
      <c r="A489" s="221">
        <v>5524</v>
      </c>
      <c r="B489" s="118">
        <v>16</v>
      </c>
      <c r="C489" s="126" t="s">
        <v>441</v>
      </c>
      <c r="D489" s="126"/>
      <c r="E489" s="126">
        <v>20</v>
      </c>
      <c r="F489" s="127">
        <v>43649</v>
      </c>
      <c r="G489" s="126">
        <v>5280</v>
      </c>
      <c r="H489" s="126">
        <v>8172</v>
      </c>
      <c r="I489" s="126">
        <v>7692</v>
      </c>
      <c r="J489" s="126"/>
      <c r="K489" s="128">
        <f t="shared" si="2"/>
        <v>19.900497512437813</v>
      </c>
      <c r="L489" s="143"/>
      <c r="M489" s="132"/>
      <c r="N489" s="132"/>
      <c r="O489" s="123"/>
      <c r="P489" s="123"/>
      <c r="Q489" s="23">
        <f t="shared" si="1"/>
        <v>241.2</v>
      </c>
      <c r="R489" s="117"/>
    </row>
    <row r="490" spans="1:18" ht="15.75" customHeight="1" x14ac:dyDescent="0.3">
      <c r="A490" s="221">
        <v>5855</v>
      </c>
      <c r="B490" s="118">
        <v>51</v>
      </c>
      <c r="C490" s="126" t="s">
        <v>441</v>
      </c>
      <c r="D490" s="126"/>
      <c r="E490" s="126">
        <v>22</v>
      </c>
      <c r="F490" s="127">
        <v>43685</v>
      </c>
      <c r="G490" s="126">
        <v>5234</v>
      </c>
      <c r="H490" s="126">
        <v>8042</v>
      </c>
      <c r="I490" s="126">
        <v>7654</v>
      </c>
      <c r="J490" s="126">
        <v>7</v>
      </c>
      <c r="K490" s="128">
        <f t="shared" si="2"/>
        <v>16.033057851239668</v>
      </c>
      <c r="L490" s="143"/>
      <c r="M490" s="130">
        <f>AVERAGE(K490:K491)</f>
        <v>16.056729930644959</v>
      </c>
      <c r="N490" s="130">
        <f>_xlfn.STDEV.S(K490,K491)</f>
        <v>3.3477375744534944E-2</v>
      </c>
      <c r="O490" s="123"/>
      <c r="P490" s="123"/>
      <c r="Q490" s="23">
        <f t="shared" si="1"/>
        <v>242</v>
      </c>
      <c r="R490" s="117">
        <f>AVERAGE(Q490:Q491)</f>
        <v>230.45</v>
      </c>
    </row>
    <row r="491" spans="1:18" ht="15.75" customHeight="1" x14ac:dyDescent="0.3">
      <c r="A491" s="221">
        <v>5856</v>
      </c>
      <c r="B491" s="118">
        <v>51</v>
      </c>
      <c r="C491" s="126" t="s">
        <v>441</v>
      </c>
      <c r="D491" s="126"/>
      <c r="E491" s="126">
        <v>22</v>
      </c>
      <c r="F491" s="127">
        <v>43685</v>
      </c>
      <c r="G491" s="126">
        <v>5234</v>
      </c>
      <c r="H491" s="126">
        <v>7775</v>
      </c>
      <c r="I491" s="126">
        <v>7423</v>
      </c>
      <c r="J491" s="126"/>
      <c r="K491" s="128">
        <f t="shared" si="2"/>
        <v>16.08040201005025</v>
      </c>
      <c r="L491" s="143"/>
      <c r="M491" s="132"/>
      <c r="N491" s="132"/>
      <c r="O491" s="123"/>
      <c r="P491" s="123"/>
      <c r="Q491" s="23">
        <f t="shared" si="1"/>
        <v>218.9</v>
      </c>
      <c r="R491" s="117"/>
    </row>
    <row r="492" spans="1:18" ht="15.75" customHeight="1" x14ac:dyDescent="0.3">
      <c r="A492" s="221">
        <v>3299</v>
      </c>
      <c r="B492" s="118">
        <v>55</v>
      </c>
      <c r="C492" s="126" t="s">
        <v>442</v>
      </c>
      <c r="D492" s="126"/>
      <c r="E492" s="126">
        <v>13</v>
      </c>
      <c r="F492" s="127">
        <v>43587</v>
      </c>
      <c r="G492" s="126">
        <v>5269</v>
      </c>
      <c r="H492" s="126">
        <v>8081</v>
      </c>
      <c r="I492" s="126">
        <v>7284</v>
      </c>
      <c r="J492" s="126">
        <v>1</v>
      </c>
      <c r="K492" s="128">
        <f t="shared" si="2"/>
        <v>39.553349875930522</v>
      </c>
      <c r="L492" s="143" t="s">
        <v>13</v>
      </c>
      <c r="M492" s="130">
        <f>AVERAGE(K492:K493)</f>
        <v>40.481185835076261</v>
      </c>
      <c r="N492" s="130">
        <f>_xlfn.STDEV.S(K492,K493)</f>
        <v>1.3121581970813476</v>
      </c>
      <c r="O492" s="123">
        <v>1</v>
      </c>
      <c r="P492" s="123"/>
      <c r="Q492" s="23">
        <f t="shared" si="1"/>
        <v>201.50000000000003</v>
      </c>
      <c r="R492" s="117">
        <f>AVERAGE(Q492:Q493)</f>
        <v>199.40000000000003</v>
      </c>
    </row>
    <row r="493" spans="1:18" ht="15.75" customHeight="1" x14ac:dyDescent="0.3">
      <c r="A493" s="221">
        <v>3300</v>
      </c>
      <c r="B493" s="118">
        <v>56</v>
      </c>
      <c r="C493" s="126" t="s">
        <v>442</v>
      </c>
      <c r="D493" s="126"/>
      <c r="E493" s="126">
        <v>13</v>
      </c>
      <c r="F493" s="127">
        <v>43587</v>
      </c>
      <c r="G493" s="126">
        <v>5254</v>
      </c>
      <c r="H493" s="126">
        <v>8044</v>
      </c>
      <c r="I493" s="126">
        <v>7227</v>
      </c>
      <c r="J493" s="126"/>
      <c r="K493" s="128">
        <f t="shared" si="2"/>
        <v>41.409021794221992</v>
      </c>
      <c r="L493" s="143"/>
      <c r="M493" s="132"/>
      <c r="N493" s="132"/>
      <c r="O493" s="123"/>
      <c r="P493" s="123"/>
      <c r="Q493" s="23">
        <f t="shared" si="1"/>
        <v>197.3</v>
      </c>
      <c r="R493" s="117"/>
    </row>
    <row r="494" spans="1:18" ht="15.75" customHeight="1" x14ac:dyDescent="0.3">
      <c r="A494" s="221">
        <v>4023</v>
      </c>
      <c r="B494" s="118">
        <v>53</v>
      </c>
      <c r="C494" s="126" t="s">
        <v>442</v>
      </c>
      <c r="D494" s="126"/>
      <c r="E494" s="126">
        <v>15</v>
      </c>
      <c r="F494" s="127">
        <v>43599</v>
      </c>
      <c r="G494" s="126">
        <v>5232</v>
      </c>
      <c r="H494" s="126">
        <v>7303</v>
      </c>
      <c r="I494" s="126">
        <v>6879</v>
      </c>
      <c r="J494" s="126"/>
      <c r="K494" s="128">
        <f t="shared" si="2"/>
        <v>25.743776563448694</v>
      </c>
      <c r="L494" s="128"/>
      <c r="M494" s="130">
        <f>AVERAGE(K494:K495)</f>
        <v>25.561908109880328</v>
      </c>
      <c r="N494" s="130">
        <f>_xlfn.STDEV.S(K494,K495)</f>
        <v>0.25720083360420298</v>
      </c>
      <c r="O494" s="123"/>
      <c r="P494" s="123"/>
      <c r="Q494" s="23">
        <f t="shared" si="1"/>
        <v>164.7</v>
      </c>
      <c r="R494" s="117">
        <f>AVERAGE(Q494:Q495)</f>
        <v>158</v>
      </c>
    </row>
    <row r="495" spans="1:18" ht="15.75" customHeight="1" x14ac:dyDescent="0.3">
      <c r="A495" s="221">
        <v>4024</v>
      </c>
      <c r="B495" s="118">
        <v>54</v>
      </c>
      <c r="C495" s="126" t="s">
        <v>442</v>
      </c>
      <c r="D495" s="126"/>
      <c r="E495" s="126">
        <v>15</v>
      </c>
      <c r="F495" s="127">
        <v>43599</v>
      </c>
      <c r="G495" s="126">
        <v>5271</v>
      </c>
      <c r="H495" s="126">
        <v>7168</v>
      </c>
      <c r="I495" s="126">
        <v>6784</v>
      </c>
      <c r="J495" s="126"/>
      <c r="K495" s="128">
        <f t="shared" si="2"/>
        <v>25.380039656311965</v>
      </c>
      <c r="L495" s="128"/>
      <c r="M495" s="132"/>
      <c r="N495" s="132"/>
      <c r="O495" s="123"/>
      <c r="P495" s="123"/>
      <c r="Q495" s="23">
        <f t="shared" si="1"/>
        <v>151.30000000000001</v>
      </c>
      <c r="R495" s="117"/>
    </row>
    <row r="496" spans="1:18" ht="15.75" customHeight="1" x14ac:dyDescent="0.3">
      <c r="A496" s="221">
        <v>4669</v>
      </c>
      <c r="B496" s="118">
        <v>53</v>
      </c>
      <c r="C496" s="126" t="s">
        <v>442</v>
      </c>
      <c r="D496" s="126"/>
      <c r="E496" s="126">
        <v>17</v>
      </c>
      <c r="F496" s="127">
        <v>43619</v>
      </c>
      <c r="G496" s="126">
        <v>5232</v>
      </c>
      <c r="H496" s="126">
        <v>6986</v>
      </c>
      <c r="I496" s="126">
        <v>6673</v>
      </c>
      <c r="J496" s="126"/>
      <c r="K496" s="128">
        <f t="shared" si="2"/>
        <v>21.721027064538514</v>
      </c>
      <c r="L496" s="143"/>
      <c r="M496" s="130">
        <f>AVERAGE(K496:K497)</f>
        <v>22.42593409301692</v>
      </c>
      <c r="N496" s="130">
        <f>_xlfn.STDEV.S(K496,K497)</f>
        <v>0.99688907988627906</v>
      </c>
      <c r="O496" s="123"/>
      <c r="P496" s="123"/>
      <c r="Q496" s="23">
        <f t="shared" si="1"/>
        <v>144.1</v>
      </c>
      <c r="R496" s="117">
        <f>AVERAGE(Q496:Q497)</f>
        <v>136.25</v>
      </c>
    </row>
    <row r="497" spans="1:18" ht="15.75" customHeight="1" x14ac:dyDescent="0.3">
      <c r="A497" s="221">
        <v>4670</v>
      </c>
      <c r="B497" s="118">
        <v>54</v>
      </c>
      <c r="C497" s="126" t="s">
        <v>442</v>
      </c>
      <c r="D497" s="126"/>
      <c r="E497" s="126">
        <v>17</v>
      </c>
      <c r="F497" s="127">
        <v>43619</v>
      </c>
      <c r="G497" s="126">
        <v>5271</v>
      </c>
      <c r="H497" s="126">
        <v>6852</v>
      </c>
      <c r="I497" s="126">
        <v>6555</v>
      </c>
      <c r="J497" s="126"/>
      <c r="K497" s="128">
        <f t="shared" si="2"/>
        <v>23.130841121495326</v>
      </c>
      <c r="L497" s="143"/>
      <c r="M497" s="132"/>
      <c r="N497" s="132"/>
      <c r="O497" s="123"/>
      <c r="P497" s="123"/>
      <c r="Q497" s="23">
        <f t="shared" si="1"/>
        <v>128.4</v>
      </c>
      <c r="R497" s="117"/>
    </row>
    <row r="498" spans="1:18" ht="15.75" customHeight="1" x14ac:dyDescent="0.3">
      <c r="A498" s="221">
        <v>5291</v>
      </c>
      <c r="B498" s="118">
        <v>29</v>
      </c>
      <c r="C498" s="126" t="s">
        <v>442</v>
      </c>
      <c r="D498" s="126"/>
      <c r="E498" s="126">
        <v>19</v>
      </c>
      <c r="F498" s="127">
        <v>43637</v>
      </c>
      <c r="G498" s="126">
        <v>5292</v>
      </c>
      <c r="H498" s="126">
        <v>7170</v>
      </c>
      <c r="I498" s="126">
        <v>6799</v>
      </c>
      <c r="J498" s="126" t="s">
        <v>428</v>
      </c>
      <c r="K498" s="128">
        <f t="shared" si="2"/>
        <v>24.618447246184473</v>
      </c>
      <c r="L498" s="143"/>
      <c r="M498" s="130">
        <f>AVERAGE(K498:K499)</f>
        <v>24.462876016039338</v>
      </c>
      <c r="N498" s="130">
        <f>_xlfn.STDEV.S(K498,K499)</f>
        <v>0.2200109435863136</v>
      </c>
      <c r="O498" s="123"/>
      <c r="P498" s="123"/>
      <c r="Q498" s="23">
        <f t="shared" si="1"/>
        <v>150.69999999999999</v>
      </c>
      <c r="R498" s="117">
        <f>AVERAGE(Q498:Q499)</f>
        <v>154.75</v>
      </c>
    </row>
    <row r="499" spans="1:18" ht="15.75" customHeight="1" x14ac:dyDescent="0.3">
      <c r="A499" s="221">
        <v>5292</v>
      </c>
      <c r="B499" s="118">
        <v>30</v>
      </c>
      <c r="C499" s="126" t="s">
        <v>442</v>
      </c>
      <c r="D499" s="126"/>
      <c r="E499" s="126">
        <v>19</v>
      </c>
      <c r="F499" s="127">
        <v>43637</v>
      </c>
      <c r="G499" s="126">
        <v>5244</v>
      </c>
      <c r="H499" s="126">
        <v>7218</v>
      </c>
      <c r="I499" s="126">
        <v>6832</v>
      </c>
      <c r="J499" s="126"/>
      <c r="K499" s="128">
        <f t="shared" si="2"/>
        <v>24.307304785894207</v>
      </c>
      <c r="L499" s="143"/>
      <c r="M499" s="132"/>
      <c r="N499" s="132"/>
      <c r="O499" s="123"/>
      <c r="P499" s="123"/>
      <c r="Q499" s="23">
        <f t="shared" si="1"/>
        <v>158.80000000000001</v>
      </c>
      <c r="R499" s="117"/>
    </row>
    <row r="500" spans="1:18" ht="15.75" customHeight="1" x14ac:dyDescent="0.3">
      <c r="A500" s="221">
        <v>5857</v>
      </c>
      <c r="B500" s="118">
        <v>52</v>
      </c>
      <c r="C500" s="126" t="s">
        <v>442</v>
      </c>
      <c r="D500" s="126"/>
      <c r="E500" s="126">
        <v>22</v>
      </c>
      <c r="F500" s="127">
        <v>43685</v>
      </c>
      <c r="G500" s="126">
        <v>5234</v>
      </c>
      <c r="H500" s="126">
        <v>6705</v>
      </c>
      <c r="I500" s="126">
        <v>6495</v>
      </c>
      <c r="J500" s="126">
        <v>8</v>
      </c>
      <c r="K500" s="128">
        <f t="shared" si="2"/>
        <v>16.653449643140362</v>
      </c>
      <c r="L500" s="143"/>
      <c r="M500" s="130">
        <f>AVERAGE(K500:K501)</f>
        <v>16.767841227288358</v>
      </c>
      <c r="N500" s="130">
        <f>_xlfn.STDEV.S(K500,K501)</f>
        <v>0.16177412972343799</v>
      </c>
      <c r="O500" s="123"/>
      <c r="P500" s="123"/>
      <c r="Q500" s="23">
        <f t="shared" si="1"/>
        <v>126.1</v>
      </c>
      <c r="R500" s="117">
        <f>AVERAGE(Q500:Q501)</f>
        <v>136.5</v>
      </c>
    </row>
    <row r="501" spans="1:18" ht="15.75" customHeight="1" x14ac:dyDescent="0.3">
      <c r="A501" s="221">
        <v>5858</v>
      </c>
      <c r="B501" s="118">
        <v>52</v>
      </c>
      <c r="C501" s="126" t="s">
        <v>442</v>
      </c>
      <c r="D501" s="126"/>
      <c r="E501" s="126">
        <v>22</v>
      </c>
      <c r="F501" s="127">
        <v>43685</v>
      </c>
      <c r="G501" s="126">
        <v>5234</v>
      </c>
      <c r="H501" s="126">
        <v>6951</v>
      </c>
      <c r="I501" s="126">
        <v>6703</v>
      </c>
      <c r="J501" s="126"/>
      <c r="K501" s="128">
        <f t="shared" si="2"/>
        <v>16.882232811436353</v>
      </c>
      <c r="L501" s="143"/>
      <c r="M501" s="132"/>
      <c r="N501" s="132"/>
      <c r="O501" s="123"/>
      <c r="P501" s="123"/>
      <c r="Q501" s="23">
        <f t="shared" si="1"/>
        <v>146.9</v>
      </c>
      <c r="R501" s="117"/>
    </row>
    <row r="502" spans="1:18" ht="15.75" customHeight="1" x14ac:dyDescent="0.3">
      <c r="A502" s="221">
        <v>3677</v>
      </c>
      <c r="B502" s="118">
        <v>99</v>
      </c>
      <c r="C502" s="81" t="s">
        <v>443</v>
      </c>
      <c r="D502" s="81"/>
      <c r="E502" s="81">
        <v>14</v>
      </c>
      <c r="F502" s="82">
        <v>43591</v>
      </c>
      <c r="G502" s="81">
        <v>5182</v>
      </c>
      <c r="H502" s="134">
        <v>9178</v>
      </c>
      <c r="I502" s="81">
        <v>7471</v>
      </c>
      <c r="J502" s="81">
        <v>2</v>
      </c>
      <c r="K502" s="135">
        <f t="shared" si="2"/>
        <v>74.574049803407604</v>
      </c>
      <c r="L502" s="142" t="s">
        <v>373</v>
      </c>
      <c r="M502" s="137">
        <f>AVERAGE(K502:K503)</f>
        <v>75.395676813172614</v>
      </c>
      <c r="N502" s="137">
        <f>_xlfn.STDEV.S(K502,K503)</f>
        <v>1.1619560604217281</v>
      </c>
      <c r="O502" s="123">
        <v>3</v>
      </c>
      <c r="P502" s="123"/>
      <c r="Q502" s="23">
        <f t="shared" si="1"/>
        <v>228.9</v>
      </c>
      <c r="R502" s="117">
        <f>AVERAGE(Q502:Q503)</f>
        <v>238.7</v>
      </c>
    </row>
    <row r="503" spans="1:18" ht="15.75" customHeight="1" x14ac:dyDescent="0.3">
      <c r="A503" s="221">
        <v>3678</v>
      </c>
      <c r="B503" s="118">
        <v>100</v>
      </c>
      <c r="C503" s="81" t="s">
        <v>443</v>
      </c>
      <c r="D503" s="81"/>
      <c r="E503" s="81">
        <v>14</v>
      </c>
      <c r="F503" s="82">
        <v>43591</v>
      </c>
      <c r="G503" s="81">
        <v>5209</v>
      </c>
      <c r="H503" s="134">
        <v>9588</v>
      </c>
      <c r="I503" s="81">
        <v>7694</v>
      </c>
      <c r="J503" s="81"/>
      <c r="K503" s="135">
        <f t="shared" si="2"/>
        <v>76.217303822937623</v>
      </c>
      <c r="L503" s="142"/>
      <c r="M503" s="138"/>
      <c r="N503" s="138"/>
      <c r="O503" s="123"/>
      <c r="P503" s="123"/>
      <c r="Q503" s="23">
        <f t="shared" si="1"/>
        <v>248.5</v>
      </c>
      <c r="R503" s="117"/>
    </row>
    <row r="504" spans="1:18" ht="15.75" customHeight="1" x14ac:dyDescent="0.3">
      <c r="A504" s="221">
        <v>4343</v>
      </c>
      <c r="B504" s="118">
        <v>49</v>
      </c>
      <c r="C504" s="81" t="s">
        <v>443</v>
      </c>
      <c r="D504" s="81"/>
      <c r="E504" s="81">
        <v>16</v>
      </c>
      <c r="F504" s="82">
        <v>43607</v>
      </c>
      <c r="G504" s="81">
        <v>5203</v>
      </c>
      <c r="H504" s="81">
        <v>9238</v>
      </c>
      <c r="I504" s="81">
        <v>7987</v>
      </c>
      <c r="J504" s="81">
        <v>2</v>
      </c>
      <c r="K504" s="135">
        <f t="shared" si="2"/>
        <v>44.935344827586206</v>
      </c>
      <c r="L504" s="142" t="s">
        <v>378</v>
      </c>
      <c r="M504" s="137">
        <f>AVERAGE(K504:K505)</f>
        <v>45.589155366457781</v>
      </c>
      <c r="N504" s="137">
        <f>_xlfn.STDEV.S(K504,K505)</f>
        <v>0.92462773129464293</v>
      </c>
      <c r="O504" s="123"/>
      <c r="P504" s="123"/>
      <c r="Q504" s="23">
        <f t="shared" si="1"/>
        <v>278.39999999999998</v>
      </c>
      <c r="R504" s="117">
        <f>AVERAGE(Q504:Q505)</f>
        <v>290.25</v>
      </c>
    </row>
    <row r="505" spans="1:18" ht="15.75" customHeight="1" x14ac:dyDescent="0.3">
      <c r="A505" s="221">
        <v>4344</v>
      </c>
      <c r="B505" s="118">
        <v>50</v>
      </c>
      <c r="C505" s="81" t="s">
        <v>443</v>
      </c>
      <c r="D505" s="81"/>
      <c r="E505" s="81">
        <v>16</v>
      </c>
      <c r="F505" s="82">
        <v>43607</v>
      </c>
      <c r="G505" s="81">
        <v>5251</v>
      </c>
      <c r="H505" s="81">
        <v>9669</v>
      </c>
      <c r="I505" s="81">
        <v>8272</v>
      </c>
      <c r="J505" s="81"/>
      <c r="K505" s="135">
        <f t="shared" si="2"/>
        <v>46.242965905329356</v>
      </c>
      <c r="L505" s="142"/>
      <c r="M505" s="138"/>
      <c r="N505" s="138"/>
      <c r="O505" s="123"/>
      <c r="P505" s="123"/>
      <c r="Q505" s="23">
        <f t="shared" si="1"/>
        <v>302.10000000000002</v>
      </c>
      <c r="R505" s="117"/>
    </row>
    <row r="506" spans="1:18" ht="15.75" customHeight="1" x14ac:dyDescent="0.3">
      <c r="A506" s="221">
        <v>4989</v>
      </c>
      <c r="B506" s="118">
        <v>49</v>
      </c>
      <c r="C506" s="81" t="s">
        <v>443</v>
      </c>
      <c r="D506" s="81"/>
      <c r="E506" s="81">
        <v>18</v>
      </c>
      <c r="F506" s="82">
        <v>43626</v>
      </c>
      <c r="G506" s="81">
        <v>5203</v>
      </c>
      <c r="H506" s="81">
        <v>8758</v>
      </c>
      <c r="I506" s="81">
        <v>7959</v>
      </c>
      <c r="J506" s="81">
        <v>12</v>
      </c>
      <c r="K506" s="135">
        <f t="shared" si="2"/>
        <v>28.991291727140784</v>
      </c>
      <c r="L506" s="142"/>
      <c r="M506" s="137">
        <f>AVERAGE(K506:K507)</f>
        <v>28.92378732331456</v>
      </c>
      <c r="N506" s="137">
        <f>_xlfn.STDEV.S(K506,K507)</f>
        <v>9.5465643410955633E-2</v>
      </c>
      <c r="O506" s="123"/>
      <c r="P506" s="123"/>
      <c r="Q506" s="23">
        <f t="shared" si="1"/>
        <v>275.60000000000002</v>
      </c>
      <c r="R506" s="117">
        <f>AVERAGE(Q506:Q507)</f>
        <v>270.70000000000005</v>
      </c>
    </row>
    <row r="507" spans="1:18" ht="15.75" customHeight="1" x14ac:dyDescent="0.3">
      <c r="A507" s="221">
        <v>4990</v>
      </c>
      <c r="B507" s="118">
        <v>50</v>
      </c>
      <c r="C507" s="81" t="s">
        <v>443</v>
      </c>
      <c r="D507" s="81"/>
      <c r="E507" s="81">
        <v>18</v>
      </c>
      <c r="F507" s="82">
        <v>43626</v>
      </c>
      <c r="G507" s="81">
        <v>5251</v>
      </c>
      <c r="H507" s="81">
        <v>8676</v>
      </c>
      <c r="I507" s="81">
        <v>7909</v>
      </c>
      <c r="J507" s="81"/>
      <c r="K507" s="135">
        <f t="shared" si="2"/>
        <v>28.856282919488336</v>
      </c>
      <c r="L507" s="142"/>
      <c r="M507" s="138"/>
      <c r="N507" s="138"/>
      <c r="O507" s="123"/>
      <c r="P507" s="123"/>
      <c r="Q507" s="23">
        <f t="shared" si="1"/>
        <v>265.8</v>
      </c>
      <c r="R507" s="117"/>
    </row>
    <row r="508" spans="1:18" ht="15.75" customHeight="1" x14ac:dyDescent="0.3">
      <c r="A508" s="221">
        <v>5577</v>
      </c>
      <c r="B508" s="118">
        <v>21</v>
      </c>
      <c r="C508" s="81" t="s">
        <v>443</v>
      </c>
      <c r="D508" s="81"/>
      <c r="E508" s="81">
        <v>21</v>
      </c>
      <c r="F508" s="82">
        <v>43657</v>
      </c>
      <c r="G508" s="81">
        <v>5224</v>
      </c>
      <c r="H508" s="81">
        <v>8532</v>
      </c>
      <c r="I508" s="81">
        <v>7911</v>
      </c>
      <c r="J508" s="81">
        <v>12</v>
      </c>
      <c r="K508" s="135">
        <f t="shared" si="2"/>
        <v>23.111276516561222</v>
      </c>
      <c r="L508" s="142"/>
      <c r="M508" s="137">
        <f>AVERAGE(K508:K509)</f>
        <v>23.025878699746912</v>
      </c>
      <c r="N508" s="137">
        <f>_xlfn.STDEV.S(K508,K509)</f>
        <v>0.12077075073585399</v>
      </c>
      <c r="O508" s="123"/>
      <c r="P508" s="123"/>
      <c r="Q508" s="23">
        <f t="shared" si="1"/>
        <v>268.7</v>
      </c>
      <c r="R508" s="117">
        <f>AVERAGE(Q508:Q509)</f>
        <v>261.2</v>
      </c>
    </row>
    <row r="509" spans="1:18" ht="15.75" customHeight="1" x14ac:dyDescent="0.3">
      <c r="A509" s="221">
        <v>5578</v>
      </c>
      <c r="B509" s="118">
        <v>22</v>
      </c>
      <c r="C509" s="81" t="s">
        <v>443</v>
      </c>
      <c r="D509" s="81"/>
      <c r="E509" s="81">
        <v>21</v>
      </c>
      <c r="F509" s="82">
        <v>43657</v>
      </c>
      <c r="G509" s="81">
        <v>5276</v>
      </c>
      <c r="H509" s="81">
        <v>8395</v>
      </c>
      <c r="I509" s="81">
        <v>7813</v>
      </c>
      <c r="J509" s="81"/>
      <c r="K509" s="135">
        <f t="shared" si="2"/>
        <v>22.940480882932597</v>
      </c>
      <c r="L509" s="142"/>
      <c r="M509" s="138"/>
      <c r="N509" s="138"/>
      <c r="O509" s="123"/>
      <c r="P509" s="123"/>
      <c r="Q509" s="23">
        <f t="shared" si="1"/>
        <v>253.7</v>
      </c>
      <c r="R509" s="117"/>
    </row>
    <row r="510" spans="1:18" ht="15.75" customHeight="1" x14ac:dyDescent="0.3">
      <c r="A510" s="221">
        <v>5859</v>
      </c>
      <c r="B510" s="118">
        <v>53</v>
      </c>
      <c r="C510" s="81" t="s">
        <v>443</v>
      </c>
      <c r="D510" s="81"/>
      <c r="E510" s="81">
        <v>22</v>
      </c>
      <c r="F510" s="82">
        <v>43685</v>
      </c>
      <c r="G510" s="81">
        <v>5232</v>
      </c>
      <c r="H510" s="81">
        <v>8500</v>
      </c>
      <c r="I510" s="81">
        <v>8050</v>
      </c>
      <c r="J510" s="81">
        <v>12</v>
      </c>
      <c r="K510" s="135">
        <f t="shared" si="2"/>
        <v>15.96877217885025</v>
      </c>
      <c r="L510" s="142"/>
      <c r="M510" s="137">
        <f>AVERAGE(K510:K511)</f>
        <v>16.206608311647347</v>
      </c>
      <c r="N510" s="137">
        <f>_xlfn.STDEV.S(K510,K511)</f>
        <v>0.33635108462402497</v>
      </c>
      <c r="O510" s="123"/>
      <c r="P510" s="123"/>
      <c r="Q510" s="23">
        <f t="shared" si="1"/>
        <v>281.8</v>
      </c>
      <c r="R510" s="117">
        <f>AVERAGE(Q510:Q511)</f>
        <v>275.89999999999998</v>
      </c>
    </row>
    <row r="511" spans="1:18" ht="15.75" customHeight="1" x14ac:dyDescent="0.3">
      <c r="A511" s="221">
        <v>5860</v>
      </c>
      <c r="B511" s="118">
        <v>53</v>
      </c>
      <c r="C511" s="81" t="s">
        <v>443</v>
      </c>
      <c r="D511" s="81"/>
      <c r="E511" s="81">
        <v>22</v>
      </c>
      <c r="F511" s="82">
        <v>43685</v>
      </c>
      <c r="G511" s="81">
        <v>5232</v>
      </c>
      <c r="H511" s="81">
        <v>8376</v>
      </c>
      <c r="I511" s="81">
        <v>7932</v>
      </c>
      <c r="J511" s="81"/>
      <c r="K511" s="135">
        <f t="shared" si="2"/>
        <v>16.444444444444446</v>
      </c>
      <c r="L511" s="142"/>
      <c r="M511" s="138"/>
      <c r="N511" s="138"/>
      <c r="O511" s="123"/>
      <c r="P511" s="123"/>
      <c r="Q511" s="23">
        <f t="shared" si="1"/>
        <v>270</v>
      </c>
      <c r="R511" s="117"/>
    </row>
    <row r="512" spans="1:18" ht="15.75" customHeight="1" x14ac:dyDescent="0.3">
      <c r="A512" s="221">
        <v>3301</v>
      </c>
      <c r="B512" s="118">
        <v>57</v>
      </c>
      <c r="C512" s="81" t="s">
        <v>444</v>
      </c>
      <c r="D512" s="81"/>
      <c r="E512" s="81">
        <v>13</v>
      </c>
      <c r="F512" s="82">
        <v>43587</v>
      </c>
      <c r="G512" s="81">
        <v>5257</v>
      </c>
      <c r="H512" s="81">
        <v>7586</v>
      </c>
      <c r="I512" s="81">
        <v>7102</v>
      </c>
      <c r="J512" s="81">
        <v>1</v>
      </c>
      <c r="K512" s="135">
        <f t="shared" si="2"/>
        <v>26.233062330623309</v>
      </c>
      <c r="L512" s="142" t="s">
        <v>13</v>
      </c>
      <c r="M512" s="137">
        <f>AVERAGE(K512:K513)</f>
        <v>25.75729693107742</v>
      </c>
      <c r="N512" s="137">
        <f>_xlfn.STDEV.S(K512,K513)</f>
        <v>0.6728338805456503</v>
      </c>
      <c r="O512" s="123">
        <v>1</v>
      </c>
      <c r="P512" s="123"/>
      <c r="Q512" s="23">
        <f t="shared" si="1"/>
        <v>184.5</v>
      </c>
      <c r="R512" s="117">
        <f>AVERAGE(Q512:Q513)</f>
        <v>181.05</v>
      </c>
    </row>
    <row r="513" spans="1:18" ht="15.75" customHeight="1" x14ac:dyDescent="0.3">
      <c r="A513" s="221">
        <v>3302</v>
      </c>
      <c r="B513" s="118">
        <v>58</v>
      </c>
      <c r="C513" s="81" t="s">
        <v>444</v>
      </c>
      <c r="D513" s="81"/>
      <c r="E513" s="81">
        <v>13</v>
      </c>
      <c r="F513" s="82">
        <v>43587</v>
      </c>
      <c r="G513" s="81">
        <v>5320</v>
      </c>
      <c r="H513" s="81">
        <v>7545</v>
      </c>
      <c r="I513" s="81">
        <v>7096</v>
      </c>
      <c r="J513" s="81"/>
      <c r="K513" s="135">
        <f t="shared" si="2"/>
        <v>25.281531531531531</v>
      </c>
      <c r="L513" s="142"/>
      <c r="M513" s="138"/>
      <c r="N513" s="138"/>
      <c r="O513" s="123"/>
      <c r="P513" s="123"/>
      <c r="Q513" s="23">
        <f t="shared" si="1"/>
        <v>177.6</v>
      </c>
      <c r="R513" s="117"/>
    </row>
    <row r="514" spans="1:18" ht="15.75" customHeight="1" x14ac:dyDescent="0.3">
      <c r="A514" s="221">
        <v>4025</v>
      </c>
      <c r="B514" s="118">
        <v>55</v>
      </c>
      <c r="C514" s="81" t="s">
        <v>444</v>
      </c>
      <c r="D514" s="81"/>
      <c r="E514" s="81">
        <v>15</v>
      </c>
      <c r="F514" s="82">
        <v>43599</v>
      </c>
      <c r="G514" s="81">
        <v>5269</v>
      </c>
      <c r="H514" s="81">
        <v>7930</v>
      </c>
      <c r="I514" s="81">
        <v>7288</v>
      </c>
      <c r="J514" s="81"/>
      <c r="K514" s="135">
        <f t="shared" si="2"/>
        <v>31.797919762258541</v>
      </c>
      <c r="L514" s="135"/>
      <c r="M514" s="137">
        <f>AVERAGE(K514:K515)</f>
        <v>31.933166187917081</v>
      </c>
      <c r="N514" s="137">
        <f>_xlfn.STDEV.S(K514,K515)</f>
        <v>0.19126732942879424</v>
      </c>
      <c r="O514" s="123"/>
      <c r="P514" s="123"/>
      <c r="Q514" s="23">
        <f t="shared" si="1"/>
        <v>201.90000000000003</v>
      </c>
      <c r="R514" s="117">
        <f>AVERAGE(Q514:Q515)</f>
        <v>194.5</v>
      </c>
    </row>
    <row r="515" spans="1:18" ht="15.75" customHeight="1" x14ac:dyDescent="0.3">
      <c r="A515" s="221">
        <v>4026</v>
      </c>
      <c r="B515" s="118">
        <v>56</v>
      </c>
      <c r="C515" s="81" t="s">
        <v>444</v>
      </c>
      <c r="D515" s="81"/>
      <c r="E515" s="81">
        <v>15</v>
      </c>
      <c r="F515" s="82">
        <v>43599</v>
      </c>
      <c r="G515" s="81">
        <v>5254</v>
      </c>
      <c r="H515" s="81">
        <v>7725</v>
      </c>
      <c r="I515" s="81">
        <v>7125</v>
      </c>
      <c r="J515" s="81"/>
      <c r="K515" s="135">
        <f t="shared" si="2"/>
        <v>32.068412613575624</v>
      </c>
      <c r="L515" s="135"/>
      <c r="M515" s="138"/>
      <c r="N515" s="138"/>
      <c r="O515" s="123"/>
      <c r="P515" s="123"/>
      <c r="Q515" s="23">
        <f t="shared" si="1"/>
        <v>187.1</v>
      </c>
      <c r="R515" s="117"/>
    </row>
    <row r="516" spans="1:18" ht="15.75" customHeight="1" x14ac:dyDescent="0.3">
      <c r="A516" s="221">
        <v>4671</v>
      </c>
      <c r="B516" s="118">
        <v>55</v>
      </c>
      <c r="C516" s="81" t="s">
        <v>444</v>
      </c>
      <c r="D516" s="81"/>
      <c r="E516" s="81">
        <v>17</v>
      </c>
      <c r="F516" s="82">
        <v>43619</v>
      </c>
      <c r="G516" s="81">
        <v>5269</v>
      </c>
      <c r="H516" s="81">
        <v>7896</v>
      </c>
      <c r="I516" s="81">
        <v>7397</v>
      </c>
      <c r="J516" s="81"/>
      <c r="K516" s="135">
        <f t="shared" si="2"/>
        <v>23.449248120300751</v>
      </c>
      <c r="L516" s="142"/>
      <c r="M516" s="137">
        <f>AVERAGE(K516:K517)</f>
        <v>23.459552730191792</v>
      </c>
      <c r="N516" s="137">
        <f>_xlfn.STDEV.S(K516,K517)</f>
        <v>1.4572919062873314E-2</v>
      </c>
      <c r="O516" s="123"/>
      <c r="P516" s="123"/>
      <c r="Q516" s="23">
        <f t="shared" si="1"/>
        <v>212.8</v>
      </c>
      <c r="R516" s="117">
        <f>AVERAGE(Q516:Q517)</f>
        <v>215.05</v>
      </c>
    </row>
    <row r="517" spans="1:18" ht="15.75" customHeight="1" x14ac:dyDescent="0.3">
      <c r="A517" s="221">
        <v>4672</v>
      </c>
      <c r="B517" s="118">
        <v>56</v>
      </c>
      <c r="C517" s="81" t="s">
        <v>444</v>
      </c>
      <c r="D517" s="81"/>
      <c r="E517" s="81">
        <v>17</v>
      </c>
      <c r="F517" s="82">
        <v>43619</v>
      </c>
      <c r="G517" s="81">
        <v>5254</v>
      </c>
      <c r="H517" s="81">
        <v>7937</v>
      </c>
      <c r="I517" s="81">
        <v>7427</v>
      </c>
      <c r="J517" s="81"/>
      <c r="K517" s="135">
        <f t="shared" si="2"/>
        <v>23.469857340082832</v>
      </c>
      <c r="L517" s="142"/>
      <c r="M517" s="138"/>
      <c r="N517" s="138"/>
      <c r="O517" s="123"/>
      <c r="P517" s="123"/>
      <c r="Q517" s="23">
        <f t="shared" si="1"/>
        <v>217.3</v>
      </c>
      <c r="R517" s="117"/>
    </row>
    <row r="518" spans="1:18" ht="15.75" customHeight="1" x14ac:dyDescent="0.3">
      <c r="A518" s="221">
        <v>5293</v>
      </c>
      <c r="B518" s="118">
        <v>31</v>
      </c>
      <c r="C518" s="81" t="s">
        <v>444</v>
      </c>
      <c r="D518" s="81"/>
      <c r="E518" s="81">
        <v>19</v>
      </c>
      <c r="F518" s="82">
        <v>43637</v>
      </c>
      <c r="G518" s="81">
        <v>5227</v>
      </c>
      <c r="H518" s="81">
        <v>7855</v>
      </c>
      <c r="I518" s="81"/>
      <c r="J518" s="81" t="s">
        <v>428</v>
      </c>
      <c r="K518" s="135"/>
      <c r="L518" s="142"/>
      <c r="M518" s="137"/>
      <c r="N518" s="137"/>
      <c r="O518" s="123"/>
      <c r="P518" s="123"/>
      <c r="Q518" s="23">
        <f t="shared" si="1"/>
        <v>-522.70000000000005</v>
      </c>
      <c r="R518" s="117">
        <f>AVERAGE(Q518:Q519)</f>
        <v>-522.04999999999995</v>
      </c>
    </row>
    <row r="519" spans="1:18" ht="15.75" customHeight="1" x14ac:dyDescent="0.3">
      <c r="A519" s="221">
        <v>5294</v>
      </c>
      <c r="B519" s="118">
        <v>32</v>
      </c>
      <c r="C519" s="81" t="s">
        <v>444</v>
      </c>
      <c r="D519" s="81"/>
      <c r="E519" s="81">
        <v>19</v>
      </c>
      <c r="F519" s="82">
        <v>43637</v>
      </c>
      <c r="G519" s="81">
        <v>5214</v>
      </c>
      <c r="H519" s="81">
        <v>8007</v>
      </c>
      <c r="I519" s="81"/>
      <c r="J519" s="81"/>
      <c r="K519" s="135"/>
      <c r="L519" s="142"/>
      <c r="M519" s="138"/>
      <c r="N519" s="138"/>
      <c r="O519" s="123"/>
      <c r="P519" s="123"/>
      <c r="Q519" s="23">
        <f t="shared" si="1"/>
        <v>-521.4</v>
      </c>
      <c r="R519" s="117"/>
    </row>
    <row r="520" spans="1:18" ht="15.75" customHeight="1" x14ac:dyDescent="0.3">
      <c r="A520" s="221">
        <v>5861</v>
      </c>
      <c r="B520" s="118">
        <v>54</v>
      </c>
      <c r="C520" s="81" t="s">
        <v>444</v>
      </c>
      <c r="D520" s="81"/>
      <c r="E520" s="81">
        <v>22</v>
      </c>
      <c r="F520" s="82">
        <v>43685</v>
      </c>
      <c r="G520" s="81">
        <v>5271</v>
      </c>
      <c r="H520" s="81">
        <v>7513</v>
      </c>
      <c r="I520" s="81">
        <v>7206</v>
      </c>
      <c r="J520" s="81">
        <v>8</v>
      </c>
      <c r="K520" s="135">
        <f t="shared" ref="K520:K593" si="3">+(((H520-G520)-(I520-G520))/(I520-G520))*100</f>
        <v>15.865633074935401</v>
      </c>
      <c r="L520" s="142"/>
      <c r="M520" s="137">
        <f>AVERAGE(K520:K521)</f>
        <v>16.323682177403974</v>
      </c>
      <c r="N520" s="137">
        <f>_xlfn.STDEV.S(K520,K521)</f>
        <v>0.64777925294387839</v>
      </c>
      <c r="O520" s="123"/>
      <c r="P520" s="123"/>
      <c r="Q520" s="23">
        <f t="shared" si="1"/>
        <v>193.5</v>
      </c>
      <c r="R520" s="117">
        <f>AVERAGE(Q520:Q521)</f>
        <v>190.9</v>
      </c>
    </row>
    <row r="521" spans="1:18" ht="15.75" customHeight="1" x14ac:dyDescent="0.3">
      <c r="A521" s="221">
        <v>5862</v>
      </c>
      <c r="B521" s="118">
        <v>54</v>
      </c>
      <c r="C521" s="81" t="s">
        <v>444</v>
      </c>
      <c r="D521" s="81"/>
      <c r="E521" s="81">
        <v>22</v>
      </c>
      <c r="F521" s="82">
        <v>43685</v>
      </c>
      <c r="G521" s="81">
        <v>5271</v>
      </c>
      <c r="H521" s="81">
        <v>7470</v>
      </c>
      <c r="I521" s="81">
        <v>7154</v>
      </c>
      <c r="J521" s="81"/>
      <c r="K521" s="135">
        <f t="shared" si="3"/>
        <v>16.781731279872545</v>
      </c>
      <c r="L521" s="142"/>
      <c r="M521" s="138"/>
      <c r="N521" s="138"/>
      <c r="O521" s="123"/>
      <c r="P521" s="123"/>
      <c r="Q521" s="23">
        <f t="shared" si="1"/>
        <v>188.3</v>
      </c>
      <c r="R521" s="117"/>
    </row>
    <row r="522" spans="1:18" ht="15.75" customHeight="1" x14ac:dyDescent="0.3">
      <c r="A522" s="221">
        <v>3679</v>
      </c>
      <c r="B522" s="118">
        <v>101</v>
      </c>
      <c r="C522" s="126" t="s">
        <v>445</v>
      </c>
      <c r="D522" s="126"/>
      <c r="E522" s="126">
        <v>14</v>
      </c>
      <c r="F522" s="127">
        <v>43591</v>
      </c>
      <c r="G522" s="126">
        <v>5208</v>
      </c>
      <c r="H522" s="141">
        <v>10552</v>
      </c>
      <c r="I522" s="126">
        <v>8393</v>
      </c>
      <c r="J522" s="126">
        <v>2</v>
      </c>
      <c r="K522" s="128">
        <f t="shared" si="3"/>
        <v>67.786499215070634</v>
      </c>
      <c r="L522" s="143" t="s">
        <v>407</v>
      </c>
      <c r="M522" s="130">
        <f>AVERAGE(K522:K523)</f>
        <v>66.558673652269704</v>
      </c>
      <c r="N522" s="130">
        <f>_xlfn.STDEV.S(K522,K523)</f>
        <v>1.7364075631414542</v>
      </c>
      <c r="O522" s="123">
        <v>2</v>
      </c>
      <c r="P522" s="123"/>
      <c r="Q522" s="23">
        <f t="shared" si="1"/>
        <v>318.5</v>
      </c>
      <c r="R522" s="117">
        <f>AVERAGE(Q522:Q523)</f>
        <v>320.2</v>
      </c>
    </row>
    <row r="523" spans="1:18" ht="15.75" customHeight="1" x14ac:dyDescent="0.3">
      <c r="A523" s="221">
        <v>3680</v>
      </c>
      <c r="B523" s="118">
        <v>102</v>
      </c>
      <c r="C523" s="126" t="s">
        <v>445</v>
      </c>
      <c r="D523" s="126"/>
      <c r="E523" s="126">
        <v>14</v>
      </c>
      <c r="F523" s="127">
        <v>43591</v>
      </c>
      <c r="G523" s="126">
        <v>5224</v>
      </c>
      <c r="H523" s="141">
        <v>10546</v>
      </c>
      <c r="I523" s="126">
        <v>8443</v>
      </c>
      <c r="J523" s="126"/>
      <c r="K523" s="128">
        <f t="shared" si="3"/>
        <v>65.330848089468773</v>
      </c>
      <c r="L523" s="143"/>
      <c r="M523" s="132"/>
      <c r="N523" s="132"/>
      <c r="O523" s="123"/>
      <c r="P523" s="123"/>
      <c r="Q523" s="23">
        <f t="shared" si="1"/>
        <v>321.89999999999998</v>
      </c>
      <c r="R523" s="117"/>
    </row>
    <row r="524" spans="1:18" ht="15.75" customHeight="1" x14ac:dyDescent="0.3">
      <c r="A524" s="221">
        <v>4345</v>
      </c>
      <c r="B524" s="118">
        <v>51</v>
      </c>
      <c r="C524" s="126" t="s">
        <v>445</v>
      </c>
      <c r="D524" s="126"/>
      <c r="E524" s="126">
        <v>16</v>
      </c>
      <c r="F524" s="127">
        <v>43607</v>
      </c>
      <c r="G524" s="126">
        <v>5234</v>
      </c>
      <c r="H524" s="126">
        <v>8960</v>
      </c>
      <c r="I524" s="126">
        <v>7955</v>
      </c>
      <c r="J524" s="126">
        <v>2</v>
      </c>
      <c r="K524" s="128">
        <f t="shared" si="3"/>
        <v>36.934950385887547</v>
      </c>
      <c r="L524" s="143"/>
      <c r="M524" s="130">
        <f>AVERAGE(K524:K525)</f>
        <v>36.695323294209601</v>
      </c>
      <c r="N524" s="130">
        <f>_xlfn.STDEV.S(K524,K525)</f>
        <v>0.33888388296297683</v>
      </c>
      <c r="O524" s="123"/>
      <c r="P524" s="123"/>
      <c r="Q524" s="23">
        <f t="shared" si="1"/>
        <v>272.10000000000002</v>
      </c>
      <c r="R524" s="117">
        <f>AVERAGE(Q524:Q525)</f>
        <v>274.3</v>
      </c>
    </row>
    <row r="525" spans="1:18" ht="15.75" customHeight="1" x14ac:dyDescent="0.3">
      <c r="A525" s="221">
        <v>4346</v>
      </c>
      <c r="B525" s="118">
        <v>52</v>
      </c>
      <c r="C525" s="126" t="s">
        <v>445</v>
      </c>
      <c r="D525" s="126"/>
      <c r="E525" s="126">
        <v>16</v>
      </c>
      <c r="F525" s="127">
        <v>43607</v>
      </c>
      <c r="G525" s="126">
        <v>5234</v>
      </c>
      <c r="H525" s="126">
        <v>9007</v>
      </c>
      <c r="I525" s="126">
        <v>7999</v>
      </c>
      <c r="J525" s="126"/>
      <c r="K525" s="128">
        <f t="shared" si="3"/>
        <v>36.455696202531648</v>
      </c>
      <c r="L525" s="143"/>
      <c r="M525" s="132"/>
      <c r="N525" s="132"/>
      <c r="O525" s="123"/>
      <c r="P525" s="123"/>
      <c r="Q525" s="23">
        <f t="shared" si="1"/>
        <v>276.5</v>
      </c>
      <c r="R525" s="117"/>
    </row>
    <row r="526" spans="1:18" ht="15.75" customHeight="1" x14ac:dyDescent="0.3">
      <c r="A526" s="221">
        <v>4991</v>
      </c>
      <c r="B526" s="118">
        <v>51</v>
      </c>
      <c r="C526" s="126" t="s">
        <v>445</v>
      </c>
      <c r="D526" s="126"/>
      <c r="E526" s="126">
        <v>18</v>
      </c>
      <c r="F526" s="127">
        <v>43626</v>
      </c>
      <c r="G526" s="126">
        <v>5234</v>
      </c>
      <c r="H526" s="126">
        <v>7693</v>
      </c>
      <c r="I526" s="126">
        <v>7290</v>
      </c>
      <c r="J526" s="126">
        <v>5</v>
      </c>
      <c r="K526" s="128">
        <f t="shared" si="3"/>
        <v>19.601167315175097</v>
      </c>
      <c r="L526" s="143"/>
      <c r="M526" s="130">
        <f>AVERAGE(K526:K527)</f>
        <v>19.524107556369181</v>
      </c>
      <c r="N526" s="130">
        <f>_xlfn.STDEV.S(K526,K527)</f>
        <v>0.10897895601652859</v>
      </c>
      <c r="O526" s="123"/>
      <c r="P526" s="123"/>
      <c r="Q526" s="23">
        <f t="shared" si="1"/>
        <v>205.6</v>
      </c>
      <c r="R526" s="117">
        <f>AVERAGE(Q526:Q527)</f>
        <v>209.5</v>
      </c>
    </row>
    <row r="527" spans="1:18" ht="15.75" customHeight="1" x14ac:dyDescent="0.3">
      <c r="A527" s="221">
        <v>4992</v>
      </c>
      <c r="B527" s="118">
        <v>52</v>
      </c>
      <c r="C527" s="126" t="s">
        <v>445</v>
      </c>
      <c r="D527" s="126"/>
      <c r="E527" s="126">
        <v>18</v>
      </c>
      <c r="F527" s="127">
        <v>43626</v>
      </c>
      <c r="G527" s="126">
        <v>5234</v>
      </c>
      <c r="H527" s="126">
        <v>7783</v>
      </c>
      <c r="I527" s="126">
        <v>7368</v>
      </c>
      <c r="J527" s="126"/>
      <c r="K527" s="128">
        <f t="shared" si="3"/>
        <v>19.447047797563261</v>
      </c>
      <c r="L527" s="143"/>
      <c r="M527" s="132"/>
      <c r="N527" s="132"/>
      <c r="O527" s="123"/>
      <c r="P527" s="123"/>
      <c r="Q527" s="23">
        <f t="shared" si="1"/>
        <v>213.4</v>
      </c>
      <c r="R527" s="117"/>
    </row>
    <row r="528" spans="1:18" ht="15.75" customHeight="1" x14ac:dyDescent="0.3">
      <c r="A528" s="221">
        <v>5525</v>
      </c>
      <c r="B528" s="118">
        <v>17</v>
      </c>
      <c r="C528" s="126" t="s">
        <v>445</v>
      </c>
      <c r="D528" s="126"/>
      <c r="E528" s="126">
        <v>20</v>
      </c>
      <c r="F528" s="127">
        <v>43649</v>
      </c>
      <c r="G528" s="126">
        <v>5275</v>
      </c>
      <c r="H528" s="126">
        <v>8440</v>
      </c>
      <c r="I528" s="126">
        <v>7915</v>
      </c>
      <c r="J528" s="126">
        <v>5</v>
      </c>
      <c r="K528" s="128">
        <f t="shared" si="3"/>
        <v>19.886363636363637</v>
      </c>
      <c r="L528" s="143"/>
      <c r="M528" s="130">
        <f>AVERAGE(K528:K529)</f>
        <v>20.219365462371201</v>
      </c>
      <c r="N528" s="130">
        <f>_xlfn.STDEV.S(K528,K529)</f>
        <v>0.47093569863490514</v>
      </c>
      <c r="O528" s="123"/>
      <c r="P528" s="123"/>
      <c r="Q528" s="23">
        <f t="shared" si="1"/>
        <v>264</v>
      </c>
      <c r="R528" s="117">
        <f>AVERAGE(Q528:Q529)</f>
        <v>271.39999999999998</v>
      </c>
    </row>
    <row r="529" spans="1:18" ht="15.75" customHeight="1" x14ac:dyDescent="0.3">
      <c r="A529" s="221">
        <v>5526</v>
      </c>
      <c r="B529" s="118">
        <v>18</v>
      </c>
      <c r="C529" s="126" t="s">
        <v>445</v>
      </c>
      <c r="D529" s="126"/>
      <c r="E529" s="126">
        <v>20</v>
      </c>
      <c r="F529" s="127">
        <v>43649</v>
      </c>
      <c r="G529" s="126">
        <v>5205</v>
      </c>
      <c r="H529" s="126">
        <v>8566</v>
      </c>
      <c r="I529" s="126">
        <v>7993</v>
      </c>
      <c r="J529" s="126"/>
      <c r="K529" s="128">
        <f t="shared" si="3"/>
        <v>20.552367288378768</v>
      </c>
      <c r="L529" s="143"/>
      <c r="M529" s="132"/>
      <c r="N529" s="132"/>
      <c r="O529" s="123"/>
      <c r="P529" s="123"/>
      <c r="Q529" s="23">
        <f t="shared" si="1"/>
        <v>278.8</v>
      </c>
      <c r="R529" s="117"/>
    </row>
    <row r="530" spans="1:18" ht="15.75" customHeight="1" x14ac:dyDescent="0.3">
      <c r="A530" s="221">
        <v>5863</v>
      </c>
      <c r="B530" s="118">
        <v>55</v>
      </c>
      <c r="C530" s="126" t="s">
        <v>445</v>
      </c>
      <c r="D530" s="126"/>
      <c r="E530" s="126">
        <v>22</v>
      </c>
      <c r="F530" s="127">
        <v>43685</v>
      </c>
      <c r="G530" s="126">
        <v>5269</v>
      </c>
      <c r="H530" s="126">
        <v>9198</v>
      </c>
      <c r="I530" s="126">
        <v>8658</v>
      </c>
      <c r="J530" s="126">
        <v>5</v>
      </c>
      <c r="K530" s="128">
        <f t="shared" si="3"/>
        <v>15.933903806432575</v>
      </c>
      <c r="L530" s="143"/>
      <c r="M530" s="130">
        <f>AVERAGE(K530:K531)</f>
        <v>15.910743127764608</v>
      </c>
      <c r="N530" s="130">
        <f>_xlfn.STDEV.S(K530,K531)</f>
        <v>3.2754145886002908E-2</v>
      </c>
      <c r="O530" s="123"/>
      <c r="P530" s="123"/>
      <c r="Q530" s="23">
        <f t="shared" si="1"/>
        <v>338.9</v>
      </c>
      <c r="R530" s="117">
        <f>AVERAGE(Q530:Q531)</f>
        <v>343.79999999999995</v>
      </c>
    </row>
    <row r="531" spans="1:18" ht="15.75" customHeight="1" x14ac:dyDescent="0.3">
      <c r="A531" s="221">
        <v>5864</v>
      </c>
      <c r="B531" s="118">
        <v>55</v>
      </c>
      <c r="C531" s="126" t="s">
        <v>445</v>
      </c>
      <c r="D531" s="126"/>
      <c r="E531" s="126">
        <v>22</v>
      </c>
      <c r="F531" s="127">
        <v>43685</v>
      </c>
      <c r="G531" s="126">
        <v>5269</v>
      </c>
      <c r="H531" s="126">
        <v>9310</v>
      </c>
      <c r="I531" s="126">
        <v>8756</v>
      </c>
      <c r="J531" s="126"/>
      <c r="K531" s="128">
        <f t="shared" si="3"/>
        <v>15.887582449096643</v>
      </c>
      <c r="L531" s="143"/>
      <c r="M531" s="132"/>
      <c r="N531" s="132"/>
      <c r="O531" s="123"/>
      <c r="P531" s="123"/>
      <c r="Q531" s="23">
        <f t="shared" si="1"/>
        <v>348.7</v>
      </c>
      <c r="R531" s="117"/>
    </row>
    <row r="532" spans="1:18" ht="15.75" customHeight="1" x14ac:dyDescent="0.3">
      <c r="A532" s="221">
        <v>3303</v>
      </c>
      <c r="B532" s="118">
        <v>59</v>
      </c>
      <c r="C532" s="126" t="s">
        <v>446</v>
      </c>
      <c r="D532" s="126"/>
      <c r="E532" s="126">
        <v>13</v>
      </c>
      <c r="F532" s="127">
        <v>43587</v>
      </c>
      <c r="G532" s="126">
        <v>5278</v>
      </c>
      <c r="H532" s="126">
        <v>7121</v>
      </c>
      <c r="I532" s="126">
        <v>6753</v>
      </c>
      <c r="J532" s="126">
        <v>1</v>
      </c>
      <c r="K532" s="128">
        <f t="shared" si="3"/>
        <v>24.949152542372882</v>
      </c>
      <c r="L532" s="143" t="s">
        <v>13</v>
      </c>
      <c r="M532" s="130">
        <f>AVERAGE(K532:K533)</f>
        <v>24.768577589578001</v>
      </c>
      <c r="N532" s="130">
        <f>_xlfn.STDEV.S(K532,K533)</f>
        <v>0.25537154726739991</v>
      </c>
      <c r="O532" s="123">
        <v>1</v>
      </c>
      <c r="P532" s="123"/>
      <c r="Q532" s="23">
        <f t="shared" si="1"/>
        <v>147.5</v>
      </c>
      <c r="R532" s="117">
        <f>AVERAGE(Q532:Q533)</f>
        <v>149.6</v>
      </c>
    </row>
    <row r="533" spans="1:18" ht="15.75" customHeight="1" x14ac:dyDescent="0.3">
      <c r="A533" s="221">
        <v>3304</v>
      </c>
      <c r="B533" s="118">
        <v>60</v>
      </c>
      <c r="C533" s="126" t="s">
        <v>446</v>
      </c>
      <c r="D533" s="126"/>
      <c r="E533" s="126">
        <v>13</v>
      </c>
      <c r="F533" s="127">
        <v>43587</v>
      </c>
      <c r="G533" s="126">
        <v>5220</v>
      </c>
      <c r="H533" s="126">
        <v>7110</v>
      </c>
      <c r="I533" s="126">
        <v>6737</v>
      </c>
      <c r="J533" s="126"/>
      <c r="K533" s="128">
        <f t="shared" si="3"/>
        <v>24.588002636783123</v>
      </c>
      <c r="L533" s="143"/>
      <c r="M533" s="132"/>
      <c r="N533" s="132"/>
      <c r="O533" s="123"/>
      <c r="P533" s="123"/>
      <c r="Q533" s="23">
        <f t="shared" si="1"/>
        <v>151.69999999999999</v>
      </c>
      <c r="R533" s="117"/>
    </row>
    <row r="534" spans="1:18" ht="15.75" customHeight="1" x14ac:dyDescent="0.3">
      <c r="A534" s="221">
        <v>4027</v>
      </c>
      <c r="B534" s="118">
        <v>57</v>
      </c>
      <c r="C534" s="126" t="s">
        <v>446</v>
      </c>
      <c r="D534" s="126"/>
      <c r="E534" s="126">
        <v>15</v>
      </c>
      <c r="F534" s="127">
        <v>43599</v>
      </c>
      <c r="G534" s="126">
        <v>5257</v>
      </c>
      <c r="H534" s="126">
        <v>7014</v>
      </c>
      <c r="I534" s="126">
        <v>6746</v>
      </c>
      <c r="J534" s="126"/>
      <c r="K534" s="128">
        <f t="shared" si="3"/>
        <v>17.998656816655473</v>
      </c>
      <c r="L534" s="128"/>
      <c r="M534" s="130">
        <f>AVERAGE(K534:K535)</f>
        <v>17.700627109626438</v>
      </c>
      <c r="N534" s="130">
        <f>_xlfn.STDEV.S(K534,K535)</f>
        <v>0.42147765367054013</v>
      </c>
      <c r="O534" s="123"/>
      <c r="P534" s="123"/>
      <c r="Q534" s="23">
        <f t="shared" si="1"/>
        <v>148.9</v>
      </c>
      <c r="R534" s="117">
        <f>AVERAGE(Q534:Q535)</f>
        <v>132.19999999999999</v>
      </c>
    </row>
    <row r="535" spans="1:18" ht="15.75" customHeight="1" x14ac:dyDescent="0.3">
      <c r="A535" s="221">
        <v>4028</v>
      </c>
      <c r="B535" s="118">
        <v>58</v>
      </c>
      <c r="C535" s="126" t="s">
        <v>446</v>
      </c>
      <c r="D535" s="126"/>
      <c r="E535" s="126">
        <v>15</v>
      </c>
      <c r="F535" s="127">
        <v>43599</v>
      </c>
      <c r="G535" s="126">
        <v>5320</v>
      </c>
      <c r="H535" s="126">
        <v>6676</v>
      </c>
      <c r="I535" s="126">
        <v>6475</v>
      </c>
      <c r="J535" s="126"/>
      <c r="K535" s="128">
        <f t="shared" si="3"/>
        <v>17.402597402597404</v>
      </c>
      <c r="L535" s="128"/>
      <c r="M535" s="132"/>
      <c r="N535" s="132"/>
      <c r="O535" s="123"/>
      <c r="P535" s="123"/>
      <c r="Q535" s="23">
        <f t="shared" si="1"/>
        <v>115.5</v>
      </c>
      <c r="R535" s="117"/>
    </row>
    <row r="536" spans="1:18" ht="15.75" customHeight="1" x14ac:dyDescent="0.3">
      <c r="A536" s="221">
        <v>4673</v>
      </c>
      <c r="B536" s="118">
        <v>57</v>
      </c>
      <c r="C536" s="126" t="s">
        <v>446</v>
      </c>
      <c r="D536" s="126"/>
      <c r="E536" s="126">
        <v>17</v>
      </c>
      <c r="F536" s="127">
        <v>43619</v>
      </c>
      <c r="G536" s="126">
        <v>5257</v>
      </c>
      <c r="H536" s="126">
        <v>7761</v>
      </c>
      <c r="I536" s="126">
        <v>7308</v>
      </c>
      <c r="J536" s="126"/>
      <c r="K536" s="128">
        <f t="shared" si="3"/>
        <v>22.086786933203314</v>
      </c>
      <c r="L536" s="143"/>
      <c r="M536" s="130">
        <f>AVERAGE(K536:K537)</f>
        <v>25.126980754368311</v>
      </c>
      <c r="N536" s="130">
        <f>_xlfn.STDEV.S(K536,K537)</f>
        <v>4.2994833341343748</v>
      </c>
      <c r="O536" s="123"/>
      <c r="P536" s="123"/>
      <c r="Q536" s="23">
        <f t="shared" si="1"/>
        <v>205.1</v>
      </c>
      <c r="R536" s="117">
        <f>AVERAGE(Q536:Q537)</f>
        <v>217.39999999999998</v>
      </c>
    </row>
    <row r="537" spans="1:18" ht="15.75" customHeight="1" x14ac:dyDescent="0.3">
      <c r="A537" s="221">
        <v>4674</v>
      </c>
      <c r="B537" s="118">
        <v>58</v>
      </c>
      <c r="C537" s="126" t="s">
        <v>446</v>
      </c>
      <c r="D537" s="126"/>
      <c r="E537" s="126">
        <v>17</v>
      </c>
      <c r="F537" s="127">
        <v>43619</v>
      </c>
      <c r="G537" s="126">
        <v>5320</v>
      </c>
      <c r="H537" s="126">
        <v>8264</v>
      </c>
      <c r="I537" s="126">
        <v>7617</v>
      </c>
      <c r="J537" s="126"/>
      <c r="K537" s="128">
        <f t="shared" si="3"/>
        <v>28.167174575533306</v>
      </c>
      <c r="L537" s="143"/>
      <c r="M537" s="132"/>
      <c r="N537" s="132"/>
      <c r="O537" s="123"/>
      <c r="P537" s="123"/>
      <c r="Q537" s="23">
        <f t="shared" si="1"/>
        <v>229.7</v>
      </c>
      <c r="R537" s="117"/>
    </row>
    <row r="538" spans="1:18" ht="15.75" customHeight="1" x14ac:dyDescent="0.3">
      <c r="A538" s="221">
        <v>5295</v>
      </c>
      <c r="B538" s="118">
        <v>33</v>
      </c>
      <c r="C538" s="126" t="s">
        <v>446</v>
      </c>
      <c r="D538" s="126"/>
      <c r="E538" s="126">
        <v>19</v>
      </c>
      <c r="F538" s="127">
        <v>43637</v>
      </c>
      <c r="G538" s="126">
        <v>5203</v>
      </c>
      <c r="H538" s="126"/>
      <c r="I538" s="126"/>
      <c r="J538" s="126"/>
      <c r="K538" s="128">
        <f t="shared" si="3"/>
        <v>0</v>
      </c>
      <c r="L538" s="143"/>
      <c r="M538" s="130">
        <f>AVERAGE(K538:K539)</f>
        <v>0</v>
      </c>
      <c r="N538" s="130">
        <f>_xlfn.STDEV.S(K538,K539)</f>
        <v>0</v>
      </c>
      <c r="O538" s="123"/>
      <c r="P538" s="123"/>
      <c r="Q538" s="23">
        <f t="shared" si="1"/>
        <v>-520.29999999999995</v>
      </c>
      <c r="R538" s="117">
        <f>AVERAGE(Q538:Q539)</f>
        <v>-519.70000000000005</v>
      </c>
    </row>
    <row r="539" spans="1:18" ht="15.75" customHeight="1" x14ac:dyDescent="0.3">
      <c r="A539" s="221">
        <v>5296</v>
      </c>
      <c r="B539" s="118">
        <v>34</v>
      </c>
      <c r="C539" s="126" t="s">
        <v>446</v>
      </c>
      <c r="D539" s="126"/>
      <c r="E539" s="126">
        <v>19</v>
      </c>
      <c r="F539" s="127">
        <v>43637</v>
      </c>
      <c r="G539" s="126">
        <v>5191</v>
      </c>
      <c r="H539" s="126"/>
      <c r="I539" s="126"/>
      <c r="J539" s="126"/>
      <c r="K539" s="128">
        <f t="shared" si="3"/>
        <v>0</v>
      </c>
      <c r="L539" s="143"/>
      <c r="M539" s="132"/>
      <c r="N539" s="132"/>
      <c r="O539" s="123"/>
      <c r="P539" s="123"/>
      <c r="Q539" s="23">
        <f t="shared" si="1"/>
        <v>-519.1</v>
      </c>
      <c r="R539" s="117"/>
    </row>
    <row r="540" spans="1:18" ht="15.75" customHeight="1" x14ac:dyDescent="0.3">
      <c r="A540" s="221">
        <v>3305</v>
      </c>
      <c r="B540" s="118">
        <v>61</v>
      </c>
      <c r="C540" s="81" t="s">
        <v>447</v>
      </c>
      <c r="D540" s="81"/>
      <c r="E540" s="81">
        <v>13</v>
      </c>
      <c r="F540" s="82">
        <v>43587</v>
      </c>
      <c r="G540" s="81">
        <v>5212</v>
      </c>
      <c r="H540" s="81">
        <v>8218</v>
      </c>
      <c r="I540" s="81">
        <v>7331</v>
      </c>
      <c r="J540" s="81">
        <v>1</v>
      </c>
      <c r="K540" s="135">
        <f t="shared" si="3"/>
        <v>41.859367626238793</v>
      </c>
      <c r="L540" s="142" t="s">
        <v>13</v>
      </c>
      <c r="M540" s="137">
        <f>AVERAGE(K540:K541)</f>
        <v>42.829921342810607</v>
      </c>
      <c r="N540" s="137">
        <f>_xlfn.STDEV.S(K540,K541)</f>
        <v>1.3725702289874724</v>
      </c>
      <c r="O540" s="123">
        <v>2</v>
      </c>
      <c r="P540" s="123"/>
      <c r="Q540" s="23">
        <f t="shared" si="1"/>
        <v>211.9</v>
      </c>
      <c r="R540" s="117">
        <f>AVERAGE(Q540:Q541)</f>
        <v>211.2</v>
      </c>
    </row>
    <row r="541" spans="1:18" ht="15.75" customHeight="1" x14ac:dyDescent="0.3">
      <c r="A541" s="221">
        <v>3306</v>
      </c>
      <c r="B541" s="118">
        <v>62</v>
      </c>
      <c r="C541" s="81" t="s">
        <v>447</v>
      </c>
      <c r="D541" s="81"/>
      <c r="E541" s="81">
        <v>13</v>
      </c>
      <c r="F541" s="82">
        <v>43587</v>
      </c>
      <c r="G541" s="81">
        <v>5209</v>
      </c>
      <c r="H541" s="81">
        <v>8236</v>
      </c>
      <c r="I541" s="81">
        <v>7314</v>
      </c>
      <c r="J541" s="81"/>
      <c r="K541" s="135">
        <f t="shared" si="3"/>
        <v>43.800475059382421</v>
      </c>
      <c r="L541" s="142"/>
      <c r="M541" s="138"/>
      <c r="N541" s="138"/>
      <c r="O541" s="123"/>
      <c r="P541" s="123"/>
      <c r="Q541" s="23">
        <f t="shared" si="1"/>
        <v>210.5</v>
      </c>
      <c r="R541" s="117"/>
    </row>
    <row r="542" spans="1:18" ht="15.75" customHeight="1" x14ac:dyDescent="0.3">
      <c r="A542" s="221">
        <v>4029</v>
      </c>
      <c r="B542" s="118">
        <v>59</v>
      </c>
      <c r="C542" s="81" t="s">
        <v>447</v>
      </c>
      <c r="D542" s="81"/>
      <c r="E542" s="81">
        <v>15</v>
      </c>
      <c r="F542" s="82">
        <v>43599</v>
      </c>
      <c r="G542" s="81">
        <v>5278</v>
      </c>
      <c r="H542" s="81">
        <v>7545</v>
      </c>
      <c r="I542" s="81">
        <v>6972</v>
      </c>
      <c r="J542" s="81"/>
      <c r="K542" s="135">
        <f t="shared" si="3"/>
        <v>33.825265643447459</v>
      </c>
      <c r="L542" s="135"/>
      <c r="M542" s="137">
        <f>AVERAGE(K542:K543)</f>
        <v>34.445100354191261</v>
      </c>
      <c r="N542" s="137">
        <f>_xlfn.STDEV.S(K542,K543)</f>
        <v>0.87657865436348981</v>
      </c>
      <c r="O542" s="123"/>
      <c r="P542" s="123"/>
      <c r="Q542" s="23">
        <f t="shared" si="1"/>
        <v>169.4</v>
      </c>
      <c r="R542" s="117">
        <f>AVERAGE(Q542:Q543)</f>
        <v>173.25</v>
      </c>
    </row>
    <row r="543" spans="1:18" ht="15.75" customHeight="1" x14ac:dyDescent="0.3">
      <c r="A543" s="221">
        <v>4030</v>
      </c>
      <c r="B543" s="118">
        <v>60</v>
      </c>
      <c r="C543" s="81" t="s">
        <v>447</v>
      </c>
      <c r="D543" s="81"/>
      <c r="E543" s="81">
        <v>15</v>
      </c>
      <c r="F543" s="82">
        <v>43599</v>
      </c>
      <c r="G543" s="81">
        <v>5220</v>
      </c>
      <c r="H543" s="81">
        <v>7612</v>
      </c>
      <c r="I543" s="81">
        <v>6991</v>
      </c>
      <c r="J543" s="81"/>
      <c r="K543" s="135">
        <f t="shared" si="3"/>
        <v>35.064935064935064</v>
      </c>
      <c r="L543" s="135"/>
      <c r="M543" s="138"/>
      <c r="N543" s="138"/>
      <c r="O543" s="123"/>
      <c r="P543" s="123"/>
      <c r="Q543" s="23">
        <f t="shared" si="1"/>
        <v>177.1</v>
      </c>
      <c r="R543" s="117"/>
    </row>
    <row r="544" spans="1:18" ht="15.75" customHeight="1" x14ac:dyDescent="0.3">
      <c r="A544" s="221">
        <v>4675</v>
      </c>
      <c r="B544" s="118">
        <v>59</v>
      </c>
      <c r="C544" s="81" t="s">
        <v>447</v>
      </c>
      <c r="D544" s="81"/>
      <c r="E544" s="81">
        <v>17</v>
      </c>
      <c r="F544" s="82">
        <v>43619</v>
      </c>
      <c r="G544" s="81">
        <v>5278</v>
      </c>
      <c r="H544" s="81">
        <v>8204</v>
      </c>
      <c r="I544" s="81">
        <v>7466</v>
      </c>
      <c r="J544" s="81"/>
      <c r="K544" s="135">
        <f t="shared" si="3"/>
        <v>33.729433272394886</v>
      </c>
      <c r="L544" s="142"/>
      <c r="M544" s="137">
        <f>AVERAGE(K544:K545)</f>
        <v>34.157433081456261</v>
      </c>
      <c r="N544" s="137">
        <f>_xlfn.STDEV.S(K544,K545)</f>
        <v>0.6052831346676929</v>
      </c>
      <c r="O544" s="123"/>
      <c r="P544" s="123"/>
      <c r="Q544" s="23">
        <f t="shared" si="1"/>
        <v>218.8</v>
      </c>
      <c r="R544" s="117">
        <f>AVERAGE(Q544:Q545)</f>
        <v>218.55</v>
      </c>
    </row>
    <row r="545" spans="1:18" ht="15.75" customHeight="1" x14ac:dyDescent="0.3">
      <c r="A545" s="221">
        <v>4676</v>
      </c>
      <c r="B545" s="118">
        <v>60</v>
      </c>
      <c r="C545" s="81" t="s">
        <v>447</v>
      </c>
      <c r="D545" s="81"/>
      <c r="E545" s="81">
        <v>17</v>
      </c>
      <c r="F545" s="82">
        <v>43619</v>
      </c>
      <c r="G545" s="81">
        <v>5220</v>
      </c>
      <c r="H545" s="81">
        <v>8158</v>
      </c>
      <c r="I545" s="81">
        <v>7403</v>
      </c>
      <c r="J545" s="81"/>
      <c r="K545" s="135">
        <f t="shared" si="3"/>
        <v>34.585432890517637</v>
      </c>
      <c r="L545" s="142"/>
      <c r="M545" s="138"/>
      <c r="N545" s="138"/>
      <c r="O545" s="123"/>
      <c r="P545" s="123"/>
      <c r="Q545" s="23">
        <f t="shared" si="1"/>
        <v>218.3</v>
      </c>
      <c r="R545" s="117"/>
    </row>
    <row r="546" spans="1:18" ht="15.75" customHeight="1" x14ac:dyDescent="0.3">
      <c r="A546" s="221">
        <v>5865</v>
      </c>
      <c r="B546" s="118">
        <v>56</v>
      </c>
      <c r="C546" s="81" t="s">
        <v>447</v>
      </c>
      <c r="D546" s="81"/>
      <c r="E546" s="81">
        <v>22</v>
      </c>
      <c r="F546" s="82">
        <v>43685</v>
      </c>
      <c r="G546" s="81">
        <v>5254</v>
      </c>
      <c r="H546" s="81">
        <v>7490</v>
      </c>
      <c r="I546" s="81">
        <v>7192</v>
      </c>
      <c r="J546" s="81">
        <v>8</v>
      </c>
      <c r="K546" s="135">
        <f t="shared" si="3"/>
        <v>15.376676986584107</v>
      </c>
      <c r="L546" s="142"/>
      <c r="M546" s="137">
        <f>AVERAGE(K546:K547)</f>
        <v>15.471011033673843</v>
      </c>
      <c r="N546" s="137">
        <f>_xlfn.STDEV.S(K546,K547)</f>
        <v>0.13340848878784878</v>
      </c>
      <c r="O546" s="123"/>
      <c r="P546" s="123"/>
      <c r="Q546" s="23">
        <f t="shared" si="1"/>
        <v>193.8</v>
      </c>
      <c r="R546" s="117">
        <f>AVERAGE(Q546:Q547)</f>
        <v>199.05</v>
      </c>
    </row>
    <row r="547" spans="1:18" ht="15.75" customHeight="1" x14ac:dyDescent="0.3">
      <c r="A547" s="221">
        <v>5866</v>
      </c>
      <c r="B547" s="118">
        <v>56</v>
      </c>
      <c r="C547" s="81" t="s">
        <v>447</v>
      </c>
      <c r="D547" s="81"/>
      <c r="E547" s="81">
        <v>22</v>
      </c>
      <c r="F547" s="82">
        <v>43685</v>
      </c>
      <c r="G547" s="81">
        <v>5254</v>
      </c>
      <c r="H547" s="81">
        <v>7615</v>
      </c>
      <c r="I547" s="81">
        <v>7297</v>
      </c>
      <c r="J547" s="81"/>
      <c r="K547" s="135">
        <f t="shared" si="3"/>
        <v>15.565345080763581</v>
      </c>
      <c r="L547" s="142"/>
      <c r="M547" s="138"/>
      <c r="N547" s="138"/>
      <c r="O547" s="123"/>
      <c r="P547" s="123"/>
      <c r="Q547" s="23">
        <f t="shared" si="1"/>
        <v>204.3</v>
      </c>
      <c r="R547" s="117"/>
    </row>
    <row r="548" spans="1:18" ht="15.75" customHeight="1" x14ac:dyDescent="0.3">
      <c r="A548" s="221">
        <v>3307</v>
      </c>
      <c r="B548" s="118">
        <v>63</v>
      </c>
      <c r="C548" s="126" t="s">
        <v>448</v>
      </c>
      <c r="D548" s="126"/>
      <c r="E548" s="126">
        <v>13</v>
      </c>
      <c r="F548" s="127">
        <v>43587</v>
      </c>
      <c r="G548" s="126">
        <v>5214</v>
      </c>
      <c r="H548" s="126">
        <v>8944</v>
      </c>
      <c r="I548" s="126">
        <v>7890</v>
      </c>
      <c r="J548" s="126">
        <v>1</v>
      </c>
      <c r="K548" s="128">
        <f t="shared" si="3"/>
        <v>39.38714499252616</v>
      </c>
      <c r="L548" s="143" t="s">
        <v>13</v>
      </c>
      <c r="M548" s="130">
        <f>AVERAGE(K548:K549)</f>
        <v>39.417658998873073</v>
      </c>
      <c r="N548" s="130">
        <f>_xlfn.STDEV.S(K548,K549)</f>
        <v>4.315332161814233E-2</v>
      </c>
      <c r="O548" s="123">
        <v>1</v>
      </c>
      <c r="P548" s="123"/>
      <c r="Q548" s="23">
        <f t="shared" si="1"/>
        <v>267.60000000000002</v>
      </c>
      <c r="R548" s="117">
        <f>AVERAGE(Q548:Q549)</f>
        <v>267.89999999999998</v>
      </c>
    </row>
    <row r="549" spans="1:18" ht="15.75" customHeight="1" x14ac:dyDescent="0.3">
      <c r="A549" s="221">
        <v>3308</v>
      </c>
      <c r="B549" s="118">
        <v>64</v>
      </c>
      <c r="C549" s="126" t="s">
        <v>448</v>
      </c>
      <c r="D549" s="126"/>
      <c r="E549" s="126">
        <v>13</v>
      </c>
      <c r="F549" s="127">
        <v>43587</v>
      </c>
      <c r="G549" s="126">
        <v>5232</v>
      </c>
      <c r="H549" s="126">
        <v>8972</v>
      </c>
      <c r="I549" s="126">
        <v>7914</v>
      </c>
      <c r="J549" s="126"/>
      <c r="K549" s="128">
        <f t="shared" si="3"/>
        <v>39.448173005219985</v>
      </c>
      <c r="L549" s="143"/>
      <c r="M549" s="132"/>
      <c r="N549" s="132"/>
      <c r="O549" s="123"/>
      <c r="P549" s="123"/>
      <c r="Q549" s="23">
        <f t="shared" si="1"/>
        <v>268.2</v>
      </c>
      <c r="R549" s="117"/>
    </row>
    <row r="550" spans="1:18" ht="15.75" customHeight="1" x14ac:dyDescent="0.3">
      <c r="A550" s="221">
        <v>4031</v>
      </c>
      <c r="B550" s="118">
        <v>61</v>
      </c>
      <c r="C550" s="126" t="s">
        <v>448</v>
      </c>
      <c r="D550" s="126"/>
      <c r="E550" s="126">
        <v>15</v>
      </c>
      <c r="F550" s="127">
        <v>43599</v>
      </c>
      <c r="G550" s="126">
        <v>5212</v>
      </c>
      <c r="H550" s="126">
        <v>8045</v>
      </c>
      <c r="I550" s="126">
        <v>7328</v>
      </c>
      <c r="J550" s="126"/>
      <c r="K550" s="128">
        <f t="shared" si="3"/>
        <v>33.884688090737242</v>
      </c>
      <c r="L550" s="128"/>
      <c r="M550" s="130">
        <f>AVERAGE(K550:K551)</f>
        <v>33.774765726124464</v>
      </c>
      <c r="N550" s="130">
        <f>_xlfn.STDEV.S(K550,K551)</f>
        <v>0.1554536988435114</v>
      </c>
      <c r="O550" s="123"/>
      <c r="P550" s="123"/>
      <c r="Q550" s="23">
        <f t="shared" si="1"/>
        <v>211.6</v>
      </c>
      <c r="R550" s="117">
        <f>AVERAGE(Q550:Q551)</f>
        <v>206.35000000000002</v>
      </c>
    </row>
    <row r="551" spans="1:18" ht="15.75" customHeight="1" x14ac:dyDescent="0.3">
      <c r="A551" s="221">
        <v>4032</v>
      </c>
      <c r="B551" s="118">
        <v>62</v>
      </c>
      <c r="C551" s="126" t="s">
        <v>448</v>
      </c>
      <c r="D551" s="126"/>
      <c r="E551" s="126">
        <v>15</v>
      </c>
      <c r="F551" s="127">
        <v>43599</v>
      </c>
      <c r="G551" s="126">
        <v>5209</v>
      </c>
      <c r="H551" s="126">
        <v>7897</v>
      </c>
      <c r="I551" s="126">
        <v>7220</v>
      </c>
      <c r="J551" s="126"/>
      <c r="K551" s="128">
        <f t="shared" si="3"/>
        <v>33.664843361511686</v>
      </c>
      <c r="L551" s="128"/>
      <c r="M551" s="132"/>
      <c r="N551" s="132"/>
      <c r="O551" s="123"/>
      <c r="P551" s="123"/>
      <c r="Q551" s="23">
        <f t="shared" si="1"/>
        <v>201.10000000000002</v>
      </c>
      <c r="R551" s="117"/>
    </row>
    <row r="552" spans="1:18" ht="15.75" customHeight="1" x14ac:dyDescent="0.3">
      <c r="A552" s="221">
        <v>4677</v>
      </c>
      <c r="B552" s="118">
        <v>61</v>
      </c>
      <c r="C552" s="126" t="s">
        <v>448</v>
      </c>
      <c r="D552" s="126"/>
      <c r="E552" s="126">
        <v>17</v>
      </c>
      <c r="F552" s="127">
        <v>43619</v>
      </c>
      <c r="G552" s="126">
        <v>5212</v>
      </c>
      <c r="H552" s="126">
        <v>8464</v>
      </c>
      <c r="I552" s="126">
        <v>7851</v>
      </c>
      <c r="J552" s="126"/>
      <c r="K552" s="128">
        <f t="shared" si="3"/>
        <v>23.228495642288745</v>
      </c>
      <c r="L552" s="143"/>
      <c r="M552" s="130">
        <f>AVERAGE(K552:K553)</f>
        <v>23.268673797178387</v>
      </c>
      <c r="N552" s="130">
        <f>_xlfn.STDEV.S(K552,K553)</f>
        <v>5.6820491556060553E-2</v>
      </c>
      <c r="O552" s="123"/>
      <c r="P552" s="123"/>
      <c r="Q552" s="23">
        <f t="shared" si="1"/>
        <v>263.89999999999998</v>
      </c>
      <c r="R552" s="117">
        <f>AVERAGE(Q552:Q553)</f>
        <v>261.29999999999995</v>
      </c>
    </row>
    <row r="553" spans="1:18" ht="15.75" customHeight="1" x14ac:dyDescent="0.3">
      <c r="A553" s="221">
        <v>4678</v>
      </c>
      <c r="B553" s="118">
        <v>62</v>
      </c>
      <c r="C553" s="126" t="s">
        <v>448</v>
      </c>
      <c r="D553" s="126"/>
      <c r="E553" s="126">
        <v>17</v>
      </c>
      <c r="F553" s="127">
        <v>43619</v>
      </c>
      <c r="G553" s="126">
        <v>5209</v>
      </c>
      <c r="H553" s="126">
        <v>8399</v>
      </c>
      <c r="I553" s="126">
        <v>7796</v>
      </c>
      <c r="J553" s="126"/>
      <c r="K553" s="128">
        <f t="shared" si="3"/>
        <v>23.308851952068032</v>
      </c>
      <c r="L553" s="143"/>
      <c r="M553" s="132"/>
      <c r="N553" s="132"/>
      <c r="O553" s="123"/>
      <c r="P553" s="123"/>
      <c r="Q553" s="23">
        <f t="shared" si="1"/>
        <v>258.7</v>
      </c>
      <c r="R553" s="117"/>
    </row>
    <row r="554" spans="1:18" ht="15.75" customHeight="1" x14ac:dyDescent="0.3">
      <c r="A554" s="221">
        <v>5297</v>
      </c>
      <c r="B554" s="118">
        <v>35</v>
      </c>
      <c r="C554" s="126" t="s">
        <v>448</v>
      </c>
      <c r="D554" s="126"/>
      <c r="E554" s="126">
        <v>19</v>
      </c>
      <c r="F554" s="127">
        <v>43637</v>
      </c>
      <c r="G554" s="126">
        <v>5280</v>
      </c>
      <c r="H554" s="126">
        <v>8048</v>
      </c>
      <c r="I554" s="126">
        <v>7525</v>
      </c>
      <c r="J554" s="126" t="s">
        <v>388</v>
      </c>
      <c r="K554" s="128">
        <f t="shared" si="3"/>
        <v>23.29621380846325</v>
      </c>
      <c r="L554" s="143"/>
      <c r="M554" s="130">
        <f>AVERAGE(K554:K555)</f>
        <v>24.148106904231625</v>
      </c>
      <c r="N554" s="130">
        <f>_xlfn.STDEV.S(K554,K555)</f>
        <v>1.2047587697276378</v>
      </c>
      <c r="O554" s="123"/>
      <c r="P554" s="123"/>
      <c r="Q554" s="23">
        <f t="shared" si="1"/>
        <v>224.5</v>
      </c>
      <c r="R554" s="117">
        <f>AVERAGE(Q554:Q555)</f>
        <v>240.85</v>
      </c>
    </row>
    <row r="555" spans="1:18" ht="15.75" customHeight="1" x14ac:dyDescent="0.3">
      <c r="A555" s="221">
        <v>5298</v>
      </c>
      <c r="B555" s="118">
        <v>36</v>
      </c>
      <c r="C555" s="126" t="s">
        <v>448</v>
      </c>
      <c r="D555" s="126"/>
      <c r="E555" s="126">
        <v>19</v>
      </c>
      <c r="F555" s="127">
        <v>43637</v>
      </c>
      <c r="G555" s="126">
        <v>5219</v>
      </c>
      <c r="H555" s="126">
        <v>8434</v>
      </c>
      <c r="I555" s="126">
        <v>7791</v>
      </c>
      <c r="J555" s="126"/>
      <c r="K555" s="128">
        <f t="shared" si="3"/>
        <v>25</v>
      </c>
      <c r="L555" s="143"/>
      <c r="M555" s="132"/>
      <c r="N555" s="132"/>
      <c r="O555" s="123"/>
      <c r="P555" s="123"/>
      <c r="Q555" s="23">
        <f t="shared" si="1"/>
        <v>257.2</v>
      </c>
      <c r="R555" s="117"/>
    </row>
    <row r="556" spans="1:18" ht="15.75" customHeight="1" x14ac:dyDescent="0.3">
      <c r="A556" s="221">
        <v>5867</v>
      </c>
      <c r="B556" s="118">
        <v>57</v>
      </c>
      <c r="C556" s="126" t="s">
        <v>448</v>
      </c>
      <c r="D556" s="126"/>
      <c r="E556" s="126">
        <v>22</v>
      </c>
      <c r="F556" s="127">
        <v>43685</v>
      </c>
      <c r="G556" s="126">
        <v>5257</v>
      </c>
      <c r="H556" s="126">
        <v>8466</v>
      </c>
      <c r="I556" s="126">
        <v>8032</v>
      </c>
      <c r="J556" s="126">
        <v>9</v>
      </c>
      <c r="K556" s="128">
        <f t="shared" si="3"/>
        <v>15.639639639639642</v>
      </c>
      <c r="L556" s="143"/>
      <c r="M556" s="130">
        <f>AVERAGE(K556:K557)</f>
        <v>15.779405822776942</v>
      </c>
      <c r="N556" s="130">
        <f>_xlfn.STDEV.S(K556,K557)</f>
        <v>0.19765923175389244</v>
      </c>
      <c r="O556" s="123"/>
      <c r="P556" s="123"/>
      <c r="Q556" s="23">
        <f t="shared" si="1"/>
        <v>277.5</v>
      </c>
      <c r="R556" s="117">
        <f>AVERAGE(Q556:Q557)</f>
        <v>240.2</v>
      </c>
    </row>
    <row r="557" spans="1:18" ht="15.75" customHeight="1" x14ac:dyDescent="0.3">
      <c r="A557" s="221">
        <v>5868</v>
      </c>
      <c r="B557" s="118">
        <v>57</v>
      </c>
      <c r="C557" s="126" t="s">
        <v>448</v>
      </c>
      <c r="D557" s="126"/>
      <c r="E557" s="126">
        <v>22</v>
      </c>
      <c r="F557" s="127">
        <v>43685</v>
      </c>
      <c r="G557" s="126">
        <v>5257</v>
      </c>
      <c r="H557" s="126">
        <v>7609</v>
      </c>
      <c r="I557" s="126">
        <v>7286</v>
      </c>
      <c r="J557" s="126"/>
      <c r="K557" s="128">
        <f t="shared" si="3"/>
        <v>15.919172005914243</v>
      </c>
      <c r="L557" s="143"/>
      <c r="M557" s="132"/>
      <c r="N557" s="132"/>
      <c r="O557" s="123"/>
      <c r="P557" s="123"/>
      <c r="Q557" s="23">
        <f t="shared" si="1"/>
        <v>202.9</v>
      </c>
      <c r="R557" s="117"/>
    </row>
    <row r="558" spans="1:18" ht="15.75" customHeight="1" x14ac:dyDescent="0.3">
      <c r="A558" s="221">
        <v>3309</v>
      </c>
      <c r="B558" s="118">
        <v>65</v>
      </c>
      <c r="C558" s="126" t="s">
        <v>449</v>
      </c>
      <c r="D558" s="126"/>
      <c r="E558" s="126">
        <v>13</v>
      </c>
      <c r="F558" s="127">
        <v>43587</v>
      </c>
      <c r="G558" s="126">
        <v>5215</v>
      </c>
      <c r="H558" s="126">
        <v>7282</v>
      </c>
      <c r="I558" s="126">
        <v>6708</v>
      </c>
      <c r="J558" s="126">
        <v>1</v>
      </c>
      <c r="K558" s="128">
        <f t="shared" si="3"/>
        <v>38.446081714668452</v>
      </c>
      <c r="L558" s="143" t="s">
        <v>13</v>
      </c>
      <c r="M558" s="130">
        <f>AVERAGE(K558:K559)</f>
        <v>37.864272450373051</v>
      </c>
      <c r="N558" s="130">
        <f>_xlfn.STDEV.S(K558,K559)</f>
        <v>0.82280255228087418</v>
      </c>
      <c r="O558" s="123">
        <v>1</v>
      </c>
      <c r="P558" s="123"/>
      <c r="Q558" s="23">
        <f t="shared" si="1"/>
        <v>149.30000000000001</v>
      </c>
      <c r="R558" s="117">
        <f>AVERAGE(Q558:Q559)</f>
        <v>149.35000000000002</v>
      </c>
    </row>
    <row r="559" spans="1:18" ht="15.75" customHeight="1" x14ac:dyDescent="0.3">
      <c r="A559" s="221">
        <v>3310</v>
      </c>
      <c r="B559" s="118">
        <v>66</v>
      </c>
      <c r="C559" s="126" t="s">
        <v>449</v>
      </c>
      <c r="D559" s="126"/>
      <c r="E559" s="126">
        <v>13</v>
      </c>
      <c r="F559" s="127">
        <v>43587</v>
      </c>
      <c r="G559" s="126">
        <v>5279</v>
      </c>
      <c r="H559" s="126">
        <v>7330</v>
      </c>
      <c r="I559" s="126">
        <v>6773</v>
      </c>
      <c r="J559" s="126"/>
      <c r="K559" s="128">
        <f t="shared" si="3"/>
        <v>37.282463186077642</v>
      </c>
      <c r="L559" s="143"/>
      <c r="M559" s="132"/>
      <c r="N559" s="132"/>
      <c r="O559" s="123"/>
      <c r="P559" s="123"/>
      <c r="Q559" s="23">
        <f t="shared" si="1"/>
        <v>149.4</v>
      </c>
      <c r="R559" s="117"/>
    </row>
    <row r="560" spans="1:18" ht="15.75" customHeight="1" x14ac:dyDescent="0.3">
      <c r="A560" s="221">
        <v>4033</v>
      </c>
      <c r="B560" s="118">
        <v>63</v>
      </c>
      <c r="C560" s="126" t="s">
        <v>449</v>
      </c>
      <c r="D560" s="126"/>
      <c r="E560" s="126">
        <v>15</v>
      </c>
      <c r="F560" s="127">
        <v>43599</v>
      </c>
      <c r="G560" s="126">
        <v>5214</v>
      </c>
      <c r="H560" s="126">
        <v>7474</v>
      </c>
      <c r="I560" s="126">
        <v>6967</v>
      </c>
      <c r="J560" s="126"/>
      <c r="K560" s="128">
        <f t="shared" si="3"/>
        <v>28.9218482601255</v>
      </c>
      <c r="L560" s="128"/>
      <c r="M560" s="130">
        <f>AVERAGE(K560:K561)</f>
        <v>28.828084905433332</v>
      </c>
      <c r="N560" s="130">
        <f>_xlfn.STDEV.S(K560,K561)</f>
        <v>0.13260140785926314</v>
      </c>
      <c r="O560" s="123"/>
      <c r="P560" s="123"/>
      <c r="Q560" s="23">
        <f t="shared" si="1"/>
        <v>175.3</v>
      </c>
      <c r="R560" s="117">
        <f>AVERAGE(Q560:Q561)</f>
        <v>175.35000000000002</v>
      </c>
    </row>
    <row r="561" spans="1:18" ht="15.75" customHeight="1" x14ac:dyDescent="0.3">
      <c r="A561" s="221">
        <v>4034</v>
      </c>
      <c r="B561" s="118">
        <v>64</v>
      </c>
      <c r="C561" s="126" t="s">
        <v>449</v>
      </c>
      <c r="D561" s="126"/>
      <c r="E561" s="126">
        <v>15</v>
      </c>
      <c r="F561" s="127">
        <v>43599</v>
      </c>
      <c r="G561" s="126">
        <v>5232</v>
      </c>
      <c r="H561" s="126">
        <v>7490</v>
      </c>
      <c r="I561" s="126">
        <v>6986</v>
      </c>
      <c r="J561" s="126"/>
      <c r="K561" s="128">
        <f t="shared" si="3"/>
        <v>28.734321550741164</v>
      </c>
      <c r="L561" s="128"/>
      <c r="M561" s="132"/>
      <c r="N561" s="132"/>
      <c r="O561" s="123"/>
      <c r="P561" s="123"/>
      <c r="Q561" s="23">
        <f t="shared" si="1"/>
        <v>175.4</v>
      </c>
      <c r="R561" s="117"/>
    </row>
    <row r="562" spans="1:18" ht="15.75" customHeight="1" x14ac:dyDescent="0.3">
      <c r="A562" s="221">
        <v>4679</v>
      </c>
      <c r="B562" s="118">
        <v>63</v>
      </c>
      <c r="C562" s="126" t="s">
        <v>449</v>
      </c>
      <c r="D562" s="126"/>
      <c r="E562" s="126">
        <v>17</v>
      </c>
      <c r="F562" s="127">
        <v>43619</v>
      </c>
      <c r="G562" s="126">
        <v>5214</v>
      </c>
      <c r="H562" s="126">
        <v>7755</v>
      </c>
      <c r="I562" s="126">
        <v>7261</v>
      </c>
      <c r="J562" s="126"/>
      <c r="K562" s="128">
        <f t="shared" si="3"/>
        <v>24.132877381533952</v>
      </c>
      <c r="L562" s="143"/>
      <c r="M562" s="130">
        <f>AVERAGE(K562:K563)</f>
        <v>24.068455836505755</v>
      </c>
      <c r="N562" s="130">
        <f>_xlfn.STDEV.S(K562,K563)</f>
        <v>9.1105822687904084E-2</v>
      </c>
      <c r="O562" s="123"/>
      <c r="P562" s="123"/>
      <c r="Q562" s="23">
        <f t="shared" si="1"/>
        <v>204.70000000000002</v>
      </c>
      <c r="R562" s="117">
        <f>AVERAGE(Q562:Q563)</f>
        <v>201.5</v>
      </c>
    </row>
    <row r="563" spans="1:18" ht="15.75" customHeight="1" x14ac:dyDescent="0.3">
      <c r="A563" s="221">
        <v>4680</v>
      </c>
      <c r="B563" s="118">
        <v>64</v>
      </c>
      <c r="C563" s="126" t="s">
        <v>449</v>
      </c>
      <c r="D563" s="126"/>
      <c r="E563" s="126">
        <v>17</v>
      </c>
      <c r="F563" s="127">
        <v>43619</v>
      </c>
      <c r="G563" s="126">
        <v>5232</v>
      </c>
      <c r="H563" s="126">
        <v>7691</v>
      </c>
      <c r="I563" s="126">
        <v>7215</v>
      </c>
      <c r="J563" s="126"/>
      <c r="K563" s="128">
        <f t="shared" si="3"/>
        <v>24.004034291477559</v>
      </c>
      <c r="L563" s="143"/>
      <c r="M563" s="132"/>
      <c r="N563" s="132"/>
      <c r="O563" s="123"/>
      <c r="P563" s="123"/>
      <c r="Q563" s="23">
        <f t="shared" si="1"/>
        <v>198.3</v>
      </c>
      <c r="R563" s="117"/>
    </row>
    <row r="564" spans="1:18" ht="15.75" customHeight="1" x14ac:dyDescent="0.3">
      <c r="A564" s="221">
        <v>5299</v>
      </c>
      <c r="B564" s="118">
        <v>37</v>
      </c>
      <c r="C564" s="126" t="s">
        <v>449</v>
      </c>
      <c r="D564" s="126"/>
      <c r="E564" s="126">
        <v>19</v>
      </c>
      <c r="F564" s="127">
        <v>43637</v>
      </c>
      <c r="G564" s="126">
        <v>5225</v>
      </c>
      <c r="H564" s="126">
        <v>7734</v>
      </c>
      <c r="I564" s="126">
        <v>7256</v>
      </c>
      <c r="J564" s="126" t="s">
        <v>388</v>
      </c>
      <c r="K564" s="128">
        <f t="shared" si="3"/>
        <v>23.535204332840966</v>
      </c>
      <c r="L564" s="143"/>
      <c r="M564" s="130">
        <f>AVERAGE(K564:K565)</f>
        <v>23.680602660735858</v>
      </c>
      <c r="N564" s="130">
        <f>_xlfn.STDEV.S(K564,K565)</f>
        <v>0.20562428725532381</v>
      </c>
      <c r="O564" s="123"/>
      <c r="P564" s="123"/>
      <c r="Q564" s="23">
        <f t="shared" si="1"/>
        <v>203.10000000000002</v>
      </c>
      <c r="R564" s="117">
        <f>AVERAGE(Q564:Q565)</f>
        <v>202.70000000000002</v>
      </c>
    </row>
    <row r="565" spans="1:18" ht="15.75" customHeight="1" x14ac:dyDescent="0.3">
      <c r="A565" s="221">
        <v>5300</v>
      </c>
      <c r="B565" s="118">
        <v>38</v>
      </c>
      <c r="C565" s="126" t="s">
        <v>449</v>
      </c>
      <c r="D565" s="126"/>
      <c r="E565" s="126">
        <v>19</v>
      </c>
      <c r="F565" s="127">
        <v>43637</v>
      </c>
      <c r="G565" s="126">
        <v>5241</v>
      </c>
      <c r="H565" s="126">
        <v>7746</v>
      </c>
      <c r="I565" s="126">
        <v>7264</v>
      </c>
      <c r="J565" s="126"/>
      <c r="K565" s="128">
        <f t="shared" si="3"/>
        <v>23.826000988630746</v>
      </c>
      <c r="L565" s="143"/>
      <c r="M565" s="132"/>
      <c r="N565" s="132"/>
      <c r="O565" s="123"/>
      <c r="P565" s="123"/>
      <c r="Q565" s="23">
        <f t="shared" si="1"/>
        <v>202.3</v>
      </c>
      <c r="R565" s="117"/>
    </row>
    <row r="566" spans="1:18" ht="15.75" customHeight="1" x14ac:dyDescent="0.3">
      <c r="A566" s="221">
        <v>5869</v>
      </c>
      <c r="B566" s="118">
        <v>58</v>
      </c>
      <c r="C566" s="126" t="s">
        <v>449</v>
      </c>
      <c r="D566" s="126"/>
      <c r="E566" s="126">
        <v>22</v>
      </c>
      <c r="F566" s="127">
        <v>43685</v>
      </c>
      <c r="G566" s="126">
        <v>5320</v>
      </c>
      <c r="H566" s="126">
        <v>7608</v>
      </c>
      <c r="I566" s="126">
        <v>7294</v>
      </c>
      <c r="J566" s="126">
        <v>10</v>
      </c>
      <c r="K566" s="128">
        <f t="shared" si="3"/>
        <v>15.906788247213779</v>
      </c>
      <c r="L566" s="143"/>
      <c r="M566" s="130">
        <f>AVERAGE(K566:K567)</f>
        <v>16.19066597759344</v>
      </c>
      <c r="N566" s="130">
        <f>_xlfn.STDEV.S(K566,K567)</f>
        <v>0.40146373635860955</v>
      </c>
      <c r="O566" s="123"/>
      <c r="P566" s="123"/>
      <c r="Q566" s="23">
        <f t="shared" si="1"/>
        <v>197.4</v>
      </c>
      <c r="R566" s="117">
        <f>AVERAGE(Q566:Q567)</f>
        <v>202.8</v>
      </c>
    </row>
    <row r="567" spans="1:18" ht="15.75" customHeight="1" x14ac:dyDescent="0.3">
      <c r="A567" s="221">
        <v>5870</v>
      </c>
      <c r="B567" s="118">
        <v>58</v>
      </c>
      <c r="C567" s="126" t="s">
        <v>449</v>
      </c>
      <c r="D567" s="126"/>
      <c r="E567" s="126">
        <v>22</v>
      </c>
      <c r="F567" s="127">
        <v>43685</v>
      </c>
      <c r="G567" s="126">
        <v>5320</v>
      </c>
      <c r="H567" s="126">
        <v>7745</v>
      </c>
      <c r="I567" s="126">
        <v>7402</v>
      </c>
      <c r="J567" s="126"/>
      <c r="K567" s="128">
        <f t="shared" si="3"/>
        <v>16.474543707973101</v>
      </c>
      <c r="L567" s="143"/>
      <c r="M567" s="132"/>
      <c r="N567" s="132"/>
      <c r="O567" s="123"/>
      <c r="P567" s="123"/>
      <c r="Q567" s="23">
        <f t="shared" si="1"/>
        <v>208.2</v>
      </c>
      <c r="R567" s="117"/>
    </row>
    <row r="568" spans="1:18" ht="15.75" customHeight="1" x14ac:dyDescent="0.3">
      <c r="A568" s="221">
        <v>3311</v>
      </c>
      <c r="B568" s="118">
        <v>67</v>
      </c>
      <c r="C568" s="81" t="s">
        <v>450</v>
      </c>
      <c r="D568" s="81"/>
      <c r="E568" s="81">
        <v>13</v>
      </c>
      <c r="F568" s="82">
        <v>43587</v>
      </c>
      <c r="G568" s="81">
        <v>5217</v>
      </c>
      <c r="H568" s="81">
        <v>9287</v>
      </c>
      <c r="I568" s="81">
        <v>8101</v>
      </c>
      <c r="J568" s="81">
        <v>1</v>
      </c>
      <c r="K568" s="135">
        <f t="shared" si="3"/>
        <v>41.123439667128984</v>
      </c>
      <c r="L568" s="142" t="s">
        <v>13</v>
      </c>
      <c r="M568" s="137">
        <f>AVERAGE(K568:K569)</f>
        <v>40.242392102472053</v>
      </c>
      <c r="N568" s="137">
        <f>_xlfn.STDEV.S(K568,K569)</f>
        <v>1.245989415033619</v>
      </c>
      <c r="O568" s="123">
        <v>2</v>
      </c>
      <c r="P568" s="123"/>
      <c r="Q568" s="23">
        <f t="shared" si="1"/>
        <v>288.39999999999998</v>
      </c>
      <c r="R568" s="117">
        <f>AVERAGE(Q568:Q569)</f>
        <v>292.95</v>
      </c>
    </row>
    <row r="569" spans="1:18" ht="15.75" customHeight="1" x14ac:dyDescent="0.3">
      <c r="A569" s="221">
        <v>3312</v>
      </c>
      <c r="B569" s="118">
        <v>68</v>
      </c>
      <c r="C569" s="81" t="s">
        <v>450</v>
      </c>
      <c r="D569" s="81"/>
      <c r="E569" s="81">
        <v>13</v>
      </c>
      <c r="F569" s="82">
        <v>43587</v>
      </c>
      <c r="G569" s="81">
        <v>5288</v>
      </c>
      <c r="H569" s="81">
        <v>9434</v>
      </c>
      <c r="I569" s="81">
        <v>8263</v>
      </c>
      <c r="J569" s="81"/>
      <c r="K569" s="135">
        <f t="shared" si="3"/>
        <v>39.361344537815121</v>
      </c>
      <c r="L569" s="142"/>
      <c r="M569" s="138"/>
      <c r="N569" s="138"/>
      <c r="O569" s="123"/>
      <c r="P569" s="123"/>
      <c r="Q569" s="23">
        <f t="shared" si="1"/>
        <v>297.5</v>
      </c>
      <c r="R569" s="117"/>
    </row>
    <row r="570" spans="1:18" ht="15.75" customHeight="1" x14ac:dyDescent="0.3">
      <c r="A570" s="221">
        <v>4035</v>
      </c>
      <c r="B570" s="118">
        <v>65</v>
      </c>
      <c r="C570" s="81" t="s">
        <v>450</v>
      </c>
      <c r="D570" s="81"/>
      <c r="E570" s="81">
        <v>15</v>
      </c>
      <c r="F570" s="82">
        <v>43599</v>
      </c>
      <c r="G570" s="81">
        <v>5215</v>
      </c>
      <c r="H570" s="81">
        <v>8700</v>
      </c>
      <c r="I570" s="81">
        <v>7825</v>
      </c>
      <c r="J570" s="81"/>
      <c r="K570" s="135">
        <f t="shared" si="3"/>
        <v>33.524904214559385</v>
      </c>
      <c r="L570" s="135"/>
      <c r="M570" s="137">
        <f>AVERAGE(K570:K571)</f>
        <v>32.804370688496945</v>
      </c>
      <c r="N570" s="137">
        <f>_xlfn.STDEV.S(K570,K571)</f>
        <v>1.01898828470201</v>
      </c>
      <c r="O570" s="123"/>
      <c r="P570" s="123"/>
      <c r="Q570" s="23">
        <f t="shared" si="1"/>
        <v>261</v>
      </c>
      <c r="R570" s="117">
        <f>AVERAGE(Q570:Q571)</f>
        <v>254.55</v>
      </c>
    </row>
    <row r="571" spans="1:18" ht="15.75" customHeight="1" x14ac:dyDescent="0.3">
      <c r="A571" s="221">
        <v>4036</v>
      </c>
      <c r="B571" s="118">
        <v>66</v>
      </c>
      <c r="C571" s="81" t="s">
        <v>450</v>
      </c>
      <c r="D571" s="81"/>
      <c r="E571" s="81">
        <v>15</v>
      </c>
      <c r="F571" s="82">
        <v>43599</v>
      </c>
      <c r="G571" s="81">
        <v>5279</v>
      </c>
      <c r="H571" s="81">
        <v>8556</v>
      </c>
      <c r="I571" s="81">
        <v>7760</v>
      </c>
      <c r="J571" s="81"/>
      <c r="K571" s="135">
        <f t="shared" si="3"/>
        <v>32.083837162434506</v>
      </c>
      <c r="L571" s="135"/>
      <c r="M571" s="138"/>
      <c r="N571" s="138"/>
      <c r="O571" s="123"/>
      <c r="P571" s="123"/>
      <c r="Q571" s="23">
        <f t="shared" si="1"/>
        <v>248.1</v>
      </c>
      <c r="R571" s="117"/>
    </row>
    <row r="572" spans="1:18" ht="15.75" customHeight="1" x14ac:dyDescent="0.3">
      <c r="A572" s="221">
        <v>4681</v>
      </c>
      <c r="B572" s="118">
        <v>65</v>
      </c>
      <c r="C572" s="81" t="s">
        <v>450</v>
      </c>
      <c r="D572" s="81"/>
      <c r="E572" s="81">
        <v>17</v>
      </c>
      <c r="F572" s="82">
        <v>43619</v>
      </c>
      <c r="G572" s="81">
        <v>5215</v>
      </c>
      <c r="H572" s="81">
        <v>8807</v>
      </c>
      <c r="I572" s="81">
        <v>7948</v>
      </c>
      <c r="J572" s="81"/>
      <c r="K572" s="135">
        <f t="shared" si="3"/>
        <v>31.430662275887304</v>
      </c>
      <c r="L572" s="142"/>
      <c r="M572" s="137">
        <f>AVERAGE(K572:K573)</f>
        <v>32.325564396032441</v>
      </c>
      <c r="N572" s="137">
        <f>_xlfn.STDEV.S(K572,K573)</f>
        <v>1.2655827153056864</v>
      </c>
      <c r="O572" s="123"/>
      <c r="P572" s="123"/>
      <c r="Q572" s="23">
        <f t="shared" si="1"/>
        <v>273.3</v>
      </c>
      <c r="R572" s="117">
        <f>AVERAGE(Q572:Q573)</f>
        <v>269.55</v>
      </c>
    </row>
    <row r="573" spans="1:18" ht="15.75" customHeight="1" x14ac:dyDescent="0.3">
      <c r="A573" s="221">
        <v>4682</v>
      </c>
      <c r="B573" s="118">
        <v>66</v>
      </c>
      <c r="C573" s="81" t="s">
        <v>450</v>
      </c>
      <c r="D573" s="81"/>
      <c r="E573" s="81">
        <v>17</v>
      </c>
      <c r="F573" s="82">
        <v>43619</v>
      </c>
      <c r="G573" s="81">
        <v>5279</v>
      </c>
      <c r="H573" s="81">
        <v>8820</v>
      </c>
      <c r="I573" s="81">
        <v>7937</v>
      </c>
      <c r="J573" s="81"/>
      <c r="K573" s="135">
        <f t="shared" si="3"/>
        <v>33.220466516177574</v>
      </c>
      <c r="L573" s="142"/>
      <c r="M573" s="138"/>
      <c r="N573" s="138"/>
      <c r="O573" s="123"/>
      <c r="P573" s="123"/>
      <c r="Q573" s="23">
        <f t="shared" si="1"/>
        <v>265.8</v>
      </c>
      <c r="R573" s="117"/>
    </row>
    <row r="574" spans="1:18" ht="15.75" customHeight="1" x14ac:dyDescent="0.3">
      <c r="A574" s="221">
        <v>5871</v>
      </c>
      <c r="B574" s="118">
        <v>59</v>
      </c>
      <c r="C574" s="81" t="s">
        <v>450</v>
      </c>
      <c r="D574" s="81"/>
      <c r="E574" s="81">
        <v>22</v>
      </c>
      <c r="F574" s="82">
        <v>43685</v>
      </c>
      <c r="G574" s="81">
        <v>5278</v>
      </c>
      <c r="H574" s="81">
        <v>8425</v>
      </c>
      <c r="I574" s="81">
        <v>7989</v>
      </c>
      <c r="J574" s="81">
        <v>7</v>
      </c>
      <c r="K574" s="135">
        <f t="shared" si="3"/>
        <v>16.082626337144966</v>
      </c>
      <c r="L574" s="142"/>
      <c r="M574" s="137">
        <f>AVERAGE(K574:K575)</f>
        <v>16.398203627936439</v>
      </c>
      <c r="N574" s="137">
        <f>_xlfn.STDEV.S(K574,K575)</f>
        <v>0.44629368461426278</v>
      </c>
      <c r="O574" s="123"/>
      <c r="P574" s="123"/>
      <c r="Q574" s="23">
        <f t="shared" si="1"/>
        <v>271.10000000000002</v>
      </c>
      <c r="R574" s="117">
        <f>AVERAGE(Q574:Q575)</f>
        <v>277.05</v>
      </c>
    </row>
    <row r="575" spans="1:18" ht="15.75" customHeight="1" x14ac:dyDescent="0.3">
      <c r="A575" s="221">
        <v>5872</v>
      </c>
      <c r="B575" s="118">
        <v>59</v>
      </c>
      <c r="C575" s="81" t="s">
        <v>450</v>
      </c>
      <c r="D575" s="81"/>
      <c r="E575" s="81">
        <v>22</v>
      </c>
      <c r="F575" s="82">
        <v>43685</v>
      </c>
      <c r="G575" s="81">
        <v>5278</v>
      </c>
      <c r="H575" s="81">
        <v>8581</v>
      </c>
      <c r="I575" s="81">
        <v>8108</v>
      </c>
      <c r="J575" s="81"/>
      <c r="K575" s="135">
        <f t="shared" si="3"/>
        <v>16.713780918727917</v>
      </c>
      <c r="L575" s="142"/>
      <c r="M575" s="138"/>
      <c r="N575" s="138"/>
      <c r="O575" s="123"/>
      <c r="P575" s="123"/>
      <c r="Q575" s="23">
        <f t="shared" si="1"/>
        <v>283</v>
      </c>
      <c r="R575" s="117"/>
    </row>
    <row r="576" spans="1:18" ht="15.75" customHeight="1" x14ac:dyDescent="0.3">
      <c r="A576" s="221">
        <v>3313</v>
      </c>
      <c r="B576" s="118">
        <v>69</v>
      </c>
      <c r="C576" s="126" t="s">
        <v>451</v>
      </c>
      <c r="D576" s="126"/>
      <c r="E576" s="126">
        <v>13</v>
      </c>
      <c r="F576" s="127">
        <v>43587</v>
      </c>
      <c r="G576" s="126">
        <v>5248</v>
      </c>
      <c r="H576" s="126">
        <v>7368</v>
      </c>
      <c r="I576" s="126">
        <v>6998</v>
      </c>
      <c r="J576" s="126">
        <v>1</v>
      </c>
      <c r="K576" s="128">
        <f t="shared" si="3"/>
        <v>21.142857142857142</v>
      </c>
      <c r="L576" s="143" t="s">
        <v>13</v>
      </c>
      <c r="M576" s="130">
        <f>AVERAGE(K576:K577)</f>
        <v>20.983392454047081</v>
      </c>
      <c r="N576" s="130">
        <f>_xlfn.STDEV.S(K576,K577)</f>
        <v>0.22551712563479376</v>
      </c>
      <c r="O576" s="123">
        <v>1</v>
      </c>
      <c r="P576" s="123"/>
      <c r="Q576" s="23">
        <f t="shared" si="1"/>
        <v>175</v>
      </c>
      <c r="R576" s="117">
        <f>AVERAGE(Q576:Q577)</f>
        <v>176.1</v>
      </c>
    </row>
    <row r="577" spans="1:18" ht="15.75" customHeight="1" x14ac:dyDescent="0.3">
      <c r="A577" s="221">
        <v>3314</v>
      </c>
      <c r="B577" s="118">
        <v>70</v>
      </c>
      <c r="C577" s="126" t="s">
        <v>451</v>
      </c>
      <c r="D577" s="126"/>
      <c r="E577" s="126">
        <v>13</v>
      </c>
      <c r="F577" s="127">
        <v>43587</v>
      </c>
      <c r="G577" s="126">
        <v>5266</v>
      </c>
      <c r="H577" s="126">
        <v>7407</v>
      </c>
      <c r="I577" s="126">
        <v>7038</v>
      </c>
      <c r="J577" s="126"/>
      <c r="K577" s="128">
        <f t="shared" si="3"/>
        <v>20.82392776523702</v>
      </c>
      <c r="L577" s="143"/>
      <c r="M577" s="132"/>
      <c r="N577" s="132"/>
      <c r="O577" s="123"/>
      <c r="P577" s="123"/>
      <c r="Q577" s="23">
        <f t="shared" si="1"/>
        <v>177.2</v>
      </c>
      <c r="R577" s="117"/>
    </row>
    <row r="578" spans="1:18" ht="15.75" customHeight="1" x14ac:dyDescent="0.3">
      <c r="A578" s="221">
        <v>4037</v>
      </c>
      <c r="B578" s="118">
        <v>67</v>
      </c>
      <c r="C578" s="126" t="s">
        <v>451</v>
      </c>
      <c r="D578" s="126"/>
      <c r="E578" s="126">
        <v>15</v>
      </c>
      <c r="F578" s="127">
        <v>43599</v>
      </c>
      <c r="G578" s="126">
        <v>5217</v>
      </c>
      <c r="H578" s="126">
        <v>7566</v>
      </c>
      <c r="I578" s="126">
        <v>6890</v>
      </c>
      <c r="J578" s="126"/>
      <c r="K578" s="128">
        <f t="shared" si="3"/>
        <v>40.406455469216972</v>
      </c>
      <c r="L578" s="128"/>
      <c r="M578" s="130">
        <f>AVERAGE(K578:K579)</f>
        <v>25.692334953745608</v>
      </c>
      <c r="N578" s="130">
        <f>_xlfn.STDEV.S(K578,K579)</f>
        <v>20.808908791371795</v>
      </c>
      <c r="O578" s="123"/>
      <c r="P578" s="123"/>
      <c r="Q578" s="23">
        <f t="shared" si="1"/>
        <v>167.3</v>
      </c>
      <c r="R578" s="117">
        <f>AVERAGE(Q578:Q579)</f>
        <v>200.7</v>
      </c>
    </row>
    <row r="579" spans="1:18" ht="15.75" customHeight="1" x14ac:dyDescent="0.3">
      <c r="A579" s="221">
        <v>4038</v>
      </c>
      <c r="B579" s="118">
        <v>68</v>
      </c>
      <c r="C579" s="126" t="s">
        <v>451</v>
      </c>
      <c r="D579" s="126"/>
      <c r="E579" s="126">
        <v>15</v>
      </c>
      <c r="F579" s="127">
        <v>43599</v>
      </c>
      <c r="G579" s="126">
        <v>5288</v>
      </c>
      <c r="H579" s="126">
        <v>7886</v>
      </c>
      <c r="I579" s="126">
        <v>7629</v>
      </c>
      <c r="J579" s="126"/>
      <c r="K579" s="128">
        <f t="shared" si="3"/>
        <v>10.978214438274241</v>
      </c>
      <c r="L579" s="128" t="s">
        <v>452</v>
      </c>
      <c r="M579" s="132"/>
      <c r="N579" s="132"/>
      <c r="O579" s="123"/>
      <c r="P579" s="123"/>
      <c r="Q579" s="23">
        <f t="shared" si="1"/>
        <v>234.1</v>
      </c>
      <c r="R579" s="117"/>
    </row>
    <row r="580" spans="1:18" ht="15.75" customHeight="1" x14ac:dyDescent="0.3">
      <c r="A580" s="221">
        <v>4683</v>
      </c>
      <c r="B580" s="118">
        <v>67</v>
      </c>
      <c r="C580" s="126" t="s">
        <v>451</v>
      </c>
      <c r="D580" s="126"/>
      <c r="E580" s="126">
        <v>17</v>
      </c>
      <c r="F580" s="127">
        <v>43619</v>
      </c>
      <c r="G580" s="126">
        <v>5217</v>
      </c>
      <c r="H580" s="126">
        <v>7540</v>
      </c>
      <c r="I580" s="126">
        <v>7172</v>
      </c>
      <c r="J580" s="126"/>
      <c r="K580" s="128">
        <f t="shared" si="3"/>
        <v>18.823529411764707</v>
      </c>
      <c r="L580" s="143"/>
      <c r="M580" s="130">
        <f>AVERAGE(K580:K581)</f>
        <v>19.357840200190321</v>
      </c>
      <c r="N580" s="130">
        <f>_xlfn.STDEV.S(K580,K581)</f>
        <v>0.75562956351376487</v>
      </c>
      <c r="O580" s="123"/>
      <c r="P580" s="123"/>
      <c r="Q580" s="23">
        <f t="shared" si="1"/>
        <v>195.5</v>
      </c>
      <c r="R580" s="117">
        <f>AVERAGE(Q580:Q581)</f>
        <v>181.2</v>
      </c>
    </row>
    <row r="581" spans="1:18" ht="15.75" customHeight="1" x14ac:dyDescent="0.3">
      <c r="A581" s="221">
        <v>4684</v>
      </c>
      <c r="B581" s="118">
        <v>68</v>
      </c>
      <c r="C581" s="126" t="s">
        <v>451</v>
      </c>
      <c r="D581" s="126"/>
      <c r="E581" s="126">
        <v>17</v>
      </c>
      <c r="F581" s="127">
        <v>43619</v>
      </c>
      <c r="G581" s="126">
        <v>5288</v>
      </c>
      <c r="H581" s="126">
        <v>7289</v>
      </c>
      <c r="I581" s="126">
        <v>6957</v>
      </c>
      <c r="J581" s="126"/>
      <c r="K581" s="128">
        <f t="shared" si="3"/>
        <v>19.892150988615935</v>
      </c>
      <c r="L581" s="143"/>
      <c r="M581" s="132"/>
      <c r="N581" s="132"/>
      <c r="O581" s="123"/>
      <c r="P581" s="123"/>
      <c r="Q581" s="23">
        <f t="shared" si="1"/>
        <v>166.9</v>
      </c>
      <c r="R581" s="117"/>
    </row>
    <row r="582" spans="1:18" ht="15.75" customHeight="1" x14ac:dyDescent="0.3">
      <c r="A582" s="221">
        <v>5301</v>
      </c>
      <c r="B582" s="118">
        <v>39</v>
      </c>
      <c r="C582" s="126" t="s">
        <v>451</v>
      </c>
      <c r="D582" s="126"/>
      <c r="E582" s="126">
        <v>19</v>
      </c>
      <c r="F582" s="127">
        <v>43637</v>
      </c>
      <c r="G582" s="126">
        <v>5245</v>
      </c>
      <c r="H582" s="126">
        <v>7090</v>
      </c>
      <c r="I582" s="126">
        <v>6756</v>
      </c>
      <c r="J582" s="126" t="s">
        <v>379</v>
      </c>
      <c r="K582" s="128">
        <f t="shared" si="3"/>
        <v>22.104566512243547</v>
      </c>
      <c r="L582" s="143"/>
      <c r="M582" s="130">
        <f>AVERAGE(K582:K583)</f>
        <v>22.205079981906223</v>
      </c>
      <c r="N582" s="130">
        <f>_xlfn.STDEV.S(K582,K583)</f>
        <v>0.14214751199813075</v>
      </c>
      <c r="O582" s="123"/>
      <c r="P582" s="123"/>
      <c r="Q582" s="23">
        <f t="shared" si="1"/>
        <v>151.1</v>
      </c>
      <c r="R582" s="117">
        <f>AVERAGE(Q582:Q583)</f>
        <v>148.85</v>
      </c>
    </row>
    <row r="583" spans="1:18" ht="15.75" customHeight="1" x14ac:dyDescent="0.3">
      <c r="A583" s="221">
        <v>5302</v>
      </c>
      <c r="B583" s="118">
        <v>40</v>
      </c>
      <c r="C583" s="126" t="s">
        <v>451</v>
      </c>
      <c r="D583" s="126"/>
      <c r="E583" s="126">
        <v>19</v>
      </c>
      <c r="F583" s="127">
        <v>43637</v>
      </c>
      <c r="G583" s="126">
        <v>5216</v>
      </c>
      <c r="H583" s="126">
        <v>7009</v>
      </c>
      <c r="I583" s="126">
        <v>6682</v>
      </c>
      <c r="J583" s="126"/>
      <c r="K583" s="128">
        <f t="shared" si="3"/>
        <v>22.305593451568896</v>
      </c>
      <c r="L583" s="143"/>
      <c r="M583" s="132"/>
      <c r="N583" s="132"/>
      <c r="O583" s="123"/>
      <c r="P583" s="123"/>
      <c r="Q583" s="23">
        <f t="shared" si="1"/>
        <v>146.6</v>
      </c>
      <c r="R583" s="117"/>
    </row>
    <row r="584" spans="1:18" ht="15.75" customHeight="1" x14ac:dyDescent="0.3">
      <c r="A584" s="221">
        <v>5527</v>
      </c>
      <c r="B584" s="118">
        <v>19</v>
      </c>
      <c r="C584" s="126" t="s">
        <v>451</v>
      </c>
      <c r="D584" s="126"/>
      <c r="E584" s="126">
        <v>20</v>
      </c>
      <c r="F584" s="127">
        <v>43649</v>
      </c>
      <c r="G584" s="126">
        <v>5229</v>
      </c>
      <c r="H584" s="126">
        <v>7689</v>
      </c>
      <c r="I584" s="126">
        <v>7282</v>
      </c>
      <c r="J584" s="126">
        <v>7</v>
      </c>
      <c r="K584" s="128">
        <f t="shared" si="3"/>
        <v>19.824646858256209</v>
      </c>
      <c r="L584" s="143"/>
      <c r="M584" s="130">
        <f>AVERAGE(K584:K585)</f>
        <v>20.127659563581886</v>
      </c>
      <c r="N584" s="130">
        <f>_xlfn.STDEV.S(K584,K585)</f>
        <v>0.4285246774429356</v>
      </c>
      <c r="O584" s="123"/>
      <c r="P584" s="123"/>
      <c r="Q584" s="23">
        <f t="shared" si="1"/>
        <v>205.3</v>
      </c>
      <c r="R584" s="117">
        <f>AVERAGE(Q584:Q585)</f>
        <v>197.85000000000002</v>
      </c>
    </row>
    <row r="585" spans="1:18" ht="15.75" customHeight="1" x14ac:dyDescent="0.3">
      <c r="A585" s="221">
        <v>5528</v>
      </c>
      <c r="B585" s="118">
        <v>20</v>
      </c>
      <c r="C585" s="126" t="s">
        <v>451</v>
      </c>
      <c r="D585" s="126"/>
      <c r="E585" s="126">
        <v>20</v>
      </c>
      <c r="F585" s="127">
        <v>43649</v>
      </c>
      <c r="G585" s="126">
        <v>5190</v>
      </c>
      <c r="H585" s="126">
        <v>7483</v>
      </c>
      <c r="I585" s="126">
        <v>7094</v>
      </c>
      <c r="J585" s="126"/>
      <c r="K585" s="128">
        <f t="shared" si="3"/>
        <v>20.430672268907564</v>
      </c>
      <c r="L585" s="143"/>
      <c r="M585" s="132"/>
      <c r="N585" s="132"/>
      <c r="O585" s="123"/>
      <c r="P585" s="123"/>
      <c r="Q585" s="23">
        <f t="shared" si="1"/>
        <v>190.4</v>
      </c>
      <c r="R585" s="117"/>
    </row>
    <row r="586" spans="1:18" ht="15.75" customHeight="1" x14ac:dyDescent="0.3">
      <c r="A586" s="221">
        <v>5873</v>
      </c>
      <c r="B586" s="118">
        <v>60</v>
      </c>
      <c r="C586" s="126" t="s">
        <v>451</v>
      </c>
      <c r="D586" s="126"/>
      <c r="E586" s="126">
        <v>22</v>
      </c>
      <c r="F586" s="127">
        <v>43685</v>
      </c>
      <c r="G586" s="126">
        <v>5220</v>
      </c>
      <c r="H586" s="126">
        <v>8610</v>
      </c>
      <c r="I586" s="126">
        <v>8155</v>
      </c>
      <c r="J586" s="126">
        <v>7</v>
      </c>
      <c r="K586" s="128">
        <f t="shared" si="3"/>
        <v>15.502555366269167</v>
      </c>
      <c r="L586" s="143"/>
      <c r="M586" s="130">
        <f>AVERAGE(K586:K587)</f>
        <v>15.842415106887723</v>
      </c>
      <c r="N586" s="130">
        <f>_xlfn.STDEV.S(K586,K587)</f>
        <v>0.48063425448736347</v>
      </c>
      <c r="O586" s="123"/>
      <c r="P586" s="123"/>
      <c r="Q586" s="23">
        <f t="shared" si="1"/>
        <v>293.5</v>
      </c>
      <c r="R586" s="117">
        <f>AVERAGE(Q586:Q587)</f>
        <v>286.10000000000002</v>
      </c>
    </row>
    <row r="587" spans="1:18" ht="15.75" customHeight="1" x14ac:dyDescent="0.3">
      <c r="A587" s="221">
        <v>5874</v>
      </c>
      <c r="B587" s="118">
        <v>60</v>
      </c>
      <c r="C587" s="126" t="s">
        <v>451</v>
      </c>
      <c r="D587" s="126"/>
      <c r="E587" s="126">
        <v>22</v>
      </c>
      <c r="F587" s="127">
        <v>43685</v>
      </c>
      <c r="G587" s="126">
        <v>5220</v>
      </c>
      <c r="H587" s="126">
        <v>8458</v>
      </c>
      <c r="I587" s="126">
        <v>8007</v>
      </c>
      <c r="J587" s="126"/>
      <c r="K587" s="128">
        <f t="shared" si="3"/>
        <v>16.182274847506278</v>
      </c>
      <c r="L587" s="143"/>
      <c r="M587" s="132"/>
      <c r="N587" s="132"/>
      <c r="O587" s="123"/>
      <c r="P587" s="123"/>
      <c r="Q587" s="23">
        <f t="shared" si="1"/>
        <v>278.7</v>
      </c>
      <c r="R587" s="117"/>
    </row>
    <row r="588" spans="1:18" ht="15.75" customHeight="1" x14ac:dyDescent="0.3">
      <c r="A588" s="221">
        <v>3315</v>
      </c>
      <c r="B588" s="118">
        <v>71</v>
      </c>
      <c r="C588" s="126" t="s">
        <v>453</v>
      </c>
      <c r="D588" s="126"/>
      <c r="E588" s="126">
        <v>13</v>
      </c>
      <c r="F588" s="127">
        <v>43587</v>
      </c>
      <c r="G588" s="126">
        <v>5256</v>
      </c>
      <c r="H588" s="126">
        <v>7437</v>
      </c>
      <c r="I588" s="126">
        <v>7041</v>
      </c>
      <c r="J588" s="126">
        <v>1</v>
      </c>
      <c r="K588" s="128">
        <f t="shared" si="3"/>
        <v>22.184873949579831</v>
      </c>
      <c r="L588" s="143" t="s">
        <v>13</v>
      </c>
      <c r="M588" s="130">
        <f>AVERAGE(K588:K589)</f>
        <v>22.594900028977108</v>
      </c>
      <c r="N588" s="130">
        <f>_xlfn.STDEV.S(K588,K589)</f>
        <v>0.579864442410296</v>
      </c>
      <c r="O588" s="123">
        <v>1</v>
      </c>
      <c r="P588" s="123"/>
      <c r="Q588" s="23">
        <f t="shared" si="1"/>
        <v>178.5</v>
      </c>
      <c r="R588" s="117">
        <f>AVERAGE(Q588:Q589)</f>
        <v>190.75</v>
      </c>
    </row>
    <row r="589" spans="1:18" ht="15.75" customHeight="1" x14ac:dyDescent="0.3">
      <c r="A589" s="221">
        <v>3316</v>
      </c>
      <c r="B589" s="118">
        <v>72</v>
      </c>
      <c r="C589" s="126" t="s">
        <v>453</v>
      </c>
      <c r="D589" s="126"/>
      <c r="E589" s="126">
        <v>13</v>
      </c>
      <c r="F589" s="127">
        <v>43587</v>
      </c>
      <c r="G589" s="126">
        <v>5223</v>
      </c>
      <c r="H589" s="126">
        <v>7720</v>
      </c>
      <c r="I589" s="126">
        <v>7253</v>
      </c>
      <c r="J589" s="126"/>
      <c r="K589" s="128">
        <f t="shared" si="3"/>
        <v>23.004926108374384</v>
      </c>
      <c r="L589" s="143"/>
      <c r="M589" s="132"/>
      <c r="N589" s="132"/>
      <c r="O589" s="123"/>
      <c r="P589" s="123"/>
      <c r="Q589" s="23">
        <f t="shared" si="1"/>
        <v>202.99999999999997</v>
      </c>
      <c r="R589" s="117"/>
    </row>
    <row r="590" spans="1:18" ht="15.75" customHeight="1" x14ac:dyDescent="0.3">
      <c r="A590" s="221">
        <v>4039</v>
      </c>
      <c r="B590" s="118">
        <v>69</v>
      </c>
      <c r="C590" s="126" t="s">
        <v>453</v>
      </c>
      <c r="D590" s="126"/>
      <c r="E590" s="126">
        <v>15</v>
      </c>
      <c r="F590" s="127">
        <v>43599</v>
      </c>
      <c r="G590" s="126">
        <v>5248</v>
      </c>
      <c r="H590" s="126">
        <v>7346</v>
      </c>
      <c r="I590" s="126">
        <v>7016</v>
      </c>
      <c r="J590" s="126"/>
      <c r="K590" s="128">
        <f t="shared" si="3"/>
        <v>18.665158371040725</v>
      </c>
      <c r="L590" s="128"/>
      <c r="M590" s="130">
        <f>AVERAGE(K590:K591)</f>
        <v>19.08445454616664</v>
      </c>
      <c r="N590" s="130">
        <f>_xlfn.STDEV.S(K590,K591)</f>
        <v>0.59297433751423301</v>
      </c>
      <c r="O590" s="123"/>
      <c r="P590" s="123"/>
      <c r="Q590" s="23">
        <f t="shared" si="1"/>
        <v>176.8</v>
      </c>
      <c r="R590" s="117">
        <f>AVERAGE(Q590:Q591)</f>
        <v>175.05</v>
      </c>
    </row>
    <row r="591" spans="1:18" ht="15.75" customHeight="1" x14ac:dyDescent="0.3">
      <c r="A591" s="221">
        <v>4040</v>
      </c>
      <c r="B591" s="118">
        <v>70</v>
      </c>
      <c r="C591" s="126" t="s">
        <v>453</v>
      </c>
      <c r="D591" s="126"/>
      <c r="E591" s="126">
        <v>15</v>
      </c>
      <c r="F591" s="127">
        <v>43599</v>
      </c>
      <c r="G591" s="126">
        <v>5266</v>
      </c>
      <c r="H591" s="126">
        <v>7337</v>
      </c>
      <c r="I591" s="126">
        <v>6999</v>
      </c>
      <c r="J591" s="126"/>
      <c r="K591" s="128">
        <f t="shared" si="3"/>
        <v>19.503750721292555</v>
      </c>
      <c r="L591" s="128"/>
      <c r="M591" s="132"/>
      <c r="N591" s="132"/>
      <c r="O591" s="123"/>
      <c r="P591" s="123"/>
      <c r="Q591" s="23">
        <f t="shared" si="1"/>
        <v>173.3</v>
      </c>
      <c r="R591" s="117"/>
    </row>
    <row r="592" spans="1:18" ht="15.75" customHeight="1" x14ac:dyDescent="0.3">
      <c r="A592" s="221">
        <v>4685</v>
      </c>
      <c r="B592" s="118">
        <v>69</v>
      </c>
      <c r="C592" s="126" t="s">
        <v>453</v>
      </c>
      <c r="D592" s="126"/>
      <c r="E592" s="126">
        <v>17</v>
      </c>
      <c r="F592" s="127">
        <v>43619</v>
      </c>
      <c r="G592" s="126">
        <v>5248</v>
      </c>
      <c r="H592" s="126">
        <v>7843</v>
      </c>
      <c r="I592" s="126">
        <v>7382</v>
      </c>
      <c r="J592" s="126"/>
      <c r="K592" s="128">
        <f t="shared" si="3"/>
        <v>21.602624179943767</v>
      </c>
      <c r="L592" s="143"/>
      <c r="M592" s="130">
        <f>AVERAGE(K592:K593)</f>
        <v>21.482426641055476</v>
      </c>
      <c r="N592" s="130">
        <f>_xlfn.STDEV.S(K592,K593)</f>
        <v>0.16998498965969178</v>
      </c>
      <c r="O592" s="123"/>
      <c r="P592" s="123"/>
      <c r="Q592" s="23">
        <f t="shared" si="1"/>
        <v>213.4</v>
      </c>
      <c r="R592" s="117">
        <f>AVERAGE(Q592:Q593)</f>
        <v>219.75</v>
      </c>
    </row>
    <row r="593" spans="1:18" ht="15.75" customHeight="1" x14ac:dyDescent="0.3">
      <c r="A593" s="221">
        <v>4686</v>
      </c>
      <c r="B593" s="118">
        <v>70</v>
      </c>
      <c r="C593" s="126" t="s">
        <v>453</v>
      </c>
      <c r="D593" s="126"/>
      <c r="E593" s="126">
        <v>17</v>
      </c>
      <c r="F593" s="127">
        <v>43619</v>
      </c>
      <c r="G593" s="126">
        <v>5266</v>
      </c>
      <c r="H593" s="126">
        <v>8010</v>
      </c>
      <c r="I593" s="126">
        <v>7527</v>
      </c>
      <c r="J593" s="126"/>
      <c r="K593" s="128">
        <f t="shared" si="3"/>
        <v>21.362229102167181</v>
      </c>
      <c r="L593" s="143"/>
      <c r="M593" s="132"/>
      <c r="N593" s="132"/>
      <c r="O593" s="123"/>
      <c r="P593" s="123"/>
      <c r="Q593" s="23">
        <f t="shared" si="1"/>
        <v>226.1</v>
      </c>
      <c r="R593" s="117"/>
    </row>
    <row r="594" spans="1:18" ht="15.75" customHeight="1" x14ac:dyDescent="0.3">
      <c r="A594" s="221">
        <v>5303</v>
      </c>
      <c r="B594" s="118">
        <v>41</v>
      </c>
      <c r="C594" s="126" t="s">
        <v>453</v>
      </c>
      <c r="D594" s="126"/>
      <c r="E594" s="126">
        <v>19</v>
      </c>
      <c r="F594" s="127">
        <v>43637</v>
      </c>
      <c r="G594" s="126">
        <v>5264</v>
      </c>
      <c r="H594" s="126">
        <v>7885</v>
      </c>
      <c r="I594" s="126"/>
      <c r="J594" s="126" t="s">
        <v>428</v>
      </c>
      <c r="K594" s="128"/>
      <c r="L594" s="143"/>
      <c r="M594" s="130">
        <f>AVERAGE(K594:K595)</f>
        <v>24.526420737786641</v>
      </c>
      <c r="N594" s="130"/>
      <c r="O594" s="123"/>
      <c r="P594" s="123"/>
      <c r="Q594" s="23">
        <f t="shared" si="1"/>
        <v>-526.4</v>
      </c>
      <c r="R594" s="117">
        <f>AVERAGE(Q594:Q595)</f>
        <v>-162.9</v>
      </c>
    </row>
    <row r="595" spans="1:18" ht="15.75" customHeight="1" x14ac:dyDescent="0.3">
      <c r="A595" s="221">
        <v>5304</v>
      </c>
      <c r="B595" s="118">
        <v>42</v>
      </c>
      <c r="C595" s="126" t="s">
        <v>453</v>
      </c>
      <c r="D595" s="126"/>
      <c r="E595" s="126">
        <v>19</v>
      </c>
      <c r="F595" s="127">
        <v>43637</v>
      </c>
      <c r="G595" s="126">
        <v>5270</v>
      </c>
      <c r="H595" s="126">
        <v>7768</v>
      </c>
      <c r="I595" s="126">
        <v>7276</v>
      </c>
      <c r="J595" s="126"/>
      <c r="K595" s="128">
        <f t="shared" ref="K595:K754" si="4">+(((H595-G595)-(I595-G595))/(I595-G595))*100</f>
        <v>24.526420737786641</v>
      </c>
      <c r="L595" s="143"/>
      <c r="M595" s="132"/>
      <c r="N595" s="132"/>
      <c r="O595" s="123"/>
      <c r="P595" s="123"/>
      <c r="Q595" s="23">
        <f t="shared" si="1"/>
        <v>200.59999999999997</v>
      </c>
      <c r="R595" s="117"/>
    </row>
    <row r="596" spans="1:18" ht="15.75" customHeight="1" x14ac:dyDescent="0.3">
      <c r="A596" s="221">
        <v>5875</v>
      </c>
      <c r="B596" s="118">
        <v>61</v>
      </c>
      <c r="C596" s="126" t="s">
        <v>453</v>
      </c>
      <c r="D596" s="126"/>
      <c r="E596" s="126">
        <v>22</v>
      </c>
      <c r="F596" s="127">
        <v>43685</v>
      </c>
      <c r="G596" s="126">
        <v>5212</v>
      </c>
      <c r="H596" s="126">
        <v>7057</v>
      </c>
      <c r="I596" s="126">
        <v>6807</v>
      </c>
      <c r="J596" s="126">
        <v>8</v>
      </c>
      <c r="K596" s="128">
        <f t="shared" si="4"/>
        <v>15.673981191222571</v>
      </c>
      <c r="L596" s="143"/>
      <c r="M596" s="130">
        <f>AVERAGE(K596:K597)</f>
        <v>15.597371807319931</v>
      </c>
      <c r="N596" s="130">
        <f>_xlfn.STDEV.S(K596,K597)</f>
        <v>0.10834202972016031</v>
      </c>
      <c r="O596" s="123"/>
      <c r="P596" s="123"/>
      <c r="Q596" s="23">
        <f t="shared" si="1"/>
        <v>159.5</v>
      </c>
      <c r="R596" s="117">
        <f>AVERAGE(Q596:Q597)</f>
        <v>153.19999999999999</v>
      </c>
    </row>
    <row r="597" spans="1:18" ht="15.75" customHeight="1" x14ac:dyDescent="0.3">
      <c r="A597" s="221">
        <v>5876</v>
      </c>
      <c r="B597" s="118">
        <v>61</v>
      </c>
      <c r="C597" s="126" t="s">
        <v>453</v>
      </c>
      <c r="D597" s="126"/>
      <c r="E597" s="126">
        <v>22</v>
      </c>
      <c r="F597" s="127">
        <v>43685</v>
      </c>
      <c r="G597" s="126">
        <v>5212</v>
      </c>
      <c r="H597" s="126">
        <v>6909</v>
      </c>
      <c r="I597" s="126">
        <v>6681</v>
      </c>
      <c r="J597" s="126"/>
      <c r="K597" s="128">
        <f t="shared" si="4"/>
        <v>15.520762423417292</v>
      </c>
      <c r="L597" s="143"/>
      <c r="M597" s="132"/>
      <c r="N597" s="132"/>
      <c r="O597" s="123"/>
      <c r="P597" s="123"/>
      <c r="Q597" s="23">
        <f t="shared" si="1"/>
        <v>146.9</v>
      </c>
      <c r="R597" s="117"/>
    </row>
    <row r="598" spans="1:18" ht="15.75" customHeight="1" x14ac:dyDescent="0.3">
      <c r="A598" s="221">
        <v>3317</v>
      </c>
      <c r="B598" s="118">
        <v>73</v>
      </c>
      <c r="C598" s="126" t="s">
        <v>454</v>
      </c>
      <c r="D598" s="126"/>
      <c r="E598" s="126">
        <v>13</v>
      </c>
      <c r="F598" s="127">
        <v>43587</v>
      </c>
      <c r="G598" s="126">
        <v>5203</v>
      </c>
      <c r="H598" s="126">
        <v>8867</v>
      </c>
      <c r="I598" s="126">
        <v>7795</v>
      </c>
      <c r="J598" s="126">
        <v>1</v>
      </c>
      <c r="K598" s="128">
        <f t="shared" si="4"/>
        <v>41.358024691358025</v>
      </c>
      <c r="L598" s="143" t="s">
        <v>455</v>
      </c>
      <c r="M598" s="130">
        <f>AVERAGE(K598:K599)</f>
        <v>40.929494041247409</v>
      </c>
      <c r="N598" s="130">
        <f>_xlfn.STDEV.S(K598,K599)</f>
        <v>0.60603385727898806</v>
      </c>
      <c r="O598" s="123">
        <v>1</v>
      </c>
      <c r="P598" s="123"/>
      <c r="Q598" s="23">
        <f t="shared" si="1"/>
        <v>259.2</v>
      </c>
      <c r="R598" s="117">
        <f>AVERAGE(Q598:Q599)</f>
        <v>259.35000000000002</v>
      </c>
    </row>
    <row r="599" spans="1:18" ht="15.75" customHeight="1" x14ac:dyDescent="0.3">
      <c r="A599" s="221">
        <v>3318</v>
      </c>
      <c r="B599" s="118">
        <v>74</v>
      </c>
      <c r="C599" s="126" t="s">
        <v>454</v>
      </c>
      <c r="D599" s="126"/>
      <c r="E599" s="126">
        <v>13</v>
      </c>
      <c r="F599" s="127">
        <v>43587</v>
      </c>
      <c r="G599" s="126">
        <v>5309</v>
      </c>
      <c r="H599" s="126">
        <v>8955</v>
      </c>
      <c r="I599" s="126">
        <v>7904</v>
      </c>
      <c r="J599" s="126"/>
      <c r="K599" s="128">
        <f t="shared" si="4"/>
        <v>40.5009633911368</v>
      </c>
      <c r="L599" s="143"/>
      <c r="M599" s="132"/>
      <c r="N599" s="132"/>
      <c r="O599" s="123"/>
      <c r="P599" s="123"/>
      <c r="Q599" s="23">
        <f t="shared" si="1"/>
        <v>259.5</v>
      </c>
      <c r="R599" s="117"/>
    </row>
    <row r="600" spans="1:18" ht="15.75" customHeight="1" x14ac:dyDescent="0.3">
      <c r="A600" s="221">
        <v>4041</v>
      </c>
      <c r="B600" s="118">
        <v>71</v>
      </c>
      <c r="C600" s="126" t="s">
        <v>454</v>
      </c>
      <c r="D600" s="126"/>
      <c r="E600" s="126">
        <v>15</v>
      </c>
      <c r="F600" s="127">
        <v>43599</v>
      </c>
      <c r="G600" s="126">
        <v>5256</v>
      </c>
      <c r="H600" s="126">
        <v>8686</v>
      </c>
      <c r="I600" s="126">
        <v>7711</v>
      </c>
      <c r="J600" s="126"/>
      <c r="K600" s="128">
        <f t="shared" si="4"/>
        <v>39.714867617107942</v>
      </c>
      <c r="L600" s="128" t="s">
        <v>378</v>
      </c>
      <c r="M600" s="130">
        <f>AVERAGE(K600:K601)</f>
        <v>40.244281003911802</v>
      </c>
      <c r="N600" s="130">
        <f>_xlfn.STDEV.S(K600,K601)</f>
        <v>0.74870359171989209</v>
      </c>
      <c r="O600" s="123"/>
      <c r="P600" s="123"/>
      <c r="Q600" s="23">
        <f t="shared" si="1"/>
        <v>245.5</v>
      </c>
      <c r="R600" s="117">
        <f>AVERAGE(Q600:Q601)</f>
        <v>252</v>
      </c>
    </row>
    <row r="601" spans="1:18" ht="15.75" customHeight="1" x14ac:dyDescent="0.3">
      <c r="A601" s="221">
        <v>4042</v>
      </c>
      <c r="B601" s="118">
        <v>72</v>
      </c>
      <c r="C601" s="126" t="s">
        <v>454</v>
      </c>
      <c r="D601" s="126"/>
      <c r="E601" s="126">
        <v>15</v>
      </c>
      <c r="F601" s="127">
        <v>43599</v>
      </c>
      <c r="G601" s="126">
        <v>5223</v>
      </c>
      <c r="H601" s="126">
        <v>8862</v>
      </c>
      <c r="I601" s="126">
        <v>7808</v>
      </c>
      <c r="J601" s="126"/>
      <c r="K601" s="128">
        <f t="shared" si="4"/>
        <v>40.773694390715661</v>
      </c>
      <c r="L601" s="128"/>
      <c r="M601" s="132"/>
      <c r="N601" s="132"/>
      <c r="O601" s="123"/>
      <c r="P601" s="123"/>
      <c r="Q601" s="23">
        <f t="shared" si="1"/>
        <v>258.5</v>
      </c>
      <c r="R601" s="117"/>
    </row>
    <row r="602" spans="1:18" ht="15.75" customHeight="1" x14ac:dyDescent="0.3">
      <c r="A602" s="221">
        <v>4687</v>
      </c>
      <c r="B602" s="118">
        <v>71</v>
      </c>
      <c r="C602" s="126" t="s">
        <v>454</v>
      </c>
      <c r="D602" s="126"/>
      <c r="E602" s="126">
        <v>17</v>
      </c>
      <c r="F602" s="127">
        <v>43619</v>
      </c>
      <c r="G602" s="126">
        <v>5256</v>
      </c>
      <c r="H602" s="126">
        <v>8746</v>
      </c>
      <c r="I602" s="126">
        <v>7986</v>
      </c>
      <c r="J602" s="126"/>
      <c r="K602" s="128">
        <f t="shared" si="4"/>
        <v>27.838827838827839</v>
      </c>
      <c r="L602" s="143"/>
      <c r="M602" s="130">
        <f>AVERAGE(K602:K603)</f>
        <v>26.751762516164291</v>
      </c>
      <c r="N602" s="130">
        <f>_xlfn.STDEV.S(K602,K603)</f>
        <v>1.5373425224962771</v>
      </c>
      <c r="O602" s="123"/>
      <c r="P602" s="123"/>
      <c r="Q602" s="23">
        <f t="shared" si="1"/>
        <v>273</v>
      </c>
      <c r="R602" s="117">
        <f>AVERAGE(Q602:Q603)</f>
        <v>271.89999999999998</v>
      </c>
    </row>
    <row r="603" spans="1:18" ht="15.75" customHeight="1" x14ac:dyDescent="0.3">
      <c r="A603" s="221">
        <v>4688</v>
      </c>
      <c r="B603" s="118">
        <v>72</v>
      </c>
      <c r="C603" s="126" t="s">
        <v>454</v>
      </c>
      <c r="D603" s="126"/>
      <c r="E603" s="126">
        <v>17</v>
      </c>
      <c r="F603" s="127">
        <v>43619</v>
      </c>
      <c r="G603" s="126">
        <v>5223</v>
      </c>
      <c r="H603" s="126">
        <v>8626</v>
      </c>
      <c r="I603" s="126">
        <v>7931</v>
      </c>
      <c r="J603" s="126"/>
      <c r="K603" s="128">
        <f t="shared" si="4"/>
        <v>25.664697193500739</v>
      </c>
      <c r="L603" s="143"/>
      <c r="M603" s="132"/>
      <c r="N603" s="132"/>
      <c r="O603" s="123"/>
      <c r="P603" s="123"/>
      <c r="Q603" s="23">
        <f t="shared" si="1"/>
        <v>270.8</v>
      </c>
      <c r="R603" s="117"/>
    </row>
    <row r="604" spans="1:18" ht="15.75" customHeight="1" x14ac:dyDescent="0.3">
      <c r="A604" s="221">
        <v>5305</v>
      </c>
      <c r="B604" s="118">
        <v>43</v>
      </c>
      <c r="C604" s="126" t="s">
        <v>454</v>
      </c>
      <c r="D604" s="126"/>
      <c r="E604" s="126">
        <v>19</v>
      </c>
      <c r="F604" s="127">
        <v>43637</v>
      </c>
      <c r="G604" s="126">
        <v>5211</v>
      </c>
      <c r="H604" s="126">
        <v>8266</v>
      </c>
      <c r="I604" s="126">
        <v>7639</v>
      </c>
      <c r="J604" s="126" t="s">
        <v>388</v>
      </c>
      <c r="K604" s="128">
        <f t="shared" si="4"/>
        <v>25.82372322899506</v>
      </c>
      <c r="L604" s="143"/>
      <c r="M604" s="130">
        <f>AVERAGE(K604:K605)</f>
        <v>26.334954229756608</v>
      </c>
      <c r="N604" s="130">
        <f>_xlfn.STDEV.S(K604,K605)</f>
        <v>0.72298981478255087</v>
      </c>
      <c r="O604" s="123"/>
      <c r="P604" s="123"/>
      <c r="Q604" s="23">
        <f t="shared" si="1"/>
        <v>242.8</v>
      </c>
      <c r="R604" s="117">
        <f>AVERAGE(Q604:Q605)</f>
        <v>243.95</v>
      </c>
    </row>
    <row r="605" spans="1:18" ht="15.75" customHeight="1" x14ac:dyDescent="0.3">
      <c r="A605" s="221">
        <v>5306</v>
      </c>
      <c r="B605" s="118">
        <v>44</v>
      </c>
      <c r="C605" s="126" t="s">
        <v>454</v>
      </c>
      <c r="D605" s="126"/>
      <c r="E605" s="126">
        <v>19</v>
      </c>
      <c r="F605" s="127">
        <v>43637</v>
      </c>
      <c r="G605" s="126">
        <v>5218</v>
      </c>
      <c r="H605" s="126">
        <v>8327</v>
      </c>
      <c r="I605" s="126">
        <v>7669</v>
      </c>
      <c r="J605" s="126"/>
      <c r="K605" s="128">
        <f t="shared" si="4"/>
        <v>26.846185230518156</v>
      </c>
      <c r="L605" s="143"/>
      <c r="M605" s="132"/>
      <c r="N605" s="132"/>
      <c r="O605" s="123"/>
      <c r="P605" s="123"/>
      <c r="Q605" s="23">
        <f t="shared" si="1"/>
        <v>245.1</v>
      </c>
      <c r="R605" s="117"/>
    </row>
    <row r="606" spans="1:18" ht="15.75" customHeight="1" x14ac:dyDescent="0.3">
      <c r="A606" s="221">
        <v>5877</v>
      </c>
      <c r="B606" s="118">
        <v>62</v>
      </c>
      <c r="C606" s="126" t="s">
        <v>454</v>
      </c>
      <c r="D606" s="126"/>
      <c r="E606" s="126">
        <v>22</v>
      </c>
      <c r="F606" s="127">
        <v>43685</v>
      </c>
      <c r="G606" s="126">
        <v>5209</v>
      </c>
      <c r="H606" s="126">
        <v>8490</v>
      </c>
      <c r="I606" s="126">
        <v>8035</v>
      </c>
      <c r="J606" s="126">
        <v>7</v>
      </c>
      <c r="K606" s="128">
        <f t="shared" si="4"/>
        <v>16.10049539985846</v>
      </c>
      <c r="L606" s="143"/>
      <c r="M606" s="130">
        <f>AVERAGE(K606:K607)</f>
        <v>16.053131622063333</v>
      </c>
      <c r="N606" s="130">
        <f>_xlfn.STDEV.S(K606,K607)</f>
        <v>6.6982496923096477E-2</v>
      </c>
      <c r="O606" s="123"/>
      <c r="P606" s="123"/>
      <c r="Q606" s="23">
        <f t="shared" si="1"/>
        <v>282.60000000000002</v>
      </c>
      <c r="R606" s="117">
        <f>AVERAGE(Q606:Q607)</f>
        <v>280</v>
      </c>
    </row>
    <row r="607" spans="1:18" ht="15.75" customHeight="1" x14ac:dyDescent="0.3">
      <c r="A607" s="221">
        <v>5878</v>
      </c>
      <c r="B607" s="118">
        <v>62</v>
      </c>
      <c r="C607" s="126" t="s">
        <v>454</v>
      </c>
      <c r="D607" s="126"/>
      <c r="E607" s="126">
        <v>22</v>
      </c>
      <c r="F607" s="127">
        <v>43685</v>
      </c>
      <c r="G607" s="126">
        <v>5209</v>
      </c>
      <c r="H607" s="126">
        <v>8427</v>
      </c>
      <c r="I607" s="126">
        <v>7983</v>
      </c>
      <c r="J607" s="126"/>
      <c r="K607" s="128">
        <f t="shared" si="4"/>
        <v>16.005767844268203</v>
      </c>
      <c r="L607" s="143"/>
      <c r="M607" s="132"/>
      <c r="N607" s="132"/>
      <c r="O607" s="123"/>
      <c r="P607" s="123"/>
      <c r="Q607" s="23">
        <f t="shared" si="1"/>
        <v>277.39999999999998</v>
      </c>
      <c r="R607" s="117"/>
    </row>
    <row r="608" spans="1:18" ht="15.75" customHeight="1" x14ac:dyDescent="0.3">
      <c r="A608" s="221">
        <v>3681</v>
      </c>
      <c r="B608" s="118">
        <v>103</v>
      </c>
      <c r="C608" s="126" t="s">
        <v>456</v>
      </c>
      <c r="D608" s="126"/>
      <c r="E608" s="126">
        <v>14</v>
      </c>
      <c r="F608" s="127">
        <v>43591</v>
      </c>
      <c r="G608" s="126">
        <v>5213</v>
      </c>
      <c r="H608" s="141">
        <v>7766</v>
      </c>
      <c r="I608" s="126">
        <v>7066</v>
      </c>
      <c r="J608" s="126">
        <v>2</v>
      </c>
      <c r="K608" s="128">
        <f t="shared" si="4"/>
        <v>37.776578521316786</v>
      </c>
      <c r="L608" s="143" t="s">
        <v>400</v>
      </c>
      <c r="M608" s="130">
        <f>AVERAGE(K608:K609)</f>
        <v>37.123255853086008</v>
      </c>
      <c r="N608" s="130">
        <f>_xlfn.STDEV.S(K608,K609)</f>
        <v>0.92393777801773991</v>
      </c>
      <c r="O608" s="123">
        <v>2</v>
      </c>
      <c r="P608" s="123"/>
      <c r="Q608" s="23">
        <f t="shared" si="1"/>
        <v>185.3</v>
      </c>
      <c r="R608" s="117">
        <f>AVERAGE(Q608:Q609)</f>
        <v>182.45</v>
      </c>
    </row>
    <row r="609" spans="1:18" ht="15.75" customHeight="1" x14ac:dyDescent="0.3">
      <c r="A609" s="221">
        <v>3682</v>
      </c>
      <c r="B609" s="118">
        <v>104</v>
      </c>
      <c r="C609" s="126" t="s">
        <v>456</v>
      </c>
      <c r="D609" s="126"/>
      <c r="E609" s="126">
        <v>14</v>
      </c>
      <c r="F609" s="127">
        <v>43591</v>
      </c>
      <c r="G609" s="126">
        <v>5257</v>
      </c>
      <c r="H609" s="141">
        <v>7708</v>
      </c>
      <c r="I609" s="126">
        <v>7053</v>
      </c>
      <c r="J609" s="126"/>
      <c r="K609" s="128">
        <f t="shared" si="4"/>
        <v>36.469933184855236</v>
      </c>
      <c r="L609" s="143"/>
      <c r="M609" s="132"/>
      <c r="N609" s="132"/>
      <c r="O609" s="123"/>
      <c r="P609" s="123"/>
      <c r="Q609" s="23">
        <f t="shared" si="1"/>
        <v>179.6</v>
      </c>
      <c r="R609" s="117"/>
    </row>
    <row r="610" spans="1:18" ht="15.75" customHeight="1" x14ac:dyDescent="0.3">
      <c r="A610" s="221">
        <v>4347</v>
      </c>
      <c r="B610" s="118">
        <v>53</v>
      </c>
      <c r="C610" s="126" t="s">
        <v>456</v>
      </c>
      <c r="D610" s="126"/>
      <c r="E610" s="126">
        <v>16</v>
      </c>
      <c r="F610" s="127">
        <v>43607</v>
      </c>
      <c r="G610" s="126">
        <v>5232</v>
      </c>
      <c r="H610" s="126">
        <v>7849</v>
      </c>
      <c r="I610" s="126">
        <v>7124</v>
      </c>
      <c r="J610" s="126">
        <v>2</v>
      </c>
      <c r="K610" s="128">
        <f t="shared" si="4"/>
        <v>38.319238900634254</v>
      </c>
      <c r="L610" s="143"/>
      <c r="M610" s="130">
        <f>AVERAGE(K610:K611)</f>
        <v>38.176849826832765</v>
      </c>
      <c r="N610" s="130">
        <f>_xlfn.STDEV.S(K610,K611)</f>
        <v>0.20136855930381434</v>
      </c>
      <c r="O610" s="123"/>
      <c r="P610" s="123"/>
      <c r="Q610" s="23">
        <f t="shared" si="1"/>
        <v>189.2</v>
      </c>
      <c r="R610" s="117">
        <f>AVERAGE(Q610:Q611)</f>
        <v>172.95</v>
      </c>
    </row>
    <row r="611" spans="1:18" ht="15.75" customHeight="1" x14ac:dyDescent="0.3">
      <c r="A611" s="221">
        <v>4348</v>
      </c>
      <c r="B611" s="118">
        <v>54</v>
      </c>
      <c r="C611" s="126" t="s">
        <v>456</v>
      </c>
      <c r="D611" s="126"/>
      <c r="E611" s="126">
        <v>16</v>
      </c>
      <c r="F611" s="127">
        <v>43607</v>
      </c>
      <c r="G611" s="126">
        <v>5271</v>
      </c>
      <c r="H611" s="126">
        <v>7434</v>
      </c>
      <c r="I611" s="126">
        <v>6838</v>
      </c>
      <c r="J611" s="126"/>
      <c r="K611" s="128">
        <f t="shared" si="4"/>
        <v>38.034460753031269</v>
      </c>
      <c r="L611" s="143"/>
      <c r="M611" s="132"/>
      <c r="N611" s="132"/>
      <c r="O611" s="123"/>
      <c r="P611" s="123"/>
      <c r="Q611" s="23">
        <f t="shared" si="1"/>
        <v>156.69999999999999</v>
      </c>
      <c r="R611" s="117"/>
    </row>
    <row r="612" spans="1:18" ht="15.75" customHeight="1" x14ac:dyDescent="0.3">
      <c r="A612" s="221">
        <v>4993</v>
      </c>
      <c r="B612" s="118">
        <v>53</v>
      </c>
      <c r="C612" s="126" t="s">
        <v>456</v>
      </c>
      <c r="D612" s="126"/>
      <c r="E612" s="126">
        <v>18</v>
      </c>
      <c r="F612" s="127">
        <v>43626</v>
      </c>
      <c r="G612" s="126">
        <v>5232</v>
      </c>
      <c r="H612" s="126">
        <v>7584</v>
      </c>
      <c r="I612" s="126">
        <v>7170</v>
      </c>
      <c r="J612" s="126">
        <v>6</v>
      </c>
      <c r="K612" s="128">
        <f t="shared" si="4"/>
        <v>21.362229102167181</v>
      </c>
      <c r="L612" s="143"/>
      <c r="M612" s="130">
        <f>AVERAGE(K612:K613)</f>
        <v>21.850817331524624</v>
      </c>
      <c r="N612" s="130">
        <f>_xlfn.STDEV.S(K612,K613)</f>
        <v>0.69096810037315526</v>
      </c>
      <c r="O612" s="123"/>
      <c r="P612" s="123"/>
      <c r="Q612" s="23">
        <f t="shared" si="1"/>
        <v>193.8</v>
      </c>
      <c r="R612" s="117">
        <f>AVERAGE(Q612:Q613)</f>
        <v>201.2</v>
      </c>
    </row>
    <row r="613" spans="1:18" ht="15.75" customHeight="1" x14ac:dyDescent="0.3">
      <c r="A613" s="221">
        <v>4994</v>
      </c>
      <c r="B613" s="118">
        <v>54</v>
      </c>
      <c r="C613" s="126" t="s">
        <v>456</v>
      </c>
      <c r="D613" s="126"/>
      <c r="E613" s="126">
        <v>18</v>
      </c>
      <c r="F613" s="127">
        <v>43626</v>
      </c>
      <c r="G613" s="126">
        <v>5271</v>
      </c>
      <c r="H613" s="126">
        <v>7823</v>
      </c>
      <c r="I613" s="126">
        <v>7357</v>
      </c>
      <c r="J613" s="126"/>
      <c r="K613" s="128">
        <f t="shared" si="4"/>
        <v>22.339405560882071</v>
      </c>
      <c r="L613" s="143"/>
      <c r="M613" s="132"/>
      <c r="N613" s="132"/>
      <c r="O613" s="123"/>
      <c r="P613" s="123"/>
      <c r="Q613" s="23">
        <f t="shared" si="1"/>
        <v>208.6</v>
      </c>
      <c r="R613" s="117"/>
    </row>
    <row r="614" spans="1:18" ht="15.75" customHeight="1" x14ac:dyDescent="0.3">
      <c r="A614" s="221">
        <v>5579</v>
      </c>
      <c r="B614" s="118">
        <v>23</v>
      </c>
      <c r="C614" s="126" t="s">
        <v>456</v>
      </c>
      <c r="D614" s="126"/>
      <c r="E614" s="126">
        <v>21</v>
      </c>
      <c r="F614" s="127">
        <v>43657</v>
      </c>
      <c r="G614" s="126">
        <v>5261</v>
      </c>
      <c r="H614" s="126">
        <v>7293</v>
      </c>
      <c r="I614" s="126">
        <v>6957</v>
      </c>
      <c r="J614" s="126">
        <v>6</v>
      </c>
      <c r="K614" s="128">
        <f t="shared" si="4"/>
        <v>19.811320754716981</v>
      </c>
      <c r="L614" s="143"/>
      <c r="M614" s="130">
        <f>AVERAGE(K614:K615)</f>
        <v>20.072018972552577</v>
      </c>
      <c r="N614" s="130">
        <f>_xlfn.STDEV.S(K614,K615)</f>
        <v>0.36868295534959333</v>
      </c>
      <c r="O614" s="123"/>
      <c r="P614" s="123"/>
      <c r="Q614" s="23">
        <f t="shared" si="1"/>
        <v>169.6</v>
      </c>
      <c r="R614" s="117">
        <f>AVERAGE(Q614:Q615)</f>
        <v>165.95</v>
      </c>
    </row>
    <row r="615" spans="1:18" ht="15.75" customHeight="1" x14ac:dyDescent="0.3">
      <c r="A615" s="221">
        <v>5580</v>
      </c>
      <c r="B615" s="118">
        <v>24</v>
      </c>
      <c r="C615" s="126" t="s">
        <v>456</v>
      </c>
      <c r="D615" s="126"/>
      <c r="E615" s="126">
        <v>21</v>
      </c>
      <c r="F615" s="127">
        <v>43657</v>
      </c>
      <c r="G615" s="126">
        <v>5196</v>
      </c>
      <c r="H615" s="126">
        <v>7149</v>
      </c>
      <c r="I615" s="126">
        <v>6819</v>
      </c>
      <c r="J615" s="126"/>
      <c r="K615" s="128">
        <f t="shared" si="4"/>
        <v>20.33271719038817</v>
      </c>
      <c r="L615" s="143"/>
      <c r="M615" s="132"/>
      <c r="N615" s="132"/>
      <c r="O615" s="123"/>
      <c r="P615" s="123"/>
      <c r="Q615" s="23">
        <f t="shared" si="1"/>
        <v>162.30000000000001</v>
      </c>
      <c r="R615" s="117"/>
    </row>
    <row r="616" spans="1:18" ht="15.75" customHeight="1" x14ac:dyDescent="0.3">
      <c r="A616" s="221">
        <v>5879</v>
      </c>
      <c r="B616" s="118">
        <v>63</v>
      </c>
      <c r="C616" s="126" t="s">
        <v>456</v>
      </c>
      <c r="D616" s="126"/>
      <c r="E616" s="126">
        <v>22</v>
      </c>
      <c r="F616" s="127">
        <v>43685</v>
      </c>
      <c r="G616" s="126">
        <v>5214</v>
      </c>
      <c r="H616" s="126">
        <v>7453</v>
      </c>
      <c r="I616" s="126">
        <v>7155</v>
      </c>
      <c r="J616" s="126">
        <v>8</v>
      </c>
      <c r="K616" s="128">
        <f t="shared" si="4"/>
        <v>15.352910870685212</v>
      </c>
      <c r="L616" s="143"/>
      <c r="M616" s="130">
        <f>AVERAGE(K616:K617)</f>
        <v>15.484186869727143</v>
      </c>
      <c r="N616" s="130">
        <f>_xlfn.STDEV.S(K616,K617)</f>
        <v>0.18565229825917687</v>
      </c>
      <c r="O616" s="123"/>
      <c r="P616" s="123"/>
      <c r="Q616" s="23">
        <f t="shared" si="1"/>
        <v>194.1</v>
      </c>
      <c r="R616" s="117">
        <f>AVERAGE(Q616:Q617)</f>
        <v>195.35</v>
      </c>
    </row>
    <row r="617" spans="1:18" ht="15.75" customHeight="1" x14ac:dyDescent="0.3">
      <c r="A617" s="221">
        <v>5880</v>
      </c>
      <c r="B617" s="118">
        <v>63</v>
      </c>
      <c r="C617" s="126" t="s">
        <v>456</v>
      </c>
      <c r="D617" s="126"/>
      <c r="E617" s="126">
        <v>22</v>
      </c>
      <c r="F617" s="127">
        <v>43685</v>
      </c>
      <c r="G617" s="126">
        <v>5214</v>
      </c>
      <c r="H617" s="126">
        <v>7487</v>
      </c>
      <c r="I617" s="126">
        <v>7180</v>
      </c>
      <c r="J617" s="126"/>
      <c r="K617" s="128">
        <f t="shared" si="4"/>
        <v>15.615462868769075</v>
      </c>
      <c r="L617" s="143"/>
      <c r="M617" s="132"/>
      <c r="N617" s="132"/>
      <c r="O617" s="123"/>
      <c r="P617" s="123"/>
      <c r="Q617" s="23">
        <f t="shared" si="1"/>
        <v>196.6</v>
      </c>
      <c r="R617" s="117"/>
    </row>
    <row r="618" spans="1:18" ht="15.75" customHeight="1" x14ac:dyDescent="0.3">
      <c r="A618" s="221">
        <v>2935</v>
      </c>
      <c r="B618" s="118">
        <v>19</v>
      </c>
      <c r="C618" s="81" t="s">
        <v>457</v>
      </c>
      <c r="D618" s="81"/>
      <c r="E618" s="81">
        <v>11</v>
      </c>
      <c r="F618" s="82">
        <v>43571</v>
      </c>
      <c r="G618" s="134">
        <v>5229</v>
      </c>
      <c r="H618" s="81">
        <v>8477</v>
      </c>
      <c r="I618" s="81">
        <v>7267</v>
      </c>
      <c r="J618" s="81">
        <v>2</v>
      </c>
      <c r="K618" s="135">
        <f t="shared" si="4"/>
        <v>59.371933267909718</v>
      </c>
      <c r="L618" s="142" t="s">
        <v>414</v>
      </c>
      <c r="M618" s="137">
        <f>AVERAGE(K618:K619)</f>
        <v>60.220317778993028</v>
      </c>
      <c r="N618" s="137">
        <f>_xlfn.STDEV.S(K618,K619)</f>
        <v>1.1997968816812845</v>
      </c>
      <c r="O618" s="123">
        <v>2</v>
      </c>
      <c r="P618" s="123"/>
      <c r="Q618" s="23">
        <f t="shared" si="1"/>
        <v>203.79999999999998</v>
      </c>
      <c r="R618" s="117">
        <f>AVERAGE(Q618:Q619)</f>
        <v>200.14999999999998</v>
      </c>
    </row>
    <row r="619" spans="1:18" ht="15.75" customHeight="1" x14ac:dyDescent="0.3">
      <c r="A619" s="221">
        <v>2936</v>
      </c>
      <c r="B619" s="118">
        <v>20</v>
      </c>
      <c r="C619" s="81" t="s">
        <v>457</v>
      </c>
      <c r="D619" s="81"/>
      <c r="E619" s="81">
        <v>11</v>
      </c>
      <c r="F619" s="82">
        <v>43571</v>
      </c>
      <c r="G619" s="134">
        <v>5190</v>
      </c>
      <c r="H619" s="81">
        <v>8355</v>
      </c>
      <c r="I619" s="81">
        <v>7155</v>
      </c>
      <c r="J619" s="81"/>
      <c r="K619" s="135">
        <f t="shared" si="4"/>
        <v>61.068702290076338</v>
      </c>
      <c r="L619" s="142"/>
      <c r="M619" s="138"/>
      <c r="N619" s="138"/>
      <c r="O619" s="123"/>
      <c r="P619" s="123"/>
      <c r="Q619" s="23">
        <f t="shared" si="1"/>
        <v>196.5</v>
      </c>
      <c r="R619" s="117"/>
    </row>
    <row r="620" spans="1:18" ht="15.75" customHeight="1" x14ac:dyDescent="0.3">
      <c r="A620" s="221">
        <v>3683</v>
      </c>
      <c r="B620" s="118">
        <v>105</v>
      </c>
      <c r="C620" s="81" t="s">
        <v>457</v>
      </c>
      <c r="D620" s="81"/>
      <c r="E620" s="81">
        <v>14</v>
      </c>
      <c r="F620" s="82">
        <v>43591</v>
      </c>
      <c r="G620" s="81">
        <v>5251</v>
      </c>
      <c r="H620" s="134">
        <v>8739</v>
      </c>
      <c r="I620" s="81">
        <v>7685</v>
      </c>
      <c r="J620" s="81"/>
      <c r="K620" s="135">
        <f t="shared" si="4"/>
        <v>43.303204601479045</v>
      </c>
      <c r="L620" s="142" t="s">
        <v>405</v>
      </c>
      <c r="M620" s="137">
        <f>AVERAGE(K620:K621)</f>
        <v>43.164604664805722</v>
      </c>
      <c r="N620" s="137">
        <f>_xlfn.STDEV.S(K620,K621)</f>
        <v>0.19600991018747058</v>
      </c>
      <c r="O620" s="123"/>
      <c r="P620" s="123"/>
      <c r="Q620" s="23">
        <f t="shared" si="1"/>
        <v>243.4</v>
      </c>
      <c r="R620" s="117">
        <f>AVERAGE(Q620:Q621)</f>
        <v>248.60000000000002</v>
      </c>
    </row>
    <row r="621" spans="1:18" ht="15.75" customHeight="1" x14ac:dyDescent="0.3">
      <c r="A621" s="221">
        <v>3684</v>
      </c>
      <c r="B621" s="118">
        <v>106</v>
      </c>
      <c r="C621" s="81" t="s">
        <v>457</v>
      </c>
      <c r="D621" s="81"/>
      <c r="E621" s="81">
        <v>14</v>
      </c>
      <c r="F621" s="82">
        <v>43591</v>
      </c>
      <c r="G621" s="81">
        <v>5219</v>
      </c>
      <c r="H621" s="134">
        <v>8849</v>
      </c>
      <c r="I621" s="81">
        <v>7757</v>
      </c>
      <c r="J621" s="81"/>
      <c r="K621" s="135">
        <f t="shared" si="4"/>
        <v>43.026004728132392</v>
      </c>
      <c r="L621" s="142"/>
      <c r="M621" s="138"/>
      <c r="N621" s="138"/>
      <c r="O621" s="123"/>
      <c r="P621" s="123"/>
      <c r="Q621" s="23">
        <f t="shared" si="1"/>
        <v>253.8</v>
      </c>
      <c r="R621" s="117"/>
    </row>
    <row r="622" spans="1:18" ht="15.75" customHeight="1" x14ac:dyDescent="0.3">
      <c r="A622" s="221">
        <v>4349</v>
      </c>
      <c r="B622" s="118">
        <v>55</v>
      </c>
      <c r="C622" s="81" t="s">
        <v>457</v>
      </c>
      <c r="D622" s="81"/>
      <c r="E622" s="81">
        <v>16</v>
      </c>
      <c r="F622" s="82">
        <v>43607</v>
      </c>
      <c r="G622" s="81">
        <v>5269</v>
      </c>
      <c r="H622" s="81">
        <v>8910</v>
      </c>
      <c r="I622" s="81">
        <v>7819</v>
      </c>
      <c r="J622" s="81">
        <v>2</v>
      </c>
      <c r="K622" s="135">
        <f t="shared" si="4"/>
        <v>42.7843137254902</v>
      </c>
      <c r="L622" s="142"/>
      <c r="M622" s="137">
        <f>AVERAGE(K622:K623)</f>
        <v>40.951905290418054</v>
      </c>
      <c r="N622" s="137">
        <f>_xlfn.STDEV.S(K622,K623)</f>
        <v>2.5914168606858836</v>
      </c>
      <c r="O622" s="123"/>
      <c r="P622" s="123"/>
      <c r="Q622" s="23">
        <f t="shared" si="1"/>
        <v>255</v>
      </c>
      <c r="R622" s="117">
        <f>AVERAGE(Q622:Q623)</f>
        <v>246.75</v>
      </c>
    </row>
    <row r="623" spans="1:18" ht="15.75" customHeight="1" x14ac:dyDescent="0.3">
      <c r="A623" s="221">
        <v>4350</v>
      </c>
      <c r="B623" s="118">
        <v>56</v>
      </c>
      <c r="C623" s="81" t="s">
        <v>457</v>
      </c>
      <c r="D623" s="81"/>
      <c r="E623" s="81">
        <v>16</v>
      </c>
      <c r="F623" s="82">
        <v>43607</v>
      </c>
      <c r="G623" s="81">
        <v>5254</v>
      </c>
      <c r="H623" s="81">
        <v>8572</v>
      </c>
      <c r="I623" s="81">
        <v>7639</v>
      </c>
      <c r="J623" s="81"/>
      <c r="K623" s="135">
        <f t="shared" si="4"/>
        <v>39.119496855345915</v>
      </c>
      <c r="L623" s="142"/>
      <c r="M623" s="138"/>
      <c r="N623" s="138"/>
      <c r="O623" s="123"/>
      <c r="P623" s="123"/>
      <c r="Q623" s="23">
        <f t="shared" si="1"/>
        <v>238.5</v>
      </c>
      <c r="R623" s="117"/>
    </row>
    <row r="624" spans="1:18" ht="15.75" customHeight="1" x14ac:dyDescent="0.3">
      <c r="A624" s="221">
        <v>4995</v>
      </c>
      <c r="B624" s="118">
        <v>55</v>
      </c>
      <c r="C624" s="81" t="s">
        <v>457</v>
      </c>
      <c r="D624" s="81"/>
      <c r="E624" s="81">
        <v>18</v>
      </c>
      <c r="F624" s="82">
        <v>43626</v>
      </c>
      <c r="G624" s="81">
        <v>5269</v>
      </c>
      <c r="H624" s="81">
        <v>8339</v>
      </c>
      <c r="I624" s="81">
        <v>7737</v>
      </c>
      <c r="J624" s="81">
        <v>6</v>
      </c>
      <c r="K624" s="135">
        <f t="shared" si="4"/>
        <v>24.392220421393841</v>
      </c>
      <c r="L624" s="142"/>
      <c r="M624" s="137">
        <f>AVERAGE(K624:K625)</f>
        <v>23.863483990926028</v>
      </c>
      <c r="N624" s="137">
        <f>_xlfn.STDEV.S(K624,K625)</f>
        <v>0.74774623088832237</v>
      </c>
      <c r="O624" s="123"/>
      <c r="P624" s="123"/>
      <c r="Q624" s="23">
        <f t="shared" si="1"/>
        <v>246.8</v>
      </c>
      <c r="R624" s="117">
        <f>AVERAGE(Q624:Q625)</f>
        <v>241.25</v>
      </c>
    </row>
    <row r="625" spans="1:18" ht="15.75" customHeight="1" x14ac:dyDescent="0.3">
      <c r="A625" s="221">
        <v>4996</v>
      </c>
      <c r="B625" s="118">
        <v>56</v>
      </c>
      <c r="C625" s="81" t="s">
        <v>457</v>
      </c>
      <c r="D625" s="81"/>
      <c r="E625" s="81">
        <v>18</v>
      </c>
      <c r="F625" s="82">
        <v>43626</v>
      </c>
      <c r="G625" s="81">
        <v>5254</v>
      </c>
      <c r="H625" s="81">
        <v>8161</v>
      </c>
      <c r="I625" s="81">
        <v>7611</v>
      </c>
      <c r="J625" s="81"/>
      <c r="K625" s="135">
        <f t="shared" si="4"/>
        <v>23.334747560458212</v>
      </c>
      <c r="L625" s="142"/>
      <c r="M625" s="138"/>
      <c r="N625" s="138"/>
      <c r="O625" s="123"/>
      <c r="P625" s="123"/>
      <c r="Q625" s="23">
        <f t="shared" si="1"/>
        <v>235.7</v>
      </c>
      <c r="R625" s="117"/>
    </row>
    <row r="626" spans="1:18" ht="15.75" customHeight="1" x14ac:dyDescent="0.3">
      <c r="A626" s="221">
        <v>5581</v>
      </c>
      <c r="B626" s="118">
        <v>25</v>
      </c>
      <c r="C626" s="81" t="s">
        <v>457</v>
      </c>
      <c r="D626" s="81"/>
      <c r="E626" s="81">
        <v>21</v>
      </c>
      <c r="F626" s="82">
        <v>43657</v>
      </c>
      <c r="G626" s="81">
        <v>5238</v>
      </c>
      <c r="H626" s="81">
        <v>8055</v>
      </c>
      <c r="I626" s="81">
        <v>7570</v>
      </c>
      <c r="J626" s="81">
        <v>6</v>
      </c>
      <c r="K626" s="135">
        <f t="shared" si="4"/>
        <v>20.797598627787306</v>
      </c>
      <c r="L626" s="142"/>
      <c r="M626" s="137">
        <f>AVERAGE(K626:K627)</f>
        <v>21.162826373185336</v>
      </c>
      <c r="N626" s="137">
        <f>_xlfn.STDEV.S(K626,K627)</f>
        <v>0.51651003089684233</v>
      </c>
      <c r="O626" s="123"/>
      <c r="P626" s="123"/>
      <c r="Q626" s="23">
        <f t="shared" si="1"/>
        <v>233.2</v>
      </c>
      <c r="R626" s="117">
        <f>AVERAGE(Q626:Q627)</f>
        <v>242.25</v>
      </c>
    </row>
    <row r="627" spans="1:18" ht="15.75" customHeight="1" x14ac:dyDescent="0.3">
      <c r="A627" s="221">
        <v>5582</v>
      </c>
      <c r="B627" s="118">
        <v>26</v>
      </c>
      <c r="C627" s="81" t="s">
        <v>457</v>
      </c>
      <c r="D627" s="81"/>
      <c r="E627" s="81">
        <v>21</v>
      </c>
      <c r="F627" s="82">
        <v>43657</v>
      </c>
      <c r="G627" s="81">
        <v>5207</v>
      </c>
      <c r="H627" s="81">
        <v>8261</v>
      </c>
      <c r="I627" s="81">
        <v>7720</v>
      </c>
      <c r="J627" s="81"/>
      <c r="K627" s="135">
        <f t="shared" si="4"/>
        <v>21.528054118583366</v>
      </c>
      <c r="L627" s="142"/>
      <c r="M627" s="138"/>
      <c r="N627" s="138"/>
      <c r="O627" s="123"/>
      <c r="P627" s="123"/>
      <c r="Q627" s="23">
        <f t="shared" si="1"/>
        <v>251.3</v>
      </c>
      <c r="R627" s="117"/>
    </row>
    <row r="628" spans="1:18" ht="15.75" customHeight="1" x14ac:dyDescent="0.3">
      <c r="A628" s="221">
        <v>5881</v>
      </c>
      <c r="B628" s="118">
        <v>64</v>
      </c>
      <c r="C628" s="81" t="s">
        <v>457</v>
      </c>
      <c r="D628" s="81"/>
      <c r="E628" s="81">
        <v>22</v>
      </c>
      <c r="F628" s="82">
        <v>43685</v>
      </c>
      <c r="G628" s="81">
        <v>5232</v>
      </c>
      <c r="H628" s="81">
        <v>7830</v>
      </c>
      <c r="I628" s="81">
        <v>7493</v>
      </c>
      <c r="J628" s="81">
        <v>6</v>
      </c>
      <c r="K628" s="135">
        <f t="shared" si="4"/>
        <v>14.904909332153915</v>
      </c>
      <c r="L628" s="142"/>
      <c r="M628" s="137">
        <f>AVERAGE(K628:K629)</f>
        <v>15.08638323750553</v>
      </c>
      <c r="N628" s="137">
        <f>_xlfn.STDEV.S(K628,K629)</f>
        <v>0.25664285816506471</v>
      </c>
      <c r="O628" s="123"/>
      <c r="P628" s="123"/>
      <c r="Q628" s="23">
        <f t="shared" si="1"/>
        <v>226.1</v>
      </c>
      <c r="R628" s="117">
        <f>AVERAGE(Q628:Q629)</f>
        <v>225.05</v>
      </c>
    </row>
    <row r="629" spans="1:18" ht="15.75" customHeight="1" x14ac:dyDescent="0.3">
      <c r="A629" s="221">
        <v>5882</v>
      </c>
      <c r="B629" s="118">
        <v>64</v>
      </c>
      <c r="C629" s="81" t="s">
        <v>457</v>
      </c>
      <c r="D629" s="81"/>
      <c r="E629" s="81">
        <v>22</v>
      </c>
      <c r="F629" s="82">
        <v>43685</v>
      </c>
      <c r="G629" s="81">
        <v>5232</v>
      </c>
      <c r="H629" s="81">
        <v>7814</v>
      </c>
      <c r="I629" s="81">
        <v>7472</v>
      </c>
      <c r="J629" s="81"/>
      <c r="K629" s="135">
        <f t="shared" si="4"/>
        <v>15.267857142857144</v>
      </c>
      <c r="L629" s="142"/>
      <c r="M629" s="138"/>
      <c r="N629" s="138"/>
      <c r="O629" s="123"/>
      <c r="P629" s="123"/>
      <c r="Q629" s="23">
        <f t="shared" si="1"/>
        <v>224</v>
      </c>
      <c r="R629" s="117"/>
    </row>
    <row r="630" spans="1:18" ht="15.75" customHeight="1" x14ac:dyDescent="0.3">
      <c r="A630" s="221">
        <v>3685</v>
      </c>
      <c r="B630" s="118">
        <v>107</v>
      </c>
      <c r="C630" s="126" t="s">
        <v>458</v>
      </c>
      <c r="D630" s="126"/>
      <c r="E630" s="126">
        <v>14</v>
      </c>
      <c r="F630" s="127">
        <v>43591</v>
      </c>
      <c r="G630" s="126">
        <v>5226</v>
      </c>
      <c r="H630" s="141">
        <v>6836</v>
      </c>
      <c r="I630" s="126">
        <v>6449</v>
      </c>
      <c r="J630" s="126">
        <v>2</v>
      </c>
      <c r="K630" s="128">
        <f t="shared" si="4"/>
        <v>31.643499591169256</v>
      </c>
      <c r="L630" s="143" t="s">
        <v>13</v>
      </c>
      <c r="M630" s="130">
        <f>AVERAGE(K630:K631)</f>
        <v>31.555188281389043</v>
      </c>
      <c r="N630" s="130">
        <f>_xlfn.STDEV.S(K630,K631)</f>
        <v>0.12489105200210907</v>
      </c>
      <c r="O630" s="123">
        <v>2</v>
      </c>
      <c r="P630" s="123"/>
      <c r="Q630" s="23">
        <f t="shared" si="1"/>
        <v>122.3</v>
      </c>
      <c r="R630" s="117">
        <f>AVERAGE(Q630:Q631)</f>
        <v>124.55</v>
      </c>
    </row>
    <row r="631" spans="1:18" ht="15.75" customHeight="1" x14ac:dyDescent="0.3">
      <c r="A631" s="221">
        <v>3686</v>
      </c>
      <c r="B631" s="118">
        <v>108</v>
      </c>
      <c r="C631" s="126" t="s">
        <v>458</v>
      </c>
      <c r="D631" s="126"/>
      <c r="E631" s="126">
        <v>14</v>
      </c>
      <c r="F631" s="127">
        <v>43591</v>
      </c>
      <c r="G631" s="126">
        <v>5274</v>
      </c>
      <c r="H631" s="141">
        <v>6941</v>
      </c>
      <c r="I631" s="126">
        <v>6542</v>
      </c>
      <c r="J631" s="126"/>
      <c r="K631" s="128">
        <f t="shared" si="4"/>
        <v>31.46687697160883</v>
      </c>
      <c r="L631" s="143"/>
      <c r="M631" s="132"/>
      <c r="N631" s="132"/>
      <c r="O631" s="123"/>
      <c r="P631" s="123"/>
      <c r="Q631" s="23">
        <f t="shared" si="1"/>
        <v>126.8</v>
      </c>
      <c r="R631" s="117"/>
    </row>
    <row r="632" spans="1:18" ht="15.75" customHeight="1" x14ac:dyDescent="0.3">
      <c r="A632" s="221">
        <v>4351</v>
      </c>
      <c r="B632" s="118">
        <v>57</v>
      </c>
      <c r="C632" s="126" t="s">
        <v>458</v>
      </c>
      <c r="D632" s="126"/>
      <c r="E632" s="126">
        <v>16</v>
      </c>
      <c r="F632" s="127">
        <v>43607</v>
      </c>
      <c r="G632" s="126">
        <v>5257</v>
      </c>
      <c r="H632" s="126">
        <v>7508</v>
      </c>
      <c r="I632" s="126">
        <v>6991</v>
      </c>
      <c r="J632" s="126">
        <v>2</v>
      </c>
      <c r="K632" s="128">
        <f t="shared" si="4"/>
        <v>29.815455594002305</v>
      </c>
      <c r="L632" s="143"/>
      <c r="M632" s="130">
        <f>AVERAGE(K632:K633)</f>
        <v>29.454253120911638</v>
      </c>
      <c r="N632" s="130">
        <f>_xlfn.STDEV.S(K632,K633)</f>
        <v>0.51081743620752751</v>
      </c>
      <c r="O632" s="123"/>
      <c r="P632" s="123"/>
      <c r="Q632" s="23">
        <f t="shared" si="1"/>
        <v>173.4</v>
      </c>
      <c r="R632" s="117">
        <f>AVERAGE(Q632:Q633)</f>
        <v>171.60000000000002</v>
      </c>
    </row>
    <row r="633" spans="1:18" ht="15.75" customHeight="1" x14ac:dyDescent="0.3">
      <c r="A633" s="221">
        <v>4352</v>
      </c>
      <c r="B633" s="118">
        <v>58</v>
      </c>
      <c r="C633" s="126" t="s">
        <v>458</v>
      </c>
      <c r="D633" s="126"/>
      <c r="E633" s="126">
        <v>16</v>
      </c>
      <c r="F633" s="127">
        <v>43607</v>
      </c>
      <c r="G633" s="126">
        <v>5320</v>
      </c>
      <c r="H633" s="126">
        <v>7512</v>
      </c>
      <c r="I633" s="126">
        <v>7018</v>
      </c>
      <c r="J633" s="126"/>
      <c r="K633" s="128">
        <f t="shared" si="4"/>
        <v>29.093050647820967</v>
      </c>
      <c r="L633" s="143"/>
      <c r="M633" s="132"/>
      <c r="N633" s="132"/>
      <c r="O633" s="123"/>
      <c r="P633" s="123"/>
      <c r="Q633" s="23">
        <f t="shared" si="1"/>
        <v>169.8</v>
      </c>
      <c r="R633" s="117"/>
    </row>
    <row r="634" spans="1:18" ht="15.75" customHeight="1" x14ac:dyDescent="0.3">
      <c r="A634" s="221">
        <v>4997</v>
      </c>
      <c r="B634" s="118">
        <v>57</v>
      </c>
      <c r="C634" s="126" t="s">
        <v>458</v>
      </c>
      <c r="D634" s="126"/>
      <c r="E634" s="126">
        <v>18</v>
      </c>
      <c r="F634" s="127">
        <v>43626</v>
      </c>
      <c r="G634" s="126">
        <v>5257</v>
      </c>
      <c r="H634" s="126">
        <v>7330</v>
      </c>
      <c r="I634" s="126">
        <v>6959</v>
      </c>
      <c r="J634" s="126">
        <v>7</v>
      </c>
      <c r="K634" s="128">
        <f t="shared" si="4"/>
        <v>21.797884841363103</v>
      </c>
      <c r="L634" s="143"/>
      <c r="M634" s="130">
        <f>AVERAGE(K634:K635)</f>
        <v>21.897716930485473</v>
      </c>
      <c r="N634" s="130">
        <f>_xlfn.STDEV.S(K634,K635)</f>
        <v>0.14118389439689405</v>
      </c>
      <c r="O634" s="123"/>
      <c r="P634" s="123"/>
      <c r="Q634" s="23">
        <f t="shared" si="1"/>
        <v>170.2</v>
      </c>
      <c r="R634" s="117">
        <f>AVERAGE(Q634:Q635)</f>
        <v>166.7</v>
      </c>
    </row>
    <row r="635" spans="1:18" ht="15.75" customHeight="1" x14ac:dyDescent="0.3">
      <c r="A635" s="221">
        <v>4998</v>
      </c>
      <c r="B635" s="118">
        <v>58</v>
      </c>
      <c r="C635" s="126" t="s">
        <v>458</v>
      </c>
      <c r="D635" s="126"/>
      <c r="E635" s="126">
        <v>18</v>
      </c>
      <c r="F635" s="127">
        <v>43626</v>
      </c>
      <c r="G635" s="126">
        <v>5320</v>
      </c>
      <c r="H635" s="126">
        <v>7311</v>
      </c>
      <c r="I635" s="126">
        <v>6952</v>
      </c>
      <c r="J635" s="126"/>
      <c r="K635" s="128">
        <f t="shared" si="4"/>
        <v>21.997549019607842</v>
      </c>
      <c r="L635" s="143"/>
      <c r="M635" s="132"/>
      <c r="N635" s="132"/>
      <c r="O635" s="123"/>
      <c r="P635" s="123"/>
      <c r="Q635" s="23">
        <f t="shared" si="1"/>
        <v>163.19999999999999</v>
      </c>
      <c r="R635" s="117"/>
    </row>
    <row r="636" spans="1:18" ht="15.75" customHeight="1" x14ac:dyDescent="0.3">
      <c r="A636" s="221">
        <v>5583</v>
      </c>
      <c r="B636" s="118">
        <v>27</v>
      </c>
      <c r="C636" s="126" t="s">
        <v>458</v>
      </c>
      <c r="D636" s="126"/>
      <c r="E636" s="126">
        <v>21</v>
      </c>
      <c r="F636" s="127">
        <v>43657</v>
      </c>
      <c r="G636" s="126">
        <v>5236</v>
      </c>
      <c r="H636" s="126">
        <v>7710</v>
      </c>
      <c r="I636" s="126">
        <v>7217</v>
      </c>
      <c r="J636" s="126">
        <v>7</v>
      </c>
      <c r="K636" s="128">
        <f t="shared" si="4"/>
        <v>24.886420999495204</v>
      </c>
      <c r="L636" s="143"/>
      <c r="M636" s="130">
        <f>AVERAGE(K636:K637)</f>
        <v>24.67287064392886</v>
      </c>
      <c r="N636" s="130">
        <f>_xlfn.STDEV.S(K636,K637)</f>
        <v>0.30200580909152303</v>
      </c>
      <c r="O636" s="123"/>
      <c r="P636" s="123"/>
      <c r="Q636" s="23">
        <f t="shared" si="1"/>
        <v>198.1</v>
      </c>
      <c r="R636" s="117">
        <f>AVERAGE(Q636:Q637)</f>
        <v>196.14999999999998</v>
      </c>
    </row>
    <row r="637" spans="1:18" ht="15.75" customHeight="1" x14ac:dyDescent="0.3">
      <c r="A637" s="221">
        <v>5584</v>
      </c>
      <c r="B637" s="118">
        <v>28</v>
      </c>
      <c r="C637" s="126" t="s">
        <v>458</v>
      </c>
      <c r="D637" s="126"/>
      <c r="E637" s="126">
        <v>21</v>
      </c>
      <c r="F637" s="127">
        <v>43657</v>
      </c>
      <c r="G637" s="126">
        <v>5216</v>
      </c>
      <c r="H637" s="126">
        <v>7633</v>
      </c>
      <c r="I637" s="126">
        <v>7158</v>
      </c>
      <c r="J637" s="126"/>
      <c r="K637" s="128">
        <f t="shared" si="4"/>
        <v>24.459320288362512</v>
      </c>
      <c r="L637" s="143"/>
      <c r="M637" s="132"/>
      <c r="N637" s="132"/>
      <c r="O637" s="123"/>
      <c r="P637" s="123"/>
      <c r="Q637" s="23">
        <f t="shared" si="1"/>
        <v>194.2</v>
      </c>
      <c r="R637" s="117"/>
    </row>
    <row r="638" spans="1:18" ht="15.75" customHeight="1" x14ac:dyDescent="0.3">
      <c r="A638" s="221">
        <v>5883</v>
      </c>
      <c r="B638" s="118">
        <v>65</v>
      </c>
      <c r="C638" s="126" t="s">
        <v>458</v>
      </c>
      <c r="D638" s="126"/>
      <c r="E638" s="126">
        <v>22</v>
      </c>
      <c r="F638" s="127">
        <v>43685</v>
      </c>
      <c r="G638" s="126">
        <v>5215</v>
      </c>
      <c r="H638" s="126">
        <v>7365</v>
      </c>
      <c r="I638" s="126">
        <v>7073</v>
      </c>
      <c r="J638" s="126">
        <v>10</v>
      </c>
      <c r="K638" s="128">
        <f t="shared" si="4"/>
        <v>15.715823466092575</v>
      </c>
      <c r="L638" s="143"/>
      <c r="M638" s="130">
        <f>AVERAGE(K638:K639)</f>
        <v>15.744347064276571</v>
      </c>
      <c r="N638" s="130">
        <f>_xlfn.STDEV.S(K638,K639)</f>
        <v>4.0338459399488311E-2</v>
      </c>
      <c r="O638" s="123"/>
      <c r="P638" s="123"/>
      <c r="Q638" s="23">
        <f t="shared" si="1"/>
        <v>185.8</v>
      </c>
      <c r="R638" s="117">
        <f>AVERAGE(Q638:Q639)</f>
        <v>188</v>
      </c>
    </row>
    <row r="639" spans="1:18" ht="15.75" customHeight="1" x14ac:dyDescent="0.3">
      <c r="A639" s="221">
        <v>5884</v>
      </c>
      <c r="B639" s="118">
        <v>65</v>
      </c>
      <c r="C639" s="126" t="s">
        <v>458</v>
      </c>
      <c r="D639" s="126"/>
      <c r="E639" s="126">
        <v>22</v>
      </c>
      <c r="F639" s="127">
        <v>43685</v>
      </c>
      <c r="G639" s="126">
        <v>5215</v>
      </c>
      <c r="H639" s="126">
        <v>7417</v>
      </c>
      <c r="I639" s="126">
        <v>7117</v>
      </c>
      <c r="J639" s="126"/>
      <c r="K639" s="128">
        <f t="shared" si="4"/>
        <v>15.772870662460567</v>
      </c>
      <c r="L639" s="143"/>
      <c r="M639" s="132"/>
      <c r="N639" s="132"/>
      <c r="O639" s="123"/>
      <c r="P639" s="123"/>
      <c r="Q639" s="23">
        <f t="shared" si="1"/>
        <v>190.2</v>
      </c>
      <c r="R639" s="117"/>
    </row>
    <row r="640" spans="1:18" ht="15.75" customHeight="1" x14ac:dyDescent="0.3">
      <c r="A640" s="221">
        <v>3319</v>
      </c>
      <c r="B640" s="118">
        <v>75</v>
      </c>
      <c r="C640" s="126" t="s">
        <v>459</v>
      </c>
      <c r="D640" s="126"/>
      <c r="E640" s="126">
        <v>13</v>
      </c>
      <c r="F640" s="127">
        <v>43587</v>
      </c>
      <c r="G640" s="126">
        <v>5226</v>
      </c>
      <c r="H640" s="126">
        <v>8866</v>
      </c>
      <c r="I640" s="126">
        <v>7765</v>
      </c>
      <c r="J640" s="126">
        <v>1</v>
      </c>
      <c r="K640" s="128">
        <f t="shared" si="4"/>
        <v>43.363528948404884</v>
      </c>
      <c r="L640" s="143" t="s">
        <v>13</v>
      </c>
      <c r="M640" s="130">
        <f>AVERAGE(K640:K641)</f>
        <v>41.996018121789419</v>
      </c>
      <c r="N640" s="130">
        <f>_xlfn.STDEV.S(K640,K641)</f>
        <v>1.933952357691628</v>
      </c>
      <c r="O640" s="123">
        <v>1</v>
      </c>
      <c r="P640" s="123"/>
      <c r="Q640" s="23">
        <f t="shared" si="1"/>
        <v>253.9</v>
      </c>
      <c r="R640" s="117">
        <f>AVERAGE(Q640:Q641)</f>
        <v>260.60000000000002</v>
      </c>
    </row>
    <row r="641" spans="1:18" ht="15.75" customHeight="1" x14ac:dyDescent="0.3">
      <c r="A641" s="221">
        <v>3320</v>
      </c>
      <c r="B641" s="118">
        <v>76</v>
      </c>
      <c r="C641" s="126" t="s">
        <v>459</v>
      </c>
      <c r="D641" s="126"/>
      <c r="E641" s="126">
        <v>13</v>
      </c>
      <c r="F641" s="127">
        <v>43587</v>
      </c>
      <c r="G641" s="126">
        <v>5239</v>
      </c>
      <c r="H641" s="126">
        <v>8998</v>
      </c>
      <c r="I641" s="126">
        <v>7912</v>
      </c>
      <c r="J641" s="126"/>
      <c r="K641" s="128">
        <f t="shared" si="4"/>
        <v>40.628507295173961</v>
      </c>
      <c r="L641" s="143"/>
      <c r="M641" s="132"/>
      <c r="N641" s="132"/>
      <c r="O641" s="123"/>
      <c r="P641" s="123"/>
      <c r="Q641" s="23">
        <f t="shared" si="1"/>
        <v>267.3</v>
      </c>
      <c r="R641" s="117"/>
    </row>
    <row r="642" spans="1:18" ht="15.75" customHeight="1" x14ac:dyDescent="0.3">
      <c r="A642" s="221">
        <v>4043</v>
      </c>
      <c r="B642" s="118">
        <v>73</v>
      </c>
      <c r="C642" s="126" t="s">
        <v>459</v>
      </c>
      <c r="D642" s="126"/>
      <c r="E642" s="126">
        <v>15</v>
      </c>
      <c r="F642" s="127">
        <v>43599</v>
      </c>
      <c r="G642" s="126">
        <v>5203</v>
      </c>
      <c r="H642" s="126">
        <v>8701</v>
      </c>
      <c r="I642" s="126">
        <v>7772</v>
      </c>
      <c r="J642" s="126"/>
      <c r="K642" s="128">
        <f t="shared" si="4"/>
        <v>36.161930712339426</v>
      </c>
      <c r="L642" s="128"/>
      <c r="M642" s="130">
        <f>AVERAGE(K642:K643)</f>
        <v>36.728584403788759</v>
      </c>
      <c r="N642" s="130">
        <f>_xlfn.STDEV.S(K642,K643)</f>
        <v>0.80136933561642965</v>
      </c>
      <c r="O642" s="123"/>
      <c r="P642" s="123"/>
      <c r="Q642" s="23">
        <f t="shared" si="1"/>
        <v>256.89999999999998</v>
      </c>
      <c r="R642" s="117">
        <f>AVERAGE(Q642:Q643)</f>
        <v>259.7</v>
      </c>
    </row>
    <row r="643" spans="1:18" ht="15.75" customHeight="1" x14ac:dyDescent="0.3">
      <c r="A643" s="221">
        <v>4044</v>
      </c>
      <c r="B643" s="118">
        <v>74</v>
      </c>
      <c r="C643" s="126" t="s">
        <v>459</v>
      </c>
      <c r="D643" s="126"/>
      <c r="E643" s="126">
        <v>15</v>
      </c>
      <c r="F643" s="127">
        <v>43599</v>
      </c>
      <c r="G643" s="126">
        <v>5309</v>
      </c>
      <c r="H643" s="126">
        <v>8913</v>
      </c>
      <c r="I643" s="126">
        <v>7934</v>
      </c>
      <c r="J643" s="126"/>
      <c r="K643" s="128">
        <f t="shared" si="4"/>
        <v>37.295238095238098</v>
      </c>
      <c r="L643" s="128"/>
      <c r="M643" s="132"/>
      <c r="N643" s="132"/>
      <c r="O643" s="123"/>
      <c r="P643" s="123"/>
      <c r="Q643" s="23">
        <f t="shared" si="1"/>
        <v>262.5</v>
      </c>
      <c r="R643" s="117"/>
    </row>
    <row r="644" spans="1:18" ht="15.75" customHeight="1" x14ac:dyDescent="0.3">
      <c r="A644" s="221">
        <v>4689</v>
      </c>
      <c r="B644" s="118">
        <v>73</v>
      </c>
      <c r="C644" s="126" t="s">
        <v>459</v>
      </c>
      <c r="D644" s="126"/>
      <c r="E644" s="126">
        <v>17</v>
      </c>
      <c r="F644" s="127">
        <v>43619</v>
      </c>
      <c r="G644" s="126">
        <v>5203</v>
      </c>
      <c r="H644" s="126">
        <v>8290</v>
      </c>
      <c r="I644" s="126">
        <v>7697</v>
      </c>
      <c r="J644" s="126"/>
      <c r="K644" s="128">
        <f t="shared" si="4"/>
        <v>23.777064955894144</v>
      </c>
      <c r="L644" s="143"/>
      <c r="M644" s="130">
        <f>AVERAGE(K644:K645)</f>
        <v>23.908777100469216</v>
      </c>
      <c r="N644" s="130">
        <f>_xlfn.STDEV.S(K644,K645)</f>
        <v>0.18626910118731044</v>
      </c>
      <c r="O644" s="123"/>
      <c r="P644" s="123"/>
      <c r="Q644" s="23">
        <f t="shared" si="1"/>
        <v>249.4</v>
      </c>
      <c r="R644" s="117">
        <f>AVERAGE(Q644:Q645)</f>
        <v>243.25</v>
      </c>
    </row>
    <row r="645" spans="1:18" ht="15.75" customHeight="1" x14ac:dyDescent="0.3">
      <c r="A645" s="221">
        <v>4690</v>
      </c>
      <c r="B645" s="118">
        <v>74</v>
      </c>
      <c r="C645" s="126" t="s">
        <v>459</v>
      </c>
      <c r="D645" s="126"/>
      <c r="E645" s="126">
        <v>17</v>
      </c>
      <c r="F645" s="127">
        <v>43619</v>
      </c>
      <c r="G645" s="126">
        <v>5309</v>
      </c>
      <c r="H645" s="126">
        <v>8250</v>
      </c>
      <c r="I645" s="126">
        <v>7680</v>
      </c>
      <c r="J645" s="126"/>
      <c r="K645" s="128">
        <f t="shared" si="4"/>
        <v>24.040489245044284</v>
      </c>
      <c r="L645" s="143"/>
      <c r="M645" s="132"/>
      <c r="N645" s="132"/>
      <c r="O645" s="123"/>
      <c r="P645" s="123"/>
      <c r="Q645" s="23">
        <f t="shared" si="1"/>
        <v>237.1</v>
      </c>
      <c r="R645" s="117"/>
    </row>
    <row r="646" spans="1:18" ht="15.75" customHeight="1" x14ac:dyDescent="0.3">
      <c r="A646" s="221">
        <v>5307</v>
      </c>
      <c r="B646" s="118">
        <v>45</v>
      </c>
      <c r="C646" s="126" t="s">
        <v>459</v>
      </c>
      <c r="D646" s="126"/>
      <c r="E646" s="126">
        <v>19</v>
      </c>
      <c r="F646" s="127">
        <v>43637</v>
      </c>
      <c r="G646" s="126">
        <v>5211</v>
      </c>
      <c r="H646" s="126">
        <v>7537</v>
      </c>
      <c r="I646" s="126">
        <v>7086</v>
      </c>
      <c r="J646" s="126" t="s">
        <v>388</v>
      </c>
      <c r="K646" s="128">
        <f t="shared" si="4"/>
        <v>24.053333333333331</v>
      </c>
      <c r="L646" s="143"/>
      <c r="M646" s="130">
        <f>AVERAGE(K646:K647)</f>
        <v>24.267330567081601</v>
      </c>
      <c r="N646" s="130">
        <f>_xlfn.STDEV.S(K646,K647)</f>
        <v>0.30263779027713084</v>
      </c>
      <c r="O646" s="123"/>
      <c r="P646" s="123"/>
      <c r="Q646" s="23">
        <f t="shared" si="1"/>
        <v>187.5</v>
      </c>
      <c r="R646" s="117">
        <f>AVERAGE(Q646:Q647)</f>
        <v>178.1</v>
      </c>
    </row>
    <row r="647" spans="1:18" ht="15.75" customHeight="1" x14ac:dyDescent="0.3">
      <c r="A647" s="221">
        <v>5308</v>
      </c>
      <c r="B647" s="118">
        <v>46</v>
      </c>
      <c r="C647" s="126" t="s">
        <v>459</v>
      </c>
      <c r="D647" s="126"/>
      <c r="E647" s="126">
        <v>19</v>
      </c>
      <c r="F647" s="127">
        <v>43637</v>
      </c>
      <c r="G647" s="126">
        <v>5260</v>
      </c>
      <c r="H647" s="126">
        <v>7360</v>
      </c>
      <c r="I647" s="126">
        <v>6947</v>
      </c>
      <c r="J647" s="126"/>
      <c r="K647" s="128">
        <f t="shared" si="4"/>
        <v>24.481327800829874</v>
      </c>
      <c r="L647" s="143"/>
      <c r="M647" s="132"/>
      <c r="N647" s="132"/>
      <c r="O647" s="123"/>
      <c r="P647" s="123"/>
      <c r="Q647" s="23">
        <f t="shared" si="1"/>
        <v>168.7</v>
      </c>
      <c r="R647" s="117"/>
    </row>
    <row r="648" spans="1:18" ht="15.75" customHeight="1" x14ac:dyDescent="0.3">
      <c r="A648" s="221">
        <v>5885</v>
      </c>
      <c r="B648" s="118">
        <v>66</v>
      </c>
      <c r="C648" s="126" t="s">
        <v>459</v>
      </c>
      <c r="D648" s="126"/>
      <c r="E648" s="126">
        <v>22</v>
      </c>
      <c r="F648" s="127">
        <v>43685</v>
      </c>
      <c r="G648" s="126">
        <v>5279</v>
      </c>
      <c r="H648" s="126">
        <v>8206</v>
      </c>
      <c r="I648" s="126">
        <v>7811</v>
      </c>
      <c r="J648" s="126">
        <v>7</v>
      </c>
      <c r="K648" s="128">
        <f t="shared" si="4"/>
        <v>15.600315955766192</v>
      </c>
      <c r="L648" s="143"/>
      <c r="M648" s="130">
        <f>AVERAGE(K648:K649)</f>
        <v>15.953362376821282</v>
      </c>
      <c r="N648" s="130">
        <f>_xlfn.STDEV.S(K648,K649)</f>
        <v>0.49928303680339092</v>
      </c>
      <c r="O648" s="123"/>
      <c r="P648" s="123"/>
      <c r="Q648" s="23">
        <f t="shared" si="1"/>
        <v>253.2</v>
      </c>
      <c r="R648" s="117">
        <f>AVERAGE(Q648:Q649)</f>
        <v>258.45</v>
      </c>
    </row>
    <row r="649" spans="1:18" ht="15.75" customHeight="1" x14ac:dyDescent="0.3">
      <c r="A649" s="221">
        <v>5886</v>
      </c>
      <c r="B649" s="118">
        <v>66</v>
      </c>
      <c r="C649" s="126" t="s">
        <v>459</v>
      </c>
      <c r="D649" s="126"/>
      <c r="E649" s="126">
        <v>22</v>
      </c>
      <c r="F649" s="127">
        <v>43685</v>
      </c>
      <c r="G649" s="126">
        <v>5279</v>
      </c>
      <c r="H649" s="126">
        <v>8346</v>
      </c>
      <c r="I649" s="126">
        <v>7916</v>
      </c>
      <c r="J649" s="126"/>
      <c r="K649" s="128">
        <f t="shared" si="4"/>
        <v>16.306408797876372</v>
      </c>
      <c r="L649" s="143"/>
      <c r="M649" s="132"/>
      <c r="N649" s="132"/>
      <c r="O649" s="123"/>
      <c r="P649" s="123"/>
      <c r="Q649" s="23">
        <f t="shared" si="1"/>
        <v>263.7</v>
      </c>
      <c r="R649" s="117"/>
    </row>
    <row r="650" spans="1:18" ht="15.75" customHeight="1" x14ac:dyDescent="0.3">
      <c r="A650" s="221">
        <v>3687</v>
      </c>
      <c r="B650" s="118">
        <v>109</v>
      </c>
      <c r="C650" s="81" t="s">
        <v>460</v>
      </c>
      <c r="D650" s="81"/>
      <c r="E650" s="81">
        <v>14</v>
      </c>
      <c r="F650" s="82">
        <v>43591</v>
      </c>
      <c r="G650" s="81">
        <v>5191</v>
      </c>
      <c r="H650" s="134">
        <v>9859</v>
      </c>
      <c r="I650" s="81">
        <v>8130</v>
      </c>
      <c r="J650" s="81">
        <v>2</v>
      </c>
      <c r="K650" s="135">
        <f t="shared" si="4"/>
        <v>58.829533855052738</v>
      </c>
      <c r="L650" s="142" t="s">
        <v>377</v>
      </c>
      <c r="M650" s="137">
        <f>AVERAGE(K650:K651)</f>
        <v>58.50314549398427</v>
      </c>
      <c r="N650" s="137">
        <f>_xlfn.STDEV.S(K650,K651)</f>
        <v>0.46158284682375306</v>
      </c>
      <c r="O650" s="123">
        <v>3</v>
      </c>
      <c r="P650" s="123"/>
      <c r="Q650" s="23">
        <f t="shared" si="1"/>
        <v>293.89999999999998</v>
      </c>
      <c r="R650" s="117">
        <f>AVERAGE(Q650:Q651)</f>
        <v>290.64999999999998</v>
      </c>
    </row>
    <row r="651" spans="1:18" ht="15.75" customHeight="1" x14ac:dyDescent="0.3">
      <c r="A651" s="221">
        <v>3688</v>
      </c>
      <c r="B651" s="118">
        <v>110</v>
      </c>
      <c r="C651" s="81" t="s">
        <v>460</v>
      </c>
      <c r="D651" s="81"/>
      <c r="E651" s="81">
        <v>14</v>
      </c>
      <c r="F651" s="82">
        <v>43591</v>
      </c>
      <c r="G651" s="81">
        <v>5243</v>
      </c>
      <c r="H651" s="134">
        <v>9789</v>
      </c>
      <c r="I651" s="81">
        <v>8117</v>
      </c>
      <c r="J651" s="81"/>
      <c r="K651" s="135">
        <f t="shared" si="4"/>
        <v>58.176757132915803</v>
      </c>
      <c r="L651" s="142"/>
      <c r="M651" s="138"/>
      <c r="N651" s="138"/>
      <c r="O651" s="123"/>
      <c r="P651" s="123"/>
      <c r="Q651" s="23">
        <f t="shared" si="1"/>
        <v>287.39999999999998</v>
      </c>
      <c r="R651" s="117"/>
    </row>
    <row r="652" spans="1:18" ht="15.75" customHeight="1" x14ac:dyDescent="0.3">
      <c r="A652" s="221">
        <v>4353</v>
      </c>
      <c r="B652" s="118">
        <v>59</v>
      </c>
      <c r="C652" s="81" t="s">
        <v>460</v>
      </c>
      <c r="D652" s="81"/>
      <c r="E652" s="81">
        <v>16</v>
      </c>
      <c r="F652" s="82">
        <v>43607</v>
      </c>
      <c r="G652" s="81">
        <v>5278</v>
      </c>
      <c r="H652" s="81">
        <v>10098</v>
      </c>
      <c r="I652" s="81">
        <v>8536</v>
      </c>
      <c r="J652" s="81">
        <v>2</v>
      </c>
      <c r="K652" s="135">
        <f t="shared" si="4"/>
        <v>47.943523634131367</v>
      </c>
      <c r="L652" s="142" t="s">
        <v>461</v>
      </c>
      <c r="M652" s="137">
        <f>AVERAGE(K652:K653)</f>
        <v>47.502973567371683</v>
      </c>
      <c r="N652" s="137">
        <f>_xlfn.STDEV.S(K652,K653)</f>
        <v>0.62303187931592263</v>
      </c>
      <c r="O652" s="123"/>
      <c r="P652" s="123"/>
      <c r="Q652" s="23">
        <f t="shared" si="1"/>
        <v>325.8</v>
      </c>
      <c r="R652" s="117">
        <f>AVERAGE(Q652:Q653)</f>
        <v>326.3</v>
      </c>
    </row>
    <row r="653" spans="1:18" ht="15.75" customHeight="1" x14ac:dyDescent="0.3">
      <c r="A653" s="221">
        <v>4354</v>
      </c>
      <c r="B653" s="118">
        <v>60</v>
      </c>
      <c r="C653" s="81" t="s">
        <v>460</v>
      </c>
      <c r="D653" s="81"/>
      <c r="E653" s="81">
        <v>16</v>
      </c>
      <c r="F653" s="82">
        <v>43607</v>
      </c>
      <c r="G653" s="81">
        <v>5220</v>
      </c>
      <c r="H653" s="81">
        <v>10026</v>
      </c>
      <c r="I653" s="81">
        <v>8488</v>
      </c>
      <c r="J653" s="81"/>
      <c r="K653" s="135">
        <f t="shared" si="4"/>
        <v>47.062423500611992</v>
      </c>
      <c r="L653" s="142"/>
      <c r="M653" s="138"/>
      <c r="N653" s="138"/>
      <c r="O653" s="123"/>
      <c r="P653" s="123"/>
      <c r="Q653" s="23">
        <f t="shared" si="1"/>
        <v>326.8</v>
      </c>
      <c r="R653" s="117"/>
    </row>
    <row r="654" spans="1:18" ht="15.75" customHeight="1" x14ac:dyDescent="0.3">
      <c r="A654" s="221">
        <v>4999</v>
      </c>
      <c r="B654" s="118">
        <v>59</v>
      </c>
      <c r="C654" s="81" t="s">
        <v>460</v>
      </c>
      <c r="D654" s="81"/>
      <c r="E654" s="81">
        <v>18</v>
      </c>
      <c r="F654" s="82">
        <v>43626</v>
      </c>
      <c r="G654" s="81">
        <v>5278</v>
      </c>
      <c r="H654" s="81">
        <v>9171</v>
      </c>
      <c r="I654" s="81">
        <v>8179</v>
      </c>
      <c r="J654" s="81">
        <v>9</v>
      </c>
      <c r="K654" s="135">
        <f t="shared" si="4"/>
        <v>34.195105136159945</v>
      </c>
      <c r="L654" s="142"/>
      <c r="M654" s="137">
        <f>AVERAGE(K654:K655)</f>
        <v>34.870388695346477</v>
      </c>
      <c r="N654" s="137">
        <f>_xlfn.STDEV.S(K654,K655)</f>
        <v>0.95499516784916827</v>
      </c>
      <c r="O654" s="123"/>
      <c r="P654" s="123"/>
      <c r="Q654" s="23">
        <f t="shared" si="1"/>
        <v>290.10000000000002</v>
      </c>
      <c r="R654" s="117">
        <f>AVERAGE(Q654:Q655)</f>
        <v>291.20000000000005</v>
      </c>
    </row>
    <row r="655" spans="1:18" ht="15.75" customHeight="1" x14ac:dyDescent="0.3">
      <c r="A655" s="221">
        <v>5000</v>
      </c>
      <c r="B655" s="118">
        <v>60</v>
      </c>
      <c r="C655" s="81" t="s">
        <v>460</v>
      </c>
      <c r="D655" s="81"/>
      <c r="E655" s="81">
        <v>18</v>
      </c>
      <c r="F655" s="82">
        <v>43626</v>
      </c>
      <c r="G655" s="81">
        <v>5220</v>
      </c>
      <c r="H655" s="81">
        <v>9182</v>
      </c>
      <c r="I655" s="81">
        <v>8143</v>
      </c>
      <c r="J655" s="81"/>
      <c r="K655" s="135">
        <f t="shared" si="4"/>
        <v>35.545672254533009</v>
      </c>
      <c r="L655" s="142"/>
      <c r="M655" s="138"/>
      <c r="N655" s="138"/>
      <c r="O655" s="123"/>
      <c r="P655" s="123"/>
      <c r="Q655" s="23">
        <f t="shared" si="1"/>
        <v>292.3</v>
      </c>
      <c r="R655" s="117"/>
    </row>
    <row r="656" spans="1:18" ht="15.75" customHeight="1" x14ac:dyDescent="0.3">
      <c r="A656" s="221">
        <v>5887</v>
      </c>
      <c r="B656" s="118">
        <v>67</v>
      </c>
      <c r="C656" s="81" t="s">
        <v>460</v>
      </c>
      <c r="D656" s="81"/>
      <c r="E656" s="81">
        <v>22</v>
      </c>
      <c r="F656" s="82">
        <v>43685</v>
      </c>
      <c r="G656" s="81">
        <v>5217</v>
      </c>
      <c r="H656" s="81">
        <v>8670</v>
      </c>
      <c r="I656" s="81">
        <v>8166</v>
      </c>
      <c r="J656" s="81">
        <v>12</v>
      </c>
      <c r="K656" s="135">
        <f t="shared" si="4"/>
        <v>17.090539165818921</v>
      </c>
      <c r="L656" s="142"/>
      <c r="M656" s="137">
        <f>AVERAGE(K656:K657)</f>
        <v>16.75932293359261</v>
      </c>
      <c r="N656" s="137">
        <f>_xlfn.STDEV.S(K656,K657)</f>
        <v>0.46841048769256499</v>
      </c>
      <c r="O656" s="123"/>
      <c r="P656" s="123"/>
      <c r="Q656" s="23">
        <f t="shared" si="1"/>
        <v>294.89999999999998</v>
      </c>
      <c r="R656" s="117">
        <f>AVERAGE(Q656:Q657)</f>
        <v>301.14999999999998</v>
      </c>
    </row>
    <row r="657" spans="1:18" ht="15.75" customHeight="1" x14ac:dyDescent="0.3">
      <c r="A657" s="221">
        <v>5888</v>
      </c>
      <c r="B657" s="118">
        <v>67</v>
      </c>
      <c r="C657" s="81" t="s">
        <v>460</v>
      </c>
      <c r="D657" s="81"/>
      <c r="E657" s="81">
        <v>22</v>
      </c>
      <c r="F657" s="82">
        <v>43685</v>
      </c>
      <c r="G657" s="81">
        <v>5217</v>
      </c>
      <c r="H657" s="81">
        <v>8796</v>
      </c>
      <c r="I657" s="81">
        <v>8291</v>
      </c>
      <c r="J657" s="81"/>
      <c r="K657" s="135">
        <f t="shared" si="4"/>
        <v>16.4281067013663</v>
      </c>
      <c r="L657" s="142"/>
      <c r="M657" s="138"/>
      <c r="N657" s="138"/>
      <c r="O657" s="123"/>
      <c r="P657" s="123"/>
      <c r="Q657" s="23">
        <f t="shared" si="1"/>
        <v>307.39999999999998</v>
      </c>
      <c r="R657" s="117"/>
    </row>
    <row r="658" spans="1:18" ht="15.75" customHeight="1" x14ac:dyDescent="0.3">
      <c r="A658" s="221">
        <v>3689</v>
      </c>
      <c r="B658" s="118">
        <v>111</v>
      </c>
      <c r="C658" s="126" t="s">
        <v>462</v>
      </c>
      <c r="D658" s="126"/>
      <c r="E658" s="126">
        <v>14</v>
      </c>
      <c r="F658" s="127">
        <v>43591</v>
      </c>
      <c r="G658" s="126">
        <v>5213</v>
      </c>
      <c r="H658" s="141">
        <v>7239</v>
      </c>
      <c r="I658" s="126">
        <v>6643</v>
      </c>
      <c r="J658" s="126">
        <v>2</v>
      </c>
      <c r="K658" s="128">
        <f t="shared" si="4"/>
        <v>41.67832167832168</v>
      </c>
      <c r="L658" s="143" t="s">
        <v>463</v>
      </c>
      <c r="M658" s="130">
        <f>AVERAGE(K658:K659)</f>
        <v>41.779036443860221</v>
      </c>
      <c r="N658" s="130">
        <f>_xlfn.STDEV.S(K658,K659)</f>
        <v>0.14243218735582602</v>
      </c>
      <c r="O658" s="123">
        <v>3</v>
      </c>
      <c r="P658" s="123"/>
      <c r="Q658" s="23">
        <f t="shared" si="1"/>
        <v>143</v>
      </c>
      <c r="R658" s="117">
        <f>AVERAGE(Q658:Q659)</f>
        <v>143.85</v>
      </c>
    </row>
    <row r="659" spans="1:18" ht="15.75" customHeight="1" x14ac:dyDescent="0.3">
      <c r="A659" s="221">
        <v>3690</v>
      </c>
      <c r="B659" s="118">
        <v>112</v>
      </c>
      <c r="C659" s="126" t="s">
        <v>462</v>
      </c>
      <c r="D659" s="126"/>
      <c r="E659" s="126">
        <v>14</v>
      </c>
      <c r="F659" s="127">
        <v>43591</v>
      </c>
      <c r="G659" s="126">
        <v>5197</v>
      </c>
      <c r="H659" s="141">
        <v>7250</v>
      </c>
      <c r="I659" s="126">
        <v>6644</v>
      </c>
      <c r="J659" s="126"/>
      <c r="K659" s="128">
        <f t="shared" si="4"/>
        <v>41.879751209398755</v>
      </c>
      <c r="L659" s="143"/>
      <c r="M659" s="132"/>
      <c r="N659" s="132"/>
      <c r="O659" s="123"/>
      <c r="P659" s="123"/>
      <c r="Q659" s="23">
        <f t="shared" si="1"/>
        <v>144.69999999999999</v>
      </c>
      <c r="R659" s="117"/>
    </row>
    <row r="660" spans="1:18" ht="15.75" customHeight="1" x14ac:dyDescent="0.3">
      <c r="A660" s="221">
        <v>4355</v>
      </c>
      <c r="B660" s="118">
        <v>61</v>
      </c>
      <c r="C660" s="126" t="s">
        <v>462</v>
      </c>
      <c r="D660" s="126"/>
      <c r="E660" s="126">
        <v>16</v>
      </c>
      <c r="F660" s="127">
        <v>43607</v>
      </c>
      <c r="G660" s="126">
        <v>5212</v>
      </c>
      <c r="H660" s="126">
        <v>7175</v>
      </c>
      <c r="I660" s="126">
        <v>6799</v>
      </c>
      <c r="J660" s="126">
        <v>2</v>
      </c>
      <c r="K660" s="128">
        <f t="shared" si="4"/>
        <v>23.692501575299307</v>
      </c>
      <c r="L660" s="143"/>
      <c r="M660" s="130">
        <f>AVERAGE(K660:K661)</f>
        <v>23.46080088337397</v>
      </c>
      <c r="N660" s="130">
        <f>_xlfn.STDEV.S(K660,K661)</f>
        <v>0.32767426093204383</v>
      </c>
      <c r="O660" s="123"/>
      <c r="P660" s="123"/>
      <c r="Q660" s="23">
        <f t="shared" si="1"/>
        <v>158.69999999999999</v>
      </c>
      <c r="R660" s="117">
        <f>AVERAGE(Q660:Q661)</f>
        <v>157.69999999999999</v>
      </c>
    </row>
    <row r="661" spans="1:18" ht="15.75" customHeight="1" x14ac:dyDescent="0.3">
      <c r="A661" s="221">
        <v>4356</v>
      </c>
      <c r="B661" s="118">
        <v>62</v>
      </c>
      <c r="C661" s="126" t="s">
        <v>462</v>
      </c>
      <c r="D661" s="126"/>
      <c r="E661" s="126">
        <v>16</v>
      </c>
      <c r="F661" s="127">
        <v>43607</v>
      </c>
      <c r="G661" s="126">
        <v>5209</v>
      </c>
      <c r="H661" s="126">
        <v>7140</v>
      </c>
      <c r="I661" s="126">
        <v>6776</v>
      </c>
      <c r="J661" s="126"/>
      <c r="K661" s="128">
        <f t="shared" si="4"/>
        <v>23.22910019144863</v>
      </c>
      <c r="L661" s="143"/>
      <c r="M661" s="132"/>
      <c r="N661" s="132"/>
      <c r="O661" s="123"/>
      <c r="P661" s="123"/>
      <c r="Q661" s="23">
        <f t="shared" si="1"/>
        <v>156.69999999999999</v>
      </c>
      <c r="R661" s="117"/>
    </row>
    <row r="662" spans="1:18" ht="15.75" customHeight="1" x14ac:dyDescent="0.3">
      <c r="A662" s="221">
        <v>5001</v>
      </c>
      <c r="B662" s="118">
        <v>61</v>
      </c>
      <c r="C662" s="126" t="s">
        <v>462</v>
      </c>
      <c r="D662" s="126"/>
      <c r="E662" s="126">
        <v>18</v>
      </c>
      <c r="F662" s="127">
        <v>43626</v>
      </c>
      <c r="G662" s="126">
        <v>5212</v>
      </c>
      <c r="H662" s="126">
        <v>8268</v>
      </c>
      <c r="I662" s="126">
        <v>7513</v>
      </c>
      <c r="J662" s="126">
        <v>10</v>
      </c>
      <c r="K662" s="128">
        <f t="shared" si="4"/>
        <v>32.811820947414169</v>
      </c>
      <c r="L662" s="143"/>
      <c r="M662" s="130">
        <f>AVERAGE(K662:K663)</f>
        <v>32.865670747679687</v>
      </c>
      <c r="N662" s="130">
        <f>_xlfn.STDEV.S(K662,K663)</f>
        <v>7.6155117866582092E-2</v>
      </c>
      <c r="O662" s="123"/>
      <c r="P662" s="123"/>
      <c r="Q662" s="23">
        <f t="shared" si="1"/>
        <v>230.1</v>
      </c>
      <c r="R662" s="117">
        <f>AVERAGE(Q662:Q663)</f>
        <v>231.85</v>
      </c>
    </row>
    <row r="663" spans="1:18" ht="15.75" customHeight="1" x14ac:dyDescent="0.3">
      <c r="A663" s="221">
        <v>5002</v>
      </c>
      <c r="B663" s="118">
        <v>62</v>
      </c>
      <c r="C663" s="126" t="s">
        <v>462</v>
      </c>
      <c r="D663" s="126"/>
      <c r="E663" s="126">
        <v>18</v>
      </c>
      <c r="F663" s="127">
        <v>43626</v>
      </c>
      <c r="G663" s="126">
        <v>5209</v>
      </c>
      <c r="H663" s="126">
        <v>8314</v>
      </c>
      <c r="I663" s="126">
        <v>7545</v>
      </c>
      <c r="J663" s="126"/>
      <c r="K663" s="128">
        <f t="shared" si="4"/>
        <v>32.919520547945211</v>
      </c>
      <c r="L663" s="143"/>
      <c r="M663" s="132"/>
      <c r="N663" s="132"/>
      <c r="O663" s="123"/>
      <c r="P663" s="123"/>
      <c r="Q663" s="23">
        <f t="shared" si="1"/>
        <v>233.6</v>
      </c>
      <c r="R663" s="117"/>
    </row>
    <row r="664" spans="1:18" ht="15.75" customHeight="1" x14ac:dyDescent="0.3">
      <c r="A664" s="221">
        <v>5889</v>
      </c>
      <c r="B664" s="118">
        <v>68</v>
      </c>
      <c r="C664" s="126" t="s">
        <v>462</v>
      </c>
      <c r="D664" s="126"/>
      <c r="E664" s="126">
        <v>22</v>
      </c>
      <c r="F664" s="127">
        <v>43685</v>
      </c>
      <c r="G664" s="126">
        <v>5288</v>
      </c>
      <c r="H664" s="126">
        <v>7669</v>
      </c>
      <c r="I664" s="126">
        <v>7332</v>
      </c>
      <c r="J664" s="126">
        <v>10</v>
      </c>
      <c r="K664" s="128">
        <f t="shared" si="4"/>
        <v>16.487279843444227</v>
      </c>
      <c r="L664" s="143"/>
      <c r="M664" s="130">
        <f>AVERAGE(K664:K665)</f>
        <v>16.278939503700748</v>
      </c>
      <c r="N664" s="130">
        <f>_xlfn.STDEV.S(K664,K665)</f>
        <v>0.29463773405464683</v>
      </c>
      <c r="O664" s="123"/>
      <c r="P664" s="123"/>
      <c r="Q664" s="23">
        <f t="shared" si="1"/>
        <v>204.4</v>
      </c>
      <c r="R664" s="117">
        <f>AVERAGE(Q664:Q665)</f>
        <v>209.85000000000002</v>
      </c>
    </row>
    <row r="665" spans="1:18" ht="15.75" customHeight="1" x14ac:dyDescent="0.3">
      <c r="A665" s="221">
        <v>5890</v>
      </c>
      <c r="B665" s="118">
        <v>68</v>
      </c>
      <c r="C665" s="126" t="s">
        <v>462</v>
      </c>
      <c r="D665" s="126"/>
      <c r="E665" s="126">
        <v>22</v>
      </c>
      <c r="F665" s="127">
        <v>43685</v>
      </c>
      <c r="G665" s="126">
        <v>5288</v>
      </c>
      <c r="H665" s="126">
        <v>7787</v>
      </c>
      <c r="I665" s="126">
        <v>7441</v>
      </c>
      <c r="J665" s="126"/>
      <c r="K665" s="128">
        <f t="shared" si="4"/>
        <v>16.070599163957269</v>
      </c>
      <c r="L665" s="143"/>
      <c r="M665" s="132"/>
      <c r="N665" s="132"/>
      <c r="O665" s="123"/>
      <c r="P665" s="123"/>
      <c r="Q665" s="23">
        <f t="shared" si="1"/>
        <v>215.3</v>
      </c>
      <c r="R665" s="117"/>
    </row>
    <row r="666" spans="1:18" ht="15.75" customHeight="1" x14ac:dyDescent="0.3">
      <c r="A666" s="221">
        <v>3321</v>
      </c>
      <c r="B666" s="118">
        <v>77</v>
      </c>
      <c r="C666" s="126" t="s">
        <v>464</v>
      </c>
      <c r="D666" s="126"/>
      <c r="E666" s="126">
        <v>13</v>
      </c>
      <c r="F666" s="127">
        <v>43587</v>
      </c>
      <c r="G666" s="126">
        <v>5212</v>
      </c>
      <c r="H666" s="126">
        <v>8332</v>
      </c>
      <c r="I666" s="126">
        <v>7493</v>
      </c>
      <c r="J666" s="126">
        <v>1</v>
      </c>
      <c r="K666" s="128">
        <f t="shared" si="4"/>
        <v>36.782113108285841</v>
      </c>
      <c r="L666" s="143" t="s">
        <v>13</v>
      </c>
      <c r="M666" s="130">
        <f>AVERAGE(K666:K667)</f>
        <v>37.107300841637723</v>
      </c>
      <c r="N666" s="130">
        <f>_xlfn.STDEV.S(K666,K667)</f>
        <v>0.45988490282360223</v>
      </c>
      <c r="O666" s="123">
        <v>1</v>
      </c>
      <c r="P666" s="123"/>
      <c r="Q666" s="23">
        <f t="shared" si="1"/>
        <v>228.1</v>
      </c>
      <c r="R666" s="117">
        <f>AVERAGE(Q666:Q667)</f>
        <v>234.39999999999998</v>
      </c>
    </row>
    <row r="667" spans="1:18" ht="15.75" customHeight="1" x14ac:dyDescent="0.3">
      <c r="A667" s="221">
        <v>3322</v>
      </c>
      <c r="B667" s="118">
        <v>78</v>
      </c>
      <c r="C667" s="126" t="s">
        <v>464</v>
      </c>
      <c r="D667" s="126"/>
      <c r="E667" s="126">
        <v>13</v>
      </c>
      <c r="F667" s="127">
        <v>43587</v>
      </c>
      <c r="G667" s="126">
        <v>5245</v>
      </c>
      <c r="H667" s="126">
        <v>8553</v>
      </c>
      <c r="I667" s="126">
        <v>7652</v>
      </c>
      <c r="J667" s="126"/>
      <c r="K667" s="128">
        <f t="shared" si="4"/>
        <v>37.432488574989613</v>
      </c>
      <c r="L667" s="143"/>
      <c r="M667" s="132"/>
      <c r="N667" s="132"/>
      <c r="O667" s="123"/>
      <c r="P667" s="123"/>
      <c r="Q667" s="23">
        <f t="shared" si="1"/>
        <v>240.7</v>
      </c>
      <c r="R667" s="117"/>
    </row>
    <row r="668" spans="1:18" ht="15.75" customHeight="1" x14ac:dyDescent="0.3">
      <c r="A668" s="221">
        <v>4045</v>
      </c>
      <c r="B668" s="118">
        <v>75</v>
      </c>
      <c r="C668" s="126" t="s">
        <v>464</v>
      </c>
      <c r="D668" s="126"/>
      <c r="E668" s="126">
        <v>15</v>
      </c>
      <c r="F668" s="127">
        <v>43599</v>
      </c>
      <c r="G668" s="126">
        <v>5226</v>
      </c>
      <c r="H668" s="126">
        <v>7749</v>
      </c>
      <c r="I668" s="126">
        <v>7071</v>
      </c>
      <c r="J668" s="126"/>
      <c r="K668" s="128">
        <f t="shared" si="4"/>
        <v>36.747967479674799</v>
      </c>
      <c r="L668" s="128"/>
      <c r="M668" s="130">
        <f>AVERAGE(K668:K669)</f>
        <v>35.720922515347603</v>
      </c>
      <c r="N668" s="130">
        <f>_xlfn.STDEV.S(K668,K669)</f>
        <v>1.4524609177185122</v>
      </c>
      <c r="O668" s="123"/>
      <c r="P668" s="123"/>
      <c r="Q668" s="23">
        <f t="shared" si="1"/>
        <v>184.5</v>
      </c>
      <c r="R668" s="117">
        <f>AVERAGE(Q668:Q669)</f>
        <v>185.35</v>
      </c>
    </row>
    <row r="669" spans="1:18" ht="15.75" customHeight="1" x14ac:dyDescent="0.3">
      <c r="A669" s="221">
        <v>4046</v>
      </c>
      <c r="B669" s="118">
        <v>76</v>
      </c>
      <c r="C669" s="126" t="s">
        <v>464</v>
      </c>
      <c r="D669" s="126"/>
      <c r="E669" s="126">
        <v>15</v>
      </c>
      <c r="F669" s="127">
        <v>43599</v>
      </c>
      <c r="G669" s="126">
        <v>5239</v>
      </c>
      <c r="H669" s="126">
        <v>7747</v>
      </c>
      <c r="I669" s="126">
        <v>7101</v>
      </c>
      <c r="J669" s="126"/>
      <c r="K669" s="128">
        <f t="shared" si="4"/>
        <v>34.693877551020407</v>
      </c>
      <c r="L669" s="128"/>
      <c r="M669" s="132"/>
      <c r="N669" s="132"/>
      <c r="O669" s="123"/>
      <c r="P669" s="123"/>
      <c r="Q669" s="23">
        <f t="shared" si="1"/>
        <v>186.2</v>
      </c>
      <c r="R669" s="117"/>
    </row>
    <row r="670" spans="1:18" ht="15.75" customHeight="1" x14ac:dyDescent="0.3">
      <c r="A670" s="221">
        <v>4691</v>
      </c>
      <c r="B670" s="118">
        <v>75</v>
      </c>
      <c r="C670" s="126" t="s">
        <v>464</v>
      </c>
      <c r="D670" s="126"/>
      <c r="E670" s="126">
        <v>17</v>
      </c>
      <c r="F670" s="127">
        <v>43619</v>
      </c>
      <c r="G670" s="126">
        <v>5226</v>
      </c>
      <c r="H670" s="126">
        <v>7894</v>
      </c>
      <c r="I670" s="126">
        <v>7342</v>
      </c>
      <c r="J670" s="126"/>
      <c r="K670" s="128">
        <f t="shared" si="4"/>
        <v>26.086956521739129</v>
      </c>
      <c r="L670" s="143"/>
      <c r="M670" s="130">
        <f>AVERAGE(K670:K671)</f>
        <v>25.679918227284343</v>
      </c>
      <c r="N670" s="130">
        <f>_xlfn.STDEV.S(K670,K671)</f>
        <v>0.57563907642317158</v>
      </c>
      <c r="O670" s="123"/>
      <c r="P670" s="123"/>
      <c r="Q670" s="23">
        <f t="shared" si="1"/>
        <v>211.6</v>
      </c>
      <c r="R670" s="117">
        <f>AVERAGE(Q670:Q671)</f>
        <v>224.89999999999998</v>
      </c>
    </row>
    <row r="671" spans="1:18" ht="15.75" customHeight="1" x14ac:dyDescent="0.3">
      <c r="A671" s="221">
        <v>4692</v>
      </c>
      <c r="B671" s="118">
        <v>76</v>
      </c>
      <c r="C671" s="126" t="s">
        <v>464</v>
      </c>
      <c r="D671" s="126"/>
      <c r="E671" s="126">
        <v>17</v>
      </c>
      <c r="F671" s="127">
        <v>43619</v>
      </c>
      <c r="G671" s="126">
        <v>5239</v>
      </c>
      <c r="H671" s="126">
        <v>8223</v>
      </c>
      <c r="I671" s="126">
        <v>7621</v>
      </c>
      <c r="J671" s="126"/>
      <c r="K671" s="128">
        <f t="shared" si="4"/>
        <v>25.272879932829557</v>
      </c>
      <c r="L671" s="143"/>
      <c r="M671" s="132"/>
      <c r="N671" s="132"/>
      <c r="O671" s="123"/>
      <c r="P671" s="123"/>
      <c r="Q671" s="23">
        <f t="shared" si="1"/>
        <v>238.2</v>
      </c>
      <c r="R671" s="117"/>
    </row>
    <row r="672" spans="1:18" ht="15.75" customHeight="1" x14ac:dyDescent="0.3">
      <c r="A672" s="221">
        <v>5309</v>
      </c>
      <c r="B672" s="118">
        <v>47</v>
      </c>
      <c r="C672" s="126" t="s">
        <v>464</v>
      </c>
      <c r="D672" s="126"/>
      <c r="E672" s="126">
        <v>19</v>
      </c>
      <c r="F672" s="127">
        <v>43637</v>
      </c>
      <c r="G672" s="126">
        <v>5258</v>
      </c>
      <c r="H672" s="126">
        <v>8715</v>
      </c>
      <c r="I672" s="126">
        <v>7989</v>
      </c>
      <c r="J672" s="126" t="s">
        <v>388</v>
      </c>
      <c r="K672" s="128">
        <f t="shared" si="4"/>
        <v>26.583668985719516</v>
      </c>
      <c r="L672" s="143"/>
      <c r="M672" s="130">
        <f>AVERAGE(K672:K673)</f>
        <v>26.398822254407328</v>
      </c>
      <c r="N672" s="130">
        <f>_xlfn.STDEV.S(K672,K673)</f>
        <v>0.26141275438202916</v>
      </c>
      <c r="O672" s="123"/>
      <c r="P672" s="123"/>
      <c r="Q672" s="23">
        <f t="shared" si="1"/>
        <v>273.10000000000002</v>
      </c>
      <c r="R672" s="117">
        <f>AVERAGE(Q672:Q673)</f>
        <v>263.20000000000005</v>
      </c>
    </row>
    <row r="673" spans="1:18" ht="15.75" customHeight="1" x14ac:dyDescent="0.3">
      <c r="A673" s="221">
        <v>5310</v>
      </c>
      <c r="B673" s="118">
        <v>48</v>
      </c>
      <c r="C673" s="126" t="s">
        <v>464</v>
      </c>
      <c r="D673" s="126"/>
      <c r="E673" s="126">
        <v>19</v>
      </c>
      <c r="F673" s="127">
        <v>43637</v>
      </c>
      <c r="G673" s="126">
        <v>5245</v>
      </c>
      <c r="H673" s="126">
        <v>8442</v>
      </c>
      <c r="I673" s="126">
        <v>7778</v>
      </c>
      <c r="J673" s="126"/>
      <c r="K673" s="128">
        <f t="shared" si="4"/>
        <v>26.213975523095144</v>
      </c>
      <c r="L673" s="143"/>
      <c r="M673" s="132"/>
      <c r="N673" s="132"/>
      <c r="O673" s="123"/>
      <c r="P673" s="123"/>
      <c r="Q673" s="23">
        <f t="shared" si="1"/>
        <v>253.3</v>
      </c>
      <c r="R673" s="117"/>
    </row>
    <row r="674" spans="1:18" ht="15.75" customHeight="1" x14ac:dyDescent="0.3">
      <c r="A674" s="221">
        <v>5891</v>
      </c>
      <c r="B674" s="118">
        <v>69</v>
      </c>
      <c r="C674" s="126" t="s">
        <v>464</v>
      </c>
      <c r="D674" s="126"/>
      <c r="E674" s="126">
        <v>22</v>
      </c>
      <c r="F674" s="127">
        <v>43685</v>
      </c>
      <c r="G674" s="126">
        <v>5248</v>
      </c>
      <c r="H674" s="126">
        <v>7410</v>
      </c>
      <c r="I674" s="126">
        <v>7106</v>
      </c>
      <c r="J674" s="126">
        <v>5</v>
      </c>
      <c r="K674" s="128">
        <f t="shared" si="4"/>
        <v>16.361679224973088</v>
      </c>
      <c r="L674" s="143"/>
      <c r="M674" s="130">
        <f>AVERAGE(K674:K675)</f>
        <v>16.394970518424991</v>
      </c>
      <c r="N674" s="130">
        <f>_xlfn.STDEV.S(K674,K675)</f>
        <v>4.7080998708626288E-2</v>
      </c>
      <c r="O674" s="123"/>
      <c r="P674" s="123"/>
      <c r="Q674" s="23">
        <f t="shared" si="1"/>
        <v>185.8</v>
      </c>
      <c r="R674" s="117">
        <f>AVERAGE(Q674:Q675)</f>
        <v>208.25</v>
      </c>
    </row>
    <row r="675" spans="1:18" ht="15.75" customHeight="1" x14ac:dyDescent="0.3">
      <c r="A675" s="221">
        <v>5892</v>
      </c>
      <c r="B675" s="118">
        <v>69</v>
      </c>
      <c r="C675" s="126" t="s">
        <v>464</v>
      </c>
      <c r="D675" s="126"/>
      <c r="E675" s="126">
        <v>22</v>
      </c>
      <c r="F675" s="127">
        <v>43685</v>
      </c>
      <c r="G675" s="126">
        <v>5248</v>
      </c>
      <c r="H675" s="126">
        <v>7934</v>
      </c>
      <c r="I675" s="126">
        <v>7555</v>
      </c>
      <c r="J675" s="126"/>
      <c r="K675" s="128">
        <f t="shared" si="4"/>
        <v>16.428261811876897</v>
      </c>
      <c r="L675" s="143"/>
      <c r="M675" s="132"/>
      <c r="N675" s="132"/>
      <c r="O675" s="123"/>
      <c r="P675" s="123"/>
      <c r="Q675" s="23">
        <f t="shared" si="1"/>
        <v>230.7</v>
      </c>
      <c r="R675" s="117"/>
    </row>
    <row r="676" spans="1:18" ht="15.75" customHeight="1" x14ac:dyDescent="0.3">
      <c r="A676" s="221">
        <v>3691</v>
      </c>
      <c r="B676" s="118">
        <v>113</v>
      </c>
      <c r="C676" s="126" t="s">
        <v>465</v>
      </c>
      <c r="D676" s="126"/>
      <c r="E676" s="126">
        <v>14</v>
      </c>
      <c r="F676" s="127">
        <v>43591</v>
      </c>
      <c r="G676" s="126">
        <v>5283</v>
      </c>
      <c r="H676" s="141">
        <v>7683</v>
      </c>
      <c r="I676" s="126">
        <v>6959</v>
      </c>
      <c r="J676" s="126">
        <v>2</v>
      </c>
      <c r="K676" s="128">
        <f t="shared" si="4"/>
        <v>43.198090692124104</v>
      </c>
      <c r="L676" s="143" t="s">
        <v>405</v>
      </c>
      <c r="M676" s="130">
        <f>AVERAGE(K676:K677)</f>
        <v>43.612319682345237</v>
      </c>
      <c r="N676" s="130">
        <f>_xlfn.STDEV.S(K676,K677)</f>
        <v>0.58580825589883867</v>
      </c>
      <c r="O676" s="123">
        <v>1</v>
      </c>
      <c r="P676" s="123"/>
      <c r="Q676" s="23">
        <f t="shared" si="1"/>
        <v>167.6</v>
      </c>
      <c r="R676" s="117">
        <f>AVERAGE(Q676:Q677)</f>
        <v>174.2</v>
      </c>
    </row>
    <row r="677" spans="1:18" ht="15.75" customHeight="1" x14ac:dyDescent="0.3">
      <c r="A677" s="221">
        <v>3692</v>
      </c>
      <c r="B677" s="118">
        <v>114</v>
      </c>
      <c r="C677" s="126" t="s">
        <v>465</v>
      </c>
      <c r="D677" s="126"/>
      <c r="E677" s="126">
        <v>14</v>
      </c>
      <c r="F677" s="127">
        <v>43591</v>
      </c>
      <c r="G677" s="126">
        <v>5247</v>
      </c>
      <c r="H677" s="141">
        <v>7851</v>
      </c>
      <c r="I677" s="126">
        <v>7055</v>
      </c>
      <c r="J677" s="126"/>
      <c r="K677" s="128">
        <f t="shared" si="4"/>
        <v>44.026548672566371</v>
      </c>
      <c r="L677" s="143"/>
      <c r="M677" s="132"/>
      <c r="N677" s="132"/>
      <c r="O677" s="123"/>
      <c r="P677" s="123"/>
      <c r="Q677" s="23">
        <f t="shared" si="1"/>
        <v>180.8</v>
      </c>
      <c r="R677" s="117"/>
    </row>
    <row r="678" spans="1:18" ht="15.75" customHeight="1" x14ac:dyDescent="0.3">
      <c r="A678" s="221">
        <v>4357</v>
      </c>
      <c r="B678" s="118">
        <v>63</v>
      </c>
      <c r="C678" s="126" t="s">
        <v>465</v>
      </c>
      <c r="D678" s="126"/>
      <c r="E678" s="126">
        <v>16</v>
      </c>
      <c r="F678" s="127">
        <v>43607</v>
      </c>
      <c r="G678" s="126">
        <v>5214</v>
      </c>
      <c r="H678" s="126">
        <v>6550</v>
      </c>
      <c r="I678" s="126">
        <v>6316</v>
      </c>
      <c r="J678" s="126">
        <v>2</v>
      </c>
      <c r="K678" s="128">
        <f t="shared" si="4"/>
        <v>21.234119782214155</v>
      </c>
      <c r="L678" s="143"/>
      <c r="M678" s="130">
        <f>AVERAGE(K678:K679)</f>
        <v>21.234988524701507</v>
      </c>
      <c r="N678" s="130">
        <f>_xlfn.STDEV.S(K678,K679)</f>
        <v>1.2285874078231285E-3</v>
      </c>
      <c r="O678" s="123"/>
      <c r="P678" s="123"/>
      <c r="Q678" s="23">
        <f t="shared" si="1"/>
        <v>110.2</v>
      </c>
      <c r="R678" s="117">
        <f>AVERAGE(Q678:Q679)</f>
        <v>112.55000000000001</v>
      </c>
    </row>
    <row r="679" spans="1:18" ht="15.75" customHeight="1" x14ac:dyDescent="0.3">
      <c r="A679" s="221">
        <v>4358</v>
      </c>
      <c r="B679" s="118">
        <v>64</v>
      </c>
      <c r="C679" s="126" t="s">
        <v>465</v>
      </c>
      <c r="D679" s="126"/>
      <c r="E679" s="126">
        <v>16</v>
      </c>
      <c r="F679" s="127">
        <v>43607</v>
      </c>
      <c r="G679" s="126">
        <v>5232</v>
      </c>
      <c r="H679" s="126">
        <v>6625</v>
      </c>
      <c r="I679" s="126">
        <v>6381</v>
      </c>
      <c r="J679" s="126"/>
      <c r="K679" s="128">
        <f t="shared" si="4"/>
        <v>21.235857267188859</v>
      </c>
      <c r="L679" s="143"/>
      <c r="M679" s="132"/>
      <c r="N679" s="132"/>
      <c r="O679" s="123"/>
      <c r="P679" s="123"/>
      <c r="Q679" s="23">
        <f t="shared" si="1"/>
        <v>114.9</v>
      </c>
      <c r="R679" s="117"/>
    </row>
    <row r="680" spans="1:18" ht="15.75" customHeight="1" x14ac:dyDescent="0.3">
      <c r="A680" s="221">
        <v>5003</v>
      </c>
      <c r="B680" s="118">
        <v>63</v>
      </c>
      <c r="C680" s="126" t="s">
        <v>465</v>
      </c>
      <c r="D680" s="126"/>
      <c r="E680" s="126">
        <v>18</v>
      </c>
      <c r="F680" s="127">
        <v>43626</v>
      </c>
      <c r="G680" s="126">
        <v>5214</v>
      </c>
      <c r="H680" s="126">
        <v>7082</v>
      </c>
      <c r="I680" s="126">
        <v>6792</v>
      </c>
      <c r="J680" s="126">
        <v>8</v>
      </c>
      <c r="K680" s="128">
        <f t="shared" si="4"/>
        <v>18.377693282636248</v>
      </c>
      <c r="L680" s="143"/>
      <c r="M680" s="130">
        <f>AVERAGE(K680:K681)</f>
        <v>18.457139324244952</v>
      </c>
      <c r="N680" s="130">
        <f>_xlfn.STDEV.S(K680,K681)</f>
        <v>0.11235366951988759</v>
      </c>
      <c r="O680" s="123"/>
      <c r="P680" s="123"/>
      <c r="Q680" s="23">
        <f t="shared" si="1"/>
        <v>157.80000000000001</v>
      </c>
      <c r="R680" s="117">
        <f>AVERAGE(Q680:Q681)</f>
        <v>160.9</v>
      </c>
    </row>
    <row r="681" spans="1:18" ht="15.75" customHeight="1" x14ac:dyDescent="0.3">
      <c r="A681" s="221">
        <v>5004</v>
      </c>
      <c r="B681" s="118">
        <v>64</v>
      </c>
      <c r="C681" s="126" t="s">
        <v>465</v>
      </c>
      <c r="D681" s="126"/>
      <c r="E681" s="126">
        <v>18</v>
      </c>
      <c r="F681" s="127">
        <v>43626</v>
      </c>
      <c r="G681" s="126">
        <v>5232</v>
      </c>
      <c r="H681" s="126">
        <v>7176</v>
      </c>
      <c r="I681" s="126">
        <v>6872</v>
      </c>
      <c r="J681" s="126"/>
      <c r="K681" s="128">
        <f t="shared" si="4"/>
        <v>18.536585365853657</v>
      </c>
      <c r="L681" s="143"/>
      <c r="M681" s="132"/>
      <c r="N681" s="132"/>
      <c r="O681" s="123"/>
      <c r="P681" s="123"/>
      <c r="Q681" s="23">
        <f t="shared" si="1"/>
        <v>164</v>
      </c>
      <c r="R681" s="117"/>
    </row>
    <row r="682" spans="1:18" ht="15.75" customHeight="1" x14ac:dyDescent="0.3">
      <c r="A682" s="221">
        <v>5311</v>
      </c>
      <c r="B682" s="118">
        <v>49</v>
      </c>
      <c r="C682" s="126" t="s">
        <v>465</v>
      </c>
      <c r="D682" s="126"/>
      <c r="E682" s="126">
        <v>19</v>
      </c>
      <c r="F682" s="127">
        <v>43637</v>
      </c>
      <c r="G682" s="126">
        <v>5203</v>
      </c>
      <c r="H682" s="126">
        <v>7307</v>
      </c>
      <c r="I682" s="126">
        <v>6899</v>
      </c>
      <c r="J682" s="126" t="s">
        <v>428</v>
      </c>
      <c r="K682" s="128">
        <f t="shared" si="4"/>
        <v>24.056603773584907</v>
      </c>
      <c r="L682" s="143"/>
      <c r="M682" s="130">
        <f>AVERAGE(K682:K683)</f>
        <v>23.985453015918104</v>
      </c>
      <c r="N682" s="130">
        <f>_xlfn.STDEV.S(K682,K683)</f>
        <v>0.10062236646551476</v>
      </c>
      <c r="O682" s="123"/>
      <c r="P682" s="123"/>
      <c r="Q682" s="23">
        <f t="shared" si="1"/>
        <v>169.6</v>
      </c>
      <c r="R682" s="117">
        <f>AVERAGE(Q682:Q683)</f>
        <v>171.14999999999998</v>
      </c>
    </row>
    <row r="683" spans="1:18" ht="15.75" customHeight="1" x14ac:dyDescent="0.3">
      <c r="A683" s="221">
        <v>5312</v>
      </c>
      <c r="B683" s="118">
        <v>50</v>
      </c>
      <c r="C683" s="126" t="s">
        <v>465</v>
      </c>
      <c r="D683" s="126"/>
      <c r="E683" s="126">
        <v>19</v>
      </c>
      <c r="F683" s="127">
        <v>43637</v>
      </c>
      <c r="G683" s="126">
        <v>5251</v>
      </c>
      <c r="H683" s="126">
        <v>7391</v>
      </c>
      <c r="I683" s="126">
        <v>6978</v>
      </c>
      <c r="J683" s="126"/>
      <c r="K683" s="128">
        <f t="shared" si="4"/>
        <v>23.914302258251301</v>
      </c>
      <c r="L683" s="143"/>
      <c r="M683" s="132"/>
      <c r="N683" s="132"/>
      <c r="O683" s="123"/>
      <c r="P683" s="123"/>
      <c r="Q683" s="23">
        <f t="shared" si="1"/>
        <v>172.7</v>
      </c>
      <c r="R683" s="117"/>
    </row>
    <row r="684" spans="1:18" ht="15.75" customHeight="1" x14ac:dyDescent="0.3">
      <c r="A684" s="221">
        <v>5529</v>
      </c>
      <c r="B684" s="118">
        <v>21</v>
      </c>
      <c r="C684" s="126" t="s">
        <v>465</v>
      </c>
      <c r="D684" s="126"/>
      <c r="E684" s="126">
        <v>20</v>
      </c>
      <c r="F684" s="127">
        <v>43649</v>
      </c>
      <c r="G684" s="126">
        <v>5224</v>
      </c>
      <c r="H684" s="126">
        <v>7044</v>
      </c>
      <c r="I684" s="126">
        <v>6726</v>
      </c>
      <c r="J684" s="126">
        <v>8</v>
      </c>
      <c r="K684" s="128">
        <f t="shared" si="4"/>
        <v>21.171770972037287</v>
      </c>
      <c r="L684" s="143"/>
      <c r="M684" s="130">
        <f>AVERAGE(K684:K685)</f>
        <v>21.406074760466595</v>
      </c>
      <c r="N684" s="130">
        <f>_xlfn.STDEV.S(K684,K685)</f>
        <v>0.33135559531212144</v>
      </c>
      <c r="O684" s="123"/>
      <c r="P684" s="123"/>
      <c r="Q684" s="23">
        <f t="shared" si="1"/>
        <v>150.19999999999999</v>
      </c>
      <c r="R684" s="117">
        <f>AVERAGE(Q684:Q685)</f>
        <v>154.35</v>
      </c>
    </row>
    <row r="685" spans="1:18" ht="15.75" customHeight="1" x14ac:dyDescent="0.3">
      <c r="A685" s="221">
        <v>5530</v>
      </c>
      <c r="B685" s="118">
        <v>22</v>
      </c>
      <c r="C685" s="126" t="s">
        <v>465</v>
      </c>
      <c r="D685" s="126"/>
      <c r="E685" s="126">
        <v>20</v>
      </c>
      <c r="F685" s="127">
        <v>43649</v>
      </c>
      <c r="G685" s="126">
        <v>5276</v>
      </c>
      <c r="H685" s="126">
        <v>7204</v>
      </c>
      <c r="I685" s="126">
        <v>6861</v>
      </c>
      <c r="J685" s="126"/>
      <c r="K685" s="128">
        <f t="shared" si="4"/>
        <v>21.6403785488959</v>
      </c>
      <c r="L685" s="143"/>
      <c r="M685" s="132"/>
      <c r="N685" s="132"/>
      <c r="O685" s="123"/>
      <c r="P685" s="123"/>
      <c r="Q685" s="23">
        <f t="shared" si="1"/>
        <v>158.5</v>
      </c>
      <c r="R685" s="117"/>
    </row>
    <row r="686" spans="1:18" ht="15.75" customHeight="1" x14ac:dyDescent="0.3">
      <c r="A686" s="221">
        <v>5893</v>
      </c>
      <c r="B686" s="118">
        <v>70</v>
      </c>
      <c r="C686" s="126" t="s">
        <v>465</v>
      </c>
      <c r="D686" s="126"/>
      <c r="E686" s="126">
        <v>22</v>
      </c>
      <c r="F686" s="127">
        <v>43685</v>
      </c>
      <c r="G686" s="126">
        <v>5266</v>
      </c>
      <c r="H686" s="126">
        <v>7523</v>
      </c>
      <c r="I686" s="126">
        <v>7202</v>
      </c>
      <c r="J686" s="126">
        <v>8</v>
      </c>
      <c r="K686" s="128">
        <f t="shared" si="4"/>
        <v>16.580578512396691</v>
      </c>
      <c r="L686" s="143"/>
      <c r="M686" s="130">
        <f>AVERAGE(K686:K687)</f>
        <v>16.685491997489038</v>
      </c>
      <c r="N686" s="130">
        <f>_xlfn.STDEV.S(K686,K687)</f>
        <v>0.14837007349342402</v>
      </c>
      <c r="O686" s="123"/>
      <c r="P686" s="123"/>
      <c r="Q686" s="23">
        <f t="shared" si="1"/>
        <v>193.6</v>
      </c>
      <c r="R686" s="117">
        <f>AVERAGE(Q686:Q687)</f>
        <v>184.35</v>
      </c>
    </row>
    <row r="687" spans="1:18" ht="15.75" customHeight="1" x14ac:dyDescent="0.3">
      <c r="A687" s="221">
        <v>5894</v>
      </c>
      <c r="B687" s="118">
        <v>70</v>
      </c>
      <c r="C687" s="126" t="s">
        <v>465</v>
      </c>
      <c r="D687" s="126"/>
      <c r="E687" s="126">
        <v>22</v>
      </c>
      <c r="F687" s="127">
        <v>43685</v>
      </c>
      <c r="G687" s="126">
        <v>5266</v>
      </c>
      <c r="H687" s="126">
        <v>7311</v>
      </c>
      <c r="I687" s="126">
        <v>7017</v>
      </c>
      <c r="J687" s="126"/>
      <c r="K687" s="128">
        <f t="shared" si="4"/>
        <v>16.790405482581384</v>
      </c>
      <c r="L687" s="143"/>
      <c r="M687" s="132"/>
      <c r="N687" s="132"/>
      <c r="O687" s="123"/>
      <c r="P687" s="123"/>
      <c r="Q687" s="23">
        <f t="shared" si="1"/>
        <v>175.1</v>
      </c>
      <c r="R687" s="117"/>
    </row>
    <row r="688" spans="1:18" ht="15.75" customHeight="1" x14ac:dyDescent="0.3">
      <c r="A688" s="221">
        <v>3323</v>
      </c>
      <c r="B688" s="118">
        <v>79</v>
      </c>
      <c r="C688" s="81" t="s">
        <v>466</v>
      </c>
      <c r="D688" s="81"/>
      <c r="E688" s="81">
        <v>13</v>
      </c>
      <c r="F688" s="82">
        <v>43587</v>
      </c>
      <c r="G688" s="81">
        <v>5242</v>
      </c>
      <c r="H688" s="81">
        <v>8425</v>
      </c>
      <c r="I688" s="81">
        <v>7516</v>
      </c>
      <c r="J688" s="81">
        <v>1</v>
      </c>
      <c r="K688" s="135">
        <f t="shared" si="4"/>
        <v>39.973614775725594</v>
      </c>
      <c r="L688" s="142" t="s">
        <v>13</v>
      </c>
      <c r="M688" s="137">
        <f>AVERAGE(K688:K689)</f>
        <v>38.931327008972403</v>
      </c>
      <c r="N688" s="137">
        <f>_xlfn.STDEV.S(K688,K689)</f>
        <v>1.4740174956379275</v>
      </c>
      <c r="O688" s="123">
        <v>2</v>
      </c>
      <c r="P688" s="123"/>
      <c r="Q688" s="23">
        <f t="shared" si="1"/>
        <v>227.4</v>
      </c>
      <c r="R688" s="117">
        <f>AVERAGE(Q688:Q689)</f>
        <v>224.55</v>
      </c>
    </row>
    <row r="689" spans="1:18" ht="15.75" customHeight="1" x14ac:dyDescent="0.3">
      <c r="A689" s="221">
        <v>3324</v>
      </c>
      <c r="B689" s="118">
        <v>80</v>
      </c>
      <c r="C689" s="81" t="s">
        <v>466</v>
      </c>
      <c r="D689" s="81"/>
      <c r="E689" s="81">
        <v>13</v>
      </c>
      <c r="F689" s="82">
        <v>43587</v>
      </c>
      <c r="G689" s="81">
        <v>5245</v>
      </c>
      <c r="H689" s="81">
        <v>8302</v>
      </c>
      <c r="I689" s="81">
        <v>7462</v>
      </c>
      <c r="J689" s="81"/>
      <c r="K689" s="135">
        <f t="shared" si="4"/>
        <v>37.889039242219212</v>
      </c>
      <c r="L689" s="142"/>
      <c r="M689" s="138"/>
      <c r="N689" s="138"/>
      <c r="O689" s="123"/>
      <c r="P689" s="123"/>
      <c r="Q689" s="23">
        <f t="shared" si="1"/>
        <v>221.7</v>
      </c>
      <c r="R689" s="117"/>
    </row>
    <row r="690" spans="1:18" ht="15.75" customHeight="1" x14ac:dyDescent="0.3">
      <c r="A690" s="221">
        <v>4047</v>
      </c>
      <c r="B690" s="118">
        <v>77</v>
      </c>
      <c r="C690" s="81" t="s">
        <v>466</v>
      </c>
      <c r="D690" s="81"/>
      <c r="E690" s="81">
        <v>15</v>
      </c>
      <c r="F690" s="82">
        <v>43599</v>
      </c>
      <c r="G690" s="81">
        <v>5212</v>
      </c>
      <c r="H690" s="81">
        <v>8163</v>
      </c>
      <c r="I690" s="81">
        <v>7358</v>
      </c>
      <c r="J690" s="81"/>
      <c r="K690" s="135">
        <f t="shared" si="4"/>
        <v>37.511649580615099</v>
      </c>
      <c r="L690" s="135"/>
      <c r="M690" s="137">
        <f>AVERAGE(K690:K691)</f>
        <v>36.569036635410058</v>
      </c>
      <c r="N690" s="137">
        <f>_xlfn.STDEV.S(K690,K691)</f>
        <v>1.3330560111774223</v>
      </c>
      <c r="O690" s="123"/>
      <c r="P690" s="123"/>
      <c r="Q690" s="23">
        <f t="shared" si="1"/>
        <v>214.6</v>
      </c>
      <c r="R690" s="117">
        <f>AVERAGE(Q690:Q691)</f>
        <v>217.05</v>
      </c>
    </row>
    <row r="691" spans="1:18" ht="15.75" customHeight="1" x14ac:dyDescent="0.3">
      <c r="A691" s="221">
        <v>4048</v>
      </c>
      <c r="B691" s="118">
        <v>78</v>
      </c>
      <c r="C691" s="81" t="s">
        <v>466</v>
      </c>
      <c r="D691" s="81"/>
      <c r="E691" s="81">
        <v>15</v>
      </c>
      <c r="F691" s="82">
        <v>43599</v>
      </c>
      <c r="G691" s="81">
        <v>5245</v>
      </c>
      <c r="H691" s="81">
        <v>8222</v>
      </c>
      <c r="I691" s="81">
        <v>7440</v>
      </c>
      <c r="J691" s="81"/>
      <c r="K691" s="135">
        <f t="shared" si="4"/>
        <v>35.626423690205009</v>
      </c>
      <c r="L691" s="135"/>
      <c r="M691" s="138"/>
      <c r="N691" s="138"/>
      <c r="O691" s="123"/>
      <c r="P691" s="123"/>
      <c r="Q691" s="23">
        <f t="shared" si="1"/>
        <v>219.5</v>
      </c>
      <c r="R691" s="117"/>
    </row>
    <row r="692" spans="1:18" ht="15.75" customHeight="1" x14ac:dyDescent="0.3">
      <c r="A692" s="221">
        <v>4693</v>
      </c>
      <c r="B692" s="118">
        <v>77</v>
      </c>
      <c r="C692" s="81" t="s">
        <v>466</v>
      </c>
      <c r="D692" s="81"/>
      <c r="E692" s="81">
        <v>17</v>
      </c>
      <c r="F692" s="82">
        <v>43619</v>
      </c>
      <c r="G692" s="81">
        <v>5212</v>
      </c>
      <c r="H692" s="81">
        <v>8951</v>
      </c>
      <c r="I692" s="81">
        <v>8078</v>
      </c>
      <c r="J692" s="81"/>
      <c r="K692" s="135">
        <f t="shared" si="4"/>
        <v>30.460572226099092</v>
      </c>
      <c r="L692" s="142"/>
      <c r="M692" s="137">
        <f>AVERAGE(K692:K693)</f>
        <v>31.124981283279155</v>
      </c>
      <c r="N692" s="137">
        <f>_xlfn.STDEV.S(K692,K693)</f>
        <v>0.9396162996275681</v>
      </c>
      <c r="O692" s="123"/>
      <c r="P692" s="123"/>
      <c r="Q692" s="23">
        <f t="shared" si="1"/>
        <v>286.60000000000002</v>
      </c>
      <c r="R692" s="117">
        <f>AVERAGE(Q692:Q693)</f>
        <v>269.60000000000002</v>
      </c>
    </row>
    <row r="693" spans="1:18" ht="15.75" customHeight="1" x14ac:dyDescent="0.3">
      <c r="A693" s="221">
        <v>4694</v>
      </c>
      <c r="B693" s="118">
        <v>78</v>
      </c>
      <c r="C693" s="81" t="s">
        <v>466</v>
      </c>
      <c r="D693" s="81"/>
      <c r="E693" s="81">
        <v>17</v>
      </c>
      <c r="F693" s="82">
        <v>43619</v>
      </c>
      <c r="G693" s="81">
        <v>5245</v>
      </c>
      <c r="H693" s="81">
        <v>8574</v>
      </c>
      <c r="I693" s="81">
        <v>7771</v>
      </c>
      <c r="J693" s="81"/>
      <c r="K693" s="135">
        <f t="shared" si="4"/>
        <v>31.789390340459221</v>
      </c>
      <c r="L693" s="142"/>
      <c r="M693" s="138"/>
      <c r="N693" s="138"/>
      <c r="O693" s="123"/>
      <c r="P693" s="123"/>
      <c r="Q693" s="23">
        <f t="shared" si="1"/>
        <v>252.6</v>
      </c>
      <c r="R693" s="117"/>
    </row>
    <row r="694" spans="1:18" ht="15.75" customHeight="1" x14ac:dyDescent="0.3">
      <c r="A694" s="221">
        <v>5895</v>
      </c>
      <c r="B694" s="118">
        <v>71</v>
      </c>
      <c r="C694" s="81" t="s">
        <v>466</v>
      </c>
      <c r="D694" s="81"/>
      <c r="E694" s="81">
        <v>22</v>
      </c>
      <c r="F694" s="82">
        <v>43685</v>
      </c>
      <c r="G694" s="81">
        <v>5256</v>
      </c>
      <c r="H694" s="81">
        <v>8011</v>
      </c>
      <c r="I694" s="81">
        <v>7619</v>
      </c>
      <c r="J694" s="81">
        <v>7</v>
      </c>
      <c r="K694" s="135">
        <f t="shared" si="4"/>
        <v>16.5890816758358</v>
      </c>
      <c r="L694" s="142"/>
      <c r="M694" s="137">
        <f>AVERAGE(K694:K695)</f>
        <v>16.99201982951454</v>
      </c>
      <c r="N694" s="137">
        <f>_xlfn.STDEV.S(K694,K695)</f>
        <v>0.56984060173004569</v>
      </c>
      <c r="O694" s="123"/>
      <c r="P694" s="123"/>
      <c r="Q694" s="23">
        <f t="shared" si="1"/>
        <v>236.3</v>
      </c>
      <c r="R694" s="117">
        <f>AVERAGE(Q694:Q695)</f>
        <v>237.15</v>
      </c>
    </row>
    <row r="695" spans="1:18" ht="15.75" customHeight="1" x14ac:dyDescent="0.3">
      <c r="A695" s="221">
        <v>5896</v>
      </c>
      <c r="B695" s="118">
        <v>71</v>
      </c>
      <c r="C695" s="81" t="s">
        <v>466</v>
      </c>
      <c r="D695" s="81"/>
      <c r="E695" s="81">
        <v>22</v>
      </c>
      <c r="F695" s="82">
        <v>43685</v>
      </c>
      <c r="G695" s="81">
        <v>5256</v>
      </c>
      <c r="H695" s="81">
        <v>8050</v>
      </c>
      <c r="I695" s="81">
        <v>7636</v>
      </c>
      <c r="J695" s="81"/>
      <c r="K695" s="135">
        <f t="shared" si="4"/>
        <v>17.394957983193276</v>
      </c>
      <c r="L695" s="142"/>
      <c r="M695" s="138"/>
      <c r="N695" s="138"/>
      <c r="O695" s="123"/>
      <c r="P695" s="123"/>
      <c r="Q695" s="23">
        <f t="shared" si="1"/>
        <v>238</v>
      </c>
      <c r="R695" s="117"/>
    </row>
    <row r="696" spans="1:18" ht="15.75" customHeight="1" x14ac:dyDescent="0.3">
      <c r="A696" s="221">
        <v>3325</v>
      </c>
      <c r="B696" s="118">
        <v>81</v>
      </c>
      <c r="C696" s="126" t="s">
        <v>467</v>
      </c>
      <c r="D696" s="126"/>
      <c r="E696" s="126">
        <v>13</v>
      </c>
      <c r="F696" s="127">
        <v>43587</v>
      </c>
      <c r="G696" s="126">
        <v>5180</v>
      </c>
      <c r="H696" s="126">
        <v>6663</v>
      </c>
      <c r="I696" s="126">
        <v>6336</v>
      </c>
      <c r="J696" s="126">
        <v>1</v>
      </c>
      <c r="K696" s="128">
        <f t="shared" si="4"/>
        <v>28.287197231833911</v>
      </c>
      <c r="L696" s="143" t="s">
        <v>13</v>
      </c>
      <c r="M696" s="130">
        <f>AVERAGE(K696:K697)</f>
        <v>28.247217036969587</v>
      </c>
      <c r="N696" s="130">
        <f>_xlfn.STDEV.S(K696,K697)</f>
        <v>5.6540533803443219E-2</v>
      </c>
      <c r="O696" s="123">
        <v>1</v>
      </c>
      <c r="P696" s="123"/>
      <c r="Q696" s="23">
        <f t="shared" si="1"/>
        <v>115.6</v>
      </c>
      <c r="R696" s="117">
        <f>AVERAGE(Q696:Q697)</f>
        <v>118.6</v>
      </c>
    </row>
    <row r="697" spans="1:18" ht="15.75" customHeight="1" x14ac:dyDescent="0.3">
      <c r="A697" s="221">
        <v>3326</v>
      </c>
      <c r="B697" s="118">
        <v>82</v>
      </c>
      <c r="C697" s="126" t="s">
        <v>467</v>
      </c>
      <c r="D697" s="126"/>
      <c r="E697" s="126">
        <v>13</v>
      </c>
      <c r="F697" s="127">
        <v>43587</v>
      </c>
      <c r="G697" s="126">
        <v>5194</v>
      </c>
      <c r="H697" s="126">
        <v>6753</v>
      </c>
      <c r="I697" s="126">
        <v>6410</v>
      </c>
      <c r="J697" s="126"/>
      <c r="K697" s="128">
        <f t="shared" si="4"/>
        <v>28.207236842105267</v>
      </c>
      <c r="L697" s="143"/>
      <c r="M697" s="132"/>
      <c r="N697" s="132"/>
      <c r="O697" s="123"/>
      <c r="P697" s="123"/>
      <c r="Q697" s="23">
        <f t="shared" si="1"/>
        <v>121.6</v>
      </c>
      <c r="R697" s="117"/>
    </row>
    <row r="698" spans="1:18" ht="15.75" customHeight="1" x14ac:dyDescent="0.3">
      <c r="A698" s="221">
        <v>4049</v>
      </c>
      <c r="B698" s="118">
        <v>79</v>
      </c>
      <c r="C698" s="126" t="s">
        <v>467</v>
      </c>
      <c r="D698" s="126"/>
      <c r="E698" s="126">
        <v>15</v>
      </c>
      <c r="F698" s="127">
        <v>43599</v>
      </c>
      <c r="G698" s="126">
        <v>5242</v>
      </c>
      <c r="H698" s="126">
        <v>6412</v>
      </c>
      <c r="I698" s="126">
        <v>6174</v>
      </c>
      <c r="J698" s="126"/>
      <c r="K698" s="128">
        <f t="shared" si="4"/>
        <v>25.536480686695278</v>
      </c>
      <c r="L698" s="128"/>
      <c r="M698" s="130">
        <f>AVERAGE(K698:K699)</f>
        <v>25.417642733785886</v>
      </c>
      <c r="N698" s="130">
        <f>_xlfn.STDEV.S(K698,K699)</f>
        <v>0.16806224472911663</v>
      </c>
      <c r="O698" s="123"/>
      <c r="P698" s="123"/>
      <c r="Q698" s="23">
        <f t="shared" si="1"/>
        <v>93.2</v>
      </c>
      <c r="R698" s="117">
        <f>AVERAGE(Q698:Q699)</f>
        <v>96.800000000000011</v>
      </c>
    </row>
    <row r="699" spans="1:18" ht="15.75" customHeight="1" x14ac:dyDescent="0.3">
      <c r="A699" s="221">
        <v>4050</v>
      </c>
      <c r="B699" s="118">
        <v>80</v>
      </c>
      <c r="C699" s="126" t="s">
        <v>467</v>
      </c>
      <c r="D699" s="126"/>
      <c r="E699" s="126">
        <v>15</v>
      </c>
      <c r="F699" s="127">
        <v>43599</v>
      </c>
      <c r="G699" s="126">
        <v>5245</v>
      </c>
      <c r="H699" s="126">
        <v>6503</v>
      </c>
      <c r="I699" s="126">
        <v>6249</v>
      </c>
      <c r="J699" s="126"/>
      <c r="K699" s="128">
        <f t="shared" si="4"/>
        <v>25.298804780876495</v>
      </c>
      <c r="L699" s="128"/>
      <c r="M699" s="132"/>
      <c r="N699" s="132"/>
      <c r="O699" s="123"/>
      <c r="P699" s="123"/>
      <c r="Q699" s="23">
        <f t="shared" si="1"/>
        <v>100.4</v>
      </c>
      <c r="R699" s="117"/>
    </row>
    <row r="700" spans="1:18" ht="15.75" customHeight="1" x14ac:dyDescent="0.3">
      <c r="A700" s="221">
        <v>4695</v>
      </c>
      <c r="B700" s="118">
        <v>79</v>
      </c>
      <c r="C700" s="126" t="s">
        <v>467</v>
      </c>
      <c r="D700" s="126"/>
      <c r="E700" s="126">
        <v>17</v>
      </c>
      <c r="F700" s="127">
        <v>43619</v>
      </c>
      <c r="G700" s="126">
        <v>5242</v>
      </c>
      <c r="H700" s="126">
        <v>7423</v>
      </c>
      <c r="I700" s="126">
        <v>6899</v>
      </c>
      <c r="J700" s="126"/>
      <c r="K700" s="128">
        <f t="shared" si="4"/>
        <v>31.623415811707904</v>
      </c>
      <c r="L700" s="143"/>
      <c r="M700" s="130">
        <f>AVERAGE(K700:K701)</f>
        <v>32.449539509083479</v>
      </c>
      <c r="N700" s="130">
        <f>_xlfn.STDEV.S(K700,K701)</f>
        <v>1.1683153370263473</v>
      </c>
      <c r="O700" s="123"/>
      <c r="P700" s="123"/>
      <c r="Q700" s="23">
        <f t="shared" si="1"/>
        <v>165.7</v>
      </c>
      <c r="R700" s="117">
        <f>AVERAGE(Q700:Q701)</f>
        <v>169.55</v>
      </c>
    </row>
    <row r="701" spans="1:18" ht="15.75" customHeight="1" x14ac:dyDescent="0.3">
      <c r="A701" s="221">
        <v>4696</v>
      </c>
      <c r="B701" s="118">
        <v>80</v>
      </c>
      <c r="C701" s="126" t="s">
        <v>467</v>
      </c>
      <c r="D701" s="126"/>
      <c r="E701" s="126">
        <v>17</v>
      </c>
      <c r="F701" s="127">
        <v>43619</v>
      </c>
      <c r="G701" s="126">
        <v>5245</v>
      </c>
      <c r="H701" s="126">
        <v>7556</v>
      </c>
      <c r="I701" s="126">
        <v>6979</v>
      </c>
      <c r="J701" s="126"/>
      <c r="K701" s="128">
        <f t="shared" si="4"/>
        <v>33.275663206459058</v>
      </c>
      <c r="L701" s="143"/>
      <c r="M701" s="132"/>
      <c r="N701" s="132"/>
      <c r="O701" s="123"/>
      <c r="P701" s="123"/>
      <c r="Q701" s="23">
        <f t="shared" si="1"/>
        <v>173.4</v>
      </c>
      <c r="R701" s="117"/>
    </row>
    <row r="702" spans="1:18" ht="15.75" customHeight="1" x14ac:dyDescent="0.3">
      <c r="A702" s="221">
        <v>5313</v>
      </c>
      <c r="B702" s="118">
        <v>51</v>
      </c>
      <c r="C702" s="126" t="s">
        <v>467</v>
      </c>
      <c r="D702" s="126"/>
      <c r="E702" s="126">
        <v>19</v>
      </c>
      <c r="F702" s="127">
        <v>43637</v>
      </c>
      <c r="G702" s="126">
        <v>5234</v>
      </c>
      <c r="H702" s="126">
        <v>6638</v>
      </c>
      <c r="I702" s="126">
        <v>6368</v>
      </c>
      <c r="J702" s="126" t="s">
        <v>396</v>
      </c>
      <c r="K702" s="128">
        <f t="shared" si="4"/>
        <v>23.809523809523807</v>
      </c>
      <c r="L702" s="143"/>
      <c r="M702" s="130">
        <f>AVERAGE(K702:K703)</f>
        <v>25.845890277615545</v>
      </c>
      <c r="N702" s="130">
        <f>_xlfn.STDEV.S(K702,K703)</f>
        <v>2.879857077137133</v>
      </c>
      <c r="O702" s="123"/>
      <c r="P702" s="123"/>
      <c r="Q702" s="23">
        <f t="shared" si="1"/>
        <v>113.4</v>
      </c>
      <c r="R702" s="117">
        <f>AVERAGE(Q702:Q703)</f>
        <v>117.85</v>
      </c>
    </row>
    <row r="703" spans="1:18" ht="15.75" customHeight="1" x14ac:dyDescent="0.3">
      <c r="A703" s="221">
        <v>5314</v>
      </c>
      <c r="B703" s="118">
        <v>52</v>
      </c>
      <c r="C703" s="126" t="s">
        <v>467</v>
      </c>
      <c r="D703" s="126"/>
      <c r="E703" s="126">
        <v>19</v>
      </c>
      <c r="F703" s="127">
        <v>43637</v>
      </c>
      <c r="G703" s="126">
        <v>5234</v>
      </c>
      <c r="H703" s="126">
        <v>6798</v>
      </c>
      <c r="I703" s="126">
        <v>6457</v>
      </c>
      <c r="J703" s="126"/>
      <c r="K703" s="128">
        <f t="shared" si="4"/>
        <v>27.882256745707281</v>
      </c>
      <c r="L703" s="143"/>
      <c r="M703" s="132"/>
      <c r="N703" s="132"/>
      <c r="O703" s="123"/>
      <c r="P703" s="123"/>
      <c r="Q703" s="23">
        <f t="shared" si="1"/>
        <v>122.3</v>
      </c>
      <c r="R703" s="117"/>
    </row>
    <row r="704" spans="1:18" ht="15.75" customHeight="1" x14ac:dyDescent="0.3">
      <c r="A704" s="221">
        <v>5897</v>
      </c>
      <c r="B704" s="118">
        <v>72</v>
      </c>
      <c r="C704" s="126" t="s">
        <v>467</v>
      </c>
      <c r="D704" s="126"/>
      <c r="E704" s="126">
        <v>22</v>
      </c>
      <c r="F704" s="127">
        <v>43685</v>
      </c>
      <c r="G704" s="126">
        <v>5223</v>
      </c>
      <c r="H704" s="126">
        <v>6861</v>
      </c>
      <c r="I704" s="126">
        <v>6640</v>
      </c>
      <c r="J704" s="126">
        <v>12</v>
      </c>
      <c r="K704" s="128">
        <f t="shared" si="4"/>
        <v>15.596330275229359</v>
      </c>
      <c r="L704" s="143"/>
      <c r="M704" s="130">
        <f>AVERAGE(K704:K705)</f>
        <v>16.079087569480507</v>
      </c>
      <c r="N704" s="130">
        <f>_xlfn.STDEV.S(K704,K705)</f>
        <v>0.682721912864514</v>
      </c>
      <c r="O704" s="123"/>
      <c r="P704" s="123"/>
      <c r="Q704" s="23">
        <f t="shared" si="1"/>
        <v>141.69999999999999</v>
      </c>
      <c r="R704" s="117">
        <f>AVERAGE(Q704:Q705)</f>
        <v>142.39999999999998</v>
      </c>
    </row>
    <row r="705" spans="1:18" ht="15.75" customHeight="1" x14ac:dyDescent="0.3">
      <c r="A705" s="221">
        <v>5898</v>
      </c>
      <c r="B705" s="118">
        <v>72</v>
      </c>
      <c r="C705" s="126" t="s">
        <v>467</v>
      </c>
      <c r="D705" s="126"/>
      <c r="E705" s="126">
        <v>22</v>
      </c>
      <c r="F705" s="127">
        <v>43685</v>
      </c>
      <c r="G705" s="126">
        <v>5223</v>
      </c>
      <c r="H705" s="126">
        <v>6891</v>
      </c>
      <c r="I705" s="126">
        <v>6654</v>
      </c>
      <c r="J705" s="126"/>
      <c r="K705" s="128">
        <f t="shared" si="4"/>
        <v>16.561844863731658</v>
      </c>
      <c r="L705" s="143"/>
      <c r="M705" s="132"/>
      <c r="N705" s="132"/>
      <c r="O705" s="123"/>
      <c r="P705" s="123"/>
      <c r="Q705" s="23">
        <f t="shared" si="1"/>
        <v>143.1</v>
      </c>
      <c r="R705" s="117"/>
    </row>
    <row r="706" spans="1:18" ht="15.75" customHeight="1" x14ac:dyDescent="0.3">
      <c r="A706" s="221">
        <v>2937</v>
      </c>
      <c r="B706" s="118">
        <v>21</v>
      </c>
      <c r="C706" s="126" t="s">
        <v>468</v>
      </c>
      <c r="D706" s="126"/>
      <c r="E706" s="126">
        <v>11</v>
      </c>
      <c r="F706" s="127">
        <v>43571</v>
      </c>
      <c r="G706" s="141">
        <v>5224</v>
      </c>
      <c r="H706" s="126">
        <v>8495</v>
      </c>
      <c r="I706" s="126">
        <v>7228</v>
      </c>
      <c r="J706" s="126">
        <v>2</v>
      </c>
      <c r="K706" s="128">
        <f t="shared" si="4"/>
        <v>63.223552894211579</v>
      </c>
      <c r="L706" s="143">
        <v>0.5</v>
      </c>
      <c r="M706" s="130">
        <f>AVERAGE(K706:K707)</f>
        <v>63.335556301726768</v>
      </c>
      <c r="N706" s="130">
        <f>_xlfn.STDEV.S(K706,K707)</f>
        <v>0.15839673793997622</v>
      </c>
      <c r="O706" s="123">
        <v>2</v>
      </c>
      <c r="P706" s="123"/>
      <c r="Q706" s="23">
        <f t="shared" si="1"/>
        <v>200.4</v>
      </c>
      <c r="R706" s="117">
        <f>AVERAGE(Q706:Q707)</f>
        <v>196.5</v>
      </c>
    </row>
    <row r="707" spans="1:18" ht="15.75" customHeight="1" x14ac:dyDescent="0.3">
      <c r="A707" s="221">
        <v>2938</v>
      </c>
      <c r="B707" s="118">
        <v>22</v>
      </c>
      <c r="C707" s="126" t="s">
        <v>468</v>
      </c>
      <c r="D707" s="126"/>
      <c r="E707" s="126">
        <v>11</v>
      </c>
      <c r="F707" s="127">
        <v>43571</v>
      </c>
      <c r="G707" s="141">
        <v>5276</v>
      </c>
      <c r="H707" s="126">
        <v>8424</v>
      </c>
      <c r="I707" s="126">
        <v>7202</v>
      </c>
      <c r="J707" s="126"/>
      <c r="K707" s="128">
        <f t="shared" si="4"/>
        <v>63.447559709241951</v>
      </c>
      <c r="L707" s="143"/>
      <c r="M707" s="132"/>
      <c r="N707" s="132"/>
      <c r="O707" s="123"/>
      <c r="P707" s="123"/>
      <c r="Q707" s="23">
        <f t="shared" si="1"/>
        <v>192.6</v>
      </c>
      <c r="R707" s="117"/>
    </row>
    <row r="708" spans="1:18" ht="15.75" customHeight="1" x14ac:dyDescent="0.3">
      <c r="A708" s="221">
        <v>3693</v>
      </c>
      <c r="B708" s="118">
        <v>115</v>
      </c>
      <c r="C708" s="126" t="s">
        <v>468</v>
      </c>
      <c r="D708" s="126"/>
      <c r="E708" s="126">
        <v>14</v>
      </c>
      <c r="F708" s="127">
        <v>43591</v>
      </c>
      <c r="G708" s="126">
        <v>5260</v>
      </c>
      <c r="H708" s="141">
        <v>7299</v>
      </c>
      <c r="I708" s="126">
        <v>6900</v>
      </c>
      <c r="J708" s="126"/>
      <c r="K708" s="128">
        <f t="shared" si="4"/>
        <v>24.329268292682926</v>
      </c>
      <c r="L708" s="143" t="s">
        <v>13</v>
      </c>
      <c r="M708" s="130">
        <f>AVERAGE(K708:K709)</f>
        <v>24.389018063332383</v>
      </c>
      <c r="N708" s="130">
        <f>_xlfn.STDEV.S(K708,K709)</f>
        <v>8.4498936001144248E-2</v>
      </c>
      <c r="O708" s="123"/>
      <c r="P708" s="123"/>
      <c r="Q708" s="23">
        <f t="shared" si="1"/>
        <v>164</v>
      </c>
      <c r="R708" s="117">
        <f>AVERAGE(Q708:Q709)</f>
        <v>159.1</v>
      </c>
    </row>
    <row r="709" spans="1:18" ht="15.75" customHeight="1" x14ac:dyDescent="0.3">
      <c r="A709" s="221">
        <v>3694</v>
      </c>
      <c r="B709" s="118">
        <v>116</v>
      </c>
      <c r="C709" s="126" t="s">
        <v>468</v>
      </c>
      <c r="D709" s="126"/>
      <c r="E709" s="126">
        <v>14</v>
      </c>
      <c r="F709" s="127">
        <v>43591</v>
      </c>
      <c r="G709" s="126">
        <v>5263</v>
      </c>
      <c r="H709" s="141">
        <v>7182</v>
      </c>
      <c r="I709" s="126">
        <v>6805</v>
      </c>
      <c r="J709" s="126"/>
      <c r="K709" s="128">
        <f t="shared" si="4"/>
        <v>24.44876783398184</v>
      </c>
      <c r="L709" s="143"/>
      <c r="M709" s="132"/>
      <c r="N709" s="132"/>
      <c r="O709" s="123"/>
      <c r="P709" s="123"/>
      <c r="Q709" s="23">
        <f t="shared" si="1"/>
        <v>154.19999999999999</v>
      </c>
      <c r="R709" s="117"/>
    </row>
    <row r="710" spans="1:18" ht="15.75" customHeight="1" x14ac:dyDescent="0.3">
      <c r="A710" s="221">
        <v>4359</v>
      </c>
      <c r="B710" s="118">
        <v>65</v>
      </c>
      <c r="C710" s="126" t="s">
        <v>468</v>
      </c>
      <c r="D710" s="126"/>
      <c r="E710" s="126">
        <v>16</v>
      </c>
      <c r="F710" s="127">
        <v>43607</v>
      </c>
      <c r="G710" s="126">
        <v>5215</v>
      </c>
      <c r="H710" s="126">
        <v>8841</v>
      </c>
      <c r="I710" s="126">
        <v>8032</v>
      </c>
      <c r="J710" s="126">
        <v>2</v>
      </c>
      <c r="K710" s="128">
        <f t="shared" si="4"/>
        <v>28.718494852680156</v>
      </c>
      <c r="L710" s="143"/>
      <c r="M710" s="130">
        <f>AVERAGE(K710:K711)</f>
        <v>29.013250140044285</v>
      </c>
      <c r="N710" s="130">
        <f>_xlfn.STDEV.S(K710,K711)</f>
        <v>0.41684692497152809</v>
      </c>
      <c r="O710" s="123"/>
      <c r="P710" s="123"/>
      <c r="Q710" s="23">
        <f t="shared" si="1"/>
        <v>281.7</v>
      </c>
      <c r="R710" s="117">
        <f>AVERAGE(Q710:Q711)</f>
        <v>288.25</v>
      </c>
    </row>
    <row r="711" spans="1:18" ht="15.75" customHeight="1" x14ac:dyDescent="0.3">
      <c r="A711" s="221">
        <v>4360</v>
      </c>
      <c r="B711" s="118">
        <v>66</v>
      </c>
      <c r="C711" s="126" t="s">
        <v>468</v>
      </c>
      <c r="D711" s="126"/>
      <c r="E711" s="126">
        <v>16</v>
      </c>
      <c r="F711" s="127">
        <v>43607</v>
      </c>
      <c r="G711" s="126">
        <v>5279</v>
      </c>
      <c r="H711" s="126">
        <v>9091</v>
      </c>
      <c r="I711" s="126">
        <v>8227</v>
      </c>
      <c r="J711" s="126"/>
      <c r="K711" s="128">
        <f t="shared" si="4"/>
        <v>29.308005427408411</v>
      </c>
      <c r="L711" s="143"/>
      <c r="M711" s="132"/>
      <c r="N711" s="132"/>
      <c r="O711" s="123"/>
      <c r="P711" s="123"/>
      <c r="Q711" s="23">
        <f t="shared" si="1"/>
        <v>294.8</v>
      </c>
      <c r="R711" s="117"/>
    </row>
    <row r="712" spans="1:18" ht="15.75" customHeight="1" x14ac:dyDescent="0.3">
      <c r="A712" s="221">
        <v>5005</v>
      </c>
      <c r="B712" s="118">
        <v>65</v>
      </c>
      <c r="C712" s="126" t="s">
        <v>468</v>
      </c>
      <c r="D712" s="126"/>
      <c r="E712" s="126">
        <v>18</v>
      </c>
      <c r="F712" s="127">
        <v>43626</v>
      </c>
      <c r="G712" s="126">
        <v>5215</v>
      </c>
      <c r="H712" s="126">
        <v>8128</v>
      </c>
      <c r="I712" s="126">
        <v>7560</v>
      </c>
      <c r="J712" s="126">
        <v>8</v>
      </c>
      <c r="K712" s="128">
        <f t="shared" si="4"/>
        <v>24.221748400852878</v>
      </c>
      <c r="L712" s="143"/>
      <c r="M712" s="130">
        <f>AVERAGE(K712:K713)</f>
        <v>24.364749357527401</v>
      </c>
      <c r="N712" s="130">
        <f>_xlfn.STDEV.S(K712,K713)</f>
        <v>0.20223389236143835</v>
      </c>
      <c r="O712" s="123"/>
      <c r="P712" s="123"/>
      <c r="Q712" s="23">
        <f t="shared" si="1"/>
        <v>234.5</v>
      </c>
      <c r="R712" s="117">
        <f>AVERAGE(Q712:Q713)</f>
        <v>236.6</v>
      </c>
    </row>
    <row r="713" spans="1:18" ht="15.75" customHeight="1" x14ac:dyDescent="0.3">
      <c r="A713" s="221">
        <v>5006</v>
      </c>
      <c r="B713" s="118">
        <v>66</v>
      </c>
      <c r="C713" s="126" t="s">
        <v>468</v>
      </c>
      <c r="D713" s="126"/>
      <c r="E713" s="126">
        <v>18</v>
      </c>
      <c r="F713" s="127">
        <v>43626</v>
      </c>
      <c r="G713" s="126">
        <v>5279</v>
      </c>
      <c r="H713" s="126">
        <v>8251</v>
      </c>
      <c r="I713" s="126">
        <v>7666</v>
      </c>
      <c r="J713" s="126"/>
      <c r="K713" s="128">
        <f t="shared" si="4"/>
        <v>24.507750314201925</v>
      </c>
      <c r="L713" s="143"/>
      <c r="M713" s="132"/>
      <c r="N713" s="132"/>
      <c r="O713" s="123"/>
      <c r="P713" s="123"/>
      <c r="Q713" s="23">
        <f t="shared" si="1"/>
        <v>238.7</v>
      </c>
      <c r="R713" s="117"/>
    </row>
    <row r="714" spans="1:18" ht="15.75" customHeight="1" x14ac:dyDescent="0.3">
      <c r="A714" s="221">
        <v>5585</v>
      </c>
      <c r="B714" s="118">
        <v>29</v>
      </c>
      <c r="C714" s="126" t="s">
        <v>468</v>
      </c>
      <c r="D714" s="126"/>
      <c r="E714" s="126">
        <v>21</v>
      </c>
      <c r="F714" s="127">
        <v>43657</v>
      </c>
      <c r="G714" s="126">
        <v>5292</v>
      </c>
      <c r="H714" s="126">
        <v>8461</v>
      </c>
      <c r="I714" s="126">
        <v>7915</v>
      </c>
      <c r="J714" s="126">
        <v>8</v>
      </c>
      <c r="K714" s="128">
        <f t="shared" si="4"/>
        <v>20.815859702630576</v>
      </c>
      <c r="L714" s="143"/>
      <c r="M714" s="130">
        <f>AVERAGE(K714:K715)</f>
        <v>20.36824731163275</v>
      </c>
      <c r="N714" s="130">
        <f>_xlfn.STDEV.S(K714,K715)</f>
        <v>0.63301951403537604</v>
      </c>
      <c r="O714" s="123"/>
      <c r="P714" s="123"/>
      <c r="Q714" s="23">
        <f t="shared" si="1"/>
        <v>262.3</v>
      </c>
      <c r="R714" s="117">
        <f>AVERAGE(Q714:Q715)</f>
        <v>257.14999999999998</v>
      </c>
    </row>
    <row r="715" spans="1:18" ht="15.75" customHeight="1" x14ac:dyDescent="0.3">
      <c r="A715" s="221">
        <v>5586</v>
      </c>
      <c r="B715" s="118">
        <v>30</v>
      </c>
      <c r="C715" s="126" t="s">
        <v>468</v>
      </c>
      <c r="D715" s="126"/>
      <c r="E715" s="126">
        <v>21</v>
      </c>
      <c r="F715" s="127">
        <v>43657</v>
      </c>
      <c r="G715" s="126">
        <v>5244</v>
      </c>
      <c r="H715" s="126">
        <v>8266</v>
      </c>
      <c r="I715" s="126">
        <v>7764</v>
      </c>
      <c r="J715" s="126"/>
      <c r="K715" s="128">
        <f t="shared" si="4"/>
        <v>19.920634920634921</v>
      </c>
      <c r="L715" s="143"/>
      <c r="M715" s="132"/>
      <c r="N715" s="132"/>
      <c r="O715" s="123"/>
      <c r="P715" s="123"/>
      <c r="Q715" s="23">
        <f t="shared" si="1"/>
        <v>252</v>
      </c>
      <c r="R715" s="117"/>
    </row>
    <row r="716" spans="1:18" ht="15.75" customHeight="1" x14ac:dyDescent="0.3">
      <c r="A716" s="221">
        <v>5899</v>
      </c>
      <c r="B716" s="118">
        <v>73</v>
      </c>
      <c r="C716" s="126" t="s">
        <v>468</v>
      </c>
      <c r="D716" s="126"/>
      <c r="E716" s="126">
        <v>22</v>
      </c>
      <c r="F716" s="127">
        <v>43685</v>
      </c>
      <c r="G716" s="126">
        <v>5203</v>
      </c>
      <c r="H716" s="126">
        <v>7170</v>
      </c>
      <c r="I716" s="126">
        <v>6881</v>
      </c>
      <c r="J716" s="126">
        <v>4</v>
      </c>
      <c r="K716" s="128">
        <f t="shared" si="4"/>
        <v>17.222884386174016</v>
      </c>
      <c r="L716" s="143"/>
      <c r="M716" s="130">
        <f>AVERAGE(K716:K717)</f>
        <v>16.923592676055996</v>
      </c>
      <c r="N716" s="130">
        <f>_xlfn.STDEV.S(K716,K717)</f>
        <v>0.42326239555474032</v>
      </c>
      <c r="O716" s="123"/>
      <c r="P716" s="123"/>
      <c r="Q716" s="23">
        <f t="shared" si="1"/>
        <v>167.8</v>
      </c>
      <c r="R716" s="117">
        <f>AVERAGE(Q716:Q717)</f>
        <v>182.25</v>
      </c>
    </row>
    <row r="717" spans="1:18" ht="15.75" customHeight="1" x14ac:dyDescent="0.3">
      <c r="A717" s="221">
        <v>5900</v>
      </c>
      <c r="B717" s="118">
        <v>73</v>
      </c>
      <c r="C717" s="126" t="s">
        <v>468</v>
      </c>
      <c r="D717" s="126"/>
      <c r="E717" s="126">
        <v>22</v>
      </c>
      <c r="F717" s="127">
        <v>43685</v>
      </c>
      <c r="G717" s="126">
        <v>5203</v>
      </c>
      <c r="H717" s="126">
        <v>7497</v>
      </c>
      <c r="I717" s="126">
        <v>7170</v>
      </c>
      <c r="J717" s="126"/>
      <c r="K717" s="128">
        <f t="shared" si="4"/>
        <v>16.624300965937977</v>
      </c>
      <c r="L717" s="143"/>
      <c r="M717" s="132"/>
      <c r="N717" s="132"/>
      <c r="O717" s="123"/>
      <c r="P717" s="123"/>
      <c r="Q717" s="23">
        <f t="shared" si="1"/>
        <v>196.7</v>
      </c>
      <c r="R717" s="117"/>
    </row>
    <row r="718" spans="1:18" ht="15.75" customHeight="1" x14ac:dyDescent="0.3">
      <c r="A718" s="221">
        <v>2939</v>
      </c>
      <c r="B718" s="118">
        <v>23</v>
      </c>
      <c r="C718" s="57" t="s">
        <v>469</v>
      </c>
      <c r="D718" s="57"/>
      <c r="E718" s="57">
        <v>11</v>
      </c>
      <c r="F718" s="58">
        <v>43571</v>
      </c>
      <c r="G718" s="151">
        <v>5261</v>
      </c>
      <c r="H718" s="57">
        <v>7483</v>
      </c>
      <c r="I718" s="57">
        <v>6955</v>
      </c>
      <c r="J718" s="57">
        <v>2</v>
      </c>
      <c r="K718" s="152">
        <f t="shared" si="4"/>
        <v>31.168831168831169</v>
      </c>
      <c r="L718" s="153" t="s">
        <v>13</v>
      </c>
      <c r="M718" s="154">
        <f>AVERAGE(K718:K719)</f>
        <v>31.226702001133468</v>
      </c>
      <c r="N718" s="154">
        <f>_xlfn.STDEV.S(K718,K719)</f>
        <v>8.1841715907733315E-2</v>
      </c>
      <c r="O718" s="123">
        <v>2</v>
      </c>
      <c r="P718" s="123"/>
      <c r="Q718" s="23">
        <f t="shared" si="1"/>
        <v>169.4</v>
      </c>
      <c r="R718" s="117">
        <f>AVERAGE(Q718:Q719)</f>
        <v>166.05</v>
      </c>
    </row>
    <row r="719" spans="1:18" ht="15.75" customHeight="1" x14ac:dyDescent="0.3">
      <c r="A719" s="221">
        <v>2940</v>
      </c>
      <c r="B719" s="118">
        <v>24</v>
      </c>
      <c r="C719" s="57" t="s">
        <v>469</v>
      </c>
      <c r="D719" s="57"/>
      <c r="E719" s="57">
        <v>11</v>
      </c>
      <c r="F719" s="58">
        <v>43571</v>
      </c>
      <c r="G719" s="151">
        <v>5196</v>
      </c>
      <c r="H719" s="57">
        <v>7332</v>
      </c>
      <c r="I719" s="57">
        <v>6823</v>
      </c>
      <c r="J719" s="57"/>
      <c r="K719" s="152">
        <f t="shared" si="4"/>
        <v>31.284572833435771</v>
      </c>
      <c r="L719" s="153"/>
      <c r="M719" s="155"/>
      <c r="N719" s="155"/>
      <c r="O719" s="123"/>
      <c r="P719" s="123"/>
      <c r="Q719" s="23">
        <f t="shared" si="1"/>
        <v>162.69999999999999</v>
      </c>
      <c r="R719" s="117"/>
    </row>
    <row r="720" spans="1:18" ht="15.75" customHeight="1" x14ac:dyDescent="0.3">
      <c r="A720" s="221">
        <v>3695</v>
      </c>
      <c r="B720" s="118">
        <v>117</v>
      </c>
      <c r="C720" s="57" t="s">
        <v>469</v>
      </c>
      <c r="D720" s="57"/>
      <c r="E720" s="57">
        <v>14</v>
      </c>
      <c r="F720" s="58">
        <v>43591</v>
      </c>
      <c r="G720" s="57">
        <v>5221</v>
      </c>
      <c r="H720" s="151">
        <v>7313</v>
      </c>
      <c r="I720" s="57">
        <v>6918</v>
      </c>
      <c r="J720" s="57"/>
      <c r="K720" s="152">
        <f t="shared" si="4"/>
        <v>23.27637006482027</v>
      </c>
      <c r="L720" s="153" t="s">
        <v>13</v>
      </c>
      <c r="M720" s="154">
        <f>AVERAGE(K720:K721)</f>
        <v>23.796330097808472</v>
      </c>
      <c r="N720" s="154">
        <f>_xlfn.STDEV.S(K720,K721)</f>
        <v>0.73533453054387421</v>
      </c>
      <c r="O720" s="123"/>
      <c r="P720" s="123"/>
      <c r="Q720" s="23">
        <f t="shared" si="1"/>
        <v>169.7</v>
      </c>
      <c r="R720" s="117">
        <f>AVERAGE(Q720:Q721)</f>
        <v>168.95</v>
      </c>
    </row>
    <row r="721" spans="1:18" ht="15.75" customHeight="1" x14ac:dyDescent="0.3">
      <c r="A721" s="221">
        <v>3696</v>
      </c>
      <c r="B721" s="118">
        <v>118</v>
      </c>
      <c r="C721" s="57" t="s">
        <v>469</v>
      </c>
      <c r="D721" s="57"/>
      <c r="E721" s="57">
        <v>14</v>
      </c>
      <c r="F721" s="58">
        <v>43591</v>
      </c>
      <c r="G721" s="57">
        <v>5249</v>
      </c>
      <c r="H721" s="151">
        <v>7340</v>
      </c>
      <c r="I721" s="57">
        <v>6931</v>
      </c>
      <c r="J721" s="57"/>
      <c r="K721" s="152">
        <f t="shared" si="4"/>
        <v>24.31629013079667</v>
      </c>
      <c r="L721" s="153"/>
      <c r="M721" s="155"/>
      <c r="N721" s="155"/>
      <c r="O721" s="123"/>
      <c r="P721" s="123"/>
      <c r="Q721" s="23">
        <f t="shared" si="1"/>
        <v>168.2</v>
      </c>
      <c r="R721" s="117"/>
    </row>
    <row r="722" spans="1:18" ht="15.75" customHeight="1" x14ac:dyDescent="0.3">
      <c r="A722" s="221">
        <v>4361</v>
      </c>
      <c r="B722" s="118">
        <v>67</v>
      </c>
      <c r="C722" s="57" t="s">
        <v>469</v>
      </c>
      <c r="D722" s="57"/>
      <c r="E722" s="57">
        <v>16</v>
      </c>
      <c r="F722" s="58">
        <v>43607</v>
      </c>
      <c r="G722" s="57">
        <v>5217</v>
      </c>
      <c r="H722" s="57">
        <v>6896</v>
      </c>
      <c r="I722" s="57">
        <v>6613</v>
      </c>
      <c r="J722" s="57">
        <v>2</v>
      </c>
      <c r="K722" s="152">
        <f t="shared" si="4"/>
        <v>20.272206303724928</v>
      </c>
      <c r="L722" s="153"/>
      <c r="M722" s="154">
        <f>AVERAGE(K722:K723)</f>
        <v>20.274184547211302</v>
      </c>
      <c r="N722" s="154">
        <f>_xlfn.STDEV.S(K722,K723)</f>
        <v>2.7976587681056999E-3</v>
      </c>
      <c r="O722" s="123"/>
      <c r="P722" s="123"/>
      <c r="Q722" s="23">
        <f t="shared" si="1"/>
        <v>139.6</v>
      </c>
      <c r="R722" s="117">
        <f>AVERAGE(Q722:Q723)</f>
        <v>138.6</v>
      </c>
    </row>
    <row r="723" spans="1:18" ht="15.75" customHeight="1" x14ac:dyDescent="0.3">
      <c r="A723" s="221">
        <v>4362</v>
      </c>
      <c r="B723" s="118">
        <v>68</v>
      </c>
      <c r="C723" s="57" t="s">
        <v>469</v>
      </c>
      <c r="D723" s="57"/>
      <c r="E723" s="57">
        <v>16</v>
      </c>
      <c r="F723" s="58">
        <v>43607</v>
      </c>
      <c r="G723" s="57">
        <v>5288</v>
      </c>
      <c r="H723" s="57">
        <v>6943</v>
      </c>
      <c r="I723" s="57">
        <v>6664</v>
      </c>
      <c r="J723" s="57"/>
      <c r="K723" s="152">
        <f t="shared" si="4"/>
        <v>20.276162790697676</v>
      </c>
      <c r="L723" s="153"/>
      <c r="M723" s="155"/>
      <c r="N723" s="155"/>
      <c r="O723" s="123"/>
      <c r="P723" s="123"/>
      <c r="Q723" s="23">
        <f t="shared" si="1"/>
        <v>137.6</v>
      </c>
      <c r="R723" s="117"/>
    </row>
    <row r="724" spans="1:18" ht="15.75" customHeight="1" x14ac:dyDescent="0.3">
      <c r="A724" s="221">
        <v>5007</v>
      </c>
      <c r="B724" s="118">
        <v>67</v>
      </c>
      <c r="C724" s="57" t="s">
        <v>469</v>
      </c>
      <c r="D724" s="57"/>
      <c r="E724" s="57">
        <v>18</v>
      </c>
      <c r="F724" s="58">
        <v>43626</v>
      </c>
      <c r="G724" s="57">
        <v>5217</v>
      </c>
      <c r="H724" s="57">
        <v>7527</v>
      </c>
      <c r="I724" s="57">
        <v>7143</v>
      </c>
      <c r="J724" s="57">
        <v>8</v>
      </c>
      <c r="K724" s="152">
        <f t="shared" si="4"/>
        <v>19.937694704049843</v>
      </c>
      <c r="L724" s="153"/>
      <c r="M724" s="154">
        <f>AVERAGE(K724:K725)</f>
        <v>19.952744292443601</v>
      </c>
      <c r="N724" s="154">
        <f>_xlfn.STDEV.S(K724,K725)</f>
        <v>2.1283332014585328E-2</v>
      </c>
      <c r="O724" s="123"/>
      <c r="P724" s="123"/>
      <c r="Q724" s="23">
        <f t="shared" si="1"/>
        <v>192.6</v>
      </c>
      <c r="R724" s="117">
        <f>AVERAGE(Q724:Q725)</f>
        <v>189.45</v>
      </c>
    </row>
    <row r="725" spans="1:18" ht="15.75" customHeight="1" x14ac:dyDescent="0.3">
      <c r="A725" s="221">
        <v>5008</v>
      </c>
      <c r="B725" s="118">
        <v>68</v>
      </c>
      <c r="C725" s="57" t="s">
        <v>469</v>
      </c>
      <c r="D725" s="57"/>
      <c r="E725" s="57">
        <v>18</v>
      </c>
      <c r="F725" s="58">
        <v>43626</v>
      </c>
      <c r="G725" s="57">
        <v>5288</v>
      </c>
      <c r="H725" s="57">
        <v>7523</v>
      </c>
      <c r="I725" s="57">
        <v>7151</v>
      </c>
      <c r="J725" s="57"/>
      <c r="K725" s="152">
        <f t="shared" si="4"/>
        <v>19.967793880837359</v>
      </c>
      <c r="L725" s="153"/>
      <c r="M725" s="155"/>
      <c r="N725" s="155"/>
      <c r="O725" s="123"/>
      <c r="P725" s="123"/>
      <c r="Q725" s="23">
        <f t="shared" si="1"/>
        <v>186.3</v>
      </c>
      <c r="R725" s="117"/>
    </row>
    <row r="726" spans="1:18" ht="15.75" customHeight="1" x14ac:dyDescent="0.3">
      <c r="A726" s="221">
        <v>5587</v>
      </c>
      <c r="B726" s="118">
        <v>31</v>
      </c>
      <c r="C726" s="7" t="s">
        <v>469</v>
      </c>
      <c r="D726" s="7"/>
      <c r="E726" s="7">
        <v>21</v>
      </c>
      <c r="F726" s="156">
        <v>43657</v>
      </c>
      <c r="G726" s="7">
        <v>5227</v>
      </c>
      <c r="H726" s="7">
        <v>7705</v>
      </c>
      <c r="I726" s="7">
        <v>7321</v>
      </c>
      <c r="J726" s="7">
        <v>8</v>
      </c>
      <c r="K726" s="152">
        <f t="shared" si="4"/>
        <v>18.338108882521489</v>
      </c>
      <c r="L726" s="153"/>
      <c r="M726" s="154">
        <f>AVERAGE(K726:K727)</f>
        <v>18.706044879106742</v>
      </c>
      <c r="N726" s="154">
        <f>_xlfn.STDEV.S(K726,K727)</f>
        <v>0.52034007645612768</v>
      </c>
      <c r="O726" s="123"/>
      <c r="P726" s="123"/>
      <c r="Q726" s="23">
        <f t="shared" si="1"/>
        <v>209.4</v>
      </c>
      <c r="R726" s="117">
        <f>AVERAGE(Q726:Q727)</f>
        <v>204.05</v>
      </c>
    </row>
    <row r="727" spans="1:18" ht="15.75" customHeight="1" x14ac:dyDescent="0.3">
      <c r="A727" s="221">
        <v>5588</v>
      </c>
      <c r="B727" s="118">
        <v>32</v>
      </c>
      <c r="C727" s="7" t="s">
        <v>469</v>
      </c>
      <c r="D727" s="7"/>
      <c r="E727" s="7">
        <v>21</v>
      </c>
      <c r="F727" s="156">
        <v>43657</v>
      </c>
      <c r="G727" s="7">
        <v>5214</v>
      </c>
      <c r="H727" s="7">
        <v>7580</v>
      </c>
      <c r="I727" s="7">
        <v>7201</v>
      </c>
      <c r="J727" s="7"/>
      <c r="K727" s="152">
        <f t="shared" si="4"/>
        <v>19.073980875691998</v>
      </c>
      <c r="L727" s="153"/>
      <c r="M727" s="155"/>
      <c r="N727" s="155"/>
      <c r="O727" s="123"/>
      <c r="P727" s="123"/>
      <c r="Q727" s="23">
        <f t="shared" si="1"/>
        <v>198.7</v>
      </c>
      <c r="R727" s="117"/>
    </row>
    <row r="728" spans="1:18" ht="15.75" customHeight="1" x14ac:dyDescent="0.3">
      <c r="A728" s="221">
        <v>5901</v>
      </c>
      <c r="B728" s="118">
        <v>74</v>
      </c>
      <c r="C728" s="7" t="s">
        <v>469</v>
      </c>
      <c r="D728" s="7"/>
      <c r="E728" s="7">
        <v>22</v>
      </c>
      <c r="F728" s="156">
        <v>43685</v>
      </c>
      <c r="G728" s="7">
        <v>5309</v>
      </c>
      <c r="H728" s="7">
        <v>7494</v>
      </c>
      <c r="I728" s="7">
        <v>7184</v>
      </c>
      <c r="J728" s="7">
        <v>5</v>
      </c>
      <c r="K728" s="152">
        <f t="shared" si="4"/>
        <v>16.533333333333331</v>
      </c>
      <c r="L728" s="153"/>
      <c r="M728" s="154">
        <f>AVERAGE(K728:K729)</f>
        <v>16.451346624693947</v>
      </c>
      <c r="N728" s="154">
        <f>_xlfn.STDEV.S(K728,K729)</f>
        <v>0.11594671529214599</v>
      </c>
      <c r="O728" s="123"/>
      <c r="P728" s="123"/>
      <c r="Q728" s="23">
        <f t="shared" si="1"/>
        <v>187.5</v>
      </c>
      <c r="R728" s="117">
        <f>AVERAGE(Q728:Q729)</f>
        <v>189.05</v>
      </c>
    </row>
    <row r="729" spans="1:18" ht="15.75" customHeight="1" x14ac:dyDescent="0.3">
      <c r="A729" s="221">
        <v>5902</v>
      </c>
      <c r="B729" s="118">
        <v>74</v>
      </c>
      <c r="C729" s="7" t="s">
        <v>469</v>
      </c>
      <c r="D729" s="7"/>
      <c r="E729" s="7">
        <v>22</v>
      </c>
      <c r="F729" s="156">
        <v>43685</v>
      </c>
      <c r="G729" s="7">
        <v>5309</v>
      </c>
      <c r="H729" s="7">
        <v>7527</v>
      </c>
      <c r="I729" s="7">
        <v>7215</v>
      </c>
      <c r="J729" s="7"/>
      <c r="K729" s="152">
        <f t="shared" si="4"/>
        <v>16.369359916054567</v>
      </c>
      <c r="L729" s="153"/>
      <c r="M729" s="155"/>
      <c r="N729" s="155"/>
      <c r="O729" s="123"/>
      <c r="P729" s="123"/>
      <c r="Q729" s="23">
        <f t="shared" si="1"/>
        <v>190.6</v>
      </c>
      <c r="R729" s="117"/>
    </row>
    <row r="730" spans="1:18" ht="15.75" customHeight="1" x14ac:dyDescent="0.3">
      <c r="A730" s="221">
        <v>3327</v>
      </c>
      <c r="B730" s="118">
        <v>83</v>
      </c>
      <c r="C730" s="57" t="s">
        <v>470</v>
      </c>
      <c r="D730" s="57"/>
      <c r="E730" s="57">
        <v>13</v>
      </c>
      <c r="F730" s="58">
        <v>43587</v>
      </c>
      <c r="G730" s="57">
        <v>5294</v>
      </c>
      <c r="H730" s="57">
        <v>9292</v>
      </c>
      <c r="I730" s="57">
        <v>7884</v>
      </c>
      <c r="J730" s="57">
        <v>1</v>
      </c>
      <c r="K730" s="152">
        <f t="shared" si="4"/>
        <v>54.362934362934368</v>
      </c>
      <c r="L730" s="153" t="s">
        <v>373</v>
      </c>
      <c r="M730" s="154">
        <f>AVERAGE(K730:K731)</f>
        <v>55.685217674953165</v>
      </c>
      <c r="N730" s="154">
        <f>_xlfn.STDEV.S(K730,K731)</f>
        <v>1.8699909931566028</v>
      </c>
      <c r="O730" s="123">
        <v>2</v>
      </c>
      <c r="P730" s="123"/>
      <c r="Q730" s="23">
        <f t="shared" si="1"/>
        <v>259</v>
      </c>
      <c r="R730" s="117">
        <f>AVERAGE(Q730:Q731)</f>
        <v>256.14999999999998</v>
      </c>
    </row>
    <row r="731" spans="1:18" ht="15.75" customHeight="1" x14ac:dyDescent="0.3">
      <c r="A731" s="221">
        <v>3328</v>
      </c>
      <c r="B731" s="118">
        <v>84</v>
      </c>
      <c r="C731" s="57" t="s">
        <v>470</v>
      </c>
      <c r="D731" s="57"/>
      <c r="E731" s="57">
        <v>13</v>
      </c>
      <c r="F731" s="58">
        <v>43587</v>
      </c>
      <c r="G731" s="57">
        <v>5375</v>
      </c>
      <c r="H731" s="57">
        <v>9352</v>
      </c>
      <c r="I731" s="57">
        <v>7908</v>
      </c>
      <c r="J731" s="57"/>
      <c r="K731" s="152">
        <f t="shared" si="4"/>
        <v>57.007500986971969</v>
      </c>
      <c r="L731" s="153"/>
      <c r="M731" s="155"/>
      <c r="N731" s="155"/>
      <c r="O731" s="123"/>
      <c r="P731" s="123"/>
      <c r="Q731" s="23">
        <f t="shared" si="1"/>
        <v>253.3</v>
      </c>
      <c r="R731" s="117"/>
    </row>
    <row r="732" spans="1:18" ht="15.75" customHeight="1" x14ac:dyDescent="0.3">
      <c r="A732" s="221">
        <v>4051</v>
      </c>
      <c r="B732" s="118">
        <v>81</v>
      </c>
      <c r="C732" s="57" t="s">
        <v>470</v>
      </c>
      <c r="D732" s="57"/>
      <c r="E732" s="57">
        <v>15</v>
      </c>
      <c r="F732" s="58">
        <v>43599</v>
      </c>
      <c r="G732" s="57">
        <v>5180</v>
      </c>
      <c r="H732" s="57">
        <v>9414</v>
      </c>
      <c r="I732" s="57">
        <v>8114</v>
      </c>
      <c r="J732" s="57"/>
      <c r="K732" s="152">
        <f t="shared" si="4"/>
        <v>44.308111792774369</v>
      </c>
      <c r="L732" s="152" t="s">
        <v>374</v>
      </c>
      <c r="M732" s="154">
        <f>AVERAGE(K732:K733)</f>
        <v>43.20393381755914</v>
      </c>
      <c r="N732" s="154">
        <f>_xlfn.STDEV.S(K732,K733)</f>
        <v>1.5615434678230407</v>
      </c>
      <c r="O732" s="123"/>
      <c r="P732" s="123"/>
      <c r="Q732" s="23">
        <f t="shared" si="1"/>
        <v>293.39999999999998</v>
      </c>
      <c r="R732" s="117">
        <f>AVERAGE(Q732:Q733)</f>
        <v>290.04999999999995</v>
      </c>
    </row>
    <row r="733" spans="1:18" ht="15.75" customHeight="1" x14ac:dyDescent="0.3">
      <c r="A733" s="221">
        <v>4052</v>
      </c>
      <c r="B733" s="118">
        <v>82</v>
      </c>
      <c r="C733" s="57" t="s">
        <v>470</v>
      </c>
      <c r="D733" s="57"/>
      <c r="E733" s="57">
        <v>15</v>
      </c>
      <c r="F733" s="58">
        <v>43599</v>
      </c>
      <c r="G733" s="57">
        <v>5194</v>
      </c>
      <c r="H733" s="57">
        <v>9268</v>
      </c>
      <c r="I733" s="57">
        <v>8061</v>
      </c>
      <c r="J733" s="57"/>
      <c r="K733" s="152">
        <f t="shared" si="4"/>
        <v>42.09975584234391</v>
      </c>
      <c r="L733" s="152"/>
      <c r="M733" s="155"/>
      <c r="N733" s="155"/>
      <c r="O733" s="123"/>
      <c r="P733" s="123"/>
      <c r="Q733" s="23">
        <f t="shared" si="1"/>
        <v>286.7</v>
      </c>
      <c r="R733" s="117"/>
    </row>
    <row r="734" spans="1:18" ht="15.75" customHeight="1" x14ac:dyDescent="0.3">
      <c r="A734" s="221">
        <v>4697</v>
      </c>
      <c r="B734" s="118">
        <v>81</v>
      </c>
      <c r="C734" s="57" t="s">
        <v>470</v>
      </c>
      <c r="D734" s="57"/>
      <c r="E734" s="57">
        <v>17</v>
      </c>
      <c r="F734" s="58">
        <v>43619</v>
      </c>
      <c r="G734" s="57">
        <v>5180</v>
      </c>
      <c r="H734" s="57">
        <v>8663</v>
      </c>
      <c r="I734" s="57">
        <v>7814</v>
      </c>
      <c r="J734" s="57"/>
      <c r="K734" s="152">
        <f t="shared" si="4"/>
        <v>32.232346241457861</v>
      </c>
      <c r="L734" s="153"/>
      <c r="M734" s="154">
        <f>AVERAGE(K734:K735)</f>
        <v>33.238791586776806</v>
      </c>
      <c r="N734" s="154">
        <f>_xlfn.STDEV.S(K734,K735)</f>
        <v>1.4233286571373243</v>
      </c>
      <c r="O734" s="123"/>
      <c r="P734" s="123"/>
      <c r="Q734" s="23">
        <f t="shared" si="1"/>
        <v>263.39999999999998</v>
      </c>
      <c r="R734" s="117">
        <f>AVERAGE(Q734:Q735)</f>
        <v>234.05</v>
      </c>
    </row>
    <row r="735" spans="1:18" ht="15.75" customHeight="1" x14ac:dyDescent="0.3">
      <c r="A735" s="221">
        <v>4698</v>
      </c>
      <c r="B735" s="118">
        <v>82</v>
      </c>
      <c r="C735" s="57" t="s">
        <v>470</v>
      </c>
      <c r="D735" s="57"/>
      <c r="E735" s="57">
        <v>17</v>
      </c>
      <c r="F735" s="58">
        <v>43619</v>
      </c>
      <c r="G735" s="57">
        <v>5194</v>
      </c>
      <c r="H735" s="57">
        <v>7942</v>
      </c>
      <c r="I735" s="57">
        <v>7241</v>
      </c>
      <c r="J735" s="57"/>
      <c r="K735" s="152">
        <f t="shared" si="4"/>
        <v>34.24523693209575</v>
      </c>
      <c r="L735" s="153"/>
      <c r="M735" s="155"/>
      <c r="N735" s="155"/>
      <c r="O735" s="123"/>
      <c r="P735" s="123"/>
      <c r="Q735" s="23">
        <f t="shared" si="1"/>
        <v>204.70000000000002</v>
      </c>
      <c r="R735" s="117"/>
    </row>
    <row r="736" spans="1:18" ht="15.75" customHeight="1" x14ac:dyDescent="0.3">
      <c r="A736" s="221">
        <v>5903</v>
      </c>
      <c r="B736" s="118">
        <v>75</v>
      </c>
      <c r="C736" s="7" t="s">
        <v>470</v>
      </c>
      <c r="D736" s="7"/>
      <c r="E736" s="7">
        <v>22</v>
      </c>
      <c r="F736" s="156">
        <v>43685</v>
      </c>
      <c r="G736" s="7">
        <v>5226</v>
      </c>
      <c r="H736" s="7">
        <v>8167</v>
      </c>
      <c r="I736" s="7">
        <v>7746</v>
      </c>
      <c r="J736" s="7">
        <v>5</v>
      </c>
      <c r="K736" s="152">
        <f t="shared" si="4"/>
        <v>16.706349206349206</v>
      </c>
      <c r="L736" s="153"/>
      <c r="M736" s="154">
        <f>AVERAGE(K736:K737)</f>
        <v>16.808773058773056</v>
      </c>
      <c r="N736" s="154">
        <f>_xlfn.STDEV.S(K736,K737)</f>
        <v>0.14484920120831235</v>
      </c>
      <c r="O736" s="123"/>
      <c r="P736" s="123"/>
      <c r="Q736" s="23">
        <f t="shared" si="1"/>
        <v>252</v>
      </c>
      <c r="R736" s="117">
        <f>AVERAGE(Q736:Q737)</f>
        <v>255.5</v>
      </c>
    </row>
    <row r="737" spans="1:18" ht="15.75" customHeight="1" x14ac:dyDescent="0.3">
      <c r="A737" s="221">
        <v>5904</v>
      </c>
      <c r="B737" s="118">
        <v>75</v>
      </c>
      <c r="C737" s="7" t="s">
        <v>470</v>
      </c>
      <c r="D737" s="7"/>
      <c r="E737" s="7">
        <v>22</v>
      </c>
      <c r="F737" s="156">
        <v>43685</v>
      </c>
      <c r="G737" s="7">
        <v>5226</v>
      </c>
      <c r="H737" s="7">
        <v>8254</v>
      </c>
      <c r="I737" s="7">
        <v>7816</v>
      </c>
      <c r="J737" s="7"/>
      <c r="K737" s="152">
        <f t="shared" si="4"/>
        <v>16.91119691119691</v>
      </c>
      <c r="L737" s="153"/>
      <c r="M737" s="155"/>
      <c r="N737" s="155"/>
      <c r="O737" s="123"/>
      <c r="P737" s="123"/>
      <c r="Q737" s="23">
        <f t="shared" si="1"/>
        <v>259</v>
      </c>
      <c r="R737" s="117"/>
    </row>
    <row r="738" spans="1:18" ht="15.75" customHeight="1" x14ac:dyDescent="0.3">
      <c r="A738" s="221">
        <v>3329</v>
      </c>
      <c r="B738" s="118">
        <v>85</v>
      </c>
      <c r="C738" s="67" t="s">
        <v>471</v>
      </c>
      <c r="D738" s="67"/>
      <c r="E738" s="67">
        <v>13</v>
      </c>
      <c r="F738" s="68">
        <v>43587</v>
      </c>
      <c r="G738" s="67">
        <v>5253</v>
      </c>
      <c r="H738" s="67">
        <v>8391</v>
      </c>
      <c r="I738" s="67">
        <v>7612</v>
      </c>
      <c r="J738" s="67">
        <v>1</v>
      </c>
      <c r="K738" s="157">
        <f t="shared" si="4"/>
        <v>33.022467147096229</v>
      </c>
      <c r="L738" s="158" t="s">
        <v>461</v>
      </c>
      <c r="M738" s="159">
        <f>AVERAGE(K738:K739)</f>
        <v>32.169128310390221</v>
      </c>
      <c r="N738" s="159">
        <f>_xlfn.STDEV.S(K738,K739)</f>
        <v>1.2068033561693194</v>
      </c>
      <c r="O738" s="123">
        <v>1</v>
      </c>
      <c r="P738" s="123"/>
      <c r="Q738" s="23">
        <f t="shared" si="1"/>
        <v>235.9</v>
      </c>
      <c r="R738" s="117">
        <f>AVERAGE(Q738:Q739)</f>
        <v>231.95</v>
      </c>
    </row>
    <row r="739" spans="1:18" ht="15.75" customHeight="1" x14ac:dyDescent="0.3">
      <c r="A739" s="221">
        <v>3330</v>
      </c>
      <c r="B739" s="118">
        <v>86</v>
      </c>
      <c r="C739" s="67" t="s">
        <v>471</v>
      </c>
      <c r="D739" s="67"/>
      <c r="E739" s="67">
        <v>13</v>
      </c>
      <c r="F739" s="68">
        <v>43587</v>
      </c>
      <c r="G739" s="67">
        <v>5281</v>
      </c>
      <c r="H739" s="67">
        <v>8275</v>
      </c>
      <c r="I739" s="67">
        <v>7561</v>
      </c>
      <c r="J739" s="67"/>
      <c r="K739" s="157">
        <f t="shared" si="4"/>
        <v>31.315789473684209</v>
      </c>
      <c r="L739" s="158"/>
      <c r="M739" s="160"/>
      <c r="N739" s="160"/>
      <c r="O739" s="123"/>
      <c r="P739" s="123"/>
      <c r="Q739" s="23">
        <f t="shared" si="1"/>
        <v>228</v>
      </c>
      <c r="R739" s="117"/>
    </row>
    <row r="740" spans="1:18" ht="15.75" customHeight="1" x14ac:dyDescent="0.3">
      <c r="A740" s="221">
        <v>4053</v>
      </c>
      <c r="B740" s="118">
        <v>83</v>
      </c>
      <c r="C740" s="67" t="s">
        <v>471</v>
      </c>
      <c r="D740" s="67"/>
      <c r="E740" s="67">
        <v>15</v>
      </c>
      <c r="F740" s="68">
        <v>43599</v>
      </c>
      <c r="G740" s="67">
        <v>5294</v>
      </c>
      <c r="H740" s="67">
        <v>8215</v>
      </c>
      <c r="I740" s="67">
        <v>7546</v>
      </c>
      <c r="J740" s="67"/>
      <c r="K740" s="157">
        <f t="shared" si="4"/>
        <v>29.706927175843695</v>
      </c>
      <c r="L740" s="157" t="s">
        <v>378</v>
      </c>
      <c r="M740" s="159">
        <f>AVERAGE(K740:K741)</f>
        <v>29.766118040414391</v>
      </c>
      <c r="N740" s="159">
        <f>_xlfn.STDEV.S(K740,K741)</f>
        <v>8.3708523444466151E-2</v>
      </c>
      <c r="O740" s="123"/>
      <c r="P740" s="123"/>
      <c r="Q740" s="23">
        <f t="shared" si="1"/>
        <v>225.2</v>
      </c>
      <c r="R740" s="117">
        <f>AVERAGE(Q740:Q741)</f>
        <v>229.95</v>
      </c>
    </row>
    <row r="741" spans="1:18" ht="15.75" customHeight="1" x14ac:dyDescent="0.3">
      <c r="A741" s="221">
        <v>4054</v>
      </c>
      <c r="B741" s="118">
        <v>84</v>
      </c>
      <c r="C741" s="67" t="s">
        <v>471</v>
      </c>
      <c r="D741" s="67"/>
      <c r="E741" s="67">
        <v>15</v>
      </c>
      <c r="F741" s="68">
        <v>43599</v>
      </c>
      <c r="G741" s="67">
        <v>5375</v>
      </c>
      <c r="H741" s="67">
        <v>8422</v>
      </c>
      <c r="I741" s="67">
        <v>7722</v>
      </c>
      <c r="J741" s="67"/>
      <c r="K741" s="157">
        <f t="shared" si="4"/>
        <v>29.825308904985086</v>
      </c>
      <c r="L741" s="157"/>
      <c r="M741" s="160"/>
      <c r="N741" s="160"/>
      <c r="O741" s="123"/>
      <c r="P741" s="123"/>
      <c r="Q741" s="23">
        <f t="shared" si="1"/>
        <v>234.7</v>
      </c>
      <c r="R741" s="117"/>
    </row>
    <row r="742" spans="1:18" ht="15.75" customHeight="1" x14ac:dyDescent="0.3">
      <c r="A742" s="221">
        <v>4699</v>
      </c>
      <c r="B742" s="118">
        <v>83</v>
      </c>
      <c r="C742" s="67" t="s">
        <v>471</v>
      </c>
      <c r="D742" s="67"/>
      <c r="E742" s="67">
        <v>17</v>
      </c>
      <c r="F742" s="68">
        <v>43619</v>
      </c>
      <c r="G742" s="67">
        <v>5294</v>
      </c>
      <c r="H742" s="67">
        <v>7775</v>
      </c>
      <c r="I742" s="67">
        <v>7286</v>
      </c>
      <c r="J742" s="67"/>
      <c r="K742" s="157">
        <f t="shared" si="4"/>
        <v>24.548192771084338</v>
      </c>
      <c r="L742" s="158"/>
      <c r="M742" s="159">
        <f>AVERAGE(K742:K743)</f>
        <v>23.985103166971484</v>
      </c>
      <c r="N742" s="159">
        <f>_xlfn.STDEV.S(K742,K743)</f>
        <v>0.79632895496769207</v>
      </c>
      <c r="O742" s="123"/>
      <c r="P742" s="123"/>
      <c r="Q742" s="23">
        <f t="shared" si="1"/>
        <v>199.2</v>
      </c>
      <c r="R742" s="117">
        <f>AVERAGE(Q742:Q743)</f>
        <v>195.45</v>
      </c>
    </row>
    <row r="743" spans="1:18" ht="15.75" customHeight="1" x14ac:dyDescent="0.3">
      <c r="A743" s="221">
        <v>4700</v>
      </c>
      <c r="B743" s="118">
        <v>84</v>
      </c>
      <c r="C743" s="67" t="s">
        <v>471</v>
      </c>
      <c r="D743" s="67"/>
      <c r="E743" s="67">
        <v>17</v>
      </c>
      <c r="F743" s="68">
        <v>43619</v>
      </c>
      <c r="G743" s="67">
        <v>5375</v>
      </c>
      <c r="H743" s="67">
        <v>7741</v>
      </c>
      <c r="I743" s="67">
        <v>7292</v>
      </c>
      <c r="J743" s="67"/>
      <c r="K743" s="157">
        <f t="shared" si="4"/>
        <v>23.422013562858634</v>
      </c>
      <c r="L743" s="158"/>
      <c r="M743" s="160"/>
      <c r="N743" s="160"/>
      <c r="O743" s="123"/>
      <c r="P743" s="123"/>
      <c r="Q743" s="23">
        <f t="shared" si="1"/>
        <v>191.7</v>
      </c>
      <c r="R743" s="117"/>
    </row>
    <row r="744" spans="1:18" ht="15.75" customHeight="1" x14ac:dyDescent="0.3">
      <c r="A744" s="221">
        <v>5315</v>
      </c>
      <c r="B744" s="118">
        <v>53</v>
      </c>
      <c r="C744" s="7" t="s">
        <v>471</v>
      </c>
      <c r="D744" s="7"/>
      <c r="E744" s="7">
        <v>19</v>
      </c>
      <c r="F744" s="156">
        <v>43637</v>
      </c>
      <c r="G744" s="7">
        <v>5232</v>
      </c>
      <c r="H744" s="7">
        <v>7962</v>
      </c>
      <c r="I744" s="7">
        <v>7428</v>
      </c>
      <c r="J744" s="7" t="s">
        <v>396</v>
      </c>
      <c r="K744" s="161">
        <f t="shared" si="4"/>
        <v>24.316939890710383</v>
      </c>
      <c r="L744" s="3"/>
      <c r="M744" s="162">
        <f>AVERAGE(K744:K745)</f>
        <v>23.946153768884603</v>
      </c>
      <c r="N744" s="162">
        <f>_xlfn.STDEV.S(K744,K745)</f>
        <v>0.5243707622257413</v>
      </c>
      <c r="O744" s="123"/>
      <c r="P744" s="123"/>
      <c r="Q744" s="23">
        <f t="shared" si="1"/>
        <v>219.6</v>
      </c>
      <c r="R744" s="117">
        <f>AVERAGE(Q744:Q745)</f>
        <v>218.6</v>
      </c>
    </row>
    <row r="745" spans="1:18" ht="15.75" customHeight="1" x14ac:dyDescent="0.3">
      <c r="A745" s="221">
        <v>5316</v>
      </c>
      <c r="B745" s="118">
        <v>54</v>
      </c>
      <c r="C745" s="7" t="s">
        <v>471</v>
      </c>
      <c r="D745" s="7"/>
      <c r="E745" s="7">
        <v>19</v>
      </c>
      <c r="F745" s="156">
        <v>43637</v>
      </c>
      <c r="G745" s="7">
        <v>5271</v>
      </c>
      <c r="H745" s="7">
        <v>7960</v>
      </c>
      <c r="I745" s="7">
        <v>7447</v>
      </c>
      <c r="J745" s="7"/>
      <c r="K745" s="161">
        <f t="shared" si="4"/>
        <v>23.575367647058822</v>
      </c>
      <c r="L745" s="3"/>
      <c r="M745" s="23"/>
      <c r="N745" s="23"/>
      <c r="O745" s="123"/>
      <c r="P745" s="123"/>
      <c r="Q745" s="23">
        <f t="shared" si="1"/>
        <v>217.6</v>
      </c>
      <c r="R745" s="117"/>
    </row>
    <row r="746" spans="1:18" ht="15.75" customHeight="1" x14ac:dyDescent="0.3">
      <c r="A746" s="221">
        <v>5905</v>
      </c>
      <c r="B746" s="118">
        <v>76</v>
      </c>
      <c r="C746" s="7" t="s">
        <v>471</v>
      </c>
      <c r="D746" s="7"/>
      <c r="E746" s="7">
        <v>22</v>
      </c>
      <c r="F746" s="156">
        <v>43685</v>
      </c>
      <c r="G746" s="7">
        <v>5239</v>
      </c>
      <c r="H746" s="7">
        <v>7942</v>
      </c>
      <c r="I746" s="7">
        <v>7566</v>
      </c>
      <c r="J746" s="7">
        <v>7</v>
      </c>
      <c r="K746" s="152">
        <f t="shared" si="4"/>
        <v>16.158143532445209</v>
      </c>
      <c r="L746" s="153"/>
      <c r="M746" s="154">
        <f>AVERAGE(K746:K747)</f>
        <v>16.348852509787903</v>
      </c>
      <c r="N746" s="154">
        <f>_xlfn.STDEV.S(K746,K747)</f>
        <v>0.26970322222434207</v>
      </c>
      <c r="O746" s="123"/>
      <c r="P746" s="123"/>
      <c r="Q746" s="23">
        <f t="shared" si="1"/>
        <v>232.7</v>
      </c>
      <c r="R746" s="117">
        <f>AVERAGE(Q746:Q747)</f>
        <v>221.25</v>
      </c>
    </row>
    <row r="747" spans="1:18" ht="15.75" customHeight="1" x14ac:dyDescent="0.3">
      <c r="A747" s="221">
        <v>5906</v>
      </c>
      <c r="B747" s="118">
        <v>76</v>
      </c>
      <c r="C747" s="7" t="s">
        <v>471</v>
      </c>
      <c r="D747" s="7"/>
      <c r="E747" s="7">
        <v>22</v>
      </c>
      <c r="F747" s="156">
        <v>43685</v>
      </c>
      <c r="G747" s="7">
        <v>5239</v>
      </c>
      <c r="H747" s="7">
        <v>7684</v>
      </c>
      <c r="I747" s="7">
        <v>7337</v>
      </c>
      <c r="J747" s="7"/>
      <c r="K747" s="152">
        <f t="shared" si="4"/>
        <v>16.539561487130598</v>
      </c>
      <c r="L747" s="153"/>
      <c r="M747" s="155"/>
      <c r="N747" s="155"/>
      <c r="O747" s="123"/>
      <c r="P747" s="123"/>
      <c r="Q747" s="23">
        <f t="shared" si="1"/>
        <v>209.8</v>
      </c>
      <c r="R747" s="117"/>
    </row>
    <row r="748" spans="1:18" ht="15.75" customHeight="1" x14ac:dyDescent="0.3">
      <c r="A748" s="221">
        <v>3331</v>
      </c>
      <c r="B748" s="118">
        <v>87</v>
      </c>
      <c r="C748" s="67" t="s">
        <v>472</v>
      </c>
      <c r="D748" s="67"/>
      <c r="E748" s="67">
        <v>13</v>
      </c>
      <c r="F748" s="68">
        <v>43587</v>
      </c>
      <c r="G748" s="67">
        <v>5250</v>
      </c>
      <c r="H748" s="67">
        <v>7976</v>
      </c>
      <c r="I748" s="67">
        <v>7267</v>
      </c>
      <c r="J748" s="67">
        <v>1</v>
      </c>
      <c r="K748" s="157">
        <f t="shared" si="4"/>
        <v>35.151214675260292</v>
      </c>
      <c r="L748" s="158" t="s">
        <v>13</v>
      </c>
      <c r="M748" s="159">
        <f>AVERAGE(K748:K749)</f>
        <v>35.936883703233178</v>
      </c>
      <c r="N748" s="159">
        <f>_xlfn.STDEV.S(K748,K749)</f>
        <v>1.1111037948957379</v>
      </c>
      <c r="O748" s="123">
        <v>1</v>
      </c>
      <c r="P748" s="123"/>
      <c r="Q748" s="23">
        <f t="shared" si="1"/>
        <v>201.7</v>
      </c>
      <c r="R748" s="117">
        <f>AVERAGE(Q748:Q749)</f>
        <v>193.3</v>
      </c>
    </row>
    <row r="749" spans="1:18" ht="15.75" customHeight="1" x14ac:dyDescent="0.3">
      <c r="A749" s="221">
        <v>3332</v>
      </c>
      <c r="B749" s="118">
        <v>88</v>
      </c>
      <c r="C749" s="67" t="s">
        <v>472</v>
      </c>
      <c r="D749" s="67"/>
      <c r="E749" s="67">
        <v>13</v>
      </c>
      <c r="F749" s="68">
        <v>43587</v>
      </c>
      <c r="G749" s="67">
        <v>5241</v>
      </c>
      <c r="H749" s="67">
        <v>7769</v>
      </c>
      <c r="I749" s="67">
        <v>7090</v>
      </c>
      <c r="J749" s="67"/>
      <c r="K749" s="157">
        <f t="shared" si="4"/>
        <v>36.722552731206058</v>
      </c>
      <c r="L749" s="158"/>
      <c r="M749" s="160"/>
      <c r="N749" s="160"/>
      <c r="O749" s="123"/>
      <c r="P749" s="123"/>
      <c r="Q749" s="23">
        <f t="shared" si="1"/>
        <v>184.9</v>
      </c>
      <c r="R749" s="117"/>
    </row>
    <row r="750" spans="1:18" ht="15.75" customHeight="1" x14ac:dyDescent="0.3">
      <c r="A750" s="221">
        <v>4055</v>
      </c>
      <c r="B750" s="118">
        <v>85</v>
      </c>
      <c r="C750" s="67" t="s">
        <v>472</v>
      </c>
      <c r="D750" s="67"/>
      <c r="E750" s="67">
        <v>15</v>
      </c>
      <c r="F750" s="68">
        <v>43599</v>
      </c>
      <c r="G750" s="67">
        <v>5253</v>
      </c>
      <c r="H750" s="67">
        <v>7426</v>
      </c>
      <c r="I750" s="67">
        <v>6889</v>
      </c>
      <c r="J750" s="67"/>
      <c r="K750" s="157">
        <f t="shared" si="4"/>
        <v>32.8239608801956</v>
      </c>
      <c r="L750" s="157"/>
      <c r="M750" s="159">
        <f>AVERAGE(K750:K751)</f>
        <v>33.261915757044761</v>
      </c>
      <c r="N750" s="159">
        <f>_xlfn.STDEV.S(K750,K751)</f>
        <v>0.61936172654751798</v>
      </c>
      <c r="O750" s="123"/>
      <c r="P750" s="123"/>
      <c r="Q750" s="23">
        <f t="shared" si="1"/>
        <v>163.6</v>
      </c>
      <c r="R750" s="117">
        <f>AVERAGE(Q750:Q751)</f>
        <v>159.1</v>
      </c>
    </row>
    <row r="751" spans="1:18" ht="15.75" customHeight="1" x14ac:dyDescent="0.3">
      <c r="A751" s="221">
        <v>4056</v>
      </c>
      <c r="B751" s="118">
        <v>86</v>
      </c>
      <c r="C751" s="67" t="s">
        <v>472</v>
      </c>
      <c r="D751" s="67"/>
      <c r="E751" s="67">
        <v>15</v>
      </c>
      <c r="F751" s="68">
        <v>43599</v>
      </c>
      <c r="G751" s="67">
        <v>5281</v>
      </c>
      <c r="H751" s="67">
        <v>7348</v>
      </c>
      <c r="I751" s="67">
        <v>6827</v>
      </c>
      <c r="J751" s="67"/>
      <c r="K751" s="157">
        <f t="shared" si="4"/>
        <v>33.699870633893916</v>
      </c>
      <c r="L751" s="157"/>
      <c r="M751" s="160"/>
      <c r="N751" s="160"/>
      <c r="O751" s="123"/>
      <c r="P751" s="123"/>
      <c r="Q751" s="23">
        <f t="shared" si="1"/>
        <v>154.6</v>
      </c>
      <c r="R751" s="117"/>
    </row>
    <row r="752" spans="1:18" ht="15.75" customHeight="1" x14ac:dyDescent="0.3">
      <c r="A752" s="221">
        <v>4701</v>
      </c>
      <c r="B752" s="118">
        <v>85</v>
      </c>
      <c r="C752" s="67" t="s">
        <v>472</v>
      </c>
      <c r="D752" s="67"/>
      <c r="E752" s="67">
        <v>17</v>
      </c>
      <c r="F752" s="68">
        <v>43619</v>
      </c>
      <c r="G752" s="67">
        <v>5253</v>
      </c>
      <c r="H752" s="67">
        <v>7165</v>
      </c>
      <c r="I752" s="67">
        <v>6819</v>
      </c>
      <c r="J752" s="67"/>
      <c r="K752" s="157">
        <f t="shared" si="4"/>
        <v>22.094508301404854</v>
      </c>
      <c r="L752" s="158"/>
      <c r="M752" s="159">
        <f>AVERAGE(K752:K753)</f>
        <v>22.421201007474949</v>
      </c>
      <c r="N752" s="159">
        <f>_xlfn.STDEV.S(K752,K753)</f>
        <v>0.46201325565269463</v>
      </c>
      <c r="O752" s="123"/>
      <c r="P752" s="123"/>
      <c r="Q752" s="23">
        <f t="shared" si="1"/>
        <v>156.6</v>
      </c>
      <c r="R752" s="117">
        <f>AVERAGE(Q752:Q753)</f>
        <v>155.44999999999999</v>
      </c>
    </row>
    <row r="753" spans="1:18" ht="15.75" customHeight="1" x14ac:dyDescent="0.3">
      <c r="A753" s="221">
        <v>4702</v>
      </c>
      <c r="B753" s="118">
        <v>86</v>
      </c>
      <c r="C753" s="67" t="s">
        <v>472</v>
      </c>
      <c r="D753" s="67"/>
      <c r="E753" s="67">
        <v>17</v>
      </c>
      <c r="F753" s="68">
        <v>43619</v>
      </c>
      <c r="G753" s="67">
        <v>5281</v>
      </c>
      <c r="H753" s="67">
        <v>7175</v>
      </c>
      <c r="I753" s="67">
        <v>6824</v>
      </c>
      <c r="J753" s="67"/>
      <c r="K753" s="157">
        <f t="shared" si="4"/>
        <v>22.747893713545043</v>
      </c>
      <c r="L753" s="158"/>
      <c r="M753" s="160"/>
      <c r="N753" s="160"/>
      <c r="O753" s="123"/>
      <c r="P753" s="123"/>
      <c r="Q753" s="23">
        <f t="shared" si="1"/>
        <v>154.30000000000001</v>
      </c>
      <c r="R753" s="117"/>
    </row>
    <row r="754" spans="1:18" ht="15.75" customHeight="1" x14ac:dyDescent="0.3">
      <c r="A754" s="221">
        <v>5317</v>
      </c>
      <c r="B754" s="118">
        <v>55</v>
      </c>
      <c r="C754" s="7" t="s">
        <v>472</v>
      </c>
      <c r="D754" s="7"/>
      <c r="E754" s="7">
        <v>19</v>
      </c>
      <c r="F754" s="156">
        <v>43637</v>
      </c>
      <c r="G754" s="7">
        <v>5269</v>
      </c>
      <c r="H754" s="7">
        <v>7922</v>
      </c>
      <c r="I754" s="7">
        <v>7321</v>
      </c>
      <c r="J754" s="7" t="s">
        <v>382</v>
      </c>
      <c r="K754" s="161">
        <f t="shared" si="4"/>
        <v>29.288499025341132</v>
      </c>
      <c r="L754" s="3"/>
      <c r="M754" s="162">
        <f>AVERAGE(K754:K755)</f>
        <v>29.288499025341132</v>
      </c>
      <c r="N754" s="162"/>
      <c r="O754" s="123"/>
      <c r="P754" s="123"/>
      <c r="Q754" s="23">
        <f t="shared" si="1"/>
        <v>205.2</v>
      </c>
      <c r="R754" s="117">
        <f>AVERAGE(Q754:Q755)</f>
        <v>-160.1</v>
      </c>
    </row>
    <row r="755" spans="1:18" ht="15.75" customHeight="1" x14ac:dyDescent="0.3">
      <c r="A755" s="221">
        <v>5318</v>
      </c>
      <c r="B755" s="118">
        <v>56</v>
      </c>
      <c r="C755" s="7" t="s">
        <v>472</v>
      </c>
      <c r="D755" s="7"/>
      <c r="E755" s="7">
        <v>19</v>
      </c>
      <c r="F755" s="156">
        <v>43637</v>
      </c>
      <c r="G755" s="7">
        <v>5254</v>
      </c>
      <c r="H755" s="7">
        <v>8112</v>
      </c>
      <c r="I755" s="7"/>
      <c r="J755" s="7"/>
      <c r="K755" s="161"/>
      <c r="L755" s="3"/>
      <c r="M755" s="23"/>
      <c r="N755" s="23"/>
      <c r="O755" s="123"/>
      <c r="P755" s="123"/>
      <c r="Q755" s="23">
        <f t="shared" si="1"/>
        <v>-525.4</v>
      </c>
      <c r="R755" s="117"/>
    </row>
    <row r="756" spans="1:18" ht="15.75" customHeight="1" x14ac:dyDescent="0.3">
      <c r="A756" s="221">
        <v>5907</v>
      </c>
      <c r="B756" s="118">
        <v>77</v>
      </c>
      <c r="C756" s="7" t="s">
        <v>472</v>
      </c>
      <c r="D756" s="7"/>
      <c r="E756" s="7">
        <v>22</v>
      </c>
      <c r="F756" s="156">
        <v>43685</v>
      </c>
      <c r="G756" s="7">
        <v>5212</v>
      </c>
      <c r="H756" s="7">
        <v>7023</v>
      </c>
      <c r="I756" s="7">
        <v>6773</v>
      </c>
      <c r="J756" s="7">
        <v>9</v>
      </c>
      <c r="K756" s="152">
        <f t="shared" ref="K756:K794" si="5">+(((H756-G756)-(I756-G756))/(I756-G756))*100</f>
        <v>16.015374759769379</v>
      </c>
      <c r="L756" s="153"/>
      <c r="M756" s="154">
        <f>AVERAGE(K756:K757)</f>
        <v>16.522538865033205</v>
      </c>
      <c r="N756" s="154">
        <f>_xlfn.STDEV.S(K756,K757)</f>
        <v>0.71723835601291819</v>
      </c>
      <c r="O756" s="123"/>
      <c r="P756" s="123"/>
      <c r="Q756" s="23">
        <f t="shared" si="1"/>
        <v>156.1</v>
      </c>
      <c r="R756" s="117">
        <f>AVERAGE(Q756:Q757)</f>
        <v>153.80000000000001</v>
      </c>
    </row>
    <row r="757" spans="1:18" ht="15.75" customHeight="1" x14ac:dyDescent="0.3">
      <c r="A757" s="221">
        <v>5908</v>
      </c>
      <c r="B757" s="118">
        <v>77</v>
      </c>
      <c r="C757" s="7" t="s">
        <v>472</v>
      </c>
      <c r="D757" s="7"/>
      <c r="E757" s="7">
        <v>22</v>
      </c>
      <c r="F757" s="156">
        <v>43685</v>
      </c>
      <c r="G757" s="7">
        <v>5212</v>
      </c>
      <c r="H757" s="7">
        <v>6985</v>
      </c>
      <c r="I757" s="7">
        <v>6727</v>
      </c>
      <c r="J757" s="7"/>
      <c r="K757" s="152">
        <f t="shared" si="5"/>
        <v>17.029702970297031</v>
      </c>
      <c r="L757" s="153"/>
      <c r="M757" s="155"/>
      <c r="N757" s="155"/>
      <c r="O757" s="123"/>
      <c r="P757" s="123"/>
      <c r="Q757" s="23">
        <f t="shared" si="1"/>
        <v>151.5</v>
      </c>
      <c r="R757" s="117"/>
    </row>
    <row r="758" spans="1:18" ht="15.75" customHeight="1" x14ac:dyDescent="0.3">
      <c r="A758" s="221">
        <v>3697</v>
      </c>
      <c r="B758" s="118">
        <v>119</v>
      </c>
      <c r="C758" s="57" t="s">
        <v>473</v>
      </c>
      <c r="D758" s="57"/>
      <c r="E758" s="57">
        <v>14</v>
      </c>
      <c r="F758" s="58">
        <v>43591</v>
      </c>
      <c r="G758" s="57">
        <v>5212</v>
      </c>
      <c r="H758" s="151">
        <v>6811</v>
      </c>
      <c r="I758" s="57">
        <v>6372</v>
      </c>
      <c r="J758" s="57">
        <v>2</v>
      </c>
      <c r="K758" s="152">
        <f t="shared" si="5"/>
        <v>37.844827586206897</v>
      </c>
      <c r="L758" s="153" t="s">
        <v>474</v>
      </c>
      <c r="M758" s="154">
        <f>AVERAGE(K758:K759)</f>
        <v>38.769398491573298</v>
      </c>
      <c r="N758" s="154">
        <f>_xlfn.STDEV.S(K758,K759)</f>
        <v>1.3075407137447315</v>
      </c>
      <c r="O758" s="123">
        <v>2</v>
      </c>
      <c r="P758" s="123"/>
      <c r="Q758" s="23">
        <f t="shared" si="1"/>
        <v>116</v>
      </c>
      <c r="R758" s="117">
        <f>AVERAGE(Q758:Q759)</f>
        <v>113.55</v>
      </c>
    </row>
    <row r="759" spans="1:18" ht="15.75" customHeight="1" x14ac:dyDescent="0.3">
      <c r="A759" s="221">
        <v>3698</v>
      </c>
      <c r="B759" s="118">
        <v>120</v>
      </c>
      <c r="C759" s="57" t="s">
        <v>473</v>
      </c>
      <c r="D759" s="57"/>
      <c r="E759" s="57">
        <v>14</v>
      </c>
      <c r="F759" s="58">
        <v>43591</v>
      </c>
      <c r="G759" s="57">
        <v>5196</v>
      </c>
      <c r="H759" s="151">
        <v>6748</v>
      </c>
      <c r="I759" s="57">
        <v>6307</v>
      </c>
      <c r="J759" s="57"/>
      <c r="K759" s="152">
        <f t="shared" si="5"/>
        <v>39.693969396939693</v>
      </c>
      <c r="L759" s="153"/>
      <c r="M759" s="155"/>
      <c r="N759" s="155"/>
      <c r="O759" s="123"/>
      <c r="P759" s="123"/>
      <c r="Q759" s="23">
        <f t="shared" si="1"/>
        <v>111.1</v>
      </c>
      <c r="R759" s="117"/>
    </row>
    <row r="760" spans="1:18" ht="15.75" customHeight="1" x14ac:dyDescent="0.3">
      <c r="A760" s="221">
        <v>4363</v>
      </c>
      <c r="B760" s="118">
        <v>69</v>
      </c>
      <c r="C760" s="57" t="s">
        <v>473</v>
      </c>
      <c r="D760" s="57"/>
      <c r="E760" s="57">
        <v>16</v>
      </c>
      <c r="F760" s="58">
        <v>43607</v>
      </c>
      <c r="G760" s="57">
        <v>5248</v>
      </c>
      <c r="H760" s="57">
        <v>7075</v>
      </c>
      <c r="I760" s="57">
        <v>6634</v>
      </c>
      <c r="J760" s="57">
        <v>2</v>
      </c>
      <c r="K760" s="152">
        <f t="shared" si="5"/>
        <v>31.818181818181817</v>
      </c>
      <c r="L760" s="153"/>
      <c r="M760" s="154">
        <f>AVERAGE(K760:K761)</f>
        <v>31.602264730343549</v>
      </c>
      <c r="N760" s="154">
        <f>_xlfn.STDEV.S(K760,K761)</f>
        <v>0.3053528739689807</v>
      </c>
      <c r="O760" s="123"/>
      <c r="P760" s="123"/>
      <c r="Q760" s="23">
        <f t="shared" si="1"/>
        <v>138.6</v>
      </c>
      <c r="R760" s="117">
        <f>AVERAGE(Q760:Q761)</f>
        <v>140.35</v>
      </c>
    </row>
    <row r="761" spans="1:18" ht="15.75" customHeight="1" x14ac:dyDescent="0.3">
      <c r="A761" s="221">
        <v>4364</v>
      </c>
      <c r="B761" s="118">
        <v>70</v>
      </c>
      <c r="C761" s="57" t="s">
        <v>473</v>
      </c>
      <c r="D761" s="57"/>
      <c r="E761" s="57">
        <v>16</v>
      </c>
      <c r="F761" s="58">
        <v>43607</v>
      </c>
      <c r="G761" s="57">
        <v>5266</v>
      </c>
      <c r="H761" s="57">
        <v>7133</v>
      </c>
      <c r="I761" s="57">
        <v>6687</v>
      </c>
      <c r="J761" s="57"/>
      <c r="K761" s="152">
        <f t="shared" si="5"/>
        <v>31.386347642505282</v>
      </c>
      <c r="L761" s="153"/>
      <c r="M761" s="155"/>
      <c r="N761" s="155"/>
      <c r="O761" s="123"/>
      <c r="P761" s="123"/>
      <c r="Q761" s="23">
        <f t="shared" si="1"/>
        <v>142.1</v>
      </c>
      <c r="R761" s="117"/>
    </row>
    <row r="762" spans="1:18" ht="15.75" customHeight="1" x14ac:dyDescent="0.3">
      <c r="A762" s="221">
        <v>5009</v>
      </c>
      <c r="B762" s="118">
        <v>69</v>
      </c>
      <c r="C762" s="57" t="s">
        <v>473</v>
      </c>
      <c r="D762" s="57"/>
      <c r="E762" s="57">
        <v>18</v>
      </c>
      <c r="F762" s="58">
        <v>43626</v>
      </c>
      <c r="G762" s="57">
        <v>5248</v>
      </c>
      <c r="H762" s="57">
        <v>6265</v>
      </c>
      <c r="I762" s="57">
        <v>6080</v>
      </c>
      <c r="J762" s="57">
        <v>8</v>
      </c>
      <c r="K762" s="152">
        <f t="shared" si="5"/>
        <v>22.235576923076923</v>
      </c>
      <c r="L762" s="153"/>
      <c r="M762" s="154">
        <f>AVERAGE(K762:K763)</f>
        <v>22.017259361009359</v>
      </c>
      <c r="N762" s="154">
        <f>_xlfn.STDEV.S(K762,K763)</f>
        <v>0.3087476571801776</v>
      </c>
      <c r="O762" s="123"/>
      <c r="P762" s="123"/>
      <c r="Q762" s="23">
        <f t="shared" si="1"/>
        <v>83.2</v>
      </c>
      <c r="R762" s="117">
        <f>AVERAGE(Q762:Q763)</f>
        <v>88.85</v>
      </c>
    </row>
    <row r="763" spans="1:18" ht="15.75" customHeight="1" x14ac:dyDescent="0.3">
      <c r="A763" s="221">
        <v>5010</v>
      </c>
      <c r="B763" s="118">
        <v>70</v>
      </c>
      <c r="C763" s="57" t="s">
        <v>473</v>
      </c>
      <c r="D763" s="57"/>
      <c r="E763" s="57">
        <v>18</v>
      </c>
      <c r="F763" s="58">
        <v>43626</v>
      </c>
      <c r="G763" s="57">
        <v>5266</v>
      </c>
      <c r="H763" s="57">
        <v>6417</v>
      </c>
      <c r="I763" s="57">
        <v>6211</v>
      </c>
      <c r="J763" s="57"/>
      <c r="K763" s="152">
        <f t="shared" si="5"/>
        <v>21.798941798941797</v>
      </c>
      <c r="L763" s="153"/>
      <c r="M763" s="155"/>
      <c r="N763" s="155"/>
      <c r="O763" s="123"/>
      <c r="P763" s="123"/>
      <c r="Q763" s="23">
        <f t="shared" si="1"/>
        <v>94.5</v>
      </c>
      <c r="R763" s="117"/>
    </row>
    <row r="764" spans="1:18" ht="15.75" customHeight="1" x14ac:dyDescent="0.3">
      <c r="A764" s="221">
        <v>5589</v>
      </c>
      <c r="B764" s="118">
        <v>33</v>
      </c>
      <c r="C764" s="7" t="s">
        <v>473</v>
      </c>
      <c r="D764" s="7"/>
      <c r="E764" s="7">
        <v>21</v>
      </c>
      <c r="F764" s="156">
        <v>43657</v>
      </c>
      <c r="G764" s="7">
        <v>5203</v>
      </c>
      <c r="H764" s="7">
        <v>6833</v>
      </c>
      <c r="I764" s="7">
        <v>6550</v>
      </c>
      <c r="J764" s="7">
        <v>8</v>
      </c>
      <c r="K764" s="152">
        <f t="shared" si="5"/>
        <v>21.00965107646622</v>
      </c>
      <c r="L764" s="153"/>
      <c r="M764" s="154">
        <f>AVERAGE(K764:K765)</f>
        <v>20.944825538233111</v>
      </c>
      <c r="N764" s="154">
        <f>_xlfn.STDEV.S(K764,K765)</f>
        <v>9.1677155357397871E-2</v>
      </c>
      <c r="O764" s="123"/>
      <c r="P764" s="123"/>
      <c r="Q764" s="23">
        <f t="shared" si="1"/>
        <v>134.69999999999999</v>
      </c>
      <c r="R764" s="117">
        <f>AVERAGE(Q764:Q765)</f>
        <v>129.85</v>
      </c>
    </row>
    <row r="765" spans="1:18" ht="15.75" customHeight="1" x14ac:dyDescent="0.3">
      <c r="A765" s="221">
        <v>5590</v>
      </c>
      <c r="B765" s="118">
        <v>34</v>
      </c>
      <c r="C765" s="7" t="s">
        <v>473</v>
      </c>
      <c r="D765" s="7"/>
      <c r="E765" s="7">
        <v>21</v>
      </c>
      <c r="F765" s="156">
        <v>43657</v>
      </c>
      <c r="G765" s="7">
        <v>5191</v>
      </c>
      <c r="H765" s="7">
        <v>6702</v>
      </c>
      <c r="I765" s="7">
        <v>6441</v>
      </c>
      <c r="J765" s="7"/>
      <c r="K765" s="152">
        <f t="shared" si="5"/>
        <v>20.880000000000003</v>
      </c>
      <c r="L765" s="153"/>
      <c r="M765" s="155"/>
      <c r="N765" s="155"/>
      <c r="O765" s="123"/>
      <c r="P765" s="123"/>
      <c r="Q765" s="23">
        <f t="shared" si="1"/>
        <v>125</v>
      </c>
      <c r="R765" s="117"/>
    </row>
    <row r="766" spans="1:18" ht="15.75" customHeight="1" x14ac:dyDescent="0.3">
      <c r="A766" s="221">
        <v>5909</v>
      </c>
      <c r="B766" s="118">
        <v>78</v>
      </c>
      <c r="C766" s="7" t="s">
        <v>473</v>
      </c>
      <c r="D766" s="7"/>
      <c r="E766" s="7">
        <v>22</v>
      </c>
      <c r="F766" s="156">
        <v>43685</v>
      </c>
      <c r="G766" s="7">
        <v>5245</v>
      </c>
      <c r="H766" s="7">
        <v>6996</v>
      </c>
      <c r="I766" s="7">
        <v>6755</v>
      </c>
      <c r="J766" s="7">
        <v>8</v>
      </c>
      <c r="K766" s="152">
        <f t="shared" si="5"/>
        <v>15.960264900662253</v>
      </c>
      <c r="L766" s="153"/>
      <c r="M766" s="154">
        <f>AVERAGE(K766:K767)</f>
        <v>16.567665606829799</v>
      </c>
      <c r="N766" s="154">
        <f>_xlfn.STDEV.S(K766,K767)</f>
        <v>0.85899431645714119</v>
      </c>
      <c r="O766" s="123"/>
      <c r="P766" s="123"/>
      <c r="Q766" s="23">
        <f t="shared" si="1"/>
        <v>151</v>
      </c>
      <c r="R766" s="117">
        <f>AVERAGE(Q766:Q767)</f>
        <v>150.9</v>
      </c>
    </row>
    <row r="767" spans="1:18" ht="15.75" customHeight="1" x14ac:dyDescent="0.3">
      <c r="A767" s="221">
        <v>5910</v>
      </c>
      <c r="B767" s="118">
        <v>78</v>
      </c>
      <c r="C767" s="7" t="s">
        <v>473</v>
      </c>
      <c r="D767" s="7"/>
      <c r="E767" s="7">
        <v>22</v>
      </c>
      <c r="F767" s="156">
        <v>43685</v>
      </c>
      <c r="G767" s="7">
        <v>5245</v>
      </c>
      <c r="H767" s="7">
        <v>7012</v>
      </c>
      <c r="I767" s="7">
        <v>6753</v>
      </c>
      <c r="J767" s="7"/>
      <c r="K767" s="152">
        <f t="shared" si="5"/>
        <v>17.175066312997348</v>
      </c>
      <c r="L767" s="153"/>
      <c r="M767" s="155"/>
      <c r="N767" s="155"/>
      <c r="O767" s="123"/>
      <c r="P767" s="123"/>
      <c r="Q767" s="23">
        <f t="shared" si="1"/>
        <v>150.80000000000001</v>
      </c>
      <c r="R767" s="117"/>
    </row>
    <row r="768" spans="1:18" ht="15.75" customHeight="1" x14ac:dyDescent="0.3">
      <c r="A768" s="221">
        <v>3699</v>
      </c>
      <c r="B768" s="118">
        <v>121</v>
      </c>
      <c r="C768" s="28" t="s">
        <v>475</v>
      </c>
      <c r="D768" s="28"/>
      <c r="E768" s="28">
        <v>14</v>
      </c>
      <c r="F768" s="29">
        <v>43591</v>
      </c>
      <c r="G768" s="28">
        <v>5262</v>
      </c>
      <c r="H768" s="163">
        <v>8655</v>
      </c>
      <c r="I768" s="28">
        <v>7388</v>
      </c>
      <c r="J768" s="28">
        <v>2</v>
      </c>
      <c r="K768" s="119">
        <f t="shared" si="5"/>
        <v>59.595484477892754</v>
      </c>
      <c r="L768" s="164" t="s">
        <v>377</v>
      </c>
      <c r="M768" s="121">
        <f>AVERAGE(K768:K769)</f>
        <v>61.776736158238805</v>
      </c>
      <c r="N768" s="121">
        <f>_xlfn.STDEV.S(K768,K769)</f>
        <v>3.0847557092944835</v>
      </c>
      <c r="O768" s="123">
        <v>3</v>
      </c>
      <c r="P768" s="123"/>
      <c r="Q768" s="23">
        <f t="shared" si="1"/>
        <v>212.6</v>
      </c>
      <c r="R768" s="117">
        <f>AVERAGE(Q768:Q769)</f>
        <v>196.75</v>
      </c>
    </row>
    <row r="769" spans="1:18" ht="15.75" customHeight="1" x14ac:dyDescent="0.3">
      <c r="A769" s="221">
        <v>3700</v>
      </c>
      <c r="B769" s="118">
        <v>122</v>
      </c>
      <c r="C769" s="28" t="s">
        <v>475</v>
      </c>
      <c r="D769" s="28"/>
      <c r="E769" s="28">
        <v>14</v>
      </c>
      <c r="F769" s="29">
        <v>43591</v>
      </c>
      <c r="G769" s="28">
        <v>5223</v>
      </c>
      <c r="H769" s="163">
        <v>8189</v>
      </c>
      <c r="I769" s="28">
        <v>7032</v>
      </c>
      <c r="J769" s="28"/>
      <c r="K769" s="119">
        <f t="shared" si="5"/>
        <v>63.957987838584849</v>
      </c>
      <c r="L769" s="164"/>
      <c r="M769" s="124"/>
      <c r="N769" s="124"/>
      <c r="O769" s="123"/>
      <c r="P769" s="123"/>
      <c r="Q769" s="23">
        <f t="shared" si="1"/>
        <v>180.9</v>
      </c>
      <c r="R769" s="117"/>
    </row>
    <row r="770" spans="1:18" ht="15.75" customHeight="1" x14ac:dyDescent="0.3">
      <c r="A770" s="221">
        <v>4365</v>
      </c>
      <c r="B770" s="118">
        <v>71</v>
      </c>
      <c r="C770" s="28" t="s">
        <v>475</v>
      </c>
      <c r="D770" s="28"/>
      <c r="E770" s="28">
        <v>16</v>
      </c>
      <c r="F770" s="29">
        <v>43607</v>
      </c>
      <c r="G770" s="28">
        <v>5256</v>
      </c>
      <c r="H770" s="28">
        <v>8360</v>
      </c>
      <c r="I770" s="28">
        <v>7247</v>
      </c>
      <c r="J770" s="28">
        <v>2</v>
      </c>
      <c r="K770" s="119">
        <f t="shared" si="5"/>
        <v>55.90155700652938</v>
      </c>
      <c r="L770" s="164" t="s">
        <v>461</v>
      </c>
      <c r="M770" s="121">
        <f>AVERAGE(K770:K771)</f>
        <v>56.969346142521985</v>
      </c>
      <c r="N770" s="121">
        <f>_xlfn.STDEV.S(K770,K771)</f>
        <v>1.5100818778753862</v>
      </c>
      <c r="O770" s="123"/>
      <c r="P770" s="123"/>
      <c r="Q770" s="23">
        <f t="shared" si="1"/>
        <v>199.1</v>
      </c>
      <c r="R770" s="117">
        <f>AVERAGE(Q770:Q771)</f>
        <v>193.8</v>
      </c>
    </row>
    <row r="771" spans="1:18" ht="15.75" customHeight="1" x14ac:dyDescent="0.3">
      <c r="A771" s="221">
        <v>4366</v>
      </c>
      <c r="B771" s="118">
        <v>72</v>
      </c>
      <c r="C771" s="28" t="s">
        <v>475</v>
      </c>
      <c r="D771" s="28"/>
      <c r="E771" s="28">
        <v>16</v>
      </c>
      <c r="F771" s="29">
        <v>43607</v>
      </c>
      <c r="G771" s="28">
        <v>5223</v>
      </c>
      <c r="H771" s="28">
        <v>8202</v>
      </c>
      <c r="I771" s="28">
        <v>7108</v>
      </c>
      <c r="J771" s="28"/>
      <c r="K771" s="119">
        <f t="shared" si="5"/>
        <v>58.037135278514583</v>
      </c>
      <c r="L771" s="164"/>
      <c r="M771" s="124"/>
      <c r="N771" s="124"/>
      <c r="O771" s="123"/>
      <c r="P771" s="123"/>
      <c r="Q771" s="23">
        <f t="shared" si="1"/>
        <v>188.5</v>
      </c>
      <c r="R771" s="117"/>
    </row>
    <row r="772" spans="1:18" ht="15.75" customHeight="1" x14ac:dyDescent="0.3">
      <c r="A772" s="221">
        <v>5011</v>
      </c>
      <c r="B772" s="118">
        <v>71</v>
      </c>
      <c r="C772" s="28" t="s">
        <v>475</v>
      </c>
      <c r="D772" s="28"/>
      <c r="E772" s="28">
        <v>18</v>
      </c>
      <c r="F772" s="29">
        <v>43626</v>
      </c>
      <c r="G772" s="28">
        <v>5256</v>
      </c>
      <c r="H772" s="28">
        <v>7990</v>
      </c>
      <c r="I772" s="28">
        <v>7158</v>
      </c>
      <c r="J772" s="28">
        <v>8</v>
      </c>
      <c r="K772" s="119">
        <f t="shared" si="5"/>
        <v>43.743427970557306</v>
      </c>
      <c r="L772" s="164"/>
      <c r="M772" s="121">
        <f>AVERAGE(K772:K773)</f>
        <v>43.498011563133325</v>
      </c>
      <c r="N772" s="121">
        <f>_xlfn.STDEV.S(K772,K773)</f>
        <v>0.34707121180787548</v>
      </c>
      <c r="O772" s="123"/>
      <c r="P772" s="123"/>
      <c r="Q772" s="23">
        <f t="shared" si="1"/>
        <v>190.2</v>
      </c>
      <c r="R772" s="117">
        <f>AVERAGE(Q772:Q773)</f>
        <v>196.25</v>
      </c>
    </row>
    <row r="773" spans="1:18" ht="15.75" customHeight="1" x14ac:dyDescent="0.3">
      <c r="A773" s="221">
        <v>5012</v>
      </c>
      <c r="B773" s="118">
        <v>72</v>
      </c>
      <c r="C773" s="28" t="s">
        <v>475</v>
      </c>
      <c r="D773" s="28"/>
      <c r="E773" s="28">
        <v>18</v>
      </c>
      <c r="F773" s="29">
        <v>43626</v>
      </c>
      <c r="G773" s="28">
        <v>5223</v>
      </c>
      <c r="H773" s="28">
        <v>8121</v>
      </c>
      <c r="I773" s="28">
        <v>7246</v>
      </c>
      <c r="J773" s="28"/>
      <c r="K773" s="119">
        <f t="shared" si="5"/>
        <v>43.252595155709344</v>
      </c>
      <c r="L773" s="164"/>
      <c r="M773" s="124"/>
      <c r="N773" s="124"/>
      <c r="O773" s="123"/>
      <c r="P773" s="123"/>
      <c r="Q773" s="23">
        <f t="shared" si="1"/>
        <v>202.3</v>
      </c>
      <c r="R773" s="117"/>
    </row>
    <row r="774" spans="1:18" ht="15.75" customHeight="1" x14ac:dyDescent="0.3">
      <c r="A774" s="221">
        <v>5911</v>
      </c>
      <c r="B774" s="118">
        <v>79</v>
      </c>
      <c r="C774" s="7" t="s">
        <v>475</v>
      </c>
      <c r="D774" s="7"/>
      <c r="E774" s="7">
        <v>22</v>
      </c>
      <c r="F774" s="156">
        <v>43685</v>
      </c>
      <c r="G774" s="7">
        <v>5242</v>
      </c>
      <c r="H774" s="7">
        <v>7778</v>
      </c>
      <c r="I774" s="7">
        <v>7415</v>
      </c>
      <c r="J774" s="7">
        <v>8</v>
      </c>
      <c r="K774" s="152">
        <f t="shared" si="5"/>
        <v>16.705016106764841</v>
      </c>
      <c r="L774" s="153"/>
      <c r="M774" s="154">
        <f>AVERAGE(K774:K775)</f>
        <v>16.572648568604905</v>
      </c>
      <c r="N774" s="154">
        <f>_xlfn.STDEV.S(K774,K775)</f>
        <v>0.18719596768372293</v>
      </c>
      <c r="O774" s="123"/>
      <c r="P774" s="123"/>
      <c r="Q774" s="23">
        <f t="shared" si="1"/>
        <v>217.3</v>
      </c>
      <c r="R774" s="117">
        <f>AVERAGE(Q774:Q775)</f>
        <v>215.4</v>
      </c>
    </row>
    <row r="775" spans="1:18" ht="15.75" customHeight="1" x14ac:dyDescent="0.3">
      <c r="A775" s="221">
        <v>5912</v>
      </c>
      <c r="B775" s="118">
        <v>79</v>
      </c>
      <c r="C775" s="7" t="s">
        <v>475</v>
      </c>
      <c r="D775" s="7"/>
      <c r="E775" s="7">
        <v>22</v>
      </c>
      <c r="F775" s="156">
        <v>43685</v>
      </c>
      <c r="G775" s="7">
        <v>5242</v>
      </c>
      <c r="H775" s="7">
        <v>7728</v>
      </c>
      <c r="I775" s="7">
        <v>7377</v>
      </c>
      <c r="J775" s="7"/>
      <c r="K775" s="152">
        <f t="shared" si="5"/>
        <v>16.440281030444964</v>
      </c>
      <c r="L775" s="153"/>
      <c r="M775" s="155"/>
      <c r="N775" s="155"/>
      <c r="O775" s="123"/>
      <c r="P775" s="123"/>
      <c r="Q775" s="23">
        <f t="shared" si="1"/>
        <v>213.5</v>
      </c>
      <c r="R775" s="117"/>
    </row>
    <row r="776" spans="1:18" ht="15.75" customHeight="1" x14ac:dyDescent="0.3">
      <c r="A776" s="221">
        <v>2941</v>
      </c>
      <c r="B776" s="118">
        <v>25</v>
      </c>
      <c r="C776" s="57" t="s">
        <v>476</v>
      </c>
      <c r="D776" s="57"/>
      <c r="E776" s="57">
        <v>11</v>
      </c>
      <c r="F776" s="58">
        <v>43571</v>
      </c>
      <c r="G776" s="151">
        <v>5238</v>
      </c>
      <c r="H776" s="57">
        <v>8610</v>
      </c>
      <c r="I776" s="57">
        <v>7644</v>
      </c>
      <c r="J776" s="57">
        <v>2</v>
      </c>
      <c r="K776" s="152">
        <f t="shared" si="5"/>
        <v>40.149625935162092</v>
      </c>
      <c r="L776" s="153" t="s">
        <v>13</v>
      </c>
      <c r="M776" s="154">
        <f>AVERAGE(K776:K777)</f>
        <v>41.196635929894811</v>
      </c>
      <c r="N776" s="154">
        <f>_xlfn.STDEV.S(K776,K777)</f>
        <v>1.4806957344911882</v>
      </c>
      <c r="O776" s="123">
        <v>2</v>
      </c>
      <c r="P776" s="123"/>
      <c r="Q776" s="23">
        <f t="shared" si="1"/>
        <v>240.6</v>
      </c>
      <c r="R776" s="117">
        <f>AVERAGE(Q776:Q777)</f>
        <v>234.39999999999998</v>
      </c>
    </row>
    <row r="777" spans="1:18" ht="15.75" customHeight="1" x14ac:dyDescent="0.3">
      <c r="A777" s="221">
        <v>2942</v>
      </c>
      <c r="B777" s="118">
        <v>26</v>
      </c>
      <c r="C777" s="57" t="s">
        <v>476</v>
      </c>
      <c r="D777" s="57"/>
      <c r="E777" s="57">
        <v>11</v>
      </c>
      <c r="F777" s="58">
        <v>43571</v>
      </c>
      <c r="G777" s="151">
        <v>5207</v>
      </c>
      <c r="H777" s="57">
        <v>8453</v>
      </c>
      <c r="I777" s="57">
        <v>7489</v>
      </c>
      <c r="J777" s="57"/>
      <c r="K777" s="152">
        <f t="shared" si="5"/>
        <v>42.243645924627522</v>
      </c>
      <c r="L777" s="153"/>
      <c r="M777" s="155"/>
      <c r="N777" s="155"/>
      <c r="O777" s="123"/>
      <c r="P777" s="123"/>
      <c r="Q777" s="23">
        <f t="shared" si="1"/>
        <v>228.2</v>
      </c>
      <c r="R777" s="117"/>
    </row>
    <row r="778" spans="1:18" ht="15.75" customHeight="1" x14ac:dyDescent="0.3">
      <c r="A778" s="221">
        <v>3701</v>
      </c>
      <c r="B778" s="118">
        <v>123</v>
      </c>
      <c r="C778" s="57" t="s">
        <v>476</v>
      </c>
      <c r="D778" s="57"/>
      <c r="E778" s="57">
        <v>14</v>
      </c>
      <c r="F778" s="58">
        <v>43591</v>
      </c>
      <c r="G778" s="57">
        <v>5241</v>
      </c>
      <c r="H778" s="151">
        <v>9222</v>
      </c>
      <c r="I778" s="57">
        <v>8209</v>
      </c>
      <c r="J778" s="57"/>
      <c r="K778" s="152">
        <f t="shared" si="5"/>
        <v>34.13072776280324</v>
      </c>
      <c r="L778" s="153" t="s">
        <v>407</v>
      </c>
      <c r="M778" s="154">
        <f>AVERAGE(K778:K779)</f>
        <v>33.783844019570878</v>
      </c>
      <c r="N778" s="154">
        <f>_xlfn.STDEV.S(K778,K779)</f>
        <v>0.49056769424595636</v>
      </c>
      <c r="O778" s="123"/>
      <c r="P778" s="123"/>
      <c r="Q778" s="23">
        <f t="shared" si="1"/>
        <v>296.8</v>
      </c>
      <c r="R778" s="117">
        <f>AVERAGE(Q778:Q779)</f>
        <v>293.14999999999998</v>
      </c>
    </row>
    <row r="779" spans="1:18" ht="15.75" customHeight="1" x14ac:dyDescent="0.3">
      <c r="A779" s="221">
        <v>3702</v>
      </c>
      <c r="B779" s="118">
        <v>124</v>
      </c>
      <c r="C779" s="57" t="s">
        <v>476</v>
      </c>
      <c r="D779" s="57"/>
      <c r="E779" s="57">
        <v>14</v>
      </c>
      <c r="F779" s="58">
        <v>43591</v>
      </c>
      <c r="G779" s="57">
        <v>5265</v>
      </c>
      <c r="H779" s="151">
        <v>9128</v>
      </c>
      <c r="I779" s="57">
        <v>8160</v>
      </c>
      <c r="J779" s="57"/>
      <c r="K779" s="152">
        <f t="shared" si="5"/>
        <v>33.43696027633851</v>
      </c>
      <c r="L779" s="153"/>
      <c r="M779" s="155"/>
      <c r="N779" s="155"/>
      <c r="O779" s="123"/>
      <c r="P779" s="123"/>
      <c r="Q779" s="23">
        <f t="shared" si="1"/>
        <v>289.5</v>
      </c>
      <c r="R779" s="117"/>
    </row>
    <row r="780" spans="1:18" ht="15.75" customHeight="1" x14ac:dyDescent="0.3">
      <c r="A780" s="221">
        <v>4367</v>
      </c>
      <c r="B780" s="118">
        <v>73</v>
      </c>
      <c r="C780" s="57" t="s">
        <v>476</v>
      </c>
      <c r="D780" s="57"/>
      <c r="E780" s="57">
        <v>16</v>
      </c>
      <c r="F780" s="58">
        <v>43607</v>
      </c>
      <c r="G780" s="57">
        <v>5203</v>
      </c>
      <c r="H780" s="57">
        <v>8178</v>
      </c>
      <c r="I780" s="57">
        <v>7605</v>
      </c>
      <c r="J780" s="57">
        <v>2</v>
      </c>
      <c r="K780" s="152">
        <f t="shared" si="5"/>
        <v>23.855120732722732</v>
      </c>
      <c r="L780" s="153"/>
      <c r="M780" s="154">
        <f>AVERAGE(K780:K781)</f>
        <v>23.894054183672893</v>
      </c>
      <c r="N780" s="154">
        <f>_xlfn.STDEV.S(K780,K781)</f>
        <v>5.5060214363705173E-2</v>
      </c>
      <c r="O780" s="123"/>
      <c r="P780" s="123"/>
      <c r="Q780" s="23">
        <f t="shared" si="1"/>
        <v>240.2</v>
      </c>
      <c r="R780" s="117">
        <f>AVERAGE(Q780:Q781)</f>
        <v>245.45</v>
      </c>
    </row>
    <row r="781" spans="1:18" ht="15.75" customHeight="1" x14ac:dyDescent="0.3">
      <c r="A781" s="221">
        <v>4368</v>
      </c>
      <c r="B781" s="118">
        <v>74</v>
      </c>
      <c r="C781" s="57" t="s">
        <v>476</v>
      </c>
      <c r="D781" s="57"/>
      <c r="E781" s="57">
        <v>16</v>
      </c>
      <c r="F781" s="58">
        <v>43607</v>
      </c>
      <c r="G781" s="57">
        <v>5309</v>
      </c>
      <c r="H781" s="57">
        <v>8416</v>
      </c>
      <c r="I781" s="57">
        <v>7816</v>
      </c>
      <c r="J781" s="57"/>
      <c r="K781" s="152">
        <f t="shared" si="5"/>
        <v>23.932987634623053</v>
      </c>
      <c r="L781" s="153"/>
      <c r="M781" s="155"/>
      <c r="N781" s="155"/>
      <c r="O781" s="123"/>
      <c r="P781" s="123"/>
      <c r="Q781" s="23">
        <f t="shared" si="1"/>
        <v>250.7</v>
      </c>
      <c r="R781" s="117"/>
    </row>
    <row r="782" spans="1:18" ht="15.75" customHeight="1" x14ac:dyDescent="0.3">
      <c r="A782" s="221">
        <v>5013</v>
      </c>
      <c r="B782" s="118">
        <v>73</v>
      </c>
      <c r="C782" s="57" t="s">
        <v>476</v>
      </c>
      <c r="D782" s="57"/>
      <c r="E782" s="57">
        <v>18</v>
      </c>
      <c r="F782" s="58">
        <v>43626</v>
      </c>
      <c r="G782" s="57">
        <v>5203</v>
      </c>
      <c r="H782" s="57">
        <v>8272</v>
      </c>
      <c r="I782" s="57">
        <v>7714</v>
      </c>
      <c r="J782" s="57">
        <v>7</v>
      </c>
      <c r="K782" s="152">
        <f t="shared" si="5"/>
        <v>22.222222222222221</v>
      </c>
      <c r="L782" s="153"/>
      <c r="M782" s="154">
        <f>AVERAGE(K782:K783)</f>
        <v>22.04799860621107</v>
      </c>
      <c r="N782" s="154">
        <f>_xlfn.STDEV.S(K782,K783)</f>
        <v>0.24638940064865206</v>
      </c>
      <c r="O782" s="123"/>
      <c r="P782" s="123"/>
      <c r="Q782" s="23">
        <f t="shared" si="1"/>
        <v>251.1</v>
      </c>
      <c r="R782" s="117">
        <f>AVERAGE(Q782:Q783)</f>
        <v>253.1</v>
      </c>
    </row>
    <row r="783" spans="1:18" ht="15.75" customHeight="1" x14ac:dyDescent="0.3">
      <c r="A783" s="221">
        <v>5014</v>
      </c>
      <c r="B783" s="118">
        <v>74</v>
      </c>
      <c r="C783" s="57" t="s">
        <v>476</v>
      </c>
      <c r="D783" s="57"/>
      <c r="E783" s="57">
        <v>18</v>
      </c>
      <c r="F783" s="58">
        <v>43626</v>
      </c>
      <c r="G783" s="57">
        <v>5309</v>
      </c>
      <c r="H783" s="57">
        <v>8418</v>
      </c>
      <c r="I783" s="57">
        <v>7860</v>
      </c>
      <c r="J783" s="57"/>
      <c r="K783" s="152">
        <f t="shared" si="5"/>
        <v>21.873774990199919</v>
      </c>
      <c r="L783" s="153"/>
      <c r="M783" s="155"/>
      <c r="N783" s="155"/>
      <c r="O783" s="123"/>
      <c r="P783" s="123"/>
      <c r="Q783" s="23">
        <f t="shared" si="1"/>
        <v>255.1</v>
      </c>
      <c r="R783" s="117"/>
    </row>
    <row r="784" spans="1:18" ht="15.75" customHeight="1" x14ac:dyDescent="0.3">
      <c r="A784" s="221">
        <v>5591</v>
      </c>
      <c r="B784" s="118">
        <v>35</v>
      </c>
      <c r="C784" s="7" t="s">
        <v>476</v>
      </c>
      <c r="D784" s="7"/>
      <c r="E784" s="7">
        <v>21</v>
      </c>
      <c r="F784" s="156">
        <v>43657</v>
      </c>
      <c r="G784" s="7">
        <v>5280</v>
      </c>
      <c r="H784" s="7">
        <v>7869</v>
      </c>
      <c r="I784" s="7">
        <v>7457</v>
      </c>
      <c r="J784" s="7">
        <v>7</v>
      </c>
      <c r="K784" s="152">
        <f t="shared" si="5"/>
        <v>18.925126320624713</v>
      </c>
      <c r="L784" s="153"/>
      <c r="M784" s="154">
        <f>AVERAGE(K784:K785)</f>
        <v>19.218076103744764</v>
      </c>
      <c r="N784" s="154">
        <f>_xlfn.STDEV.S(K784,K785)</f>
        <v>0.41429355638263254</v>
      </c>
      <c r="O784" s="123"/>
      <c r="P784" s="123"/>
      <c r="Q784" s="23">
        <f t="shared" si="1"/>
        <v>217.7</v>
      </c>
      <c r="R784" s="117">
        <f>AVERAGE(Q784:Q785)</f>
        <v>213.14999999999998</v>
      </c>
    </row>
    <row r="785" spans="1:18" ht="15.75" customHeight="1" x14ac:dyDescent="0.3">
      <c r="A785" s="221">
        <v>5592</v>
      </c>
      <c r="B785" s="118">
        <v>36</v>
      </c>
      <c r="C785" s="7" t="s">
        <v>476</v>
      </c>
      <c r="D785" s="7"/>
      <c r="E785" s="7">
        <v>21</v>
      </c>
      <c r="F785" s="156">
        <v>43657</v>
      </c>
      <c r="G785" s="7">
        <v>5219</v>
      </c>
      <c r="H785" s="7">
        <v>7712</v>
      </c>
      <c r="I785" s="7">
        <v>7305</v>
      </c>
      <c r="J785" s="7"/>
      <c r="K785" s="152">
        <f t="shared" si="5"/>
        <v>19.511025886864815</v>
      </c>
      <c r="L785" s="153"/>
      <c r="M785" s="155"/>
      <c r="N785" s="155"/>
      <c r="O785" s="123"/>
      <c r="P785" s="123"/>
      <c r="Q785" s="23">
        <f t="shared" si="1"/>
        <v>208.6</v>
      </c>
      <c r="R785" s="117"/>
    </row>
    <row r="786" spans="1:18" ht="15.75" customHeight="1" x14ac:dyDescent="0.3">
      <c r="A786" s="221">
        <v>5913</v>
      </c>
      <c r="B786" s="118">
        <v>80</v>
      </c>
      <c r="C786" s="7" t="s">
        <v>476</v>
      </c>
      <c r="D786" s="7"/>
      <c r="E786" s="7">
        <v>22</v>
      </c>
      <c r="F786" s="156">
        <v>43685</v>
      </c>
      <c r="G786" s="7">
        <v>5245</v>
      </c>
      <c r="H786" s="7">
        <v>6872</v>
      </c>
      <c r="I786" s="7">
        <v>6635</v>
      </c>
      <c r="J786" s="7">
        <v>7</v>
      </c>
      <c r="K786" s="152">
        <f t="shared" si="5"/>
        <v>17.050359712230215</v>
      </c>
      <c r="L786" s="153"/>
      <c r="M786" s="154">
        <f>AVERAGE(K786:K787)</f>
        <v>17.044183787963078</v>
      </c>
      <c r="N786" s="154">
        <f>_xlfn.STDEV.S(K786,K787)</f>
        <v>8.7340758587759592E-3</v>
      </c>
      <c r="O786" s="123"/>
      <c r="P786" s="123"/>
      <c r="Q786" s="23">
        <f t="shared" si="1"/>
        <v>139</v>
      </c>
      <c r="R786" s="117">
        <f>AVERAGE(Q786:Q787)</f>
        <v>145.80000000000001</v>
      </c>
    </row>
    <row r="787" spans="1:18" ht="15.75" customHeight="1" x14ac:dyDescent="0.3">
      <c r="A787" s="221">
        <v>5914</v>
      </c>
      <c r="B787" s="118">
        <v>80</v>
      </c>
      <c r="C787" s="7" t="s">
        <v>476</v>
      </c>
      <c r="D787" s="7"/>
      <c r="E787" s="7">
        <v>22</v>
      </c>
      <c r="F787" s="156">
        <v>43685</v>
      </c>
      <c r="G787" s="7">
        <v>5245</v>
      </c>
      <c r="H787" s="7">
        <v>7031</v>
      </c>
      <c r="I787" s="7">
        <v>6771</v>
      </c>
      <c r="J787" s="7"/>
      <c r="K787" s="152">
        <f t="shared" si="5"/>
        <v>17.038007863695938</v>
      </c>
      <c r="L787" s="153"/>
      <c r="M787" s="155"/>
      <c r="N787" s="155"/>
      <c r="O787" s="123"/>
      <c r="P787" s="123"/>
      <c r="Q787" s="23">
        <f t="shared" si="1"/>
        <v>152.6</v>
      </c>
      <c r="R787" s="117"/>
    </row>
    <row r="788" spans="1:18" ht="15.75" customHeight="1" x14ac:dyDescent="0.3">
      <c r="A788" s="221">
        <v>3333</v>
      </c>
      <c r="B788" s="118">
        <v>89</v>
      </c>
      <c r="C788" s="67" t="s">
        <v>477</v>
      </c>
      <c r="D788" s="67"/>
      <c r="E788" s="67">
        <v>13</v>
      </c>
      <c r="F788" s="68">
        <v>43587</v>
      </c>
      <c r="G788" s="67">
        <v>5188</v>
      </c>
      <c r="H788" s="67">
        <v>7142</v>
      </c>
      <c r="I788" s="67">
        <v>6560</v>
      </c>
      <c r="J788" s="67">
        <v>1</v>
      </c>
      <c r="K788" s="157">
        <f t="shared" si="5"/>
        <v>42.419825072886297</v>
      </c>
      <c r="L788" s="158" t="s">
        <v>474</v>
      </c>
      <c r="M788" s="159">
        <f>AVERAGE(K788:K789)</f>
        <v>42.362560511521032</v>
      </c>
      <c r="N788" s="159">
        <f>_xlfn.STDEV.S(K788,K789)</f>
        <v>8.0984319326104642E-2</v>
      </c>
      <c r="O788" s="123">
        <v>1</v>
      </c>
      <c r="P788" s="123"/>
      <c r="Q788" s="23">
        <f t="shared" si="1"/>
        <v>137.19999999999999</v>
      </c>
      <c r="R788" s="117">
        <f>AVERAGE(Q788:Q789)</f>
        <v>148.85</v>
      </c>
    </row>
    <row r="789" spans="1:18" ht="15.75" customHeight="1" x14ac:dyDescent="0.3">
      <c r="A789" s="221">
        <v>3334</v>
      </c>
      <c r="B789" s="118">
        <v>90</v>
      </c>
      <c r="C789" s="67" t="s">
        <v>477</v>
      </c>
      <c r="D789" s="67"/>
      <c r="E789" s="67">
        <v>13</v>
      </c>
      <c r="F789" s="68">
        <v>43587</v>
      </c>
      <c r="G789" s="67">
        <v>5202</v>
      </c>
      <c r="H789" s="67">
        <v>7486</v>
      </c>
      <c r="I789" s="67">
        <v>6807</v>
      </c>
      <c r="J789" s="67"/>
      <c r="K789" s="157">
        <f t="shared" si="5"/>
        <v>42.305295950155767</v>
      </c>
      <c r="L789" s="158"/>
      <c r="M789" s="160"/>
      <c r="N789" s="160"/>
      <c r="O789" s="123"/>
      <c r="P789" s="123"/>
      <c r="Q789" s="23">
        <f t="shared" si="1"/>
        <v>160.5</v>
      </c>
      <c r="R789" s="117"/>
    </row>
    <row r="790" spans="1:18" ht="15.75" customHeight="1" x14ac:dyDescent="0.3">
      <c r="A790" s="221">
        <v>4057</v>
      </c>
      <c r="B790" s="118">
        <v>87</v>
      </c>
      <c r="C790" s="67" t="s">
        <v>477</v>
      </c>
      <c r="D790" s="67"/>
      <c r="E790" s="67">
        <v>15</v>
      </c>
      <c r="F790" s="68">
        <v>43599</v>
      </c>
      <c r="G790" s="67">
        <v>5250</v>
      </c>
      <c r="H790" s="67">
        <v>7116</v>
      </c>
      <c r="I790" s="67">
        <v>6674</v>
      </c>
      <c r="J790" s="67"/>
      <c r="K790" s="157">
        <f t="shared" si="5"/>
        <v>31.039325842696631</v>
      </c>
      <c r="L790" s="157"/>
      <c r="M790" s="159">
        <f>AVERAGE(K790:K791)</f>
        <v>30.3531253535714</v>
      </c>
      <c r="N790" s="159">
        <f>_xlfn.STDEV.S(K790,K791)</f>
        <v>0.97043403822795493</v>
      </c>
      <c r="O790" s="123"/>
      <c r="P790" s="123"/>
      <c r="Q790" s="23">
        <f t="shared" si="1"/>
        <v>142.4</v>
      </c>
      <c r="R790" s="117">
        <f>AVERAGE(Q790:Q791)</f>
        <v>135.75</v>
      </c>
    </row>
    <row r="791" spans="1:18" ht="15.75" customHeight="1" x14ac:dyDescent="0.3">
      <c r="A791" s="221">
        <v>4058</v>
      </c>
      <c r="B791" s="118">
        <v>88</v>
      </c>
      <c r="C791" s="67" t="s">
        <v>477</v>
      </c>
      <c r="D791" s="67"/>
      <c r="E791" s="67">
        <v>15</v>
      </c>
      <c r="F791" s="68">
        <v>43599</v>
      </c>
      <c r="G791" s="67">
        <v>5241</v>
      </c>
      <c r="H791" s="67">
        <v>6915</v>
      </c>
      <c r="I791" s="67">
        <v>6532</v>
      </c>
      <c r="J791" s="67"/>
      <c r="K791" s="157">
        <f t="shared" si="5"/>
        <v>29.666924864446166</v>
      </c>
      <c r="L791" s="157"/>
      <c r="M791" s="160"/>
      <c r="N791" s="160"/>
      <c r="O791" s="123"/>
      <c r="P791" s="123"/>
      <c r="Q791" s="23">
        <f t="shared" si="1"/>
        <v>129.1</v>
      </c>
      <c r="R791" s="117"/>
    </row>
    <row r="792" spans="1:18" ht="15.75" customHeight="1" x14ac:dyDescent="0.3">
      <c r="A792" s="221">
        <v>4703</v>
      </c>
      <c r="B792" s="118">
        <v>87</v>
      </c>
      <c r="C792" s="67" t="s">
        <v>477</v>
      </c>
      <c r="D792" s="67"/>
      <c r="E792" s="67">
        <v>17</v>
      </c>
      <c r="F792" s="68">
        <v>43619</v>
      </c>
      <c r="G792" s="67">
        <v>5250</v>
      </c>
      <c r="H792" s="67">
        <v>7054</v>
      </c>
      <c r="I792" s="67">
        <v>6717</v>
      </c>
      <c r="J792" s="67"/>
      <c r="K792" s="157">
        <f t="shared" si="5"/>
        <v>22.972051806407634</v>
      </c>
      <c r="L792" s="158"/>
      <c r="M792" s="159">
        <f>AVERAGE(K792:K793)</f>
        <v>22.667776090189605</v>
      </c>
      <c r="N792" s="159">
        <f>_xlfn.STDEV.S(K792,K793)</f>
        <v>0.43031084457632179</v>
      </c>
      <c r="O792" s="123"/>
      <c r="P792" s="123"/>
      <c r="Q792" s="23">
        <f t="shared" si="1"/>
        <v>146.69999999999999</v>
      </c>
      <c r="R792" s="117">
        <f>AVERAGE(Q792:Q793)</f>
        <v>140.19999999999999</v>
      </c>
    </row>
    <row r="793" spans="1:18" ht="15.75" customHeight="1" x14ac:dyDescent="0.3">
      <c r="A793" s="221">
        <v>4704</v>
      </c>
      <c r="B793" s="118">
        <v>88</v>
      </c>
      <c r="C793" s="67" t="s">
        <v>477</v>
      </c>
      <c r="D793" s="67"/>
      <c r="E793" s="67">
        <v>17</v>
      </c>
      <c r="F793" s="68">
        <v>43619</v>
      </c>
      <c r="G793" s="67">
        <v>5241</v>
      </c>
      <c r="H793" s="67">
        <v>6877</v>
      </c>
      <c r="I793" s="67">
        <v>6578</v>
      </c>
      <c r="J793" s="67"/>
      <c r="K793" s="157">
        <f t="shared" si="5"/>
        <v>22.363500373971579</v>
      </c>
      <c r="L793" s="158"/>
      <c r="M793" s="160"/>
      <c r="N793" s="160"/>
      <c r="O793" s="123"/>
      <c r="P793" s="123"/>
      <c r="Q793" s="23">
        <f t="shared" si="1"/>
        <v>133.69999999999999</v>
      </c>
      <c r="R793" s="117"/>
    </row>
    <row r="794" spans="1:18" ht="15.75" customHeight="1" x14ac:dyDescent="0.3">
      <c r="A794" s="221">
        <v>5319</v>
      </c>
      <c r="B794" s="118">
        <v>57</v>
      </c>
      <c r="C794" s="7" t="s">
        <v>477</v>
      </c>
      <c r="D794" s="7"/>
      <c r="E794" s="7">
        <v>19</v>
      </c>
      <c r="F794" s="156">
        <v>43637</v>
      </c>
      <c r="G794" s="7">
        <v>5257</v>
      </c>
      <c r="H794" s="7">
        <v>7189</v>
      </c>
      <c r="I794" s="7">
        <v>6827</v>
      </c>
      <c r="J794" s="7" t="s">
        <v>388</v>
      </c>
      <c r="K794" s="161">
        <f t="shared" si="5"/>
        <v>23.057324840764331</v>
      </c>
      <c r="L794" s="3"/>
      <c r="M794" s="162">
        <f>AVERAGE(K794:K795)</f>
        <v>23.057324840764331</v>
      </c>
      <c r="N794" s="162"/>
      <c r="O794" s="123"/>
      <c r="P794" s="123"/>
      <c r="Q794" s="23">
        <f t="shared" si="1"/>
        <v>157</v>
      </c>
      <c r="R794" s="117">
        <f>AVERAGE(Q794:Q795)</f>
        <v>-187.5</v>
      </c>
    </row>
    <row r="795" spans="1:18" ht="15.75" customHeight="1" x14ac:dyDescent="0.3">
      <c r="A795" s="221">
        <v>5320</v>
      </c>
      <c r="B795" s="118">
        <v>58</v>
      </c>
      <c r="C795" s="7" t="s">
        <v>477</v>
      </c>
      <c r="D795" s="7"/>
      <c r="E795" s="7">
        <v>19</v>
      </c>
      <c r="F795" s="156">
        <v>43637</v>
      </c>
      <c r="G795" s="7">
        <v>5320</v>
      </c>
      <c r="H795" s="7">
        <v>7228</v>
      </c>
      <c r="I795" s="7"/>
      <c r="J795" s="7"/>
      <c r="K795" s="161"/>
      <c r="L795" s="3"/>
      <c r="M795" s="23"/>
      <c r="N795" s="23"/>
      <c r="O795" s="123"/>
      <c r="P795" s="123"/>
      <c r="Q795" s="23">
        <f t="shared" si="1"/>
        <v>-532</v>
      </c>
      <c r="R795" s="117"/>
    </row>
    <row r="796" spans="1:18" ht="15.75" customHeight="1" x14ac:dyDescent="0.3">
      <c r="A796" s="221">
        <v>5915</v>
      </c>
      <c r="B796" s="118">
        <v>81</v>
      </c>
      <c r="C796" s="7" t="s">
        <v>477</v>
      </c>
      <c r="D796" s="7"/>
      <c r="E796" s="7">
        <v>22</v>
      </c>
      <c r="F796" s="156">
        <v>43685</v>
      </c>
      <c r="G796" s="7">
        <v>5180</v>
      </c>
      <c r="H796" s="7">
        <v>6257</v>
      </c>
      <c r="I796" s="7">
        <v>6110</v>
      </c>
      <c r="J796" s="7">
        <v>7</v>
      </c>
      <c r="K796" s="152">
        <f t="shared" ref="K796:K893" si="6">+(((H796-G796)-(I796-G796))/(I796-G796))*100</f>
        <v>15.806451612903224</v>
      </c>
      <c r="L796" s="153"/>
      <c r="M796" s="154">
        <f>AVERAGE(K796:K797)</f>
        <v>16.197288011918154</v>
      </c>
      <c r="N796" s="154">
        <f>_xlfn.STDEV.S(K796,K797)</f>
        <v>0.55272613615597621</v>
      </c>
      <c r="O796" s="123"/>
      <c r="P796" s="123"/>
      <c r="Q796" s="23">
        <f t="shared" si="1"/>
        <v>93</v>
      </c>
      <c r="R796" s="117">
        <f>AVERAGE(Q796:Q797)</f>
        <v>99.55</v>
      </c>
    </row>
    <row r="797" spans="1:18" ht="15.75" customHeight="1" x14ac:dyDescent="0.3">
      <c r="A797" s="221">
        <v>5916</v>
      </c>
      <c r="B797" s="118">
        <v>81</v>
      </c>
      <c r="C797" s="7" t="s">
        <v>477</v>
      </c>
      <c r="D797" s="7"/>
      <c r="E797" s="7">
        <v>22</v>
      </c>
      <c r="F797" s="156">
        <v>43685</v>
      </c>
      <c r="G797" s="7">
        <v>5180</v>
      </c>
      <c r="H797" s="7">
        <v>6417</v>
      </c>
      <c r="I797" s="7">
        <v>6241</v>
      </c>
      <c r="J797" s="7"/>
      <c r="K797" s="152">
        <f t="shared" si="6"/>
        <v>16.588124410933084</v>
      </c>
      <c r="L797" s="153"/>
      <c r="M797" s="155"/>
      <c r="N797" s="155"/>
      <c r="O797" s="123"/>
      <c r="P797" s="123"/>
      <c r="Q797" s="23">
        <f t="shared" si="1"/>
        <v>106.1</v>
      </c>
      <c r="R797" s="117"/>
    </row>
    <row r="798" spans="1:18" ht="15.75" customHeight="1" x14ac:dyDescent="0.3">
      <c r="A798" s="221">
        <v>3335</v>
      </c>
      <c r="B798" s="118">
        <v>91</v>
      </c>
      <c r="C798" s="67" t="s">
        <v>478</v>
      </c>
      <c r="D798" s="67"/>
      <c r="E798" s="67">
        <v>13</v>
      </c>
      <c r="F798" s="68">
        <v>43587</v>
      </c>
      <c r="G798" s="67">
        <v>5252</v>
      </c>
      <c r="H798" s="67">
        <v>8954</v>
      </c>
      <c r="I798" s="67">
        <v>7837</v>
      </c>
      <c r="J798" s="67">
        <v>1</v>
      </c>
      <c r="K798" s="157">
        <f t="shared" si="6"/>
        <v>43.210831721470015</v>
      </c>
      <c r="L798" s="158" t="s">
        <v>405</v>
      </c>
      <c r="M798" s="159">
        <f>AVERAGE(K798:K799)</f>
        <v>42.662929775391781</v>
      </c>
      <c r="N798" s="159">
        <f>_xlfn.STDEV.S(K798,K799)</f>
        <v>0.77485036299445065</v>
      </c>
      <c r="O798" s="123">
        <v>1</v>
      </c>
      <c r="P798" s="123"/>
      <c r="Q798" s="23">
        <f t="shared" si="1"/>
        <v>258.5</v>
      </c>
      <c r="R798" s="117">
        <f>AVERAGE(Q798:Q799)</f>
        <v>264</v>
      </c>
    </row>
    <row r="799" spans="1:18" ht="15.75" customHeight="1" x14ac:dyDescent="0.3">
      <c r="A799" s="221">
        <v>3336</v>
      </c>
      <c r="B799" s="118">
        <v>92</v>
      </c>
      <c r="C799" s="67" t="s">
        <v>478</v>
      </c>
      <c r="D799" s="67"/>
      <c r="E799" s="67">
        <v>13</v>
      </c>
      <c r="F799" s="68">
        <v>43587</v>
      </c>
      <c r="G799" s="67">
        <v>5241</v>
      </c>
      <c r="H799" s="67">
        <v>9071</v>
      </c>
      <c r="I799" s="67">
        <v>7936</v>
      </c>
      <c r="J799" s="67"/>
      <c r="K799" s="157">
        <f t="shared" si="6"/>
        <v>42.115027829313547</v>
      </c>
      <c r="L799" s="158"/>
      <c r="M799" s="160"/>
      <c r="N799" s="160"/>
      <c r="O799" s="123"/>
      <c r="P799" s="123"/>
      <c r="Q799" s="23">
        <f t="shared" si="1"/>
        <v>269.5</v>
      </c>
      <c r="R799" s="117"/>
    </row>
    <row r="800" spans="1:18" ht="15.75" customHeight="1" x14ac:dyDescent="0.3">
      <c r="A800" s="221">
        <v>4059</v>
      </c>
      <c r="B800" s="118">
        <v>89</v>
      </c>
      <c r="C800" s="67" t="s">
        <v>478</v>
      </c>
      <c r="D800" s="67"/>
      <c r="E800" s="67">
        <v>15</v>
      </c>
      <c r="F800" s="68">
        <v>43599</v>
      </c>
      <c r="G800" s="67">
        <v>5188</v>
      </c>
      <c r="H800" s="67">
        <v>7410</v>
      </c>
      <c r="I800" s="67">
        <v>6980</v>
      </c>
      <c r="J800" s="67"/>
      <c r="K800" s="157">
        <f t="shared" si="6"/>
        <v>23.995535714285715</v>
      </c>
      <c r="L800" s="157"/>
      <c r="M800" s="159">
        <f>AVERAGE(K800:K801)</f>
        <v>23.927288365519516</v>
      </c>
      <c r="N800" s="159">
        <f>_xlfn.STDEV.S(K800,K801)</f>
        <v>9.651632622116342E-2</v>
      </c>
      <c r="O800" s="123"/>
      <c r="P800" s="123"/>
      <c r="Q800" s="23">
        <f t="shared" si="1"/>
        <v>179.2</v>
      </c>
      <c r="R800" s="117">
        <f>AVERAGE(Q800:Q801)</f>
        <v>176.14999999999998</v>
      </c>
    </row>
    <row r="801" spans="1:18" ht="15.75" customHeight="1" x14ac:dyDescent="0.3">
      <c r="A801" s="221">
        <v>4060</v>
      </c>
      <c r="B801" s="118">
        <v>90</v>
      </c>
      <c r="C801" s="67" t="s">
        <v>478</v>
      </c>
      <c r="D801" s="67"/>
      <c r="E801" s="67">
        <v>15</v>
      </c>
      <c r="F801" s="68">
        <v>43599</v>
      </c>
      <c r="G801" s="67">
        <v>5202</v>
      </c>
      <c r="H801" s="67">
        <v>7346</v>
      </c>
      <c r="I801" s="67">
        <v>6933</v>
      </c>
      <c r="J801" s="67"/>
      <c r="K801" s="157">
        <f t="shared" si="6"/>
        <v>23.85904101675332</v>
      </c>
      <c r="L801" s="157"/>
      <c r="M801" s="160"/>
      <c r="N801" s="160"/>
      <c r="O801" s="123"/>
      <c r="P801" s="123"/>
      <c r="Q801" s="23">
        <f t="shared" si="1"/>
        <v>173.1</v>
      </c>
      <c r="R801" s="117"/>
    </row>
    <row r="802" spans="1:18" ht="15.75" customHeight="1" x14ac:dyDescent="0.3">
      <c r="A802" s="221">
        <v>4705</v>
      </c>
      <c r="B802" s="118">
        <v>89</v>
      </c>
      <c r="C802" s="67" t="s">
        <v>478</v>
      </c>
      <c r="D802" s="67"/>
      <c r="E802" s="67">
        <v>17</v>
      </c>
      <c r="F802" s="68">
        <v>43619</v>
      </c>
      <c r="G802" s="67">
        <v>5188</v>
      </c>
      <c r="H802" s="67">
        <v>7447</v>
      </c>
      <c r="I802" s="67">
        <v>7013</v>
      </c>
      <c r="J802" s="67"/>
      <c r="K802" s="157">
        <f t="shared" si="6"/>
        <v>23.780821917808222</v>
      </c>
      <c r="L802" s="158"/>
      <c r="M802" s="159">
        <f>AVERAGE(K802:K803)</f>
        <v>23.571236201622558</v>
      </c>
      <c r="N802" s="159">
        <f>_xlfn.STDEV.S(K802,K803)</f>
        <v>0.29639896230944468</v>
      </c>
      <c r="O802" s="123"/>
      <c r="P802" s="123"/>
      <c r="Q802" s="23">
        <f t="shared" si="1"/>
        <v>182.5</v>
      </c>
      <c r="R802" s="117">
        <f>AVERAGE(Q802:Q803)</f>
        <v>173.65</v>
      </c>
    </row>
    <row r="803" spans="1:18" ht="15.75" customHeight="1" x14ac:dyDescent="0.3">
      <c r="A803" s="221">
        <v>4706</v>
      </c>
      <c r="B803" s="118">
        <v>90</v>
      </c>
      <c r="C803" s="67" t="s">
        <v>478</v>
      </c>
      <c r="D803" s="67"/>
      <c r="E803" s="67">
        <v>17</v>
      </c>
      <c r="F803" s="68">
        <v>43619</v>
      </c>
      <c r="G803" s="67">
        <v>5202</v>
      </c>
      <c r="H803" s="67">
        <v>7235</v>
      </c>
      <c r="I803" s="67">
        <v>6850</v>
      </c>
      <c r="J803" s="67"/>
      <c r="K803" s="157">
        <f t="shared" si="6"/>
        <v>23.361650485436893</v>
      </c>
      <c r="L803" s="158"/>
      <c r="M803" s="160"/>
      <c r="N803" s="160"/>
      <c r="O803" s="123"/>
      <c r="P803" s="123"/>
      <c r="Q803" s="23">
        <f t="shared" si="1"/>
        <v>164.8</v>
      </c>
      <c r="R803" s="117"/>
    </row>
    <row r="804" spans="1:18" ht="15.75" customHeight="1" x14ac:dyDescent="0.3">
      <c r="A804" s="221">
        <v>5321</v>
      </c>
      <c r="B804" s="118">
        <v>59</v>
      </c>
      <c r="C804" s="7" t="s">
        <v>478</v>
      </c>
      <c r="D804" s="7"/>
      <c r="E804" s="7">
        <v>19</v>
      </c>
      <c r="F804" s="156">
        <v>43637</v>
      </c>
      <c r="G804" s="7">
        <v>5278</v>
      </c>
      <c r="H804" s="7">
        <v>7852</v>
      </c>
      <c r="I804" s="7">
        <v>7452</v>
      </c>
      <c r="J804" s="7" t="s">
        <v>388</v>
      </c>
      <c r="K804" s="161">
        <f t="shared" si="6"/>
        <v>18.399264029438822</v>
      </c>
      <c r="L804" s="3"/>
      <c r="M804" s="162">
        <f>AVERAGE(K804:K805)</f>
        <v>21.136876216629368</v>
      </c>
      <c r="N804" s="162">
        <f>_xlfn.STDEV.S(K804,K805)</f>
        <v>3.8715682836427621</v>
      </c>
      <c r="O804" s="123"/>
      <c r="P804" s="123"/>
      <c r="Q804" s="23">
        <f t="shared" si="1"/>
        <v>217.4</v>
      </c>
      <c r="R804" s="117">
        <f>AVERAGE(Q804:Q805)</f>
        <v>218.65</v>
      </c>
    </row>
    <row r="805" spans="1:18" ht="15.75" customHeight="1" x14ac:dyDescent="0.3">
      <c r="A805" s="221">
        <v>5322</v>
      </c>
      <c r="B805" s="118">
        <v>60</v>
      </c>
      <c r="C805" s="7" t="s">
        <v>478</v>
      </c>
      <c r="D805" s="7"/>
      <c r="E805" s="7">
        <v>19</v>
      </c>
      <c r="F805" s="156">
        <v>43637</v>
      </c>
      <c r="G805" s="7">
        <v>5220</v>
      </c>
      <c r="H805" s="7">
        <v>7944</v>
      </c>
      <c r="I805" s="7">
        <v>7419</v>
      </c>
      <c r="J805" s="7"/>
      <c r="K805" s="161">
        <f t="shared" si="6"/>
        <v>23.874488403819917</v>
      </c>
      <c r="L805" s="3"/>
      <c r="M805" s="23"/>
      <c r="N805" s="23"/>
      <c r="O805" s="123"/>
      <c r="P805" s="123"/>
      <c r="Q805" s="23">
        <f t="shared" si="1"/>
        <v>219.9</v>
      </c>
      <c r="R805" s="117"/>
    </row>
    <row r="806" spans="1:18" ht="15.75" customHeight="1" x14ac:dyDescent="0.3">
      <c r="A806" s="221">
        <v>5917</v>
      </c>
      <c r="B806" s="118">
        <v>82</v>
      </c>
      <c r="C806" s="7" t="s">
        <v>478</v>
      </c>
      <c r="D806" s="7"/>
      <c r="E806" s="7">
        <v>22</v>
      </c>
      <c r="F806" s="156">
        <v>43685</v>
      </c>
      <c r="G806" s="7">
        <v>5194</v>
      </c>
      <c r="H806" s="7">
        <v>7320</v>
      </c>
      <c r="I806" s="7">
        <v>7023</v>
      </c>
      <c r="J806" s="7">
        <v>6</v>
      </c>
      <c r="K806" s="152">
        <f t="shared" si="6"/>
        <v>16.238381629305632</v>
      </c>
      <c r="L806" s="153"/>
      <c r="M806" s="154">
        <f>AVERAGE(K806:K807)</f>
        <v>16.500093772618566</v>
      </c>
      <c r="N806" s="154">
        <f>_xlfn.STDEV.S(K806,K807)</f>
        <v>0.37011686251088255</v>
      </c>
      <c r="O806" s="123"/>
      <c r="P806" s="123"/>
      <c r="Q806" s="23">
        <f t="shared" si="1"/>
        <v>182.9</v>
      </c>
      <c r="R806" s="117">
        <f>AVERAGE(Q806:Q807)</f>
        <v>187.8</v>
      </c>
    </row>
    <row r="807" spans="1:18" ht="15.75" customHeight="1" x14ac:dyDescent="0.3">
      <c r="A807" s="221">
        <v>5918</v>
      </c>
      <c r="B807" s="118">
        <v>82</v>
      </c>
      <c r="C807" s="7" t="s">
        <v>478</v>
      </c>
      <c r="D807" s="7"/>
      <c r="E807" s="7">
        <v>22</v>
      </c>
      <c r="F807" s="156">
        <v>43685</v>
      </c>
      <c r="G807" s="7">
        <v>5194</v>
      </c>
      <c r="H807" s="7">
        <v>7444</v>
      </c>
      <c r="I807" s="7">
        <v>7121</v>
      </c>
      <c r="J807" s="7"/>
      <c r="K807" s="152">
        <f t="shared" si="6"/>
        <v>16.7618059159315</v>
      </c>
      <c r="L807" s="153"/>
      <c r="M807" s="155"/>
      <c r="N807" s="155"/>
      <c r="O807" s="123"/>
      <c r="P807" s="123"/>
      <c r="Q807" s="23">
        <f t="shared" si="1"/>
        <v>192.7</v>
      </c>
      <c r="R807" s="117"/>
    </row>
    <row r="808" spans="1:18" ht="15.75" customHeight="1" x14ac:dyDescent="0.3">
      <c r="A808" s="221">
        <v>2943</v>
      </c>
      <c r="B808" s="118">
        <v>27</v>
      </c>
      <c r="C808" s="57" t="s">
        <v>479</v>
      </c>
      <c r="D808" s="57"/>
      <c r="E808" s="57">
        <v>11</v>
      </c>
      <c r="F808" s="58">
        <v>43571</v>
      </c>
      <c r="G808" s="151">
        <v>5236</v>
      </c>
      <c r="H808" s="57">
        <v>8890</v>
      </c>
      <c r="I808" s="57">
        <v>7446</v>
      </c>
      <c r="J808" s="57">
        <v>2</v>
      </c>
      <c r="K808" s="152">
        <f t="shared" si="6"/>
        <v>65.339366515837099</v>
      </c>
      <c r="L808" s="153">
        <v>0.5</v>
      </c>
      <c r="M808" s="154">
        <f>AVERAGE(K808:K809)</f>
        <v>65.884286997900745</v>
      </c>
      <c r="N808" s="154">
        <f>_xlfn.STDEV.S(K808,K809)</f>
        <v>0.77063393614928211</v>
      </c>
      <c r="O808" s="123">
        <v>2</v>
      </c>
      <c r="P808" s="123"/>
      <c r="Q808" s="23">
        <f t="shared" si="1"/>
        <v>221</v>
      </c>
      <c r="R808" s="117">
        <f>AVERAGE(Q808:Q809)</f>
        <v>222.8</v>
      </c>
    </row>
    <row r="809" spans="1:18" ht="15.75" customHeight="1" x14ac:dyDescent="0.3">
      <c r="A809" s="221">
        <v>2944</v>
      </c>
      <c r="B809" s="118">
        <v>28</v>
      </c>
      <c r="C809" s="57" t="s">
        <v>479</v>
      </c>
      <c r="D809" s="57"/>
      <c r="E809" s="57">
        <v>11</v>
      </c>
      <c r="F809" s="58">
        <v>43571</v>
      </c>
      <c r="G809" s="151">
        <v>5216</v>
      </c>
      <c r="H809" s="57">
        <v>8954</v>
      </c>
      <c r="I809" s="57">
        <v>7462</v>
      </c>
      <c r="J809" s="57"/>
      <c r="K809" s="152">
        <f t="shared" si="6"/>
        <v>66.429207479964376</v>
      </c>
      <c r="L809" s="153"/>
      <c r="M809" s="155"/>
      <c r="N809" s="155"/>
      <c r="O809" s="123"/>
      <c r="P809" s="123"/>
      <c r="Q809" s="23">
        <f t="shared" si="1"/>
        <v>224.6</v>
      </c>
      <c r="R809" s="117"/>
    </row>
    <row r="810" spans="1:18" ht="15.75" customHeight="1" x14ac:dyDescent="0.3">
      <c r="A810" s="221">
        <v>3703</v>
      </c>
      <c r="B810" s="118">
        <v>125</v>
      </c>
      <c r="C810" s="57" t="s">
        <v>479</v>
      </c>
      <c r="D810" s="57"/>
      <c r="E810" s="57">
        <v>14</v>
      </c>
      <c r="F810" s="58">
        <v>43591</v>
      </c>
      <c r="G810" s="57">
        <v>5217</v>
      </c>
      <c r="H810" s="151">
        <v>8723</v>
      </c>
      <c r="I810" s="57">
        <v>7708</v>
      </c>
      <c r="J810" s="57"/>
      <c r="K810" s="152">
        <f t="shared" si="6"/>
        <v>40.746688077077479</v>
      </c>
      <c r="L810" s="153" t="s">
        <v>407</v>
      </c>
      <c r="M810" s="154">
        <f>AVERAGE(K810:K811)</f>
        <v>40.261419802636887</v>
      </c>
      <c r="N810" s="154">
        <f>_xlfn.STDEV.S(K810,K811)</f>
        <v>0.68627297510327512</v>
      </c>
      <c r="O810" s="123"/>
      <c r="P810" s="123"/>
      <c r="Q810" s="23">
        <f t="shared" si="1"/>
        <v>249.1</v>
      </c>
      <c r="R810" s="117">
        <f>AVERAGE(Q810:Q811)</f>
        <v>240.7</v>
      </c>
    </row>
    <row r="811" spans="1:18" ht="15.75" customHeight="1" x14ac:dyDescent="0.3">
      <c r="A811" s="221">
        <v>3704</v>
      </c>
      <c r="B811" s="118">
        <v>126</v>
      </c>
      <c r="C811" s="57" t="s">
        <v>479</v>
      </c>
      <c r="D811" s="57"/>
      <c r="E811" s="57">
        <v>14</v>
      </c>
      <c r="F811" s="58">
        <v>43591</v>
      </c>
      <c r="G811" s="57">
        <v>5232</v>
      </c>
      <c r="H811" s="151">
        <v>8479</v>
      </c>
      <c r="I811" s="57">
        <v>7555</v>
      </c>
      <c r="J811" s="57"/>
      <c r="K811" s="152">
        <f t="shared" si="6"/>
        <v>39.776151528196294</v>
      </c>
      <c r="L811" s="153"/>
      <c r="M811" s="155"/>
      <c r="N811" s="155"/>
      <c r="O811" s="123"/>
      <c r="P811" s="123"/>
      <c r="Q811" s="23">
        <f t="shared" si="1"/>
        <v>232.3</v>
      </c>
      <c r="R811" s="117"/>
    </row>
    <row r="812" spans="1:18" ht="15.75" customHeight="1" x14ac:dyDescent="0.3">
      <c r="A812" s="221">
        <v>4369</v>
      </c>
      <c r="B812" s="118">
        <v>75</v>
      </c>
      <c r="C812" s="57" t="s">
        <v>479</v>
      </c>
      <c r="D812" s="57"/>
      <c r="E812" s="57">
        <v>16</v>
      </c>
      <c r="F812" s="58">
        <v>43607</v>
      </c>
      <c r="G812" s="57">
        <v>5226</v>
      </c>
      <c r="H812" s="57">
        <v>7995</v>
      </c>
      <c r="I812" s="57">
        <v>7384</v>
      </c>
      <c r="J812" s="57">
        <v>2</v>
      </c>
      <c r="K812" s="152">
        <f t="shared" si="6"/>
        <v>28.313253012048197</v>
      </c>
      <c r="L812" s="153"/>
      <c r="M812" s="154">
        <f>AVERAGE(K812:K813)</f>
        <v>27.570039919437512</v>
      </c>
      <c r="N812" s="154">
        <f>_xlfn.STDEV.S(K812,K813)</f>
        <v>1.0510620353032809</v>
      </c>
      <c r="O812" s="123"/>
      <c r="P812" s="123"/>
      <c r="Q812" s="23">
        <f t="shared" si="1"/>
        <v>215.8</v>
      </c>
      <c r="R812" s="117">
        <f>AVERAGE(Q812:Q813)</f>
        <v>207.8</v>
      </c>
    </row>
    <row r="813" spans="1:18" ht="15.75" customHeight="1" x14ac:dyDescent="0.3">
      <c r="A813" s="221">
        <v>4370</v>
      </c>
      <c r="B813" s="118">
        <v>76</v>
      </c>
      <c r="C813" s="57" t="s">
        <v>479</v>
      </c>
      <c r="D813" s="57"/>
      <c r="E813" s="57">
        <v>16</v>
      </c>
      <c r="F813" s="58">
        <v>43607</v>
      </c>
      <c r="G813" s="57">
        <v>5239</v>
      </c>
      <c r="H813" s="57">
        <v>7773</v>
      </c>
      <c r="I813" s="57">
        <v>7237</v>
      </c>
      <c r="J813" s="57"/>
      <c r="K813" s="152">
        <f t="shared" si="6"/>
        <v>26.826826826826828</v>
      </c>
      <c r="L813" s="153"/>
      <c r="M813" s="155"/>
      <c r="N813" s="155"/>
      <c r="O813" s="123"/>
      <c r="P813" s="123"/>
      <c r="Q813" s="23">
        <f t="shared" si="1"/>
        <v>199.8</v>
      </c>
      <c r="R813" s="117"/>
    </row>
    <row r="814" spans="1:18" ht="15.75" customHeight="1" x14ac:dyDescent="0.3">
      <c r="A814" s="221">
        <v>5015</v>
      </c>
      <c r="B814" s="118">
        <v>75</v>
      </c>
      <c r="C814" s="57" t="s">
        <v>479</v>
      </c>
      <c r="D814" s="57"/>
      <c r="E814" s="57">
        <v>18</v>
      </c>
      <c r="F814" s="58">
        <v>43626</v>
      </c>
      <c r="G814" s="57">
        <v>5226</v>
      </c>
      <c r="H814" s="57">
        <v>7900</v>
      </c>
      <c r="I814" s="57">
        <v>7427</v>
      </c>
      <c r="J814" s="57">
        <v>8</v>
      </c>
      <c r="K814" s="152">
        <f t="shared" si="6"/>
        <v>21.490231712857792</v>
      </c>
      <c r="L814" s="153"/>
      <c r="M814" s="154">
        <f>AVERAGE(K814:K815)</f>
        <v>21.358867586931897</v>
      </c>
      <c r="N814" s="154">
        <f>_xlfn.STDEV.S(K814,K815)</f>
        <v>0.18577692849368793</v>
      </c>
      <c r="O814" s="123"/>
      <c r="P814" s="123"/>
      <c r="Q814" s="23">
        <f t="shared" si="1"/>
        <v>220.1</v>
      </c>
      <c r="R814" s="117">
        <f>AVERAGE(Q814:Q815)</f>
        <v>218.39999999999998</v>
      </c>
    </row>
    <row r="815" spans="1:18" ht="15.75" customHeight="1" x14ac:dyDescent="0.3">
      <c r="A815" s="221">
        <v>5016</v>
      </c>
      <c r="B815" s="118">
        <v>76</v>
      </c>
      <c r="C815" s="57" t="s">
        <v>479</v>
      </c>
      <c r="D815" s="57"/>
      <c r="E815" s="57">
        <v>18</v>
      </c>
      <c r="F815" s="58">
        <v>43626</v>
      </c>
      <c r="G815" s="57">
        <v>5239</v>
      </c>
      <c r="H815" s="57">
        <v>7866</v>
      </c>
      <c r="I815" s="57">
        <v>7406</v>
      </c>
      <c r="J815" s="57"/>
      <c r="K815" s="152">
        <f t="shared" si="6"/>
        <v>21.227503461006002</v>
      </c>
      <c r="L815" s="153"/>
      <c r="M815" s="155"/>
      <c r="N815" s="155"/>
      <c r="O815" s="123"/>
      <c r="P815" s="123"/>
      <c r="Q815" s="23">
        <f t="shared" si="1"/>
        <v>216.7</v>
      </c>
      <c r="R815" s="117"/>
    </row>
    <row r="816" spans="1:18" ht="15.75" customHeight="1" x14ac:dyDescent="0.3">
      <c r="A816" s="221">
        <v>5593</v>
      </c>
      <c r="B816" s="118">
        <v>37</v>
      </c>
      <c r="C816" s="7" t="s">
        <v>479</v>
      </c>
      <c r="D816" s="7"/>
      <c r="E816" s="7">
        <v>21</v>
      </c>
      <c r="F816" s="156">
        <v>43657</v>
      </c>
      <c r="G816" s="7">
        <v>5225</v>
      </c>
      <c r="H816" s="7">
        <v>7128</v>
      </c>
      <c r="I816" s="7">
        <v>6826</v>
      </c>
      <c r="J816" s="7">
        <v>8</v>
      </c>
      <c r="K816" s="152">
        <f t="shared" si="6"/>
        <v>18.863210493441599</v>
      </c>
      <c r="L816" s="153"/>
      <c r="M816" s="154">
        <f>AVERAGE(K816:K817)</f>
        <v>18.881496314258925</v>
      </c>
      <c r="N816" s="154">
        <f>_xlfn.STDEV.S(K816,K817)</f>
        <v>2.5860055798988889E-2</v>
      </c>
      <c r="O816" s="123"/>
      <c r="P816" s="123"/>
      <c r="Q816" s="23">
        <f t="shared" si="1"/>
        <v>160.1</v>
      </c>
      <c r="R816" s="117">
        <f>AVERAGE(Q816:Q817)</f>
        <v>171.85</v>
      </c>
    </row>
    <row r="817" spans="1:18" ht="15.75" customHeight="1" x14ac:dyDescent="0.3">
      <c r="A817" s="221">
        <v>5594</v>
      </c>
      <c r="B817" s="118">
        <v>38</v>
      </c>
      <c r="C817" s="7" t="s">
        <v>479</v>
      </c>
      <c r="D817" s="7"/>
      <c r="E817" s="7">
        <v>21</v>
      </c>
      <c r="F817" s="156">
        <v>43657</v>
      </c>
      <c r="G817" s="7">
        <v>5241</v>
      </c>
      <c r="H817" s="7">
        <v>7424</v>
      </c>
      <c r="I817" s="7">
        <v>7077</v>
      </c>
      <c r="J817" s="7"/>
      <c r="K817" s="152">
        <f t="shared" si="6"/>
        <v>18.899782135076254</v>
      </c>
      <c r="L817" s="153"/>
      <c r="M817" s="155"/>
      <c r="N817" s="155"/>
      <c r="O817" s="123"/>
      <c r="P817" s="123"/>
      <c r="Q817" s="23">
        <f t="shared" si="1"/>
        <v>183.6</v>
      </c>
      <c r="R817" s="117"/>
    </row>
    <row r="818" spans="1:18" ht="15.75" customHeight="1" x14ac:dyDescent="0.3">
      <c r="A818" s="221">
        <v>5919</v>
      </c>
      <c r="B818" s="118">
        <v>83</v>
      </c>
      <c r="C818" s="7" t="s">
        <v>479</v>
      </c>
      <c r="D818" s="7"/>
      <c r="E818" s="7">
        <v>22</v>
      </c>
      <c r="F818" s="156">
        <v>43685</v>
      </c>
      <c r="G818" s="7">
        <v>5294</v>
      </c>
      <c r="H818" s="7">
        <v>7943</v>
      </c>
      <c r="I818" s="7">
        <v>7582</v>
      </c>
      <c r="J818" s="7">
        <v>6</v>
      </c>
      <c r="K818" s="152">
        <f t="shared" si="6"/>
        <v>15.777972027972028</v>
      </c>
      <c r="L818" s="153"/>
      <c r="M818" s="154">
        <f>AVERAGE(K818:K819)</f>
        <v>16.260440725788392</v>
      </c>
      <c r="N818" s="154">
        <f>_xlfn.STDEV.S(K818,K819)</f>
        <v>0.68231377587238928</v>
      </c>
      <c r="O818" s="123"/>
      <c r="P818" s="123"/>
      <c r="Q818" s="23">
        <f t="shared" si="1"/>
        <v>228.8</v>
      </c>
      <c r="R818" s="117">
        <f>AVERAGE(Q818:Q819)</f>
        <v>223.7</v>
      </c>
    </row>
    <row r="819" spans="1:18" ht="15.75" customHeight="1" x14ac:dyDescent="0.3">
      <c r="A819" s="221">
        <v>5920</v>
      </c>
      <c r="B819" s="118">
        <v>83</v>
      </c>
      <c r="C819" s="7" t="s">
        <v>479</v>
      </c>
      <c r="D819" s="7"/>
      <c r="E819" s="7">
        <v>22</v>
      </c>
      <c r="F819" s="156">
        <v>43685</v>
      </c>
      <c r="G819" s="7">
        <v>5294</v>
      </c>
      <c r="H819" s="7">
        <v>7846</v>
      </c>
      <c r="I819" s="7">
        <v>7480</v>
      </c>
      <c r="J819" s="7"/>
      <c r="K819" s="152">
        <f t="shared" si="6"/>
        <v>16.742909423604758</v>
      </c>
      <c r="L819" s="153"/>
      <c r="M819" s="155"/>
      <c r="N819" s="155"/>
      <c r="O819" s="123"/>
      <c r="P819" s="123"/>
      <c r="Q819" s="23">
        <f t="shared" si="1"/>
        <v>218.6</v>
      </c>
      <c r="R819" s="117"/>
    </row>
    <row r="820" spans="1:18" ht="15.75" customHeight="1" x14ac:dyDescent="0.3">
      <c r="A820" s="221">
        <v>3705</v>
      </c>
      <c r="B820" s="118">
        <v>127</v>
      </c>
      <c r="C820" s="28" t="s">
        <v>480</v>
      </c>
      <c r="D820" s="28"/>
      <c r="E820" s="28">
        <v>14</v>
      </c>
      <c r="F820" s="29">
        <v>43591</v>
      </c>
      <c r="G820" s="28">
        <v>5247</v>
      </c>
      <c r="H820" s="163">
        <v>9134</v>
      </c>
      <c r="I820" s="28">
        <v>7724</v>
      </c>
      <c r="J820" s="28">
        <v>2</v>
      </c>
      <c r="K820" s="119">
        <f t="shared" si="6"/>
        <v>56.923698021800561</v>
      </c>
      <c r="L820" s="164" t="s">
        <v>373</v>
      </c>
      <c r="M820" s="121">
        <f>AVERAGE(K820:K821)</f>
        <v>58.702812866321963</v>
      </c>
      <c r="N820" s="121">
        <f>_xlfn.STDEV.S(K820,K821)</f>
        <v>2.5160483421414721</v>
      </c>
      <c r="O820" s="123">
        <v>3</v>
      </c>
      <c r="P820" s="123"/>
      <c r="Q820" s="23">
        <f t="shared" si="1"/>
        <v>247.7</v>
      </c>
      <c r="R820" s="117">
        <f>AVERAGE(Q820:Q821)</f>
        <v>248.35</v>
      </c>
    </row>
    <row r="821" spans="1:18" ht="15.75" customHeight="1" x14ac:dyDescent="0.3">
      <c r="A821" s="221">
        <v>3706</v>
      </c>
      <c r="B821" s="118">
        <v>128</v>
      </c>
      <c r="C821" s="28" t="s">
        <v>480</v>
      </c>
      <c r="D821" s="28"/>
      <c r="E821" s="28">
        <v>14</v>
      </c>
      <c r="F821" s="29">
        <v>43591</v>
      </c>
      <c r="G821" s="28">
        <v>5213</v>
      </c>
      <c r="H821" s="163">
        <v>9209</v>
      </c>
      <c r="I821" s="28">
        <v>7703</v>
      </c>
      <c r="J821" s="28"/>
      <c r="K821" s="119">
        <f t="shared" si="6"/>
        <v>60.481927710843372</v>
      </c>
      <c r="L821" s="164"/>
      <c r="M821" s="124"/>
      <c r="N821" s="124"/>
      <c r="O821" s="123"/>
      <c r="P821" s="123"/>
      <c r="Q821" s="23">
        <f t="shared" si="1"/>
        <v>249</v>
      </c>
      <c r="R821" s="117"/>
    </row>
    <row r="822" spans="1:18" ht="15.75" customHeight="1" x14ac:dyDescent="0.3">
      <c r="A822" s="221">
        <v>4371</v>
      </c>
      <c r="B822" s="118">
        <v>77</v>
      </c>
      <c r="C822" s="28" t="s">
        <v>480</v>
      </c>
      <c r="D822" s="28"/>
      <c r="E822" s="28">
        <v>16</v>
      </c>
      <c r="F822" s="29">
        <v>43607</v>
      </c>
      <c r="G822" s="28">
        <v>5212</v>
      </c>
      <c r="H822" s="28">
        <v>10162</v>
      </c>
      <c r="I822" s="28">
        <v>8528</v>
      </c>
      <c r="J822" s="28">
        <v>2</v>
      </c>
      <c r="K822" s="119">
        <f t="shared" si="6"/>
        <v>49.276236429433048</v>
      </c>
      <c r="L822" s="164" t="s">
        <v>378</v>
      </c>
      <c r="M822" s="121">
        <f>AVERAGE(K822:K823)</f>
        <v>49.199236550217179</v>
      </c>
      <c r="N822" s="121">
        <f>_xlfn.STDEV.S(K822,K823)</f>
        <v>0.1088942734881769</v>
      </c>
      <c r="O822" s="123"/>
      <c r="P822" s="123"/>
      <c r="Q822" s="23">
        <f t="shared" si="1"/>
        <v>331.6</v>
      </c>
      <c r="R822" s="117">
        <f>AVERAGE(Q822:Q823)</f>
        <v>319.60000000000002</v>
      </c>
    </row>
    <row r="823" spans="1:18" ht="15.75" customHeight="1" x14ac:dyDescent="0.3">
      <c r="A823" s="221">
        <v>4372</v>
      </c>
      <c r="B823" s="118">
        <v>78</v>
      </c>
      <c r="C823" s="28" t="s">
        <v>480</v>
      </c>
      <c r="D823" s="28"/>
      <c r="E823" s="28">
        <v>16</v>
      </c>
      <c r="F823" s="29">
        <v>43607</v>
      </c>
      <c r="G823" s="28">
        <v>5245</v>
      </c>
      <c r="H823" s="28">
        <v>9832</v>
      </c>
      <c r="I823" s="28">
        <v>8321</v>
      </c>
      <c r="J823" s="28"/>
      <c r="K823" s="119">
        <f t="shared" si="6"/>
        <v>49.122236671001303</v>
      </c>
      <c r="L823" s="164"/>
      <c r="M823" s="124"/>
      <c r="N823" s="124"/>
      <c r="O823" s="123"/>
      <c r="P823" s="123"/>
      <c r="Q823" s="23">
        <f t="shared" si="1"/>
        <v>307.60000000000002</v>
      </c>
      <c r="R823" s="117"/>
    </row>
    <row r="824" spans="1:18" ht="15.75" customHeight="1" x14ac:dyDescent="0.3">
      <c r="A824" s="221">
        <v>5017</v>
      </c>
      <c r="B824" s="118">
        <v>77</v>
      </c>
      <c r="C824" s="28" t="s">
        <v>480</v>
      </c>
      <c r="D824" s="28"/>
      <c r="E824" s="28">
        <v>18</v>
      </c>
      <c r="F824" s="29">
        <v>43626</v>
      </c>
      <c r="G824" s="28">
        <v>5212</v>
      </c>
      <c r="H824" s="28">
        <v>8902</v>
      </c>
      <c r="I824" s="28">
        <v>7823</v>
      </c>
      <c r="J824" s="28">
        <v>9</v>
      </c>
      <c r="K824" s="119">
        <f t="shared" si="6"/>
        <v>41.325162772883949</v>
      </c>
      <c r="L824" s="164"/>
      <c r="M824" s="121">
        <f>AVERAGE(K824:K825)</f>
        <v>42.88074993806547</v>
      </c>
      <c r="N824" s="121">
        <f>_xlfn.STDEV.S(K824,K825)</f>
        <v>2.1999324664532232</v>
      </c>
      <c r="O824" s="123"/>
      <c r="P824" s="123"/>
      <c r="Q824" s="23">
        <f t="shared" si="1"/>
        <v>261.10000000000002</v>
      </c>
      <c r="R824" s="117">
        <f>AVERAGE(Q824:Q825)</f>
        <v>267.60000000000002</v>
      </c>
    </row>
    <row r="825" spans="1:18" ht="15.75" customHeight="1" x14ac:dyDescent="0.3">
      <c r="A825" s="221">
        <v>5018</v>
      </c>
      <c r="B825" s="118">
        <v>78</v>
      </c>
      <c r="C825" s="28" t="s">
        <v>480</v>
      </c>
      <c r="D825" s="28"/>
      <c r="E825" s="28">
        <v>18</v>
      </c>
      <c r="F825" s="29">
        <v>43626</v>
      </c>
      <c r="G825" s="28">
        <v>5245</v>
      </c>
      <c r="H825" s="28">
        <v>9204</v>
      </c>
      <c r="I825" s="28">
        <v>7986</v>
      </c>
      <c r="J825" s="28"/>
      <c r="K825" s="119">
        <f t="shared" si="6"/>
        <v>44.436337103246991</v>
      </c>
      <c r="L825" s="164"/>
      <c r="M825" s="124"/>
      <c r="N825" s="124"/>
      <c r="O825" s="123"/>
      <c r="P825" s="123"/>
      <c r="Q825" s="23">
        <f t="shared" si="1"/>
        <v>274.10000000000002</v>
      </c>
      <c r="R825" s="117"/>
    </row>
    <row r="826" spans="1:18" ht="15.75" customHeight="1" x14ac:dyDescent="0.3">
      <c r="A826" s="221">
        <v>5921</v>
      </c>
      <c r="B826" s="118">
        <v>84</v>
      </c>
      <c r="C826" s="7" t="s">
        <v>480</v>
      </c>
      <c r="D826" s="7"/>
      <c r="E826" s="7">
        <v>22</v>
      </c>
      <c r="F826" s="156">
        <v>43685</v>
      </c>
      <c r="G826" s="7">
        <v>5375</v>
      </c>
      <c r="H826" s="7">
        <v>8875</v>
      </c>
      <c r="I826" s="7">
        <v>8359</v>
      </c>
      <c r="J826" s="7">
        <v>5</v>
      </c>
      <c r="K826" s="152">
        <f t="shared" si="6"/>
        <v>17.292225201072387</v>
      </c>
      <c r="L826" s="153"/>
      <c r="M826" s="154">
        <f>AVERAGE(K826:K827)</f>
        <v>17.706173679599647</v>
      </c>
      <c r="N826" s="154">
        <f>_xlfn.STDEV.S(K826,K827)</f>
        <v>0.58541155245695908</v>
      </c>
      <c r="O826" s="123"/>
      <c r="P826" s="123"/>
      <c r="Q826" s="23">
        <f t="shared" si="1"/>
        <v>298.39999999999998</v>
      </c>
      <c r="R826" s="117">
        <f>AVERAGE(Q826:Q827)</f>
        <v>296.54999999999995</v>
      </c>
    </row>
    <row r="827" spans="1:18" ht="15.75" customHeight="1" x14ac:dyDescent="0.3">
      <c r="A827" s="221">
        <v>5922</v>
      </c>
      <c r="B827" s="118">
        <v>84</v>
      </c>
      <c r="C827" s="7" t="s">
        <v>480</v>
      </c>
      <c r="D827" s="7"/>
      <c r="E827" s="7">
        <v>22</v>
      </c>
      <c r="F827" s="156">
        <v>43685</v>
      </c>
      <c r="G827" s="7">
        <v>5375</v>
      </c>
      <c r="H827" s="7">
        <v>8856</v>
      </c>
      <c r="I827" s="7">
        <v>8322</v>
      </c>
      <c r="J827" s="7"/>
      <c r="K827" s="152">
        <f t="shared" si="6"/>
        <v>18.120122158126907</v>
      </c>
      <c r="L827" s="153"/>
      <c r="M827" s="155"/>
      <c r="N827" s="155"/>
      <c r="O827" s="123"/>
      <c r="P827" s="123"/>
      <c r="Q827" s="23">
        <f t="shared" si="1"/>
        <v>294.7</v>
      </c>
      <c r="R827" s="117"/>
    </row>
    <row r="828" spans="1:18" ht="15.75" customHeight="1" x14ac:dyDescent="0.3">
      <c r="A828" s="221">
        <v>3707</v>
      </c>
      <c r="B828" s="118">
        <v>129</v>
      </c>
      <c r="C828" s="57" t="s">
        <v>481</v>
      </c>
      <c r="D828" s="57"/>
      <c r="E828" s="57">
        <v>14</v>
      </c>
      <c r="F828" s="58">
        <v>43591</v>
      </c>
      <c r="G828" s="57">
        <v>5238</v>
      </c>
      <c r="H828" s="151">
        <v>7842</v>
      </c>
      <c r="I828" s="57">
        <v>7220</v>
      </c>
      <c r="J828" s="57">
        <v>2</v>
      </c>
      <c r="K828" s="152">
        <f t="shared" si="6"/>
        <v>31.382441977800202</v>
      </c>
      <c r="L828" s="153" t="s">
        <v>482</v>
      </c>
      <c r="M828" s="154">
        <f>AVERAGE(K828:K829)</f>
        <v>31.347520409037159</v>
      </c>
      <c r="N828" s="154">
        <f>_xlfn.STDEV.S(K828,K829)</f>
        <v>4.9386556164037025E-2</v>
      </c>
      <c r="O828" s="123">
        <v>2</v>
      </c>
      <c r="P828" s="123"/>
      <c r="Q828" s="23">
        <f t="shared" si="1"/>
        <v>198.2</v>
      </c>
      <c r="R828" s="117">
        <f>AVERAGE(Q828:Q829)</f>
        <v>193.95</v>
      </c>
    </row>
    <row r="829" spans="1:18" ht="15.75" customHeight="1" x14ac:dyDescent="0.3">
      <c r="A829" s="221">
        <v>3708</v>
      </c>
      <c r="B829" s="118">
        <v>130</v>
      </c>
      <c r="C829" s="57" t="s">
        <v>481</v>
      </c>
      <c r="D829" s="57"/>
      <c r="E829" s="57">
        <v>14</v>
      </c>
      <c r="F829" s="58">
        <v>43591</v>
      </c>
      <c r="G829" s="57">
        <v>5212</v>
      </c>
      <c r="H829" s="151">
        <v>7703</v>
      </c>
      <c r="I829" s="57">
        <v>7109</v>
      </c>
      <c r="J829" s="57"/>
      <c r="K829" s="152">
        <f t="shared" si="6"/>
        <v>31.31259884027412</v>
      </c>
      <c r="L829" s="153"/>
      <c r="M829" s="155"/>
      <c r="N829" s="155"/>
      <c r="O829" s="123"/>
      <c r="P829" s="123"/>
      <c r="Q829" s="23">
        <f t="shared" si="1"/>
        <v>189.7</v>
      </c>
      <c r="R829" s="117"/>
    </row>
    <row r="830" spans="1:18" ht="15.75" customHeight="1" x14ac:dyDescent="0.3">
      <c r="A830" s="221">
        <v>4373</v>
      </c>
      <c r="B830" s="118">
        <v>79</v>
      </c>
      <c r="C830" s="57" t="s">
        <v>481</v>
      </c>
      <c r="D830" s="57"/>
      <c r="E830" s="57">
        <v>16</v>
      </c>
      <c r="F830" s="58">
        <v>43607</v>
      </c>
      <c r="G830" s="57">
        <v>5242</v>
      </c>
      <c r="H830" s="57">
        <v>9807</v>
      </c>
      <c r="I830" s="57">
        <v>8337</v>
      </c>
      <c r="J830" s="57">
        <v>2</v>
      </c>
      <c r="K830" s="152">
        <f t="shared" si="6"/>
        <v>47.495961227786751</v>
      </c>
      <c r="L830" s="153"/>
      <c r="M830" s="154">
        <f>AVERAGE(K830:K831)</f>
        <v>46.708705689422075</v>
      </c>
      <c r="N830" s="154">
        <f>_xlfn.STDEV.S(K830,K831)</f>
        <v>1.1133474594086565</v>
      </c>
      <c r="O830" s="123"/>
      <c r="P830" s="123"/>
      <c r="Q830" s="23">
        <f t="shared" si="1"/>
        <v>309.5</v>
      </c>
      <c r="R830" s="117">
        <f>AVERAGE(Q830:Q831)</f>
        <v>303.7</v>
      </c>
    </row>
    <row r="831" spans="1:18" ht="15.75" customHeight="1" x14ac:dyDescent="0.3">
      <c r="A831" s="221">
        <v>4374</v>
      </c>
      <c r="B831" s="118">
        <v>80</v>
      </c>
      <c r="C831" s="57" t="s">
        <v>481</v>
      </c>
      <c r="D831" s="57"/>
      <c r="E831" s="57">
        <v>16</v>
      </c>
      <c r="F831" s="58">
        <v>43607</v>
      </c>
      <c r="G831" s="57">
        <v>5245</v>
      </c>
      <c r="H831" s="57">
        <v>9592</v>
      </c>
      <c r="I831" s="57">
        <v>8224</v>
      </c>
      <c r="J831" s="57"/>
      <c r="K831" s="152">
        <f t="shared" si="6"/>
        <v>45.9214501510574</v>
      </c>
      <c r="L831" s="153"/>
      <c r="M831" s="155"/>
      <c r="N831" s="155"/>
      <c r="O831" s="123"/>
      <c r="P831" s="123"/>
      <c r="Q831" s="23">
        <f t="shared" si="1"/>
        <v>297.89999999999998</v>
      </c>
      <c r="R831" s="117"/>
    </row>
    <row r="832" spans="1:18" ht="15.75" customHeight="1" x14ac:dyDescent="0.3">
      <c r="A832" s="221">
        <v>5019</v>
      </c>
      <c r="B832" s="118">
        <v>79</v>
      </c>
      <c r="C832" s="57" t="s">
        <v>481</v>
      </c>
      <c r="D832" s="57"/>
      <c r="E832" s="57">
        <v>18</v>
      </c>
      <c r="F832" s="58">
        <v>43626</v>
      </c>
      <c r="G832" s="57">
        <v>5242</v>
      </c>
      <c r="H832" s="57">
        <v>8029</v>
      </c>
      <c r="I832" s="57">
        <v>7494</v>
      </c>
      <c r="J832" s="57">
        <v>8</v>
      </c>
      <c r="K832" s="152">
        <f t="shared" si="6"/>
        <v>23.756660746003551</v>
      </c>
      <c r="L832" s="153"/>
      <c r="M832" s="154">
        <f>AVERAGE(K832:K833)</f>
        <v>23.27970744874094</v>
      </c>
      <c r="N832" s="154">
        <f>_xlfn.STDEV.S(K832,K833)</f>
        <v>0.67451382160735074</v>
      </c>
      <c r="O832" s="123"/>
      <c r="P832" s="123"/>
      <c r="Q832" s="23">
        <f t="shared" si="1"/>
        <v>225.2</v>
      </c>
      <c r="R832" s="117">
        <f>AVERAGE(Q832:Q833)</f>
        <v>236.05</v>
      </c>
    </row>
    <row r="833" spans="1:18" ht="15.75" customHeight="1" x14ac:dyDescent="0.3">
      <c r="A833" s="221">
        <v>5020</v>
      </c>
      <c r="B833" s="118">
        <v>80</v>
      </c>
      <c r="C833" s="57" t="s">
        <v>481</v>
      </c>
      <c r="D833" s="57"/>
      <c r="E833" s="57">
        <v>18</v>
      </c>
      <c r="F833" s="58">
        <v>43626</v>
      </c>
      <c r="G833" s="57">
        <v>5245</v>
      </c>
      <c r="H833" s="57">
        <v>8277</v>
      </c>
      <c r="I833" s="57">
        <v>7714</v>
      </c>
      <c r="J833" s="57"/>
      <c r="K833" s="152">
        <f t="shared" si="6"/>
        <v>22.802754151478329</v>
      </c>
      <c r="L833" s="153"/>
      <c r="M833" s="155"/>
      <c r="N833" s="155"/>
      <c r="O833" s="123"/>
      <c r="P833" s="123"/>
      <c r="Q833" s="23">
        <f t="shared" si="1"/>
        <v>246.9</v>
      </c>
      <c r="R833" s="117"/>
    </row>
    <row r="834" spans="1:18" ht="15.75" customHeight="1" x14ac:dyDescent="0.3">
      <c r="A834" s="221">
        <v>5595</v>
      </c>
      <c r="B834" s="118">
        <v>39</v>
      </c>
      <c r="C834" s="7" t="s">
        <v>481</v>
      </c>
      <c r="D834" s="7"/>
      <c r="E834" s="7">
        <v>21</v>
      </c>
      <c r="F834" s="156">
        <v>43657</v>
      </c>
      <c r="G834" s="7">
        <v>5245</v>
      </c>
      <c r="H834" s="7">
        <v>7742</v>
      </c>
      <c r="I834" s="7">
        <v>7333</v>
      </c>
      <c r="J834" s="7">
        <v>8</v>
      </c>
      <c r="K834" s="152">
        <f t="shared" si="6"/>
        <v>19.588122605363985</v>
      </c>
      <c r="L834" s="153"/>
      <c r="M834" s="154">
        <f>AVERAGE(K834:K835)</f>
        <v>19.867489480745324</v>
      </c>
      <c r="N834" s="154">
        <f>_xlfn.STDEV.S(K834,K835)</f>
        <v>0.39508442404208327</v>
      </c>
      <c r="O834" s="123"/>
      <c r="P834" s="123"/>
      <c r="Q834" s="23">
        <f t="shared" si="1"/>
        <v>208.8</v>
      </c>
      <c r="R834" s="117">
        <f>AVERAGE(Q834:Q835)</f>
        <v>213.35000000000002</v>
      </c>
    </row>
    <row r="835" spans="1:18" ht="15.75" customHeight="1" x14ac:dyDescent="0.3">
      <c r="A835" s="221">
        <v>5596</v>
      </c>
      <c r="B835" s="118">
        <v>40</v>
      </c>
      <c r="C835" s="7" t="s">
        <v>481</v>
      </c>
      <c r="D835" s="7"/>
      <c r="E835" s="7">
        <v>21</v>
      </c>
      <c r="F835" s="156">
        <v>43657</v>
      </c>
      <c r="G835" s="7">
        <v>5216</v>
      </c>
      <c r="H835" s="7">
        <v>7834</v>
      </c>
      <c r="I835" s="7">
        <v>7395</v>
      </c>
      <c r="J835" s="7"/>
      <c r="K835" s="152">
        <f t="shared" si="6"/>
        <v>20.146856356126662</v>
      </c>
      <c r="L835" s="153"/>
      <c r="M835" s="155"/>
      <c r="N835" s="155"/>
      <c r="O835" s="123"/>
      <c r="P835" s="123"/>
      <c r="Q835" s="23">
        <f t="shared" si="1"/>
        <v>217.9</v>
      </c>
      <c r="R835" s="117"/>
    </row>
    <row r="836" spans="1:18" ht="15.75" customHeight="1" x14ac:dyDescent="0.3">
      <c r="A836" s="221">
        <v>5923</v>
      </c>
      <c r="B836" s="118">
        <v>85</v>
      </c>
      <c r="C836" s="7" t="s">
        <v>481</v>
      </c>
      <c r="D836" s="7"/>
      <c r="E836" s="7">
        <v>22</v>
      </c>
      <c r="F836" s="156">
        <v>43685</v>
      </c>
      <c r="G836" s="7">
        <v>5253</v>
      </c>
      <c r="H836" s="7">
        <v>8422</v>
      </c>
      <c r="I836" s="7">
        <v>7978</v>
      </c>
      <c r="J836" s="7">
        <v>8</v>
      </c>
      <c r="K836" s="152">
        <f t="shared" si="6"/>
        <v>16.293577981651374</v>
      </c>
      <c r="L836" s="153"/>
      <c r="M836" s="154">
        <f>AVERAGE(K836:K837)</f>
        <v>16.330165169060479</v>
      </c>
      <c r="N836" s="154">
        <f>_xlfn.STDEV.S(K836,K837)</f>
        <v>5.1742096643038735E-2</v>
      </c>
      <c r="O836" s="123"/>
      <c r="P836" s="123"/>
      <c r="Q836" s="23">
        <f t="shared" si="1"/>
        <v>272.5</v>
      </c>
      <c r="R836" s="117">
        <f>AVERAGE(Q836:Q837)</f>
        <v>252.95</v>
      </c>
    </row>
    <row r="837" spans="1:18" ht="15.75" customHeight="1" x14ac:dyDescent="0.3">
      <c r="A837" s="221">
        <v>5924</v>
      </c>
      <c r="B837" s="118">
        <v>85</v>
      </c>
      <c r="C837" s="7" t="s">
        <v>481</v>
      </c>
      <c r="D837" s="7"/>
      <c r="E837" s="7">
        <v>22</v>
      </c>
      <c r="F837" s="156">
        <v>43685</v>
      </c>
      <c r="G837" s="7">
        <v>5253</v>
      </c>
      <c r="H837" s="7">
        <v>7969</v>
      </c>
      <c r="I837" s="7">
        <v>7587</v>
      </c>
      <c r="J837" s="7"/>
      <c r="K837" s="152">
        <f t="shared" si="6"/>
        <v>16.366752356469579</v>
      </c>
      <c r="L837" s="153"/>
      <c r="M837" s="155"/>
      <c r="N837" s="155"/>
      <c r="O837" s="123"/>
      <c r="P837" s="123"/>
      <c r="Q837" s="23">
        <f t="shared" si="1"/>
        <v>233.4</v>
      </c>
      <c r="R837" s="117"/>
    </row>
    <row r="838" spans="1:18" ht="15.75" customHeight="1" x14ac:dyDescent="0.3">
      <c r="A838" s="221">
        <v>3709</v>
      </c>
      <c r="B838" s="118">
        <v>131</v>
      </c>
      <c r="C838" s="57" t="s">
        <v>483</v>
      </c>
      <c r="D838" s="57"/>
      <c r="E838" s="57">
        <v>14</v>
      </c>
      <c r="F838" s="58">
        <v>43591</v>
      </c>
      <c r="G838" s="57">
        <v>5209</v>
      </c>
      <c r="H838" s="151">
        <v>8392</v>
      </c>
      <c r="I838" s="57">
        <v>7306</v>
      </c>
      <c r="J838" s="57">
        <v>2</v>
      </c>
      <c r="K838" s="152">
        <f t="shared" si="6"/>
        <v>51.788268955650928</v>
      </c>
      <c r="L838" s="153" t="s">
        <v>400</v>
      </c>
      <c r="M838" s="154">
        <f>AVERAGE(K838:K839)</f>
        <v>52.993150111872943</v>
      </c>
      <c r="N838" s="154">
        <f>_xlfn.STDEV.S(K838,K839)</f>
        <v>1.7039592721769496</v>
      </c>
      <c r="O838" s="123">
        <v>2</v>
      </c>
      <c r="P838" s="123"/>
      <c r="Q838" s="23">
        <f t="shared" si="1"/>
        <v>209.7</v>
      </c>
      <c r="R838" s="117">
        <f>AVERAGE(Q838:Q839)</f>
        <v>191.2</v>
      </c>
    </row>
    <row r="839" spans="1:18" ht="15.75" customHeight="1" x14ac:dyDescent="0.3">
      <c r="A839" s="221">
        <v>3710</v>
      </c>
      <c r="B839" s="118">
        <v>132</v>
      </c>
      <c r="C839" s="57" t="s">
        <v>483</v>
      </c>
      <c r="D839" s="57"/>
      <c r="E839" s="57">
        <v>14</v>
      </c>
      <c r="F839" s="58">
        <v>43591</v>
      </c>
      <c r="G839" s="57">
        <v>5233</v>
      </c>
      <c r="H839" s="151">
        <v>7896</v>
      </c>
      <c r="I839" s="57">
        <v>6960</v>
      </c>
      <c r="J839" s="57"/>
      <c r="K839" s="152">
        <f t="shared" si="6"/>
        <v>54.198031268094958</v>
      </c>
      <c r="L839" s="153"/>
      <c r="M839" s="155"/>
      <c r="N839" s="155"/>
      <c r="O839" s="123"/>
      <c r="P839" s="123"/>
      <c r="Q839" s="23">
        <f t="shared" si="1"/>
        <v>172.7</v>
      </c>
      <c r="R839" s="117"/>
    </row>
    <row r="840" spans="1:18" ht="15.75" customHeight="1" x14ac:dyDescent="0.3">
      <c r="A840" s="221">
        <v>4375</v>
      </c>
      <c r="B840" s="118">
        <v>81</v>
      </c>
      <c r="C840" s="57" t="s">
        <v>483</v>
      </c>
      <c r="D840" s="57"/>
      <c r="E840" s="57">
        <v>16</v>
      </c>
      <c r="F840" s="58">
        <v>43607</v>
      </c>
      <c r="G840" s="57">
        <v>5180</v>
      </c>
      <c r="H840" s="57">
        <v>7595</v>
      </c>
      <c r="I840" s="57">
        <v>7042</v>
      </c>
      <c r="J840" s="57">
        <v>2</v>
      </c>
      <c r="K840" s="152">
        <f t="shared" si="6"/>
        <v>29.699248120300751</v>
      </c>
      <c r="L840" s="153"/>
      <c r="M840" s="154">
        <f>AVERAGE(K840:K841)</f>
        <v>30.297521683550741</v>
      </c>
      <c r="N840" s="154">
        <f>_xlfn.STDEV.S(K840,K841)</f>
        <v>0.84608658715741547</v>
      </c>
      <c r="O840" s="123"/>
      <c r="P840" s="123"/>
      <c r="Q840" s="23">
        <f t="shared" si="1"/>
        <v>186.2</v>
      </c>
      <c r="R840" s="117">
        <f>AVERAGE(Q840:Q841)</f>
        <v>175.14999999999998</v>
      </c>
    </row>
    <row r="841" spans="1:18" ht="15.75" customHeight="1" x14ac:dyDescent="0.3">
      <c r="A841" s="221">
        <v>4376</v>
      </c>
      <c r="B841" s="118">
        <v>82</v>
      </c>
      <c r="C841" s="57" t="s">
        <v>483</v>
      </c>
      <c r="D841" s="57"/>
      <c r="E841" s="57">
        <v>16</v>
      </c>
      <c r="F841" s="58">
        <v>43607</v>
      </c>
      <c r="G841" s="57">
        <v>5194</v>
      </c>
      <c r="H841" s="57">
        <v>7342</v>
      </c>
      <c r="I841" s="57">
        <v>6835</v>
      </c>
      <c r="J841" s="57"/>
      <c r="K841" s="152">
        <f t="shared" si="6"/>
        <v>30.895795246800734</v>
      </c>
      <c r="L841" s="153"/>
      <c r="M841" s="155"/>
      <c r="N841" s="155"/>
      <c r="O841" s="123"/>
      <c r="P841" s="123"/>
      <c r="Q841" s="23">
        <f t="shared" si="1"/>
        <v>164.1</v>
      </c>
      <c r="R841" s="117"/>
    </row>
    <row r="842" spans="1:18" ht="15.75" customHeight="1" x14ac:dyDescent="0.3">
      <c r="A842" s="221">
        <v>5021</v>
      </c>
      <c r="B842" s="118">
        <v>81</v>
      </c>
      <c r="C842" s="57" t="s">
        <v>483</v>
      </c>
      <c r="D842" s="57"/>
      <c r="E842" s="57">
        <v>18</v>
      </c>
      <c r="F842" s="58">
        <v>43626</v>
      </c>
      <c r="G842" s="57">
        <v>5180</v>
      </c>
      <c r="H842" s="57">
        <v>7130</v>
      </c>
      <c r="I842" s="57">
        <v>6772</v>
      </c>
      <c r="J842" s="57">
        <v>9</v>
      </c>
      <c r="K842" s="152">
        <f t="shared" si="6"/>
        <v>22.48743718592965</v>
      </c>
      <c r="L842" s="153"/>
      <c r="M842" s="154">
        <f>AVERAGE(K842:K843)</f>
        <v>25.062663437089526</v>
      </c>
      <c r="N842" s="154">
        <f>_xlfn.STDEV.S(K842,K843)</f>
        <v>3.6419198905695236</v>
      </c>
      <c r="O842" s="123"/>
      <c r="P842" s="123"/>
      <c r="Q842" s="23">
        <f t="shared" si="1"/>
        <v>159.19999999999999</v>
      </c>
      <c r="R842" s="117">
        <f>AVERAGE(Q842:Q843)</f>
        <v>163</v>
      </c>
    </row>
    <row r="843" spans="1:18" ht="15.75" customHeight="1" x14ac:dyDescent="0.3">
      <c r="A843" s="221">
        <v>5022</v>
      </c>
      <c r="B843" s="118">
        <v>82</v>
      </c>
      <c r="C843" s="57" t="s">
        <v>483</v>
      </c>
      <c r="D843" s="57"/>
      <c r="E843" s="57">
        <v>18</v>
      </c>
      <c r="F843" s="58">
        <v>43626</v>
      </c>
      <c r="G843" s="57">
        <v>5194</v>
      </c>
      <c r="H843" s="57">
        <v>7323</v>
      </c>
      <c r="I843" s="57">
        <v>6862</v>
      </c>
      <c r="J843" s="57"/>
      <c r="K843" s="152">
        <f t="shared" si="6"/>
        <v>27.637889688249402</v>
      </c>
      <c r="L843" s="153"/>
      <c r="M843" s="155"/>
      <c r="N843" s="155"/>
      <c r="O843" s="123"/>
      <c r="P843" s="123"/>
      <c r="Q843" s="23">
        <f t="shared" si="1"/>
        <v>166.8</v>
      </c>
      <c r="R843" s="117"/>
    </row>
    <row r="844" spans="1:18" ht="15.75" customHeight="1" x14ac:dyDescent="0.3">
      <c r="A844" s="221">
        <v>5597</v>
      </c>
      <c r="B844" s="118">
        <v>41</v>
      </c>
      <c r="C844" s="7" t="s">
        <v>483</v>
      </c>
      <c r="D844" s="7"/>
      <c r="E844" s="7">
        <v>21</v>
      </c>
      <c r="F844" s="156">
        <v>43657</v>
      </c>
      <c r="G844" s="7">
        <v>5264</v>
      </c>
      <c r="H844" s="7">
        <v>7123</v>
      </c>
      <c r="I844" s="7">
        <v>6821</v>
      </c>
      <c r="J844" s="7">
        <v>9</v>
      </c>
      <c r="K844" s="152">
        <f t="shared" si="6"/>
        <v>19.396274887604367</v>
      </c>
      <c r="L844" s="153"/>
      <c r="M844" s="154">
        <f>AVERAGE(K844:K845)</f>
        <v>19.498908652028405</v>
      </c>
      <c r="N844" s="154">
        <f>_xlfn.STDEV.S(K844,K845)</f>
        <v>0.14514606160587956</v>
      </c>
      <c r="O844" s="123"/>
      <c r="P844" s="123"/>
      <c r="Q844" s="23">
        <f t="shared" si="1"/>
        <v>155.69999999999999</v>
      </c>
      <c r="R844" s="117">
        <f>AVERAGE(Q844:Q845)</f>
        <v>155.64999999999998</v>
      </c>
    </row>
    <row r="845" spans="1:18" ht="15.75" customHeight="1" x14ac:dyDescent="0.3">
      <c r="A845" s="221">
        <v>5598</v>
      </c>
      <c r="B845" s="118">
        <v>42</v>
      </c>
      <c r="C845" s="7" t="s">
        <v>483</v>
      </c>
      <c r="D845" s="7"/>
      <c r="E845" s="7">
        <v>21</v>
      </c>
      <c r="F845" s="156">
        <v>43657</v>
      </c>
      <c r="G845" s="7">
        <v>5270</v>
      </c>
      <c r="H845" s="7">
        <v>7131</v>
      </c>
      <c r="I845" s="7">
        <v>6826</v>
      </c>
      <c r="J845" s="7"/>
      <c r="K845" s="152">
        <f t="shared" si="6"/>
        <v>19.601542416452443</v>
      </c>
      <c r="L845" s="153"/>
      <c r="M845" s="155"/>
      <c r="N845" s="155"/>
      <c r="O845" s="123"/>
      <c r="P845" s="123"/>
      <c r="Q845" s="23">
        <f t="shared" si="1"/>
        <v>155.6</v>
      </c>
      <c r="R845" s="117"/>
    </row>
    <row r="846" spans="1:18" ht="15.75" customHeight="1" x14ac:dyDescent="0.3">
      <c r="A846" s="221">
        <v>5925</v>
      </c>
      <c r="B846" s="118">
        <v>86</v>
      </c>
      <c r="C846" s="7" t="s">
        <v>483</v>
      </c>
      <c r="D846" s="7"/>
      <c r="E846" s="7">
        <v>22</v>
      </c>
      <c r="F846" s="156">
        <v>43685</v>
      </c>
      <c r="G846" s="7">
        <v>5281</v>
      </c>
      <c r="H846" s="7">
        <v>7364</v>
      </c>
      <c r="I846" s="7">
        <v>7077</v>
      </c>
      <c r="J846" s="7">
        <v>9</v>
      </c>
      <c r="K846" s="152">
        <f t="shared" si="6"/>
        <v>15.979955456570154</v>
      </c>
      <c r="L846" s="153"/>
      <c r="M846" s="154">
        <f>AVERAGE(K846:K847)</f>
        <v>16.145423814765646</v>
      </c>
      <c r="N846" s="154">
        <f>_xlfn.STDEV.S(K846,K847)</f>
        <v>0.23400759630367485</v>
      </c>
      <c r="O846" s="123"/>
      <c r="P846" s="123"/>
      <c r="Q846" s="23">
        <f t="shared" si="1"/>
        <v>179.6</v>
      </c>
      <c r="R846" s="117">
        <f>AVERAGE(Q846:Q847)</f>
        <v>181.14999999999998</v>
      </c>
    </row>
    <row r="847" spans="1:18" ht="15.75" customHeight="1" x14ac:dyDescent="0.3">
      <c r="A847" s="221">
        <v>5926</v>
      </c>
      <c r="B847" s="118">
        <v>86</v>
      </c>
      <c r="C847" s="7" t="s">
        <v>483</v>
      </c>
      <c r="D847" s="7"/>
      <c r="E847" s="7">
        <v>22</v>
      </c>
      <c r="F847" s="156">
        <v>43685</v>
      </c>
      <c r="G847" s="7">
        <v>5281</v>
      </c>
      <c r="H847" s="7">
        <v>7406</v>
      </c>
      <c r="I847" s="7">
        <v>7108</v>
      </c>
      <c r="J847" s="7"/>
      <c r="K847" s="152">
        <f t="shared" si="6"/>
        <v>16.31089217296114</v>
      </c>
      <c r="L847" s="153"/>
      <c r="M847" s="155"/>
      <c r="N847" s="155"/>
      <c r="O847" s="123"/>
      <c r="P847" s="123"/>
      <c r="Q847" s="23">
        <f t="shared" si="1"/>
        <v>182.7</v>
      </c>
      <c r="R847" s="117"/>
    </row>
    <row r="848" spans="1:18" ht="15.75" customHeight="1" x14ac:dyDescent="0.3">
      <c r="A848" s="221">
        <v>2945</v>
      </c>
      <c r="B848" s="118">
        <v>29</v>
      </c>
      <c r="C848" s="67" t="s">
        <v>484</v>
      </c>
      <c r="D848" s="67"/>
      <c r="E848" s="67">
        <v>11</v>
      </c>
      <c r="F848" s="68">
        <v>43571</v>
      </c>
      <c r="G848" s="10">
        <v>5292</v>
      </c>
      <c r="H848" s="67">
        <v>7603</v>
      </c>
      <c r="I848" s="67">
        <v>6917</v>
      </c>
      <c r="J848" s="67">
        <v>1</v>
      </c>
      <c r="K848" s="157">
        <f t="shared" si="6"/>
        <v>42.215384615384615</v>
      </c>
      <c r="L848" s="158" t="s">
        <v>414</v>
      </c>
      <c r="M848" s="159">
        <f>AVERAGE(K848:K849)</f>
        <v>43.237833498606975</v>
      </c>
      <c r="N848" s="159">
        <f>_xlfn.STDEV.S(K848,K849)</f>
        <v>1.4459610774862914</v>
      </c>
      <c r="O848" s="123">
        <v>1</v>
      </c>
      <c r="P848" s="123"/>
      <c r="Q848" s="23">
        <f t="shared" si="1"/>
        <v>162.5</v>
      </c>
      <c r="R848" s="117">
        <f>AVERAGE(Q848:Q849)</f>
        <v>162.69999999999999</v>
      </c>
    </row>
    <row r="849" spans="1:18" ht="15.75" customHeight="1" x14ac:dyDescent="0.3">
      <c r="A849" s="221">
        <v>2946</v>
      </c>
      <c r="B849" s="118">
        <v>30</v>
      </c>
      <c r="C849" s="67" t="s">
        <v>484</v>
      </c>
      <c r="D849" s="67"/>
      <c r="E849" s="67">
        <v>11</v>
      </c>
      <c r="F849" s="68">
        <v>43571</v>
      </c>
      <c r="G849" s="10">
        <v>5244</v>
      </c>
      <c r="H849" s="67">
        <v>7594</v>
      </c>
      <c r="I849" s="67">
        <v>6873</v>
      </c>
      <c r="J849" s="67"/>
      <c r="K849" s="157">
        <f t="shared" si="6"/>
        <v>44.260282381829342</v>
      </c>
      <c r="L849" s="158"/>
      <c r="M849" s="160"/>
      <c r="N849" s="160"/>
      <c r="O849" s="123"/>
      <c r="P849" s="123"/>
      <c r="Q849" s="23">
        <f t="shared" si="1"/>
        <v>162.9</v>
      </c>
      <c r="R849" s="117"/>
    </row>
    <row r="850" spans="1:18" ht="15.75" customHeight="1" x14ac:dyDescent="0.3">
      <c r="A850" s="221">
        <v>3337</v>
      </c>
      <c r="B850" s="118">
        <v>93</v>
      </c>
      <c r="C850" s="67" t="s">
        <v>484</v>
      </c>
      <c r="D850" s="67"/>
      <c r="E850" s="67">
        <v>13</v>
      </c>
      <c r="F850" s="68">
        <v>43587</v>
      </c>
      <c r="G850" s="67">
        <v>5234</v>
      </c>
      <c r="H850" s="67">
        <v>6750</v>
      </c>
      <c r="I850" s="67">
        <v>6479</v>
      </c>
      <c r="J850" s="67"/>
      <c r="K850" s="157">
        <f t="shared" si="6"/>
        <v>21.76706827309237</v>
      </c>
      <c r="L850" s="158" t="s">
        <v>13</v>
      </c>
      <c r="M850" s="159">
        <f>AVERAGE(K850:K851)</f>
        <v>21.899794299147814</v>
      </c>
      <c r="N850" s="159">
        <f>_xlfn.STDEV.S(K850,K851)</f>
        <v>0.18770294612749108</v>
      </c>
      <c r="O850" s="123"/>
      <c r="P850" s="123"/>
      <c r="Q850" s="23">
        <f t="shared" si="1"/>
        <v>124.5</v>
      </c>
      <c r="R850" s="117">
        <f>AVERAGE(Q850:Q851)</f>
        <v>123.75</v>
      </c>
    </row>
    <row r="851" spans="1:18" ht="15.75" customHeight="1" x14ac:dyDescent="0.3">
      <c r="A851" s="221">
        <v>3338</v>
      </c>
      <c r="B851" s="118">
        <v>94</v>
      </c>
      <c r="C851" s="67" t="s">
        <v>484</v>
      </c>
      <c r="D851" s="67"/>
      <c r="E851" s="67">
        <v>13</v>
      </c>
      <c r="F851" s="68">
        <v>43587</v>
      </c>
      <c r="G851" s="67">
        <v>5218</v>
      </c>
      <c r="H851" s="67">
        <v>6719</v>
      </c>
      <c r="I851" s="67">
        <v>6448</v>
      </c>
      <c r="J851" s="67"/>
      <c r="K851" s="157">
        <f t="shared" si="6"/>
        <v>22.032520325203254</v>
      </c>
      <c r="L851" s="158"/>
      <c r="M851" s="160"/>
      <c r="N851" s="160"/>
      <c r="O851" s="123"/>
      <c r="P851" s="123"/>
      <c r="Q851" s="23">
        <f t="shared" si="1"/>
        <v>123</v>
      </c>
      <c r="R851" s="117"/>
    </row>
    <row r="852" spans="1:18" ht="15.75" customHeight="1" x14ac:dyDescent="0.3">
      <c r="A852" s="221">
        <v>3711</v>
      </c>
      <c r="B852" s="118">
        <v>133</v>
      </c>
      <c r="C852" s="67" t="s">
        <v>484</v>
      </c>
      <c r="D852" s="67"/>
      <c r="E852" s="67">
        <v>14</v>
      </c>
      <c r="F852" s="68">
        <v>43591</v>
      </c>
      <c r="G852" s="67">
        <v>5286</v>
      </c>
      <c r="H852" s="10">
        <v>7169</v>
      </c>
      <c r="I852" s="67">
        <v>6716</v>
      </c>
      <c r="J852" s="67"/>
      <c r="K852" s="157">
        <f t="shared" si="6"/>
        <v>31.67832167832168</v>
      </c>
      <c r="L852" s="158" t="s">
        <v>13</v>
      </c>
      <c r="M852" s="159">
        <f>AVERAGE(K852:K853)</f>
        <v>31.047239174534155</v>
      </c>
      <c r="N852" s="159">
        <f>_xlfn.STDEV.S(K852,K853)</f>
        <v>0.89248543583268514</v>
      </c>
      <c r="O852" s="123"/>
      <c r="P852" s="123"/>
      <c r="Q852" s="23">
        <f t="shared" si="1"/>
        <v>143</v>
      </c>
      <c r="R852" s="117">
        <f>AVERAGE(Q852:Q853)</f>
        <v>153.19999999999999</v>
      </c>
    </row>
    <row r="853" spans="1:18" ht="15.75" customHeight="1" x14ac:dyDescent="0.3">
      <c r="A853" s="221">
        <v>3712</v>
      </c>
      <c r="B853" s="118">
        <v>134</v>
      </c>
      <c r="C853" s="67" t="s">
        <v>484</v>
      </c>
      <c r="D853" s="67"/>
      <c r="E853" s="67">
        <v>14</v>
      </c>
      <c r="F853" s="68">
        <v>43591</v>
      </c>
      <c r="G853" s="67">
        <v>5220</v>
      </c>
      <c r="H853" s="10">
        <v>7351</v>
      </c>
      <c r="I853" s="67">
        <v>6854</v>
      </c>
      <c r="J853" s="67"/>
      <c r="K853" s="157">
        <f t="shared" si="6"/>
        <v>30.416156670746634</v>
      </c>
      <c r="L853" s="158"/>
      <c r="M853" s="160"/>
      <c r="N853" s="160"/>
      <c r="O853" s="123"/>
      <c r="P853" s="123"/>
      <c r="Q853" s="23">
        <f t="shared" si="1"/>
        <v>163.4</v>
      </c>
      <c r="R853" s="117"/>
    </row>
    <row r="854" spans="1:18" ht="15.75" customHeight="1" x14ac:dyDescent="0.3">
      <c r="A854" s="221">
        <v>4061</v>
      </c>
      <c r="B854" s="118">
        <v>91</v>
      </c>
      <c r="C854" s="67" t="s">
        <v>484</v>
      </c>
      <c r="D854" s="67"/>
      <c r="E854" s="67">
        <v>15</v>
      </c>
      <c r="F854" s="68">
        <v>43599</v>
      </c>
      <c r="G854" s="67">
        <v>5252</v>
      </c>
      <c r="H854" s="67">
        <v>6779</v>
      </c>
      <c r="I854" s="67">
        <v>6570</v>
      </c>
      <c r="J854" s="67"/>
      <c r="K854" s="157">
        <f t="shared" si="6"/>
        <v>15.857359635811836</v>
      </c>
      <c r="L854" s="157"/>
      <c r="M854" s="159">
        <f>AVERAGE(K854:K855)</f>
        <v>15.898545004265948</v>
      </c>
      <c r="N854" s="159">
        <f>_xlfn.STDEV.S(K854,K855)</f>
        <v>5.8244906639139671E-2</v>
      </c>
      <c r="O854" s="123"/>
      <c r="P854" s="123"/>
      <c r="Q854" s="23">
        <f t="shared" si="1"/>
        <v>131.80000000000001</v>
      </c>
      <c r="R854" s="117">
        <f>AVERAGE(Q854:Q855)</f>
        <v>128.94999999999999</v>
      </c>
    </row>
    <row r="855" spans="1:18" ht="15.75" customHeight="1" x14ac:dyDescent="0.3">
      <c r="A855" s="221">
        <v>4062</v>
      </c>
      <c r="B855" s="118">
        <v>92</v>
      </c>
      <c r="C855" s="67" t="s">
        <v>484</v>
      </c>
      <c r="D855" s="67"/>
      <c r="E855" s="67">
        <v>15</v>
      </c>
      <c r="F855" s="68">
        <v>43599</v>
      </c>
      <c r="G855" s="67">
        <v>5241</v>
      </c>
      <c r="H855" s="67">
        <v>6703</v>
      </c>
      <c r="I855" s="67">
        <v>6502</v>
      </c>
      <c r="J855" s="67"/>
      <c r="K855" s="157">
        <f t="shared" si="6"/>
        <v>15.939730372720062</v>
      </c>
      <c r="L855" s="157"/>
      <c r="M855" s="160"/>
      <c r="N855" s="160"/>
      <c r="O855" s="123"/>
      <c r="P855" s="123"/>
      <c r="Q855" s="23">
        <f t="shared" si="1"/>
        <v>126.1</v>
      </c>
      <c r="R855" s="117"/>
    </row>
    <row r="856" spans="1:18" ht="15.75" customHeight="1" x14ac:dyDescent="0.3">
      <c r="A856" s="221">
        <v>4707</v>
      </c>
      <c r="B856" s="118">
        <v>91</v>
      </c>
      <c r="C856" s="67" t="s">
        <v>484</v>
      </c>
      <c r="D856" s="67"/>
      <c r="E856" s="67">
        <v>17</v>
      </c>
      <c r="F856" s="68">
        <v>43619</v>
      </c>
      <c r="G856" s="67">
        <v>5252</v>
      </c>
      <c r="H856" s="67">
        <v>7161</v>
      </c>
      <c r="I856" s="67">
        <v>6849</v>
      </c>
      <c r="J856" s="67"/>
      <c r="K856" s="157">
        <f t="shared" si="6"/>
        <v>19.536631183469005</v>
      </c>
      <c r="L856" s="158"/>
      <c r="M856" s="159">
        <f>AVERAGE(K856:K857)</f>
        <v>19.489714524751694</v>
      </c>
      <c r="N856" s="159">
        <f>_xlfn.STDEV.S(K856,K857)</f>
        <v>6.6350175059251559E-2</v>
      </c>
      <c r="O856" s="123"/>
      <c r="P856" s="123"/>
      <c r="Q856" s="23">
        <f t="shared" si="1"/>
        <v>159.69999999999999</v>
      </c>
      <c r="R856" s="117">
        <f>AVERAGE(Q856:Q857)</f>
        <v>164.2</v>
      </c>
    </row>
    <row r="857" spans="1:18" ht="15.75" customHeight="1" x14ac:dyDescent="0.3">
      <c r="A857" s="221">
        <v>4708</v>
      </c>
      <c r="B857" s="118">
        <v>92</v>
      </c>
      <c r="C857" s="67" t="s">
        <v>484</v>
      </c>
      <c r="D857" s="67"/>
      <c r="E857" s="67">
        <v>17</v>
      </c>
      <c r="F857" s="68">
        <v>43619</v>
      </c>
      <c r="G857" s="67">
        <v>5241</v>
      </c>
      <c r="H857" s="67">
        <v>7256</v>
      </c>
      <c r="I857" s="67">
        <v>6928</v>
      </c>
      <c r="J857" s="67"/>
      <c r="K857" s="157">
        <f t="shared" si="6"/>
        <v>19.442797866034383</v>
      </c>
      <c r="L857" s="158"/>
      <c r="M857" s="160"/>
      <c r="N857" s="160"/>
      <c r="O857" s="123"/>
      <c r="P857" s="123"/>
      <c r="Q857" s="23">
        <f t="shared" si="1"/>
        <v>168.7</v>
      </c>
      <c r="R857" s="117"/>
    </row>
    <row r="858" spans="1:18" ht="15.75" customHeight="1" x14ac:dyDescent="0.3">
      <c r="A858" s="221">
        <v>5323</v>
      </c>
      <c r="B858" s="118">
        <v>61</v>
      </c>
      <c r="C858" s="7" t="s">
        <v>484</v>
      </c>
      <c r="D858" s="7"/>
      <c r="E858" s="7">
        <v>19</v>
      </c>
      <c r="F858" s="156">
        <v>43637</v>
      </c>
      <c r="G858" s="7">
        <v>5212</v>
      </c>
      <c r="H858" s="7">
        <v>6927</v>
      </c>
      <c r="I858" s="7">
        <v>6618</v>
      </c>
      <c r="J858" s="7" t="s">
        <v>428</v>
      </c>
      <c r="K858" s="161">
        <f t="shared" si="6"/>
        <v>21.977240398293031</v>
      </c>
      <c r="L858" s="3"/>
      <c r="M858" s="162">
        <f>AVERAGE(K858:K859)</f>
        <v>22.001111980869066</v>
      </c>
      <c r="N858" s="162">
        <f>_xlfn.STDEV.S(K858,K859)</f>
        <v>3.37595158343382E-2</v>
      </c>
      <c r="O858" s="123"/>
      <c r="P858" s="123"/>
      <c r="Q858" s="23">
        <f t="shared" si="1"/>
        <v>140.6</v>
      </c>
      <c r="R858" s="117">
        <f>AVERAGE(Q858:Q859)</f>
        <v>146.35</v>
      </c>
    </row>
    <row r="859" spans="1:18" ht="15.75" customHeight="1" x14ac:dyDescent="0.3">
      <c r="A859" s="221">
        <v>5324</v>
      </c>
      <c r="B859" s="118">
        <v>62</v>
      </c>
      <c r="C859" s="7" t="s">
        <v>484</v>
      </c>
      <c r="D859" s="7"/>
      <c r="E859" s="7">
        <v>19</v>
      </c>
      <c r="F859" s="156">
        <v>43637</v>
      </c>
      <c r="G859" s="7">
        <v>5209</v>
      </c>
      <c r="H859" s="7">
        <v>7065</v>
      </c>
      <c r="I859" s="7">
        <v>6730</v>
      </c>
      <c r="J859" s="7"/>
      <c r="K859" s="161">
        <f t="shared" si="6"/>
        <v>22.024983563445101</v>
      </c>
      <c r="L859" s="3"/>
      <c r="M859" s="23"/>
      <c r="N859" s="23"/>
      <c r="O859" s="123"/>
      <c r="P859" s="123"/>
      <c r="Q859" s="23">
        <f t="shared" si="1"/>
        <v>152.1</v>
      </c>
      <c r="R859" s="117"/>
    </row>
    <row r="860" spans="1:18" ht="15.75" customHeight="1" x14ac:dyDescent="0.3">
      <c r="A860" s="221">
        <v>5531</v>
      </c>
      <c r="B860" s="118">
        <v>23</v>
      </c>
      <c r="C860" s="7" t="s">
        <v>484</v>
      </c>
      <c r="D860" s="7"/>
      <c r="E860" s="7">
        <v>20</v>
      </c>
      <c r="F860" s="156">
        <v>43649</v>
      </c>
      <c r="G860" s="7">
        <v>5261</v>
      </c>
      <c r="H860" s="7">
        <v>6846</v>
      </c>
      <c r="I860" s="7">
        <v>6574</v>
      </c>
      <c r="J860" s="7">
        <v>6</v>
      </c>
      <c r="K860" s="152">
        <f t="shared" si="6"/>
        <v>20.715917745620715</v>
      </c>
      <c r="L860" s="153"/>
      <c r="M860" s="154">
        <f>AVERAGE(K860:K861)</f>
        <v>20.776154030550636</v>
      </c>
      <c r="N860" s="154">
        <f>_xlfn.STDEV.S(K860,K861)</f>
        <v>8.5186971094864603E-2</v>
      </c>
      <c r="O860" s="123"/>
      <c r="P860" s="123"/>
      <c r="Q860" s="23">
        <f t="shared" si="1"/>
        <v>131.30000000000001</v>
      </c>
      <c r="R860" s="117">
        <f>AVERAGE(Q860:Q861)</f>
        <v>133.80000000000001</v>
      </c>
    </row>
    <row r="861" spans="1:18" ht="15.75" customHeight="1" x14ac:dyDescent="0.3">
      <c r="A861" s="221">
        <v>5532</v>
      </c>
      <c r="B861" s="118">
        <v>24</v>
      </c>
      <c r="C861" s="7" t="s">
        <v>484</v>
      </c>
      <c r="D861" s="7"/>
      <c r="E861" s="7">
        <v>20</v>
      </c>
      <c r="F861" s="156">
        <v>43649</v>
      </c>
      <c r="G861" s="7">
        <v>5196</v>
      </c>
      <c r="H861" s="7">
        <v>6843</v>
      </c>
      <c r="I861" s="7">
        <v>6559</v>
      </c>
      <c r="J861" s="7"/>
      <c r="K861" s="152">
        <f t="shared" si="6"/>
        <v>20.836390315480557</v>
      </c>
      <c r="L861" s="153"/>
      <c r="M861" s="155"/>
      <c r="N861" s="155"/>
      <c r="O861" s="123"/>
      <c r="P861" s="123"/>
      <c r="Q861" s="23">
        <f t="shared" si="1"/>
        <v>136.30000000000001</v>
      </c>
      <c r="R861" s="117"/>
    </row>
    <row r="862" spans="1:18" ht="15.75" customHeight="1" x14ac:dyDescent="0.3">
      <c r="A862" s="221">
        <v>5927</v>
      </c>
      <c r="B862" s="118">
        <v>87</v>
      </c>
      <c r="C862" s="7" t="s">
        <v>484</v>
      </c>
      <c r="D862" s="7"/>
      <c r="E862" s="7">
        <v>22</v>
      </c>
      <c r="F862" s="156">
        <v>43685</v>
      </c>
      <c r="G862" s="7">
        <v>5250</v>
      </c>
      <c r="H862" s="7">
        <v>7002</v>
      </c>
      <c r="I862" s="7">
        <v>6756</v>
      </c>
      <c r="J862" s="7">
        <v>7</v>
      </c>
      <c r="K862" s="152">
        <f t="shared" si="6"/>
        <v>16.334661354581673</v>
      </c>
      <c r="L862" s="153"/>
      <c r="M862" s="154">
        <f>AVERAGE(K862:K863)</f>
        <v>16.751021664415298</v>
      </c>
      <c r="N862" s="154">
        <f>_xlfn.STDEV.S(K862,K863)</f>
        <v>0.58882239700057837</v>
      </c>
      <c r="O862" s="123"/>
      <c r="P862" s="123"/>
      <c r="Q862" s="23">
        <f t="shared" si="1"/>
        <v>150.6</v>
      </c>
      <c r="R862" s="117">
        <f>AVERAGE(Q862:Q863)</f>
        <v>145.19999999999999</v>
      </c>
    </row>
    <row r="863" spans="1:18" ht="15.75" customHeight="1" x14ac:dyDescent="0.3">
      <c r="A863" s="221">
        <v>5928</v>
      </c>
      <c r="B863" s="118">
        <v>87</v>
      </c>
      <c r="C863" s="7" t="s">
        <v>484</v>
      </c>
      <c r="D863" s="7"/>
      <c r="E863" s="7">
        <v>22</v>
      </c>
      <c r="F863" s="156">
        <v>43685</v>
      </c>
      <c r="G863" s="7">
        <v>5250</v>
      </c>
      <c r="H863" s="7">
        <v>6888</v>
      </c>
      <c r="I863" s="7">
        <v>6648</v>
      </c>
      <c r="J863" s="7"/>
      <c r="K863" s="152">
        <f t="shared" si="6"/>
        <v>17.167381974248926</v>
      </c>
      <c r="L863" s="153"/>
      <c r="M863" s="155"/>
      <c r="N863" s="155"/>
      <c r="O863" s="123"/>
      <c r="P863" s="123"/>
      <c r="Q863" s="23">
        <f t="shared" si="1"/>
        <v>139.80000000000001</v>
      </c>
      <c r="R863" s="117"/>
    </row>
    <row r="864" spans="1:18" ht="15.75" customHeight="1" x14ac:dyDescent="0.3">
      <c r="A864" s="221">
        <v>3713</v>
      </c>
      <c r="B864" s="118">
        <v>135</v>
      </c>
      <c r="C864" s="57" t="s">
        <v>485</v>
      </c>
      <c r="D864" s="57"/>
      <c r="E864" s="57">
        <v>14</v>
      </c>
      <c r="F864" s="58">
        <v>43591</v>
      </c>
      <c r="G864" s="57">
        <v>5240</v>
      </c>
      <c r="H864" s="151">
        <v>8019</v>
      </c>
      <c r="I864" s="57">
        <v>7110</v>
      </c>
      <c r="J864" s="57">
        <v>2</v>
      </c>
      <c r="K864" s="152">
        <f t="shared" si="6"/>
        <v>48.609625668449198</v>
      </c>
      <c r="L864" s="153" t="s">
        <v>400</v>
      </c>
      <c r="M864" s="154">
        <f>AVERAGE(K864:K865)</f>
        <v>48.900113095321203</v>
      </c>
      <c r="N864" s="154">
        <f>_xlfn.STDEV.S(K864,K865)</f>
        <v>0.41081125878125718</v>
      </c>
      <c r="O864" s="123">
        <v>2</v>
      </c>
      <c r="P864" s="123"/>
      <c r="Q864" s="23">
        <f t="shared" si="1"/>
        <v>187</v>
      </c>
      <c r="R864" s="117">
        <f>AVERAGE(Q864:Q865)</f>
        <v>189.25</v>
      </c>
    </row>
    <row r="865" spans="1:18" ht="15.75" customHeight="1" x14ac:dyDescent="0.3">
      <c r="A865" s="221">
        <v>3714</v>
      </c>
      <c r="B865" s="118">
        <v>136</v>
      </c>
      <c r="C865" s="57" t="s">
        <v>485</v>
      </c>
      <c r="D865" s="57"/>
      <c r="E865" s="57">
        <v>14</v>
      </c>
      <c r="F865" s="58">
        <v>43591</v>
      </c>
      <c r="G865" s="57">
        <v>5219</v>
      </c>
      <c r="H865" s="151">
        <v>8076</v>
      </c>
      <c r="I865" s="57">
        <v>7134</v>
      </c>
      <c r="J865" s="57"/>
      <c r="K865" s="152">
        <f t="shared" si="6"/>
        <v>49.190600522193215</v>
      </c>
      <c r="L865" s="153"/>
      <c r="M865" s="155"/>
      <c r="N865" s="155"/>
      <c r="O865" s="123"/>
      <c r="P865" s="123"/>
      <c r="Q865" s="23">
        <f t="shared" si="1"/>
        <v>191.5</v>
      </c>
      <c r="R865" s="117"/>
    </row>
    <row r="866" spans="1:18" ht="15.75" customHeight="1" x14ac:dyDescent="0.3">
      <c r="A866" s="221">
        <v>4377</v>
      </c>
      <c r="B866" s="118">
        <v>83</v>
      </c>
      <c r="C866" s="57" t="s">
        <v>485</v>
      </c>
      <c r="D866" s="57"/>
      <c r="E866" s="57">
        <v>16</v>
      </c>
      <c r="F866" s="58">
        <v>43607</v>
      </c>
      <c r="G866" s="57">
        <v>5294</v>
      </c>
      <c r="H866" s="57">
        <v>8924</v>
      </c>
      <c r="I866" s="57">
        <v>7779</v>
      </c>
      <c r="J866" s="57">
        <v>2</v>
      </c>
      <c r="K866" s="152">
        <f t="shared" si="6"/>
        <v>46.076458752515094</v>
      </c>
      <c r="L866" s="153"/>
      <c r="M866" s="154">
        <f>AVERAGE(K866:K867)</f>
        <v>45.443700011816674</v>
      </c>
      <c r="N866" s="154">
        <f>_xlfn.STDEV.S(K866,K867)</f>
        <v>0.89485599280582218</v>
      </c>
      <c r="O866" s="123"/>
      <c r="P866" s="123"/>
      <c r="Q866" s="23">
        <f t="shared" si="1"/>
        <v>248.5</v>
      </c>
      <c r="R866" s="117">
        <f>AVERAGE(Q866:Q867)</f>
        <v>248.55</v>
      </c>
    </row>
    <row r="867" spans="1:18" ht="15.75" customHeight="1" x14ac:dyDescent="0.3">
      <c r="A867" s="221">
        <v>4378</v>
      </c>
      <c r="B867" s="118">
        <v>84</v>
      </c>
      <c r="C867" s="57" t="s">
        <v>485</v>
      </c>
      <c r="D867" s="57"/>
      <c r="E867" s="57">
        <v>16</v>
      </c>
      <c r="F867" s="58">
        <v>43607</v>
      </c>
      <c r="G867" s="57">
        <v>5375</v>
      </c>
      <c r="H867" s="57">
        <v>8975</v>
      </c>
      <c r="I867" s="57">
        <v>7861</v>
      </c>
      <c r="J867" s="57"/>
      <c r="K867" s="152">
        <f t="shared" si="6"/>
        <v>44.81094127111826</v>
      </c>
      <c r="L867" s="153"/>
      <c r="M867" s="155"/>
      <c r="N867" s="155"/>
      <c r="O867" s="123"/>
      <c r="P867" s="123"/>
      <c r="Q867" s="23">
        <f t="shared" si="1"/>
        <v>248.6</v>
      </c>
      <c r="R867" s="117"/>
    </row>
    <row r="868" spans="1:18" ht="15.75" customHeight="1" x14ac:dyDescent="0.3">
      <c r="A868" s="221">
        <v>5023</v>
      </c>
      <c r="B868" s="118">
        <v>83</v>
      </c>
      <c r="C868" s="57" t="s">
        <v>485</v>
      </c>
      <c r="D868" s="57"/>
      <c r="E868" s="57">
        <v>18</v>
      </c>
      <c r="F868" s="58">
        <v>43626</v>
      </c>
      <c r="G868" s="57">
        <v>5294</v>
      </c>
      <c r="H868" s="57">
        <v>7774</v>
      </c>
      <c r="I868" s="57">
        <v>7316</v>
      </c>
      <c r="J868" s="57">
        <v>7</v>
      </c>
      <c r="K868" s="152">
        <f t="shared" si="6"/>
        <v>22.650840751730961</v>
      </c>
      <c r="L868" s="153"/>
      <c r="M868" s="154">
        <f>AVERAGE(K868:K869)</f>
        <v>22.851900126644296</v>
      </c>
      <c r="N868" s="154">
        <f>_xlfn.STDEV.S(K868,K869)</f>
        <v>0.28434089484469505</v>
      </c>
      <c r="O868" s="123"/>
      <c r="P868" s="123"/>
      <c r="Q868" s="23">
        <f t="shared" si="1"/>
        <v>202.2</v>
      </c>
      <c r="R868" s="117">
        <f>AVERAGE(Q868:Q869)</f>
        <v>197.39999999999998</v>
      </c>
    </row>
    <row r="869" spans="1:18" ht="15.75" customHeight="1" x14ac:dyDescent="0.3">
      <c r="A869" s="221">
        <v>5024</v>
      </c>
      <c r="B869" s="118">
        <v>84</v>
      </c>
      <c r="C869" s="57" t="s">
        <v>485</v>
      </c>
      <c r="D869" s="57"/>
      <c r="E869" s="57">
        <v>18</v>
      </c>
      <c r="F869" s="58">
        <v>43626</v>
      </c>
      <c r="G869" s="57">
        <v>5375</v>
      </c>
      <c r="H869" s="57">
        <v>7745</v>
      </c>
      <c r="I869" s="57">
        <v>7301</v>
      </c>
      <c r="J869" s="57"/>
      <c r="K869" s="152">
        <f t="shared" si="6"/>
        <v>23.052959501557631</v>
      </c>
      <c r="L869" s="153"/>
      <c r="M869" s="155"/>
      <c r="N869" s="155"/>
      <c r="O869" s="123"/>
      <c r="P869" s="123"/>
      <c r="Q869" s="23">
        <f t="shared" si="1"/>
        <v>192.6</v>
      </c>
      <c r="R869" s="117"/>
    </row>
    <row r="870" spans="1:18" ht="15.75" customHeight="1" x14ac:dyDescent="0.3">
      <c r="A870" s="221">
        <v>5599</v>
      </c>
      <c r="B870" s="118">
        <v>43</v>
      </c>
      <c r="C870" s="7" t="s">
        <v>485</v>
      </c>
      <c r="D870" s="7"/>
      <c r="E870" s="7">
        <v>21</v>
      </c>
      <c r="F870" s="156">
        <v>43657</v>
      </c>
      <c r="G870" s="7">
        <v>5211</v>
      </c>
      <c r="H870" s="7">
        <v>8056</v>
      </c>
      <c r="I870" s="7">
        <v>7557</v>
      </c>
      <c r="J870" s="7">
        <v>7</v>
      </c>
      <c r="K870" s="152">
        <f t="shared" si="6"/>
        <v>21.270247229326515</v>
      </c>
      <c r="L870" s="153"/>
      <c r="M870" s="154">
        <f>AVERAGE(K870:K871)</f>
        <v>20.906364141188988</v>
      </c>
      <c r="N870" s="154">
        <f>_xlfn.STDEV.S(K870,K871)</f>
        <v>0.51460839836229755</v>
      </c>
      <c r="O870" s="123"/>
      <c r="P870" s="123"/>
      <c r="Q870" s="23">
        <f t="shared" si="1"/>
        <v>234.6</v>
      </c>
      <c r="R870" s="117">
        <f>AVERAGE(Q870:Q871)</f>
        <v>242.64999999999998</v>
      </c>
    </row>
    <row r="871" spans="1:18" ht="15.75" customHeight="1" x14ac:dyDescent="0.3">
      <c r="A871" s="221">
        <v>5600</v>
      </c>
      <c r="B871" s="118">
        <v>44</v>
      </c>
      <c r="C871" s="7" t="s">
        <v>485</v>
      </c>
      <c r="D871" s="7"/>
      <c r="E871" s="7">
        <v>21</v>
      </c>
      <c r="F871" s="156">
        <v>43657</v>
      </c>
      <c r="G871" s="7">
        <v>5218</v>
      </c>
      <c r="H871" s="7">
        <v>8240</v>
      </c>
      <c r="I871" s="7">
        <v>7725</v>
      </c>
      <c r="J871" s="7"/>
      <c r="K871" s="152">
        <f t="shared" si="6"/>
        <v>20.542481053051457</v>
      </c>
      <c r="L871" s="153"/>
      <c r="M871" s="155"/>
      <c r="N871" s="155"/>
      <c r="O871" s="123"/>
      <c r="P871" s="123"/>
      <c r="Q871" s="23">
        <f t="shared" si="1"/>
        <v>250.7</v>
      </c>
      <c r="R871" s="117"/>
    </row>
    <row r="872" spans="1:18" ht="15.75" customHeight="1" x14ac:dyDescent="0.3">
      <c r="A872" s="221">
        <v>5929</v>
      </c>
      <c r="B872" s="118">
        <v>88</v>
      </c>
      <c r="C872" s="7" t="s">
        <v>485</v>
      </c>
      <c r="D872" s="7"/>
      <c r="E872" s="7">
        <v>22</v>
      </c>
      <c r="F872" s="156">
        <v>43685</v>
      </c>
      <c r="G872" s="7">
        <v>5241</v>
      </c>
      <c r="H872" s="7">
        <v>7779</v>
      </c>
      <c r="I872" s="7">
        <v>7420</v>
      </c>
      <c r="J872" s="7">
        <v>7</v>
      </c>
      <c r="K872" s="152">
        <f t="shared" si="6"/>
        <v>16.475447452960072</v>
      </c>
      <c r="L872" s="153"/>
      <c r="M872" s="154">
        <f>AVERAGE(K872:K873)</f>
        <v>16.88888651717771</v>
      </c>
      <c r="N872" s="154">
        <f>_xlfn.STDEV.S(K872,K873)</f>
        <v>0.58469113183142429</v>
      </c>
      <c r="O872" s="123"/>
      <c r="P872" s="123"/>
      <c r="Q872" s="23">
        <f t="shared" si="1"/>
        <v>217.9</v>
      </c>
      <c r="R872" s="117">
        <f>AVERAGE(Q872:Q873)</f>
        <v>216.45</v>
      </c>
    </row>
    <row r="873" spans="1:18" ht="15.75" customHeight="1" x14ac:dyDescent="0.3">
      <c r="A873" s="221">
        <v>5930</v>
      </c>
      <c r="B873" s="118">
        <v>88</v>
      </c>
      <c r="C873" s="7" t="s">
        <v>485</v>
      </c>
      <c r="D873" s="7"/>
      <c r="E873" s="7">
        <v>22</v>
      </c>
      <c r="F873" s="156">
        <v>43685</v>
      </c>
      <c r="G873" s="7">
        <v>5241</v>
      </c>
      <c r="H873" s="7">
        <v>7763</v>
      </c>
      <c r="I873" s="7">
        <v>7391</v>
      </c>
      <c r="J873" s="7"/>
      <c r="K873" s="152">
        <f t="shared" si="6"/>
        <v>17.302325581395348</v>
      </c>
      <c r="L873" s="153"/>
      <c r="M873" s="155"/>
      <c r="N873" s="155"/>
      <c r="O873" s="123"/>
      <c r="P873" s="123"/>
      <c r="Q873" s="23">
        <f t="shared" si="1"/>
        <v>215</v>
      </c>
      <c r="R873" s="117"/>
    </row>
    <row r="874" spans="1:18" ht="15.75" customHeight="1" x14ac:dyDescent="0.3">
      <c r="A874" s="221">
        <v>3715</v>
      </c>
      <c r="B874" s="118">
        <v>137</v>
      </c>
      <c r="C874" s="57" t="s">
        <v>486</v>
      </c>
      <c r="D874" s="57"/>
      <c r="E874" s="57">
        <v>14</v>
      </c>
      <c r="F874" s="58">
        <v>43591</v>
      </c>
      <c r="G874" s="57">
        <v>5220</v>
      </c>
      <c r="H874" s="151">
        <v>9028</v>
      </c>
      <c r="I874" s="57">
        <v>7589</v>
      </c>
      <c r="J874" s="57">
        <v>2</v>
      </c>
      <c r="K874" s="152">
        <f t="shared" si="6"/>
        <v>60.742929506120724</v>
      </c>
      <c r="L874" s="153" t="s">
        <v>377</v>
      </c>
      <c r="M874" s="154">
        <f>AVERAGE(K874:K875)</f>
        <v>61.473308475624016</v>
      </c>
      <c r="N874" s="154">
        <f>_xlfn.STDEV.S(K874,K875)</f>
        <v>1.0329118443436405</v>
      </c>
      <c r="O874" s="123">
        <v>2</v>
      </c>
      <c r="P874" s="123"/>
      <c r="Q874" s="23">
        <f t="shared" si="1"/>
        <v>236.9</v>
      </c>
      <c r="R874" s="117">
        <f>AVERAGE(Q874:Q875)</f>
        <v>232.35000000000002</v>
      </c>
    </row>
    <row r="875" spans="1:18" ht="15.75" customHeight="1" x14ac:dyDescent="0.3">
      <c r="A875" s="221">
        <v>3716</v>
      </c>
      <c r="B875" s="118">
        <v>138</v>
      </c>
      <c r="C875" s="57" t="s">
        <v>486</v>
      </c>
      <c r="D875" s="57"/>
      <c r="E875" s="57">
        <v>14</v>
      </c>
      <c r="F875" s="58">
        <v>43591</v>
      </c>
      <c r="G875" s="57">
        <v>5222</v>
      </c>
      <c r="H875" s="151">
        <v>8917</v>
      </c>
      <c r="I875" s="57">
        <v>7500</v>
      </c>
      <c r="J875" s="57"/>
      <c r="K875" s="152">
        <f t="shared" si="6"/>
        <v>62.203687445127308</v>
      </c>
      <c r="L875" s="153"/>
      <c r="M875" s="155"/>
      <c r="N875" s="155"/>
      <c r="O875" s="123"/>
      <c r="P875" s="123"/>
      <c r="Q875" s="23">
        <f t="shared" si="1"/>
        <v>227.8</v>
      </c>
      <c r="R875" s="117"/>
    </row>
    <row r="876" spans="1:18" ht="15.75" customHeight="1" x14ac:dyDescent="0.3">
      <c r="A876" s="221">
        <v>4379</v>
      </c>
      <c r="B876" s="118">
        <v>85</v>
      </c>
      <c r="C876" s="57" t="s">
        <v>486</v>
      </c>
      <c r="D876" s="57"/>
      <c r="E876" s="57">
        <v>16</v>
      </c>
      <c r="F876" s="58">
        <v>43607</v>
      </c>
      <c r="G876" s="57">
        <v>5253</v>
      </c>
      <c r="H876" s="57">
        <v>7831</v>
      </c>
      <c r="I876" s="57">
        <v>7241</v>
      </c>
      <c r="J876" s="57">
        <v>2</v>
      </c>
      <c r="K876" s="152">
        <f t="shared" si="6"/>
        <v>29.678068410462778</v>
      </c>
      <c r="L876" s="153" t="s">
        <v>13</v>
      </c>
      <c r="M876" s="154">
        <f>AVERAGE(K876:K877)</f>
        <v>29.239241030464065</v>
      </c>
      <c r="N876" s="154">
        <f>_xlfn.STDEV.S(K876,K877)</f>
        <v>0.62059563233482962</v>
      </c>
      <c r="O876" s="123"/>
      <c r="P876" s="123"/>
      <c r="Q876" s="23">
        <f t="shared" si="1"/>
        <v>198.8</v>
      </c>
      <c r="R876" s="117">
        <f>AVERAGE(Q876:Q877)</f>
        <v>196.10000000000002</v>
      </c>
    </row>
    <row r="877" spans="1:18" ht="15.75" customHeight="1" x14ac:dyDescent="0.3">
      <c r="A877" s="221">
        <v>4380</v>
      </c>
      <c r="B877" s="118">
        <v>86</v>
      </c>
      <c r="C877" s="57" t="s">
        <v>486</v>
      </c>
      <c r="D877" s="57"/>
      <c r="E877" s="57">
        <v>16</v>
      </c>
      <c r="F877" s="58">
        <v>43607</v>
      </c>
      <c r="G877" s="57">
        <v>5281</v>
      </c>
      <c r="H877" s="57">
        <v>7772</v>
      </c>
      <c r="I877" s="57">
        <v>7215</v>
      </c>
      <c r="J877" s="57"/>
      <c r="K877" s="152">
        <f t="shared" si="6"/>
        <v>28.800413650465355</v>
      </c>
      <c r="L877" s="153"/>
      <c r="M877" s="155"/>
      <c r="N877" s="155"/>
      <c r="O877" s="123"/>
      <c r="P877" s="123"/>
      <c r="Q877" s="23">
        <f t="shared" si="1"/>
        <v>193.4</v>
      </c>
      <c r="R877" s="117"/>
    </row>
    <row r="878" spans="1:18" ht="15.75" customHeight="1" x14ac:dyDescent="0.3">
      <c r="A878" s="221">
        <v>5025</v>
      </c>
      <c r="B878" s="118">
        <v>85</v>
      </c>
      <c r="C878" s="57" t="s">
        <v>486</v>
      </c>
      <c r="D878" s="57"/>
      <c r="E878" s="57">
        <v>18</v>
      </c>
      <c r="F878" s="58">
        <v>43626</v>
      </c>
      <c r="G878" s="57">
        <v>5253</v>
      </c>
      <c r="H878" s="57">
        <v>8675</v>
      </c>
      <c r="I878" s="57">
        <v>7494</v>
      </c>
      <c r="J878" s="57">
        <v>10</v>
      </c>
      <c r="K878" s="152">
        <f t="shared" si="6"/>
        <v>52.69968763944668</v>
      </c>
      <c r="L878" s="153"/>
      <c r="M878" s="154">
        <f>AVERAGE(K878:K879)</f>
        <v>50.320317790197308</v>
      </c>
      <c r="N878" s="154">
        <f>_xlfn.STDEV.S(K878,K879)</f>
        <v>3.3649371107100832</v>
      </c>
      <c r="O878" s="123"/>
      <c r="P878" s="123"/>
      <c r="Q878" s="23">
        <f t="shared" si="1"/>
        <v>224.1</v>
      </c>
      <c r="R878" s="117">
        <f>AVERAGE(Q878:Q879)</f>
        <v>240.75</v>
      </c>
    </row>
    <row r="879" spans="1:18" ht="15.75" customHeight="1" x14ac:dyDescent="0.3">
      <c r="A879" s="221">
        <v>5026</v>
      </c>
      <c r="B879" s="118">
        <v>86</v>
      </c>
      <c r="C879" s="57" t="s">
        <v>486</v>
      </c>
      <c r="D879" s="57"/>
      <c r="E879" s="57">
        <v>18</v>
      </c>
      <c r="F879" s="58">
        <v>43626</v>
      </c>
      <c r="G879" s="57">
        <v>5281</v>
      </c>
      <c r="H879" s="57">
        <v>9089</v>
      </c>
      <c r="I879" s="57">
        <v>7855</v>
      </c>
      <c r="J879" s="57"/>
      <c r="K879" s="152">
        <f t="shared" si="6"/>
        <v>47.940947940947943</v>
      </c>
      <c r="L879" s="153"/>
      <c r="M879" s="155"/>
      <c r="N879" s="155"/>
      <c r="O879" s="123"/>
      <c r="P879" s="123"/>
      <c r="Q879" s="23">
        <f t="shared" si="1"/>
        <v>257.39999999999998</v>
      </c>
      <c r="R879" s="117"/>
    </row>
    <row r="880" spans="1:18" ht="15.75" customHeight="1" x14ac:dyDescent="0.3">
      <c r="A880" s="221">
        <v>5931</v>
      </c>
      <c r="B880" s="118">
        <v>89</v>
      </c>
      <c r="C880" s="7" t="s">
        <v>486</v>
      </c>
      <c r="D880" s="7"/>
      <c r="E880" s="7">
        <v>22</v>
      </c>
      <c r="F880" s="156">
        <v>43685</v>
      </c>
      <c r="G880" s="7">
        <v>5188</v>
      </c>
      <c r="H880" s="7">
        <v>7117</v>
      </c>
      <c r="I880" s="7">
        <v>6853</v>
      </c>
      <c r="J880" s="7">
        <v>6</v>
      </c>
      <c r="K880" s="152">
        <f t="shared" si="6"/>
        <v>15.855855855855856</v>
      </c>
      <c r="L880" s="153"/>
      <c r="M880" s="154">
        <f>AVERAGE(K880:K881)</f>
        <v>16.45873361513172</v>
      </c>
      <c r="N880" s="154">
        <f>_xlfn.STDEV.S(K880,K881)</f>
        <v>0.85259790362102861</v>
      </c>
      <c r="O880" s="123"/>
      <c r="P880" s="123"/>
      <c r="Q880" s="23">
        <f t="shared" si="1"/>
        <v>166.5</v>
      </c>
      <c r="R880" s="117">
        <f>AVERAGE(Q880:Q881)</f>
        <v>167.65</v>
      </c>
    </row>
    <row r="881" spans="1:18" ht="15.75" customHeight="1" x14ac:dyDescent="0.3">
      <c r="A881" s="221">
        <v>5932</v>
      </c>
      <c r="B881" s="118">
        <v>89</v>
      </c>
      <c r="C881" s="7" t="s">
        <v>486</v>
      </c>
      <c r="D881" s="7"/>
      <c r="E881" s="7">
        <v>22</v>
      </c>
      <c r="F881" s="156">
        <v>43685</v>
      </c>
      <c r="G881" s="7">
        <v>5188</v>
      </c>
      <c r="H881" s="7">
        <v>7164</v>
      </c>
      <c r="I881" s="7">
        <v>6876</v>
      </c>
      <c r="J881" s="7"/>
      <c r="K881" s="152">
        <f t="shared" si="6"/>
        <v>17.061611374407583</v>
      </c>
      <c r="L881" s="153"/>
      <c r="M881" s="155"/>
      <c r="N881" s="155"/>
      <c r="O881" s="123"/>
      <c r="P881" s="123"/>
      <c r="Q881" s="23">
        <f t="shared" si="1"/>
        <v>168.8</v>
      </c>
      <c r="R881" s="117"/>
    </row>
    <row r="882" spans="1:18" ht="15.75" customHeight="1" x14ac:dyDescent="0.3">
      <c r="A882" s="221">
        <v>3717</v>
      </c>
      <c r="B882" s="118">
        <v>139</v>
      </c>
      <c r="C882" s="57" t="s">
        <v>487</v>
      </c>
      <c r="D882" s="57"/>
      <c r="E882" s="57">
        <v>14</v>
      </c>
      <c r="F882" s="58">
        <v>43591</v>
      </c>
      <c r="G882" s="57">
        <v>5218</v>
      </c>
      <c r="H882" s="151">
        <v>6979</v>
      </c>
      <c r="I882" s="57">
        <v>6536</v>
      </c>
      <c r="J882" s="57">
        <v>2</v>
      </c>
      <c r="K882" s="152">
        <f t="shared" si="6"/>
        <v>33.611532625189682</v>
      </c>
      <c r="L882" s="153" t="s">
        <v>407</v>
      </c>
      <c r="M882" s="154">
        <f>AVERAGE(K882:K883)</f>
        <v>33.245766312594839</v>
      </c>
      <c r="N882" s="154">
        <f>_xlfn.STDEV.S(K882,K883)</f>
        <v>0.51727167993082424</v>
      </c>
      <c r="O882" s="123">
        <v>2</v>
      </c>
      <c r="P882" s="123"/>
      <c r="Q882" s="23">
        <f t="shared" si="1"/>
        <v>131.80000000000001</v>
      </c>
      <c r="R882" s="117">
        <f>AVERAGE(Q882:Q883)</f>
        <v>128.4</v>
      </c>
    </row>
    <row r="883" spans="1:18" ht="15.75" customHeight="1" x14ac:dyDescent="0.3">
      <c r="A883" s="221">
        <v>3718</v>
      </c>
      <c r="B883" s="118">
        <v>140</v>
      </c>
      <c r="C883" s="57" t="s">
        <v>487</v>
      </c>
      <c r="D883" s="57"/>
      <c r="E883" s="57">
        <v>14</v>
      </c>
      <c r="F883" s="58">
        <v>43591</v>
      </c>
      <c r="G883" s="57">
        <v>5241</v>
      </c>
      <c r="H883" s="151">
        <v>6902</v>
      </c>
      <c r="I883" s="57">
        <v>6491</v>
      </c>
      <c r="J883" s="57"/>
      <c r="K883" s="152">
        <f t="shared" si="6"/>
        <v>32.879999999999995</v>
      </c>
      <c r="L883" s="153"/>
      <c r="M883" s="155"/>
      <c r="N883" s="155"/>
      <c r="O883" s="123"/>
      <c r="P883" s="123"/>
      <c r="Q883" s="23">
        <f t="shared" si="1"/>
        <v>125</v>
      </c>
      <c r="R883" s="117"/>
    </row>
    <row r="884" spans="1:18" ht="15.75" customHeight="1" x14ac:dyDescent="0.3">
      <c r="A884" s="221">
        <v>4381</v>
      </c>
      <c r="B884" s="118">
        <v>87</v>
      </c>
      <c r="C884" s="57" t="s">
        <v>487</v>
      </c>
      <c r="D884" s="57"/>
      <c r="E884" s="57">
        <v>16</v>
      </c>
      <c r="F884" s="58">
        <v>43607</v>
      </c>
      <c r="G884" s="57">
        <v>5250</v>
      </c>
      <c r="H884" s="57">
        <v>7490</v>
      </c>
      <c r="I884" s="57">
        <v>7013</v>
      </c>
      <c r="J884" s="57">
        <v>2</v>
      </c>
      <c r="K884" s="152">
        <f t="shared" si="6"/>
        <v>27.056154282473056</v>
      </c>
      <c r="L884" s="153"/>
      <c r="M884" s="154">
        <f>AVERAGE(K884:K885)</f>
        <v>26.914350538854226</v>
      </c>
      <c r="N884" s="154">
        <f>_xlfn.STDEV.S(K884,K885)</f>
        <v>0.20054077742102658</v>
      </c>
      <c r="O884" s="123"/>
      <c r="P884" s="123"/>
      <c r="Q884" s="23">
        <f t="shared" si="1"/>
        <v>176.3</v>
      </c>
      <c r="R884" s="117">
        <f>AVERAGE(Q884:Q885)</f>
        <v>176.3</v>
      </c>
    </row>
    <row r="885" spans="1:18" ht="15.75" customHeight="1" x14ac:dyDescent="0.3">
      <c r="A885" s="221">
        <v>4382</v>
      </c>
      <c r="B885" s="118">
        <v>88</v>
      </c>
      <c r="C885" s="57" t="s">
        <v>487</v>
      </c>
      <c r="D885" s="57"/>
      <c r="E885" s="57">
        <v>16</v>
      </c>
      <c r="F885" s="58">
        <v>43607</v>
      </c>
      <c r="G885" s="57">
        <v>5241</v>
      </c>
      <c r="H885" s="57">
        <v>7476</v>
      </c>
      <c r="I885" s="57">
        <v>7004</v>
      </c>
      <c r="J885" s="57"/>
      <c r="K885" s="152">
        <f t="shared" si="6"/>
        <v>26.772546795235396</v>
      </c>
      <c r="L885" s="153"/>
      <c r="M885" s="155"/>
      <c r="N885" s="155"/>
      <c r="O885" s="123"/>
      <c r="P885" s="123"/>
      <c r="Q885" s="23">
        <f t="shared" si="1"/>
        <v>176.3</v>
      </c>
      <c r="R885" s="117"/>
    </row>
    <row r="886" spans="1:18" ht="15.75" customHeight="1" x14ac:dyDescent="0.3">
      <c r="A886" s="221">
        <v>5027</v>
      </c>
      <c r="B886" s="118">
        <v>87</v>
      </c>
      <c r="C886" s="57" t="s">
        <v>487</v>
      </c>
      <c r="D886" s="57"/>
      <c r="E886" s="57">
        <v>18</v>
      </c>
      <c r="F886" s="58">
        <v>43626</v>
      </c>
      <c r="G886" s="57">
        <v>5250</v>
      </c>
      <c r="H886" s="57">
        <v>6909</v>
      </c>
      <c r="I886" s="57">
        <v>6583</v>
      </c>
      <c r="J886" s="57">
        <v>8</v>
      </c>
      <c r="K886" s="152">
        <f t="shared" si="6"/>
        <v>24.456114028507127</v>
      </c>
      <c r="L886" s="153"/>
      <c r="M886" s="154">
        <f>AVERAGE(K886:K887)</f>
        <v>24.107354187668385</v>
      </c>
      <c r="N886" s="154">
        <f>_xlfn.STDEV.S(K886,K887)</f>
        <v>0.49322089692523097</v>
      </c>
      <c r="O886" s="123"/>
      <c r="P886" s="123"/>
      <c r="Q886" s="23">
        <f t="shared" si="1"/>
        <v>133.30000000000001</v>
      </c>
      <c r="R886" s="117">
        <f>AVERAGE(Q886:Q887)</f>
        <v>132.10000000000002</v>
      </c>
    </row>
    <row r="887" spans="1:18" ht="15.75" customHeight="1" x14ac:dyDescent="0.3">
      <c r="A887" s="221">
        <v>5028</v>
      </c>
      <c r="B887" s="118">
        <v>88</v>
      </c>
      <c r="C887" s="57" t="s">
        <v>487</v>
      </c>
      <c r="D887" s="57"/>
      <c r="E887" s="57">
        <v>18</v>
      </c>
      <c r="F887" s="58">
        <v>43626</v>
      </c>
      <c r="G887" s="57">
        <v>5241</v>
      </c>
      <c r="H887" s="57">
        <v>6861</v>
      </c>
      <c r="I887" s="57">
        <v>6550</v>
      </c>
      <c r="J887" s="57"/>
      <c r="K887" s="152">
        <f t="shared" si="6"/>
        <v>23.758594346829643</v>
      </c>
      <c r="L887" s="153"/>
      <c r="M887" s="155"/>
      <c r="N887" s="155"/>
      <c r="O887" s="123"/>
      <c r="P887" s="123"/>
      <c r="Q887" s="23">
        <f t="shared" si="1"/>
        <v>130.9</v>
      </c>
      <c r="R887" s="117"/>
    </row>
    <row r="888" spans="1:18" ht="15.75" customHeight="1" x14ac:dyDescent="0.3">
      <c r="A888" s="221">
        <v>5601</v>
      </c>
      <c r="B888" s="118">
        <v>45</v>
      </c>
      <c r="C888" s="7" t="s">
        <v>487</v>
      </c>
      <c r="D888" s="7"/>
      <c r="E888" s="7">
        <v>21</v>
      </c>
      <c r="F888" s="156">
        <v>43657</v>
      </c>
      <c r="G888" s="7">
        <v>5211</v>
      </c>
      <c r="H888" s="7">
        <v>6461</v>
      </c>
      <c r="I888" s="7">
        <v>6269</v>
      </c>
      <c r="J888" s="7">
        <v>8</v>
      </c>
      <c r="K888" s="152">
        <f t="shared" si="6"/>
        <v>18.147448015122876</v>
      </c>
      <c r="L888" s="153"/>
      <c r="M888" s="154">
        <f>AVERAGE(K888:K889)</f>
        <v>17.865472534084031</v>
      </c>
      <c r="N888" s="154">
        <f>_xlfn.STDEV.S(K888,K889)</f>
        <v>0.39877354954181249</v>
      </c>
      <c r="O888" s="123"/>
      <c r="P888" s="123"/>
      <c r="Q888" s="23">
        <f t="shared" si="1"/>
        <v>105.8</v>
      </c>
      <c r="R888" s="117">
        <f>AVERAGE(Q888:Q889)</f>
        <v>103.8</v>
      </c>
    </row>
    <row r="889" spans="1:18" ht="15.75" customHeight="1" x14ac:dyDescent="0.3">
      <c r="A889" s="221">
        <v>5602</v>
      </c>
      <c r="B889" s="118">
        <v>46</v>
      </c>
      <c r="C889" s="7" t="s">
        <v>487</v>
      </c>
      <c r="D889" s="7"/>
      <c r="E889" s="7">
        <v>21</v>
      </c>
      <c r="F889" s="156">
        <v>43657</v>
      </c>
      <c r="G889" s="7">
        <v>5260</v>
      </c>
      <c r="H889" s="7">
        <v>6457</v>
      </c>
      <c r="I889" s="7">
        <v>6278</v>
      </c>
      <c r="J889" s="7"/>
      <c r="K889" s="152">
        <f t="shared" si="6"/>
        <v>17.583497053045186</v>
      </c>
      <c r="L889" s="153"/>
      <c r="M889" s="155"/>
      <c r="N889" s="155"/>
      <c r="O889" s="123"/>
      <c r="P889" s="123"/>
      <c r="Q889" s="23">
        <f t="shared" si="1"/>
        <v>101.8</v>
      </c>
      <c r="R889" s="117"/>
    </row>
    <row r="890" spans="1:18" ht="15.75" customHeight="1" x14ac:dyDescent="0.3">
      <c r="A890" s="221">
        <v>5933</v>
      </c>
      <c r="B890" s="118">
        <v>90</v>
      </c>
      <c r="C890" s="7" t="s">
        <v>487</v>
      </c>
      <c r="D890" s="7"/>
      <c r="E890" s="7">
        <v>22</v>
      </c>
      <c r="F890" s="156">
        <v>43685</v>
      </c>
      <c r="G890" s="7">
        <v>5202</v>
      </c>
      <c r="H890" s="7">
        <v>6526</v>
      </c>
      <c r="I890" s="7">
        <v>6350</v>
      </c>
      <c r="J890" s="7">
        <v>8</v>
      </c>
      <c r="K890" s="152">
        <f t="shared" si="6"/>
        <v>15.331010452961671</v>
      </c>
      <c r="L890" s="153"/>
      <c r="M890" s="154">
        <f>AVERAGE(K890:K891)</f>
        <v>16.053203269351293</v>
      </c>
      <c r="N890" s="154">
        <f>_xlfn.STDEV.S(K890,K891)</f>
        <v>1.0213348755866238</v>
      </c>
      <c r="O890" s="123"/>
      <c r="P890" s="123"/>
      <c r="Q890" s="23">
        <f t="shared" si="1"/>
        <v>114.8</v>
      </c>
      <c r="R890" s="117">
        <f>AVERAGE(Q890:Q891)</f>
        <v>111.05</v>
      </c>
    </row>
    <row r="891" spans="1:18" ht="15.75" customHeight="1" x14ac:dyDescent="0.3">
      <c r="A891" s="221">
        <v>5934</v>
      </c>
      <c r="B891" s="118">
        <v>90</v>
      </c>
      <c r="C891" s="7" t="s">
        <v>487</v>
      </c>
      <c r="D891" s="7"/>
      <c r="E891" s="7">
        <v>22</v>
      </c>
      <c r="F891" s="156">
        <v>43685</v>
      </c>
      <c r="G891" s="7">
        <v>5202</v>
      </c>
      <c r="H891" s="7">
        <v>6455</v>
      </c>
      <c r="I891" s="7">
        <v>6275</v>
      </c>
      <c r="J891" s="7"/>
      <c r="K891" s="152">
        <f t="shared" si="6"/>
        <v>16.775396085740912</v>
      </c>
      <c r="L891" s="153"/>
      <c r="M891" s="155"/>
      <c r="N891" s="155"/>
      <c r="O891" s="123"/>
      <c r="P891" s="123"/>
      <c r="Q891" s="23">
        <f t="shared" si="1"/>
        <v>107.3</v>
      </c>
      <c r="R891" s="117"/>
    </row>
    <row r="892" spans="1:18" ht="15.75" customHeight="1" x14ac:dyDescent="0.3">
      <c r="A892" s="221">
        <v>3339</v>
      </c>
      <c r="B892" s="118">
        <v>95</v>
      </c>
      <c r="C892" s="67" t="s">
        <v>488</v>
      </c>
      <c r="D892" s="67"/>
      <c r="E892" s="67">
        <v>13</v>
      </c>
      <c r="F892" s="68">
        <v>43587</v>
      </c>
      <c r="G892" s="67">
        <v>5232</v>
      </c>
      <c r="H892" s="67">
        <v>7946</v>
      </c>
      <c r="I892" s="67">
        <v>7067</v>
      </c>
      <c r="J892" s="67"/>
      <c r="K892" s="157">
        <f t="shared" si="6"/>
        <v>47.901907356948229</v>
      </c>
      <c r="L892" s="158" t="s">
        <v>377</v>
      </c>
      <c r="M892" s="159">
        <f>AVERAGE(K892:K893)</f>
        <v>48.134135253192916</v>
      </c>
      <c r="N892" s="159">
        <f>_xlfn.STDEV.S(K892,K893)</f>
        <v>0.32841984043060873</v>
      </c>
      <c r="O892" s="123">
        <v>1</v>
      </c>
      <c r="P892" s="123"/>
      <c r="Q892" s="23">
        <f t="shared" si="1"/>
        <v>183.5</v>
      </c>
      <c r="R892" s="117">
        <f>AVERAGE(Q892:Q893)</f>
        <v>185.1</v>
      </c>
    </row>
    <row r="893" spans="1:18" ht="15.75" customHeight="1" x14ac:dyDescent="0.3">
      <c r="A893" s="221">
        <v>3340</v>
      </c>
      <c r="B893" s="118">
        <v>96</v>
      </c>
      <c r="C893" s="67" t="s">
        <v>488</v>
      </c>
      <c r="D893" s="67"/>
      <c r="E893" s="67">
        <v>13</v>
      </c>
      <c r="F893" s="68">
        <v>43587</v>
      </c>
      <c r="G893" s="67">
        <v>5242</v>
      </c>
      <c r="H893" s="67">
        <v>8012</v>
      </c>
      <c r="I893" s="67">
        <v>7109</v>
      </c>
      <c r="J893" s="67"/>
      <c r="K893" s="157">
        <f t="shared" si="6"/>
        <v>48.366363149437603</v>
      </c>
      <c r="L893" s="158"/>
      <c r="M893" s="160"/>
      <c r="N893" s="160"/>
      <c r="O893" s="123"/>
      <c r="P893" s="123"/>
      <c r="Q893" s="23">
        <f t="shared" si="1"/>
        <v>186.7</v>
      </c>
      <c r="R893" s="117"/>
    </row>
    <row r="894" spans="1:18" ht="15.75" customHeight="1" x14ac:dyDescent="0.3">
      <c r="A894" s="221">
        <v>5325</v>
      </c>
      <c r="B894" s="118">
        <v>63</v>
      </c>
      <c r="C894" s="7" t="s">
        <v>488</v>
      </c>
      <c r="D894" s="7"/>
      <c r="E894" s="7">
        <v>19</v>
      </c>
      <c r="F894" s="156">
        <v>43637</v>
      </c>
      <c r="G894" s="7">
        <v>5214</v>
      </c>
      <c r="H894" s="7">
        <v>7433</v>
      </c>
      <c r="I894" s="7"/>
      <c r="J894" s="7" t="s">
        <v>489</v>
      </c>
      <c r="K894" s="161"/>
      <c r="L894" s="3"/>
      <c r="M894" s="162">
        <f>AVERAGE(K894:K895)</f>
        <v>25.324309080654256</v>
      </c>
      <c r="N894" s="162"/>
      <c r="O894" s="123"/>
      <c r="P894" s="123"/>
      <c r="Q894" s="23">
        <f t="shared" si="1"/>
        <v>-521.4</v>
      </c>
      <c r="R894" s="117">
        <f>AVERAGE(Q894:Q895)</f>
        <v>-172.04999999999998</v>
      </c>
    </row>
    <row r="895" spans="1:18" ht="15.75" customHeight="1" x14ac:dyDescent="0.3">
      <c r="A895" s="221">
        <v>5326</v>
      </c>
      <c r="B895" s="118">
        <v>64</v>
      </c>
      <c r="C895" s="7" t="s">
        <v>488</v>
      </c>
      <c r="D895" s="7"/>
      <c r="E895" s="7">
        <v>19</v>
      </c>
      <c r="F895" s="156">
        <v>43637</v>
      </c>
      <c r="G895" s="7">
        <v>5232</v>
      </c>
      <c r="H895" s="7">
        <v>7454</v>
      </c>
      <c r="I895" s="7">
        <v>7005</v>
      </c>
      <c r="J895" s="7"/>
      <c r="K895" s="161">
        <f t="shared" ref="K895:K917" si="7">+(((H895-G895)-(I895-G895))/(I895-G895))*100</f>
        <v>25.324309080654256</v>
      </c>
      <c r="L895" s="3"/>
      <c r="M895" s="23"/>
      <c r="N895" s="23"/>
      <c r="O895" s="123"/>
      <c r="P895" s="123"/>
      <c r="Q895" s="23">
        <f t="shared" si="1"/>
        <v>177.3</v>
      </c>
      <c r="R895" s="117"/>
    </row>
    <row r="896" spans="1:18" ht="15.75" customHeight="1" x14ac:dyDescent="0.3">
      <c r="A896" s="221">
        <v>5935</v>
      </c>
      <c r="B896" s="118">
        <v>91</v>
      </c>
      <c r="C896" s="7" t="s">
        <v>488</v>
      </c>
      <c r="D896" s="7"/>
      <c r="E896" s="7">
        <v>22</v>
      </c>
      <c r="F896" s="156">
        <v>43685</v>
      </c>
      <c r="G896" s="7">
        <v>5252</v>
      </c>
      <c r="H896" s="7">
        <v>7580</v>
      </c>
      <c r="I896" s="7">
        <v>7253</v>
      </c>
      <c r="J896" s="7">
        <v>8</v>
      </c>
      <c r="K896" s="152">
        <f t="shared" si="7"/>
        <v>16.34182908545727</v>
      </c>
      <c r="L896" s="153"/>
      <c r="M896" s="154">
        <f>AVERAGE(K896:K897)</f>
        <v>16.563409471734722</v>
      </c>
      <c r="N896" s="154">
        <f>_xlfn.STDEV.S(K896,K897)</f>
        <v>0.31336198742943955</v>
      </c>
      <c r="O896" s="123"/>
      <c r="P896" s="123"/>
      <c r="Q896" s="23">
        <f t="shared" si="1"/>
        <v>200.1</v>
      </c>
      <c r="R896" s="117">
        <f>AVERAGE(Q896:Q897)</f>
        <v>198.64999999999998</v>
      </c>
    </row>
    <row r="897" spans="1:18" ht="15.75" customHeight="1" x14ac:dyDescent="0.3">
      <c r="A897" s="221">
        <v>5936</v>
      </c>
      <c r="B897" s="118">
        <v>91</v>
      </c>
      <c r="C897" s="7" t="s">
        <v>488</v>
      </c>
      <c r="D897" s="7"/>
      <c r="E897" s="7">
        <v>22</v>
      </c>
      <c r="F897" s="156">
        <v>43685</v>
      </c>
      <c r="G897" s="7">
        <v>5252</v>
      </c>
      <c r="H897" s="7">
        <v>7555</v>
      </c>
      <c r="I897" s="7">
        <v>7224</v>
      </c>
      <c r="J897" s="7"/>
      <c r="K897" s="152">
        <f t="shared" si="7"/>
        <v>16.784989858012171</v>
      </c>
      <c r="L897" s="153"/>
      <c r="M897" s="155"/>
      <c r="N897" s="155"/>
      <c r="O897" s="123"/>
      <c r="P897" s="123"/>
      <c r="Q897" s="23">
        <f t="shared" si="1"/>
        <v>197.2</v>
      </c>
      <c r="R897" s="117"/>
    </row>
    <row r="898" spans="1:18" ht="15.75" customHeight="1" x14ac:dyDescent="0.3">
      <c r="A898" s="221">
        <v>2947</v>
      </c>
      <c r="B898" s="118">
        <v>31</v>
      </c>
      <c r="C898" s="67" t="s">
        <v>490</v>
      </c>
      <c r="D898" s="67"/>
      <c r="E898" s="67">
        <v>11</v>
      </c>
      <c r="F898" s="68">
        <v>43571</v>
      </c>
      <c r="G898" s="10">
        <v>5227</v>
      </c>
      <c r="H898" s="67">
        <v>6579</v>
      </c>
      <c r="I898" s="67">
        <v>6242</v>
      </c>
      <c r="J898" s="67">
        <v>1</v>
      </c>
      <c r="K898" s="157">
        <f t="shared" si="7"/>
        <v>33.201970443349751</v>
      </c>
      <c r="L898" s="158" t="s">
        <v>13</v>
      </c>
      <c r="M898" s="159">
        <f>AVERAGE(K898:K899)</f>
        <v>33.251517651490943</v>
      </c>
      <c r="N898" s="159">
        <f>_xlfn.STDEV.S(K898,K899)</f>
        <v>7.0070333731001161E-2</v>
      </c>
      <c r="O898" s="123">
        <v>1</v>
      </c>
      <c r="P898" s="123"/>
      <c r="Q898" s="23">
        <f t="shared" si="1"/>
        <v>101.49999999999999</v>
      </c>
      <c r="R898" s="117">
        <f>AVERAGE(Q898:Q899)</f>
        <v>102.39999999999999</v>
      </c>
    </row>
    <row r="899" spans="1:18" ht="15.75" customHeight="1" x14ac:dyDescent="0.3">
      <c r="A899" s="221">
        <v>2948</v>
      </c>
      <c r="B899" s="118">
        <v>32</v>
      </c>
      <c r="C899" s="67" t="s">
        <v>490</v>
      </c>
      <c r="D899" s="67"/>
      <c r="E899" s="67">
        <v>11</v>
      </c>
      <c r="F899" s="68">
        <v>43571</v>
      </c>
      <c r="G899" s="10">
        <v>5214</v>
      </c>
      <c r="H899" s="67">
        <v>6591</v>
      </c>
      <c r="I899" s="67">
        <v>6247</v>
      </c>
      <c r="J899" s="67"/>
      <c r="K899" s="157">
        <f t="shared" si="7"/>
        <v>33.301064859632142</v>
      </c>
      <c r="L899" s="158"/>
      <c r="M899" s="160"/>
      <c r="N899" s="160"/>
      <c r="O899" s="123"/>
      <c r="P899" s="123"/>
      <c r="Q899" s="23">
        <f t="shared" si="1"/>
        <v>103.3</v>
      </c>
      <c r="R899" s="117"/>
    </row>
    <row r="900" spans="1:18" ht="15.75" customHeight="1" x14ac:dyDescent="0.3">
      <c r="A900" s="221">
        <v>3719</v>
      </c>
      <c r="B900" s="118">
        <v>141</v>
      </c>
      <c r="C900" s="67" t="s">
        <v>490</v>
      </c>
      <c r="D900" s="67"/>
      <c r="E900" s="67">
        <v>14</v>
      </c>
      <c r="F900" s="68">
        <v>43591</v>
      </c>
      <c r="G900" s="67">
        <v>5187</v>
      </c>
      <c r="H900" s="10">
        <v>6718</v>
      </c>
      <c r="I900" s="67">
        <v>6493</v>
      </c>
      <c r="J900" s="67"/>
      <c r="K900" s="157">
        <f t="shared" si="7"/>
        <v>17.228177641653904</v>
      </c>
      <c r="L900" s="158" t="s">
        <v>13</v>
      </c>
      <c r="M900" s="159">
        <f>AVERAGE(K900:K901)</f>
        <v>17.314784876511407</v>
      </c>
      <c r="N900" s="159">
        <f>_xlfn.STDEV.S(K900,K901)</f>
        <v>0.12248112613511275</v>
      </c>
      <c r="O900" s="123"/>
      <c r="P900" s="123"/>
      <c r="Q900" s="23">
        <f t="shared" si="1"/>
        <v>130.6</v>
      </c>
      <c r="R900" s="117">
        <f>AVERAGE(Q900:Q901)</f>
        <v>129.94999999999999</v>
      </c>
    </row>
    <row r="901" spans="1:18" ht="15.75" customHeight="1" x14ac:dyDescent="0.3">
      <c r="A901" s="221">
        <v>3720</v>
      </c>
      <c r="B901" s="118">
        <v>142</v>
      </c>
      <c r="C901" s="67" t="s">
        <v>490</v>
      </c>
      <c r="D901" s="67"/>
      <c r="E901" s="67">
        <v>14</v>
      </c>
      <c r="F901" s="68">
        <v>43591</v>
      </c>
      <c r="G901" s="67">
        <v>5229</v>
      </c>
      <c r="H901" s="10">
        <v>6747</v>
      </c>
      <c r="I901" s="67">
        <v>6522</v>
      </c>
      <c r="J901" s="67"/>
      <c r="K901" s="157">
        <f t="shared" si="7"/>
        <v>17.40139211136891</v>
      </c>
      <c r="L901" s="158"/>
      <c r="M901" s="160"/>
      <c r="N901" s="160"/>
      <c r="O901" s="123"/>
      <c r="P901" s="123"/>
      <c r="Q901" s="23">
        <f t="shared" si="1"/>
        <v>129.30000000000001</v>
      </c>
      <c r="R901" s="117"/>
    </row>
    <row r="902" spans="1:18" ht="15.75" customHeight="1" x14ac:dyDescent="0.3">
      <c r="A902" s="221">
        <v>4063</v>
      </c>
      <c r="B902" s="118">
        <v>93</v>
      </c>
      <c r="C902" s="67" t="s">
        <v>490</v>
      </c>
      <c r="D902" s="67"/>
      <c r="E902" s="67">
        <v>15</v>
      </c>
      <c r="F902" s="68">
        <v>43599</v>
      </c>
      <c r="G902" s="67">
        <v>5234</v>
      </c>
      <c r="H902" s="67">
        <v>6392</v>
      </c>
      <c r="I902" s="67">
        <v>6236</v>
      </c>
      <c r="J902" s="67"/>
      <c r="K902" s="157">
        <f t="shared" si="7"/>
        <v>15.568862275449103</v>
      </c>
      <c r="L902" s="157"/>
      <c r="M902" s="159">
        <f>AVERAGE(K902:K903)</f>
        <v>15.406382357236748</v>
      </c>
      <c r="N902" s="159">
        <f>_xlfn.STDEV.S(K902,K903)</f>
        <v>0.22978130394918536</v>
      </c>
      <c r="O902" s="123"/>
      <c r="P902" s="123"/>
      <c r="Q902" s="23">
        <f t="shared" si="1"/>
        <v>100.2</v>
      </c>
      <c r="R902" s="117">
        <f>AVERAGE(Q902:Q903)</f>
        <v>99.300000000000011</v>
      </c>
    </row>
    <row r="903" spans="1:18" ht="15.75" customHeight="1" x14ac:dyDescent="0.3">
      <c r="A903" s="221">
        <v>4064</v>
      </c>
      <c r="B903" s="118">
        <v>94</v>
      </c>
      <c r="C903" s="67" t="s">
        <v>490</v>
      </c>
      <c r="D903" s="67"/>
      <c r="E903" s="67">
        <v>15</v>
      </c>
      <c r="F903" s="68">
        <v>43599</v>
      </c>
      <c r="G903" s="67">
        <v>5218</v>
      </c>
      <c r="H903" s="67">
        <v>6352</v>
      </c>
      <c r="I903" s="67">
        <v>6202</v>
      </c>
      <c r="J903" s="67"/>
      <c r="K903" s="157">
        <f t="shared" si="7"/>
        <v>15.24390243902439</v>
      </c>
      <c r="L903" s="157"/>
      <c r="M903" s="160"/>
      <c r="N903" s="160"/>
      <c r="O903" s="123"/>
      <c r="P903" s="123"/>
      <c r="Q903" s="23">
        <f t="shared" si="1"/>
        <v>98.4</v>
      </c>
      <c r="R903" s="117"/>
    </row>
    <row r="904" spans="1:18" ht="15.75" customHeight="1" x14ac:dyDescent="0.3">
      <c r="A904" s="221">
        <v>4709</v>
      </c>
      <c r="B904" s="118">
        <v>93</v>
      </c>
      <c r="C904" s="67" t="s">
        <v>490</v>
      </c>
      <c r="D904" s="67"/>
      <c r="E904" s="67">
        <v>17</v>
      </c>
      <c r="F904" s="68">
        <v>43619</v>
      </c>
      <c r="G904" s="67">
        <v>5234</v>
      </c>
      <c r="H904" s="67">
        <v>6224</v>
      </c>
      <c r="I904" s="67">
        <v>6058</v>
      </c>
      <c r="J904" s="67"/>
      <c r="K904" s="157">
        <f t="shared" si="7"/>
        <v>20.145631067961165</v>
      </c>
      <c r="L904" s="158"/>
      <c r="M904" s="159">
        <f>AVERAGE(K904:K905)</f>
        <v>19.774308071294016</v>
      </c>
      <c r="N904" s="159">
        <f>_xlfn.STDEV.S(K904,K905)</f>
        <v>0.52513001790770286</v>
      </c>
      <c r="O904" s="123"/>
      <c r="P904" s="123"/>
      <c r="Q904" s="23">
        <f t="shared" si="1"/>
        <v>82.4</v>
      </c>
      <c r="R904" s="117">
        <f>AVERAGE(Q904:Q905)</f>
        <v>84.75</v>
      </c>
    </row>
    <row r="905" spans="1:18" ht="15.75" customHeight="1" x14ac:dyDescent="0.3">
      <c r="A905" s="221">
        <v>4710</v>
      </c>
      <c r="B905" s="118">
        <v>94</v>
      </c>
      <c r="C905" s="67" t="s">
        <v>490</v>
      </c>
      <c r="D905" s="67"/>
      <c r="E905" s="67">
        <v>17</v>
      </c>
      <c r="F905" s="68">
        <v>43619</v>
      </c>
      <c r="G905" s="67">
        <v>5218</v>
      </c>
      <c r="H905" s="67">
        <v>6258</v>
      </c>
      <c r="I905" s="67">
        <v>6089</v>
      </c>
      <c r="J905" s="67"/>
      <c r="K905" s="157">
        <f t="shared" si="7"/>
        <v>19.402985074626866</v>
      </c>
      <c r="L905" s="158"/>
      <c r="M905" s="160"/>
      <c r="N905" s="160"/>
      <c r="O905" s="123"/>
      <c r="P905" s="123"/>
      <c r="Q905" s="23">
        <f t="shared" si="1"/>
        <v>87.1</v>
      </c>
      <c r="R905" s="117"/>
    </row>
    <row r="906" spans="1:18" ht="15.75" customHeight="1" x14ac:dyDescent="0.3">
      <c r="A906" s="221">
        <v>5327</v>
      </c>
      <c r="B906" s="118">
        <v>65</v>
      </c>
      <c r="C906" s="7" t="s">
        <v>490</v>
      </c>
      <c r="D906" s="7"/>
      <c r="E906" s="7">
        <v>19</v>
      </c>
      <c r="F906" s="156">
        <v>43637</v>
      </c>
      <c r="G906" s="7">
        <v>5215</v>
      </c>
      <c r="H906" s="7">
        <v>6938</v>
      </c>
      <c r="I906" s="7">
        <v>6605</v>
      </c>
      <c r="J906" s="7">
        <v>5</v>
      </c>
      <c r="K906" s="161">
        <f t="shared" si="7"/>
        <v>23.956834532374099</v>
      </c>
      <c r="L906" s="3"/>
      <c r="M906" s="162">
        <f>AVERAGE(K906:K907)</f>
        <v>22.997059077105824</v>
      </c>
      <c r="N906" s="162">
        <f>_xlfn.STDEV.S(K906,K907)</f>
        <v>1.3573274656732064</v>
      </c>
      <c r="O906" s="123"/>
      <c r="P906" s="123"/>
      <c r="Q906" s="23">
        <f t="shared" si="1"/>
        <v>139</v>
      </c>
      <c r="R906" s="117">
        <f>AVERAGE(Q906:Q907)</f>
        <v>144.6</v>
      </c>
    </row>
    <row r="907" spans="1:18" ht="15.75" customHeight="1" x14ac:dyDescent="0.3">
      <c r="A907" s="221">
        <v>5328</v>
      </c>
      <c r="B907" s="118">
        <v>66</v>
      </c>
      <c r="C907" s="7" t="s">
        <v>490</v>
      </c>
      <c r="D907" s="7"/>
      <c r="E907" s="7">
        <v>19</v>
      </c>
      <c r="F907" s="156">
        <v>43637</v>
      </c>
      <c r="G907" s="7">
        <v>5279</v>
      </c>
      <c r="H907" s="7">
        <v>7112</v>
      </c>
      <c r="I907" s="7">
        <v>6781</v>
      </c>
      <c r="J907" s="7"/>
      <c r="K907" s="161">
        <f t="shared" si="7"/>
        <v>22.037283621837549</v>
      </c>
      <c r="L907" s="3"/>
      <c r="M907" s="23"/>
      <c r="N907" s="23"/>
      <c r="O907" s="123"/>
      <c r="P907" s="123"/>
      <c r="Q907" s="23">
        <f t="shared" si="1"/>
        <v>150.19999999999999</v>
      </c>
      <c r="R907" s="117"/>
    </row>
    <row r="908" spans="1:18" ht="15.75" customHeight="1" x14ac:dyDescent="0.3">
      <c r="A908" s="221">
        <v>5533</v>
      </c>
      <c r="B908" s="118">
        <v>25</v>
      </c>
      <c r="C908" s="7" t="s">
        <v>490</v>
      </c>
      <c r="D908" s="7"/>
      <c r="E908" s="7">
        <v>20</v>
      </c>
      <c r="F908" s="156">
        <v>43649</v>
      </c>
      <c r="G908" s="7">
        <v>5238</v>
      </c>
      <c r="H908" s="7">
        <v>6621</v>
      </c>
      <c r="I908" s="7">
        <v>6378</v>
      </c>
      <c r="J908" s="7">
        <v>7</v>
      </c>
      <c r="K908" s="152">
        <f t="shared" si="7"/>
        <v>21.315789473684209</v>
      </c>
      <c r="L908" s="153"/>
      <c r="M908" s="154">
        <f>AVERAGE(K908:K909)</f>
        <v>21.361019736842103</v>
      </c>
      <c r="N908" s="154">
        <f>_xlfn.STDEV.S(K908,K909)</f>
        <v>6.3965251587600067E-2</v>
      </c>
      <c r="O908" s="123"/>
      <c r="P908" s="123"/>
      <c r="Q908" s="23">
        <f t="shared" si="1"/>
        <v>114</v>
      </c>
      <c r="R908" s="117">
        <f>AVERAGE(Q908:Q909)</f>
        <v>121</v>
      </c>
    </row>
    <row r="909" spans="1:18" ht="15.75" customHeight="1" x14ac:dyDescent="0.3">
      <c r="A909" s="221">
        <v>5534</v>
      </c>
      <c r="B909" s="118">
        <v>26</v>
      </c>
      <c r="C909" s="7" t="s">
        <v>490</v>
      </c>
      <c r="D909" s="7"/>
      <c r="E909" s="7">
        <v>20</v>
      </c>
      <c r="F909" s="156">
        <v>43649</v>
      </c>
      <c r="G909" s="7">
        <v>5207</v>
      </c>
      <c r="H909" s="7">
        <v>6761</v>
      </c>
      <c r="I909" s="7">
        <v>6487</v>
      </c>
      <c r="J909" s="7"/>
      <c r="K909" s="152">
        <f t="shared" si="7"/>
        <v>21.40625</v>
      </c>
      <c r="L909" s="153"/>
      <c r="M909" s="155"/>
      <c r="N909" s="155"/>
      <c r="O909" s="123"/>
      <c r="P909" s="123"/>
      <c r="Q909" s="23">
        <f t="shared" si="1"/>
        <v>128</v>
      </c>
      <c r="R909" s="117"/>
    </row>
    <row r="910" spans="1:18" ht="15.75" customHeight="1" x14ac:dyDescent="0.3">
      <c r="A910" s="221">
        <v>5937</v>
      </c>
      <c r="B910" s="118">
        <v>92</v>
      </c>
      <c r="C910" s="7" t="s">
        <v>490</v>
      </c>
      <c r="D910" s="7"/>
      <c r="E910" s="7">
        <v>22</v>
      </c>
      <c r="F910" s="156">
        <v>43685</v>
      </c>
      <c r="G910" s="7">
        <v>5241</v>
      </c>
      <c r="H910" s="7">
        <v>6950</v>
      </c>
      <c r="I910" s="7">
        <v>6717</v>
      </c>
      <c r="J910" s="7">
        <v>7</v>
      </c>
      <c r="K910" s="152">
        <f t="shared" si="7"/>
        <v>15.785907859078591</v>
      </c>
      <c r="L910" s="153"/>
      <c r="M910" s="154">
        <f>AVERAGE(K910:K911)</f>
        <v>15.970740017796588</v>
      </c>
      <c r="N910" s="154">
        <f>_xlfn.STDEV.S(K910,K911)</f>
        <v>0.26139214562168794</v>
      </c>
      <c r="O910" s="123"/>
      <c r="P910" s="123"/>
      <c r="Q910" s="23">
        <f t="shared" si="1"/>
        <v>147.6</v>
      </c>
      <c r="R910" s="117">
        <f>AVERAGE(Q910:Q911)</f>
        <v>140.64999999999998</v>
      </c>
    </row>
    <row r="911" spans="1:18" ht="15.75" customHeight="1" x14ac:dyDescent="0.3">
      <c r="A911" s="221">
        <v>5938</v>
      </c>
      <c r="B911" s="118">
        <v>92</v>
      </c>
      <c r="C911" s="7" t="s">
        <v>490</v>
      </c>
      <c r="D911" s="7"/>
      <c r="E911" s="7">
        <v>22</v>
      </c>
      <c r="F911" s="156">
        <v>43685</v>
      </c>
      <c r="G911" s="7">
        <v>5241</v>
      </c>
      <c r="H911" s="7">
        <v>6794</v>
      </c>
      <c r="I911" s="7">
        <v>6578</v>
      </c>
      <c r="J911" s="7"/>
      <c r="K911" s="152">
        <f t="shared" si="7"/>
        <v>16.155572176514585</v>
      </c>
      <c r="L911" s="153"/>
      <c r="M911" s="155"/>
      <c r="N911" s="155"/>
      <c r="O911" s="123"/>
      <c r="P911" s="123"/>
      <c r="Q911" s="23">
        <f t="shared" si="1"/>
        <v>133.69999999999999</v>
      </c>
      <c r="R911" s="117"/>
    </row>
    <row r="912" spans="1:18" ht="15.75" customHeight="1" x14ac:dyDescent="0.3">
      <c r="A912" s="221">
        <v>3341</v>
      </c>
      <c r="B912" s="118">
        <v>97</v>
      </c>
      <c r="C912" s="67" t="s">
        <v>491</v>
      </c>
      <c r="D912" s="67"/>
      <c r="E912" s="67">
        <v>13</v>
      </c>
      <c r="F912" s="68">
        <v>43587</v>
      </c>
      <c r="G912" s="67">
        <v>5287</v>
      </c>
      <c r="H912" s="67">
        <v>9198</v>
      </c>
      <c r="I912" s="67">
        <v>7985</v>
      </c>
      <c r="J912" s="67">
        <v>1</v>
      </c>
      <c r="K912" s="157">
        <f t="shared" si="7"/>
        <v>44.959229058561903</v>
      </c>
      <c r="L912" s="158" t="s">
        <v>474</v>
      </c>
      <c r="M912" s="159">
        <f>AVERAGE(K912:K913)</f>
        <v>46.108552685640348</v>
      </c>
      <c r="N912" s="159">
        <f>_xlfn.STDEV.S(K912,K913)</f>
        <v>1.6253890609701693</v>
      </c>
      <c r="O912" s="123">
        <v>1</v>
      </c>
      <c r="P912" s="123"/>
      <c r="Q912" s="23">
        <f t="shared" si="1"/>
        <v>269.8</v>
      </c>
      <c r="R912" s="117">
        <f>AVERAGE(Q912:Q913)</f>
        <v>263.45000000000005</v>
      </c>
    </row>
    <row r="913" spans="1:18" ht="15.75" customHeight="1" x14ac:dyDescent="0.3">
      <c r="A913" s="221">
        <v>3342</v>
      </c>
      <c r="B913" s="118">
        <v>98</v>
      </c>
      <c r="C913" s="67" t="s">
        <v>491</v>
      </c>
      <c r="D913" s="67"/>
      <c r="E913" s="67">
        <v>13</v>
      </c>
      <c r="F913" s="68">
        <v>43587</v>
      </c>
      <c r="G913" s="67">
        <v>5252</v>
      </c>
      <c r="H913" s="67">
        <v>9038</v>
      </c>
      <c r="I913" s="67">
        <v>7823</v>
      </c>
      <c r="J913" s="67"/>
      <c r="K913" s="157">
        <f t="shared" si="7"/>
        <v>47.257876312718786</v>
      </c>
      <c r="L913" s="158"/>
      <c r="M913" s="160"/>
      <c r="N913" s="160"/>
      <c r="O913" s="123"/>
      <c r="P913" s="123"/>
      <c r="Q913" s="23">
        <f t="shared" si="1"/>
        <v>257.10000000000002</v>
      </c>
      <c r="R913" s="117"/>
    </row>
    <row r="914" spans="1:18" ht="15.75" customHeight="1" x14ac:dyDescent="0.3">
      <c r="A914" s="221">
        <v>4065</v>
      </c>
      <c r="B914" s="118">
        <v>95</v>
      </c>
      <c r="C914" s="67" t="s">
        <v>491</v>
      </c>
      <c r="D914" s="67"/>
      <c r="E914" s="67">
        <v>15</v>
      </c>
      <c r="F914" s="68">
        <v>43599</v>
      </c>
      <c r="G914" s="67">
        <v>5232</v>
      </c>
      <c r="H914" s="67">
        <v>9159</v>
      </c>
      <c r="I914" s="67">
        <v>8020</v>
      </c>
      <c r="J914" s="67"/>
      <c r="K914" s="157">
        <f t="shared" si="7"/>
        <v>40.853658536585364</v>
      </c>
      <c r="L914" s="157"/>
      <c r="M914" s="159">
        <f>AVERAGE(K914:K915)</f>
        <v>42.033903470522588</v>
      </c>
      <c r="N914" s="159">
        <f>_xlfn.STDEV.S(K914,K915)</f>
        <v>1.6691183924961657</v>
      </c>
      <c r="O914" s="123"/>
      <c r="P914" s="123"/>
      <c r="Q914" s="23">
        <f t="shared" si="1"/>
        <v>278.8</v>
      </c>
      <c r="R914" s="117">
        <f>AVERAGE(Q914:Q915)</f>
        <v>269.45000000000005</v>
      </c>
    </row>
    <row r="915" spans="1:18" ht="15.75" customHeight="1" x14ac:dyDescent="0.3">
      <c r="A915" s="221">
        <v>4066</v>
      </c>
      <c r="B915" s="118">
        <v>96</v>
      </c>
      <c r="C915" s="67" t="s">
        <v>491</v>
      </c>
      <c r="D915" s="67"/>
      <c r="E915" s="67">
        <v>15</v>
      </c>
      <c r="F915" s="68">
        <v>43599</v>
      </c>
      <c r="G915" s="67">
        <v>5242</v>
      </c>
      <c r="H915" s="67">
        <v>8967</v>
      </c>
      <c r="I915" s="67">
        <v>7843</v>
      </c>
      <c r="J915" s="67"/>
      <c r="K915" s="157">
        <f t="shared" si="7"/>
        <v>43.21414840445982</v>
      </c>
      <c r="L915" s="157"/>
      <c r="M915" s="160"/>
      <c r="N915" s="160"/>
      <c r="O915" s="123"/>
      <c r="P915" s="123"/>
      <c r="Q915" s="23">
        <f t="shared" si="1"/>
        <v>260.10000000000002</v>
      </c>
      <c r="R915" s="117"/>
    </row>
    <row r="916" spans="1:18" ht="15.75" customHeight="1" x14ac:dyDescent="0.3">
      <c r="A916" s="221">
        <v>4711</v>
      </c>
      <c r="B916" s="118">
        <v>95</v>
      </c>
      <c r="C916" s="67" t="s">
        <v>491</v>
      </c>
      <c r="D916" s="67"/>
      <c r="E916" s="67">
        <v>17</v>
      </c>
      <c r="F916" s="68">
        <v>43619</v>
      </c>
      <c r="G916" s="67">
        <v>5232</v>
      </c>
      <c r="H916" s="67">
        <v>7674</v>
      </c>
      <c r="I916" s="67">
        <v>7246</v>
      </c>
      <c r="J916" s="67"/>
      <c r="K916" s="157">
        <f t="shared" si="7"/>
        <v>21.251241310824231</v>
      </c>
      <c r="L916" s="158"/>
      <c r="M916" s="159">
        <f>AVERAGE(K916:K917)</f>
        <v>20.351711648912577</v>
      </c>
      <c r="N916" s="159">
        <f>_xlfn.STDEV.S(K916,K917)</f>
        <v>1.2721270476323432</v>
      </c>
      <c r="O916" s="123"/>
      <c r="P916" s="123"/>
      <c r="Q916" s="23">
        <f t="shared" si="1"/>
        <v>201.39999999999998</v>
      </c>
      <c r="R916" s="117">
        <f>AVERAGE(Q916:Q917)</f>
        <v>208.39999999999998</v>
      </c>
    </row>
    <row r="917" spans="1:18" ht="15.75" customHeight="1" x14ac:dyDescent="0.3">
      <c r="A917" s="221">
        <v>4712</v>
      </c>
      <c r="B917" s="118">
        <v>96</v>
      </c>
      <c r="C917" s="67" t="s">
        <v>491</v>
      </c>
      <c r="D917" s="67"/>
      <c r="E917" s="67">
        <v>17</v>
      </c>
      <c r="F917" s="68">
        <v>43619</v>
      </c>
      <c r="G917" s="67">
        <v>5242</v>
      </c>
      <c r="H917" s="67">
        <v>7815</v>
      </c>
      <c r="I917" s="67">
        <v>7396</v>
      </c>
      <c r="J917" s="67"/>
      <c r="K917" s="157">
        <f t="shared" si="7"/>
        <v>19.452181987000927</v>
      </c>
      <c r="L917" s="158"/>
      <c r="M917" s="160"/>
      <c r="N917" s="160"/>
      <c r="O917" s="123"/>
      <c r="P917" s="123"/>
      <c r="Q917" s="23">
        <f t="shared" si="1"/>
        <v>215.4</v>
      </c>
      <c r="R917" s="117"/>
    </row>
    <row r="918" spans="1:18" ht="15.75" customHeight="1" x14ac:dyDescent="0.3">
      <c r="A918" s="221">
        <v>5329</v>
      </c>
      <c r="B918" s="118">
        <v>67</v>
      </c>
      <c r="C918" s="7" t="s">
        <v>491</v>
      </c>
      <c r="D918" s="7"/>
      <c r="E918" s="7">
        <v>19</v>
      </c>
      <c r="F918" s="156">
        <v>43637</v>
      </c>
      <c r="G918" s="7">
        <v>5217</v>
      </c>
      <c r="H918" s="7">
        <v>6594</v>
      </c>
      <c r="I918" s="7"/>
      <c r="J918" s="7">
        <v>5</v>
      </c>
      <c r="K918" s="161"/>
      <c r="L918" s="3"/>
      <c r="M918" s="162">
        <f>AVERAGE(K918:K919)</f>
        <v>24.970691676436108</v>
      </c>
      <c r="N918" s="162"/>
      <c r="O918" s="123"/>
      <c r="P918" s="123"/>
      <c r="Q918" s="23">
        <f t="shared" si="1"/>
        <v>-521.70000000000005</v>
      </c>
      <c r="R918" s="117">
        <f>AVERAGE(Q918:Q919)</f>
        <v>-132.90000000000003</v>
      </c>
    </row>
    <row r="919" spans="1:18" ht="15.75" customHeight="1" x14ac:dyDescent="0.3">
      <c r="A919" s="221">
        <v>5330</v>
      </c>
      <c r="B919" s="118">
        <v>68</v>
      </c>
      <c r="C919" s="7" t="s">
        <v>491</v>
      </c>
      <c r="D919" s="7"/>
      <c r="E919" s="7">
        <v>19</v>
      </c>
      <c r="F919" s="156">
        <v>43637</v>
      </c>
      <c r="G919" s="7">
        <v>5288</v>
      </c>
      <c r="H919" s="7">
        <v>8486</v>
      </c>
      <c r="I919" s="7">
        <v>7847</v>
      </c>
      <c r="J919" s="7"/>
      <c r="K919" s="161">
        <f t="shared" ref="K919:K2032" si="8">+(((H919-G919)-(I919-G919))/(I919-G919))*100</f>
        <v>24.970691676436108</v>
      </c>
      <c r="L919" s="3"/>
      <c r="M919" s="23"/>
      <c r="N919" s="23"/>
      <c r="O919" s="123"/>
      <c r="P919" s="123"/>
      <c r="Q919" s="23">
        <f t="shared" si="1"/>
        <v>255.9</v>
      </c>
      <c r="R919" s="117"/>
    </row>
    <row r="920" spans="1:18" ht="15.75" customHeight="1" x14ac:dyDescent="0.3">
      <c r="A920" s="221">
        <v>5939</v>
      </c>
      <c r="B920" s="118">
        <v>93</v>
      </c>
      <c r="C920" s="7" t="s">
        <v>491</v>
      </c>
      <c r="D920" s="7"/>
      <c r="E920" s="7">
        <v>22</v>
      </c>
      <c r="F920" s="156">
        <v>43685</v>
      </c>
      <c r="G920" s="7">
        <v>5234</v>
      </c>
      <c r="H920" s="7">
        <v>7323</v>
      </c>
      <c r="I920" s="7">
        <v>7024</v>
      </c>
      <c r="J920" s="7">
        <v>5</v>
      </c>
      <c r="K920" s="152">
        <f t="shared" si="8"/>
        <v>16.703910614525139</v>
      </c>
      <c r="L920" s="153"/>
      <c r="M920" s="154">
        <f>AVERAGE(K920:K921)</f>
        <v>16.897602865648981</v>
      </c>
      <c r="N920" s="154">
        <f>_xlfn.STDEV.S(K920,K921)</f>
        <v>0.27392220846591292</v>
      </c>
      <c r="O920" s="123"/>
      <c r="P920" s="123"/>
      <c r="Q920" s="23">
        <f t="shared" si="1"/>
        <v>179</v>
      </c>
      <c r="R920" s="117">
        <f>AVERAGE(Q920:Q921)</f>
        <v>183.7</v>
      </c>
    </row>
    <row r="921" spans="1:18" ht="15.75" customHeight="1" x14ac:dyDescent="0.3">
      <c r="A921" s="221">
        <v>5940</v>
      </c>
      <c r="B921" s="118">
        <v>93</v>
      </c>
      <c r="C921" s="7" t="s">
        <v>491</v>
      </c>
      <c r="D921" s="7"/>
      <c r="E921" s="7">
        <v>22</v>
      </c>
      <c r="F921" s="156">
        <v>43685</v>
      </c>
      <c r="G921" s="7">
        <v>5234</v>
      </c>
      <c r="H921" s="7">
        <v>7440</v>
      </c>
      <c r="I921" s="7">
        <v>7118</v>
      </c>
      <c r="J921" s="7"/>
      <c r="K921" s="152">
        <f t="shared" si="8"/>
        <v>17.091295116772823</v>
      </c>
      <c r="L921" s="153"/>
      <c r="M921" s="155"/>
      <c r="N921" s="155"/>
      <c r="O921" s="123"/>
      <c r="P921" s="123"/>
      <c r="Q921" s="23">
        <f t="shared" si="1"/>
        <v>188.4</v>
      </c>
      <c r="R921" s="117"/>
    </row>
    <row r="922" spans="1:18" ht="15.75" customHeight="1" x14ac:dyDescent="0.3">
      <c r="A922" s="221">
        <v>2949</v>
      </c>
      <c r="B922" s="118">
        <v>33</v>
      </c>
      <c r="C922" s="57" t="s">
        <v>492</v>
      </c>
      <c r="D922" s="57"/>
      <c r="E922" s="57">
        <v>11</v>
      </c>
      <c r="F922" s="58">
        <v>43571</v>
      </c>
      <c r="G922" s="151">
        <v>5203</v>
      </c>
      <c r="H922" s="57">
        <v>7688</v>
      </c>
      <c r="I922" s="57">
        <v>6701</v>
      </c>
      <c r="J922" s="57">
        <v>2</v>
      </c>
      <c r="K922" s="152">
        <f t="shared" si="8"/>
        <v>65.887850467289724</v>
      </c>
      <c r="L922" s="153" t="s">
        <v>414</v>
      </c>
      <c r="M922" s="154">
        <f>AVERAGE(K922:K923)</f>
        <v>65.751288810239203</v>
      </c>
      <c r="N922" s="154">
        <f>_xlfn.STDEV.S(K922,K923)</f>
        <v>0.19312734750098021</v>
      </c>
      <c r="O922" s="123">
        <v>2</v>
      </c>
      <c r="P922" s="123"/>
      <c r="Q922" s="23">
        <f t="shared" si="1"/>
        <v>149.80000000000001</v>
      </c>
      <c r="R922" s="117">
        <f>AVERAGE(Q922:Q923)</f>
        <v>150.94999999999999</v>
      </c>
    </row>
    <row r="923" spans="1:18" ht="15.75" customHeight="1" x14ac:dyDescent="0.3">
      <c r="A923" s="221">
        <v>2950</v>
      </c>
      <c r="B923" s="118">
        <v>34</v>
      </c>
      <c r="C923" s="57" t="s">
        <v>492</v>
      </c>
      <c r="D923" s="57"/>
      <c r="E923" s="57">
        <v>11</v>
      </c>
      <c r="F923" s="58">
        <v>43571</v>
      </c>
      <c r="G923" s="151">
        <v>5191</v>
      </c>
      <c r="H923" s="57">
        <v>7710</v>
      </c>
      <c r="I923" s="57">
        <v>6712</v>
      </c>
      <c r="J923" s="57"/>
      <c r="K923" s="152">
        <f t="shared" si="8"/>
        <v>65.614727153188696</v>
      </c>
      <c r="L923" s="153"/>
      <c r="M923" s="155"/>
      <c r="N923" s="155"/>
      <c r="O923" s="123"/>
      <c r="P923" s="123"/>
      <c r="Q923" s="23">
        <f t="shared" si="1"/>
        <v>152.1</v>
      </c>
      <c r="R923" s="117"/>
    </row>
    <row r="924" spans="1:18" ht="15.75" customHeight="1" x14ac:dyDescent="0.3">
      <c r="A924" s="221">
        <v>3721</v>
      </c>
      <c r="B924" s="118">
        <v>143</v>
      </c>
      <c r="C924" s="57" t="s">
        <v>492</v>
      </c>
      <c r="D924" s="57"/>
      <c r="E924" s="57">
        <v>14</v>
      </c>
      <c r="F924" s="58">
        <v>43591</v>
      </c>
      <c r="G924" s="57">
        <v>5229</v>
      </c>
      <c r="H924" s="151">
        <v>6908</v>
      </c>
      <c r="I924" s="57">
        <v>6543</v>
      </c>
      <c r="J924" s="57"/>
      <c r="K924" s="152">
        <f t="shared" si="8"/>
        <v>27.777777777777779</v>
      </c>
      <c r="L924" s="153" t="s">
        <v>13</v>
      </c>
      <c r="M924" s="154">
        <f>AVERAGE(K924:K925)</f>
        <v>28.726958948373358</v>
      </c>
      <c r="N924" s="154">
        <f>_xlfn.STDEV.S(K924,K925)</f>
        <v>1.3423448846054369</v>
      </c>
      <c r="O924" s="123"/>
      <c r="P924" s="123"/>
      <c r="Q924" s="23">
        <f t="shared" si="1"/>
        <v>131.4</v>
      </c>
      <c r="R924" s="117">
        <f>AVERAGE(Q924:Q925)</f>
        <v>141.35000000000002</v>
      </c>
    </row>
    <row r="925" spans="1:18" ht="15.75" customHeight="1" x14ac:dyDescent="0.3">
      <c r="A925" s="221">
        <v>3722</v>
      </c>
      <c r="B925" s="118">
        <v>144</v>
      </c>
      <c r="C925" s="57" t="s">
        <v>492</v>
      </c>
      <c r="D925" s="57"/>
      <c r="E925" s="57">
        <v>14</v>
      </c>
      <c r="F925" s="58">
        <v>43591</v>
      </c>
      <c r="G925" s="57">
        <v>5238</v>
      </c>
      <c r="H925" s="151">
        <v>7200</v>
      </c>
      <c r="I925" s="57">
        <v>6751</v>
      </c>
      <c r="J925" s="57"/>
      <c r="K925" s="152">
        <f t="shared" si="8"/>
        <v>29.676140118968934</v>
      </c>
      <c r="L925" s="153"/>
      <c r="M925" s="155"/>
      <c r="N925" s="155"/>
      <c r="O925" s="123"/>
      <c r="P925" s="123"/>
      <c r="Q925" s="23">
        <f t="shared" si="1"/>
        <v>151.30000000000001</v>
      </c>
      <c r="R925" s="117"/>
    </row>
    <row r="926" spans="1:18" ht="15.75" customHeight="1" x14ac:dyDescent="0.3">
      <c r="A926" s="221">
        <v>4383</v>
      </c>
      <c r="B926" s="118">
        <v>89</v>
      </c>
      <c r="C926" s="57" t="s">
        <v>492</v>
      </c>
      <c r="D926" s="57"/>
      <c r="E926" s="57">
        <v>16</v>
      </c>
      <c r="F926" s="58">
        <v>43607</v>
      </c>
      <c r="G926" s="57">
        <v>5188</v>
      </c>
      <c r="H926" s="57">
        <v>8292</v>
      </c>
      <c r="I926" s="57">
        <v>7627</v>
      </c>
      <c r="J926" s="57">
        <v>2</v>
      </c>
      <c r="K926" s="152">
        <f t="shared" si="8"/>
        <v>27.26527265272653</v>
      </c>
      <c r="L926" s="153"/>
      <c r="M926" s="154">
        <f>AVERAGE(K926:K927)</f>
        <v>25.662559496601844</v>
      </c>
      <c r="N926" s="154">
        <f>_xlfn.STDEV.S(K926,K927)</f>
        <v>2.2665786819853215</v>
      </c>
      <c r="O926" s="123"/>
      <c r="P926" s="123"/>
      <c r="Q926" s="23">
        <f t="shared" si="1"/>
        <v>243.9</v>
      </c>
      <c r="R926" s="117">
        <f>AVERAGE(Q926:Q927)</f>
        <v>245.60000000000002</v>
      </c>
    </row>
    <row r="927" spans="1:18" ht="15.75" customHeight="1" x14ac:dyDescent="0.3">
      <c r="A927" s="221">
        <v>4384</v>
      </c>
      <c r="B927" s="118">
        <v>90</v>
      </c>
      <c r="C927" s="57" t="s">
        <v>492</v>
      </c>
      <c r="D927" s="57"/>
      <c r="E927" s="57">
        <v>16</v>
      </c>
      <c r="F927" s="58">
        <v>43607</v>
      </c>
      <c r="G927" s="57">
        <v>5202</v>
      </c>
      <c r="H927" s="57">
        <v>8270</v>
      </c>
      <c r="I927" s="57">
        <v>7675</v>
      </c>
      <c r="J927" s="57"/>
      <c r="K927" s="152">
        <f t="shared" si="8"/>
        <v>24.059846340477154</v>
      </c>
      <c r="L927" s="153"/>
      <c r="M927" s="155"/>
      <c r="N927" s="155"/>
      <c r="O927" s="123"/>
      <c r="P927" s="123"/>
      <c r="Q927" s="23">
        <f t="shared" si="1"/>
        <v>247.3</v>
      </c>
      <c r="R927" s="117"/>
    </row>
    <row r="928" spans="1:18" ht="15.75" customHeight="1" x14ac:dyDescent="0.3">
      <c r="A928" s="221">
        <v>5029</v>
      </c>
      <c r="B928" s="118">
        <v>89</v>
      </c>
      <c r="C928" s="57" t="s">
        <v>492</v>
      </c>
      <c r="D928" s="57"/>
      <c r="E928" s="57">
        <v>18</v>
      </c>
      <c r="F928" s="58">
        <v>43626</v>
      </c>
      <c r="G928" s="57">
        <v>5188</v>
      </c>
      <c r="H928" s="57">
        <v>8192</v>
      </c>
      <c r="I928" s="57">
        <v>7692</v>
      </c>
      <c r="J928" s="57">
        <v>7</v>
      </c>
      <c r="K928" s="152">
        <f t="shared" si="8"/>
        <v>19.968051118210862</v>
      </c>
      <c r="L928" s="153"/>
      <c r="M928" s="154">
        <f>AVERAGE(K928:K929)</f>
        <v>20.051139653065164</v>
      </c>
      <c r="N928" s="154">
        <f>_xlfn.STDEV.S(K928,K929)</f>
        <v>0.11750493286866007</v>
      </c>
      <c r="O928" s="123"/>
      <c r="P928" s="123"/>
      <c r="Q928" s="23">
        <f t="shared" si="1"/>
        <v>250.4</v>
      </c>
      <c r="R928" s="117">
        <f>AVERAGE(Q928:Q929)</f>
        <v>244.4</v>
      </c>
    </row>
    <row r="929" spans="1:18" ht="15.75" customHeight="1" x14ac:dyDescent="0.3">
      <c r="A929" s="221">
        <v>5030</v>
      </c>
      <c r="B929" s="118">
        <v>90</v>
      </c>
      <c r="C929" s="57" t="s">
        <v>492</v>
      </c>
      <c r="D929" s="57"/>
      <c r="E929" s="57">
        <v>18</v>
      </c>
      <c r="F929" s="58">
        <v>43626</v>
      </c>
      <c r="G929" s="57">
        <v>5202</v>
      </c>
      <c r="H929" s="57">
        <v>8066</v>
      </c>
      <c r="I929" s="57">
        <v>7586</v>
      </c>
      <c r="J929" s="57"/>
      <c r="K929" s="152">
        <f t="shared" si="8"/>
        <v>20.134228187919462</v>
      </c>
      <c r="L929" s="153"/>
      <c r="M929" s="155"/>
      <c r="N929" s="155"/>
      <c r="O929" s="123"/>
      <c r="P929" s="123"/>
      <c r="Q929" s="23">
        <f t="shared" si="1"/>
        <v>238.4</v>
      </c>
      <c r="R929" s="117"/>
    </row>
    <row r="930" spans="1:18" ht="15.75" customHeight="1" x14ac:dyDescent="0.3">
      <c r="A930" s="221">
        <v>5603</v>
      </c>
      <c r="B930" s="118">
        <v>47</v>
      </c>
      <c r="C930" s="7" t="s">
        <v>492</v>
      </c>
      <c r="D930" s="7"/>
      <c r="E930" s="7">
        <v>21</v>
      </c>
      <c r="F930" s="156">
        <v>43657</v>
      </c>
      <c r="G930" s="7">
        <v>5258</v>
      </c>
      <c r="H930" s="7">
        <v>6691</v>
      </c>
      <c r="I930" s="7">
        <v>6465</v>
      </c>
      <c r="J930" s="7">
        <v>7</v>
      </c>
      <c r="K930" s="152">
        <f t="shared" si="8"/>
        <v>18.72410936205468</v>
      </c>
      <c r="L930" s="153"/>
      <c r="M930" s="154">
        <f>AVERAGE(K930:K931)</f>
        <v>18.700223312033685</v>
      </c>
      <c r="N930" s="154">
        <f>_xlfn.STDEV.S(K930,K931)</f>
        <v>3.3779975891210103E-2</v>
      </c>
      <c r="O930" s="123"/>
      <c r="P930" s="123"/>
      <c r="Q930" s="23">
        <f t="shared" si="1"/>
        <v>120.7</v>
      </c>
      <c r="R930" s="117">
        <f>AVERAGE(Q930:Q931)</f>
        <v>115.5</v>
      </c>
    </row>
    <row r="931" spans="1:18" ht="15.75" customHeight="1" x14ac:dyDescent="0.3">
      <c r="A931" s="221">
        <v>5604</v>
      </c>
      <c r="B931" s="118">
        <v>48</v>
      </c>
      <c r="C931" s="7" t="s">
        <v>492</v>
      </c>
      <c r="D931" s="7"/>
      <c r="E931" s="7">
        <v>21</v>
      </c>
      <c r="F931" s="156">
        <v>43657</v>
      </c>
      <c r="G931" s="7">
        <v>5245</v>
      </c>
      <c r="H931" s="7">
        <v>6554</v>
      </c>
      <c r="I931" s="7">
        <v>6348</v>
      </c>
      <c r="J931" s="7"/>
      <c r="K931" s="152">
        <f t="shared" si="8"/>
        <v>18.676337262012694</v>
      </c>
      <c r="L931" s="153"/>
      <c r="M931" s="155"/>
      <c r="N931" s="155"/>
      <c r="O931" s="123"/>
      <c r="P931" s="123"/>
      <c r="Q931" s="23">
        <f t="shared" si="1"/>
        <v>110.3</v>
      </c>
      <c r="R931" s="117"/>
    </row>
    <row r="932" spans="1:18" ht="15.75" customHeight="1" x14ac:dyDescent="0.3">
      <c r="A932" s="221">
        <v>5941</v>
      </c>
      <c r="B932" s="118">
        <v>94</v>
      </c>
      <c r="C932" s="7" t="s">
        <v>492</v>
      </c>
      <c r="D932" s="7"/>
      <c r="E932" s="7">
        <v>22</v>
      </c>
      <c r="F932" s="156">
        <v>43685</v>
      </c>
      <c r="G932" s="7">
        <v>5218</v>
      </c>
      <c r="H932" s="7">
        <v>6816</v>
      </c>
      <c r="I932" s="7">
        <v>6606</v>
      </c>
      <c r="J932" s="7">
        <v>7</v>
      </c>
      <c r="K932" s="152">
        <f t="shared" si="8"/>
        <v>15.129682997118154</v>
      </c>
      <c r="L932" s="153"/>
      <c r="M932" s="154">
        <f>AVERAGE(K932:K933)</f>
        <v>15.660079593797171</v>
      </c>
      <c r="N932" s="154">
        <f>_xlfn.STDEV.S(K932,K933)</f>
        <v>0.75009406045999949</v>
      </c>
      <c r="O932" s="123"/>
      <c r="P932" s="123"/>
      <c r="Q932" s="23">
        <f t="shared" si="1"/>
        <v>138.80000000000001</v>
      </c>
      <c r="R932" s="117">
        <f>AVERAGE(Q932:Q933)</f>
        <v>137.65</v>
      </c>
    </row>
    <row r="933" spans="1:18" ht="15.75" customHeight="1" x14ac:dyDescent="0.3">
      <c r="A933" s="221">
        <v>5942</v>
      </c>
      <c r="B933" s="118">
        <v>94</v>
      </c>
      <c r="C933" s="7" t="s">
        <v>492</v>
      </c>
      <c r="D933" s="7"/>
      <c r="E933" s="7">
        <v>22</v>
      </c>
      <c r="F933" s="156">
        <v>43685</v>
      </c>
      <c r="G933" s="7">
        <v>5218</v>
      </c>
      <c r="H933" s="7">
        <v>6804</v>
      </c>
      <c r="I933" s="7">
        <v>6583</v>
      </c>
      <c r="J933" s="7"/>
      <c r="K933" s="152">
        <f t="shared" si="8"/>
        <v>16.19047619047619</v>
      </c>
      <c r="L933" s="153"/>
      <c r="M933" s="155"/>
      <c r="N933" s="155"/>
      <c r="O933" s="123"/>
      <c r="P933" s="123"/>
      <c r="Q933" s="23">
        <f t="shared" si="1"/>
        <v>136.5</v>
      </c>
      <c r="R933" s="117"/>
    </row>
    <row r="934" spans="1:18" ht="15.75" customHeight="1" x14ac:dyDescent="0.3">
      <c r="A934" s="221">
        <v>3723</v>
      </c>
      <c r="B934" s="118">
        <v>145</v>
      </c>
      <c r="C934" s="28" t="s">
        <v>493</v>
      </c>
      <c r="D934" s="28"/>
      <c r="E934" s="28">
        <v>14</v>
      </c>
      <c r="F934" s="29">
        <v>43591</v>
      </c>
      <c r="G934" s="28">
        <v>5181</v>
      </c>
      <c r="H934" s="163">
        <v>8576</v>
      </c>
      <c r="I934" s="28">
        <v>7356</v>
      </c>
      <c r="J934" s="28">
        <v>2</v>
      </c>
      <c r="K934" s="119">
        <f t="shared" si="8"/>
        <v>56.09195402298851</v>
      </c>
      <c r="L934" s="164" t="s">
        <v>377</v>
      </c>
      <c r="M934" s="121">
        <f>AVERAGE(K934:K935)</f>
        <v>56.264048692463462</v>
      </c>
      <c r="N934" s="121">
        <f>_xlfn.STDEV.S(K934,K935)</f>
        <v>0.24337861558359644</v>
      </c>
      <c r="O934" s="123">
        <v>3</v>
      </c>
      <c r="P934" s="123"/>
      <c r="Q934" s="23">
        <f t="shared" si="1"/>
        <v>217.5</v>
      </c>
      <c r="R934" s="117">
        <f>AVERAGE(Q934:Q935)</f>
        <v>207.8</v>
      </c>
    </row>
    <row r="935" spans="1:18" ht="15.75" customHeight="1" x14ac:dyDescent="0.3">
      <c r="A935" s="221">
        <v>3724</v>
      </c>
      <c r="B935" s="118">
        <v>146</v>
      </c>
      <c r="C935" s="28" t="s">
        <v>493</v>
      </c>
      <c r="D935" s="28"/>
      <c r="E935" s="28">
        <v>14</v>
      </c>
      <c r="F935" s="29">
        <v>43591</v>
      </c>
      <c r="G935" s="28">
        <v>5179</v>
      </c>
      <c r="H935" s="163">
        <v>8278</v>
      </c>
      <c r="I935" s="28">
        <v>7160</v>
      </c>
      <c r="J935" s="28"/>
      <c r="K935" s="119">
        <f t="shared" si="8"/>
        <v>56.43614336193842</v>
      </c>
      <c r="L935" s="164"/>
      <c r="M935" s="124"/>
      <c r="N935" s="124"/>
      <c r="O935" s="123"/>
      <c r="P935" s="123"/>
      <c r="Q935" s="23">
        <f t="shared" si="1"/>
        <v>198.1</v>
      </c>
      <c r="R935" s="117"/>
    </row>
    <row r="936" spans="1:18" ht="15.75" customHeight="1" x14ac:dyDescent="0.3">
      <c r="A936" s="221">
        <v>4385</v>
      </c>
      <c r="B936" s="118">
        <v>91</v>
      </c>
      <c r="C936" s="28" t="s">
        <v>493</v>
      </c>
      <c r="D936" s="28"/>
      <c r="E936" s="28">
        <v>16</v>
      </c>
      <c r="F936" s="29">
        <v>43607</v>
      </c>
      <c r="G936" s="28">
        <v>5252</v>
      </c>
      <c r="H936" s="28">
        <v>8156</v>
      </c>
      <c r="I936" s="28">
        <v>7354</v>
      </c>
      <c r="J936" s="28">
        <v>2</v>
      </c>
      <c r="K936" s="119">
        <f t="shared" si="8"/>
        <v>38.15413891531874</v>
      </c>
      <c r="L936" s="164" t="s">
        <v>13</v>
      </c>
      <c r="M936" s="121">
        <f>AVERAGE(K936:K937)</f>
        <v>37.305085365745981</v>
      </c>
      <c r="N936" s="121">
        <f>_xlfn.STDEV.S(K936,K937)</f>
        <v>1.2007430449868119</v>
      </c>
      <c r="O936" s="123"/>
      <c r="P936" s="123"/>
      <c r="Q936" s="23">
        <f t="shared" si="1"/>
        <v>210.2</v>
      </c>
      <c r="R936" s="117">
        <f>AVERAGE(Q936:Q937)</f>
        <v>218.25</v>
      </c>
    </row>
    <row r="937" spans="1:18" ht="15.75" customHeight="1" x14ac:dyDescent="0.3">
      <c r="A937" s="221">
        <v>4386</v>
      </c>
      <c r="B937" s="118">
        <v>92</v>
      </c>
      <c r="C937" s="28" t="s">
        <v>493</v>
      </c>
      <c r="D937" s="28"/>
      <c r="E937" s="28">
        <v>16</v>
      </c>
      <c r="F937" s="29">
        <v>43607</v>
      </c>
      <c r="G937" s="28">
        <v>5241</v>
      </c>
      <c r="H937" s="28">
        <v>8329</v>
      </c>
      <c r="I937" s="28">
        <v>7504</v>
      </c>
      <c r="J937" s="28"/>
      <c r="K937" s="119">
        <f t="shared" si="8"/>
        <v>36.456031816173223</v>
      </c>
      <c r="L937" s="164"/>
      <c r="M937" s="124"/>
      <c r="N937" s="124"/>
      <c r="O937" s="123"/>
      <c r="P937" s="123"/>
      <c r="Q937" s="23">
        <f t="shared" si="1"/>
        <v>226.3</v>
      </c>
      <c r="R937" s="117"/>
    </row>
    <row r="938" spans="1:18" ht="15.75" customHeight="1" x14ac:dyDescent="0.3">
      <c r="A938" s="221">
        <v>5031</v>
      </c>
      <c r="B938" s="118">
        <v>91</v>
      </c>
      <c r="C938" s="28" t="s">
        <v>493</v>
      </c>
      <c r="D938" s="28"/>
      <c r="E938" s="28">
        <v>18</v>
      </c>
      <c r="F938" s="29">
        <v>43626</v>
      </c>
      <c r="G938" s="28">
        <v>5252</v>
      </c>
      <c r="H938" s="28">
        <v>8175</v>
      </c>
      <c r="I938" s="28">
        <v>7401</v>
      </c>
      <c r="J938" s="28">
        <v>9</v>
      </c>
      <c r="K938" s="119">
        <f t="shared" si="8"/>
        <v>36.016751977664029</v>
      </c>
      <c r="L938" s="164"/>
      <c r="M938" s="121">
        <f>AVERAGE(K938:K939)</f>
        <v>36.365863911537332</v>
      </c>
      <c r="N938" s="121">
        <f>_xlfn.STDEV.S(K938,K939)</f>
        <v>0.49371883166991898</v>
      </c>
      <c r="O938" s="123"/>
      <c r="P938" s="123"/>
      <c r="Q938" s="23">
        <f t="shared" si="1"/>
        <v>214.9</v>
      </c>
      <c r="R938" s="117">
        <f>AVERAGE(Q938:Q939)</f>
        <v>221.3</v>
      </c>
    </row>
    <row r="939" spans="1:18" ht="15.75" customHeight="1" x14ac:dyDescent="0.3">
      <c r="A939" s="221">
        <v>5032</v>
      </c>
      <c r="B939" s="118">
        <v>92</v>
      </c>
      <c r="C939" s="28" t="s">
        <v>493</v>
      </c>
      <c r="D939" s="28"/>
      <c r="E939" s="28">
        <v>18</v>
      </c>
      <c r="F939" s="29">
        <v>43626</v>
      </c>
      <c r="G939" s="28">
        <v>5241</v>
      </c>
      <c r="H939" s="28">
        <v>8354</v>
      </c>
      <c r="I939" s="28">
        <v>7518</v>
      </c>
      <c r="J939" s="28"/>
      <c r="K939" s="119">
        <f t="shared" si="8"/>
        <v>36.714975845410628</v>
      </c>
      <c r="L939" s="164"/>
      <c r="M939" s="124"/>
      <c r="N939" s="124"/>
      <c r="O939" s="123"/>
      <c r="P939" s="123"/>
      <c r="Q939" s="23">
        <f t="shared" si="1"/>
        <v>227.7</v>
      </c>
      <c r="R939" s="117"/>
    </row>
    <row r="940" spans="1:18" ht="15.75" customHeight="1" x14ac:dyDescent="0.3">
      <c r="A940" s="221">
        <v>5943</v>
      </c>
      <c r="B940" s="118">
        <v>95</v>
      </c>
      <c r="C940" s="7" t="s">
        <v>493</v>
      </c>
      <c r="D940" s="7"/>
      <c r="E940" s="7">
        <v>22</v>
      </c>
      <c r="F940" s="156">
        <v>43685</v>
      </c>
      <c r="G940" s="7">
        <v>5232</v>
      </c>
      <c r="H940" s="7">
        <v>8303</v>
      </c>
      <c r="I940" s="7">
        <v>7869</v>
      </c>
      <c r="J940" s="7">
        <v>9</v>
      </c>
      <c r="K940" s="152">
        <f t="shared" si="8"/>
        <v>16.45809632157755</v>
      </c>
      <c r="L940" s="153"/>
      <c r="M940" s="154">
        <f>AVERAGE(K940:K941)</f>
        <v>16.921413996011751</v>
      </c>
      <c r="N940" s="154">
        <f>_xlfn.STDEV.S(K940,K941)</f>
        <v>0.65523013887201165</v>
      </c>
      <c r="O940" s="123"/>
      <c r="P940" s="123"/>
      <c r="Q940" s="23">
        <f t="shared" si="1"/>
        <v>263.7</v>
      </c>
      <c r="R940" s="117">
        <f>AVERAGE(Q940:Q941)</f>
        <v>264.14999999999998</v>
      </c>
    </row>
    <row r="941" spans="1:18" ht="15.75" customHeight="1" x14ac:dyDescent="0.3">
      <c r="A941" s="221">
        <v>5944</v>
      </c>
      <c r="B941" s="118">
        <v>95</v>
      </c>
      <c r="C941" s="7" t="s">
        <v>493</v>
      </c>
      <c r="D941" s="7"/>
      <c r="E941" s="7">
        <v>22</v>
      </c>
      <c r="F941" s="156">
        <v>43685</v>
      </c>
      <c r="G941" s="7">
        <v>5232</v>
      </c>
      <c r="H941" s="7">
        <v>8338</v>
      </c>
      <c r="I941" s="7">
        <v>7878</v>
      </c>
      <c r="J941" s="7"/>
      <c r="K941" s="152">
        <f t="shared" si="8"/>
        <v>17.384731670445955</v>
      </c>
      <c r="L941" s="153"/>
      <c r="M941" s="155"/>
      <c r="N941" s="155"/>
      <c r="O941" s="123"/>
      <c r="P941" s="123"/>
      <c r="Q941" s="23">
        <f t="shared" si="1"/>
        <v>264.60000000000002</v>
      </c>
      <c r="R941" s="117"/>
    </row>
    <row r="942" spans="1:18" ht="15.75" customHeight="1" x14ac:dyDescent="0.3">
      <c r="A942" s="221">
        <v>3343</v>
      </c>
      <c r="B942" s="118">
        <v>99</v>
      </c>
      <c r="C942" s="57" t="s">
        <v>494</v>
      </c>
      <c r="D942" s="57"/>
      <c r="E942" s="57">
        <v>13</v>
      </c>
      <c r="F942" s="58">
        <v>43587</v>
      </c>
      <c r="G942" s="57">
        <v>5182</v>
      </c>
      <c r="H942" s="57">
        <v>8268</v>
      </c>
      <c r="I942" s="57">
        <v>7389</v>
      </c>
      <c r="J942" s="57">
        <v>1</v>
      </c>
      <c r="K942" s="152">
        <f t="shared" si="8"/>
        <v>39.827820570910738</v>
      </c>
      <c r="L942" s="153" t="s">
        <v>405</v>
      </c>
      <c r="M942" s="154">
        <f>AVERAGE(K942:K943)</f>
        <v>41.422666459680784</v>
      </c>
      <c r="N942" s="154">
        <f>_xlfn.STDEV.S(K942,K943)</f>
        <v>2.2554526857935708</v>
      </c>
      <c r="O942" s="123">
        <v>2</v>
      </c>
      <c r="P942" s="123"/>
      <c r="Q942" s="23">
        <f t="shared" si="1"/>
        <v>220.7</v>
      </c>
      <c r="R942" s="117">
        <f>AVERAGE(Q942:Q943)</f>
        <v>221.7</v>
      </c>
    </row>
    <row r="943" spans="1:18" ht="15.75" customHeight="1" x14ac:dyDescent="0.3">
      <c r="A943" s="221">
        <v>3344</v>
      </c>
      <c r="B943" s="118">
        <v>100</v>
      </c>
      <c r="C943" s="57" t="s">
        <v>494</v>
      </c>
      <c r="D943" s="57"/>
      <c r="E943" s="57">
        <v>13</v>
      </c>
      <c r="F943" s="58">
        <v>43587</v>
      </c>
      <c r="G943" s="57">
        <v>5209</v>
      </c>
      <c r="H943" s="57">
        <v>8394</v>
      </c>
      <c r="I943" s="57">
        <v>7436</v>
      </c>
      <c r="J943" s="57"/>
      <c r="K943" s="152">
        <f t="shared" si="8"/>
        <v>43.017512348450829</v>
      </c>
      <c r="L943" s="153"/>
      <c r="M943" s="155"/>
      <c r="N943" s="155"/>
      <c r="O943" s="123"/>
      <c r="P943" s="123"/>
      <c r="Q943" s="23">
        <f t="shared" si="1"/>
        <v>222.7</v>
      </c>
      <c r="R943" s="117"/>
    </row>
    <row r="944" spans="1:18" ht="15.75" customHeight="1" x14ac:dyDescent="0.3">
      <c r="A944" s="221">
        <v>4067</v>
      </c>
      <c r="B944" s="118">
        <v>97</v>
      </c>
      <c r="C944" s="57" t="s">
        <v>494</v>
      </c>
      <c r="D944" s="57"/>
      <c r="E944" s="57">
        <v>15</v>
      </c>
      <c r="F944" s="58">
        <v>43599</v>
      </c>
      <c r="G944" s="57">
        <v>5287</v>
      </c>
      <c r="H944" s="57">
        <v>7891</v>
      </c>
      <c r="I944" s="57">
        <v>7140</v>
      </c>
      <c r="J944" s="57"/>
      <c r="K944" s="152">
        <f t="shared" si="8"/>
        <v>40.528872099298432</v>
      </c>
      <c r="L944" s="152"/>
      <c r="M944" s="154">
        <f>AVERAGE(K944:K945)</f>
        <v>39.653830800586547</v>
      </c>
      <c r="N944" s="154">
        <f>_xlfn.STDEV.S(K944,K945)</f>
        <v>1.2374952722749093</v>
      </c>
      <c r="O944" s="123"/>
      <c r="P944" s="123"/>
      <c r="Q944" s="23">
        <f t="shared" si="1"/>
        <v>185.3</v>
      </c>
      <c r="R944" s="117">
        <f>AVERAGE(Q944:Q945)</f>
        <v>186</v>
      </c>
    </row>
    <row r="945" spans="1:18" ht="15.75" customHeight="1" x14ac:dyDescent="0.3">
      <c r="A945" s="221">
        <v>4068</v>
      </c>
      <c r="B945" s="118">
        <v>98</v>
      </c>
      <c r="C945" s="57" t="s">
        <v>494</v>
      </c>
      <c r="D945" s="57"/>
      <c r="E945" s="57">
        <v>15</v>
      </c>
      <c r="F945" s="58">
        <v>43599</v>
      </c>
      <c r="G945" s="57">
        <v>5252</v>
      </c>
      <c r="H945" s="57">
        <v>7843</v>
      </c>
      <c r="I945" s="57">
        <v>7119</v>
      </c>
      <c r="J945" s="57"/>
      <c r="K945" s="152">
        <f t="shared" si="8"/>
        <v>38.77878950187467</v>
      </c>
      <c r="L945" s="152"/>
      <c r="M945" s="155"/>
      <c r="N945" s="155"/>
      <c r="O945" s="123"/>
      <c r="P945" s="123"/>
      <c r="Q945" s="23">
        <f t="shared" si="1"/>
        <v>186.7</v>
      </c>
      <c r="R945" s="117"/>
    </row>
    <row r="946" spans="1:18" ht="15.75" customHeight="1" x14ac:dyDescent="0.3">
      <c r="A946" s="221">
        <v>4713</v>
      </c>
      <c r="B946" s="118">
        <v>97</v>
      </c>
      <c r="C946" s="57" t="s">
        <v>494</v>
      </c>
      <c r="D946" s="57"/>
      <c r="E946" s="57">
        <v>17</v>
      </c>
      <c r="F946" s="58">
        <v>43619</v>
      </c>
      <c r="G946" s="57">
        <v>5287</v>
      </c>
      <c r="H946" s="57">
        <v>8097</v>
      </c>
      <c r="I946" s="57">
        <v>7400</v>
      </c>
      <c r="J946" s="57"/>
      <c r="K946" s="152">
        <f t="shared" si="8"/>
        <v>32.98627543776621</v>
      </c>
      <c r="L946" s="153"/>
      <c r="M946" s="154">
        <f>AVERAGE(K946:K947)</f>
        <v>32.677411717918318</v>
      </c>
      <c r="N946" s="154">
        <f>_xlfn.STDEV.S(K946,K947)</f>
        <v>0.43679926153389309</v>
      </c>
      <c r="O946" s="123"/>
      <c r="P946" s="123"/>
      <c r="Q946" s="23">
        <f t="shared" si="1"/>
        <v>211.3</v>
      </c>
      <c r="R946" s="117">
        <f>AVERAGE(Q946:Q947)</f>
        <v>209.3</v>
      </c>
    </row>
    <row r="947" spans="1:18" ht="15.75" customHeight="1" x14ac:dyDescent="0.3">
      <c r="A947" s="221">
        <v>4714</v>
      </c>
      <c r="B947" s="118">
        <v>98</v>
      </c>
      <c r="C947" s="57" t="s">
        <v>494</v>
      </c>
      <c r="D947" s="57"/>
      <c r="E947" s="57">
        <v>17</v>
      </c>
      <c r="F947" s="58">
        <v>43619</v>
      </c>
      <c r="G947" s="57">
        <v>5252</v>
      </c>
      <c r="H947" s="57">
        <v>7996</v>
      </c>
      <c r="I947" s="57">
        <v>7325</v>
      </c>
      <c r="J947" s="57"/>
      <c r="K947" s="152">
        <f t="shared" si="8"/>
        <v>32.368547998070426</v>
      </c>
      <c r="L947" s="153"/>
      <c r="M947" s="155"/>
      <c r="N947" s="155"/>
      <c r="O947" s="123"/>
      <c r="P947" s="123"/>
      <c r="Q947" s="23">
        <f t="shared" si="1"/>
        <v>207.3</v>
      </c>
      <c r="R947" s="117"/>
    </row>
    <row r="948" spans="1:18" ht="15.75" customHeight="1" x14ac:dyDescent="0.3">
      <c r="A948" s="221">
        <v>5945</v>
      </c>
      <c r="B948" s="118">
        <v>96</v>
      </c>
      <c r="C948" s="7" t="s">
        <v>494</v>
      </c>
      <c r="D948" s="7"/>
      <c r="E948" s="7">
        <v>22</v>
      </c>
      <c r="F948" s="156">
        <v>43685</v>
      </c>
      <c r="G948" s="7">
        <v>5242</v>
      </c>
      <c r="H948" s="7">
        <v>7636</v>
      </c>
      <c r="I948" s="7">
        <v>7308</v>
      </c>
      <c r="J948" s="7">
        <v>6</v>
      </c>
      <c r="K948" s="152">
        <f t="shared" si="8"/>
        <v>15.876089060987416</v>
      </c>
      <c r="L948" s="153"/>
      <c r="M948" s="154">
        <f>AVERAGE(K948:K949)</f>
        <v>16.477037620325891</v>
      </c>
      <c r="N948" s="154">
        <f>_xlfn.STDEV.S(K948,K949)</f>
        <v>0.84986960290504265</v>
      </c>
      <c r="O948" s="123"/>
      <c r="P948" s="123"/>
      <c r="Q948" s="23">
        <f t="shared" si="1"/>
        <v>206.6</v>
      </c>
      <c r="R948" s="117">
        <f>AVERAGE(Q948:Q949)</f>
        <v>204.59999999999997</v>
      </c>
    </row>
    <row r="949" spans="1:18" ht="15.75" customHeight="1" x14ac:dyDescent="0.3">
      <c r="A949" s="221">
        <v>5946</v>
      </c>
      <c r="B949" s="118">
        <v>96</v>
      </c>
      <c r="C949" s="7" t="s">
        <v>494</v>
      </c>
      <c r="D949" s="7"/>
      <c r="E949" s="7">
        <v>22</v>
      </c>
      <c r="F949" s="156">
        <v>43685</v>
      </c>
      <c r="G949" s="7">
        <v>5242</v>
      </c>
      <c r="H949" s="7">
        <v>7614</v>
      </c>
      <c r="I949" s="7">
        <v>7268</v>
      </c>
      <c r="J949" s="7"/>
      <c r="K949" s="152">
        <f t="shared" si="8"/>
        <v>17.077986179664364</v>
      </c>
      <c r="L949" s="153"/>
      <c r="M949" s="155"/>
      <c r="N949" s="155"/>
      <c r="O949" s="123"/>
      <c r="P949" s="123"/>
      <c r="Q949" s="23">
        <f t="shared" si="1"/>
        <v>202.59999999999997</v>
      </c>
      <c r="R949" s="117"/>
    </row>
    <row r="950" spans="1:18" ht="15.75" customHeight="1" x14ac:dyDescent="0.3">
      <c r="A950" s="221">
        <v>2951</v>
      </c>
      <c r="B950" s="118">
        <v>35</v>
      </c>
      <c r="C950" s="81" t="s">
        <v>495</v>
      </c>
      <c r="D950" s="81"/>
      <c r="E950" s="81">
        <v>11</v>
      </c>
      <c r="F950" s="82">
        <v>43571</v>
      </c>
      <c r="G950" s="134">
        <v>5280</v>
      </c>
      <c r="H950" s="81">
        <v>8019</v>
      </c>
      <c r="I950" s="81">
        <v>6917</v>
      </c>
      <c r="J950" s="81">
        <v>2</v>
      </c>
      <c r="K950" s="135">
        <f t="shared" si="8"/>
        <v>67.318265119120341</v>
      </c>
      <c r="L950" s="142">
        <v>0.25</v>
      </c>
      <c r="M950" s="137">
        <f>AVERAGE(K950:K951)</f>
        <v>68.046484338216288</v>
      </c>
      <c r="N950" s="137">
        <f>_xlfn.STDEV.S(K950,K951)</f>
        <v>1.0298574960262437</v>
      </c>
      <c r="O950" s="123">
        <v>3</v>
      </c>
      <c r="P950" s="123"/>
      <c r="Q950" s="23">
        <f t="shared" si="1"/>
        <v>163.69999999999999</v>
      </c>
      <c r="R950" s="117">
        <f>AVERAGE(Q950:Q951)</f>
        <v>157.75</v>
      </c>
    </row>
    <row r="951" spans="1:18" ht="15.75" customHeight="1" x14ac:dyDescent="0.3">
      <c r="A951" s="221">
        <v>2952</v>
      </c>
      <c r="B951" s="118">
        <v>36</v>
      </c>
      <c r="C951" s="81" t="s">
        <v>495</v>
      </c>
      <c r="D951" s="81"/>
      <c r="E951" s="81">
        <v>11</v>
      </c>
      <c r="F951" s="82">
        <v>43571</v>
      </c>
      <c r="G951" s="134">
        <v>5219</v>
      </c>
      <c r="H951" s="81">
        <v>7781</v>
      </c>
      <c r="I951" s="81">
        <v>6737</v>
      </c>
      <c r="J951" s="81"/>
      <c r="K951" s="135">
        <f t="shared" si="8"/>
        <v>68.77470355731225</v>
      </c>
      <c r="L951" s="142"/>
      <c r="M951" s="138"/>
      <c r="N951" s="138"/>
      <c r="O951" s="123"/>
      <c r="P951" s="123"/>
      <c r="Q951" s="23">
        <f t="shared" si="1"/>
        <v>151.80000000000001</v>
      </c>
      <c r="R951" s="117"/>
    </row>
    <row r="952" spans="1:18" ht="15.75" customHeight="1" x14ac:dyDescent="0.3">
      <c r="A952" s="221">
        <v>3725</v>
      </c>
      <c r="B952" s="118">
        <v>147</v>
      </c>
      <c r="C952" s="81" t="s">
        <v>495</v>
      </c>
      <c r="D952" s="81"/>
      <c r="E952" s="81">
        <v>14</v>
      </c>
      <c r="F952" s="82">
        <v>43591</v>
      </c>
      <c r="G952" s="81">
        <v>5265</v>
      </c>
      <c r="H952" s="134">
        <v>8551</v>
      </c>
      <c r="I952" s="81">
        <v>7477</v>
      </c>
      <c r="J952" s="81">
        <v>2</v>
      </c>
      <c r="K952" s="135">
        <f t="shared" si="8"/>
        <v>48.553345388788429</v>
      </c>
      <c r="L952" s="142" t="s">
        <v>461</v>
      </c>
      <c r="M952" s="137">
        <f>AVERAGE(K952:K953)</f>
        <v>47.937778927932406</v>
      </c>
      <c r="N952" s="137">
        <f>_xlfn.STDEV.S(K952,K953)</f>
        <v>0.87054243748459459</v>
      </c>
      <c r="O952" s="123"/>
      <c r="P952" s="123"/>
      <c r="Q952" s="23">
        <f t="shared" si="1"/>
        <v>221.2</v>
      </c>
      <c r="R952" s="117">
        <f>AVERAGE(Q952:Q953)</f>
        <v>224.5</v>
      </c>
    </row>
    <row r="953" spans="1:18" ht="15.75" customHeight="1" x14ac:dyDescent="0.3">
      <c r="A953" s="221">
        <v>3726</v>
      </c>
      <c r="B953" s="118">
        <v>148</v>
      </c>
      <c r="C953" s="81" t="s">
        <v>495</v>
      </c>
      <c r="D953" s="81"/>
      <c r="E953" s="81">
        <v>14</v>
      </c>
      <c r="F953" s="82">
        <v>43591</v>
      </c>
      <c r="G953" s="81">
        <v>5186</v>
      </c>
      <c r="H953" s="134">
        <v>8542</v>
      </c>
      <c r="I953" s="81">
        <v>7464</v>
      </c>
      <c r="J953" s="81"/>
      <c r="K953" s="135">
        <f t="shared" si="8"/>
        <v>47.322212467076383</v>
      </c>
      <c r="L953" s="142"/>
      <c r="M953" s="138"/>
      <c r="N953" s="138"/>
      <c r="O953" s="123"/>
      <c r="P953" s="123"/>
      <c r="Q953" s="23">
        <f t="shared" si="1"/>
        <v>227.8</v>
      </c>
      <c r="R953" s="117"/>
    </row>
    <row r="954" spans="1:18" ht="15.75" customHeight="1" x14ac:dyDescent="0.3">
      <c r="A954" s="221">
        <v>4387</v>
      </c>
      <c r="B954" s="118">
        <v>93</v>
      </c>
      <c r="C954" s="81" t="s">
        <v>495</v>
      </c>
      <c r="D954" s="81"/>
      <c r="E954" s="81">
        <v>16</v>
      </c>
      <c r="F954" s="82">
        <v>43607</v>
      </c>
      <c r="G954" s="81">
        <v>5234</v>
      </c>
      <c r="H954" s="81">
        <v>8084</v>
      </c>
      <c r="I954" s="81">
        <v>7341</v>
      </c>
      <c r="J954" s="81">
        <v>2</v>
      </c>
      <c r="K954" s="135">
        <f t="shared" si="8"/>
        <v>35.263407688656855</v>
      </c>
      <c r="L954" s="142" t="s">
        <v>13</v>
      </c>
      <c r="M954" s="137">
        <f>AVERAGE(K954:K955)</f>
        <v>35.694925118789044</v>
      </c>
      <c r="N954" s="137">
        <f>_xlfn.STDEV.S(K954,K955)</f>
        <v>0.61025780209332103</v>
      </c>
      <c r="O954" s="123"/>
      <c r="P954" s="123"/>
      <c r="Q954" s="23">
        <f t="shared" si="1"/>
        <v>210.7</v>
      </c>
      <c r="R954" s="117">
        <f>AVERAGE(Q954:Q955)</f>
        <v>205</v>
      </c>
    </row>
    <row r="955" spans="1:18" ht="15.75" customHeight="1" x14ac:dyDescent="0.3">
      <c r="A955" s="221">
        <v>4388</v>
      </c>
      <c r="B955" s="118">
        <v>94</v>
      </c>
      <c r="C955" s="81" t="s">
        <v>495</v>
      </c>
      <c r="D955" s="81"/>
      <c r="E955" s="81">
        <v>16</v>
      </c>
      <c r="F955" s="82">
        <v>43607</v>
      </c>
      <c r="G955" s="81">
        <v>5218</v>
      </c>
      <c r="H955" s="81">
        <v>7931</v>
      </c>
      <c r="I955" s="81">
        <v>7211</v>
      </c>
      <c r="J955" s="81"/>
      <c r="K955" s="135">
        <f t="shared" si="8"/>
        <v>36.126442548921226</v>
      </c>
      <c r="L955" s="142"/>
      <c r="M955" s="138"/>
      <c r="N955" s="138"/>
      <c r="O955" s="123"/>
      <c r="P955" s="123"/>
      <c r="Q955" s="23">
        <f t="shared" si="1"/>
        <v>199.3</v>
      </c>
      <c r="R955" s="117"/>
    </row>
    <row r="956" spans="1:18" ht="15.75" customHeight="1" x14ac:dyDescent="0.3">
      <c r="A956" s="221">
        <v>5033</v>
      </c>
      <c r="B956" s="118">
        <v>93</v>
      </c>
      <c r="C956" s="81" t="s">
        <v>495</v>
      </c>
      <c r="D956" s="81"/>
      <c r="E956" s="81">
        <v>18</v>
      </c>
      <c r="F956" s="82">
        <v>43626</v>
      </c>
      <c r="G956" s="81">
        <v>5234</v>
      </c>
      <c r="H956" s="81">
        <v>7992</v>
      </c>
      <c r="I956" s="81">
        <v>7276</v>
      </c>
      <c r="J956" s="81">
        <v>9</v>
      </c>
      <c r="K956" s="135">
        <f t="shared" si="8"/>
        <v>35.063663075416258</v>
      </c>
      <c r="L956" s="142"/>
      <c r="M956" s="137">
        <f>AVERAGE(K956:K957)</f>
        <v>34.065415379887554</v>
      </c>
      <c r="N956" s="137">
        <f>_xlfn.STDEV.S(K956,K957)</f>
        <v>1.4117354296243763</v>
      </c>
      <c r="O956" s="123"/>
      <c r="P956" s="123"/>
      <c r="Q956" s="23">
        <f t="shared" si="1"/>
        <v>204.2</v>
      </c>
      <c r="R956" s="117">
        <f>AVERAGE(Q956:Q957)</f>
        <v>208.55</v>
      </c>
    </row>
    <row r="957" spans="1:18" ht="15.75" customHeight="1" x14ac:dyDescent="0.3">
      <c r="A957" s="221">
        <v>5034</v>
      </c>
      <c r="B957" s="118">
        <v>94</v>
      </c>
      <c r="C957" s="81" t="s">
        <v>495</v>
      </c>
      <c r="D957" s="81"/>
      <c r="E957" s="81">
        <v>18</v>
      </c>
      <c r="F957" s="82">
        <v>43626</v>
      </c>
      <c r="G957" s="81">
        <v>5218</v>
      </c>
      <c r="H957" s="81">
        <v>8051</v>
      </c>
      <c r="I957" s="81">
        <v>7347</v>
      </c>
      <c r="J957" s="81"/>
      <c r="K957" s="135">
        <f t="shared" si="8"/>
        <v>33.067167684358857</v>
      </c>
      <c r="L957" s="142"/>
      <c r="M957" s="138"/>
      <c r="N957" s="138"/>
      <c r="O957" s="123"/>
      <c r="P957" s="123"/>
      <c r="Q957" s="23">
        <f t="shared" si="1"/>
        <v>212.9</v>
      </c>
      <c r="R957" s="117"/>
    </row>
    <row r="958" spans="1:18" ht="15.75" customHeight="1" x14ac:dyDescent="0.3">
      <c r="A958" s="221">
        <v>5947</v>
      </c>
      <c r="B958" s="118">
        <v>97</v>
      </c>
      <c r="C958" s="7" t="s">
        <v>495</v>
      </c>
      <c r="D958" s="7"/>
      <c r="E958" s="7">
        <v>22</v>
      </c>
      <c r="F958" s="156">
        <v>43685</v>
      </c>
      <c r="G958" s="7">
        <v>5287</v>
      </c>
      <c r="H958" s="7">
        <v>7533</v>
      </c>
      <c r="I958" s="7">
        <v>7213</v>
      </c>
      <c r="J958" s="7">
        <v>7</v>
      </c>
      <c r="K958" s="152">
        <f t="shared" si="8"/>
        <v>16.614745586708203</v>
      </c>
      <c r="L958" s="153"/>
      <c r="M958" s="154">
        <f>AVERAGE(K958:K959)</f>
        <v>16.771733380356199</v>
      </c>
      <c r="N958" s="154">
        <f>_xlfn.STDEV.S(K958,K959)</f>
        <v>0.22201426690402504</v>
      </c>
      <c r="O958" s="123"/>
      <c r="P958" s="123"/>
      <c r="Q958" s="23">
        <f t="shared" si="1"/>
        <v>192.6</v>
      </c>
      <c r="R958" s="117">
        <f>AVERAGE(Q958:Q959)</f>
        <v>191.7</v>
      </c>
    </row>
    <row r="959" spans="1:18" ht="15.75" customHeight="1" x14ac:dyDescent="0.3">
      <c r="A959" s="221">
        <v>5948</v>
      </c>
      <c r="B959" s="118">
        <v>97</v>
      </c>
      <c r="C959" s="7" t="s">
        <v>495</v>
      </c>
      <c r="D959" s="7"/>
      <c r="E959" s="7">
        <v>22</v>
      </c>
      <c r="F959" s="156">
        <v>43685</v>
      </c>
      <c r="G959" s="7">
        <v>5287</v>
      </c>
      <c r="H959" s="7">
        <v>7518</v>
      </c>
      <c r="I959" s="7">
        <v>7195</v>
      </c>
      <c r="J959" s="7"/>
      <c r="K959" s="152">
        <f t="shared" si="8"/>
        <v>16.928721174004195</v>
      </c>
      <c r="L959" s="153"/>
      <c r="M959" s="155"/>
      <c r="N959" s="155"/>
      <c r="O959" s="123"/>
      <c r="P959" s="123"/>
      <c r="Q959" s="23">
        <f t="shared" si="1"/>
        <v>190.8</v>
      </c>
      <c r="R959" s="117"/>
    </row>
    <row r="960" spans="1:18" ht="15.75" customHeight="1" x14ac:dyDescent="0.3">
      <c r="A960" s="221">
        <v>3345</v>
      </c>
      <c r="B960" s="118">
        <v>101</v>
      </c>
      <c r="C960" s="67" t="s">
        <v>496</v>
      </c>
      <c r="D960" s="67"/>
      <c r="E960" s="67">
        <v>13</v>
      </c>
      <c r="F960" s="68">
        <v>43587</v>
      </c>
      <c r="G960" s="67">
        <v>5208</v>
      </c>
      <c r="H960" s="67">
        <v>8105</v>
      </c>
      <c r="I960" s="67">
        <v>7302</v>
      </c>
      <c r="J960" s="67">
        <v>1</v>
      </c>
      <c r="K960" s="157">
        <f t="shared" si="8"/>
        <v>38.347659980897802</v>
      </c>
      <c r="L960" s="158" t="s">
        <v>497</v>
      </c>
      <c r="M960" s="159">
        <f>AVERAGE(K960:K961)</f>
        <v>41.912460675106573</v>
      </c>
      <c r="N960" s="159">
        <f>_xlfn.STDEV.S(K960,K961)</f>
        <v>5.0413894889070674</v>
      </c>
      <c r="O960" s="123">
        <v>1</v>
      </c>
      <c r="P960" s="123"/>
      <c r="Q960" s="23">
        <f t="shared" si="1"/>
        <v>209.4</v>
      </c>
      <c r="R960" s="117">
        <f>AVERAGE(Q960:Q961)</f>
        <v>204.75</v>
      </c>
    </row>
    <row r="961" spans="1:18" ht="15.75" customHeight="1" x14ac:dyDescent="0.3">
      <c r="A961" s="221">
        <v>3346</v>
      </c>
      <c r="B961" s="118">
        <v>102</v>
      </c>
      <c r="C961" s="67" t="s">
        <v>496</v>
      </c>
      <c r="D961" s="67"/>
      <c r="E961" s="67">
        <v>13</v>
      </c>
      <c r="F961" s="68">
        <v>43587</v>
      </c>
      <c r="G961" s="67">
        <v>5224</v>
      </c>
      <c r="H961" s="67">
        <v>8135</v>
      </c>
      <c r="I961" s="67">
        <v>7225</v>
      </c>
      <c r="J961" s="67"/>
      <c r="K961" s="157">
        <f t="shared" si="8"/>
        <v>45.477261369315343</v>
      </c>
      <c r="L961" s="158"/>
      <c r="M961" s="160"/>
      <c r="N961" s="160"/>
      <c r="O961" s="123"/>
      <c r="P961" s="123"/>
      <c r="Q961" s="23">
        <f t="shared" si="1"/>
        <v>200.1</v>
      </c>
      <c r="R961" s="117"/>
    </row>
    <row r="962" spans="1:18" ht="15.75" customHeight="1" x14ac:dyDescent="0.3">
      <c r="A962" s="221">
        <v>4069</v>
      </c>
      <c r="B962" s="118">
        <v>99</v>
      </c>
      <c r="C962" s="67" t="s">
        <v>496</v>
      </c>
      <c r="D962" s="67"/>
      <c r="E962" s="67">
        <v>15</v>
      </c>
      <c r="F962" s="68">
        <v>43599</v>
      </c>
      <c r="G962" s="67">
        <v>5182</v>
      </c>
      <c r="H962" s="67">
        <v>8067</v>
      </c>
      <c r="I962" s="67">
        <v>7452</v>
      </c>
      <c r="J962" s="67"/>
      <c r="K962" s="157">
        <f t="shared" si="8"/>
        <v>27.092511013215859</v>
      </c>
      <c r="L962" s="157"/>
      <c r="M962" s="159">
        <f>AVERAGE(K962:K963)</f>
        <v>27.530485562266556</v>
      </c>
      <c r="N962" s="159">
        <f>_xlfn.STDEV.S(K962,K963)</f>
        <v>0.61938954724173856</v>
      </c>
      <c r="O962" s="123"/>
      <c r="P962" s="123"/>
      <c r="Q962" s="23">
        <f t="shared" si="1"/>
        <v>227</v>
      </c>
      <c r="R962" s="117">
        <f>AVERAGE(Q962:Q963)</f>
        <v>221.3</v>
      </c>
    </row>
    <row r="963" spans="1:18" ht="15.75" customHeight="1" x14ac:dyDescent="0.3">
      <c r="A963" s="221">
        <v>4070</v>
      </c>
      <c r="B963" s="118">
        <v>100</v>
      </c>
      <c r="C963" s="67" t="s">
        <v>496</v>
      </c>
      <c r="D963" s="67"/>
      <c r="E963" s="67">
        <v>15</v>
      </c>
      <c r="F963" s="68">
        <v>43599</v>
      </c>
      <c r="G963" s="67">
        <v>5209</v>
      </c>
      <c r="H963" s="67">
        <v>7968</v>
      </c>
      <c r="I963" s="67">
        <v>7365</v>
      </c>
      <c r="J963" s="67"/>
      <c r="K963" s="157">
        <f t="shared" si="8"/>
        <v>27.968460111317256</v>
      </c>
      <c r="L963" s="157"/>
      <c r="M963" s="160"/>
      <c r="N963" s="160"/>
      <c r="O963" s="123"/>
      <c r="P963" s="123"/>
      <c r="Q963" s="23">
        <f t="shared" si="1"/>
        <v>215.6</v>
      </c>
      <c r="R963" s="117"/>
    </row>
    <row r="964" spans="1:18" ht="15.75" customHeight="1" x14ac:dyDescent="0.3">
      <c r="A964" s="221">
        <v>4715</v>
      </c>
      <c r="B964" s="118">
        <v>99</v>
      </c>
      <c r="C964" s="67" t="s">
        <v>496</v>
      </c>
      <c r="D964" s="67"/>
      <c r="E964" s="67">
        <v>17</v>
      </c>
      <c r="F964" s="68">
        <v>43619</v>
      </c>
      <c r="G964" s="67">
        <v>5182</v>
      </c>
      <c r="H964" s="67">
        <v>8254</v>
      </c>
      <c r="I964" s="67">
        <v>7679</v>
      </c>
      <c r="J964" s="67"/>
      <c r="K964" s="157">
        <f t="shared" si="8"/>
        <v>23.027633159791748</v>
      </c>
      <c r="L964" s="158"/>
      <c r="M964" s="159">
        <f>AVERAGE(K964:K965)</f>
        <v>22.953150441910147</v>
      </c>
      <c r="N964" s="159">
        <f>_xlfn.STDEV.S(K964,K965)</f>
        <v>0.10533446979056665</v>
      </c>
      <c r="O964" s="123"/>
      <c r="P964" s="123"/>
      <c r="Q964" s="23">
        <f t="shared" si="1"/>
        <v>249.7</v>
      </c>
      <c r="R964" s="117">
        <f>AVERAGE(Q964:Q965)</f>
        <v>250.95</v>
      </c>
    </row>
    <row r="965" spans="1:18" ht="15.75" customHeight="1" x14ac:dyDescent="0.3">
      <c r="A965" s="221">
        <v>4716</v>
      </c>
      <c r="B965" s="118">
        <v>100</v>
      </c>
      <c r="C965" s="67" t="s">
        <v>496</v>
      </c>
      <c r="D965" s="67"/>
      <c r="E965" s="67">
        <v>17</v>
      </c>
      <c r="F965" s="68">
        <v>43619</v>
      </c>
      <c r="G965" s="67">
        <v>5209</v>
      </c>
      <c r="H965" s="67">
        <v>8308</v>
      </c>
      <c r="I965" s="67">
        <v>7731</v>
      </c>
      <c r="J965" s="67"/>
      <c r="K965" s="157">
        <f t="shared" si="8"/>
        <v>22.878667724028549</v>
      </c>
      <c r="L965" s="158"/>
      <c r="M965" s="160"/>
      <c r="N965" s="160"/>
      <c r="O965" s="123"/>
      <c r="P965" s="123"/>
      <c r="Q965" s="23">
        <f t="shared" si="1"/>
        <v>252.2</v>
      </c>
      <c r="R965" s="117"/>
    </row>
    <row r="966" spans="1:18" ht="15.75" customHeight="1" x14ac:dyDescent="0.3">
      <c r="A966" s="221">
        <v>5331</v>
      </c>
      <c r="B966" s="118">
        <v>69</v>
      </c>
      <c r="C966" s="7" t="s">
        <v>496</v>
      </c>
      <c r="D966" s="7"/>
      <c r="E966" s="7">
        <v>19</v>
      </c>
      <c r="F966" s="156">
        <v>43637</v>
      </c>
      <c r="G966" s="7">
        <v>5248</v>
      </c>
      <c r="H966" s="7">
        <v>7230</v>
      </c>
      <c r="I966" s="7">
        <v>6850</v>
      </c>
      <c r="J966" s="7">
        <v>6</v>
      </c>
      <c r="K966" s="161">
        <f t="shared" si="8"/>
        <v>23.720349563046192</v>
      </c>
      <c r="L966" s="3"/>
      <c r="M966" s="162">
        <f>AVERAGE(K966:K967)</f>
        <v>23.700702359460745</v>
      </c>
      <c r="N966" s="162">
        <f>_xlfn.STDEV.S(K966,K967)</f>
        <v>2.7785341773243384E-2</v>
      </c>
      <c r="O966" s="123"/>
      <c r="P966" s="123"/>
      <c r="Q966" s="23">
        <f t="shared" si="1"/>
        <v>160.19999999999999</v>
      </c>
      <c r="R966" s="117">
        <f>AVERAGE(Q966:Q967)</f>
        <v>163.5</v>
      </c>
    </row>
    <row r="967" spans="1:18" ht="15.75" customHeight="1" x14ac:dyDescent="0.3">
      <c r="A967" s="221">
        <v>5332</v>
      </c>
      <c r="B967" s="118">
        <v>70</v>
      </c>
      <c r="C967" s="7" t="s">
        <v>496</v>
      </c>
      <c r="D967" s="7"/>
      <c r="E967" s="7">
        <v>19</v>
      </c>
      <c r="F967" s="156">
        <v>43637</v>
      </c>
      <c r="G967" s="7">
        <v>5266</v>
      </c>
      <c r="H967" s="7">
        <v>7329</v>
      </c>
      <c r="I967" s="7">
        <v>6934</v>
      </c>
      <c r="J967" s="7"/>
      <c r="K967" s="161">
        <f t="shared" si="8"/>
        <v>23.681055155875299</v>
      </c>
      <c r="L967" s="3"/>
      <c r="M967" s="23"/>
      <c r="N967" s="23"/>
      <c r="O967" s="123"/>
      <c r="P967" s="123"/>
      <c r="Q967" s="23">
        <f t="shared" si="1"/>
        <v>166.8</v>
      </c>
      <c r="R967" s="117"/>
    </row>
    <row r="968" spans="1:18" ht="15.75" customHeight="1" x14ac:dyDescent="0.3">
      <c r="A968" s="221">
        <v>5949</v>
      </c>
      <c r="B968" s="118">
        <v>98</v>
      </c>
      <c r="C968" s="7" t="s">
        <v>496</v>
      </c>
      <c r="D968" s="7"/>
      <c r="E968" s="7">
        <v>22</v>
      </c>
      <c r="F968" s="156">
        <v>43685</v>
      </c>
      <c r="G968" s="7">
        <v>5252</v>
      </c>
      <c r="H968" s="7">
        <v>7894</v>
      </c>
      <c r="I968" s="7">
        <v>7533</v>
      </c>
      <c r="J968" s="7">
        <v>5</v>
      </c>
      <c r="K968" s="152">
        <f t="shared" si="8"/>
        <v>15.82639193336256</v>
      </c>
      <c r="L968" s="153"/>
      <c r="M968" s="154">
        <f>AVERAGE(K968:K969)</f>
        <v>16.178720591948945</v>
      </c>
      <c r="N968" s="154">
        <f>_xlfn.STDEV.S(K968,K969)</f>
        <v>0.49826796738558732</v>
      </c>
      <c r="O968" s="123"/>
      <c r="P968" s="123"/>
      <c r="Q968" s="23">
        <f t="shared" si="1"/>
        <v>228.1</v>
      </c>
      <c r="R968" s="117">
        <f>AVERAGE(Q968:Q969)</f>
        <v>230.8</v>
      </c>
    </row>
    <row r="969" spans="1:18" ht="15.75" customHeight="1" x14ac:dyDescent="0.3">
      <c r="A969" s="221">
        <v>5950</v>
      </c>
      <c r="B969" s="118">
        <v>98</v>
      </c>
      <c r="C969" s="7" t="s">
        <v>496</v>
      </c>
      <c r="D969" s="7"/>
      <c r="E969" s="7">
        <v>22</v>
      </c>
      <c r="F969" s="156">
        <v>43685</v>
      </c>
      <c r="G969" s="7">
        <v>5252</v>
      </c>
      <c r="H969" s="7">
        <v>7973</v>
      </c>
      <c r="I969" s="7">
        <v>7587</v>
      </c>
      <c r="J969" s="7"/>
      <c r="K969" s="152">
        <f t="shared" si="8"/>
        <v>16.531049250535332</v>
      </c>
      <c r="L969" s="153"/>
      <c r="M969" s="155"/>
      <c r="N969" s="155"/>
      <c r="O969" s="123"/>
      <c r="P969" s="123"/>
      <c r="Q969" s="23">
        <f t="shared" si="1"/>
        <v>233.5</v>
      </c>
      <c r="R969" s="117"/>
    </row>
    <row r="970" spans="1:18" ht="15.75" customHeight="1" x14ac:dyDescent="0.3">
      <c r="A970" s="221">
        <v>3347</v>
      </c>
      <c r="B970" s="118">
        <v>103</v>
      </c>
      <c r="C970" s="57" t="s">
        <v>498</v>
      </c>
      <c r="D970" s="57"/>
      <c r="E970" s="57">
        <v>13</v>
      </c>
      <c r="F970" s="58">
        <v>43587</v>
      </c>
      <c r="G970" s="57">
        <v>5213</v>
      </c>
      <c r="H970" s="57">
        <v>7567</v>
      </c>
      <c r="I970" s="57">
        <v>6877</v>
      </c>
      <c r="J970" s="57">
        <v>1</v>
      </c>
      <c r="K970" s="152">
        <f t="shared" si="8"/>
        <v>41.466346153846153</v>
      </c>
      <c r="L970" s="153" t="s">
        <v>474</v>
      </c>
      <c r="M970" s="154">
        <f>AVERAGE(K970:K971)</f>
        <v>41.421862886553541</v>
      </c>
      <c r="N970" s="154">
        <f>_xlfn.STDEV.S(K970,K971)</f>
        <v>6.2908839903885183E-2</v>
      </c>
      <c r="O970" s="123">
        <v>2</v>
      </c>
      <c r="P970" s="123"/>
      <c r="Q970" s="23">
        <f t="shared" si="1"/>
        <v>166.4</v>
      </c>
      <c r="R970" s="117">
        <f>AVERAGE(Q970:Q971)</f>
        <v>172.5</v>
      </c>
    </row>
    <row r="971" spans="1:18" ht="15.75" customHeight="1" x14ac:dyDescent="0.3">
      <c r="A971" s="221">
        <v>3348</v>
      </c>
      <c r="B971" s="118">
        <v>104</v>
      </c>
      <c r="C971" s="57" t="s">
        <v>498</v>
      </c>
      <c r="D971" s="57"/>
      <c r="E971" s="57">
        <v>13</v>
      </c>
      <c r="F971" s="58">
        <v>43587</v>
      </c>
      <c r="G971" s="57">
        <v>5257</v>
      </c>
      <c r="H971" s="57">
        <v>7782</v>
      </c>
      <c r="I971" s="57">
        <v>7043</v>
      </c>
      <c r="J971" s="57"/>
      <c r="K971" s="152">
        <f t="shared" si="8"/>
        <v>41.377379619260921</v>
      </c>
      <c r="L971" s="153"/>
      <c r="M971" s="155"/>
      <c r="N971" s="155"/>
      <c r="O971" s="123"/>
      <c r="P971" s="123"/>
      <c r="Q971" s="23">
        <f t="shared" si="1"/>
        <v>178.6</v>
      </c>
      <c r="R971" s="117"/>
    </row>
    <row r="972" spans="1:18" ht="15.75" customHeight="1" x14ac:dyDescent="0.3">
      <c r="A972" s="221">
        <v>4071</v>
      </c>
      <c r="B972" s="118">
        <v>101</v>
      </c>
      <c r="C972" s="57" t="s">
        <v>498</v>
      </c>
      <c r="D972" s="57"/>
      <c r="E972" s="57">
        <v>15</v>
      </c>
      <c r="F972" s="58">
        <v>43599</v>
      </c>
      <c r="G972" s="57">
        <v>5208</v>
      </c>
      <c r="H972" s="57">
        <v>7706</v>
      </c>
      <c r="I972" s="57">
        <v>7040</v>
      </c>
      <c r="J972" s="57"/>
      <c r="K972" s="152">
        <f t="shared" si="8"/>
        <v>36.353711790393014</v>
      </c>
      <c r="L972" s="152"/>
      <c r="M972" s="154">
        <f>AVERAGE(K972:K973)</f>
        <v>36.199808425191293</v>
      </c>
      <c r="N972" s="154">
        <f>_xlfn.STDEV.S(K972,K973)</f>
        <v>0.21765222636313328</v>
      </c>
      <c r="O972" s="123"/>
      <c r="P972" s="123"/>
      <c r="Q972" s="23">
        <f t="shared" si="1"/>
        <v>183.2</v>
      </c>
      <c r="R972" s="117">
        <f>AVERAGE(Q972:Q973)</f>
        <v>187.45</v>
      </c>
    </row>
    <row r="973" spans="1:18" ht="15.75" customHeight="1" x14ac:dyDescent="0.3">
      <c r="A973" s="221">
        <v>4072</v>
      </c>
      <c r="B973" s="118">
        <v>102</v>
      </c>
      <c r="C973" s="57" t="s">
        <v>498</v>
      </c>
      <c r="D973" s="57"/>
      <c r="E973" s="57">
        <v>15</v>
      </c>
      <c r="F973" s="58">
        <v>43599</v>
      </c>
      <c r="G973" s="57">
        <v>5224</v>
      </c>
      <c r="H973" s="57">
        <v>7832</v>
      </c>
      <c r="I973" s="57">
        <v>7141</v>
      </c>
      <c r="J973" s="57"/>
      <c r="K973" s="152">
        <f t="shared" si="8"/>
        <v>36.045905059989572</v>
      </c>
      <c r="L973" s="152"/>
      <c r="M973" s="155"/>
      <c r="N973" s="155"/>
      <c r="O973" s="123"/>
      <c r="P973" s="123"/>
      <c r="Q973" s="23">
        <f t="shared" si="1"/>
        <v>191.7</v>
      </c>
      <c r="R973" s="117"/>
    </row>
    <row r="974" spans="1:18" ht="15.75" customHeight="1" x14ac:dyDescent="0.3">
      <c r="A974" s="221">
        <v>4717</v>
      </c>
      <c r="B974" s="118">
        <v>101</v>
      </c>
      <c r="C974" s="57" t="s">
        <v>498</v>
      </c>
      <c r="D974" s="57"/>
      <c r="E974" s="57">
        <v>17</v>
      </c>
      <c r="F974" s="58">
        <v>43619</v>
      </c>
      <c r="G974" s="57">
        <v>5208</v>
      </c>
      <c r="H974" s="57">
        <v>8503</v>
      </c>
      <c r="I974" s="57">
        <v>7656</v>
      </c>
      <c r="J974" s="57"/>
      <c r="K974" s="152">
        <f t="shared" si="8"/>
        <v>34.599673202614376</v>
      </c>
      <c r="L974" s="153"/>
      <c r="M974" s="154">
        <f>AVERAGE(K974:K975)</f>
        <v>34.873775735469209</v>
      </c>
      <c r="N974" s="154">
        <f>_xlfn.STDEV.S(K974,K975)</f>
        <v>0.387639519444122</v>
      </c>
      <c r="O974" s="123"/>
      <c r="P974" s="123"/>
      <c r="Q974" s="23">
        <f t="shared" si="1"/>
        <v>244.8</v>
      </c>
      <c r="R974" s="117">
        <f>AVERAGE(Q974:Q975)</f>
        <v>239.05</v>
      </c>
    </row>
    <row r="975" spans="1:18" ht="15.75" customHeight="1" x14ac:dyDescent="0.3">
      <c r="A975" s="221">
        <v>4718</v>
      </c>
      <c r="B975" s="118">
        <v>102</v>
      </c>
      <c r="C975" s="57" t="s">
        <v>498</v>
      </c>
      <c r="D975" s="57"/>
      <c r="E975" s="57">
        <v>17</v>
      </c>
      <c r="F975" s="58">
        <v>43619</v>
      </c>
      <c r="G975" s="57">
        <v>5224</v>
      </c>
      <c r="H975" s="57">
        <v>8377</v>
      </c>
      <c r="I975" s="57">
        <v>7557</v>
      </c>
      <c r="J975" s="57"/>
      <c r="K975" s="152">
        <f t="shared" si="8"/>
        <v>35.147878268324042</v>
      </c>
      <c r="L975" s="153"/>
      <c r="M975" s="155"/>
      <c r="N975" s="155"/>
      <c r="O975" s="123"/>
      <c r="P975" s="123"/>
      <c r="Q975" s="23">
        <f t="shared" si="1"/>
        <v>233.3</v>
      </c>
      <c r="R975" s="117"/>
    </row>
    <row r="976" spans="1:18" ht="15.75" customHeight="1" x14ac:dyDescent="0.3">
      <c r="A976" s="221">
        <v>5951</v>
      </c>
      <c r="B976" s="118">
        <v>99</v>
      </c>
      <c r="C976" s="7" t="s">
        <v>498</v>
      </c>
      <c r="D976" s="7"/>
      <c r="E976" s="7">
        <v>22</v>
      </c>
      <c r="F976" s="156">
        <v>43685</v>
      </c>
      <c r="G976" s="7">
        <v>5182</v>
      </c>
      <c r="H976" s="7">
        <v>7357</v>
      </c>
      <c r="I976" s="7">
        <v>7055</v>
      </c>
      <c r="J976" s="7">
        <v>7</v>
      </c>
      <c r="K976" s="152">
        <f t="shared" si="8"/>
        <v>16.123865456486918</v>
      </c>
      <c r="L976" s="153"/>
      <c r="M976" s="154">
        <f>AVERAGE(K976:K977)</f>
        <v>16.449203494155</v>
      </c>
      <c r="N976" s="154">
        <f>_xlfn.STDEV.S(K976,K977)</f>
        <v>0.46009746522605088</v>
      </c>
      <c r="O976" s="123"/>
      <c r="P976" s="123"/>
      <c r="Q976" s="23">
        <f t="shared" si="1"/>
        <v>187.3</v>
      </c>
      <c r="R976" s="117">
        <f>AVERAGE(Q976:Q977)</f>
        <v>186.35000000000002</v>
      </c>
    </row>
    <row r="977" spans="1:18" ht="15.75" customHeight="1" x14ac:dyDescent="0.3">
      <c r="A977" s="221">
        <v>5952</v>
      </c>
      <c r="B977" s="118">
        <v>99</v>
      </c>
      <c r="C977" s="7" t="s">
        <v>498</v>
      </c>
      <c r="D977" s="7"/>
      <c r="E977" s="7">
        <v>22</v>
      </c>
      <c r="F977" s="156">
        <v>43685</v>
      </c>
      <c r="G977" s="7">
        <v>5182</v>
      </c>
      <c r="H977" s="7">
        <v>7347</v>
      </c>
      <c r="I977" s="7">
        <v>7036</v>
      </c>
      <c r="J977" s="7"/>
      <c r="K977" s="152">
        <f t="shared" si="8"/>
        <v>16.774541531823083</v>
      </c>
      <c r="L977" s="153"/>
      <c r="M977" s="155"/>
      <c r="N977" s="155"/>
      <c r="O977" s="123"/>
      <c r="P977" s="123"/>
      <c r="Q977" s="23">
        <f t="shared" si="1"/>
        <v>185.4</v>
      </c>
      <c r="R977" s="117"/>
    </row>
    <row r="978" spans="1:18" ht="15.75" customHeight="1" x14ac:dyDescent="0.3">
      <c r="A978" s="221">
        <v>3349</v>
      </c>
      <c r="B978" s="118">
        <v>105</v>
      </c>
      <c r="C978" s="67" t="s">
        <v>499</v>
      </c>
      <c r="D978" s="67"/>
      <c r="E978" s="67">
        <v>13</v>
      </c>
      <c r="F978" s="68">
        <v>43587</v>
      </c>
      <c r="G978" s="67">
        <v>5251</v>
      </c>
      <c r="H978" s="67">
        <v>8418</v>
      </c>
      <c r="I978" s="67">
        <v>7503</v>
      </c>
      <c r="J978" s="67">
        <v>1</v>
      </c>
      <c r="K978" s="157">
        <f t="shared" si="8"/>
        <v>40.630550621669627</v>
      </c>
      <c r="L978" s="158" t="s">
        <v>497</v>
      </c>
      <c r="M978" s="159">
        <f>AVERAGE(K978:K979)</f>
        <v>40.123303234045984</v>
      </c>
      <c r="N978" s="159">
        <f>_xlfn.STDEV.S(K978,K979)</f>
        <v>0.7173561350556783</v>
      </c>
      <c r="O978" s="123">
        <v>1</v>
      </c>
      <c r="P978" s="123"/>
      <c r="Q978" s="23">
        <f t="shared" si="1"/>
        <v>225.2</v>
      </c>
      <c r="R978" s="117">
        <f>AVERAGE(Q978:Q979)</f>
        <v>227.2</v>
      </c>
    </row>
    <row r="979" spans="1:18" ht="15.75" customHeight="1" x14ac:dyDescent="0.3">
      <c r="A979" s="221">
        <v>3350</v>
      </c>
      <c r="B979" s="118">
        <v>106</v>
      </c>
      <c r="C979" s="67" t="s">
        <v>499</v>
      </c>
      <c r="D979" s="67"/>
      <c r="E979" s="67">
        <v>13</v>
      </c>
      <c r="F979" s="68">
        <v>43587</v>
      </c>
      <c r="G979" s="67">
        <v>5219</v>
      </c>
      <c r="H979" s="67">
        <v>8419</v>
      </c>
      <c r="I979" s="67">
        <v>7511</v>
      </c>
      <c r="J979" s="67"/>
      <c r="K979" s="157">
        <f t="shared" si="8"/>
        <v>39.616055846422341</v>
      </c>
      <c r="L979" s="158"/>
      <c r="M979" s="160"/>
      <c r="N979" s="160"/>
      <c r="O979" s="123"/>
      <c r="P979" s="123"/>
      <c r="Q979" s="23">
        <f t="shared" si="1"/>
        <v>229.2</v>
      </c>
      <c r="R979" s="117"/>
    </row>
    <row r="980" spans="1:18" ht="15.75" customHeight="1" x14ac:dyDescent="0.3">
      <c r="A980" s="221">
        <v>4073</v>
      </c>
      <c r="B980" s="118">
        <v>103</v>
      </c>
      <c r="C980" s="67" t="s">
        <v>499</v>
      </c>
      <c r="D980" s="67"/>
      <c r="E980" s="67">
        <v>15</v>
      </c>
      <c r="F980" s="68">
        <v>43599</v>
      </c>
      <c r="G980" s="67">
        <v>5213</v>
      </c>
      <c r="H980" s="67">
        <v>7975</v>
      </c>
      <c r="I980" s="165">
        <v>7791</v>
      </c>
      <c r="J980" s="165"/>
      <c r="K980" s="166">
        <f t="shared" si="8"/>
        <v>7.1373157486423588</v>
      </c>
      <c r="L980" s="157"/>
      <c r="M980" s="159">
        <f>AVERAGE(K980:K981)</f>
        <v>25.874473246423658</v>
      </c>
      <c r="N980" s="159">
        <f>_xlfn.STDEV.S(K980,K981)</f>
        <v>26.498342253683038</v>
      </c>
      <c r="O980" s="123"/>
      <c r="P980" s="123"/>
      <c r="Q980" s="23">
        <f t="shared" si="1"/>
        <v>257.8</v>
      </c>
      <c r="R980" s="117">
        <f>AVERAGE(Q980:Q981)</f>
        <v>251.85000000000002</v>
      </c>
    </row>
    <row r="981" spans="1:18" ht="15.75" customHeight="1" x14ac:dyDescent="0.3">
      <c r="A981" s="221">
        <v>4074</v>
      </c>
      <c r="B981" s="118">
        <v>104</v>
      </c>
      <c r="C981" s="67" t="s">
        <v>499</v>
      </c>
      <c r="D981" s="67"/>
      <c r="E981" s="67">
        <v>15</v>
      </c>
      <c r="F981" s="68">
        <v>43599</v>
      </c>
      <c r="G981" s="67">
        <v>5257</v>
      </c>
      <c r="H981" s="67">
        <v>8813</v>
      </c>
      <c r="I981" s="67">
        <v>7716</v>
      </c>
      <c r="J981" s="67"/>
      <c r="K981" s="157">
        <f t="shared" si="8"/>
        <v>44.611630744204959</v>
      </c>
      <c r="L981" s="157"/>
      <c r="M981" s="160"/>
      <c r="N981" s="160"/>
      <c r="O981" s="123"/>
      <c r="P981" s="123"/>
      <c r="Q981" s="23">
        <f t="shared" si="1"/>
        <v>245.9</v>
      </c>
      <c r="R981" s="117"/>
    </row>
    <row r="982" spans="1:18" ht="15.75" customHeight="1" x14ac:dyDescent="0.3">
      <c r="A982" s="221">
        <v>4719</v>
      </c>
      <c r="B982" s="118">
        <v>103</v>
      </c>
      <c r="C982" s="67" t="s">
        <v>499</v>
      </c>
      <c r="D982" s="67"/>
      <c r="E982" s="67">
        <v>17</v>
      </c>
      <c r="F982" s="68">
        <v>43619</v>
      </c>
      <c r="G982" s="67">
        <v>5213</v>
      </c>
      <c r="H982" s="67">
        <v>7843</v>
      </c>
      <c r="I982" s="67">
        <v>7211</v>
      </c>
      <c r="J982" s="67"/>
      <c r="K982" s="157">
        <f t="shared" si="8"/>
        <v>31.631631631631627</v>
      </c>
      <c r="L982" s="158"/>
      <c r="M982" s="159">
        <f>AVERAGE(K982:K983)</f>
        <v>31.224620847262354</v>
      </c>
      <c r="N982" s="159">
        <f>_xlfn.STDEV.S(K982,K983)</f>
        <v>0.57560017128713747</v>
      </c>
      <c r="O982" s="123"/>
      <c r="P982" s="123"/>
      <c r="Q982" s="23">
        <f t="shared" si="1"/>
        <v>199.8</v>
      </c>
      <c r="R982" s="117">
        <f>AVERAGE(Q982:Q983)</f>
        <v>203.25</v>
      </c>
    </row>
    <row r="983" spans="1:18" ht="15.75" customHeight="1" x14ac:dyDescent="0.3">
      <c r="A983" s="221">
        <v>4720</v>
      </c>
      <c r="B983" s="118">
        <v>104</v>
      </c>
      <c r="C983" s="67" t="s">
        <v>499</v>
      </c>
      <c r="D983" s="67"/>
      <c r="E983" s="67">
        <v>17</v>
      </c>
      <c r="F983" s="68">
        <v>43619</v>
      </c>
      <c r="G983" s="67">
        <v>5257</v>
      </c>
      <c r="H983" s="67">
        <v>7961</v>
      </c>
      <c r="I983" s="67">
        <v>7324</v>
      </c>
      <c r="J983" s="67"/>
      <c r="K983" s="157">
        <f t="shared" si="8"/>
        <v>30.817610062893081</v>
      </c>
      <c r="L983" s="158"/>
      <c r="M983" s="160"/>
      <c r="N983" s="160"/>
      <c r="O983" s="123"/>
      <c r="P983" s="123"/>
      <c r="Q983" s="23">
        <f t="shared" si="1"/>
        <v>206.7</v>
      </c>
      <c r="R983" s="117"/>
    </row>
    <row r="984" spans="1:18" ht="15.75" customHeight="1" x14ac:dyDescent="0.3">
      <c r="A984" s="221">
        <v>5333</v>
      </c>
      <c r="B984" s="118">
        <v>71</v>
      </c>
      <c r="C984" s="7" t="s">
        <v>499</v>
      </c>
      <c r="D984" s="7"/>
      <c r="E984" s="7">
        <v>19</v>
      </c>
      <c r="F984" s="156">
        <v>43637</v>
      </c>
      <c r="G984" s="7">
        <v>5256</v>
      </c>
      <c r="H984" s="7">
        <v>8300</v>
      </c>
      <c r="I984" s="7">
        <v>7586</v>
      </c>
      <c r="J984" s="7">
        <v>11</v>
      </c>
      <c r="K984" s="161">
        <f t="shared" si="8"/>
        <v>30.643776824034337</v>
      </c>
      <c r="L984" s="3"/>
      <c r="M984" s="162">
        <f>AVERAGE(K984:K985)</f>
        <v>30.241716335364842</v>
      </c>
      <c r="N984" s="162">
        <f>_xlfn.STDEV.S(K984,K985)</f>
        <v>0.56859939597075615</v>
      </c>
      <c r="O984" s="123"/>
      <c r="P984" s="123"/>
      <c r="Q984" s="23">
        <f t="shared" si="1"/>
        <v>233</v>
      </c>
      <c r="R984" s="117">
        <f>AVERAGE(Q984:Q985)</f>
        <v>244.35</v>
      </c>
    </row>
    <row r="985" spans="1:18" ht="15.75" customHeight="1" x14ac:dyDescent="0.3">
      <c r="A985" s="221">
        <v>5334</v>
      </c>
      <c r="B985" s="118">
        <v>72</v>
      </c>
      <c r="C985" s="7" t="s">
        <v>499</v>
      </c>
      <c r="D985" s="7"/>
      <c r="E985" s="7">
        <v>19</v>
      </c>
      <c r="F985" s="156">
        <v>43637</v>
      </c>
      <c r="G985" s="7">
        <v>5223</v>
      </c>
      <c r="H985" s="7">
        <v>8543</v>
      </c>
      <c r="I985" s="7">
        <v>7780</v>
      </c>
      <c r="J985" s="7"/>
      <c r="K985" s="161">
        <f t="shared" si="8"/>
        <v>29.839655846695344</v>
      </c>
      <c r="L985" s="3"/>
      <c r="M985" s="23"/>
      <c r="N985" s="23"/>
      <c r="O985" s="123"/>
      <c r="P985" s="123"/>
      <c r="Q985" s="23">
        <f t="shared" si="1"/>
        <v>255.7</v>
      </c>
      <c r="R985" s="117"/>
    </row>
    <row r="986" spans="1:18" ht="15.75" customHeight="1" x14ac:dyDescent="0.3">
      <c r="A986" s="221">
        <v>5953</v>
      </c>
      <c r="B986" s="118">
        <v>100</v>
      </c>
      <c r="C986" s="7" t="s">
        <v>499</v>
      </c>
      <c r="D986" s="7"/>
      <c r="E986" s="7">
        <v>22</v>
      </c>
      <c r="F986" s="156">
        <v>43685</v>
      </c>
      <c r="G986" s="7">
        <v>5209</v>
      </c>
      <c r="H986" s="7">
        <v>7645</v>
      </c>
      <c r="I986" s="7">
        <v>7301</v>
      </c>
      <c r="J986" s="7">
        <v>6</v>
      </c>
      <c r="K986" s="152">
        <f t="shared" si="8"/>
        <v>16.44359464627151</v>
      </c>
      <c r="L986" s="153"/>
      <c r="M986" s="154">
        <f>AVERAGE(K986:K987)</f>
        <v>16.945420586131121</v>
      </c>
      <c r="N986" s="154">
        <f>_xlfn.STDEV.S(K986,K987)</f>
        <v>0.7096890501000892</v>
      </c>
      <c r="O986" s="123"/>
      <c r="P986" s="123"/>
      <c r="Q986" s="23">
        <f t="shared" si="1"/>
        <v>209.2</v>
      </c>
      <c r="R986" s="117">
        <f>AVERAGE(Q986:Q987)</f>
        <v>201.75</v>
      </c>
    </row>
    <row r="987" spans="1:18" ht="15.75" customHeight="1" x14ac:dyDescent="0.3">
      <c r="A987" s="221">
        <v>5954</v>
      </c>
      <c r="B987" s="118">
        <v>100</v>
      </c>
      <c r="C987" s="7" t="s">
        <v>499</v>
      </c>
      <c r="D987" s="7"/>
      <c r="E987" s="7">
        <v>22</v>
      </c>
      <c r="F987" s="156">
        <v>43685</v>
      </c>
      <c r="G987" s="7">
        <v>5209</v>
      </c>
      <c r="H987" s="7">
        <v>7491</v>
      </c>
      <c r="I987" s="7">
        <v>7152</v>
      </c>
      <c r="J987" s="7"/>
      <c r="K987" s="152">
        <f t="shared" si="8"/>
        <v>17.447246525990735</v>
      </c>
      <c r="L987" s="153"/>
      <c r="M987" s="155"/>
      <c r="N987" s="155"/>
      <c r="O987" s="123"/>
      <c r="P987" s="123"/>
      <c r="Q987" s="23">
        <f t="shared" si="1"/>
        <v>194.3</v>
      </c>
      <c r="R987" s="117"/>
    </row>
    <row r="988" spans="1:18" ht="15.75" customHeight="1" x14ac:dyDescent="0.3">
      <c r="A988" s="221">
        <v>3727</v>
      </c>
      <c r="B988" s="118">
        <v>149</v>
      </c>
      <c r="C988" s="57" t="s">
        <v>500</v>
      </c>
      <c r="D988" s="57"/>
      <c r="E988" s="57">
        <v>14</v>
      </c>
      <c r="F988" s="58">
        <v>43591</v>
      </c>
      <c r="G988" s="57">
        <v>5222</v>
      </c>
      <c r="H988" s="151">
        <v>7276</v>
      </c>
      <c r="I988" s="57">
        <v>6820</v>
      </c>
      <c r="J988" s="57">
        <v>2</v>
      </c>
      <c r="K988" s="152">
        <f t="shared" si="8"/>
        <v>28.53566958698373</v>
      </c>
      <c r="L988" s="153" t="s">
        <v>13</v>
      </c>
      <c r="M988" s="154">
        <f>AVERAGE(K988:K989)</f>
        <v>28.752730223391168</v>
      </c>
      <c r="N988" s="154">
        <f>_xlfn.STDEV.S(K988,K989)</f>
        <v>0.30697009586473512</v>
      </c>
      <c r="O988" s="123">
        <v>2</v>
      </c>
      <c r="P988" s="123"/>
      <c r="Q988" s="23">
        <f t="shared" si="1"/>
        <v>159.80000000000001</v>
      </c>
      <c r="R988" s="117">
        <f>AVERAGE(Q988:Q989)</f>
        <v>144.44999999999999</v>
      </c>
    </row>
    <row r="989" spans="1:18" ht="15.75" customHeight="1" x14ac:dyDescent="0.3">
      <c r="A989" s="221">
        <v>3728</v>
      </c>
      <c r="B989" s="118">
        <v>150</v>
      </c>
      <c r="C989" s="57" t="s">
        <v>500</v>
      </c>
      <c r="D989" s="57"/>
      <c r="E989" s="57">
        <v>14</v>
      </c>
      <c r="F989" s="58">
        <v>43591</v>
      </c>
      <c r="G989" s="57">
        <v>5188</v>
      </c>
      <c r="H989" s="151">
        <v>6853</v>
      </c>
      <c r="I989" s="57">
        <v>6479</v>
      </c>
      <c r="J989" s="57"/>
      <c r="K989" s="152">
        <f t="shared" si="8"/>
        <v>28.969790859798607</v>
      </c>
      <c r="L989" s="153"/>
      <c r="M989" s="155"/>
      <c r="N989" s="155"/>
      <c r="O989" s="123"/>
      <c r="P989" s="123"/>
      <c r="Q989" s="23">
        <f t="shared" si="1"/>
        <v>129.1</v>
      </c>
      <c r="R989" s="117"/>
    </row>
    <row r="990" spans="1:18" ht="15.75" customHeight="1" x14ac:dyDescent="0.3">
      <c r="A990" s="221">
        <v>4389</v>
      </c>
      <c r="B990" s="118">
        <v>95</v>
      </c>
      <c r="C990" s="57" t="s">
        <v>500</v>
      </c>
      <c r="D990" s="57"/>
      <c r="E990" s="57">
        <v>16</v>
      </c>
      <c r="F990" s="58">
        <v>43607</v>
      </c>
      <c r="G990" s="57">
        <v>5232</v>
      </c>
      <c r="H990" s="57">
        <v>8864</v>
      </c>
      <c r="I990" s="57">
        <v>7975</v>
      </c>
      <c r="J990" s="57">
        <v>2</v>
      </c>
      <c r="K990" s="152">
        <f t="shared" si="8"/>
        <v>32.409770324462265</v>
      </c>
      <c r="L990" s="153"/>
      <c r="M990" s="154">
        <f>AVERAGE(K990:K991)</f>
        <v>33.691223960045342</v>
      </c>
      <c r="N990" s="154">
        <f>_xlfn.STDEV.S(K990,K991)</f>
        <v>1.812249110993897</v>
      </c>
      <c r="O990" s="123"/>
      <c r="P990" s="123"/>
      <c r="Q990" s="23">
        <f t="shared" si="1"/>
        <v>274.3</v>
      </c>
      <c r="R990" s="117">
        <f>AVERAGE(Q990:Q991)</f>
        <v>283.55</v>
      </c>
    </row>
    <row r="991" spans="1:18" ht="15.75" customHeight="1" x14ac:dyDescent="0.3">
      <c r="A991" s="221">
        <v>4390</v>
      </c>
      <c r="B991" s="118">
        <v>96</v>
      </c>
      <c r="C991" s="57" t="s">
        <v>500</v>
      </c>
      <c r="D991" s="57"/>
      <c r="E991" s="57">
        <v>16</v>
      </c>
      <c r="F991" s="58">
        <v>43607</v>
      </c>
      <c r="G991" s="57">
        <v>5242</v>
      </c>
      <c r="H991" s="57">
        <v>9194</v>
      </c>
      <c r="I991" s="57">
        <v>8170</v>
      </c>
      <c r="J991" s="57"/>
      <c r="K991" s="152">
        <f t="shared" si="8"/>
        <v>34.972677595628419</v>
      </c>
      <c r="L991" s="153"/>
      <c r="M991" s="155"/>
      <c r="N991" s="155"/>
      <c r="O991" s="123"/>
      <c r="P991" s="123"/>
      <c r="Q991" s="23">
        <f t="shared" si="1"/>
        <v>292.8</v>
      </c>
      <c r="R991" s="117"/>
    </row>
    <row r="992" spans="1:18" ht="15.75" customHeight="1" x14ac:dyDescent="0.3">
      <c r="A992" s="221">
        <v>5035</v>
      </c>
      <c r="B992" s="118">
        <v>95</v>
      </c>
      <c r="C992" s="57" t="s">
        <v>500</v>
      </c>
      <c r="D992" s="57"/>
      <c r="E992" s="57">
        <v>18</v>
      </c>
      <c r="F992" s="58">
        <v>43626</v>
      </c>
      <c r="G992" s="57">
        <v>5232</v>
      </c>
      <c r="H992" s="57">
        <v>8427</v>
      </c>
      <c r="I992" s="57">
        <v>7786</v>
      </c>
      <c r="J992" s="57">
        <v>10</v>
      </c>
      <c r="K992" s="152">
        <f t="shared" si="8"/>
        <v>25.097885669537977</v>
      </c>
      <c r="L992" s="153"/>
      <c r="M992" s="154">
        <f>AVERAGE(K992:K993)</f>
        <v>24.767280053106205</v>
      </c>
      <c r="N992" s="154">
        <f>_xlfn.STDEV.S(K992,K993)</f>
        <v>0.46754694655452633</v>
      </c>
      <c r="O992" s="123"/>
      <c r="P992" s="123"/>
      <c r="Q992" s="23">
        <f t="shared" si="1"/>
        <v>255.4</v>
      </c>
      <c r="R992" s="117">
        <f>AVERAGE(Q992:Q993)</f>
        <v>256.39999999999998</v>
      </c>
    </row>
    <row r="993" spans="1:18" ht="15.75" customHeight="1" x14ac:dyDescent="0.3">
      <c r="A993" s="221">
        <v>5036</v>
      </c>
      <c r="B993" s="118">
        <v>96</v>
      </c>
      <c r="C993" s="57" t="s">
        <v>500</v>
      </c>
      <c r="D993" s="57"/>
      <c r="E993" s="57">
        <v>18</v>
      </c>
      <c r="F993" s="58">
        <v>43626</v>
      </c>
      <c r="G993" s="57">
        <v>5242</v>
      </c>
      <c r="H993" s="57">
        <v>8445</v>
      </c>
      <c r="I993" s="57">
        <v>7816</v>
      </c>
      <c r="J993" s="57"/>
      <c r="K993" s="152">
        <f t="shared" si="8"/>
        <v>24.436674436674437</v>
      </c>
      <c r="L993" s="153"/>
      <c r="M993" s="155"/>
      <c r="N993" s="155"/>
      <c r="O993" s="123"/>
      <c r="P993" s="123"/>
      <c r="Q993" s="23">
        <f t="shared" si="1"/>
        <v>257.39999999999998</v>
      </c>
      <c r="R993" s="117"/>
    </row>
    <row r="994" spans="1:18" ht="15.75" customHeight="1" x14ac:dyDescent="0.3">
      <c r="A994" s="221">
        <v>5605</v>
      </c>
      <c r="B994" s="118">
        <v>49</v>
      </c>
      <c r="C994" s="7" t="s">
        <v>500</v>
      </c>
      <c r="D994" s="7"/>
      <c r="E994" s="7">
        <v>21</v>
      </c>
      <c r="F994" s="156">
        <v>43657</v>
      </c>
      <c r="G994" s="7">
        <v>5203</v>
      </c>
      <c r="H994" s="7">
        <v>8475</v>
      </c>
      <c r="I994" s="7">
        <v>7916</v>
      </c>
      <c r="J994" s="7">
        <v>10</v>
      </c>
      <c r="K994" s="152">
        <f t="shared" si="8"/>
        <v>20.604496866936969</v>
      </c>
      <c r="L994" s="153"/>
      <c r="M994" s="154">
        <f>AVERAGE(K994:K995)</f>
        <v>20.645815684930472</v>
      </c>
      <c r="N994" s="154">
        <f>_xlfn.STDEV.S(K994,K995)</f>
        <v>5.8433632787636962E-2</v>
      </c>
      <c r="O994" s="123"/>
      <c r="P994" s="123"/>
      <c r="Q994" s="23">
        <f t="shared" si="1"/>
        <v>271.3</v>
      </c>
      <c r="R994" s="117">
        <f>AVERAGE(Q994:Q995)</f>
        <v>272.45000000000005</v>
      </c>
    </row>
    <row r="995" spans="1:18" ht="15.75" customHeight="1" x14ac:dyDescent="0.3">
      <c r="A995" s="221">
        <v>5606</v>
      </c>
      <c r="B995" s="118">
        <v>50</v>
      </c>
      <c r="C995" s="7" t="s">
        <v>500</v>
      </c>
      <c r="D995" s="7"/>
      <c r="E995" s="7">
        <v>21</v>
      </c>
      <c r="F995" s="156">
        <v>43657</v>
      </c>
      <c r="G995" s="7">
        <v>5251</v>
      </c>
      <c r="H995" s="7">
        <v>8553</v>
      </c>
      <c r="I995" s="7">
        <v>7987</v>
      </c>
      <c r="J995" s="7"/>
      <c r="K995" s="152">
        <f t="shared" si="8"/>
        <v>20.687134502923975</v>
      </c>
      <c r="L995" s="153"/>
      <c r="M995" s="155"/>
      <c r="N995" s="155"/>
      <c r="O995" s="123"/>
      <c r="P995" s="123"/>
      <c r="Q995" s="23">
        <f t="shared" si="1"/>
        <v>273.60000000000002</v>
      </c>
      <c r="R995" s="117"/>
    </row>
    <row r="996" spans="1:18" ht="15.75" customHeight="1" x14ac:dyDescent="0.3">
      <c r="A996" s="221">
        <v>2953</v>
      </c>
      <c r="B996" s="118">
        <v>37</v>
      </c>
      <c r="C996" s="57" t="s">
        <v>501</v>
      </c>
      <c r="D996" s="57"/>
      <c r="E996" s="57">
        <v>11</v>
      </c>
      <c r="F996" s="58">
        <v>43571</v>
      </c>
      <c r="G996" s="151">
        <v>5225</v>
      </c>
      <c r="H996" s="57">
        <v>7988</v>
      </c>
      <c r="I996" s="57">
        <v>7008</v>
      </c>
      <c r="J996" s="57">
        <v>2</v>
      </c>
      <c r="K996" s="152">
        <f t="shared" si="8"/>
        <v>54.963544587773413</v>
      </c>
      <c r="L996" s="153" t="s">
        <v>377</v>
      </c>
      <c r="M996" s="154">
        <f>AVERAGE(K996:K997)</f>
        <v>56.317904314732104</v>
      </c>
      <c r="N996" s="154">
        <f>_xlfn.STDEV.S(K996,K997)</f>
        <v>1.9153538941968979</v>
      </c>
      <c r="O996" s="123">
        <v>2</v>
      </c>
      <c r="P996" s="123"/>
      <c r="Q996" s="23">
        <f t="shared" si="1"/>
        <v>178.3</v>
      </c>
      <c r="R996" s="117">
        <f>AVERAGE(Q996:Q997)</f>
        <v>175.5</v>
      </c>
    </row>
    <row r="997" spans="1:18" ht="15.75" customHeight="1" x14ac:dyDescent="0.3">
      <c r="A997" s="221">
        <v>2954</v>
      </c>
      <c r="B997" s="118">
        <v>38</v>
      </c>
      <c r="C997" s="57" t="s">
        <v>501</v>
      </c>
      <c r="D997" s="57"/>
      <c r="E997" s="57">
        <v>11</v>
      </c>
      <c r="F997" s="58">
        <v>43571</v>
      </c>
      <c r="G997" s="151">
        <v>5241</v>
      </c>
      <c r="H997" s="57">
        <v>7964</v>
      </c>
      <c r="I997" s="57">
        <v>6968</v>
      </c>
      <c r="J997" s="57"/>
      <c r="K997" s="152">
        <f t="shared" si="8"/>
        <v>57.672264041690788</v>
      </c>
      <c r="L997" s="153"/>
      <c r="M997" s="155"/>
      <c r="N997" s="155"/>
      <c r="O997" s="123"/>
      <c r="P997" s="123"/>
      <c r="Q997" s="23">
        <f t="shared" si="1"/>
        <v>172.7</v>
      </c>
      <c r="R997" s="117"/>
    </row>
    <row r="998" spans="1:18" ht="15.75" customHeight="1" x14ac:dyDescent="0.3">
      <c r="A998" s="221">
        <v>3729</v>
      </c>
      <c r="B998" s="118">
        <v>151</v>
      </c>
      <c r="C998" s="57" t="s">
        <v>501</v>
      </c>
      <c r="D998" s="57"/>
      <c r="E998" s="57">
        <v>14</v>
      </c>
      <c r="F998" s="58">
        <v>43591</v>
      </c>
      <c r="G998" s="57">
        <v>5221</v>
      </c>
      <c r="H998" s="151">
        <v>7256</v>
      </c>
      <c r="I998" s="57">
        <v>6890</v>
      </c>
      <c r="J998" s="57"/>
      <c r="K998" s="152">
        <f t="shared" si="8"/>
        <v>21.929298981426005</v>
      </c>
      <c r="L998" s="153" t="s">
        <v>13</v>
      </c>
      <c r="M998" s="154">
        <f>AVERAGE(K998:K999)</f>
        <v>22.246861935716147</v>
      </c>
      <c r="N998" s="154">
        <f>_xlfn.STDEV.S(K998,K999)</f>
        <v>0.44910183686438437</v>
      </c>
      <c r="O998" s="123"/>
      <c r="P998" s="123"/>
      <c r="Q998" s="23">
        <f t="shared" si="1"/>
        <v>166.9</v>
      </c>
      <c r="R998" s="117">
        <f>AVERAGE(Q998:Q999)</f>
        <v>163</v>
      </c>
    </row>
    <row r="999" spans="1:18" ht="15.75" customHeight="1" x14ac:dyDescent="0.3">
      <c r="A999" s="221">
        <v>3730</v>
      </c>
      <c r="B999" s="118">
        <v>152</v>
      </c>
      <c r="C999" s="57" t="s">
        <v>501</v>
      </c>
      <c r="D999" s="57"/>
      <c r="E999" s="57">
        <v>14</v>
      </c>
      <c r="F999" s="58">
        <v>43591</v>
      </c>
      <c r="G999" s="57">
        <v>5292</v>
      </c>
      <c r="H999" s="151">
        <v>7242</v>
      </c>
      <c r="I999" s="57">
        <v>6883</v>
      </c>
      <c r="J999" s="57"/>
      <c r="K999" s="152">
        <f t="shared" si="8"/>
        <v>22.564424890006286</v>
      </c>
      <c r="L999" s="153"/>
      <c r="M999" s="155"/>
      <c r="N999" s="155"/>
      <c r="O999" s="123"/>
      <c r="P999" s="123"/>
      <c r="Q999" s="23">
        <f t="shared" si="1"/>
        <v>159.1</v>
      </c>
      <c r="R999" s="117"/>
    </row>
    <row r="1000" spans="1:18" ht="15.75" customHeight="1" x14ac:dyDescent="0.3">
      <c r="A1000" s="221">
        <v>4391</v>
      </c>
      <c r="B1000" s="118">
        <v>97</v>
      </c>
      <c r="C1000" s="57" t="s">
        <v>501</v>
      </c>
      <c r="D1000" s="57"/>
      <c r="E1000" s="57">
        <v>16</v>
      </c>
      <c r="F1000" s="58">
        <v>43607</v>
      </c>
      <c r="G1000" s="57">
        <v>5287</v>
      </c>
      <c r="H1000" s="57">
        <v>6871</v>
      </c>
      <c r="I1000" s="57">
        <v>6603</v>
      </c>
      <c r="J1000" s="57">
        <v>2</v>
      </c>
      <c r="K1000" s="152">
        <f t="shared" si="8"/>
        <v>20.364741641337385</v>
      </c>
      <c r="L1000" s="153"/>
      <c r="M1000" s="154">
        <f>AVERAGE(K1000:K1001)</f>
        <v>20.161652588624492</v>
      </c>
      <c r="N1000" s="154">
        <f>_xlfn.STDEV.S(K1000,K1001)</f>
        <v>0.28721129271607648</v>
      </c>
      <c r="O1000" s="123"/>
      <c r="P1000" s="123"/>
      <c r="Q1000" s="23">
        <f t="shared" si="1"/>
        <v>131.6</v>
      </c>
      <c r="R1000" s="117">
        <f>AVERAGE(Q1000:Q1001)</f>
        <v>138.19999999999999</v>
      </c>
    </row>
    <row r="1001" spans="1:18" ht="15.75" customHeight="1" x14ac:dyDescent="0.3">
      <c r="A1001" s="221">
        <v>4392</v>
      </c>
      <c r="B1001" s="118">
        <v>98</v>
      </c>
      <c r="C1001" s="57" t="s">
        <v>501</v>
      </c>
      <c r="D1001" s="57"/>
      <c r="E1001" s="57">
        <v>16</v>
      </c>
      <c r="F1001" s="58">
        <v>43607</v>
      </c>
      <c r="G1001" s="57">
        <v>5252</v>
      </c>
      <c r="H1001" s="57">
        <v>6989</v>
      </c>
      <c r="I1001" s="57">
        <v>6700</v>
      </c>
      <c r="J1001" s="57"/>
      <c r="K1001" s="152">
        <f t="shared" si="8"/>
        <v>19.958563535911601</v>
      </c>
      <c r="L1001" s="153"/>
      <c r="M1001" s="155"/>
      <c r="N1001" s="155"/>
      <c r="O1001" s="123"/>
      <c r="P1001" s="123"/>
      <c r="Q1001" s="23">
        <f t="shared" si="1"/>
        <v>144.80000000000001</v>
      </c>
      <c r="R1001" s="117"/>
    </row>
    <row r="1002" spans="1:18" ht="15.75" customHeight="1" x14ac:dyDescent="0.3">
      <c r="A1002" s="221">
        <v>5037</v>
      </c>
      <c r="B1002" s="118">
        <v>97</v>
      </c>
      <c r="C1002" s="57" t="s">
        <v>501</v>
      </c>
      <c r="D1002" s="57"/>
      <c r="E1002" s="57">
        <v>18</v>
      </c>
      <c r="F1002" s="58">
        <v>43626</v>
      </c>
      <c r="G1002" s="57">
        <v>5287</v>
      </c>
      <c r="H1002" s="57">
        <v>6902</v>
      </c>
      <c r="I1002" s="57">
        <v>6628</v>
      </c>
      <c r="J1002" s="57">
        <v>6</v>
      </c>
      <c r="K1002" s="152">
        <f t="shared" si="8"/>
        <v>20.432513049962715</v>
      </c>
      <c r="L1002" s="153"/>
      <c r="M1002" s="154">
        <f>AVERAGE(K1002:K1003)</f>
        <v>20.216256524981358</v>
      </c>
      <c r="N1002" s="154">
        <f>_xlfn.STDEV.S(K1002,K1003)</f>
        <v>0.30583291058031181</v>
      </c>
      <c r="O1002" s="123"/>
      <c r="P1002" s="123"/>
      <c r="Q1002" s="23">
        <f t="shared" si="1"/>
        <v>134.1</v>
      </c>
      <c r="R1002" s="117">
        <f>AVERAGE(Q1002:Q1003)</f>
        <v>135.55000000000001</v>
      </c>
    </row>
    <row r="1003" spans="1:18" ht="15.75" customHeight="1" x14ac:dyDescent="0.3">
      <c r="A1003" s="221">
        <v>5038</v>
      </c>
      <c r="B1003" s="118">
        <v>98</v>
      </c>
      <c r="C1003" s="57" t="s">
        <v>501</v>
      </c>
      <c r="D1003" s="57"/>
      <c r="E1003" s="57">
        <v>18</v>
      </c>
      <c r="F1003" s="58">
        <v>43626</v>
      </c>
      <c r="G1003" s="57">
        <v>5252</v>
      </c>
      <c r="H1003" s="57">
        <v>6896</v>
      </c>
      <c r="I1003" s="57">
        <v>6622</v>
      </c>
      <c r="J1003" s="57"/>
      <c r="K1003" s="152">
        <f t="shared" si="8"/>
        <v>20</v>
      </c>
      <c r="L1003" s="153"/>
      <c r="M1003" s="155"/>
      <c r="N1003" s="155"/>
      <c r="O1003" s="123"/>
      <c r="P1003" s="123"/>
      <c r="Q1003" s="23">
        <f t="shared" si="1"/>
        <v>137</v>
      </c>
      <c r="R1003" s="117"/>
    </row>
    <row r="1004" spans="1:18" ht="15.75" customHeight="1" x14ac:dyDescent="0.3">
      <c r="A1004" s="221">
        <v>5607</v>
      </c>
      <c r="B1004" s="118">
        <v>51</v>
      </c>
      <c r="C1004" s="7" t="s">
        <v>501</v>
      </c>
      <c r="D1004" s="7"/>
      <c r="E1004" s="7">
        <v>21</v>
      </c>
      <c r="F1004" s="156">
        <v>43657</v>
      </c>
      <c r="G1004" s="7">
        <v>5234</v>
      </c>
      <c r="H1004" s="7">
        <v>7311</v>
      </c>
      <c r="I1004" s="7">
        <v>6941</v>
      </c>
      <c r="J1004" s="7">
        <v>6</v>
      </c>
      <c r="K1004" s="152">
        <f t="shared" si="8"/>
        <v>21.675454012888107</v>
      </c>
      <c r="L1004" s="153"/>
      <c r="M1004" s="154">
        <f>AVERAGE(K1004:K1005)</f>
        <v>21.625719501753622</v>
      </c>
      <c r="N1004" s="154">
        <f>_xlfn.STDEV.S(K1004,K1005)</f>
        <v>7.033522016438426E-2</v>
      </c>
      <c r="O1004" s="123"/>
      <c r="P1004" s="123"/>
      <c r="Q1004" s="23">
        <f t="shared" si="1"/>
        <v>170.7</v>
      </c>
      <c r="R1004" s="117">
        <f>AVERAGE(Q1004:Q1005)</f>
        <v>165.3</v>
      </c>
    </row>
    <row r="1005" spans="1:18" ht="15.75" customHeight="1" x14ac:dyDescent="0.3">
      <c r="A1005" s="221">
        <v>5608</v>
      </c>
      <c r="B1005" s="118">
        <v>52</v>
      </c>
      <c r="C1005" s="7" t="s">
        <v>501</v>
      </c>
      <c r="D1005" s="7"/>
      <c r="E1005" s="7">
        <v>21</v>
      </c>
      <c r="F1005" s="156">
        <v>43657</v>
      </c>
      <c r="G1005" s="7">
        <v>5234</v>
      </c>
      <c r="H1005" s="7">
        <v>7178</v>
      </c>
      <c r="I1005" s="7">
        <v>6833</v>
      </c>
      <c r="J1005" s="7"/>
      <c r="K1005" s="152">
        <f t="shared" si="8"/>
        <v>21.575984990619137</v>
      </c>
      <c r="L1005" s="153"/>
      <c r="M1005" s="155"/>
      <c r="N1005" s="155"/>
      <c r="O1005" s="123"/>
      <c r="P1005" s="123"/>
      <c r="Q1005" s="23">
        <f t="shared" si="1"/>
        <v>159.9</v>
      </c>
      <c r="R1005" s="117"/>
    </row>
    <row r="1006" spans="1:18" ht="15.75" customHeight="1" x14ac:dyDescent="0.3">
      <c r="A1006" s="221">
        <v>5955</v>
      </c>
      <c r="B1006" s="118">
        <v>101</v>
      </c>
      <c r="C1006" s="7" t="s">
        <v>501</v>
      </c>
      <c r="D1006" s="7"/>
      <c r="E1006" s="7">
        <v>22</v>
      </c>
      <c r="F1006" s="156">
        <v>43685</v>
      </c>
      <c r="G1006" s="7">
        <v>5208</v>
      </c>
      <c r="H1006" s="7">
        <v>6807</v>
      </c>
      <c r="I1006" s="7">
        <v>6587</v>
      </c>
      <c r="J1006" s="7">
        <v>6</v>
      </c>
      <c r="K1006" s="152">
        <f t="shared" si="8"/>
        <v>15.953589557650471</v>
      </c>
      <c r="L1006" s="153"/>
      <c r="M1006" s="154">
        <f>AVERAGE(K1006:K1007)</f>
        <v>16.666253468283927</v>
      </c>
      <c r="N1006" s="154">
        <f>_xlfn.STDEV.S(K1006,K1007)</f>
        <v>1.0078589678316781</v>
      </c>
      <c r="O1006" s="123"/>
      <c r="P1006" s="123"/>
      <c r="Q1006" s="23">
        <f t="shared" si="1"/>
        <v>137.9</v>
      </c>
      <c r="R1006" s="117">
        <f>AVERAGE(Q1006:Q1007)</f>
        <v>139.15</v>
      </c>
    </row>
    <row r="1007" spans="1:18" ht="15.75" customHeight="1" x14ac:dyDescent="0.3">
      <c r="A1007" s="221">
        <v>5956</v>
      </c>
      <c r="B1007" s="118">
        <v>101</v>
      </c>
      <c r="C1007" s="7" t="s">
        <v>501</v>
      </c>
      <c r="D1007" s="7"/>
      <c r="E1007" s="7">
        <v>22</v>
      </c>
      <c r="F1007" s="156">
        <v>43685</v>
      </c>
      <c r="G1007" s="7">
        <v>5208</v>
      </c>
      <c r="H1007" s="7">
        <v>6856</v>
      </c>
      <c r="I1007" s="7">
        <v>6612</v>
      </c>
      <c r="J1007" s="7"/>
      <c r="K1007" s="152">
        <f t="shared" si="8"/>
        <v>17.378917378917379</v>
      </c>
      <c r="L1007" s="153"/>
      <c r="M1007" s="155"/>
      <c r="N1007" s="155"/>
      <c r="O1007" s="123"/>
      <c r="P1007" s="123"/>
      <c r="Q1007" s="23">
        <f t="shared" si="1"/>
        <v>140.4</v>
      </c>
      <c r="R1007" s="117"/>
    </row>
    <row r="1008" spans="1:18" ht="15.75" customHeight="1" x14ac:dyDescent="0.3">
      <c r="A1008" s="221">
        <v>3731</v>
      </c>
      <c r="B1008" s="118">
        <v>153</v>
      </c>
      <c r="C1008" s="81" t="s">
        <v>502</v>
      </c>
      <c r="D1008" s="81"/>
      <c r="E1008" s="81">
        <v>14</v>
      </c>
      <c r="F1008" s="82">
        <v>43591</v>
      </c>
      <c r="G1008" s="81">
        <v>5238</v>
      </c>
      <c r="H1008" s="134">
        <v>9746</v>
      </c>
      <c r="I1008" s="81">
        <v>7914</v>
      </c>
      <c r="J1008" s="81">
        <v>2</v>
      </c>
      <c r="K1008" s="135">
        <f t="shared" si="8"/>
        <v>68.460388639760836</v>
      </c>
      <c r="L1008" s="142" t="s">
        <v>377</v>
      </c>
      <c r="M1008" s="137">
        <f>AVERAGE(K1008:K1009)</f>
        <v>68.974326678479883</v>
      </c>
      <c r="N1008" s="137">
        <f>_xlfn.STDEV.S(K1008,K1009)</f>
        <v>0.72681814457589511</v>
      </c>
      <c r="O1008" s="123">
        <v>3</v>
      </c>
      <c r="P1008" s="123"/>
      <c r="Q1008" s="23">
        <f t="shared" si="1"/>
        <v>267.60000000000002</v>
      </c>
      <c r="R1008" s="117">
        <f>AVERAGE(Q1008:Q1009)</f>
        <v>263.75</v>
      </c>
    </row>
    <row r="1009" spans="1:18" ht="15.75" customHeight="1" x14ac:dyDescent="0.3">
      <c r="A1009" s="221">
        <v>3732</v>
      </c>
      <c r="B1009" s="118">
        <v>154</v>
      </c>
      <c r="C1009" s="81" t="s">
        <v>502</v>
      </c>
      <c r="D1009" s="81"/>
      <c r="E1009" s="81">
        <v>14</v>
      </c>
      <c r="F1009" s="82">
        <v>43591</v>
      </c>
      <c r="G1009" s="81">
        <v>5194</v>
      </c>
      <c r="H1009" s="134">
        <v>9599</v>
      </c>
      <c r="I1009" s="81">
        <v>7793</v>
      </c>
      <c r="J1009" s="81"/>
      <c r="K1009" s="135">
        <f t="shared" si="8"/>
        <v>69.488264717198916</v>
      </c>
      <c r="L1009" s="142"/>
      <c r="M1009" s="138"/>
      <c r="N1009" s="138"/>
      <c r="O1009" s="123"/>
      <c r="P1009" s="123"/>
      <c r="Q1009" s="23">
        <f t="shared" si="1"/>
        <v>259.89999999999998</v>
      </c>
      <c r="R1009" s="117"/>
    </row>
    <row r="1010" spans="1:18" ht="15.75" customHeight="1" x14ac:dyDescent="0.3">
      <c r="A1010" s="221">
        <v>4393</v>
      </c>
      <c r="B1010" s="118">
        <v>99</v>
      </c>
      <c r="C1010" s="81" t="s">
        <v>502</v>
      </c>
      <c r="D1010" s="81"/>
      <c r="E1010" s="81">
        <v>16</v>
      </c>
      <c r="F1010" s="82">
        <v>43607</v>
      </c>
      <c r="G1010" s="81">
        <v>5182</v>
      </c>
      <c r="H1010" s="81">
        <v>8480</v>
      </c>
      <c r="I1010" s="81">
        <v>7500</v>
      </c>
      <c r="J1010" s="81">
        <v>2</v>
      </c>
      <c r="K1010" s="135">
        <f t="shared" si="8"/>
        <v>42.277825711820533</v>
      </c>
      <c r="L1010" s="142" t="s">
        <v>13</v>
      </c>
      <c r="M1010" s="137">
        <f>AVERAGE(K1010:K1011)</f>
        <v>42.126037319429585</v>
      </c>
      <c r="N1010" s="137">
        <f>_xlfn.STDEV.S(K1010,K1011)</f>
        <v>0.21466120313009279</v>
      </c>
      <c r="O1010" s="123"/>
      <c r="P1010" s="123"/>
      <c r="Q1010" s="23">
        <f t="shared" si="1"/>
        <v>231.8</v>
      </c>
      <c r="R1010" s="117">
        <f>AVERAGE(Q1010:Q1011)</f>
        <v>232.4</v>
      </c>
    </row>
    <row r="1011" spans="1:18" ht="15.75" customHeight="1" x14ac:dyDescent="0.3">
      <c r="A1011" s="221">
        <v>4394</v>
      </c>
      <c r="B1011" s="118">
        <v>100</v>
      </c>
      <c r="C1011" s="81" t="s">
        <v>502</v>
      </c>
      <c r="D1011" s="81"/>
      <c r="E1011" s="81">
        <v>16</v>
      </c>
      <c r="F1011" s="82">
        <v>43607</v>
      </c>
      <c r="G1011" s="81">
        <v>5209</v>
      </c>
      <c r="H1011" s="81">
        <v>8517</v>
      </c>
      <c r="I1011" s="81">
        <v>7539</v>
      </c>
      <c r="J1011" s="81"/>
      <c r="K1011" s="135">
        <f t="shared" si="8"/>
        <v>41.97424892703863</v>
      </c>
      <c r="L1011" s="142"/>
      <c r="M1011" s="138"/>
      <c r="N1011" s="138"/>
      <c r="O1011" s="123"/>
      <c r="P1011" s="123"/>
      <c r="Q1011" s="23">
        <f t="shared" si="1"/>
        <v>233</v>
      </c>
      <c r="R1011" s="117"/>
    </row>
    <row r="1012" spans="1:18" ht="15.75" customHeight="1" x14ac:dyDescent="0.3">
      <c r="A1012" s="221">
        <v>5039</v>
      </c>
      <c r="B1012" s="118">
        <v>99</v>
      </c>
      <c r="C1012" s="81" t="s">
        <v>502</v>
      </c>
      <c r="D1012" s="81"/>
      <c r="E1012" s="81">
        <v>18</v>
      </c>
      <c r="F1012" s="82">
        <v>43626</v>
      </c>
      <c r="G1012" s="81">
        <v>5182</v>
      </c>
      <c r="H1012" s="81">
        <v>8915</v>
      </c>
      <c r="I1012" s="81">
        <v>8007</v>
      </c>
      <c r="J1012" s="81">
        <v>10</v>
      </c>
      <c r="K1012" s="135">
        <f t="shared" si="8"/>
        <v>32.141592920353986</v>
      </c>
      <c r="L1012" s="142"/>
      <c r="M1012" s="137">
        <f>AVERAGE(K1012:K1013)</f>
        <v>31.958061595876366</v>
      </c>
      <c r="N1012" s="137">
        <f>_xlfn.STDEV.S(K1012,K1013)</f>
        <v>0.25955248819654519</v>
      </c>
      <c r="O1012" s="123"/>
      <c r="P1012" s="123"/>
      <c r="Q1012" s="23">
        <f t="shared" si="1"/>
        <v>282.5</v>
      </c>
      <c r="R1012" s="117">
        <f>AVERAGE(Q1012:Q1013)</f>
        <v>261</v>
      </c>
    </row>
    <row r="1013" spans="1:18" ht="15.75" customHeight="1" x14ac:dyDescent="0.3">
      <c r="A1013" s="221">
        <v>5040</v>
      </c>
      <c r="B1013" s="118">
        <v>100</v>
      </c>
      <c r="C1013" s="81" t="s">
        <v>502</v>
      </c>
      <c r="D1013" s="81"/>
      <c r="E1013" s="81">
        <v>18</v>
      </c>
      <c r="F1013" s="82">
        <v>43626</v>
      </c>
      <c r="G1013" s="81">
        <v>5209</v>
      </c>
      <c r="H1013" s="81">
        <v>8365</v>
      </c>
      <c r="I1013" s="81">
        <v>7604</v>
      </c>
      <c r="J1013" s="81"/>
      <c r="K1013" s="135">
        <f t="shared" si="8"/>
        <v>31.774530271398749</v>
      </c>
      <c r="L1013" s="142"/>
      <c r="M1013" s="138"/>
      <c r="N1013" s="138"/>
      <c r="O1013" s="123"/>
      <c r="P1013" s="123"/>
      <c r="Q1013" s="23">
        <f t="shared" si="1"/>
        <v>239.5</v>
      </c>
      <c r="R1013" s="117"/>
    </row>
    <row r="1014" spans="1:18" ht="15.75" customHeight="1" x14ac:dyDescent="0.3">
      <c r="A1014" s="221">
        <v>5957</v>
      </c>
      <c r="B1014" s="118">
        <v>102</v>
      </c>
      <c r="C1014" s="7" t="s">
        <v>502</v>
      </c>
      <c r="D1014" s="7"/>
      <c r="E1014" s="7">
        <v>22</v>
      </c>
      <c r="F1014" s="156">
        <v>43685</v>
      </c>
      <c r="G1014" s="7">
        <v>5224</v>
      </c>
      <c r="H1014" s="7">
        <v>8124</v>
      </c>
      <c r="I1014" s="7">
        <v>7725</v>
      </c>
      <c r="J1014" s="7">
        <v>6</v>
      </c>
      <c r="K1014" s="152">
        <f t="shared" si="8"/>
        <v>15.953618552578968</v>
      </c>
      <c r="L1014" s="153"/>
      <c r="M1014" s="154">
        <f>AVERAGE(K1014:K1015)</f>
        <v>16.597498931461899</v>
      </c>
      <c r="N1014" s="154">
        <f>_xlfn.STDEV.S(K1014,K1015)</f>
        <v>0.91058436436216739</v>
      </c>
      <c r="O1014" s="123"/>
      <c r="P1014" s="123"/>
      <c r="Q1014" s="23">
        <f t="shared" si="1"/>
        <v>250.1</v>
      </c>
      <c r="R1014" s="117">
        <f>AVERAGE(Q1014:Q1015)</f>
        <v>243.95</v>
      </c>
    </row>
    <row r="1015" spans="1:18" ht="15.75" customHeight="1" x14ac:dyDescent="0.3">
      <c r="A1015" s="221">
        <v>5958</v>
      </c>
      <c r="B1015" s="118">
        <v>102</v>
      </c>
      <c r="C1015" s="7" t="s">
        <v>502</v>
      </c>
      <c r="D1015" s="7"/>
      <c r="E1015" s="7">
        <v>22</v>
      </c>
      <c r="F1015" s="156">
        <v>43685</v>
      </c>
      <c r="G1015" s="7">
        <v>5224</v>
      </c>
      <c r="H1015" s="7">
        <v>8012</v>
      </c>
      <c r="I1015" s="7">
        <v>7602</v>
      </c>
      <c r="J1015" s="7"/>
      <c r="K1015" s="152">
        <f t="shared" si="8"/>
        <v>17.241379310344829</v>
      </c>
      <c r="L1015" s="153"/>
      <c r="M1015" s="155"/>
      <c r="N1015" s="155"/>
      <c r="O1015" s="123"/>
      <c r="P1015" s="123"/>
      <c r="Q1015" s="23">
        <f t="shared" si="1"/>
        <v>237.8</v>
      </c>
      <c r="R1015" s="117"/>
    </row>
    <row r="1016" spans="1:18" ht="15.75" customHeight="1" x14ac:dyDescent="0.3">
      <c r="A1016" s="221">
        <v>3733</v>
      </c>
      <c r="B1016" s="118">
        <v>155</v>
      </c>
      <c r="C1016" s="57" t="s">
        <v>503</v>
      </c>
      <c r="D1016" s="57"/>
      <c r="E1016" s="57">
        <v>14</v>
      </c>
      <c r="F1016" s="58">
        <v>43591</v>
      </c>
      <c r="G1016" s="57">
        <v>5181</v>
      </c>
      <c r="H1016" s="151">
        <v>7015</v>
      </c>
      <c r="I1016" s="57">
        <v>6439</v>
      </c>
      <c r="J1016" s="57">
        <v>2</v>
      </c>
      <c r="K1016" s="152">
        <f t="shared" si="8"/>
        <v>45.786963434022262</v>
      </c>
      <c r="L1016" s="153" t="s">
        <v>405</v>
      </c>
      <c r="M1016" s="154">
        <f>AVERAGE(K1016:K1017)</f>
        <v>46.290650742822955</v>
      </c>
      <c r="N1016" s="154">
        <f>_xlfn.STDEV.S(K1016,K1017)</f>
        <v>0.71232142330114501</v>
      </c>
      <c r="O1016" s="123">
        <v>2</v>
      </c>
      <c r="P1016" s="123"/>
      <c r="Q1016" s="23">
        <f t="shared" si="1"/>
        <v>125.8</v>
      </c>
      <c r="R1016" s="117">
        <f>AVERAGE(Q1016:Q1017)</f>
        <v>122.94999999999999</v>
      </c>
    </row>
    <row r="1017" spans="1:18" ht="15.75" customHeight="1" x14ac:dyDescent="0.3">
      <c r="A1017" s="221">
        <v>3734</v>
      </c>
      <c r="B1017" s="118">
        <v>156</v>
      </c>
      <c r="C1017" s="57" t="s">
        <v>503</v>
      </c>
      <c r="D1017" s="57"/>
      <c r="E1017" s="57">
        <v>14</v>
      </c>
      <c r="F1017" s="58">
        <v>43591</v>
      </c>
      <c r="G1017" s="57">
        <v>5171</v>
      </c>
      <c r="H1017" s="151">
        <v>6934</v>
      </c>
      <c r="I1017" s="57">
        <v>6372</v>
      </c>
      <c r="J1017" s="57"/>
      <c r="K1017" s="152">
        <f t="shared" si="8"/>
        <v>46.794338051623647</v>
      </c>
      <c r="L1017" s="153"/>
      <c r="M1017" s="155"/>
      <c r="N1017" s="155"/>
      <c r="O1017" s="123"/>
      <c r="P1017" s="123"/>
      <c r="Q1017" s="23">
        <f t="shared" si="1"/>
        <v>120.1</v>
      </c>
      <c r="R1017" s="117"/>
    </row>
    <row r="1018" spans="1:18" ht="15.75" customHeight="1" x14ac:dyDescent="0.3">
      <c r="A1018" s="221">
        <v>4395</v>
      </c>
      <c r="B1018" s="118">
        <v>101</v>
      </c>
      <c r="C1018" s="57" t="s">
        <v>503</v>
      </c>
      <c r="D1018" s="57"/>
      <c r="E1018" s="57">
        <v>16</v>
      </c>
      <c r="F1018" s="58">
        <v>43607</v>
      </c>
      <c r="G1018" s="57">
        <v>5208</v>
      </c>
      <c r="H1018" s="57">
        <v>7950</v>
      </c>
      <c r="I1018" s="57">
        <v>7183</v>
      </c>
      <c r="J1018" s="57">
        <v>2</v>
      </c>
      <c r="K1018" s="152">
        <f t="shared" si="8"/>
        <v>38.835443037974684</v>
      </c>
      <c r="L1018" s="153"/>
      <c r="M1018" s="154">
        <f>AVERAGE(K1018:K1019)</f>
        <v>38.152747872604976</v>
      </c>
      <c r="N1018" s="154">
        <f>_xlfn.STDEV.S(K1018,K1019)</f>
        <v>0.96547676183238396</v>
      </c>
      <c r="O1018" s="123"/>
      <c r="P1018" s="123"/>
      <c r="Q1018" s="23">
        <f t="shared" si="1"/>
        <v>197.5</v>
      </c>
      <c r="R1018" s="117">
        <f>AVERAGE(Q1018:Q1019)</f>
        <v>203.1</v>
      </c>
    </row>
    <row r="1019" spans="1:18" ht="15.75" customHeight="1" x14ac:dyDescent="0.3">
      <c r="A1019" s="221">
        <v>4396</v>
      </c>
      <c r="B1019" s="118">
        <v>102</v>
      </c>
      <c r="C1019" s="57" t="s">
        <v>503</v>
      </c>
      <c r="D1019" s="57"/>
      <c r="E1019" s="57">
        <v>16</v>
      </c>
      <c r="F1019" s="58">
        <v>43607</v>
      </c>
      <c r="G1019" s="57">
        <v>5224</v>
      </c>
      <c r="H1019" s="57">
        <v>8093</v>
      </c>
      <c r="I1019" s="57">
        <v>7311</v>
      </c>
      <c r="J1019" s="57"/>
      <c r="K1019" s="152">
        <f t="shared" si="8"/>
        <v>37.470052707235268</v>
      </c>
      <c r="L1019" s="153"/>
      <c r="M1019" s="155"/>
      <c r="N1019" s="155"/>
      <c r="O1019" s="123"/>
      <c r="P1019" s="123"/>
      <c r="Q1019" s="23">
        <f t="shared" si="1"/>
        <v>208.7</v>
      </c>
      <c r="R1019" s="117"/>
    </row>
    <row r="1020" spans="1:18" ht="15.75" customHeight="1" x14ac:dyDescent="0.3">
      <c r="A1020" s="221">
        <v>5041</v>
      </c>
      <c r="B1020" s="118">
        <v>101</v>
      </c>
      <c r="C1020" s="57" t="s">
        <v>503</v>
      </c>
      <c r="D1020" s="57"/>
      <c r="E1020" s="57">
        <v>18</v>
      </c>
      <c r="F1020" s="58">
        <v>43626</v>
      </c>
      <c r="G1020" s="57">
        <v>5208</v>
      </c>
      <c r="H1020" s="57">
        <v>7040</v>
      </c>
      <c r="I1020" s="57">
        <v>6703</v>
      </c>
      <c r="J1020" s="57">
        <v>9</v>
      </c>
      <c r="K1020" s="152">
        <f t="shared" si="8"/>
        <v>22.54180602006689</v>
      </c>
      <c r="L1020" s="153"/>
      <c r="M1020" s="154">
        <f>AVERAGE(K1020:K1021)</f>
        <v>22.538508643836263</v>
      </c>
      <c r="N1020" s="154">
        <f>_xlfn.STDEV.S(K1020,K1021)</f>
        <v>4.6631941855993508E-3</v>
      </c>
      <c r="O1020" s="123"/>
      <c r="P1020" s="123"/>
      <c r="Q1020" s="23">
        <f t="shared" si="1"/>
        <v>149.5</v>
      </c>
      <c r="R1020" s="117">
        <f>AVERAGE(Q1020:Q1021)</f>
        <v>142.19999999999999</v>
      </c>
    </row>
    <row r="1021" spans="1:18" ht="15.75" customHeight="1" x14ac:dyDescent="0.3">
      <c r="A1021" s="221">
        <v>5042</v>
      </c>
      <c r="B1021" s="118">
        <v>102</v>
      </c>
      <c r="C1021" s="57" t="s">
        <v>503</v>
      </c>
      <c r="D1021" s="57"/>
      <c r="E1021" s="57">
        <v>18</v>
      </c>
      <c r="F1021" s="58">
        <v>43626</v>
      </c>
      <c r="G1021" s="57">
        <v>5224</v>
      </c>
      <c r="H1021" s="57">
        <v>6877</v>
      </c>
      <c r="I1021" s="57">
        <v>6573</v>
      </c>
      <c r="J1021" s="57"/>
      <c r="K1021" s="152">
        <f t="shared" si="8"/>
        <v>22.535211267605636</v>
      </c>
      <c r="L1021" s="153"/>
      <c r="M1021" s="155"/>
      <c r="N1021" s="155"/>
      <c r="O1021" s="123"/>
      <c r="P1021" s="123"/>
      <c r="Q1021" s="23">
        <f t="shared" si="1"/>
        <v>134.9</v>
      </c>
      <c r="R1021" s="117"/>
    </row>
    <row r="1022" spans="1:18" ht="15.75" customHeight="1" x14ac:dyDescent="0.3">
      <c r="A1022" s="221">
        <v>5609</v>
      </c>
      <c r="B1022" s="118">
        <v>53</v>
      </c>
      <c r="C1022" s="7" t="s">
        <v>503</v>
      </c>
      <c r="D1022" s="7"/>
      <c r="E1022" s="7">
        <v>21</v>
      </c>
      <c r="F1022" s="156">
        <v>43657</v>
      </c>
      <c r="G1022" s="7">
        <v>5232</v>
      </c>
      <c r="H1022" s="7">
        <v>7359</v>
      </c>
      <c r="I1022" s="7">
        <v>6997</v>
      </c>
      <c r="J1022" s="7">
        <v>9</v>
      </c>
      <c r="K1022" s="152">
        <f t="shared" si="8"/>
        <v>20.509915014164307</v>
      </c>
      <c r="L1022" s="153"/>
      <c r="M1022" s="154">
        <f>AVERAGE(K1022:K1023)</f>
        <v>20.535331338857851</v>
      </c>
      <c r="N1022" s="154">
        <f>_xlfn.STDEV.S(K1022,K1023)</f>
        <v>3.59441110872918E-2</v>
      </c>
      <c r="O1022" s="123"/>
      <c r="P1022" s="123"/>
      <c r="Q1022" s="23">
        <f t="shared" si="1"/>
        <v>176.5</v>
      </c>
      <c r="R1022" s="117">
        <f>AVERAGE(Q1022:Q1023)</f>
        <v>173.85</v>
      </c>
    </row>
    <row r="1023" spans="1:18" ht="15.75" customHeight="1" x14ac:dyDescent="0.3">
      <c r="A1023" s="221">
        <v>5610</v>
      </c>
      <c r="B1023" s="118">
        <v>54</v>
      </c>
      <c r="C1023" s="7" t="s">
        <v>503</v>
      </c>
      <c r="D1023" s="7"/>
      <c r="E1023" s="7">
        <v>21</v>
      </c>
      <c r="F1023" s="156">
        <v>43657</v>
      </c>
      <c r="G1023" s="7">
        <v>5271</v>
      </c>
      <c r="H1023" s="7">
        <v>7335</v>
      </c>
      <c r="I1023" s="7">
        <v>6983</v>
      </c>
      <c r="J1023" s="7"/>
      <c r="K1023" s="152">
        <f t="shared" si="8"/>
        <v>20.5607476635514</v>
      </c>
      <c r="L1023" s="153"/>
      <c r="M1023" s="155"/>
      <c r="N1023" s="155"/>
      <c r="O1023" s="123"/>
      <c r="P1023" s="123"/>
      <c r="Q1023" s="23">
        <f t="shared" si="1"/>
        <v>171.2</v>
      </c>
      <c r="R1023" s="117"/>
    </row>
    <row r="1024" spans="1:18" ht="15.75" customHeight="1" x14ac:dyDescent="0.3">
      <c r="A1024" s="221">
        <v>5959</v>
      </c>
      <c r="B1024" s="118">
        <v>103</v>
      </c>
      <c r="C1024" s="7" t="s">
        <v>503</v>
      </c>
      <c r="D1024" s="7"/>
      <c r="E1024" s="7">
        <v>22</v>
      </c>
      <c r="F1024" s="156">
        <v>43685</v>
      </c>
      <c r="G1024" s="7">
        <v>5213</v>
      </c>
      <c r="H1024" s="7">
        <v>6700</v>
      </c>
      <c r="I1024" s="7">
        <v>6497</v>
      </c>
      <c r="J1024" s="7">
        <v>7</v>
      </c>
      <c r="K1024" s="152">
        <f t="shared" si="8"/>
        <v>15.809968847352025</v>
      </c>
      <c r="L1024" s="153"/>
      <c r="M1024" s="154">
        <f>AVERAGE(K1024:K1025)</f>
        <v>15.979765648815233</v>
      </c>
      <c r="N1024" s="154">
        <f>_xlfn.STDEV.S(K1024,K1025)</f>
        <v>0.24012893947684127</v>
      </c>
      <c r="O1024" s="123"/>
      <c r="P1024" s="123"/>
      <c r="Q1024" s="23">
        <f t="shared" si="1"/>
        <v>128.4</v>
      </c>
      <c r="R1024" s="117">
        <f>AVERAGE(Q1024:Q1025)</f>
        <v>127.05000000000001</v>
      </c>
    </row>
    <row r="1025" spans="1:18" ht="15.75" customHeight="1" x14ac:dyDescent="0.3">
      <c r="A1025" s="221">
        <v>5960</v>
      </c>
      <c r="B1025" s="118">
        <v>103</v>
      </c>
      <c r="C1025" s="7" t="s">
        <v>503</v>
      </c>
      <c r="D1025" s="7"/>
      <c r="E1025" s="7">
        <v>22</v>
      </c>
      <c r="F1025" s="156">
        <v>43685</v>
      </c>
      <c r="G1025" s="7">
        <v>5213</v>
      </c>
      <c r="H1025" s="7">
        <v>6673</v>
      </c>
      <c r="I1025" s="7">
        <v>6470</v>
      </c>
      <c r="J1025" s="7"/>
      <c r="K1025" s="152">
        <f t="shared" si="8"/>
        <v>16.149562450278442</v>
      </c>
      <c r="L1025" s="153"/>
      <c r="M1025" s="155"/>
      <c r="N1025" s="155"/>
      <c r="O1025" s="123"/>
      <c r="P1025" s="123"/>
      <c r="Q1025" s="23">
        <f t="shared" si="1"/>
        <v>125.7</v>
      </c>
      <c r="R1025" s="117"/>
    </row>
    <row r="1026" spans="1:18" ht="15.75" customHeight="1" x14ac:dyDescent="0.3">
      <c r="A1026" s="221">
        <v>3351</v>
      </c>
      <c r="B1026" s="118">
        <v>107</v>
      </c>
      <c r="C1026" s="67" t="s">
        <v>504</v>
      </c>
      <c r="D1026" s="67"/>
      <c r="E1026" s="67">
        <v>13</v>
      </c>
      <c r="F1026" s="68">
        <v>43587</v>
      </c>
      <c r="G1026" s="67">
        <v>5226</v>
      </c>
      <c r="H1026" s="67">
        <v>7908</v>
      </c>
      <c r="I1026" s="67">
        <v>7266</v>
      </c>
      <c r="J1026" s="67">
        <v>1</v>
      </c>
      <c r="K1026" s="157">
        <f t="shared" si="8"/>
        <v>31.470588235294116</v>
      </c>
      <c r="L1026" s="158" t="s">
        <v>405</v>
      </c>
      <c r="M1026" s="159">
        <f>AVERAGE(K1026:K1027)</f>
        <v>31.65376676986584</v>
      </c>
      <c r="N1026" s="159">
        <f>_xlfn.STDEV.S(K1026,K1027)</f>
        <v>0.25905356792696044</v>
      </c>
      <c r="O1026" s="123">
        <v>1</v>
      </c>
      <c r="P1026" s="123"/>
      <c r="Q1026" s="23">
        <f t="shared" si="1"/>
        <v>204</v>
      </c>
      <c r="R1026" s="117">
        <f>AVERAGE(Q1026:Q1027)</f>
        <v>198.9</v>
      </c>
    </row>
    <row r="1027" spans="1:18" ht="15.75" customHeight="1" x14ac:dyDescent="0.3">
      <c r="A1027" s="221">
        <v>3352</v>
      </c>
      <c r="B1027" s="118">
        <v>108</v>
      </c>
      <c r="C1027" s="67" t="s">
        <v>504</v>
      </c>
      <c r="D1027" s="67"/>
      <c r="E1027" s="67">
        <v>13</v>
      </c>
      <c r="F1027" s="68">
        <v>43587</v>
      </c>
      <c r="G1027" s="67">
        <v>5274</v>
      </c>
      <c r="H1027" s="67">
        <v>7829</v>
      </c>
      <c r="I1027" s="67">
        <v>7212</v>
      </c>
      <c r="J1027" s="67"/>
      <c r="K1027" s="157">
        <f t="shared" si="8"/>
        <v>31.836945304437563</v>
      </c>
      <c r="L1027" s="158"/>
      <c r="M1027" s="160"/>
      <c r="N1027" s="160"/>
      <c r="O1027" s="123"/>
      <c r="P1027" s="123"/>
      <c r="Q1027" s="23">
        <f t="shared" si="1"/>
        <v>193.8</v>
      </c>
      <c r="R1027" s="117"/>
    </row>
    <row r="1028" spans="1:18" ht="15.75" customHeight="1" x14ac:dyDescent="0.3">
      <c r="A1028" s="221">
        <v>4075</v>
      </c>
      <c r="B1028" s="118">
        <v>105</v>
      </c>
      <c r="C1028" s="67" t="s">
        <v>504</v>
      </c>
      <c r="D1028" s="67"/>
      <c r="E1028" s="67">
        <v>15</v>
      </c>
      <c r="F1028" s="68">
        <v>43599</v>
      </c>
      <c r="G1028" s="67">
        <v>5251</v>
      </c>
      <c r="H1028" s="67">
        <v>7704</v>
      </c>
      <c r="I1028" s="67">
        <v>7109</v>
      </c>
      <c r="J1028" s="67"/>
      <c r="K1028" s="157">
        <f t="shared" si="8"/>
        <v>32.023681377825618</v>
      </c>
      <c r="L1028" s="157"/>
      <c r="M1028" s="159">
        <f>AVERAGE(K1028:K1029)</f>
        <v>31.681020707762947</v>
      </c>
      <c r="N1028" s="159">
        <f>_xlfn.STDEV.S(K1028,K1029)</f>
        <v>0.48459536689447869</v>
      </c>
      <c r="O1028" s="123"/>
      <c r="P1028" s="123"/>
      <c r="Q1028" s="23">
        <f t="shared" si="1"/>
        <v>185.8</v>
      </c>
      <c r="R1028" s="117">
        <f>AVERAGE(Q1028:Q1029)</f>
        <v>199</v>
      </c>
    </row>
    <row r="1029" spans="1:18" ht="15.75" customHeight="1" x14ac:dyDescent="0.3">
      <c r="A1029" s="221">
        <v>4076</v>
      </c>
      <c r="B1029" s="118">
        <v>106</v>
      </c>
      <c r="C1029" s="67" t="s">
        <v>504</v>
      </c>
      <c r="D1029" s="67"/>
      <c r="E1029" s="67">
        <v>15</v>
      </c>
      <c r="F1029" s="68">
        <v>43599</v>
      </c>
      <c r="G1029" s="67">
        <v>5219</v>
      </c>
      <c r="H1029" s="67">
        <v>8006</v>
      </c>
      <c r="I1029" s="67">
        <v>7341</v>
      </c>
      <c r="J1029" s="67"/>
      <c r="K1029" s="157">
        <f t="shared" si="8"/>
        <v>31.33836003770028</v>
      </c>
      <c r="L1029" s="157"/>
      <c r="M1029" s="160"/>
      <c r="N1029" s="160"/>
      <c r="O1029" s="123"/>
      <c r="P1029" s="123"/>
      <c r="Q1029" s="23">
        <f t="shared" si="1"/>
        <v>212.2</v>
      </c>
      <c r="R1029" s="117"/>
    </row>
    <row r="1030" spans="1:18" ht="15.75" customHeight="1" x14ac:dyDescent="0.3">
      <c r="A1030" s="221">
        <v>4721</v>
      </c>
      <c r="B1030" s="118">
        <v>105</v>
      </c>
      <c r="C1030" s="67" t="s">
        <v>504</v>
      </c>
      <c r="D1030" s="67"/>
      <c r="E1030" s="67">
        <v>17</v>
      </c>
      <c r="F1030" s="68">
        <v>43619</v>
      </c>
      <c r="G1030" s="67">
        <v>5251</v>
      </c>
      <c r="H1030" s="67">
        <v>7494</v>
      </c>
      <c r="I1030" s="67">
        <v>7077</v>
      </c>
      <c r="J1030" s="67"/>
      <c r="K1030" s="157">
        <f t="shared" si="8"/>
        <v>22.836801752464403</v>
      </c>
      <c r="L1030" s="158"/>
      <c r="M1030" s="159">
        <f>AVERAGE(K1030:K1031)</f>
        <v>22.556166469104031</v>
      </c>
      <c r="N1030" s="159">
        <f>_xlfn.STDEV.S(K1030,K1031)</f>
        <v>0.3968782238086544</v>
      </c>
      <c r="O1030" s="123"/>
      <c r="P1030" s="123"/>
      <c r="Q1030" s="23">
        <f t="shared" si="1"/>
        <v>182.6</v>
      </c>
      <c r="R1030" s="117">
        <f>AVERAGE(Q1030:Q1031)</f>
        <v>164.25</v>
      </c>
    </row>
    <row r="1031" spans="1:18" ht="15.75" customHeight="1" x14ac:dyDescent="0.3">
      <c r="A1031" s="221">
        <v>4722</v>
      </c>
      <c r="B1031" s="118">
        <v>106</v>
      </c>
      <c r="C1031" s="67" t="s">
        <v>504</v>
      </c>
      <c r="D1031" s="67"/>
      <c r="E1031" s="67">
        <v>17</v>
      </c>
      <c r="F1031" s="68">
        <v>43619</v>
      </c>
      <c r="G1031" s="67">
        <v>5219</v>
      </c>
      <c r="H1031" s="67">
        <v>7003</v>
      </c>
      <c r="I1031" s="67">
        <v>6678</v>
      </c>
      <c r="J1031" s="67"/>
      <c r="K1031" s="157">
        <f t="shared" si="8"/>
        <v>22.27553118574366</v>
      </c>
      <c r="L1031" s="158"/>
      <c r="M1031" s="160"/>
      <c r="N1031" s="160"/>
      <c r="O1031" s="123"/>
      <c r="P1031" s="123"/>
      <c r="Q1031" s="23">
        <f t="shared" si="1"/>
        <v>145.9</v>
      </c>
      <c r="R1031" s="117"/>
    </row>
    <row r="1032" spans="1:18" ht="15.75" customHeight="1" x14ac:dyDescent="0.3">
      <c r="A1032" s="221">
        <v>5335</v>
      </c>
      <c r="B1032" s="118">
        <v>73</v>
      </c>
      <c r="C1032" s="7" t="s">
        <v>504</v>
      </c>
      <c r="D1032" s="7"/>
      <c r="E1032" s="7">
        <v>19</v>
      </c>
      <c r="F1032" s="156">
        <v>43637</v>
      </c>
      <c r="G1032" s="7">
        <v>5203</v>
      </c>
      <c r="H1032" s="7">
        <v>7236</v>
      </c>
      <c r="I1032" s="7">
        <v>6862</v>
      </c>
      <c r="J1032" s="7">
        <v>10</v>
      </c>
      <c r="K1032" s="161">
        <f t="shared" si="8"/>
        <v>22.543701024713684</v>
      </c>
      <c r="L1032" s="3"/>
      <c r="M1032" s="162">
        <f>AVERAGE(K1032:K1033)</f>
        <v>22.418532700948226</v>
      </c>
      <c r="N1032" s="162">
        <f>_xlfn.STDEV.S(K1032,K1033)</f>
        <v>0.17701474104861659</v>
      </c>
      <c r="O1032" s="123"/>
      <c r="P1032" s="123"/>
      <c r="Q1032" s="23">
        <f t="shared" si="1"/>
        <v>165.9</v>
      </c>
      <c r="R1032" s="117">
        <f>AVERAGE(Q1032:Q1033)</f>
        <v>168.85000000000002</v>
      </c>
    </row>
    <row r="1033" spans="1:18" ht="15.75" customHeight="1" x14ac:dyDescent="0.3">
      <c r="A1033" s="221">
        <v>5336</v>
      </c>
      <c r="B1033" s="118">
        <v>74</v>
      </c>
      <c r="C1033" s="7" t="s">
        <v>504</v>
      </c>
      <c r="D1033" s="7"/>
      <c r="E1033" s="7">
        <v>19</v>
      </c>
      <c r="F1033" s="156">
        <v>43637</v>
      </c>
      <c r="G1033" s="7">
        <v>5309</v>
      </c>
      <c r="H1033" s="7">
        <v>7410</v>
      </c>
      <c r="I1033" s="7">
        <v>7027</v>
      </c>
      <c r="J1033" s="7"/>
      <c r="K1033" s="161">
        <f t="shared" si="8"/>
        <v>22.293364377182769</v>
      </c>
      <c r="L1033" s="3"/>
      <c r="M1033" s="23"/>
      <c r="N1033" s="23"/>
      <c r="O1033" s="123"/>
      <c r="P1033" s="123"/>
      <c r="Q1033" s="23">
        <f t="shared" si="1"/>
        <v>171.8</v>
      </c>
      <c r="R1033" s="117"/>
    </row>
    <row r="1034" spans="1:18" ht="15.75" customHeight="1" x14ac:dyDescent="0.3">
      <c r="A1034" s="221">
        <v>5961</v>
      </c>
      <c r="B1034" s="118">
        <v>104</v>
      </c>
      <c r="C1034" s="7" t="s">
        <v>504</v>
      </c>
      <c r="D1034" s="7"/>
      <c r="E1034" s="7">
        <v>22</v>
      </c>
      <c r="F1034" s="156">
        <v>43685</v>
      </c>
      <c r="G1034" s="7">
        <v>5257</v>
      </c>
      <c r="H1034" s="7">
        <v>7427</v>
      </c>
      <c r="I1034" s="7">
        <v>7131</v>
      </c>
      <c r="J1034" s="7">
        <v>10</v>
      </c>
      <c r="K1034" s="152">
        <f t="shared" si="8"/>
        <v>15.795090715048026</v>
      </c>
      <c r="L1034" s="153"/>
      <c r="M1034" s="154">
        <f>AVERAGE(K1034:K1035)</f>
        <v>16.005653465632122</v>
      </c>
      <c r="N1034" s="154">
        <f>_xlfn.STDEV.S(K1034,K1035)</f>
        <v>0.29778069760661147</v>
      </c>
      <c r="O1034" s="123"/>
      <c r="P1034" s="123"/>
      <c r="Q1034" s="23">
        <f t="shared" si="1"/>
        <v>187.4</v>
      </c>
      <c r="R1034" s="117">
        <f>AVERAGE(Q1034:Q1035)</f>
        <v>175.10000000000002</v>
      </c>
    </row>
    <row r="1035" spans="1:18" ht="15.75" customHeight="1" x14ac:dyDescent="0.3">
      <c r="A1035" s="221">
        <v>5962</v>
      </c>
      <c r="B1035" s="118">
        <v>104</v>
      </c>
      <c r="C1035" s="7" t="s">
        <v>504</v>
      </c>
      <c r="D1035" s="7"/>
      <c r="E1035" s="7">
        <v>22</v>
      </c>
      <c r="F1035" s="156">
        <v>43685</v>
      </c>
      <c r="G1035" s="7">
        <v>5257</v>
      </c>
      <c r="H1035" s="7">
        <v>7149</v>
      </c>
      <c r="I1035" s="7">
        <v>6885</v>
      </c>
      <c r="J1035" s="7"/>
      <c r="K1035" s="152">
        <f t="shared" si="8"/>
        <v>16.216216216216218</v>
      </c>
      <c r="L1035" s="153"/>
      <c r="M1035" s="155"/>
      <c r="N1035" s="155"/>
      <c r="O1035" s="123"/>
      <c r="P1035" s="123"/>
      <c r="Q1035" s="23">
        <f t="shared" si="1"/>
        <v>162.80000000000001</v>
      </c>
      <c r="R1035" s="117"/>
    </row>
    <row r="1036" spans="1:18" ht="15.75" customHeight="1" x14ac:dyDescent="0.3">
      <c r="A1036" s="221">
        <v>3735</v>
      </c>
      <c r="B1036" s="118">
        <v>157</v>
      </c>
      <c r="C1036" s="81" t="s">
        <v>505</v>
      </c>
      <c r="D1036" s="81"/>
      <c r="E1036" s="81">
        <v>14</v>
      </c>
      <c r="F1036" s="82">
        <v>43591</v>
      </c>
      <c r="G1036" s="81">
        <v>5319</v>
      </c>
      <c r="H1036" s="134">
        <v>8393</v>
      </c>
      <c r="I1036" s="81">
        <v>7277</v>
      </c>
      <c r="J1036" s="81">
        <v>2</v>
      </c>
      <c r="K1036" s="135">
        <f t="shared" si="8"/>
        <v>56.99693564862104</v>
      </c>
      <c r="L1036" s="142" t="s">
        <v>373</v>
      </c>
      <c r="M1036" s="137">
        <f>AVERAGE(K1036:K1037)</f>
        <v>57.207817417806453</v>
      </c>
      <c r="N1036" s="137">
        <f>_xlfn.STDEV.S(K1036,K1037)</f>
        <v>0.2982318580392484</v>
      </c>
      <c r="O1036" s="123">
        <v>3</v>
      </c>
      <c r="P1036" s="123"/>
      <c r="Q1036" s="23">
        <f t="shared" si="1"/>
        <v>195.8</v>
      </c>
      <c r="R1036" s="117">
        <f>AVERAGE(Q1036:Q1037)</f>
        <v>196.3</v>
      </c>
    </row>
    <row r="1037" spans="1:18" ht="15.75" customHeight="1" x14ac:dyDescent="0.3">
      <c r="A1037" s="221">
        <v>3736</v>
      </c>
      <c r="B1037" s="118">
        <v>158</v>
      </c>
      <c r="C1037" s="81" t="s">
        <v>505</v>
      </c>
      <c r="D1037" s="81"/>
      <c r="E1037" s="81">
        <v>14</v>
      </c>
      <c r="F1037" s="82">
        <v>43591</v>
      </c>
      <c r="G1037" s="81">
        <v>5219</v>
      </c>
      <c r="H1037" s="134">
        <v>8317</v>
      </c>
      <c r="I1037" s="81">
        <v>7187</v>
      </c>
      <c r="J1037" s="81"/>
      <c r="K1037" s="135">
        <f t="shared" si="8"/>
        <v>57.418699186991873</v>
      </c>
      <c r="L1037" s="142"/>
      <c r="M1037" s="138"/>
      <c r="N1037" s="138"/>
      <c r="O1037" s="123"/>
      <c r="P1037" s="123"/>
      <c r="Q1037" s="23">
        <f t="shared" si="1"/>
        <v>196.8</v>
      </c>
      <c r="R1037" s="117"/>
    </row>
    <row r="1038" spans="1:18" ht="15.75" customHeight="1" x14ac:dyDescent="0.3">
      <c r="A1038" s="221">
        <v>4397</v>
      </c>
      <c r="B1038" s="118">
        <v>103</v>
      </c>
      <c r="C1038" s="81" t="s">
        <v>505</v>
      </c>
      <c r="D1038" s="81"/>
      <c r="E1038" s="81">
        <v>16</v>
      </c>
      <c r="F1038" s="82">
        <v>43607</v>
      </c>
      <c r="G1038" s="81">
        <v>5213</v>
      </c>
      <c r="H1038" s="81">
        <v>8228</v>
      </c>
      <c r="I1038" s="81">
        <v>7460</v>
      </c>
      <c r="J1038" s="81">
        <v>2</v>
      </c>
      <c r="K1038" s="135">
        <f t="shared" si="8"/>
        <v>34.178905206942588</v>
      </c>
      <c r="L1038" s="142" t="s">
        <v>13</v>
      </c>
      <c r="M1038" s="137">
        <f>AVERAGE(K1038:K1039)</f>
        <v>34.684958221448824</v>
      </c>
      <c r="N1038" s="137">
        <f>_xlfn.STDEV.S(K1038,K1039)</f>
        <v>0.71566703639450235</v>
      </c>
      <c r="O1038" s="123"/>
      <c r="P1038" s="123"/>
      <c r="Q1038" s="23">
        <f t="shared" si="1"/>
        <v>224.7</v>
      </c>
      <c r="R1038" s="117">
        <f>AVERAGE(Q1038:Q1039)</f>
        <v>223.6</v>
      </c>
    </row>
    <row r="1039" spans="1:18" ht="15.75" customHeight="1" x14ac:dyDescent="0.3">
      <c r="A1039" s="221">
        <v>4398</v>
      </c>
      <c r="B1039" s="118">
        <v>104</v>
      </c>
      <c r="C1039" s="81" t="s">
        <v>505</v>
      </c>
      <c r="D1039" s="81"/>
      <c r="E1039" s="81">
        <v>16</v>
      </c>
      <c r="F1039" s="82">
        <v>43607</v>
      </c>
      <c r="G1039" s="81">
        <v>5257</v>
      </c>
      <c r="H1039" s="81">
        <v>8265</v>
      </c>
      <c r="I1039" s="81">
        <v>7482</v>
      </c>
      <c r="J1039" s="81"/>
      <c r="K1039" s="135">
        <f t="shared" si="8"/>
        <v>35.191011235955052</v>
      </c>
      <c r="L1039" s="142"/>
      <c r="M1039" s="138"/>
      <c r="N1039" s="138"/>
      <c r="O1039" s="123"/>
      <c r="P1039" s="123"/>
      <c r="Q1039" s="23">
        <f t="shared" si="1"/>
        <v>222.5</v>
      </c>
      <c r="R1039" s="117"/>
    </row>
    <row r="1040" spans="1:18" ht="15.75" customHeight="1" x14ac:dyDescent="0.3">
      <c r="A1040" s="221">
        <v>5043</v>
      </c>
      <c r="B1040" s="118">
        <v>103</v>
      </c>
      <c r="C1040" s="81" t="s">
        <v>505</v>
      </c>
      <c r="D1040" s="81"/>
      <c r="E1040" s="81">
        <v>18</v>
      </c>
      <c r="F1040" s="82">
        <v>43626</v>
      </c>
      <c r="G1040" s="81">
        <v>5213</v>
      </c>
      <c r="H1040" s="81">
        <v>8222</v>
      </c>
      <c r="I1040" s="81">
        <v>7422</v>
      </c>
      <c r="J1040" s="81">
        <v>8</v>
      </c>
      <c r="K1040" s="135">
        <f t="shared" si="8"/>
        <v>36.215482118605699</v>
      </c>
      <c r="L1040" s="142"/>
      <c r="M1040" s="137">
        <f>AVERAGE(K1040:K1041)</f>
        <v>35.769896915579096</v>
      </c>
      <c r="N1040" s="137">
        <f>_xlfn.STDEV.S(K1040,K1041)</f>
        <v>0.63015263731298599</v>
      </c>
      <c r="O1040" s="123"/>
      <c r="P1040" s="123"/>
      <c r="Q1040" s="23">
        <f t="shared" si="1"/>
        <v>220.9</v>
      </c>
      <c r="R1040" s="117">
        <f>AVERAGE(Q1040:Q1041)</f>
        <v>217.60000000000002</v>
      </c>
    </row>
    <row r="1041" spans="1:18" ht="15.75" customHeight="1" x14ac:dyDescent="0.3">
      <c r="A1041" s="221">
        <v>5044</v>
      </c>
      <c r="B1041" s="118">
        <v>104</v>
      </c>
      <c r="C1041" s="81" t="s">
        <v>505</v>
      </c>
      <c r="D1041" s="81"/>
      <c r="E1041" s="81">
        <v>18</v>
      </c>
      <c r="F1041" s="82">
        <v>43626</v>
      </c>
      <c r="G1041" s="81">
        <v>5257</v>
      </c>
      <c r="H1041" s="81">
        <v>8157</v>
      </c>
      <c r="I1041" s="81">
        <v>7400</v>
      </c>
      <c r="J1041" s="81"/>
      <c r="K1041" s="135">
        <f t="shared" si="8"/>
        <v>35.3243117125525</v>
      </c>
      <c r="L1041" s="142"/>
      <c r="M1041" s="138"/>
      <c r="N1041" s="138"/>
      <c r="O1041" s="123"/>
      <c r="P1041" s="123"/>
      <c r="Q1041" s="23">
        <f t="shared" si="1"/>
        <v>214.3</v>
      </c>
      <c r="R1041" s="117"/>
    </row>
    <row r="1042" spans="1:18" ht="15.75" customHeight="1" x14ac:dyDescent="0.3">
      <c r="A1042" s="221">
        <v>5963</v>
      </c>
      <c r="B1042" s="118">
        <v>105</v>
      </c>
      <c r="C1042" s="7" t="s">
        <v>505</v>
      </c>
      <c r="D1042" s="7"/>
      <c r="E1042" s="7">
        <v>22</v>
      </c>
      <c r="F1042" s="156">
        <v>43685</v>
      </c>
      <c r="G1042" s="7">
        <v>5251</v>
      </c>
      <c r="H1042" s="7">
        <v>8283</v>
      </c>
      <c r="I1042" s="7">
        <v>7853</v>
      </c>
      <c r="J1042" s="7">
        <v>8</v>
      </c>
      <c r="K1042" s="152">
        <f t="shared" si="8"/>
        <v>16.52574942352037</v>
      </c>
      <c r="L1042" s="153"/>
      <c r="M1042" s="154">
        <f>AVERAGE(K1042:K1043)</f>
        <v>16.76386090505407</v>
      </c>
      <c r="N1042" s="154">
        <f>_xlfn.STDEV.S(K1042,K1043)</f>
        <v>0.33674048654170929</v>
      </c>
      <c r="O1042" s="123"/>
      <c r="P1042" s="123"/>
      <c r="Q1042" s="23">
        <f t="shared" si="1"/>
        <v>260.2</v>
      </c>
      <c r="R1042" s="117">
        <f>AVERAGE(Q1042:Q1043)</f>
        <v>256.85000000000002</v>
      </c>
    </row>
    <row r="1043" spans="1:18" ht="15.75" customHeight="1" x14ac:dyDescent="0.3">
      <c r="A1043" s="221">
        <v>5964</v>
      </c>
      <c r="B1043" s="118">
        <v>105</v>
      </c>
      <c r="C1043" s="7" t="s">
        <v>505</v>
      </c>
      <c r="D1043" s="7"/>
      <c r="E1043" s="7">
        <v>22</v>
      </c>
      <c r="F1043" s="156">
        <v>43685</v>
      </c>
      <c r="G1043" s="7">
        <v>5251</v>
      </c>
      <c r="H1043" s="7">
        <v>8217</v>
      </c>
      <c r="I1043" s="7">
        <v>7786</v>
      </c>
      <c r="J1043" s="7"/>
      <c r="K1043" s="152">
        <f t="shared" si="8"/>
        <v>17.00197238658777</v>
      </c>
      <c r="L1043" s="153"/>
      <c r="M1043" s="155"/>
      <c r="N1043" s="155"/>
      <c r="O1043" s="123"/>
      <c r="P1043" s="123"/>
      <c r="Q1043" s="23">
        <f t="shared" si="1"/>
        <v>253.5</v>
      </c>
      <c r="R1043" s="117"/>
    </row>
    <row r="1044" spans="1:18" ht="15.75" customHeight="1" x14ac:dyDescent="0.3">
      <c r="A1044" s="221">
        <v>2955</v>
      </c>
      <c r="B1044" s="118">
        <v>39</v>
      </c>
      <c r="C1044" s="57" t="s">
        <v>506</v>
      </c>
      <c r="D1044" s="57"/>
      <c r="E1044" s="57">
        <v>11</v>
      </c>
      <c r="F1044" s="58">
        <v>43571</v>
      </c>
      <c r="G1044" s="151">
        <v>5245</v>
      </c>
      <c r="H1044" s="57">
        <v>8890</v>
      </c>
      <c r="I1044" s="57">
        <v>7708</v>
      </c>
      <c r="J1044" s="57">
        <v>2</v>
      </c>
      <c r="K1044" s="152">
        <f t="shared" si="8"/>
        <v>47.990255785627284</v>
      </c>
      <c r="L1044" s="153" t="s">
        <v>13</v>
      </c>
      <c r="M1044" s="154">
        <f>AVERAGE(K1044:K1045)</f>
        <v>48.257002090502986</v>
      </c>
      <c r="N1044" s="154">
        <f>_xlfn.STDEV.S(K1044,K1045)</f>
        <v>0.37723624206812739</v>
      </c>
      <c r="O1044" s="123">
        <v>2</v>
      </c>
      <c r="P1044" s="123"/>
      <c r="Q1044" s="23">
        <f t="shared" si="1"/>
        <v>246.3</v>
      </c>
      <c r="R1044" s="117">
        <f>AVERAGE(Q1044:Q1045)</f>
        <v>240</v>
      </c>
    </row>
    <row r="1045" spans="1:18" ht="15.75" customHeight="1" x14ac:dyDescent="0.3">
      <c r="A1045" s="221">
        <v>2956</v>
      </c>
      <c r="B1045" s="118">
        <v>40</v>
      </c>
      <c r="C1045" s="57" t="s">
        <v>506</v>
      </c>
      <c r="D1045" s="57"/>
      <c r="E1045" s="57">
        <v>11</v>
      </c>
      <c r="F1045" s="58">
        <v>43571</v>
      </c>
      <c r="G1045" s="151">
        <v>5216</v>
      </c>
      <c r="H1045" s="57">
        <v>8687</v>
      </c>
      <c r="I1045" s="57">
        <v>7553</v>
      </c>
      <c r="J1045" s="57"/>
      <c r="K1045" s="152">
        <f t="shared" si="8"/>
        <v>48.523748395378689</v>
      </c>
      <c r="L1045" s="153"/>
      <c r="M1045" s="155"/>
      <c r="N1045" s="155"/>
      <c r="O1045" s="123"/>
      <c r="P1045" s="123"/>
      <c r="Q1045" s="23">
        <f t="shared" si="1"/>
        <v>233.7</v>
      </c>
      <c r="R1045" s="117"/>
    </row>
    <row r="1046" spans="1:18" ht="15.75" customHeight="1" x14ac:dyDescent="0.3">
      <c r="A1046" s="221">
        <v>3737</v>
      </c>
      <c r="B1046" s="118">
        <v>159</v>
      </c>
      <c r="C1046" s="57" t="s">
        <v>506</v>
      </c>
      <c r="D1046" s="57"/>
      <c r="E1046" s="57">
        <v>14</v>
      </c>
      <c r="F1046" s="58">
        <v>43591</v>
      </c>
      <c r="G1046" s="57">
        <v>5300</v>
      </c>
      <c r="H1046" s="151">
        <v>8286</v>
      </c>
      <c r="I1046" s="57">
        <v>7695</v>
      </c>
      <c r="J1046" s="57"/>
      <c r="K1046" s="152">
        <f t="shared" si="8"/>
        <v>24.676409185803756</v>
      </c>
      <c r="L1046" s="153" t="s">
        <v>407</v>
      </c>
      <c r="M1046" s="154">
        <f>AVERAGE(K1046:K1047)</f>
        <v>24.240165377215604</v>
      </c>
      <c r="N1046" s="154">
        <f>_xlfn.STDEV.S(K1046,K1047)</f>
        <v>0.61694191060665726</v>
      </c>
      <c r="O1046" s="123"/>
      <c r="P1046" s="123"/>
      <c r="Q1046" s="23">
        <f t="shared" si="1"/>
        <v>239.5</v>
      </c>
      <c r="R1046" s="117">
        <f>AVERAGE(Q1046:Q1047)</f>
        <v>247.25</v>
      </c>
    </row>
    <row r="1047" spans="1:18" ht="15.75" customHeight="1" x14ac:dyDescent="0.3">
      <c r="A1047" s="221">
        <v>3738</v>
      </c>
      <c r="B1047" s="118">
        <v>160</v>
      </c>
      <c r="C1047" s="57" t="s">
        <v>506</v>
      </c>
      <c r="D1047" s="57"/>
      <c r="E1047" s="57">
        <v>14</v>
      </c>
      <c r="F1047" s="58">
        <v>43591</v>
      </c>
      <c r="G1047" s="57">
        <v>5234</v>
      </c>
      <c r="H1047" s="151">
        <v>8391</v>
      </c>
      <c r="I1047" s="57">
        <v>7784</v>
      </c>
      <c r="J1047" s="57"/>
      <c r="K1047" s="152">
        <f t="shared" si="8"/>
        <v>23.803921568627452</v>
      </c>
      <c r="L1047" s="153"/>
      <c r="M1047" s="155"/>
      <c r="N1047" s="155"/>
      <c r="O1047" s="123"/>
      <c r="P1047" s="123"/>
      <c r="Q1047" s="23">
        <f t="shared" si="1"/>
        <v>255</v>
      </c>
      <c r="R1047" s="117"/>
    </row>
    <row r="1048" spans="1:18" ht="15.75" customHeight="1" x14ac:dyDescent="0.3">
      <c r="A1048" s="221">
        <v>4399</v>
      </c>
      <c r="B1048" s="118">
        <v>105</v>
      </c>
      <c r="C1048" s="57" t="s">
        <v>506</v>
      </c>
      <c r="D1048" s="57"/>
      <c r="E1048" s="57">
        <v>16</v>
      </c>
      <c r="F1048" s="58">
        <v>43607</v>
      </c>
      <c r="G1048" s="57">
        <v>5251</v>
      </c>
      <c r="H1048" s="57">
        <v>8184</v>
      </c>
      <c r="I1048" s="57">
        <v>7668</v>
      </c>
      <c r="J1048" s="57">
        <v>2</v>
      </c>
      <c r="K1048" s="152">
        <f t="shared" si="8"/>
        <v>21.348779478692595</v>
      </c>
      <c r="L1048" s="153"/>
      <c r="M1048" s="154">
        <f>AVERAGE(K1048:K1049)</f>
        <v>21.448643470689582</v>
      </c>
      <c r="N1048" s="154">
        <f>_xlfn.STDEV.S(K1048,K1049)</f>
        <v>0.14122901187485448</v>
      </c>
      <c r="O1048" s="123"/>
      <c r="P1048" s="123"/>
      <c r="Q1048" s="23">
        <f t="shared" si="1"/>
        <v>241.7</v>
      </c>
      <c r="R1048" s="117">
        <f>AVERAGE(Q1048:Q1049)</f>
        <v>228.05</v>
      </c>
    </row>
    <row r="1049" spans="1:18" ht="15.75" customHeight="1" x14ac:dyDescent="0.3">
      <c r="A1049" s="221">
        <v>4400</v>
      </c>
      <c r="B1049" s="118">
        <v>106</v>
      </c>
      <c r="C1049" s="57" t="s">
        <v>506</v>
      </c>
      <c r="D1049" s="57"/>
      <c r="E1049" s="57">
        <v>16</v>
      </c>
      <c r="F1049" s="58">
        <v>43607</v>
      </c>
      <c r="G1049" s="57">
        <v>5219</v>
      </c>
      <c r="H1049" s="57">
        <v>7825</v>
      </c>
      <c r="I1049" s="57">
        <v>7363</v>
      </c>
      <c r="J1049" s="57"/>
      <c r="K1049" s="152">
        <f t="shared" si="8"/>
        <v>21.548507462686565</v>
      </c>
      <c r="L1049" s="153"/>
      <c r="M1049" s="155"/>
      <c r="N1049" s="155"/>
      <c r="O1049" s="123"/>
      <c r="P1049" s="123"/>
      <c r="Q1049" s="23">
        <f t="shared" si="1"/>
        <v>214.4</v>
      </c>
      <c r="R1049" s="117"/>
    </row>
    <row r="1050" spans="1:18" ht="15.75" customHeight="1" x14ac:dyDescent="0.3">
      <c r="A1050" s="221">
        <v>5045</v>
      </c>
      <c r="B1050" s="118">
        <v>105</v>
      </c>
      <c r="C1050" s="57" t="s">
        <v>506</v>
      </c>
      <c r="D1050" s="57"/>
      <c r="E1050" s="57">
        <v>18</v>
      </c>
      <c r="F1050" s="58">
        <v>43626</v>
      </c>
      <c r="G1050" s="57">
        <v>5251</v>
      </c>
      <c r="H1050" s="57">
        <v>8094</v>
      </c>
      <c r="I1050" s="57">
        <v>7635</v>
      </c>
      <c r="J1050" s="57">
        <v>7</v>
      </c>
      <c r="K1050" s="152">
        <f t="shared" si="8"/>
        <v>19.253355704697984</v>
      </c>
      <c r="L1050" s="153"/>
      <c r="M1050" s="154">
        <f>AVERAGE(K1050:K1051)</f>
        <v>19.238783564198947</v>
      </c>
      <c r="N1050" s="154">
        <f>_xlfn.STDEV.S(K1050,K1051)</f>
        <v>2.0608118726542623E-2</v>
      </c>
      <c r="O1050" s="123"/>
      <c r="P1050" s="123"/>
      <c r="Q1050" s="23">
        <f t="shared" si="1"/>
        <v>238.4</v>
      </c>
      <c r="R1050" s="117">
        <f>AVERAGE(Q1050:Q1051)</f>
        <v>236.5</v>
      </c>
    </row>
    <row r="1051" spans="1:18" ht="15.75" customHeight="1" x14ac:dyDescent="0.3">
      <c r="A1051" s="221">
        <v>5046</v>
      </c>
      <c r="B1051" s="118">
        <v>106</v>
      </c>
      <c r="C1051" s="57" t="s">
        <v>506</v>
      </c>
      <c r="D1051" s="57"/>
      <c r="E1051" s="57">
        <v>18</v>
      </c>
      <c r="F1051" s="58">
        <v>43626</v>
      </c>
      <c r="G1051" s="57">
        <v>5219</v>
      </c>
      <c r="H1051" s="57">
        <v>8016</v>
      </c>
      <c r="I1051" s="57">
        <v>7565</v>
      </c>
      <c r="J1051" s="57"/>
      <c r="K1051" s="152">
        <f t="shared" si="8"/>
        <v>19.224211423699913</v>
      </c>
      <c r="L1051" s="153"/>
      <c r="M1051" s="155"/>
      <c r="N1051" s="155"/>
      <c r="O1051" s="123"/>
      <c r="P1051" s="123"/>
      <c r="Q1051" s="23">
        <f t="shared" si="1"/>
        <v>234.6</v>
      </c>
      <c r="R1051" s="117"/>
    </row>
    <row r="1052" spans="1:18" ht="15.75" customHeight="1" x14ac:dyDescent="0.3">
      <c r="A1052" s="221">
        <v>5535</v>
      </c>
      <c r="B1052" s="118">
        <v>27</v>
      </c>
      <c r="C1052" s="7" t="s">
        <v>506</v>
      </c>
      <c r="D1052" s="7"/>
      <c r="E1052" s="7">
        <v>20</v>
      </c>
      <c r="F1052" s="156">
        <v>43649</v>
      </c>
      <c r="G1052" s="7">
        <v>5236</v>
      </c>
      <c r="H1052" s="7">
        <v>8253</v>
      </c>
      <c r="I1052" s="7">
        <v>7741</v>
      </c>
      <c r="J1052" s="7">
        <v>8</v>
      </c>
      <c r="K1052" s="152">
        <f t="shared" si="8"/>
        <v>20.439121756487026</v>
      </c>
      <c r="L1052" s="153"/>
      <c r="M1052" s="154">
        <f>AVERAGE(K1052:K1053)</f>
        <v>20.37988151952608</v>
      </c>
      <c r="N1052" s="154">
        <f>_xlfn.STDEV.S(K1052,K1053)</f>
        <v>8.377834654836816E-2</v>
      </c>
      <c r="O1052" s="123"/>
      <c r="P1052" s="123"/>
      <c r="Q1052" s="23">
        <f t="shared" si="1"/>
        <v>250.5</v>
      </c>
      <c r="R1052" s="117">
        <f>AVERAGE(Q1052:Q1053)</f>
        <v>250</v>
      </c>
    </row>
    <row r="1053" spans="1:18" ht="15.75" customHeight="1" x14ac:dyDescent="0.3">
      <c r="A1053" s="221">
        <v>5536</v>
      </c>
      <c r="B1053" s="118">
        <v>28</v>
      </c>
      <c r="C1053" s="7" t="s">
        <v>506</v>
      </c>
      <c r="D1053" s="7"/>
      <c r="E1053" s="7">
        <v>20</v>
      </c>
      <c r="F1053" s="156">
        <v>43649</v>
      </c>
      <c r="G1053" s="7">
        <v>5216</v>
      </c>
      <c r="H1053" s="7">
        <v>8218</v>
      </c>
      <c r="I1053" s="7">
        <v>7711</v>
      </c>
      <c r="J1053" s="7"/>
      <c r="K1053" s="152">
        <f t="shared" si="8"/>
        <v>20.320641282565131</v>
      </c>
      <c r="L1053" s="153"/>
      <c r="M1053" s="155"/>
      <c r="N1053" s="155"/>
      <c r="O1053" s="123"/>
      <c r="P1053" s="123"/>
      <c r="Q1053" s="23">
        <f t="shared" si="1"/>
        <v>249.5</v>
      </c>
      <c r="R1053" s="117"/>
    </row>
    <row r="1054" spans="1:18" ht="15.75" customHeight="1" x14ac:dyDescent="0.3">
      <c r="A1054" s="221">
        <v>3353</v>
      </c>
      <c r="B1054" s="118">
        <v>109</v>
      </c>
      <c r="C1054" s="67" t="s">
        <v>507</v>
      </c>
      <c r="D1054" s="67"/>
      <c r="E1054" s="67">
        <v>13</v>
      </c>
      <c r="F1054" s="68">
        <v>43587</v>
      </c>
      <c r="G1054" s="67">
        <v>5191</v>
      </c>
      <c r="H1054" s="67">
        <v>8443</v>
      </c>
      <c r="I1054" s="67">
        <v>7407</v>
      </c>
      <c r="J1054" s="67">
        <v>1</v>
      </c>
      <c r="K1054" s="157">
        <f t="shared" si="8"/>
        <v>46.750902527075809</v>
      </c>
      <c r="L1054" s="158" t="s">
        <v>482</v>
      </c>
      <c r="M1054" s="159">
        <f>AVERAGE(K1054:K1055)</f>
        <v>48.776275816904828</v>
      </c>
      <c r="N1054" s="159">
        <f>_xlfn.STDEV.S(K1054,K1055)</f>
        <v>2.864310375344413</v>
      </c>
      <c r="O1054" s="123">
        <v>1</v>
      </c>
      <c r="P1054" s="123"/>
      <c r="Q1054" s="23">
        <f t="shared" si="1"/>
        <v>221.6</v>
      </c>
      <c r="R1054" s="117">
        <f>AVERAGE(Q1054:Q1055)</f>
        <v>219.95</v>
      </c>
    </row>
    <row r="1055" spans="1:18" ht="15.75" customHeight="1" x14ac:dyDescent="0.3">
      <c r="A1055" s="221">
        <v>3354</v>
      </c>
      <c r="B1055" s="118">
        <v>110</v>
      </c>
      <c r="C1055" s="67" t="s">
        <v>507</v>
      </c>
      <c r="D1055" s="67"/>
      <c r="E1055" s="67">
        <v>13</v>
      </c>
      <c r="F1055" s="68">
        <v>43587</v>
      </c>
      <c r="G1055" s="67">
        <v>5243</v>
      </c>
      <c r="H1055" s="67">
        <v>8535</v>
      </c>
      <c r="I1055" s="67">
        <v>7426</v>
      </c>
      <c r="J1055" s="67"/>
      <c r="K1055" s="157">
        <f t="shared" si="8"/>
        <v>50.801649106733848</v>
      </c>
      <c r="L1055" s="158"/>
      <c r="M1055" s="160"/>
      <c r="N1055" s="160"/>
      <c r="O1055" s="123"/>
      <c r="P1055" s="123"/>
      <c r="Q1055" s="23">
        <f t="shared" si="1"/>
        <v>218.3</v>
      </c>
      <c r="R1055" s="117"/>
    </row>
    <row r="1056" spans="1:18" ht="15.75" customHeight="1" x14ac:dyDescent="0.3">
      <c r="A1056" s="221">
        <v>4077</v>
      </c>
      <c r="B1056" s="118">
        <v>107</v>
      </c>
      <c r="C1056" s="67" t="s">
        <v>507</v>
      </c>
      <c r="D1056" s="67"/>
      <c r="E1056" s="67">
        <v>15</v>
      </c>
      <c r="F1056" s="68">
        <v>43599</v>
      </c>
      <c r="G1056" s="67">
        <v>5226</v>
      </c>
      <c r="H1056" s="67">
        <v>8625</v>
      </c>
      <c r="I1056" s="67">
        <v>7474</v>
      </c>
      <c r="J1056" s="67"/>
      <c r="K1056" s="157">
        <f t="shared" si="8"/>
        <v>51.20106761565836</v>
      </c>
      <c r="L1056" s="157"/>
      <c r="M1056" s="159">
        <f>AVERAGE(K1056:K1057)</f>
        <v>50.306663110935816</v>
      </c>
      <c r="N1056" s="159">
        <f>_xlfn.STDEV.S(K1056,K1057)</f>
        <v>1.2648789808262182</v>
      </c>
      <c r="O1056" s="123"/>
      <c r="P1056" s="123"/>
      <c r="Q1056" s="23">
        <f t="shared" si="1"/>
        <v>224.8</v>
      </c>
      <c r="R1056" s="117">
        <f>AVERAGE(Q1056:Q1057)</f>
        <v>231.5</v>
      </c>
    </row>
    <row r="1057" spans="1:18" ht="15.75" customHeight="1" x14ac:dyDescent="0.3">
      <c r="A1057" s="221">
        <v>4078</v>
      </c>
      <c r="B1057" s="118">
        <v>108</v>
      </c>
      <c r="C1057" s="67" t="s">
        <v>507</v>
      </c>
      <c r="D1057" s="67"/>
      <c r="E1057" s="67">
        <v>15</v>
      </c>
      <c r="F1057" s="68">
        <v>43599</v>
      </c>
      <c r="G1057" s="67">
        <v>5274</v>
      </c>
      <c r="H1057" s="67">
        <v>8833</v>
      </c>
      <c r="I1057" s="67">
        <v>7656</v>
      </c>
      <c r="J1057" s="67"/>
      <c r="K1057" s="157">
        <f t="shared" si="8"/>
        <v>49.412258606213264</v>
      </c>
      <c r="L1057" s="157"/>
      <c r="M1057" s="160"/>
      <c r="N1057" s="160"/>
      <c r="O1057" s="123"/>
      <c r="P1057" s="123"/>
      <c r="Q1057" s="23">
        <f t="shared" si="1"/>
        <v>238.2</v>
      </c>
      <c r="R1057" s="117"/>
    </row>
    <row r="1058" spans="1:18" ht="15.75" customHeight="1" x14ac:dyDescent="0.3">
      <c r="A1058" s="221">
        <v>4723</v>
      </c>
      <c r="B1058" s="118">
        <v>107</v>
      </c>
      <c r="C1058" s="67" t="s">
        <v>507</v>
      </c>
      <c r="D1058" s="67"/>
      <c r="E1058" s="67">
        <v>17</v>
      </c>
      <c r="F1058" s="68">
        <v>43619</v>
      </c>
      <c r="G1058" s="67">
        <v>5226</v>
      </c>
      <c r="H1058" s="67">
        <v>7960</v>
      </c>
      <c r="I1058" s="67">
        <v>7351</v>
      </c>
      <c r="J1058" s="67"/>
      <c r="K1058" s="157">
        <f t="shared" si="8"/>
        <v>28.658823529411766</v>
      </c>
      <c r="L1058" s="158"/>
      <c r="M1058" s="159">
        <f>AVERAGE(K1058:K1059)</f>
        <v>28.716204217536074</v>
      </c>
      <c r="N1058" s="159">
        <f>_xlfn.STDEV.S(K1058,K1059)</f>
        <v>8.1148547363694604E-2</v>
      </c>
      <c r="O1058" s="123"/>
      <c r="P1058" s="123"/>
      <c r="Q1058" s="23">
        <f t="shared" si="1"/>
        <v>212.5</v>
      </c>
      <c r="R1058" s="117">
        <f>AVERAGE(Q1058:Q1059)</f>
        <v>212.25</v>
      </c>
    </row>
    <row r="1059" spans="1:18" ht="15.75" customHeight="1" x14ac:dyDescent="0.3">
      <c r="A1059" s="221">
        <v>4724</v>
      </c>
      <c r="B1059" s="118">
        <v>108</v>
      </c>
      <c r="C1059" s="67" t="s">
        <v>507</v>
      </c>
      <c r="D1059" s="67"/>
      <c r="E1059" s="67">
        <v>17</v>
      </c>
      <c r="F1059" s="68">
        <v>43619</v>
      </c>
      <c r="G1059" s="67">
        <v>5274</v>
      </c>
      <c r="H1059" s="67">
        <v>8004</v>
      </c>
      <c r="I1059" s="67">
        <v>7394</v>
      </c>
      <c r="J1059" s="67"/>
      <c r="K1059" s="157">
        <f t="shared" si="8"/>
        <v>28.773584905660378</v>
      </c>
      <c r="L1059" s="158"/>
      <c r="M1059" s="160"/>
      <c r="N1059" s="160"/>
      <c r="O1059" s="123"/>
      <c r="P1059" s="123"/>
      <c r="Q1059" s="23">
        <f t="shared" si="1"/>
        <v>212</v>
      </c>
      <c r="R1059" s="117"/>
    </row>
    <row r="1060" spans="1:18" ht="15.75" customHeight="1" x14ac:dyDescent="0.3">
      <c r="A1060" s="221">
        <v>5337</v>
      </c>
      <c r="B1060" s="118">
        <v>75</v>
      </c>
      <c r="C1060" s="7" t="s">
        <v>507</v>
      </c>
      <c r="D1060" s="7"/>
      <c r="E1060" s="7">
        <v>19</v>
      </c>
      <c r="F1060" s="156">
        <v>43637</v>
      </c>
      <c r="G1060" s="7">
        <v>5226</v>
      </c>
      <c r="H1060" s="7">
        <v>8458</v>
      </c>
      <c r="I1060" s="7">
        <v>7725</v>
      </c>
      <c r="J1060" s="7">
        <v>9</v>
      </c>
      <c r="K1060" s="161">
        <f t="shared" si="8"/>
        <v>29.331732693077228</v>
      </c>
      <c r="L1060" s="3"/>
      <c r="M1060" s="162">
        <f>AVERAGE(K1060:K1061)</f>
        <v>28.916278208153113</v>
      </c>
      <c r="N1060" s="162">
        <f>_xlfn.STDEV.S(K1060,K1061)</f>
        <v>0.58754136712841276</v>
      </c>
      <c r="O1060" s="123"/>
      <c r="P1060" s="123"/>
      <c r="Q1060" s="23">
        <f t="shared" si="1"/>
        <v>249.9</v>
      </c>
      <c r="R1060" s="117">
        <f>AVERAGE(Q1060:Q1061)</f>
        <v>246.35000000000002</v>
      </c>
    </row>
    <row r="1061" spans="1:18" ht="15.75" customHeight="1" x14ac:dyDescent="0.3">
      <c r="A1061" s="221">
        <v>5338</v>
      </c>
      <c r="B1061" s="118">
        <v>76</v>
      </c>
      <c r="C1061" s="7" t="s">
        <v>507</v>
      </c>
      <c r="D1061" s="7"/>
      <c r="E1061" s="7">
        <v>19</v>
      </c>
      <c r="F1061" s="156">
        <v>43637</v>
      </c>
      <c r="G1061" s="7">
        <v>5239</v>
      </c>
      <c r="H1061" s="7">
        <v>8359</v>
      </c>
      <c r="I1061" s="7">
        <v>7667</v>
      </c>
      <c r="J1061" s="7"/>
      <c r="K1061" s="161">
        <f t="shared" si="8"/>
        <v>28.500823723228997</v>
      </c>
      <c r="L1061" s="3"/>
      <c r="M1061" s="23"/>
      <c r="N1061" s="23"/>
      <c r="O1061" s="123"/>
      <c r="P1061" s="123"/>
      <c r="Q1061" s="23">
        <f t="shared" si="1"/>
        <v>242.8</v>
      </c>
      <c r="R1061" s="117"/>
    </row>
    <row r="1062" spans="1:18" ht="15.75" customHeight="1" x14ac:dyDescent="0.3">
      <c r="A1062" s="221">
        <v>5965</v>
      </c>
      <c r="B1062" s="118">
        <v>106</v>
      </c>
      <c r="C1062" s="7" t="s">
        <v>507</v>
      </c>
      <c r="D1062" s="7"/>
      <c r="E1062" s="7">
        <v>22</v>
      </c>
      <c r="F1062" s="156">
        <v>43685</v>
      </c>
      <c r="G1062" s="7">
        <v>5219</v>
      </c>
      <c r="H1062" s="7">
        <v>6967</v>
      </c>
      <c r="I1062" s="7">
        <v>6724</v>
      </c>
      <c r="J1062" s="7">
        <v>9</v>
      </c>
      <c r="K1062" s="152">
        <f t="shared" si="8"/>
        <v>16.146179401993354</v>
      </c>
      <c r="L1062" s="153"/>
      <c r="M1062" s="154">
        <f>AVERAGE(K1062:K1063)</f>
        <v>16.592359477872947</v>
      </c>
      <c r="N1062" s="154">
        <f>_xlfn.STDEV.S(K1062,K1063)</f>
        <v>0.63099391456957377</v>
      </c>
      <c r="O1062" s="123"/>
      <c r="P1062" s="123"/>
      <c r="Q1062" s="23">
        <f t="shared" si="1"/>
        <v>150.5</v>
      </c>
      <c r="R1062" s="117">
        <f>AVERAGE(Q1062:Q1063)</f>
        <v>149.19999999999999</v>
      </c>
    </row>
    <row r="1063" spans="1:18" ht="15.75" customHeight="1" x14ac:dyDescent="0.3">
      <c r="A1063" s="221">
        <v>5966</v>
      </c>
      <c r="B1063" s="118">
        <v>106</v>
      </c>
      <c r="C1063" s="7" t="s">
        <v>507</v>
      </c>
      <c r="D1063" s="7"/>
      <c r="E1063" s="7">
        <v>22</v>
      </c>
      <c r="F1063" s="156">
        <v>43685</v>
      </c>
      <c r="G1063" s="7">
        <v>5219</v>
      </c>
      <c r="H1063" s="7">
        <v>6950</v>
      </c>
      <c r="I1063" s="7">
        <v>6698</v>
      </c>
      <c r="J1063" s="7"/>
      <c r="K1063" s="152">
        <f t="shared" si="8"/>
        <v>17.038539553752535</v>
      </c>
      <c r="L1063" s="153"/>
      <c r="M1063" s="155"/>
      <c r="N1063" s="155"/>
      <c r="O1063" s="123"/>
      <c r="P1063" s="123"/>
      <c r="Q1063" s="23">
        <f t="shared" si="1"/>
        <v>147.9</v>
      </c>
      <c r="R1063" s="117"/>
    </row>
    <row r="1064" spans="1:18" ht="15.75" customHeight="1" x14ac:dyDescent="0.3">
      <c r="A1064" s="221">
        <v>3355</v>
      </c>
      <c r="B1064" s="118">
        <v>111</v>
      </c>
      <c r="C1064" s="67" t="s">
        <v>508</v>
      </c>
      <c r="D1064" s="67"/>
      <c r="E1064" s="67">
        <v>13</v>
      </c>
      <c r="F1064" s="68">
        <v>43587</v>
      </c>
      <c r="G1064" s="67">
        <v>5213</v>
      </c>
      <c r="H1064" s="67">
        <v>8468</v>
      </c>
      <c r="I1064" s="67">
        <v>7577</v>
      </c>
      <c r="J1064" s="67">
        <v>1</v>
      </c>
      <c r="K1064" s="157">
        <f t="shared" si="8"/>
        <v>37.690355329949234</v>
      </c>
      <c r="L1064" s="158" t="s">
        <v>377</v>
      </c>
      <c r="M1064" s="159">
        <f>AVERAGE(K1064:K1065)</f>
        <v>38.327406712802613</v>
      </c>
      <c r="N1064" s="159">
        <f>_xlfn.STDEV.S(K1064,K1065)</f>
        <v>0.90092670555978327</v>
      </c>
      <c r="O1064" s="123">
        <v>1</v>
      </c>
      <c r="P1064" s="123"/>
      <c r="Q1064" s="23">
        <f t="shared" si="1"/>
        <v>236.4</v>
      </c>
      <c r="R1064" s="117">
        <f>AVERAGE(Q1064:Q1065)</f>
        <v>232.15</v>
      </c>
    </row>
    <row r="1065" spans="1:18" ht="15.75" customHeight="1" x14ac:dyDescent="0.3">
      <c r="A1065" s="221">
        <v>3356</v>
      </c>
      <c r="B1065" s="118">
        <v>112</v>
      </c>
      <c r="C1065" s="67" t="s">
        <v>508</v>
      </c>
      <c r="D1065" s="67"/>
      <c r="E1065" s="67">
        <v>13</v>
      </c>
      <c r="F1065" s="68">
        <v>43587</v>
      </c>
      <c r="G1065" s="67">
        <v>5197</v>
      </c>
      <c r="H1065" s="67">
        <v>8364</v>
      </c>
      <c r="I1065" s="67">
        <v>7476</v>
      </c>
      <c r="J1065" s="67"/>
      <c r="K1065" s="157">
        <f t="shared" si="8"/>
        <v>38.964458095655992</v>
      </c>
      <c r="L1065" s="158"/>
      <c r="M1065" s="160"/>
      <c r="N1065" s="160"/>
      <c r="O1065" s="123"/>
      <c r="P1065" s="123"/>
      <c r="Q1065" s="23">
        <f t="shared" si="1"/>
        <v>227.9</v>
      </c>
      <c r="R1065" s="117"/>
    </row>
    <row r="1066" spans="1:18" ht="15.75" customHeight="1" x14ac:dyDescent="0.3">
      <c r="A1066" s="221">
        <v>4079</v>
      </c>
      <c r="B1066" s="118">
        <v>109</v>
      </c>
      <c r="C1066" s="67" t="s">
        <v>508</v>
      </c>
      <c r="D1066" s="67"/>
      <c r="E1066" s="67">
        <v>15</v>
      </c>
      <c r="F1066" s="68">
        <v>43599</v>
      </c>
      <c r="G1066" s="67">
        <v>5191</v>
      </c>
      <c r="H1066" s="67">
        <v>8201</v>
      </c>
      <c r="I1066" s="67">
        <v>7458</v>
      </c>
      <c r="J1066" s="67"/>
      <c r="K1066" s="157">
        <f t="shared" si="8"/>
        <v>32.774591971768857</v>
      </c>
      <c r="L1066" s="157" t="s">
        <v>378</v>
      </c>
      <c r="M1066" s="159">
        <f>AVERAGE(K1066:K1067)</f>
        <v>33.083138436650287</v>
      </c>
      <c r="N1066" s="159">
        <f>_xlfn.STDEV.S(K1066,K1067)</f>
        <v>0.43635059525759845</v>
      </c>
      <c r="O1066" s="123"/>
      <c r="P1066" s="123"/>
      <c r="Q1066" s="23">
        <f t="shared" si="1"/>
        <v>226.7</v>
      </c>
      <c r="R1066" s="117">
        <f>AVERAGE(Q1066:Q1067)</f>
        <v>227.6</v>
      </c>
    </row>
    <row r="1067" spans="1:18" ht="15.75" customHeight="1" x14ac:dyDescent="0.3">
      <c r="A1067" s="221">
        <v>4080</v>
      </c>
      <c r="B1067" s="118">
        <v>110</v>
      </c>
      <c r="C1067" s="67" t="s">
        <v>508</v>
      </c>
      <c r="D1067" s="67"/>
      <c r="E1067" s="67">
        <v>15</v>
      </c>
      <c r="F1067" s="68">
        <v>43599</v>
      </c>
      <c r="G1067" s="67">
        <v>5243</v>
      </c>
      <c r="H1067" s="67">
        <v>8291</v>
      </c>
      <c r="I1067" s="67">
        <v>7528</v>
      </c>
      <c r="J1067" s="67"/>
      <c r="K1067" s="157">
        <f t="shared" si="8"/>
        <v>33.391684901531725</v>
      </c>
      <c r="L1067" s="157"/>
      <c r="M1067" s="160"/>
      <c r="N1067" s="160"/>
      <c r="O1067" s="123"/>
      <c r="P1067" s="123"/>
      <c r="Q1067" s="23">
        <f t="shared" si="1"/>
        <v>228.5</v>
      </c>
      <c r="R1067" s="117"/>
    </row>
    <row r="1068" spans="1:18" ht="15.75" customHeight="1" x14ac:dyDescent="0.3">
      <c r="A1068" s="221">
        <v>4725</v>
      </c>
      <c r="B1068" s="118">
        <v>109</v>
      </c>
      <c r="C1068" s="67" t="s">
        <v>508</v>
      </c>
      <c r="D1068" s="67"/>
      <c r="E1068" s="67">
        <v>17</v>
      </c>
      <c r="F1068" s="68">
        <v>43619</v>
      </c>
      <c r="G1068" s="67">
        <v>5191</v>
      </c>
      <c r="H1068" s="67">
        <v>8648</v>
      </c>
      <c r="I1068" s="67">
        <v>7937</v>
      </c>
      <c r="J1068" s="67"/>
      <c r="K1068" s="157">
        <f t="shared" si="8"/>
        <v>25.892206846321926</v>
      </c>
      <c r="L1068" s="158"/>
      <c r="M1068" s="159">
        <f>AVERAGE(K1068:K1069)</f>
        <v>25.890265859709189</v>
      </c>
      <c r="N1068" s="159">
        <f>_xlfn.STDEV.S(K1068,K1069)</f>
        <v>2.7449695921205851E-3</v>
      </c>
      <c r="O1068" s="123"/>
      <c r="P1068" s="123"/>
      <c r="Q1068" s="23">
        <f t="shared" si="1"/>
        <v>274.60000000000002</v>
      </c>
      <c r="R1068" s="117">
        <f>AVERAGE(Q1068:Q1069)</f>
        <v>275.20000000000005</v>
      </c>
    </row>
    <row r="1069" spans="1:18" ht="15.75" customHeight="1" x14ac:dyDescent="0.3">
      <c r="A1069" s="221">
        <v>4726</v>
      </c>
      <c r="B1069" s="118">
        <v>110</v>
      </c>
      <c r="C1069" s="67" t="s">
        <v>508</v>
      </c>
      <c r="D1069" s="67"/>
      <c r="E1069" s="67">
        <v>17</v>
      </c>
      <c r="F1069" s="68">
        <v>43619</v>
      </c>
      <c r="G1069" s="67">
        <v>5243</v>
      </c>
      <c r="H1069" s="67">
        <v>8715</v>
      </c>
      <c r="I1069" s="67">
        <v>8001</v>
      </c>
      <c r="J1069" s="67"/>
      <c r="K1069" s="157">
        <f t="shared" si="8"/>
        <v>25.888324873096447</v>
      </c>
      <c r="L1069" s="158"/>
      <c r="M1069" s="160"/>
      <c r="N1069" s="160"/>
      <c r="O1069" s="123"/>
      <c r="P1069" s="123"/>
      <c r="Q1069" s="23">
        <f t="shared" si="1"/>
        <v>275.8</v>
      </c>
      <c r="R1069" s="117"/>
    </row>
    <row r="1070" spans="1:18" ht="15.75" customHeight="1" x14ac:dyDescent="0.3">
      <c r="A1070" s="221">
        <v>5339</v>
      </c>
      <c r="B1070" s="118">
        <v>77</v>
      </c>
      <c r="C1070" s="7" t="s">
        <v>508</v>
      </c>
      <c r="D1070" s="7"/>
      <c r="E1070" s="7">
        <v>19</v>
      </c>
      <c r="F1070" s="156">
        <v>43637</v>
      </c>
      <c r="G1070" s="7">
        <v>5212</v>
      </c>
      <c r="H1070" s="7">
        <v>7447</v>
      </c>
      <c r="I1070" s="7">
        <v>7051</v>
      </c>
      <c r="J1070" s="7"/>
      <c r="K1070" s="161">
        <f t="shared" si="8"/>
        <v>21.533442088091352</v>
      </c>
      <c r="L1070" s="3"/>
      <c r="M1070" s="162">
        <f>AVERAGE(K1070:K1071)</f>
        <v>21.517000999252843</v>
      </c>
      <c r="N1070" s="162">
        <f>_xlfn.STDEV.S(K1070,K1071)</f>
        <v>2.3251210815602118E-2</v>
      </c>
      <c r="O1070" s="123"/>
      <c r="P1070" s="123"/>
      <c r="Q1070" s="23">
        <f t="shared" si="1"/>
        <v>183.9</v>
      </c>
      <c r="R1070" s="117">
        <f>AVERAGE(Q1070:Q1071)</f>
        <v>181.25</v>
      </c>
    </row>
    <row r="1071" spans="1:18" ht="15.75" customHeight="1" x14ac:dyDescent="0.3">
      <c r="A1071" s="221">
        <v>5340</v>
      </c>
      <c r="B1071" s="118">
        <v>78</v>
      </c>
      <c r="C1071" s="7" t="s">
        <v>508</v>
      </c>
      <c r="D1071" s="7"/>
      <c r="E1071" s="7">
        <v>19</v>
      </c>
      <c r="F1071" s="156">
        <v>43637</v>
      </c>
      <c r="G1071" s="7">
        <v>5245</v>
      </c>
      <c r="H1071" s="7">
        <v>7415</v>
      </c>
      <c r="I1071" s="7">
        <v>7031</v>
      </c>
      <c r="J1071" s="7"/>
      <c r="K1071" s="161">
        <f t="shared" si="8"/>
        <v>21.500559910414331</v>
      </c>
      <c r="L1071" s="3"/>
      <c r="M1071" s="23"/>
      <c r="N1071" s="23"/>
      <c r="O1071" s="123"/>
      <c r="P1071" s="123"/>
      <c r="Q1071" s="23">
        <f t="shared" si="1"/>
        <v>178.6</v>
      </c>
      <c r="R1071" s="117"/>
    </row>
    <row r="1072" spans="1:18" ht="15.75" customHeight="1" x14ac:dyDescent="0.3">
      <c r="A1072" s="221">
        <v>5967</v>
      </c>
      <c r="B1072" s="118">
        <v>107</v>
      </c>
      <c r="C1072" s="7" t="s">
        <v>508</v>
      </c>
      <c r="D1072" s="7"/>
      <c r="E1072" s="7">
        <v>22</v>
      </c>
      <c r="F1072" s="156">
        <v>43685</v>
      </c>
      <c r="G1072" s="7">
        <v>5226</v>
      </c>
      <c r="H1072" s="7">
        <v>8331</v>
      </c>
      <c r="I1072" s="7">
        <v>7894</v>
      </c>
      <c r="J1072" s="7">
        <v>6</v>
      </c>
      <c r="K1072" s="152">
        <f t="shared" si="8"/>
        <v>16.379310344827587</v>
      </c>
      <c r="L1072" s="153"/>
      <c r="M1072" s="154">
        <f>AVERAGE(K1072:K1073)</f>
        <v>16.913995348366875</v>
      </c>
      <c r="N1072" s="154">
        <f>_xlfn.STDEV.S(K1072,K1073)</f>
        <v>0.75615878360276434</v>
      </c>
      <c r="O1072" s="123"/>
      <c r="P1072" s="123"/>
      <c r="Q1072" s="23">
        <f t="shared" si="1"/>
        <v>266.8</v>
      </c>
      <c r="R1072" s="117">
        <f>AVERAGE(Q1072:Q1073)</f>
        <v>269.8</v>
      </c>
    </row>
    <row r="1073" spans="1:18" ht="15.75" customHeight="1" x14ac:dyDescent="0.3">
      <c r="A1073" s="221">
        <v>5968</v>
      </c>
      <c r="B1073" s="118">
        <v>107</v>
      </c>
      <c r="C1073" s="7" t="s">
        <v>508</v>
      </c>
      <c r="D1073" s="7"/>
      <c r="E1073" s="7">
        <v>22</v>
      </c>
      <c r="F1073" s="156">
        <v>43685</v>
      </c>
      <c r="G1073" s="7">
        <v>5226</v>
      </c>
      <c r="H1073" s="7">
        <v>8430</v>
      </c>
      <c r="I1073" s="7">
        <v>7954</v>
      </c>
      <c r="J1073" s="7"/>
      <c r="K1073" s="152">
        <f t="shared" si="8"/>
        <v>17.448680351906159</v>
      </c>
      <c r="L1073" s="153"/>
      <c r="M1073" s="155"/>
      <c r="N1073" s="155"/>
      <c r="O1073" s="123"/>
      <c r="P1073" s="123"/>
      <c r="Q1073" s="23">
        <f t="shared" si="1"/>
        <v>272.8</v>
      </c>
      <c r="R1073" s="117"/>
    </row>
    <row r="1074" spans="1:18" ht="15.75" customHeight="1" x14ac:dyDescent="0.3">
      <c r="A1074" s="221">
        <v>3357</v>
      </c>
      <c r="B1074" s="118">
        <v>113</v>
      </c>
      <c r="C1074" s="67" t="s">
        <v>509</v>
      </c>
      <c r="D1074" s="67"/>
      <c r="E1074" s="67">
        <v>13</v>
      </c>
      <c r="F1074" s="68">
        <v>43587</v>
      </c>
      <c r="G1074" s="67">
        <v>5283</v>
      </c>
      <c r="H1074" s="67">
        <v>6332</v>
      </c>
      <c r="I1074" s="67">
        <v>6181</v>
      </c>
      <c r="J1074" s="67">
        <v>1</v>
      </c>
      <c r="K1074" s="157">
        <f t="shared" si="8"/>
        <v>16.815144766146993</v>
      </c>
      <c r="L1074" s="158" t="s">
        <v>13</v>
      </c>
      <c r="M1074" s="159">
        <f>AVERAGE(K1074:K1075)</f>
        <v>16.579615393826185</v>
      </c>
      <c r="N1074" s="159">
        <f>_xlfn.STDEV.S(K1074,K1075)</f>
        <v>0.33308883267330963</v>
      </c>
      <c r="O1074" s="123">
        <v>1</v>
      </c>
      <c r="P1074" s="123"/>
      <c r="Q1074" s="23">
        <f t="shared" si="1"/>
        <v>89.8</v>
      </c>
      <c r="R1074" s="117">
        <f>AVERAGE(Q1074:Q1075)</f>
        <v>91.4</v>
      </c>
    </row>
    <row r="1075" spans="1:18" ht="15.75" customHeight="1" x14ac:dyDescent="0.3">
      <c r="A1075" s="221">
        <v>3358</v>
      </c>
      <c r="B1075" s="118">
        <v>114</v>
      </c>
      <c r="C1075" s="67" t="s">
        <v>509</v>
      </c>
      <c r="D1075" s="67"/>
      <c r="E1075" s="67">
        <v>13</v>
      </c>
      <c r="F1075" s="68">
        <v>43587</v>
      </c>
      <c r="G1075" s="67">
        <v>5247</v>
      </c>
      <c r="H1075" s="67">
        <v>6329</v>
      </c>
      <c r="I1075" s="67">
        <v>6177</v>
      </c>
      <c r="J1075" s="67"/>
      <c r="K1075" s="157">
        <f t="shared" si="8"/>
        <v>16.344086021505376</v>
      </c>
      <c r="L1075" s="158"/>
      <c r="M1075" s="160"/>
      <c r="N1075" s="160"/>
      <c r="O1075" s="123"/>
      <c r="P1075" s="123"/>
      <c r="Q1075" s="23">
        <f t="shared" si="1"/>
        <v>93</v>
      </c>
      <c r="R1075" s="117"/>
    </row>
    <row r="1076" spans="1:18" ht="15.75" customHeight="1" x14ac:dyDescent="0.3">
      <c r="A1076" s="221">
        <v>3739</v>
      </c>
      <c r="B1076" s="118">
        <v>161</v>
      </c>
      <c r="C1076" s="67" t="s">
        <v>509</v>
      </c>
      <c r="D1076" s="67"/>
      <c r="E1076" s="67">
        <v>14</v>
      </c>
      <c r="F1076" s="68">
        <v>43591</v>
      </c>
      <c r="G1076" s="67">
        <v>5264</v>
      </c>
      <c r="H1076" s="10">
        <v>6901</v>
      </c>
      <c r="I1076" s="67">
        <v>6325</v>
      </c>
      <c r="J1076" s="67"/>
      <c r="K1076" s="157">
        <f t="shared" si="8"/>
        <v>54.288407163053719</v>
      </c>
      <c r="L1076" s="158" t="s">
        <v>13</v>
      </c>
      <c r="M1076" s="159">
        <f>AVERAGE(K1076:K1077)</f>
        <v>52.974461884109886</v>
      </c>
      <c r="N1076" s="159">
        <f>_xlfn.STDEV.S(K1076,K1077)</f>
        <v>1.8581992336984692</v>
      </c>
      <c r="O1076" s="123"/>
      <c r="P1076" s="123"/>
      <c r="Q1076" s="23">
        <f t="shared" si="1"/>
        <v>106.1</v>
      </c>
      <c r="R1076" s="117">
        <f>AVERAGE(Q1076:Q1077)</f>
        <v>107.25</v>
      </c>
    </row>
    <row r="1077" spans="1:18" ht="15.75" customHeight="1" x14ac:dyDescent="0.3">
      <c r="A1077" s="221">
        <v>3740</v>
      </c>
      <c r="B1077" s="118">
        <v>162</v>
      </c>
      <c r="C1077" s="67" t="s">
        <v>509</v>
      </c>
      <c r="D1077" s="67"/>
      <c r="E1077" s="67">
        <v>14</v>
      </c>
      <c r="F1077" s="68">
        <v>43591</v>
      </c>
      <c r="G1077" s="67">
        <v>5232</v>
      </c>
      <c r="H1077" s="10">
        <v>6876</v>
      </c>
      <c r="I1077" s="67">
        <v>6316</v>
      </c>
      <c r="J1077" s="67"/>
      <c r="K1077" s="157">
        <f t="shared" si="8"/>
        <v>51.660516605166052</v>
      </c>
      <c r="L1077" s="158"/>
      <c r="M1077" s="160"/>
      <c r="N1077" s="160"/>
      <c r="O1077" s="123"/>
      <c r="P1077" s="123"/>
      <c r="Q1077" s="23">
        <f t="shared" si="1"/>
        <v>108.4</v>
      </c>
      <c r="R1077" s="117"/>
    </row>
    <row r="1078" spans="1:18" ht="15.75" customHeight="1" x14ac:dyDescent="0.3">
      <c r="A1078" s="221">
        <v>4081</v>
      </c>
      <c r="B1078" s="118">
        <v>111</v>
      </c>
      <c r="C1078" s="67" t="s">
        <v>509</v>
      </c>
      <c r="D1078" s="67"/>
      <c r="E1078" s="67">
        <v>15</v>
      </c>
      <c r="F1078" s="68">
        <v>43599</v>
      </c>
      <c r="G1078" s="67">
        <v>5213</v>
      </c>
      <c r="H1078" s="67">
        <v>7028</v>
      </c>
      <c r="I1078" s="67">
        <v>6572</v>
      </c>
      <c r="J1078" s="67"/>
      <c r="K1078" s="157">
        <f t="shared" si="8"/>
        <v>33.554083885209714</v>
      </c>
      <c r="L1078" s="157"/>
      <c r="M1078" s="159">
        <f>AVERAGE(K1078:K1079)</f>
        <v>33.532184610156278</v>
      </c>
      <c r="N1078" s="159">
        <f>_xlfn.STDEV.S(K1078,K1079)</f>
        <v>3.0970251786702208E-2</v>
      </c>
      <c r="O1078" s="123"/>
      <c r="P1078" s="123"/>
      <c r="Q1078" s="23">
        <f t="shared" si="1"/>
        <v>135.9</v>
      </c>
      <c r="R1078" s="117">
        <f>AVERAGE(Q1078:Q1079)</f>
        <v>143.30000000000001</v>
      </c>
    </row>
    <row r="1079" spans="1:18" ht="15.75" customHeight="1" x14ac:dyDescent="0.3">
      <c r="A1079" s="221">
        <v>4082</v>
      </c>
      <c r="B1079" s="118">
        <v>112</v>
      </c>
      <c r="C1079" s="67" t="s">
        <v>509</v>
      </c>
      <c r="D1079" s="67"/>
      <c r="E1079" s="67">
        <v>15</v>
      </c>
      <c r="F1079" s="68">
        <v>43599</v>
      </c>
      <c r="G1079" s="67">
        <v>5197</v>
      </c>
      <c r="H1079" s="67">
        <v>7209</v>
      </c>
      <c r="I1079" s="67">
        <v>6704</v>
      </c>
      <c r="J1079" s="67"/>
      <c r="K1079" s="157">
        <f t="shared" si="8"/>
        <v>33.51028533510285</v>
      </c>
      <c r="L1079" s="157"/>
      <c r="M1079" s="160"/>
      <c r="N1079" s="160"/>
      <c r="O1079" s="123"/>
      <c r="P1079" s="123"/>
      <c r="Q1079" s="23">
        <f t="shared" si="1"/>
        <v>150.69999999999999</v>
      </c>
      <c r="R1079" s="117"/>
    </row>
    <row r="1080" spans="1:18" ht="15.75" customHeight="1" x14ac:dyDescent="0.3">
      <c r="A1080" s="221">
        <v>4727</v>
      </c>
      <c r="B1080" s="118">
        <v>111</v>
      </c>
      <c r="C1080" s="67" t="s">
        <v>509</v>
      </c>
      <c r="D1080" s="67"/>
      <c r="E1080" s="67">
        <v>17</v>
      </c>
      <c r="F1080" s="68">
        <v>43619</v>
      </c>
      <c r="G1080" s="67">
        <v>5213</v>
      </c>
      <c r="H1080" s="67">
        <v>6895</v>
      </c>
      <c r="I1080" s="67">
        <v>6563</v>
      </c>
      <c r="J1080" s="67"/>
      <c r="K1080" s="157">
        <f t="shared" si="8"/>
        <v>24.592592592592595</v>
      </c>
      <c r="L1080" s="158"/>
      <c r="M1080" s="159">
        <f>AVERAGE(K1080:K1081)</f>
        <v>24.489604846482173</v>
      </c>
      <c r="N1080" s="159">
        <f>_xlfn.STDEV.S(K1080,K1081)</f>
        <v>0.14564666730759834</v>
      </c>
      <c r="O1080" s="123"/>
      <c r="P1080" s="123"/>
      <c r="Q1080" s="23">
        <f t="shared" si="1"/>
        <v>135</v>
      </c>
      <c r="R1080" s="117">
        <f>AVERAGE(Q1080:Q1081)</f>
        <v>134.75</v>
      </c>
    </row>
    <row r="1081" spans="1:18" ht="15.75" customHeight="1" x14ac:dyDescent="0.3">
      <c r="A1081" s="221">
        <v>4728</v>
      </c>
      <c r="B1081" s="118">
        <v>112</v>
      </c>
      <c r="C1081" s="67" t="s">
        <v>509</v>
      </c>
      <c r="D1081" s="67"/>
      <c r="E1081" s="67">
        <v>17</v>
      </c>
      <c r="F1081" s="68">
        <v>43619</v>
      </c>
      <c r="G1081" s="67">
        <v>5197</v>
      </c>
      <c r="H1081" s="67">
        <v>6870</v>
      </c>
      <c r="I1081" s="67">
        <v>6542</v>
      </c>
      <c r="J1081" s="67"/>
      <c r="K1081" s="157">
        <f t="shared" si="8"/>
        <v>24.386617100371748</v>
      </c>
      <c r="L1081" s="158"/>
      <c r="M1081" s="160"/>
      <c r="N1081" s="160"/>
      <c r="O1081" s="123"/>
      <c r="P1081" s="123"/>
      <c r="Q1081" s="23">
        <f t="shared" si="1"/>
        <v>134.5</v>
      </c>
      <c r="R1081" s="117"/>
    </row>
    <row r="1082" spans="1:18" ht="15.75" customHeight="1" x14ac:dyDescent="0.3">
      <c r="A1082" s="221">
        <v>5341</v>
      </c>
      <c r="B1082" s="118">
        <v>79</v>
      </c>
      <c r="C1082" s="7" t="s">
        <v>509</v>
      </c>
      <c r="D1082" s="7"/>
      <c r="E1082" s="7">
        <v>19</v>
      </c>
      <c r="F1082" s="156">
        <v>43637</v>
      </c>
      <c r="G1082" s="7">
        <v>5242</v>
      </c>
      <c r="H1082" s="7">
        <v>7080</v>
      </c>
      <c r="I1082" s="7">
        <v>6756</v>
      </c>
      <c r="J1082" s="7">
        <v>7</v>
      </c>
      <c r="K1082" s="161">
        <f t="shared" si="8"/>
        <v>21.400264200792602</v>
      </c>
      <c r="L1082" s="3"/>
      <c r="M1082" s="162">
        <f>AVERAGE(K1082:K1083)</f>
        <v>21.426896600745707</v>
      </c>
      <c r="N1082" s="162">
        <f>_xlfn.STDEV.S(K1082,K1083)</f>
        <v>3.766390121222514E-2</v>
      </c>
      <c r="O1082" s="123"/>
      <c r="P1082" s="123"/>
      <c r="Q1082" s="23">
        <f t="shared" si="1"/>
        <v>151.4</v>
      </c>
      <c r="R1082" s="117">
        <f>AVERAGE(Q1082:Q1083)</f>
        <v>147.25</v>
      </c>
    </row>
    <row r="1083" spans="1:18" ht="15.75" customHeight="1" x14ac:dyDescent="0.3">
      <c r="A1083" s="221">
        <v>5342</v>
      </c>
      <c r="B1083" s="118">
        <v>80</v>
      </c>
      <c r="C1083" s="7" t="s">
        <v>509</v>
      </c>
      <c r="D1083" s="7"/>
      <c r="E1083" s="7">
        <v>19</v>
      </c>
      <c r="F1083" s="156">
        <v>43637</v>
      </c>
      <c r="G1083" s="7">
        <v>5245</v>
      </c>
      <c r="H1083" s="7">
        <v>6983</v>
      </c>
      <c r="I1083" s="7">
        <v>6676</v>
      </c>
      <c r="J1083" s="7"/>
      <c r="K1083" s="161">
        <f t="shared" si="8"/>
        <v>21.453529000698811</v>
      </c>
      <c r="L1083" s="3"/>
      <c r="M1083" s="23"/>
      <c r="N1083" s="23"/>
      <c r="O1083" s="123"/>
      <c r="P1083" s="123"/>
      <c r="Q1083" s="23">
        <f t="shared" si="1"/>
        <v>143.1</v>
      </c>
      <c r="R1083" s="117"/>
    </row>
    <row r="1084" spans="1:18" ht="15.75" customHeight="1" x14ac:dyDescent="0.3">
      <c r="A1084" s="221">
        <v>5969</v>
      </c>
      <c r="B1084" s="118">
        <v>108</v>
      </c>
      <c r="C1084" s="7" t="s">
        <v>509</v>
      </c>
      <c r="D1084" s="7"/>
      <c r="E1084" s="7">
        <v>22</v>
      </c>
      <c r="F1084" s="156">
        <v>43685</v>
      </c>
      <c r="G1084" s="7">
        <v>5274</v>
      </c>
      <c r="H1084" s="7">
        <v>6462</v>
      </c>
      <c r="I1084" s="7">
        <v>6307</v>
      </c>
      <c r="J1084" s="7">
        <v>7</v>
      </c>
      <c r="K1084" s="152">
        <f t="shared" si="8"/>
        <v>15.004840271055178</v>
      </c>
      <c r="L1084" s="153"/>
      <c r="M1084" s="154">
        <f>AVERAGE(K1084:K1085)</f>
        <v>15.835753468860922</v>
      </c>
      <c r="N1084" s="154">
        <f>_xlfn.STDEV.S(K1084,K1085)</f>
        <v>1.1750887134916803</v>
      </c>
      <c r="O1084" s="123"/>
      <c r="P1084" s="123"/>
      <c r="Q1084" s="23">
        <f t="shared" si="1"/>
        <v>103.3</v>
      </c>
      <c r="R1084" s="117">
        <f>AVERAGE(Q1084:Q1085)</f>
        <v>104.44999999999999</v>
      </c>
    </row>
    <row r="1085" spans="1:18" ht="15.75" customHeight="1" x14ac:dyDescent="0.3">
      <c r="A1085" s="221">
        <v>5970</v>
      </c>
      <c r="B1085" s="118">
        <v>108</v>
      </c>
      <c r="C1085" s="7" t="s">
        <v>509</v>
      </c>
      <c r="D1085" s="7"/>
      <c r="E1085" s="7">
        <v>22</v>
      </c>
      <c r="F1085" s="156">
        <v>43685</v>
      </c>
      <c r="G1085" s="7">
        <v>5274</v>
      </c>
      <c r="H1085" s="7">
        <v>6506</v>
      </c>
      <c r="I1085" s="7">
        <v>6330</v>
      </c>
      <c r="J1085" s="7"/>
      <c r="K1085" s="152">
        <f t="shared" si="8"/>
        <v>16.666666666666664</v>
      </c>
      <c r="L1085" s="153"/>
      <c r="M1085" s="155"/>
      <c r="N1085" s="155"/>
      <c r="O1085" s="123"/>
      <c r="P1085" s="123"/>
      <c r="Q1085" s="23">
        <f t="shared" si="1"/>
        <v>105.6</v>
      </c>
      <c r="R1085" s="117"/>
    </row>
    <row r="1086" spans="1:18" ht="15.75" customHeight="1" x14ac:dyDescent="0.3">
      <c r="A1086" s="221">
        <v>3359</v>
      </c>
      <c r="B1086" s="118">
        <v>115</v>
      </c>
      <c r="C1086" s="67" t="s">
        <v>510</v>
      </c>
      <c r="D1086" s="67"/>
      <c r="E1086" s="67">
        <v>13</v>
      </c>
      <c r="F1086" s="68">
        <v>43587</v>
      </c>
      <c r="G1086" s="67">
        <v>5260</v>
      </c>
      <c r="H1086" s="67">
        <v>9297</v>
      </c>
      <c r="I1086" s="67">
        <v>8134</v>
      </c>
      <c r="J1086" s="67">
        <v>1</v>
      </c>
      <c r="K1086" s="157">
        <f t="shared" si="8"/>
        <v>40.466249130132219</v>
      </c>
      <c r="L1086" s="158" t="s">
        <v>13</v>
      </c>
      <c r="M1086" s="159">
        <f>AVERAGE(K1086:K1087)</f>
        <v>41.371190922540251</v>
      </c>
      <c r="N1086" s="159">
        <f>_xlfn.STDEV.S(K1086,K1087)</f>
        <v>1.2797809559816513</v>
      </c>
      <c r="O1086" s="123">
        <v>1</v>
      </c>
      <c r="P1086" s="123"/>
      <c r="Q1086" s="23">
        <f t="shared" si="1"/>
        <v>287.39999999999998</v>
      </c>
      <c r="R1086" s="117">
        <f>AVERAGE(Q1086:Q1087)</f>
        <v>283.85000000000002</v>
      </c>
    </row>
    <row r="1087" spans="1:18" ht="15.75" customHeight="1" x14ac:dyDescent="0.3">
      <c r="A1087" s="221">
        <v>3360</v>
      </c>
      <c r="B1087" s="118">
        <v>116</v>
      </c>
      <c r="C1087" s="67" t="s">
        <v>510</v>
      </c>
      <c r="D1087" s="67"/>
      <c r="E1087" s="67">
        <v>13</v>
      </c>
      <c r="F1087" s="68">
        <v>43587</v>
      </c>
      <c r="G1087" s="67">
        <v>5263</v>
      </c>
      <c r="H1087" s="67">
        <v>9251</v>
      </c>
      <c r="I1087" s="67">
        <v>8066</v>
      </c>
      <c r="J1087" s="67"/>
      <c r="K1087" s="157">
        <f t="shared" si="8"/>
        <v>42.276132714948275</v>
      </c>
      <c r="L1087" s="158"/>
      <c r="M1087" s="160"/>
      <c r="N1087" s="160"/>
      <c r="O1087" s="123"/>
      <c r="P1087" s="123"/>
      <c r="Q1087" s="23">
        <f t="shared" si="1"/>
        <v>280.3</v>
      </c>
      <c r="R1087" s="117"/>
    </row>
    <row r="1088" spans="1:18" ht="15.75" customHeight="1" x14ac:dyDescent="0.3">
      <c r="A1088" s="221">
        <v>4083</v>
      </c>
      <c r="B1088" s="118">
        <v>113</v>
      </c>
      <c r="C1088" s="67" t="s">
        <v>510</v>
      </c>
      <c r="D1088" s="67"/>
      <c r="E1088" s="67">
        <v>15</v>
      </c>
      <c r="F1088" s="68">
        <v>43599</v>
      </c>
      <c r="G1088" s="67">
        <v>5283</v>
      </c>
      <c r="H1088" s="67">
        <v>9030</v>
      </c>
      <c r="I1088" s="67">
        <v>7979</v>
      </c>
      <c r="J1088" s="67"/>
      <c r="K1088" s="157">
        <f t="shared" si="8"/>
        <v>38.983679525222556</v>
      </c>
      <c r="L1088" s="157"/>
      <c r="M1088" s="159">
        <f>AVERAGE(K1088:K1089)</f>
        <v>39.808791329562844</v>
      </c>
      <c r="N1088" s="159">
        <f>_xlfn.STDEV.S(K1088,K1089)</f>
        <v>1.1668843041721713</v>
      </c>
      <c r="O1088" s="123"/>
      <c r="P1088" s="123"/>
      <c r="Q1088" s="23">
        <f t="shared" si="1"/>
        <v>269.60000000000002</v>
      </c>
      <c r="R1088" s="117">
        <f>AVERAGE(Q1088:Q1089)</f>
        <v>275.20000000000005</v>
      </c>
    </row>
    <row r="1089" spans="1:18" ht="15.75" customHeight="1" x14ac:dyDescent="0.3">
      <c r="A1089" s="221">
        <v>4084</v>
      </c>
      <c r="B1089" s="118">
        <v>114</v>
      </c>
      <c r="C1089" s="67" t="s">
        <v>510</v>
      </c>
      <c r="D1089" s="67"/>
      <c r="E1089" s="67">
        <v>15</v>
      </c>
      <c r="F1089" s="68">
        <v>43599</v>
      </c>
      <c r="G1089" s="67">
        <v>5247</v>
      </c>
      <c r="H1089" s="67">
        <v>9196</v>
      </c>
      <c r="I1089" s="67">
        <v>8055</v>
      </c>
      <c r="J1089" s="67"/>
      <c r="K1089" s="157">
        <f t="shared" si="8"/>
        <v>40.633903133903132</v>
      </c>
      <c r="L1089" s="157"/>
      <c r="M1089" s="160"/>
      <c r="N1089" s="160"/>
      <c r="O1089" s="123"/>
      <c r="P1089" s="123"/>
      <c r="Q1089" s="23">
        <f t="shared" si="1"/>
        <v>280.8</v>
      </c>
      <c r="R1089" s="117"/>
    </row>
    <row r="1090" spans="1:18" ht="15.75" customHeight="1" x14ac:dyDescent="0.3">
      <c r="A1090" s="221">
        <v>4729</v>
      </c>
      <c r="B1090" s="118">
        <v>113</v>
      </c>
      <c r="C1090" s="67" t="s">
        <v>510</v>
      </c>
      <c r="D1090" s="67"/>
      <c r="E1090" s="67">
        <v>17</v>
      </c>
      <c r="F1090" s="68">
        <v>43619</v>
      </c>
      <c r="G1090" s="67">
        <v>5283</v>
      </c>
      <c r="H1090" s="67">
        <v>9076</v>
      </c>
      <c r="I1090" s="67">
        <v>8251</v>
      </c>
      <c r="J1090" s="67"/>
      <c r="K1090" s="157">
        <f t="shared" si="8"/>
        <v>27.796495956873311</v>
      </c>
      <c r="L1090" s="158"/>
      <c r="M1090" s="159">
        <f>AVERAGE(K1090:K1091)</f>
        <v>27.929497978436657</v>
      </c>
      <c r="N1090" s="159">
        <f>_xlfn.STDEV.S(K1090,K1091)</f>
        <v>0.18809326271792032</v>
      </c>
      <c r="O1090" s="123"/>
      <c r="P1090" s="123"/>
      <c r="Q1090" s="23">
        <f t="shared" si="1"/>
        <v>296.8</v>
      </c>
      <c r="R1090" s="117">
        <f>AVERAGE(Q1090:Q1091)</f>
        <v>308.39999999999998</v>
      </c>
    </row>
    <row r="1091" spans="1:18" ht="15.75" customHeight="1" x14ac:dyDescent="0.3">
      <c r="A1091" s="221">
        <v>4730</v>
      </c>
      <c r="B1091" s="118">
        <v>114</v>
      </c>
      <c r="C1091" s="67" t="s">
        <v>510</v>
      </c>
      <c r="D1091" s="67"/>
      <c r="E1091" s="67">
        <v>17</v>
      </c>
      <c r="F1091" s="68">
        <v>43619</v>
      </c>
      <c r="G1091" s="67">
        <v>5247</v>
      </c>
      <c r="H1091" s="67">
        <v>9345</v>
      </c>
      <c r="I1091" s="67">
        <v>8447</v>
      </c>
      <c r="J1091" s="67"/>
      <c r="K1091" s="157">
        <f t="shared" si="8"/>
        <v>28.0625</v>
      </c>
      <c r="L1091" s="158"/>
      <c r="M1091" s="160"/>
      <c r="N1091" s="160"/>
      <c r="O1091" s="123"/>
      <c r="P1091" s="123"/>
      <c r="Q1091" s="23">
        <f t="shared" si="1"/>
        <v>320</v>
      </c>
      <c r="R1091" s="117"/>
    </row>
    <row r="1092" spans="1:18" ht="15.75" customHeight="1" x14ac:dyDescent="0.3">
      <c r="A1092" s="221">
        <v>5343</v>
      </c>
      <c r="B1092" s="118">
        <v>81</v>
      </c>
      <c r="C1092" s="7" t="s">
        <v>510</v>
      </c>
      <c r="D1092" s="7"/>
      <c r="E1092" s="7">
        <v>19</v>
      </c>
      <c r="F1092" s="156">
        <v>43637</v>
      </c>
      <c r="G1092" s="7">
        <v>5180</v>
      </c>
      <c r="H1092" s="7">
        <v>8280</v>
      </c>
      <c r="I1092" s="7">
        <v>7626</v>
      </c>
      <c r="J1092" s="7">
        <v>6</v>
      </c>
      <c r="K1092" s="161">
        <f t="shared" si="8"/>
        <v>26.737530662305804</v>
      </c>
      <c r="L1092" s="3"/>
      <c r="M1092" s="162">
        <f>AVERAGE(K1092:K1093)</f>
        <v>26.528688259861958</v>
      </c>
      <c r="N1092" s="162">
        <f>_xlfn.STDEV.S(K1092,K1093)</f>
        <v>0.29534775793466705</v>
      </c>
      <c r="O1092" s="123"/>
      <c r="P1092" s="123"/>
      <c r="Q1092" s="23">
        <f t="shared" si="1"/>
        <v>244.6</v>
      </c>
      <c r="R1092" s="117">
        <f>AVERAGE(Q1092:Q1093)</f>
        <v>252.05</v>
      </c>
    </row>
    <row r="1093" spans="1:18" ht="15.75" customHeight="1" x14ac:dyDescent="0.3">
      <c r="A1093" s="221">
        <v>5344</v>
      </c>
      <c r="B1093" s="118">
        <v>82</v>
      </c>
      <c r="C1093" s="7" t="s">
        <v>510</v>
      </c>
      <c r="D1093" s="7"/>
      <c r="E1093" s="7">
        <v>19</v>
      </c>
      <c r="F1093" s="156">
        <v>43637</v>
      </c>
      <c r="G1093" s="7">
        <v>5194</v>
      </c>
      <c r="H1093" s="7">
        <v>8472</v>
      </c>
      <c r="I1093" s="7">
        <v>7789</v>
      </c>
      <c r="J1093" s="7"/>
      <c r="K1093" s="161">
        <f t="shared" si="8"/>
        <v>26.319845857418112</v>
      </c>
      <c r="L1093" s="3"/>
      <c r="M1093" s="23"/>
      <c r="N1093" s="23"/>
      <c r="O1093" s="123"/>
      <c r="P1093" s="123"/>
      <c r="Q1093" s="23">
        <f t="shared" si="1"/>
        <v>259.5</v>
      </c>
      <c r="R1093" s="117"/>
    </row>
    <row r="1094" spans="1:18" ht="15.75" customHeight="1" x14ac:dyDescent="0.3">
      <c r="A1094" s="221">
        <v>5971</v>
      </c>
      <c r="B1094" s="118">
        <v>109</v>
      </c>
      <c r="C1094" s="7" t="s">
        <v>510</v>
      </c>
      <c r="D1094" s="7"/>
      <c r="E1094" s="7">
        <v>22</v>
      </c>
      <c r="F1094" s="156">
        <v>43685</v>
      </c>
      <c r="G1094" s="7">
        <v>5191</v>
      </c>
      <c r="H1094" s="7">
        <v>8155</v>
      </c>
      <c r="I1094" s="7">
        <v>7735</v>
      </c>
      <c r="J1094" s="7">
        <v>6</v>
      </c>
      <c r="K1094" s="152">
        <f t="shared" si="8"/>
        <v>16.509433962264151</v>
      </c>
      <c r="L1094" s="153"/>
      <c r="M1094" s="154">
        <f>AVERAGE(K1094:K1095)</f>
        <v>16.579099365664838</v>
      </c>
      <c r="N1094" s="154">
        <f>_xlfn.STDEV.S(K1094,K1095)</f>
        <v>9.8521758317442643E-2</v>
      </c>
      <c r="O1094" s="123"/>
      <c r="P1094" s="123"/>
      <c r="Q1094" s="23">
        <f t="shared" si="1"/>
        <v>254.4</v>
      </c>
      <c r="R1094" s="117">
        <f>AVERAGE(Q1094:Q1095)</f>
        <v>266.85000000000002</v>
      </c>
    </row>
    <row r="1095" spans="1:18" ht="15.75" customHeight="1" x14ac:dyDescent="0.3">
      <c r="A1095" s="221">
        <v>5972</v>
      </c>
      <c r="B1095" s="118">
        <v>109</v>
      </c>
      <c r="C1095" s="7" t="s">
        <v>510</v>
      </c>
      <c r="D1095" s="7"/>
      <c r="E1095" s="7">
        <v>22</v>
      </c>
      <c r="F1095" s="156">
        <v>43685</v>
      </c>
      <c r="G1095" s="7">
        <v>5191</v>
      </c>
      <c r="H1095" s="7">
        <v>8449</v>
      </c>
      <c r="I1095" s="7">
        <v>7984</v>
      </c>
      <c r="J1095" s="7"/>
      <c r="K1095" s="152">
        <f t="shared" si="8"/>
        <v>16.648764769065522</v>
      </c>
      <c r="L1095" s="153"/>
      <c r="M1095" s="155"/>
      <c r="N1095" s="155"/>
      <c r="O1095" s="123"/>
      <c r="P1095" s="123"/>
      <c r="Q1095" s="23">
        <f t="shared" si="1"/>
        <v>279.3</v>
      </c>
      <c r="R1095" s="117"/>
    </row>
    <row r="1096" spans="1:18" ht="15.75" customHeight="1" x14ac:dyDescent="0.3">
      <c r="A1096" s="221">
        <v>3361</v>
      </c>
      <c r="B1096" s="118">
        <v>117</v>
      </c>
      <c r="C1096" s="67" t="s">
        <v>511</v>
      </c>
      <c r="D1096" s="67"/>
      <c r="E1096" s="67">
        <v>13</v>
      </c>
      <c r="F1096" s="68">
        <v>43587</v>
      </c>
      <c r="G1096" s="67">
        <v>5221</v>
      </c>
      <c r="H1096" s="67">
        <v>7406</v>
      </c>
      <c r="I1096" s="67">
        <v>7023</v>
      </c>
      <c r="J1096" s="67">
        <v>1</v>
      </c>
      <c r="K1096" s="157">
        <f t="shared" si="8"/>
        <v>21.254162042175363</v>
      </c>
      <c r="L1096" s="158" t="s">
        <v>13</v>
      </c>
      <c r="M1096" s="159">
        <f>AVERAGE(K1096:K1097)</f>
        <v>21.243327519687121</v>
      </c>
      <c r="N1096" s="159">
        <f>_xlfn.STDEV.S(K1096,K1097)</f>
        <v>1.5322328644708151E-2</v>
      </c>
      <c r="O1096" s="123">
        <v>1</v>
      </c>
      <c r="P1096" s="123"/>
      <c r="Q1096" s="23">
        <f t="shared" si="1"/>
        <v>180.2</v>
      </c>
      <c r="R1096" s="117">
        <f>AVERAGE(Q1096:Q1097)</f>
        <v>179.35</v>
      </c>
    </row>
    <row r="1097" spans="1:18" ht="15.75" customHeight="1" x14ac:dyDescent="0.3">
      <c r="A1097" s="221">
        <v>3362</v>
      </c>
      <c r="B1097" s="118">
        <v>118</v>
      </c>
      <c r="C1097" s="67" t="s">
        <v>511</v>
      </c>
      <c r="D1097" s="67"/>
      <c r="E1097" s="67">
        <v>13</v>
      </c>
      <c r="F1097" s="68">
        <v>43587</v>
      </c>
      <c r="G1097" s="67">
        <v>5249</v>
      </c>
      <c r="H1097" s="67">
        <v>7413</v>
      </c>
      <c r="I1097" s="67">
        <v>7034</v>
      </c>
      <c r="J1097" s="67"/>
      <c r="K1097" s="157">
        <f t="shared" si="8"/>
        <v>21.232492997198879</v>
      </c>
      <c r="L1097" s="158"/>
      <c r="M1097" s="160"/>
      <c r="N1097" s="160"/>
      <c r="O1097" s="123"/>
      <c r="P1097" s="123"/>
      <c r="Q1097" s="23">
        <f t="shared" si="1"/>
        <v>178.5</v>
      </c>
      <c r="R1097" s="117"/>
    </row>
    <row r="1098" spans="1:18" ht="15.75" customHeight="1" x14ac:dyDescent="0.3">
      <c r="A1098" s="221">
        <v>4085</v>
      </c>
      <c r="B1098" s="118">
        <v>115</v>
      </c>
      <c r="C1098" s="67" t="s">
        <v>511</v>
      </c>
      <c r="D1098" s="67"/>
      <c r="E1098" s="67">
        <v>15</v>
      </c>
      <c r="F1098" s="68">
        <v>43599</v>
      </c>
      <c r="G1098" s="67">
        <v>5260</v>
      </c>
      <c r="H1098" s="67">
        <v>8112</v>
      </c>
      <c r="I1098" s="67">
        <v>7525</v>
      </c>
      <c r="J1098" s="67"/>
      <c r="K1098" s="157">
        <f t="shared" si="8"/>
        <v>25.916114790286976</v>
      </c>
      <c r="L1098" s="157"/>
      <c r="M1098" s="159">
        <f>AVERAGE(K1098:K1099)</f>
        <v>26.094659013420497</v>
      </c>
      <c r="N1098" s="159">
        <f>_xlfn.STDEV.S(K1098,K1099)</f>
        <v>0.25249966183879602</v>
      </c>
      <c r="O1098" s="123"/>
      <c r="P1098" s="123"/>
      <c r="Q1098" s="23">
        <f t="shared" si="1"/>
        <v>226.5</v>
      </c>
      <c r="R1098" s="117">
        <f>AVERAGE(Q1098:Q1099)</f>
        <v>218.3</v>
      </c>
    </row>
    <row r="1099" spans="1:18" ht="15.75" customHeight="1" x14ac:dyDescent="0.3">
      <c r="A1099" s="221">
        <v>4086</v>
      </c>
      <c r="B1099" s="118">
        <v>116</v>
      </c>
      <c r="C1099" s="67" t="s">
        <v>511</v>
      </c>
      <c r="D1099" s="67"/>
      <c r="E1099" s="67">
        <v>15</v>
      </c>
      <c r="F1099" s="68">
        <v>43599</v>
      </c>
      <c r="G1099" s="67">
        <v>5263</v>
      </c>
      <c r="H1099" s="67">
        <v>7916</v>
      </c>
      <c r="I1099" s="67">
        <v>7364</v>
      </c>
      <c r="J1099" s="67"/>
      <c r="K1099" s="157">
        <f t="shared" si="8"/>
        <v>26.273203236554021</v>
      </c>
      <c r="L1099" s="157"/>
      <c r="M1099" s="160"/>
      <c r="N1099" s="160"/>
      <c r="O1099" s="123"/>
      <c r="P1099" s="123"/>
      <c r="Q1099" s="23">
        <f t="shared" si="1"/>
        <v>210.1</v>
      </c>
      <c r="R1099" s="117"/>
    </row>
    <row r="1100" spans="1:18" ht="15.75" customHeight="1" x14ac:dyDescent="0.3">
      <c r="A1100" s="221">
        <v>4731</v>
      </c>
      <c r="B1100" s="118">
        <v>115</v>
      </c>
      <c r="C1100" s="67" t="s">
        <v>511</v>
      </c>
      <c r="D1100" s="67"/>
      <c r="E1100" s="67">
        <v>17</v>
      </c>
      <c r="F1100" s="68">
        <v>43619</v>
      </c>
      <c r="G1100" s="67">
        <v>5260</v>
      </c>
      <c r="H1100" s="67">
        <v>8326</v>
      </c>
      <c r="I1100" s="67">
        <v>7820</v>
      </c>
      <c r="J1100" s="67"/>
      <c r="K1100" s="157">
        <f t="shared" si="8"/>
        <v>19.765625</v>
      </c>
      <c r="L1100" s="158"/>
      <c r="M1100" s="159">
        <f>AVERAGE(K1100:K1101)</f>
        <v>19.531596753184097</v>
      </c>
      <c r="N1100" s="159">
        <f>_xlfn.STDEV.S(K1100,K1101)</f>
        <v>0.33096592062544589</v>
      </c>
      <c r="O1100" s="123"/>
      <c r="P1100" s="123"/>
      <c r="Q1100" s="23">
        <f t="shared" si="1"/>
        <v>256</v>
      </c>
      <c r="R1100" s="117">
        <f>AVERAGE(Q1100:Q1101)</f>
        <v>257.55</v>
      </c>
    </row>
    <row r="1101" spans="1:18" ht="15.75" customHeight="1" x14ac:dyDescent="0.3">
      <c r="A1101" s="221">
        <v>4732</v>
      </c>
      <c r="B1101" s="118">
        <v>116</v>
      </c>
      <c r="C1101" s="67" t="s">
        <v>511</v>
      </c>
      <c r="D1101" s="67"/>
      <c r="E1101" s="67">
        <v>17</v>
      </c>
      <c r="F1101" s="68">
        <v>43619</v>
      </c>
      <c r="G1101" s="67">
        <v>5263</v>
      </c>
      <c r="H1101" s="67">
        <v>8354</v>
      </c>
      <c r="I1101" s="67">
        <v>7854</v>
      </c>
      <c r="J1101" s="67"/>
      <c r="K1101" s="157">
        <f t="shared" si="8"/>
        <v>19.297568506368197</v>
      </c>
      <c r="L1101" s="158"/>
      <c r="M1101" s="160"/>
      <c r="N1101" s="160"/>
      <c r="O1101" s="123"/>
      <c r="P1101" s="123"/>
      <c r="Q1101" s="23">
        <f t="shared" si="1"/>
        <v>259.10000000000002</v>
      </c>
      <c r="R1101" s="117"/>
    </row>
    <row r="1102" spans="1:18" ht="15.75" customHeight="1" x14ac:dyDescent="0.3">
      <c r="A1102" s="221">
        <v>5345</v>
      </c>
      <c r="B1102" s="118">
        <v>83</v>
      </c>
      <c r="C1102" s="7" t="s">
        <v>511</v>
      </c>
      <c r="D1102" s="7"/>
      <c r="E1102" s="7">
        <v>19</v>
      </c>
      <c r="F1102" s="156">
        <v>43637</v>
      </c>
      <c r="G1102" s="7">
        <v>5294</v>
      </c>
      <c r="H1102" s="7">
        <v>7230</v>
      </c>
      <c r="I1102" s="7">
        <v>6860</v>
      </c>
      <c r="J1102" s="7">
        <v>8</v>
      </c>
      <c r="K1102" s="161">
        <f t="shared" si="8"/>
        <v>23.627075351213282</v>
      </c>
      <c r="L1102" s="3"/>
      <c r="M1102" s="162">
        <f>AVERAGE(K1102:K1103)</f>
        <v>23.792704342273311</v>
      </c>
      <c r="N1102" s="162">
        <f>_xlfn.STDEV.S(K1102,K1103)</f>
        <v>0.23423476547926206</v>
      </c>
      <c r="O1102" s="123"/>
      <c r="P1102" s="123"/>
      <c r="Q1102" s="23">
        <f t="shared" si="1"/>
        <v>156.6</v>
      </c>
      <c r="R1102" s="117">
        <f>AVERAGE(Q1102:Q1103)</f>
        <v>155.1</v>
      </c>
    </row>
    <row r="1103" spans="1:18" ht="15.75" customHeight="1" x14ac:dyDescent="0.3">
      <c r="A1103" s="221">
        <v>5346</v>
      </c>
      <c r="B1103" s="118">
        <v>84</v>
      </c>
      <c r="C1103" s="7" t="s">
        <v>511</v>
      </c>
      <c r="D1103" s="7"/>
      <c r="E1103" s="7">
        <v>19</v>
      </c>
      <c r="F1103" s="156">
        <v>43637</v>
      </c>
      <c r="G1103" s="7">
        <v>5375</v>
      </c>
      <c r="H1103" s="7">
        <v>7279</v>
      </c>
      <c r="I1103" s="7">
        <v>6911</v>
      </c>
      <c r="J1103" s="7"/>
      <c r="K1103" s="161">
        <f t="shared" si="8"/>
        <v>23.958333333333336</v>
      </c>
      <c r="L1103" s="3"/>
      <c r="M1103" s="23"/>
      <c r="N1103" s="23"/>
      <c r="O1103" s="123"/>
      <c r="P1103" s="123"/>
      <c r="Q1103" s="23">
        <f t="shared" si="1"/>
        <v>153.6</v>
      </c>
      <c r="R1103" s="117"/>
    </row>
    <row r="1104" spans="1:18" ht="15.75" customHeight="1" x14ac:dyDescent="0.3">
      <c r="A1104" s="221">
        <v>5537</v>
      </c>
      <c r="B1104" s="118">
        <v>29</v>
      </c>
      <c r="C1104" s="7" t="s">
        <v>511</v>
      </c>
      <c r="D1104" s="7"/>
      <c r="E1104" s="7">
        <v>20</v>
      </c>
      <c r="F1104" s="156">
        <v>43649</v>
      </c>
      <c r="G1104" s="7">
        <v>5292</v>
      </c>
      <c r="H1104" s="7">
        <v>7288</v>
      </c>
      <c r="I1104" s="7">
        <v>6939</v>
      </c>
      <c r="J1104" s="7">
        <v>7</v>
      </c>
      <c r="K1104" s="152">
        <f t="shared" si="8"/>
        <v>21.190042501517912</v>
      </c>
      <c r="L1104" s="153"/>
      <c r="M1104" s="154">
        <f>AVERAGE(K1104:K1105)</f>
        <v>21.228088245227305</v>
      </c>
      <c r="N1104" s="154">
        <f>_xlfn.STDEV.S(K1104,K1105)</f>
        <v>5.3804806744392024E-2</v>
      </c>
      <c r="O1104" s="123"/>
      <c r="P1104" s="123"/>
      <c r="Q1104" s="23">
        <f t="shared" si="1"/>
        <v>164.7</v>
      </c>
      <c r="R1104" s="117">
        <f>AVERAGE(Q1104:Q1105)</f>
        <v>163.69999999999999</v>
      </c>
    </row>
    <row r="1105" spans="1:18" ht="15.75" customHeight="1" x14ac:dyDescent="0.3">
      <c r="A1105" s="221">
        <v>5538</v>
      </c>
      <c r="B1105" s="118">
        <v>30</v>
      </c>
      <c r="C1105" s="7" t="s">
        <v>511</v>
      </c>
      <c r="D1105" s="7"/>
      <c r="E1105" s="7">
        <v>20</v>
      </c>
      <c r="F1105" s="156">
        <v>43649</v>
      </c>
      <c r="G1105" s="7">
        <v>5244</v>
      </c>
      <c r="H1105" s="7">
        <v>7217</v>
      </c>
      <c r="I1105" s="7">
        <v>6871</v>
      </c>
      <c r="J1105" s="7"/>
      <c r="K1105" s="152">
        <f t="shared" si="8"/>
        <v>21.266133988936694</v>
      </c>
      <c r="L1105" s="153"/>
      <c r="M1105" s="155"/>
      <c r="N1105" s="155"/>
      <c r="O1105" s="123"/>
      <c r="P1105" s="123"/>
      <c r="Q1105" s="23">
        <f t="shared" si="1"/>
        <v>162.69999999999999</v>
      </c>
      <c r="R1105" s="117"/>
    </row>
    <row r="1106" spans="1:18" ht="15.75" customHeight="1" x14ac:dyDescent="0.3">
      <c r="A1106" s="221">
        <v>5973</v>
      </c>
      <c r="B1106" s="118">
        <v>110</v>
      </c>
      <c r="C1106" s="7" t="s">
        <v>511</v>
      </c>
      <c r="D1106" s="7"/>
      <c r="E1106" s="7">
        <v>22</v>
      </c>
      <c r="F1106" s="156">
        <v>43685</v>
      </c>
      <c r="G1106" s="7">
        <v>5243</v>
      </c>
      <c r="H1106" s="7">
        <v>7353</v>
      </c>
      <c r="I1106" s="7">
        <v>7077</v>
      </c>
      <c r="J1106" s="7">
        <v>7</v>
      </c>
      <c r="K1106" s="152">
        <f t="shared" si="8"/>
        <v>15.04907306434024</v>
      </c>
      <c r="L1106" s="153"/>
      <c r="M1106" s="154">
        <f>AVERAGE(K1106:K1107)</f>
        <v>15.423232620434915</v>
      </c>
      <c r="N1106" s="154">
        <f>_xlfn.STDEV.S(K1106,K1107)</f>
        <v>0.52914151872058601</v>
      </c>
      <c r="O1106" s="123"/>
      <c r="P1106" s="123"/>
      <c r="Q1106" s="23">
        <f t="shared" si="1"/>
        <v>183.4</v>
      </c>
      <c r="R1106" s="117">
        <f>AVERAGE(Q1106:Q1107)</f>
        <v>191.4</v>
      </c>
    </row>
    <row r="1107" spans="1:18" ht="15.75" customHeight="1" x14ac:dyDescent="0.3">
      <c r="A1107" s="221">
        <v>5974</v>
      </c>
      <c r="B1107" s="118">
        <v>110</v>
      </c>
      <c r="C1107" s="7" t="s">
        <v>511</v>
      </c>
      <c r="D1107" s="7"/>
      <c r="E1107" s="7">
        <v>22</v>
      </c>
      <c r="F1107" s="156">
        <v>43685</v>
      </c>
      <c r="G1107" s="7">
        <v>5243</v>
      </c>
      <c r="H1107" s="7">
        <v>7552</v>
      </c>
      <c r="I1107" s="7">
        <v>7237</v>
      </c>
      <c r="J1107" s="7"/>
      <c r="K1107" s="152">
        <f t="shared" si="8"/>
        <v>15.797392176529589</v>
      </c>
      <c r="L1107" s="153"/>
      <c r="M1107" s="155"/>
      <c r="N1107" s="155"/>
      <c r="O1107" s="123"/>
      <c r="P1107" s="123"/>
      <c r="Q1107" s="23">
        <f t="shared" si="1"/>
        <v>199.4</v>
      </c>
      <c r="R1107" s="117"/>
    </row>
    <row r="1108" spans="1:18" ht="15.75" customHeight="1" x14ac:dyDescent="0.3">
      <c r="A1108" s="221">
        <v>3363</v>
      </c>
      <c r="B1108" s="118">
        <v>119</v>
      </c>
      <c r="C1108" s="67" t="s">
        <v>512</v>
      </c>
      <c r="D1108" s="67"/>
      <c r="E1108" s="67">
        <v>13</v>
      </c>
      <c r="F1108" s="68">
        <v>43587</v>
      </c>
      <c r="G1108" s="67">
        <v>5212</v>
      </c>
      <c r="H1108" s="67">
        <v>7956</v>
      </c>
      <c r="I1108" s="67">
        <v>7376</v>
      </c>
      <c r="J1108" s="67">
        <v>1</v>
      </c>
      <c r="K1108" s="157">
        <f t="shared" si="8"/>
        <v>26.802218114602589</v>
      </c>
      <c r="L1108" s="158" t="s">
        <v>13</v>
      </c>
      <c r="M1108" s="159">
        <f>AVERAGE(K1108:K1109)</f>
        <v>28.72649405481744</v>
      </c>
      <c r="N1108" s="159">
        <f>_xlfn.STDEV.S(K1108,K1109)</f>
        <v>2.7213371324000821</v>
      </c>
      <c r="O1108" s="123">
        <v>1</v>
      </c>
      <c r="P1108" s="123"/>
      <c r="Q1108" s="23">
        <f t="shared" si="1"/>
        <v>216.4</v>
      </c>
      <c r="R1108" s="117">
        <f>AVERAGE(Q1108:Q1109)</f>
        <v>208.85000000000002</v>
      </c>
    </row>
    <row r="1109" spans="1:18" ht="15.75" customHeight="1" x14ac:dyDescent="0.3">
      <c r="A1109" s="221">
        <v>3364</v>
      </c>
      <c r="B1109" s="118">
        <v>120</v>
      </c>
      <c r="C1109" s="67" t="s">
        <v>512</v>
      </c>
      <c r="D1109" s="67"/>
      <c r="E1109" s="67">
        <v>13</v>
      </c>
      <c r="F1109" s="68">
        <v>43587</v>
      </c>
      <c r="G1109" s="67">
        <v>5196</v>
      </c>
      <c r="H1109" s="67">
        <v>7826</v>
      </c>
      <c r="I1109" s="67">
        <v>7209</v>
      </c>
      <c r="J1109" s="67"/>
      <c r="K1109" s="157">
        <f t="shared" si="8"/>
        <v>30.650769995032292</v>
      </c>
      <c r="L1109" s="158"/>
      <c r="M1109" s="160"/>
      <c r="N1109" s="160"/>
      <c r="O1109" s="123"/>
      <c r="P1109" s="123"/>
      <c r="Q1109" s="23">
        <f t="shared" si="1"/>
        <v>201.3</v>
      </c>
      <c r="R1109" s="117"/>
    </row>
    <row r="1110" spans="1:18" ht="15.75" customHeight="1" x14ac:dyDescent="0.3">
      <c r="A1110" s="221">
        <v>4087</v>
      </c>
      <c r="B1110" s="118">
        <v>117</v>
      </c>
      <c r="C1110" s="67" t="s">
        <v>512</v>
      </c>
      <c r="D1110" s="67"/>
      <c r="E1110" s="67">
        <v>15</v>
      </c>
      <c r="F1110" s="68">
        <v>43599</v>
      </c>
      <c r="G1110" s="67">
        <v>5221</v>
      </c>
      <c r="H1110" s="67">
        <v>7380</v>
      </c>
      <c r="I1110" s="67">
        <v>6992</v>
      </c>
      <c r="J1110" s="67"/>
      <c r="K1110" s="157">
        <f t="shared" si="8"/>
        <v>21.908526256352342</v>
      </c>
      <c r="L1110" s="157"/>
      <c r="M1110" s="159">
        <f>AVERAGE(K1110:K1111)</f>
        <v>21.813451672328917</v>
      </c>
      <c r="N1110" s="159">
        <f>_xlfn.STDEV.S(K1110,K1111)</f>
        <v>0.13445576616290872</v>
      </c>
      <c r="O1110" s="123"/>
      <c r="P1110" s="123"/>
      <c r="Q1110" s="23">
        <f t="shared" si="1"/>
        <v>177.1</v>
      </c>
      <c r="R1110" s="117">
        <f>AVERAGE(Q1110:Q1111)</f>
        <v>172.35</v>
      </c>
    </row>
    <row r="1111" spans="1:18" ht="15.75" customHeight="1" x14ac:dyDescent="0.3">
      <c r="A1111" s="221">
        <v>4088</v>
      </c>
      <c r="B1111" s="118">
        <v>118</v>
      </c>
      <c r="C1111" s="67" t="s">
        <v>512</v>
      </c>
      <c r="D1111" s="67"/>
      <c r="E1111" s="67">
        <v>15</v>
      </c>
      <c r="F1111" s="68">
        <v>43599</v>
      </c>
      <c r="G1111" s="67">
        <v>5249</v>
      </c>
      <c r="H1111" s="67">
        <v>7289</v>
      </c>
      <c r="I1111" s="67">
        <v>6925</v>
      </c>
      <c r="J1111" s="67"/>
      <c r="K1111" s="157">
        <f t="shared" si="8"/>
        <v>21.718377088305491</v>
      </c>
      <c r="L1111" s="157"/>
      <c r="M1111" s="160"/>
      <c r="N1111" s="160"/>
      <c r="O1111" s="123"/>
      <c r="P1111" s="123"/>
      <c r="Q1111" s="23">
        <f t="shared" si="1"/>
        <v>167.6</v>
      </c>
      <c r="R1111" s="117"/>
    </row>
    <row r="1112" spans="1:18" ht="15.75" customHeight="1" x14ac:dyDescent="0.3">
      <c r="A1112" s="221">
        <v>4733</v>
      </c>
      <c r="B1112" s="118">
        <v>117</v>
      </c>
      <c r="C1112" s="67" t="s">
        <v>512</v>
      </c>
      <c r="D1112" s="67"/>
      <c r="E1112" s="67">
        <v>17</v>
      </c>
      <c r="F1112" s="68">
        <v>43619</v>
      </c>
      <c r="G1112" s="67">
        <v>5221</v>
      </c>
      <c r="H1112" s="67">
        <v>7159</v>
      </c>
      <c r="I1112" s="67">
        <v>6830</v>
      </c>
      <c r="J1112" s="67"/>
      <c r="K1112" s="157">
        <f t="shared" si="8"/>
        <v>20.447482908638907</v>
      </c>
      <c r="L1112" s="158"/>
      <c r="M1112" s="159">
        <f>AVERAGE(K1112:K1113)</f>
        <v>20.385404271871415</v>
      </c>
      <c r="N1112" s="159">
        <f>_xlfn.STDEV.S(K1112,K1113)</f>
        <v>8.7792450050219836E-2</v>
      </c>
      <c r="O1112" s="123"/>
      <c r="P1112" s="123"/>
      <c r="Q1112" s="23">
        <f t="shared" si="1"/>
        <v>160.9</v>
      </c>
      <c r="R1112" s="117">
        <f>AVERAGE(Q1112:Q1113)</f>
        <v>167.05</v>
      </c>
    </row>
    <row r="1113" spans="1:18" ht="15.75" customHeight="1" x14ac:dyDescent="0.3">
      <c r="A1113" s="221">
        <v>4734</v>
      </c>
      <c r="B1113" s="118">
        <v>118</v>
      </c>
      <c r="C1113" s="67" t="s">
        <v>512</v>
      </c>
      <c r="D1113" s="67"/>
      <c r="E1113" s="67">
        <v>17</v>
      </c>
      <c r="F1113" s="68">
        <v>43619</v>
      </c>
      <c r="G1113" s="67">
        <v>5249</v>
      </c>
      <c r="H1113" s="67">
        <v>7333</v>
      </c>
      <c r="I1113" s="67">
        <v>6981</v>
      </c>
      <c r="J1113" s="67"/>
      <c r="K1113" s="157">
        <f t="shared" si="8"/>
        <v>20.323325635103924</v>
      </c>
      <c r="L1113" s="158"/>
      <c r="M1113" s="160"/>
      <c r="N1113" s="160"/>
      <c r="O1113" s="123"/>
      <c r="P1113" s="123"/>
      <c r="Q1113" s="23">
        <f t="shared" si="1"/>
        <v>173.2</v>
      </c>
      <c r="R1113" s="117"/>
    </row>
    <row r="1114" spans="1:18" ht="15.75" customHeight="1" x14ac:dyDescent="0.3">
      <c r="A1114" s="221">
        <v>5347</v>
      </c>
      <c r="B1114" s="118">
        <v>85</v>
      </c>
      <c r="C1114" s="7" t="s">
        <v>512</v>
      </c>
      <c r="D1114" s="7"/>
      <c r="E1114" s="7">
        <v>19</v>
      </c>
      <c r="F1114" s="156">
        <v>43637</v>
      </c>
      <c r="G1114" s="7">
        <v>5253</v>
      </c>
      <c r="H1114" s="7">
        <v>7636</v>
      </c>
      <c r="I1114" s="7">
        <v>7171</v>
      </c>
      <c r="J1114" s="7">
        <v>7</v>
      </c>
      <c r="K1114" s="161">
        <f t="shared" si="8"/>
        <v>24.244004171011472</v>
      </c>
      <c r="L1114" s="3"/>
      <c r="M1114" s="162">
        <f>AVERAGE(K1114:K1115)</f>
        <v>24.209914173417822</v>
      </c>
      <c r="N1114" s="162">
        <f>_xlfn.STDEV.S(K1114,K1115)</f>
        <v>4.8210536938203728E-2</v>
      </c>
      <c r="O1114" s="123"/>
      <c r="P1114" s="123"/>
      <c r="Q1114" s="23">
        <f t="shared" si="1"/>
        <v>191.8</v>
      </c>
      <c r="R1114" s="117">
        <f>AVERAGE(Q1114:Q1115)</f>
        <v>186.9</v>
      </c>
    </row>
    <row r="1115" spans="1:18" ht="15.75" customHeight="1" x14ac:dyDescent="0.3">
      <c r="A1115" s="221">
        <v>5348</v>
      </c>
      <c r="B1115" s="118">
        <v>86</v>
      </c>
      <c r="C1115" s="7" t="s">
        <v>512</v>
      </c>
      <c r="D1115" s="7"/>
      <c r="E1115" s="7">
        <v>19</v>
      </c>
      <c r="F1115" s="156">
        <v>43637</v>
      </c>
      <c r="G1115" s="7">
        <v>5281</v>
      </c>
      <c r="H1115" s="7">
        <v>7541</v>
      </c>
      <c r="I1115" s="7">
        <v>7101</v>
      </c>
      <c r="J1115" s="7"/>
      <c r="K1115" s="161">
        <f t="shared" si="8"/>
        <v>24.175824175824175</v>
      </c>
      <c r="L1115" s="3"/>
      <c r="M1115" s="23"/>
      <c r="N1115" s="23"/>
      <c r="O1115" s="123"/>
      <c r="P1115" s="123"/>
      <c r="Q1115" s="23">
        <f t="shared" si="1"/>
        <v>182</v>
      </c>
      <c r="R1115" s="117"/>
    </row>
    <row r="1116" spans="1:18" ht="15.75" customHeight="1" x14ac:dyDescent="0.3">
      <c r="A1116" s="221">
        <v>5975</v>
      </c>
      <c r="B1116" s="118">
        <v>111</v>
      </c>
      <c r="C1116" s="7" t="s">
        <v>512</v>
      </c>
      <c r="D1116" s="7"/>
      <c r="E1116" s="7">
        <v>22</v>
      </c>
      <c r="F1116" s="156">
        <v>43685</v>
      </c>
      <c r="G1116" s="7">
        <v>5213</v>
      </c>
      <c r="H1116" s="7">
        <v>6969</v>
      </c>
      <c r="I1116" s="7">
        <v>6725</v>
      </c>
      <c r="J1116" s="7">
        <v>7</v>
      </c>
      <c r="K1116" s="152">
        <f t="shared" si="8"/>
        <v>16.137566137566136</v>
      </c>
      <c r="L1116" s="153"/>
      <c r="M1116" s="154">
        <f>AVERAGE(K1116:K1117)</f>
        <v>16.811415681749668</v>
      </c>
      <c r="N1116" s="154">
        <f>_xlfn.STDEV.S(K1116,K1117)</f>
        <v>0.95296716438328</v>
      </c>
      <c r="O1116" s="123"/>
      <c r="P1116" s="123"/>
      <c r="Q1116" s="23">
        <f t="shared" si="1"/>
        <v>151.19999999999999</v>
      </c>
      <c r="R1116" s="117">
        <f>AVERAGE(Q1116:Q1117)</f>
        <v>151.94999999999999</v>
      </c>
    </row>
    <row r="1117" spans="1:18" ht="15.75" customHeight="1" x14ac:dyDescent="0.3">
      <c r="A1117" s="221">
        <v>5976</v>
      </c>
      <c r="B1117" s="118">
        <v>111</v>
      </c>
      <c r="C1117" s="7" t="s">
        <v>512</v>
      </c>
      <c r="D1117" s="7"/>
      <c r="E1117" s="7">
        <v>22</v>
      </c>
      <c r="F1117" s="156">
        <v>43685</v>
      </c>
      <c r="G1117" s="7">
        <v>5213</v>
      </c>
      <c r="H1117" s="7">
        <v>7007</v>
      </c>
      <c r="I1117" s="7">
        <v>6740</v>
      </c>
      <c r="J1117" s="7"/>
      <c r="K1117" s="152">
        <f t="shared" si="8"/>
        <v>17.485265225933201</v>
      </c>
      <c r="L1117" s="153"/>
      <c r="M1117" s="155"/>
      <c r="N1117" s="155"/>
      <c r="O1117" s="123"/>
      <c r="P1117" s="123"/>
      <c r="Q1117" s="23">
        <f t="shared" si="1"/>
        <v>152.69999999999999</v>
      </c>
      <c r="R1117" s="117"/>
    </row>
    <row r="1118" spans="1:18" ht="15.75" customHeight="1" x14ac:dyDescent="0.3">
      <c r="A1118" s="221">
        <v>3365</v>
      </c>
      <c r="B1118" s="118">
        <v>121</v>
      </c>
      <c r="C1118" s="67" t="s">
        <v>513</v>
      </c>
      <c r="D1118" s="67"/>
      <c r="E1118" s="67">
        <v>13</v>
      </c>
      <c r="F1118" s="68">
        <v>43587</v>
      </c>
      <c r="G1118" s="67">
        <v>5262</v>
      </c>
      <c r="H1118" s="67">
        <v>8558</v>
      </c>
      <c r="I1118" s="67">
        <v>7789</v>
      </c>
      <c r="J1118" s="67">
        <v>1</v>
      </c>
      <c r="K1118" s="157">
        <f t="shared" si="8"/>
        <v>30.431341511673921</v>
      </c>
      <c r="L1118" s="158" t="s">
        <v>13</v>
      </c>
      <c r="M1118" s="159">
        <f>AVERAGE(K1118:K1119)</f>
        <v>31.160405632610672</v>
      </c>
      <c r="N1118" s="159">
        <f>_xlfn.STDEV.S(K1118,K1119)</f>
        <v>1.0310523676683723</v>
      </c>
      <c r="O1118" s="123">
        <v>1</v>
      </c>
      <c r="P1118" s="123"/>
      <c r="Q1118" s="23">
        <f t="shared" si="1"/>
        <v>252.7</v>
      </c>
      <c r="R1118" s="117">
        <f>AVERAGE(Q1118:Q1119)</f>
        <v>260.25</v>
      </c>
    </row>
    <row r="1119" spans="1:18" ht="15.75" customHeight="1" x14ac:dyDescent="0.3">
      <c r="A1119" s="221">
        <v>3366</v>
      </c>
      <c r="B1119" s="118">
        <v>122</v>
      </c>
      <c r="C1119" s="67" t="s">
        <v>513</v>
      </c>
      <c r="D1119" s="67"/>
      <c r="E1119" s="67">
        <v>13</v>
      </c>
      <c r="F1119" s="68">
        <v>43587</v>
      </c>
      <c r="G1119" s="67">
        <v>5223</v>
      </c>
      <c r="H1119" s="67">
        <v>8755</v>
      </c>
      <c r="I1119" s="67">
        <v>7901</v>
      </c>
      <c r="J1119" s="67"/>
      <c r="K1119" s="157">
        <f t="shared" si="8"/>
        <v>31.889469753547424</v>
      </c>
      <c r="L1119" s="158"/>
      <c r="M1119" s="160"/>
      <c r="N1119" s="160"/>
      <c r="O1119" s="123"/>
      <c r="P1119" s="123"/>
      <c r="Q1119" s="23">
        <f t="shared" si="1"/>
        <v>267.8</v>
      </c>
      <c r="R1119" s="117"/>
    </row>
    <row r="1120" spans="1:18" ht="15.75" customHeight="1" x14ac:dyDescent="0.3">
      <c r="A1120" s="221">
        <v>4089</v>
      </c>
      <c r="B1120" s="118">
        <v>119</v>
      </c>
      <c r="C1120" s="67" t="s">
        <v>513</v>
      </c>
      <c r="D1120" s="67"/>
      <c r="E1120" s="67">
        <v>15</v>
      </c>
      <c r="F1120" s="68">
        <v>43599</v>
      </c>
      <c r="G1120" s="67">
        <v>5212</v>
      </c>
      <c r="H1120" s="67">
        <v>8139</v>
      </c>
      <c r="I1120" s="67">
        <v>7369</v>
      </c>
      <c r="J1120" s="67"/>
      <c r="K1120" s="157">
        <f t="shared" si="8"/>
        <v>35.697728326379227</v>
      </c>
      <c r="L1120" s="157"/>
      <c r="M1120" s="159">
        <f>AVERAGE(K1120:K1121)</f>
        <v>34.993020597932684</v>
      </c>
      <c r="N1120" s="159">
        <f>_xlfn.STDEV.S(K1120,K1121)</f>
        <v>0.99660722707824234</v>
      </c>
      <c r="O1120" s="123"/>
      <c r="P1120" s="123"/>
      <c r="Q1120" s="23">
        <f t="shared" si="1"/>
        <v>215.7</v>
      </c>
      <c r="R1120" s="117">
        <f>AVERAGE(Q1120:Q1121)</f>
        <v>217.8</v>
      </c>
    </row>
    <row r="1121" spans="1:18" ht="15.75" customHeight="1" x14ac:dyDescent="0.3">
      <c r="A1121" s="221">
        <v>4090</v>
      </c>
      <c r="B1121" s="118">
        <v>120</v>
      </c>
      <c r="C1121" s="67" t="s">
        <v>513</v>
      </c>
      <c r="D1121" s="67"/>
      <c r="E1121" s="67">
        <v>15</v>
      </c>
      <c r="F1121" s="68">
        <v>43599</v>
      </c>
      <c r="G1121" s="67">
        <v>5196</v>
      </c>
      <c r="H1121" s="67">
        <v>8149</v>
      </c>
      <c r="I1121" s="67">
        <v>7395</v>
      </c>
      <c r="J1121" s="67"/>
      <c r="K1121" s="157">
        <f t="shared" si="8"/>
        <v>34.288312869486134</v>
      </c>
      <c r="L1121" s="157"/>
      <c r="M1121" s="160"/>
      <c r="N1121" s="160"/>
      <c r="O1121" s="123"/>
      <c r="P1121" s="123"/>
      <c r="Q1121" s="23">
        <f t="shared" si="1"/>
        <v>219.9</v>
      </c>
      <c r="R1121" s="117"/>
    </row>
    <row r="1122" spans="1:18" ht="15.75" customHeight="1" x14ac:dyDescent="0.3">
      <c r="A1122" s="221">
        <v>4735</v>
      </c>
      <c r="B1122" s="118">
        <v>119</v>
      </c>
      <c r="C1122" s="67" t="s">
        <v>513</v>
      </c>
      <c r="D1122" s="67"/>
      <c r="E1122" s="67">
        <v>17</v>
      </c>
      <c r="F1122" s="68">
        <v>43619</v>
      </c>
      <c r="G1122" s="67">
        <v>5212</v>
      </c>
      <c r="H1122" s="67">
        <v>8410</v>
      </c>
      <c r="I1122" s="67">
        <v>7782</v>
      </c>
      <c r="J1122" s="67"/>
      <c r="K1122" s="157">
        <f t="shared" si="8"/>
        <v>24.435797665369648</v>
      </c>
      <c r="L1122" s="158"/>
      <c r="M1122" s="159">
        <f>AVERAGE(K1122:K1123)</f>
        <v>23.916551343913895</v>
      </c>
      <c r="N1122" s="159">
        <f>_xlfn.STDEV.S(K1122,K1123)</f>
        <v>0.7343251900150638</v>
      </c>
      <c r="O1122" s="123"/>
      <c r="P1122" s="123"/>
      <c r="Q1122" s="23">
        <f t="shared" si="1"/>
        <v>257</v>
      </c>
      <c r="R1122" s="117">
        <f>AVERAGE(Q1122:Q1123)</f>
        <v>250.95</v>
      </c>
    </row>
    <row r="1123" spans="1:18" ht="15.75" customHeight="1" x14ac:dyDescent="0.3">
      <c r="A1123" s="221">
        <v>4736</v>
      </c>
      <c r="B1123" s="118">
        <v>120</v>
      </c>
      <c r="C1123" s="67" t="s">
        <v>513</v>
      </c>
      <c r="D1123" s="67"/>
      <c r="E1123" s="67">
        <v>17</v>
      </c>
      <c r="F1123" s="68">
        <v>43619</v>
      </c>
      <c r="G1123" s="67">
        <v>5196</v>
      </c>
      <c r="H1123" s="67">
        <v>8218</v>
      </c>
      <c r="I1123" s="67">
        <v>7645</v>
      </c>
      <c r="J1123" s="67"/>
      <c r="K1123" s="157">
        <f t="shared" si="8"/>
        <v>23.397305022458145</v>
      </c>
      <c r="L1123" s="158"/>
      <c r="M1123" s="160"/>
      <c r="N1123" s="160"/>
      <c r="O1123" s="123"/>
      <c r="P1123" s="123"/>
      <c r="Q1123" s="23">
        <f t="shared" si="1"/>
        <v>244.9</v>
      </c>
      <c r="R1123" s="117"/>
    </row>
    <row r="1124" spans="1:18" ht="15.75" customHeight="1" x14ac:dyDescent="0.3">
      <c r="A1124" s="221">
        <v>5349</v>
      </c>
      <c r="B1124" s="118">
        <v>87</v>
      </c>
      <c r="C1124" s="7" t="s">
        <v>513</v>
      </c>
      <c r="D1124" s="7"/>
      <c r="E1124" s="7">
        <v>19</v>
      </c>
      <c r="F1124" s="156">
        <v>43637</v>
      </c>
      <c r="G1124" s="7">
        <v>5250</v>
      </c>
      <c r="H1124" s="7">
        <v>8546</v>
      </c>
      <c r="I1124" s="7">
        <v>7948</v>
      </c>
      <c r="J1124" s="7">
        <v>6</v>
      </c>
      <c r="K1124" s="161">
        <f t="shared" si="8"/>
        <v>22.164566345441067</v>
      </c>
      <c r="L1124" s="3"/>
      <c r="M1124" s="162">
        <f>AVERAGE(K1124:K1125)</f>
        <v>22.325001619322475</v>
      </c>
      <c r="N1124" s="162">
        <f>_xlfn.STDEV.S(K1124,K1125)</f>
        <v>0.22688974020612901</v>
      </c>
      <c r="O1124" s="123"/>
      <c r="P1124" s="123"/>
      <c r="Q1124" s="23">
        <f t="shared" si="1"/>
        <v>269.8</v>
      </c>
      <c r="R1124" s="117">
        <f>AVERAGE(Q1124:Q1125)</f>
        <v>263.64999999999998</v>
      </c>
    </row>
    <row r="1125" spans="1:18" ht="15.75" customHeight="1" x14ac:dyDescent="0.3">
      <c r="A1125" s="221">
        <v>5350</v>
      </c>
      <c r="B1125" s="118">
        <v>88</v>
      </c>
      <c r="C1125" s="7" t="s">
        <v>513</v>
      </c>
      <c r="D1125" s="7"/>
      <c r="E1125" s="7">
        <v>19</v>
      </c>
      <c r="F1125" s="156">
        <v>43637</v>
      </c>
      <c r="G1125" s="7">
        <v>5241</v>
      </c>
      <c r="H1125" s="7">
        <v>8395</v>
      </c>
      <c r="I1125" s="7">
        <v>7816</v>
      </c>
      <c r="J1125" s="7"/>
      <c r="K1125" s="161">
        <f t="shared" si="8"/>
        <v>22.485436893203882</v>
      </c>
      <c r="L1125" s="3"/>
      <c r="M1125" s="23"/>
      <c r="N1125" s="23"/>
      <c r="O1125" s="123"/>
      <c r="P1125" s="123"/>
      <c r="Q1125" s="23">
        <f t="shared" si="1"/>
        <v>257.5</v>
      </c>
      <c r="R1125" s="117"/>
    </row>
    <row r="1126" spans="1:18" ht="15.75" customHeight="1" x14ac:dyDescent="0.3">
      <c r="A1126" s="221">
        <v>5977</v>
      </c>
      <c r="B1126" s="118">
        <v>112</v>
      </c>
      <c r="C1126" s="7" t="s">
        <v>513</v>
      </c>
      <c r="D1126" s="7"/>
      <c r="E1126" s="7">
        <v>22</v>
      </c>
      <c r="F1126" s="156">
        <v>43685</v>
      </c>
      <c r="G1126" s="7">
        <v>5197</v>
      </c>
      <c r="H1126" s="7">
        <v>7604</v>
      </c>
      <c r="I1126" s="7">
        <v>7279</v>
      </c>
      <c r="J1126" s="7">
        <v>6</v>
      </c>
      <c r="K1126" s="152">
        <f t="shared" si="8"/>
        <v>15.609990393852065</v>
      </c>
      <c r="L1126" s="153"/>
      <c r="M1126" s="154">
        <f>AVERAGE(K1126:K1127)</f>
        <v>15.952964249150405</v>
      </c>
      <c r="N1126" s="154">
        <f>_xlfn.STDEV.S(K1126,K1127)</f>
        <v>0.48503827770229907</v>
      </c>
      <c r="O1126" s="123"/>
      <c r="P1126" s="123"/>
      <c r="Q1126" s="23">
        <f t="shared" si="1"/>
        <v>208.2</v>
      </c>
      <c r="R1126" s="117">
        <f>AVERAGE(Q1126:Q1127)</f>
        <v>207.5</v>
      </c>
    </row>
    <row r="1127" spans="1:18" ht="15.75" customHeight="1" x14ac:dyDescent="0.3">
      <c r="A1127" s="221">
        <v>5978</v>
      </c>
      <c r="B1127" s="118">
        <v>112</v>
      </c>
      <c r="C1127" s="7" t="s">
        <v>513</v>
      </c>
      <c r="D1127" s="7"/>
      <c r="E1127" s="7">
        <v>22</v>
      </c>
      <c r="F1127" s="156">
        <v>43685</v>
      </c>
      <c r="G1127" s="7">
        <v>5197</v>
      </c>
      <c r="H1127" s="7">
        <v>7602</v>
      </c>
      <c r="I1127" s="7">
        <v>7265</v>
      </c>
      <c r="J1127" s="7"/>
      <c r="K1127" s="152">
        <f t="shared" si="8"/>
        <v>16.295938104448744</v>
      </c>
      <c r="L1127" s="153"/>
      <c r="M1127" s="155"/>
      <c r="N1127" s="155"/>
      <c r="O1127" s="123"/>
      <c r="P1127" s="123"/>
      <c r="Q1127" s="23">
        <f t="shared" si="1"/>
        <v>206.8</v>
      </c>
      <c r="R1127" s="117"/>
    </row>
    <row r="1128" spans="1:18" ht="15.75" customHeight="1" x14ac:dyDescent="0.3">
      <c r="A1128" s="221">
        <v>3367</v>
      </c>
      <c r="B1128" s="118">
        <v>123</v>
      </c>
      <c r="C1128" s="67" t="s">
        <v>514</v>
      </c>
      <c r="D1128" s="67"/>
      <c r="E1128" s="67">
        <v>13</v>
      </c>
      <c r="F1128" s="68">
        <v>43587</v>
      </c>
      <c r="G1128" s="67">
        <v>5241</v>
      </c>
      <c r="H1128" s="67">
        <v>6720</v>
      </c>
      <c r="I1128" s="67">
        <v>6397</v>
      </c>
      <c r="J1128" s="67">
        <v>1</v>
      </c>
      <c r="K1128" s="157">
        <f t="shared" si="8"/>
        <v>27.941176470588236</v>
      </c>
      <c r="L1128" s="158" t="s">
        <v>13</v>
      </c>
      <c r="M1128" s="159">
        <f>AVERAGE(K1128:K1129)</f>
        <v>27.105775195984435</v>
      </c>
      <c r="N1128" s="159">
        <f>_xlfn.STDEV.S(K1128,K1129)</f>
        <v>1.1814358125684645</v>
      </c>
      <c r="O1128" s="123">
        <v>1</v>
      </c>
      <c r="P1128" s="123"/>
      <c r="Q1128" s="23">
        <f t="shared" si="1"/>
        <v>115.6</v>
      </c>
      <c r="R1128" s="117">
        <f>AVERAGE(Q1128:Q1129)</f>
        <v>109.94999999999999</v>
      </c>
    </row>
    <row r="1129" spans="1:18" ht="15.75" customHeight="1" x14ac:dyDescent="0.3">
      <c r="A1129" s="221">
        <v>3368</v>
      </c>
      <c r="B1129" s="118">
        <v>124</v>
      </c>
      <c r="C1129" s="67" t="s">
        <v>514</v>
      </c>
      <c r="D1129" s="67"/>
      <c r="E1129" s="67">
        <v>13</v>
      </c>
      <c r="F1129" s="68">
        <v>43587</v>
      </c>
      <c r="G1129" s="67">
        <v>5265</v>
      </c>
      <c r="H1129" s="67">
        <v>6582</v>
      </c>
      <c r="I1129" s="67">
        <v>6308</v>
      </c>
      <c r="J1129" s="67"/>
      <c r="K1129" s="157">
        <f t="shared" si="8"/>
        <v>26.270373921380635</v>
      </c>
      <c r="L1129" s="158"/>
      <c r="M1129" s="160"/>
      <c r="N1129" s="160"/>
      <c r="O1129" s="123"/>
      <c r="P1129" s="123"/>
      <c r="Q1129" s="23">
        <f t="shared" si="1"/>
        <v>104.3</v>
      </c>
      <c r="R1129" s="117"/>
    </row>
    <row r="1130" spans="1:18" ht="15.75" customHeight="1" x14ac:dyDescent="0.3">
      <c r="A1130" s="221">
        <v>4091</v>
      </c>
      <c r="B1130" s="118">
        <v>121</v>
      </c>
      <c r="C1130" s="67" t="s">
        <v>514</v>
      </c>
      <c r="D1130" s="67"/>
      <c r="E1130" s="67">
        <v>15</v>
      </c>
      <c r="F1130" s="68">
        <v>43599</v>
      </c>
      <c r="G1130" s="67">
        <v>5262</v>
      </c>
      <c r="H1130" s="67">
        <v>7114</v>
      </c>
      <c r="I1130" s="67">
        <v>6846</v>
      </c>
      <c r="J1130" s="67"/>
      <c r="K1130" s="157">
        <f t="shared" si="8"/>
        <v>16.91919191919192</v>
      </c>
      <c r="L1130" s="157"/>
      <c r="M1130" s="159">
        <f>AVERAGE(K1130:K1131)</f>
        <v>16.987423607710859</v>
      </c>
      <c r="N1130" s="159">
        <f>_xlfn.STDEV.S(K1130,K1131)</f>
        <v>9.6494179287102189E-2</v>
      </c>
      <c r="O1130" s="123"/>
      <c r="P1130" s="123"/>
      <c r="Q1130" s="23">
        <f t="shared" si="1"/>
        <v>158.4</v>
      </c>
      <c r="R1130" s="117">
        <f>AVERAGE(Q1130:Q1131)</f>
        <v>162.75</v>
      </c>
    </row>
    <row r="1131" spans="1:18" ht="15.75" customHeight="1" x14ac:dyDescent="0.3">
      <c r="A1131" s="221">
        <v>4092</v>
      </c>
      <c r="B1131" s="118">
        <v>122</v>
      </c>
      <c r="C1131" s="67" t="s">
        <v>514</v>
      </c>
      <c r="D1131" s="67"/>
      <c r="E1131" s="67">
        <v>15</v>
      </c>
      <c r="F1131" s="68">
        <v>43599</v>
      </c>
      <c r="G1131" s="67">
        <v>5223</v>
      </c>
      <c r="H1131" s="67">
        <v>7179</v>
      </c>
      <c r="I1131" s="67">
        <v>6894</v>
      </c>
      <c r="J1131" s="67"/>
      <c r="K1131" s="157">
        <f t="shared" si="8"/>
        <v>17.055655296229801</v>
      </c>
      <c r="L1131" s="157"/>
      <c r="M1131" s="160"/>
      <c r="N1131" s="160"/>
      <c r="O1131" s="123"/>
      <c r="P1131" s="123"/>
      <c r="Q1131" s="23">
        <f t="shared" si="1"/>
        <v>167.1</v>
      </c>
      <c r="R1131" s="117"/>
    </row>
    <row r="1132" spans="1:18" ht="15.75" customHeight="1" x14ac:dyDescent="0.3">
      <c r="A1132" s="221">
        <v>4737</v>
      </c>
      <c r="B1132" s="118">
        <v>121</v>
      </c>
      <c r="C1132" s="67" t="s">
        <v>514</v>
      </c>
      <c r="D1132" s="67"/>
      <c r="E1132" s="67">
        <v>17</v>
      </c>
      <c r="F1132" s="68">
        <v>43619</v>
      </c>
      <c r="G1132" s="67">
        <v>5262</v>
      </c>
      <c r="H1132" s="67">
        <v>6727</v>
      </c>
      <c r="I1132" s="67">
        <v>6473</v>
      </c>
      <c r="J1132" s="67"/>
      <c r="K1132" s="157">
        <f t="shared" si="8"/>
        <v>20.974401321222132</v>
      </c>
      <c r="L1132" s="158"/>
      <c r="M1132" s="159">
        <f>AVERAGE(K1132:K1133)</f>
        <v>20.924494389984005</v>
      </c>
      <c r="N1132" s="159">
        <f>_xlfn.STDEV.S(K1132,K1133)</f>
        <v>7.0579059013382656E-2</v>
      </c>
      <c r="O1132" s="123"/>
      <c r="P1132" s="123"/>
      <c r="Q1132" s="23">
        <f t="shared" si="1"/>
        <v>121.1</v>
      </c>
      <c r="R1132" s="117">
        <f>AVERAGE(Q1132:Q1133)</f>
        <v>121.15</v>
      </c>
    </row>
    <row r="1133" spans="1:18" ht="15.75" customHeight="1" x14ac:dyDescent="0.3">
      <c r="A1133" s="221">
        <v>4738</v>
      </c>
      <c r="B1133" s="118">
        <v>122</v>
      </c>
      <c r="C1133" s="67" t="s">
        <v>514</v>
      </c>
      <c r="D1133" s="67"/>
      <c r="E1133" s="67">
        <v>17</v>
      </c>
      <c r="F1133" s="68">
        <v>43619</v>
      </c>
      <c r="G1133" s="67">
        <v>5223</v>
      </c>
      <c r="H1133" s="67">
        <v>6688</v>
      </c>
      <c r="I1133" s="67">
        <v>6435</v>
      </c>
      <c r="J1133" s="67"/>
      <c r="K1133" s="157">
        <f t="shared" si="8"/>
        <v>20.874587458745875</v>
      </c>
      <c r="L1133" s="158"/>
      <c r="M1133" s="160"/>
      <c r="N1133" s="160"/>
      <c r="O1133" s="123"/>
      <c r="P1133" s="123"/>
      <c r="Q1133" s="23">
        <f t="shared" si="1"/>
        <v>121.2</v>
      </c>
      <c r="R1133" s="117"/>
    </row>
    <row r="1134" spans="1:18" ht="15.75" customHeight="1" x14ac:dyDescent="0.3">
      <c r="A1134" s="221">
        <v>5351</v>
      </c>
      <c r="B1134" s="118">
        <v>89</v>
      </c>
      <c r="C1134" s="7" t="s">
        <v>514</v>
      </c>
      <c r="D1134" s="7"/>
      <c r="E1134" s="7">
        <v>19</v>
      </c>
      <c r="F1134" s="156">
        <v>43637</v>
      </c>
      <c r="G1134" s="7">
        <v>5188</v>
      </c>
      <c r="H1134" s="7">
        <v>6415</v>
      </c>
      <c r="I1134" s="7">
        <v>6174</v>
      </c>
      <c r="J1134" s="7">
        <v>9</v>
      </c>
      <c r="K1134" s="161">
        <f t="shared" si="8"/>
        <v>24.442190669371197</v>
      </c>
      <c r="L1134" s="3"/>
      <c r="M1134" s="162">
        <f>AVERAGE(K1134:K1135)</f>
        <v>24.383257496847762</v>
      </c>
      <c r="N1134" s="162">
        <f>_xlfn.STDEV.S(K1134,K1135)</f>
        <v>8.3344091856315528E-2</v>
      </c>
      <c r="O1134" s="123"/>
      <c r="P1134" s="123"/>
      <c r="Q1134" s="23">
        <f t="shared" si="1"/>
        <v>98.6</v>
      </c>
      <c r="R1134" s="117">
        <f>AVERAGE(Q1134:Q1135)</f>
        <v>99.25</v>
      </c>
    </row>
    <row r="1135" spans="1:18" ht="15.75" customHeight="1" x14ac:dyDescent="0.3">
      <c r="A1135" s="221">
        <v>5352</v>
      </c>
      <c r="B1135" s="118">
        <v>90</v>
      </c>
      <c r="C1135" s="7" t="s">
        <v>514</v>
      </c>
      <c r="D1135" s="7"/>
      <c r="E1135" s="7">
        <v>19</v>
      </c>
      <c r="F1135" s="156">
        <v>43637</v>
      </c>
      <c r="G1135" s="7">
        <v>5202</v>
      </c>
      <c r="H1135" s="7">
        <v>6444</v>
      </c>
      <c r="I1135" s="7">
        <v>6201</v>
      </c>
      <c r="J1135" s="7"/>
      <c r="K1135" s="161">
        <f t="shared" si="8"/>
        <v>24.324324324324326</v>
      </c>
      <c r="L1135" s="3"/>
      <c r="M1135" s="23"/>
      <c r="N1135" s="23"/>
      <c r="O1135" s="123"/>
      <c r="P1135" s="123"/>
      <c r="Q1135" s="23">
        <f t="shared" si="1"/>
        <v>99.9</v>
      </c>
      <c r="R1135" s="117"/>
    </row>
    <row r="1136" spans="1:18" ht="15.75" customHeight="1" x14ac:dyDescent="0.3">
      <c r="A1136" s="221">
        <v>5979</v>
      </c>
      <c r="B1136" s="118">
        <v>113</v>
      </c>
      <c r="C1136" s="7" t="s">
        <v>514</v>
      </c>
      <c r="D1136" s="7"/>
      <c r="E1136" s="7">
        <v>22</v>
      </c>
      <c r="F1136" s="156">
        <v>43685</v>
      </c>
      <c r="G1136" s="7">
        <v>5283</v>
      </c>
      <c r="H1136" s="7">
        <v>7065</v>
      </c>
      <c r="I1136" s="7">
        <v>6826</v>
      </c>
      <c r="J1136" s="7">
        <v>9</v>
      </c>
      <c r="K1136" s="152">
        <f t="shared" si="8"/>
        <v>15.489306545690216</v>
      </c>
      <c r="L1136" s="153"/>
      <c r="M1136" s="154">
        <f>AVERAGE(K1136:K1137)</f>
        <v>16.118292934271953</v>
      </c>
      <c r="N1136" s="154">
        <f>_xlfn.STDEV.S(K1136,K1137)</f>
        <v>0.88952108128036589</v>
      </c>
      <c r="O1136" s="123"/>
      <c r="P1136" s="123"/>
      <c r="Q1136" s="23">
        <f t="shared" si="1"/>
        <v>154.30000000000001</v>
      </c>
      <c r="R1136" s="117">
        <f>AVERAGE(Q1136:Q1137)</f>
        <v>159.85000000000002</v>
      </c>
    </row>
    <row r="1137" spans="1:18" ht="15.75" customHeight="1" x14ac:dyDescent="0.3">
      <c r="A1137" s="221">
        <v>5980</v>
      </c>
      <c r="B1137" s="118">
        <v>113</v>
      </c>
      <c r="C1137" s="7" t="s">
        <v>514</v>
      </c>
      <c r="D1137" s="7"/>
      <c r="E1137" s="7">
        <v>22</v>
      </c>
      <c r="F1137" s="156">
        <v>43685</v>
      </c>
      <c r="G1137" s="7">
        <v>5283</v>
      </c>
      <c r="H1137" s="7">
        <v>7214</v>
      </c>
      <c r="I1137" s="7">
        <v>6937</v>
      </c>
      <c r="J1137" s="7"/>
      <c r="K1137" s="152">
        <f t="shared" si="8"/>
        <v>16.747279322853689</v>
      </c>
      <c r="L1137" s="153"/>
      <c r="M1137" s="155"/>
      <c r="N1137" s="155"/>
      <c r="O1137" s="123"/>
      <c r="P1137" s="123"/>
      <c r="Q1137" s="23">
        <f t="shared" si="1"/>
        <v>165.4</v>
      </c>
      <c r="R1137" s="117"/>
    </row>
    <row r="1138" spans="1:18" ht="15.75" customHeight="1" x14ac:dyDescent="0.3">
      <c r="A1138" s="221">
        <v>3369</v>
      </c>
      <c r="B1138" s="118">
        <v>125</v>
      </c>
      <c r="C1138" s="67" t="s">
        <v>515</v>
      </c>
      <c r="D1138" s="67"/>
      <c r="E1138" s="67">
        <v>13</v>
      </c>
      <c r="F1138" s="68">
        <v>43587</v>
      </c>
      <c r="G1138" s="67">
        <v>5217</v>
      </c>
      <c r="H1138" s="67">
        <v>9089</v>
      </c>
      <c r="I1138" s="67">
        <v>8190</v>
      </c>
      <c r="J1138" s="67">
        <v>1</v>
      </c>
      <c r="K1138" s="157">
        <f t="shared" si="8"/>
        <v>30.238816010763536</v>
      </c>
      <c r="L1138" s="158" t="s">
        <v>13</v>
      </c>
      <c r="M1138" s="159">
        <f>AVERAGE(K1138:K1139)</f>
        <v>31.154590684678116</v>
      </c>
      <c r="N1138" s="159">
        <f>_xlfn.STDEV.S(K1138,K1139)</f>
        <v>1.2951009639277977</v>
      </c>
      <c r="O1138" s="123">
        <v>1</v>
      </c>
      <c r="P1138" s="123"/>
      <c r="Q1138" s="23">
        <f t="shared" si="1"/>
        <v>297.3</v>
      </c>
      <c r="R1138" s="117">
        <f>AVERAGE(Q1138:Q1139)</f>
        <v>296.45000000000005</v>
      </c>
    </row>
    <row r="1139" spans="1:18" ht="15.75" customHeight="1" x14ac:dyDescent="0.3">
      <c r="A1139" s="221">
        <v>3370</v>
      </c>
      <c r="B1139" s="118">
        <v>126</v>
      </c>
      <c r="C1139" s="67" t="s">
        <v>515</v>
      </c>
      <c r="D1139" s="67"/>
      <c r="E1139" s="67">
        <v>13</v>
      </c>
      <c r="F1139" s="68">
        <v>43587</v>
      </c>
      <c r="G1139" s="67">
        <v>5232</v>
      </c>
      <c r="H1139" s="67">
        <v>9136</v>
      </c>
      <c r="I1139" s="67">
        <v>8188</v>
      </c>
      <c r="J1139" s="67"/>
      <c r="K1139" s="157">
        <f t="shared" si="8"/>
        <v>32.070365358592696</v>
      </c>
      <c r="L1139" s="158"/>
      <c r="M1139" s="160"/>
      <c r="N1139" s="160"/>
      <c r="O1139" s="123"/>
      <c r="P1139" s="123"/>
      <c r="Q1139" s="23">
        <f t="shared" si="1"/>
        <v>295.60000000000002</v>
      </c>
      <c r="R1139" s="117"/>
    </row>
    <row r="1140" spans="1:18" ht="15.75" customHeight="1" x14ac:dyDescent="0.3">
      <c r="A1140" s="221">
        <v>4093</v>
      </c>
      <c r="B1140" s="118">
        <v>123</v>
      </c>
      <c r="C1140" s="67" t="s">
        <v>515</v>
      </c>
      <c r="D1140" s="67"/>
      <c r="E1140" s="67">
        <v>15</v>
      </c>
      <c r="F1140" s="68">
        <v>43599</v>
      </c>
      <c r="G1140" s="67">
        <v>5241</v>
      </c>
      <c r="H1140" s="67">
        <v>8448</v>
      </c>
      <c r="I1140" s="67">
        <v>7846</v>
      </c>
      <c r="J1140" s="67"/>
      <c r="K1140" s="157">
        <f t="shared" si="8"/>
        <v>23.109404990403071</v>
      </c>
      <c r="L1140" s="157"/>
      <c r="M1140" s="159">
        <f>AVERAGE(K1140:K1141)</f>
        <v>23.188577602130536</v>
      </c>
      <c r="N1140" s="159">
        <f>_xlfn.STDEV.S(K1140,K1141)</f>
        <v>0.11196698127347754</v>
      </c>
      <c r="O1140" s="123"/>
      <c r="P1140" s="123"/>
      <c r="Q1140" s="23">
        <f t="shared" si="1"/>
        <v>260.5</v>
      </c>
      <c r="R1140" s="117">
        <f>AVERAGE(Q1140:Q1141)</f>
        <v>247.15</v>
      </c>
    </row>
    <row r="1141" spans="1:18" ht="15.75" customHeight="1" x14ac:dyDescent="0.3">
      <c r="A1141" s="221">
        <v>4094</v>
      </c>
      <c r="B1141" s="118">
        <v>124</v>
      </c>
      <c r="C1141" s="67" t="s">
        <v>515</v>
      </c>
      <c r="D1141" s="67"/>
      <c r="E1141" s="67">
        <v>15</v>
      </c>
      <c r="F1141" s="68">
        <v>43599</v>
      </c>
      <c r="G1141" s="67">
        <v>5265</v>
      </c>
      <c r="H1141" s="67">
        <v>8147</v>
      </c>
      <c r="I1141" s="67">
        <v>7603</v>
      </c>
      <c r="J1141" s="67"/>
      <c r="K1141" s="157">
        <f t="shared" si="8"/>
        <v>23.267750213857997</v>
      </c>
      <c r="L1141" s="157"/>
      <c r="M1141" s="160"/>
      <c r="N1141" s="160"/>
      <c r="O1141" s="123"/>
      <c r="P1141" s="123"/>
      <c r="Q1141" s="23">
        <f t="shared" si="1"/>
        <v>233.8</v>
      </c>
      <c r="R1141" s="117"/>
    </row>
    <row r="1142" spans="1:18" ht="15.75" customHeight="1" x14ac:dyDescent="0.3">
      <c r="A1142" s="221">
        <v>4739</v>
      </c>
      <c r="B1142" s="118">
        <v>123</v>
      </c>
      <c r="C1142" s="67" t="s">
        <v>515</v>
      </c>
      <c r="D1142" s="67"/>
      <c r="E1142" s="67">
        <v>17</v>
      </c>
      <c r="F1142" s="68">
        <v>43619</v>
      </c>
      <c r="G1142" s="67">
        <v>5241</v>
      </c>
      <c r="H1142" s="67">
        <v>8013</v>
      </c>
      <c r="I1142" s="67">
        <v>7508</v>
      </c>
      <c r="J1142" s="67"/>
      <c r="K1142" s="157">
        <f t="shared" si="8"/>
        <v>22.276135862373181</v>
      </c>
      <c r="L1142" s="158"/>
      <c r="M1142" s="159">
        <f>AVERAGE(K1142:K1143)</f>
        <v>21.951641111889778</v>
      </c>
      <c r="N1142" s="159">
        <f>_xlfn.STDEV.S(K1142,K1143)</f>
        <v>0.45890487705249949</v>
      </c>
      <c r="O1142" s="123"/>
      <c r="P1142" s="123"/>
      <c r="Q1142" s="23">
        <f t="shared" si="1"/>
        <v>226.7</v>
      </c>
      <c r="R1142" s="117">
        <f>AVERAGE(Q1142:Q1143)</f>
        <v>235.64999999999998</v>
      </c>
    </row>
    <row r="1143" spans="1:18" ht="15.75" customHeight="1" x14ac:dyDescent="0.3">
      <c r="A1143" s="221">
        <v>4740</v>
      </c>
      <c r="B1143" s="118">
        <v>124</v>
      </c>
      <c r="C1143" s="67" t="s">
        <v>515</v>
      </c>
      <c r="D1143" s="67"/>
      <c r="E1143" s="67">
        <v>17</v>
      </c>
      <c r="F1143" s="68">
        <v>43619</v>
      </c>
      <c r="G1143" s="67">
        <v>5265</v>
      </c>
      <c r="H1143" s="67">
        <v>8240</v>
      </c>
      <c r="I1143" s="67">
        <v>7711</v>
      </c>
      <c r="J1143" s="67"/>
      <c r="K1143" s="157">
        <f t="shared" si="8"/>
        <v>21.627146361406378</v>
      </c>
      <c r="L1143" s="158"/>
      <c r="M1143" s="160"/>
      <c r="N1143" s="160"/>
      <c r="O1143" s="123"/>
      <c r="P1143" s="123"/>
      <c r="Q1143" s="23">
        <f t="shared" si="1"/>
        <v>244.6</v>
      </c>
      <c r="R1143" s="117"/>
    </row>
    <row r="1144" spans="1:18" ht="15.75" customHeight="1" x14ac:dyDescent="0.3">
      <c r="A1144" s="221">
        <v>5353</v>
      </c>
      <c r="B1144" s="118">
        <v>91</v>
      </c>
      <c r="C1144" s="7" t="s">
        <v>515</v>
      </c>
      <c r="D1144" s="7"/>
      <c r="E1144" s="7">
        <v>19</v>
      </c>
      <c r="F1144" s="156">
        <v>43637</v>
      </c>
      <c r="G1144" s="7">
        <v>5252</v>
      </c>
      <c r="H1144" s="7">
        <v>9140</v>
      </c>
      <c r="I1144" s="7">
        <v>8415</v>
      </c>
      <c r="J1144" s="7">
        <v>8</v>
      </c>
      <c r="K1144" s="161">
        <f t="shared" si="8"/>
        <v>22.921277268416059</v>
      </c>
      <c r="L1144" s="3"/>
      <c r="M1144" s="162">
        <f>AVERAGE(K1144:K1145)</f>
        <v>22.742944797229896</v>
      </c>
      <c r="N1144" s="162">
        <f>_xlfn.STDEV.S(K1144,K1145)</f>
        <v>0.25220019936297861</v>
      </c>
      <c r="O1144" s="123"/>
      <c r="P1144" s="123"/>
      <c r="Q1144" s="23">
        <f t="shared" si="1"/>
        <v>316.3</v>
      </c>
      <c r="R1144" s="117">
        <f>AVERAGE(Q1144:Q1145)</f>
        <v>309.05</v>
      </c>
    </row>
    <row r="1145" spans="1:18" ht="15.75" customHeight="1" x14ac:dyDescent="0.3">
      <c r="A1145" s="221">
        <v>5354</v>
      </c>
      <c r="B1145" s="118">
        <v>92</v>
      </c>
      <c r="C1145" s="7" t="s">
        <v>515</v>
      </c>
      <c r="D1145" s="7"/>
      <c r="E1145" s="7">
        <v>19</v>
      </c>
      <c r="F1145" s="156">
        <v>43637</v>
      </c>
      <c r="G1145" s="7">
        <v>5241</v>
      </c>
      <c r="H1145" s="7">
        <v>8940</v>
      </c>
      <c r="I1145" s="7">
        <v>8259</v>
      </c>
      <c r="J1145" s="7"/>
      <c r="K1145" s="161">
        <f t="shared" si="8"/>
        <v>22.564612326043736</v>
      </c>
      <c r="L1145" s="3"/>
      <c r="M1145" s="23"/>
      <c r="N1145" s="23"/>
      <c r="O1145" s="123"/>
      <c r="P1145" s="123"/>
      <c r="Q1145" s="23">
        <f t="shared" si="1"/>
        <v>301.8</v>
      </c>
      <c r="R1145" s="117"/>
    </row>
    <row r="1146" spans="1:18" ht="15.75" customHeight="1" x14ac:dyDescent="0.3">
      <c r="A1146" s="221">
        <v>5981</v>
      </c>
      <c r="B1146" s="118">
        <v>114</v>
      </c>
      <c r="C1146" s="7" t="s">
        <v>515</v>
      </c>
      <c r="D1146" s="7"/>
      <c r="E1146" s="7">
        <v>22</v>
      </c>
      <c r="F1146" s="156">
        <v>43685</v>
      </c>
      <c r="G1146" s="7">
        <v>5247</v>
      </c>
      <c r="H1146" s="7">
        <v>8295</v>
      </c>
      <c r="I1146" s="7">
        <v>7880</v>
      </c>
      <c r="J1146" s="7">
        <v>5</v>
      </c>
      <c r="K1146" s="152">
        <f t="shared" si="8"/>
        <v>15.761488796050132</v>
      </c>
      <c r="L1146" s="153"/>
      <c r="M1146" s="154">
        <f>AVERAGE(K1146:K1147)</f>
        <v>16.42384127064139</v>
      </c>
      <c r="N1146" s="154">
        <f>_xlfn.STDEV.S(K1146,K1147)</f>
        <v>0.93670785263833811</v>
      </c>
      <c r="O1146" s="123"/>
      <c r="P1146" s="123"/>
      <c r="Q1146" s="23">
        <f t="shared" si="1"/>
        <v>263.3</v>
      </c>
      <c r="R1146" s="117">
        <f>AVERAGE(Q1146:Q1147)</f>
        <v>262.75</v>
      </c>
    </row>
    <row r="1147" spans="1:18" ht="15.75" customHeight="1" x14ac:dyDescent="0.3">
      <c r="A1147" s="221">
        <v>5982</v>
      </c>
      <c r="B1147" s="118">
        <v>114</v>
      </c>
      <c r="C1147" s="7" t="s">
        <v>515</v>
      </c>
      <c r="D1147" s="7"/>
      <c r="E1147" s="7">
        <v>22</v>
      </c>
      <c r="F1147" s="156">
        <v>43685</v>
      </c>
      <c r="G1147" s="7">
        <v>5247</v>
      </c>
      <c r="H1147" s="7">
        <v>8317</v>
      </c>
      <c r="I1147" s="7">
        <v>7869</v>
      </c>
      <c r="J1147" s="7"/>
      <c r="K1147" s="152">
        <f t="shared" si="8"/>
        <v>17.086193745232649</v>
      </c>
      <c r="L1147" s="153"/>
      <c r="M1147" s="155"/>
      <c r="N1147" s="155"/>
      <c r="O1147" s="123"/>
      <c r="P1147" s="123"/>
      <c r="Q1147" s="23">
        <f t="shared" si="1"/>
        <v>262.2</v>
      </c>
      <c r="R1147" s="117"/>
    </row>
    <row r="1148" spans="1:18" ht="15.75" customHeight="1" x14ac:dyDescent="0.3">
      <c r="A1148" s="221">
        <v>3371</v>
      </c>
      <c r="B1148" s="118">
        <v>127</v>
      </c>
      <c r="C1148" s="67" t="s">
        <v>516</v>
      </c>
      <c r="D1148" s="67"/>
      <c r="E1148" s="67">
        <v>13</v>
      </c>
      <c r="F1148" s="68">
        <v>43587</v>
      </c>
      <c r="G1148" s="67">
        <v>5247</v>
      </c>
      <c r="H1148" s="67">
        <v>9188</v>
      </c>
      <c r="I1148" s="67">
        <v>7969</v>
      </c>
      <c r="J1148" s="67">
        <v>1</v>
      </c>
      <c r="K1148" s="157">
        <f t="shared" si="8"/>
        <v>44.783247612049962</v>
      </c>
      <c r="L1148" s="158" t="s">
        <v>377</v>
      </c>
      <c r="M1148" s="159">
        <f>AVERAGE(K1148:K1149)</f>
        <v>46.82873560726722</v>
      </c>
      <c r="N1148" s="159">
        <f>_xlfn.STDEV.S(K1148,K1149)</f>
        <v>2.892756864507593</v>
      </c>
      <c r="O1148" s="123">
        <v>1</v>
      </c>
      <c r="P1148" s="123"/>
      <c r="Q1148" s="23">
        <f t="shared" si="1"/>
        <v>272.2</v>
      </c>
      <c r="R1148" s="117">
        <f>AVERAGE(Q1148:Q1149)</f>
        <v>264.89999999999998</v>
      </c>
    </row>
    <row r="1149" spans="1:18" ht="15.75" customHeight="1" x14ac:dyDescent="0.3">
      <c r="A1149" s="221">
        <v>3372</v>
      </c>
      <c r="B1149" s="118">
        <v>128</v>
      </c>
      <c r="C1149" s="67" t="s">
        <v>516</v>
      </c>
      <c r="D1149" s="67"/>
      <c r="E1149" s="67">
        <v>13</v>
      </c>
      <c r="F1149" s="68">
        <v>43587</v>
      </c>
      <c r="G1149" s="67">
        <v>5213</v>
      </c>
      <c r="H1149" s="67">
        <v>9048</v>
      </c>
      <c r="I1149" s="67">
        <v>7789</v>
      </c>
      <c r="J1149" s="67"/>
      <c r="K1149" s="157">
        <f t="shared" si="8"/>
        <v>48.87422360248447</v>
      </c>
      <c r="L1149" s="158"/>
      <c r="M1149" s="160"/>
      <c r="N1149" s="160"/>
      <c r="O1149" s="123"/>
      <c r="P1149" s="123"/>
      <c r="Q1149" s="23">
        <f t="shared" si="1"/>
        <v>257.60000000000002</v>
      </c>
      <c r="R1149" s="117"/>
    </row>
    <row r="1150" spans="1:18" ht="15.75" customHeight="1" x14ac:dyDescent="0.3">
      <c r="A1150" s="221">
        <v>4095</v>
      </c>
      <c r="B1150" s="118">
        <v>125</v>
      </c>
      <c r="C1150" s="67" t="s">
        <v>516</v>
      </c>
      <c r="D1150" s="67"/>
      <c r="E1150" s="67">
        <v>15</v>
      </c>
      <c r="F1150" s="68">
        <v>43599</v>
      </c>
      <c r="G1150" s="67">
        <v>5217</v>
      </c>
      <c r="H1150" s="67">
        <v>8416</v>
      </c>
      <c r="I1150" s="67">
        <v>7801</v>
      </c>
      <c r="J1150" s="67"/>
      <c r="K1150" s="157">
        <f t="shared" si="8"/>
        <v>23.800309597523221</v>
      </c>
      <c r="L1150" s="157" t="s">
        <v>13</v>
      </c>
      <c r="M1150" s="159">
        <f>AVERAGE(K1150:K1151)</f>
        <v>23.814870517825156</v>
      </c>
      <c r="N1150" s="159">
        <f>_xlfn.STDEV.S(K1150,K1151)</f>
        <v>2.0592250971630862E-2</v>
      </c>
      <c r="O1150" s="123"/>
      <c r="P1150" s="123"/>
      <c r="Q1150" s="23">
        <f t="shared" si="1"/>
        <v>258.39999999999998</v>
      </c>
      <c r="R1150" s="117">
        <f>AVERAGE(Q1150:Q1151)</f>
        <v>248.79999999999998</v>
      </c>
    </row>
    <row r="1151" spans="1:18" ht="15.75" customHeight="1" x14ac:dyDescent="0.3">
      <c r="A1151" s="221">
        <v>4096</v>
      </c>
      <c r="B1151" s="118">
        <v>126</v>
      </c>
      <c r="C1151" s="67" t="s">
        <v>516</v>
      </c>
      <c r="D1151" s="67"/>
      <c r="E1151" s="67">
        <v>15</v>
      </c>
      <c r="F1151" s="68">
        <v>43599</v>
      </c>
      <c r="G1151" s="67">
        <v>5232</v>
      </c>
      <c r="H1151" s="67">
        <v>8194</v>
      </c>
      <c r="I1151" s="67">
        <v>7624</v>
      </c>
      <c r="J1151" s="67"/>
      <c r="K1151" s="157">
        <f t="shared" si="8"/>
        <v>23.829431438127092</v>
      </c>
      <c r="L1151" s="157"/>
      <c r="M1151" s="160"/>
      <c r="N1151" s="160"/>
      <c r="O1151" s="123"/>
      <c r="P1151" s="123"/>
      <c r="Q1151" s="23">
        <f t="shared" si="1"/>
        <v>239.2</v>
      </c>
      <c r="R1151" s="117"/>
    </row>
    <row r="1152" spans="1:18" ht="15.75" customHeight="1" x14ac:dyDescent="0.3">
      <c r="A1152" s="221">
        <v>4741</v>
      </c>
      <c r="B1152" s="118">
        <v>125</v>
      </c>
      <c r="C1152" s="67" t="s">
        <v>516</v>
      </c>
      <c r="D1152" s="67"/>
      <c r="E1152" s="67">
        <v>17</v>
      </c>
      <c r="F1152" s="68">
        <v>43619</v>
      </c>
      <c r="G1152" s="67">
        <v>5217</v>
      </c>
      <c r="H1152" s="67">
        <v>7963</v>
      </c>
      <c r="I1152" s="67">
        <v>7488</v>
      </c>
      <c r="J1152" s="67"/>
      <c r="K1152" s="157">
        <f t="shared" si="8"/>
        <v>20.915896081021575</v>
      </c>
      <c r="L1152" s="158"/>
      <c r="M1152" s="159">
        <f>AVERAGE(K1152:K1153)</f>
        <v>21.104499764648722</v>
      </c>
      <c r="N1152" s="159">
        <f>_xlfn.STDEV.S(K1152,K1153)</f>
        <v>0.26672588729903257</v>
      </c>
      <c r="O1152" s="123"/>
      <c r="P1152" s="123"/>
      <c r="Q1152" s="23">
        <f t="shared" si="1"/>
        <v>227.1</v>
      </c>
      <c r="R1152" s="117">
        <f>AVERAGE(Q1152:Q1153)</f>
        <v>229.55</v>
      </c>
    </row>
    <row r="1153" spans="1:18" ht="15.75" customHeight="1" x14ac:dyDescent="0.3">
      <c r="A1153" s="221">
        <v>4742</v>
      </c>
      <c r="B1153" s="118">
        <v>126</v>
      </c>
      <c r="C1153" s="67" t="s">
        <v>516</v>
      </c>
      <c r="D1153" s="67"/>
      <c r="E1153" s="67">
        <v>17</v>
      </c>
      <c r="F1153" s="68">
        <v>43619</v>
      </c>
      <c r="G1153" s="67">
        <v>5232</v>
      </c>
      <c r="H1153" s="67">
        <v>8046</v>
      </c>
      <c r="I1153" s="67">
        <v>7552</v>
      </c>
      <c r="J1153" s="67"/>
      <c r="K1153" s="157">
        <f t="shared" si="8"/>
        <v>21.293103448275865</v>
      </c>
      <c r="L1153" s="158"/>
      <c r="M1153" s="160"/>
      <c r="N1153" s="160"/>
      <c r="O1153" s="123"/>
      <c r="P1153" s="123"/>
      <c r="Q1153" s="23">
        <f t="shared" si="1"/>
        <v>232</v>
      </c>
      <c r="R1153" s="117"/>
    </row>
    <row r="1154" spans="1:18" ht="15.75" customHeight="1" x14ac:dyDescent="0.3">
      <c r="A1154" s="221">
        <v>5355</v>
      </c>
      <c r="B1154" s="118">
        <v>93</v>
      </c>
      <c r="C1154" s="7" t="s">
        <v>516</v>
      </c>
      <c r="D1154" s="7"/>
      <c r="E1154" s="7">
        <v>19</v>
      </c>
      <c r="F1154" s="156">
        <v>43637</v>
      </c>
      <c r="G1154" s="7">
        <v>5234</v>
      </c>
      <c r="H1154" s="7">
        <v>8499</v>
      </c>
      <c r="I1154" s="7">
        <v>7880</v>
      </c>
      <c r="J1154" s="7">
        <v>8</v>
      </c>
      <c r="K1154" s="161">
        <f t="shared" si="8"/>
        <v>23.393801965230537</v>
      </c>
      <c r="L1154" s="3"/>
      <c r="M1154" s="162">
        <f>AVERAGE(K1154:K1155)</f>
        <v>23.254689927338887</v>
      </c>
      <c r="N1154" s="162">
        <f>_xlfn.STDEV.S(K1154,K1155)</f>
        <v>0.19673413067573095</v>
      </c>
      <c r="O1154" s="123"/>
      <c r="P1154" s="123"/>
      <c r="Q1154" s="23">
        <f t="shared" si="1"/>
        <v>264.60000000000002</v>
      </c>
      <c r="R1154" s="117">
        <f>AVERAGE(Q1154:Q1155)</f>
        <v>251.70000000000002</v>
      </c>
    </row>
    <row r="1155" spans="1:18" ht="15.75" customHeight="1" x14ac:dyDescent="0.3">
      <c r="A1155" s="221">
        <v>5356</v>
      </c>
      <c r="B1155" s="118">
        <v>94</v>
      </c>
      <c r="C1155" s="7" t="s">
        <v>516</v>
      </c>
      <c r="D1155" s="7"/>
      <c r="E1155" s="7">
        <v>19</v>
      </c>
      <c r="F1155" s="156">
        <v>43637</v>
      </c>
      <c r="G1155" s="7">
        <v>5218</v>
      </c>
      <c r="H1155" s="7">
        <v>8158</v>
      </c>
      <c r="I1155" s="7">
        <v>7606</v>
      </c>
      <c r="J1155" s="7"/>
      <c r="K1155" s="161">
        <f t="shared" si="8"/>
        <v>23.115577889447238</v>
      </c>
      <c r="L1155" s="3"/>
      <c r="M1155" s="23"/>
      <c r="N1155" s="23"/>
      <c r="O1155" s="123"/>
      <c r="P1155" s="123"/>
      <c r="Q1155" s="23">
        <f t="shared" si="1"/>
        <v>238.8</v>
      </c>
      <c r="R1155" s="117"/>
    </row>
    <row r="1156" spans="1:18" ht="15.75" customHeight="1" x14ac:dyDescent="0.3">
      <c r="A1156" s="221">
        <v>5983</v>
      </c>
      <c r="B1156" s="118">
        <v>115</v>
      </c>
      <c r="C1156" s="7" t="s">
        <v>516</v>
      </c>
      <c r="D1156" s="7"/>
      <c r="E1156" s="7">
        <v>22</v>
      </c>
      <c r="F1156" s="156">
        <v>43685</v>
      </c>
      <c r="G1156" s="7">
        <v>5260</v>
      </c>
      <c r="H1156" s="7">
        <v>7859</v>
      </c>
      <c r="I1156" s="7">
        <v>7504</v>
      </c>
      <c r="J1156" s="7">
        <v>8</v>
      </c>
      <c r="K1156" s="152">
        <f t="shared" si="8"/>
        <v>15.819964349376114</v>
      </c>
      <c r="L1156" s="153"/>
      <c r="M1156" s="154">
        <f>AVERAGE(K1156:K1157)</f>
        <v>15.957192475117242</v>
      </c>
      <c r="N1156" s="154">
        <f>_xlfn.STDEV.S(K1156,K1157)</f>
        <v>0.19406987656214375</v>
      </c>
      <c r="O1156" s="123"/>
      <c r="P1156" s="123"/>
      <c r="Q1156" s="23">
        <f t="shared" si="1"/>
        <v>224.4</v>
      </c>
      <c r="R1156" s="117">
        <f>AVERAGE(Q1156:Q1157)</f>
        <v>228.7</v>
      </c>
    </row>
    <row r="1157" spans="1:18" ht="15.75" customHeight="1" x14ac:dyDescent="0.3">
      <c r="A1157" s="221">
        <v>5984</v>
      </c>
      <c r="B1157" s="118">
        <v>115</v>
      </c>
      <c r="C1157" s="7" t="s">
        <v>516</v>
      </c>
      <c r="D1157" s="7"/>
      <c r="E1157" s="7">
        <v>22</v>
      </c>
      <c r="F1157" s="156">
        <v>43685</v>
      </c>
      <c r="G1157" s="7">
        <v>5260</v>
      </c>
      <c r="H1157" s="7">
        <v>7965</v>
      </c>
      <c r="I1157" s="7">
        <v>7590</v>
      </c>
      <c r="J1157" s="7"/>
      <c r="K1157" s="152">
        <f t="shared" si="8"/>
        <v>16.094420600858371</v>
      </c>
      <c r="L1157" s="153"/>
      <c r="M1157" s="155"/>
      <c r="N1157" s="155"/>
      <c r="O1157" s="123"/>
      <c r="P1157" s="123"/>
      <c r="Q1157" s="23">
        <f t="shared" si="1"/>
        <v>233</v>
      </c>
      <c r="R1157" s="117"/>
    </row>
    <row r="1158" spans="1:18" ht="15.75" customHeight="1" x14ac:dyDescent="0.3">
      <c r="A1158" s="221">
        <v>3741</v>
      </c>
      <c r="B1158" s="118">
        <v>163</v>
      </c>
      <c r="C1158" s="57" t="s">
        <v>517</v>
      </c>
      <c r="D1158" s="57"/>
      <c r="E1158" s="57">
        <v>14</v>
      </c>
      <c r="F1158" s="58">
        <v>43591</v>
      </c>
      <c r="G1158" s="57">
        <v>5193</v>
      </c>
      <c r="H1158" s="151">
        <v>8759</v>
      </c>
      <c r="I1158" s="57">
        <v>7479</v>
      </c>
      <c r="J1158" s="57">
        <v>2</v>
      </c>
      <c r="K1158" s="152">
        <f t="shared" si="8"/>
        <v>55.99300087489064</v>
      </c>
      <c r="L1158" s="153" t="s">
        <v>373</v>
      </c>
      <c r="M1158" s="154">
        <f>AVERAGE(K1158:K1159)</f>
        <v>57.473270847909916</v>
      </c>
      <c r="N1158" s="154">
        <f>_xlfn.STDEV.S(K1158,K1159)</f>
        <v>2.0934178718175098</v>
      </c>
      <c r="O1158" s="123">
        <v>2</v>
      </c>
      <c r="P1158" s="123"/>
      <c r="Q1158" s="23">
        <f t="shared" si="1"/>
        <v>228.6</v>
      </c>
      <c r="R1158" s="117">
        <f>AVERAGE(Q1158:Q1159)</f>
        <v>225.14999999999998</v>
      </c>
    </row>
    <row r="1159" spans="1:18" ht="15.75" customHeight="1" x14ac:dyDescent="0.3">
      <c r="A1159" s="221">
        <v>3742</v>
      </c>
      <c r="B1159" s="118">
        <v>164</v>
      </c>
      <c r="C1159" s="57" t="s">
        <v>517</v>
      </c>
      <c r="D1159" s="57"/>
      <c r="E1159" s="57">
        <v>14</v>
      </c>
      <c r="F1159" s="58">
        <v>43591</v>
      </c>
      <c r="G1159" s="57">
        <v>5245</v>
      </c>
      <c r="H1159" s="151">
        <v>8769</v>
      </c>
      <c r="I1159" s="57">
        <v>7462</v>
      </c>
      <c r="J1159" s="57"/>
      <c r="K1159" s="152">
        <f t="shared" si="8"/>
        <v>58.953540820929184</v>
      </c>
      <c r="L1159" s="153"/>
      <c r="M1159" s="155"/>
      <c r="N1159" s="155"/>
      <c r="O1159" s="123"/>
      <c r="P1159" s="123"/>
      <c r="Q1159" s="23">
        <f t="shared" si="1"/>
        <v>221.7</v>
      </c>
      <c r="R1159" s="117"/>
    </row>
    <row r="1160" spans="1:18" ht="15.75" customHeight="1" x14ac:dyDescent="0.3">
      <c r="A1160" s="221">
        <v>4401</v>
      </c>
      <c r="B1160" s="118">
        <v>107</v>
      </c>
      <c r="C1160" s="57" t="s">
        <v>517</v>
      </c>
      <c r="D1160" s="57"/>
      <c r="E1160" s="57">
        <v>16</v>
      </c>
      <c r="F1160" s="58">
        <v>43607</v>
      </c>
      <c r="G1160" s="57">
        <v>5226</v>
      </c>
      <c r="H1160" s="57">
        <v>9119</v>
      </c>
      <c r="I1160" s="57">
        <v>8136</v>
      </c>
      <c r="J1160" s="57">
        <v>2</v>
      </c>
      <c r="K1160" s="152">
        <f t="shared" si="8"/>
        <v>33.780068728522338</v>
      </c>
      <c r="L1160" s="153" t="s">
        <v>13</v>
      </c>
      <c r="M1160" s="154">
        <f>AVERAGE(K1160:K1161)</f>
        <v>33.773151247378053</v>
      </c>
      <c r="N1160" s="154">
        <f>_xlfn.STDEV.S(K1160,K1161)</f>
        <v>9.7827956517078912E-3</v>
      </c>
      <c r="O1160" s="123"/>
      <c r="P1160" s="123"/>
      <c r="Q1160" s="23">
        <f t="shared" si="1"/>
        <v>291</v>
      </c>
      <c r="R1160" s="117">
        <f>AVERAGE(Q1160:Q1161)</f>
        <v>291.8</v>
      </c>
    </row>
    <row r="1161" spans="1:18" ht="15.75" customHeight="1" x14ac:dyDescent="0.3">
      <c r="A1161" s="221">
        <v>4402</v>
      </c>
      <c r="B1161" s="118">
        <v>108</v>
      </c>
      <c r="C1161" s="57" t="s">
        <v>517</v>
      </c>
      <c r="D1161" s="57"/>
      <c r="E1161" s="57">
        <v>16</v>
      </c>
      <c r="F1161" s="58">
        <v>43607</v>
      </c>
      <c r="G1161" s="57">
        <v>5274</v>
      </c>
      <c r="H1161" s="57">
        <v>9188</v>
      </c>
      <c r="I1161" s="57">
        <v>8200</v>
      </c>
      <c r="J1161" s="57"/>
      <c r="K1161" s="152">
        <f t="shared" si="8"/>
        <v>33.766233766233768</v>
      </c>
      <c r="L1161" s="153"/>
      <c r="M1161" s="155"/>
      <c r="N1161" s="155"/>
      <c r="O1161" s="123"/>
      <c r="P1161" s="123"/>
      <c r="Q1161" s="23">
        <f t="shared" si="1"/>
        <v>292.60000000000002</v>
      </c>
      <c r="R1161" s="117"/>
    </row>
    <row r="1162" spans="1:18" ht="15.75" customHeight="1" x14ac:dyDescent="0.3">
      <c r="A1162" s="221">
        <v>5047</v>
      </c>
      <c r="B1162" s="118">
        <v>107</v>
      </c>
      <c r="C1162" s="57" t="s">
        <v>517</v>
      </c>
      <c r="D1162" s="57"/>
      <c r="E1162" s="57">
        <v>18</v>
      </c>
      <c r="F1162" s="58">
        <v>43626</v>
      </c>
      <c r="G1162" s="57">
        <v>5226</v>
      </c>
      <c r="H1162" s="57">
        <v>8099</v>
      </c>
      <c r="I1162" s="57">
        <v>7541</v>
      </c>
      <c r="J1162" s="57">
        <v>11</v>
      </c>
      <c r="K1162" s="152">
        <f t="shared" si="8"/>
        <v>24.103671706263498</v>
      </c>
      <c r="L1162" s="153"/>
      <c r="M1162" s="154">
        <f>AVERAGE(K1162:K1163)</f>
        <v>23.555533470222954</v>
      </c>
      <c r="N1162" s="154">
        <f>_xlfn.STDEV.S(K1162,K1163)</f>
        <v>0.77518452746379873</v>
      </c>
      <c r="O1162" s="123"/>
      <c r="P1162" s="123"/>
      <c r="Q1162" s="23">
        <f t="shared" si="1"/>
        <v>231.5</v>
      </c>
      <c r="R1162" s="117">
        <f>AVERAGE(Q1162:Q1163)</f>
        <v>237.45</v>
      </c>
    </row>
    <row r="1163" spans="1:18" ht="15.75" customHeight="1" x14ac:dyDescent="0.3">
      <c r="A1163" s="221">
        <v>5048</v>
      </c>
      <c r="B1163" s="118">
        <v>108</v>
      </c>
      <c r="C1163" s="57" t="s">
        <v>517</v>
      </c>
      <c r="D1163" s="57"/>
      <c r="E1163" s="57">
        <v>18</v>
      </c>
      <c r="F1163" s="58">
        <v>43626</v>
      </c>
      <c r="G1163" s="57">
        <v>5274</v>
      </c>
      <c r="H1163" s="57">
        <v>8268</v>
      </c>
      <c r="I1163" s="57">
        <v>7708</v>
      </c>
      <c r="J1163" s="57"/>
      <c r="K1163" s="152">
        <f t="shared" si="8"/>
        <v>23.007395234182415</v>
      </c>
      <c r="L1163" s="153"/>
      <c r="M1163" s="155"/>
      <c r="N1163" s="155"/>
      <c r="O1163" s="123"/>
      <c r="P1163" s="123"/>
      <c r="Q1163" s="23">
        <f t="shared" si="1"/>
        <v>243.4</v>
      </c>
      <c r="R1163" s="117"/>
    </row>
    <row r="1164" spans="1:18" ht="15.75" customHeight="1" x14ac:dyDescent="0.3">
      <c r="A1164" s="221">
        <v>5611</v>
      </c>
      <c r="B1164" s="118">
        <v>55</v>
      </c>
      <c r="C1164" s="7" t="s">
        <v>517</v>
      </c>
      <c r="D1164" s="7"/>
      <c r="E1164" s="7">
        <v>21</v>
      </c>
      <c r="F1164" s="156">
        <v>43657</v>
      </c>
      <c r="G1164" s="7">
        <v>5269</v>
      </c>
      <c r="H1164" s="7">
        <v>8788</v>
      </c>
      <c r="I1164" s="7">
        <v>8202</v>
      </c>
      <c r="J1164" s="7">
        <v>11</v>
      </c>
      <c r="K1164" s="152">
        <f t="shared" si="8"/>
        <v>19.979543129901124</v>
      </c>
      <c r="L1164" s="153"/>
      <c r="M1164" s="154">
        <f>AVERAGE(K1164:K1165)</f>
        <v>20.276533819035258</v>
      </c>
      <c r="N1164" s="154">
        <f>_xlfn.STDEV.S(K1164,K1165)</f>
        <v>0.42000826047202139</v>
      </c>
      <c r="O1164" s="123"/>
      <c r="P1164" s="123"/>
      <c r="Q1164" s="23">
        <f t="shared" si="1"/>
        <v>293.3</v>
      </c>
      <c r="R1164" s="117">
        <f>AVERAGE(Q1164:Q1165)</f>
        <v>296.60000000000002</v>
      </c>
    </row>
    <row r="1165" spans="1:18" ht="15.75" customHeight="1" x14ac:dyDescent="0.3">
      <c r="A1165" s="221">
        <v>5612</v>
      </c>
      <c r="B1165" s="118">
        <v>56</v>
      </c>
      <c r="C1165" s="7" t="s">
        <v>517</v>
      </c>
      <c r="D1165" s="7"/>
      <c r="E1165" s="7">
        <v>21</v>
      </c>
      <c r="F1165" s="156">
        <v>43657</v>
      </c>
      <c r="G1165" s="7">
        <v>5254</v>
      </c>
      <c r="H1165" s="7">
        <v>8870</v>
      </c>
      <c r="I1165" s="7">
        <v>8253</v>
      </c>
      <c r="J1165" s="7"/>
      <c r="K1165" s="152">
        <f t="shared" si="8"/>
        <v>20.573524508169388</v>
      </c>
      <c r="L1165" s="153"/>
      <c r="M1165" s="155"/>
      <c r="N1165" s="155"/>
      <c r="O1165" s="123"/>
      <c r="P1165" s="123"/>
      <c r="Q1165" s="23">
        <f t="shared" si="1"/>
        <v>299.89999999999998</v>
      </c>
      <c r="R1165" s="117"/>
    </row>
    <row r="1166" spans="1:18" ht="15.75" customHeight="1" x14ac:dyDescent="0.3">
      <c r="A1166" s="221">
        <v>5985</v>
      </c>
      <c r="B1166" s="118">
        <v>116</v>
      </c>
      <c r="C1166" s="7" t="s">
        <v>517</v>
      </c>
      <c r="D1166" s="7"/>
      <c r="E1166" s="7">
        <v>22</v>
      </c>
      <c r="F1166" s="156">
        <v>43685</v>
      </c>
      <c r="G1166" s="7">
        <v>5263</v>
      </c>
      <c r="H1166" s="7">
        <v>8503</v>
      </c>
      <c r="I1166" s="7">
        <v>8055</v>
      </c>
      <c r="J1166" s="7">
        <v>11</v>
      </c>
      <c r="K1166" s="152">
        <f t="shared" si="8"/>
        <v>16.045845272206304</v>
      </c>
      <c r="L1166" s="153"/>
      <c r="M1166" s="154">
        <f>AVERAGE(K1166:K1167)</f>
        <v>16.154992339557751</v>
      </c>
      <c r="N1166" s="154">
        <f>_xlfn.STDEV.S(K1166,K1167)</f>
        <v>0.15435726294166879</v>
      </c>
      <c r="O1166" s="123"/>
      <c r="P1166" s="123"/>
      <c r="Q1166" s="23">
        <f t="shared" si="1"/>
        <v>279.2</v>
      </c>
      <c r="R1166" s="117">
        <f>AVERAGE(Q1166:Q1167)</f>
        <v>303.14999999999998</v>
      </c>
    </row>
    <row r="1167" spans="1:18" ht="15.75" customHeight="1" x14ac:dyDescent="0.3">
      <c r="A1167" s="221">
        <v>5986</v>
      </c>
      <c r="B1167" s="118">
        <v>116</v>
      </c>
      <c r="C1167" s="7" t="s">
        <v>517</v>
      </c>
      <c r="D1167" s="7"/>
      <c r="E1167" s="7">
        <v>22</v>
      </c>
      <c r="F1167" s="156">
        <v>43685</v>
      </c>
      <c r="G1167" s="7">
        <v>5263</v>
      </c>
      <c r="H1167" s="7">
        <v>9066</v>
      </c>
      <c r="I1167" s="7">
        <v>8534</v>
      </c>
      <c r="J1167" s="7"/>
      <c r="K1167" s="152">
        <f t="shared" si="8"/>
        <v>16.264139406909202</v>
      </c>
      <c r="L1167" s="153"/>
      <c r="M1167" s="155"/>
      <c r="N1167" s="155"/>
      <c r="O1167" s="123"/>
      <c r="P1167" s="123"/>
      <c r="Q1167" s="23">
        <f t="shared" si="1"/>
        <v>327.10000000000002</v>
      </c>
      <c r="R1167" s="117"/>
    </row>
    <row r="1168" spans="1:18" ht="15.75" customHeight="1" x14ac:dyDescent="0.3">
      <c r="A1168" s="221">
        <v>2957</v>
      </c>
      <c r="B1168" s="118">
        <v>41</v>
      </c>
      <c r="C1168" s="57" t="s">
        <v>518</v>
      </c>
      <c r="D1168" s="57"/>
      <c r="E1168" s="57">
        <v>11</v>
      </c>
      <c r="F1168" s="58">
        <v>43571</v>
      </c>
      <c r="G1168" s="151">
        <v>5264</v>
      </c>
      <c r="H1168" s="57">
        <v>8573</v>
      </c>
      <c r="I1168" s="57">
        <v>7299</v>
      </c>
      <c r="J1168" s="57">
        <v>2</v>
      </c>
      <c r="K1168" s="152">
        <f t="shared" si="8"/>
        <v>62.604422604422602</v>
      </c>
      <c r="L1168" s="153">
        <v>0.25</v>
      </c>
      <c r="M1168" s="154">
        <f>AVERAGE(K1168:K1169)</f>
        <v>62.39581649220203</v>
      </c>
      <c r="N1168" s="154">
        <f>_xlfn.STDEV.S(K1168,K1169)</f>
        <v>0.2950135930962568</v>
      </c>
      <c r="O1168" s="123">
        <v>2</v>
      </c>
      <c r="P1168" s="123"/>
      <c r="Q1168" s="23">
        <f t="shared" si="1"/>
        <v>203.50000000000003</v>
      </c>
      <c r="R1168" s="117">
        <f>AVERAGE(Q1168:Q1169)</f>
        <v>209.65000000000003</v>
      </c>
    </row>
    <row r="1169" spans="1:18" ht="15.75" customHeight="1" x14ac:dyDescent="0.3">
      <c r="A1169" s="221">
        <v>2958</v>
      </c>
      <c r="B1169" s="118">
        <v>42</v>
      </c>
      <c r="C1169" s="57" t="s">
        <v>518</v>
      </c>
      <c r="D1169" s="57"/>
      <c r="E1169" s="57">
        <v>11</v>
      </c>
      <c r="F1169" s="58">
        <v>43571</v>
      </c>
      <c r="G1169" s="151">
        <v>5270</v>
      </c>
      <c r="H1169" s="57">
        <v>8770</v>
      </c>
      <c r="I1169" s="57">
        <v>7428</v>
      </c>
      <c r="J1169" s="57"/>
      <c r="K1169" s="152">
        <f t="shared" si="8"/>
        <v>62.187210379981458</v>
      </c>
      <c r="L1169" s="153"/>
      <c r="M1169" s="155"/>
      <c r="N1169" s="155"/>
      <c r="O1169" s="123"/>
      <c r="P1169" s="123"/>
      <c r="Q1169" s="23">
        <f t="shared" si="1"/>
        <v>215.8</v>
      </c>
      <c r="R1169" s="117"/>
    </row>
    <row r="1170" spans="1:18" ht="15.75" customHeight="1" x14ac:dyDescent="0.3">
      <c r="A1170" s="221">
        <v>3743</v>
      </c>
      <c r="B1170" s="118">
        <v>165</v>
      </c>
      <c r="C1170" s="57" t="s">
        <v>518</v>
      </c>
      <c r="D1170" s="57"/>
      <c r="E1170" s="57">
        <v>14</v>
      </c>
      <c r="F1170" s="58">
        <v>43591</v>
      </c>
      <c r="G1170" s="57">
        <v>5226</v>
      </c>
      <c r="H1170" s="151">
        <v>8365</v>
      </c>
      <c r="I1170" s="57">
        <v>7552</v>
      </c>
      <c r="J1170" s="57"/>
      <c r="K1170" s="152">
        <f t="shared" si="8"/>
        <v>34.952708512467758</v>
      </c>
      <c r="L1170" s="153" t="s">
        <v>13</v>
      </c>
      <c r="M1170" s="154">
        <f>AVERAGE(K1170:K1171)</f>
        <v>34.631715306562107</v>
      </c>
      <c r="N1170" s="154">
        <f>_xlfn.STDEV.S(K1170,K1171)</f>
        <v>0.45395294522139151</v>
      </c>
      <c r="O1170" s="123"/>
      <c r="P1170" s="123"/>
      <c r="Q1170" s="23">
        <f t="shared" si="1"/>
        <v>232.6</v>
      </c>
      <c r="R1170" s="117">
        <f>AVERAGE(Q1170:Q1171)</f>
        <v>230.55</v>
      </c>
    </row>
    <row r="1171" spans="1:18" ht="15.75" customHeight="1" x14ac:dyDescent="0.3">
      <c r="A1171" s="221">
        <v>3744</v>
      </c>
      <c r="B1171" s="118">
        <v>166</v>
      </c>
      <c r="C1171" s="57" t="s">
        <v>518</v>
      </c>
      <c r="D1171" s="57"/>
      <c r="E1171" s="57">
        <v>14</v>
      </c>
      <c r="F1171" s="58">
        <v>43591</v>
      </c>
      <c r="G1171" s="57">
        <v>5252</v>
      </c>
      <c r="H1171" s="151">
        <v>8321</v>
      </c>
      <c r="I1171" s="57">
        <v>7537</v>
      </c>
      <c r="J1171" s="57"/>
      <c r="K1171" s="152">
        <f t="shared" si="8"/>
        <v>34.310722100656456</v>
      </c>
      <c r="L1171" s="153"/>
      <c r="M1171" s="155"/>
      <c r="N1171" s="155"/>
      <c r="O1171" s="123"/>
      <c r="P1171" s="123"/>
      <c r="Q1171" s="23">
        <f t="shared" si="1"/>
        <v>228.5</v>
      </c>
      <c r="R1171" s="117"/>
    </row>
    <row r="1172" spans="1:18" ht="15.75" customHeight="1" x14ac:dyDescent="0.3">
      <c r="A1172" s="221">
        <v>4403</v>
      </c>
      <c r="B1172" s="118">
        <v>109</v>
      </c>
      <c r="C1172" s="57" t="s">
        <v>518</v>
      </c>
      <c r="D1172" s="57"/>
      <c r="E1172" s="57">
        <v>16</v>
      </c>
      <c r="F1172" s="58">
        <v>43607</v>
      </c>
      <c r="G1172" s="57">
        <v>5191</v>
      </c>
      <c r="H1172" s="57">
        <v>7777</v>
      </c>
      <c r="I1172" s="57">
        <v>7287</v>
      </c>
      <c r="J1172" s="57">
        <v>2</v>
      </c>
      <c r="K1172" s="152">
        <f t="shared" si="8"/>
        <v>23.377862595419845</v>
      </c>
      <c r="L1172" s="153"/>
      <c r="M1172" s="154">
        <f>AVERAGE(K1172:K1173)</f>
        <v>23.005531914178437</v>
      </c>
      <c r="N1172" s="154">
        <f>_xlfn.STDEV.S(K1172,K1173)</f>
        <v>0.52655509909921294</v>
      </c>
      <c r="O1172" s="123"/>
      <c r="P1172" s="123"/>
      <c r="Q1172" s="23">
        <f t="shared" si="1"/>
        <v>209.6</v>
      </c>
      <c r="R1172" s="117">
        <f>AVERAGE(Q1172:Q1173)</f>
        <v>218.35</v>
      </c>
    </row>
    <row r="1173" spans="1:18" ht="15.75" customHeight="1" x14ac:dyDescent="0.3">
      <c r="A1173" s="221">
        <v>4404</v>
      </c>
      <c r="B1173" s="118">
        <v>110</v>
      </c>
      <c r="C1173" s="57" t="s">
        <v>518</v>
      </c>
      <c r="D1173" s="57"/>
      <c r="E1173" s="57">
        <v>16</v>
      </c>
      <c r="F1173" s="58">
        <v>43607</v>
      </c>
      <c r="G1173" s="57">
        <v>5243</v>
      </c>
      <c r="H1173" s="57">
        <v>8028</v>
      </c>
      <c r="I1173" s="57">
        <v>7514</v>
      </c>
      <c r="J1173" s="57"/>
      <c r="K1173" s="152">
        <f t="shared" si="8"/>
        <v>22.633201232937029</v>
      </c>
      <c r="L1173" s="153"/>
      <c r="M1173" s="155"/>
      <c r="N1173" s="155"/>
      <c r="O1173" s="123"/>
      <c r="P1173" s="123"/>
      <c r="Q1173" s="23">
        <f t="shared" si="1"/>
        <v>227.1</v>
      </c>
      <c r="R1173" s="117"/>
    </row>
    <row r="1174" spans="1:18" ht="15.75" customHeight="1" x14ac:dyDescent="0.3">
      <c r="A1174" s="221">
        <v>5049</v>
      </c>
      <c r="B1174" s="118">
        <v>109</v>
      </c>
      <c r="C1174" s="57" t="s">
        <v>518</v>
      </c>
      <c r="D1174" s="57"/>
      <c r="E1174" s="57">
        <v>18</v>
      </c>
      <c r="F1174" s="58">
        <v>43626</v>
      </c>
      <c r="G1174" s="57">
        <v>5191</v>
      </c>
      <c r="H1174" s="57">
        <v>7658</v>
      </c>
      <c r="I1174" s="57">
        <v>7229</v>
      </c>
      <c r="J1174" s="57">
        <v>6</v>
      </c>
      <c r="K1174" s="152">
        <f t="shared" si="8"/>
        <v>21.050049067713445</v>
      </c>
      <c r="L1174" s="153"/>
      <c r="M1174" s="154">
        <f>AVERAGE(K1174:K1175)</f>
        <v>21.023331258578544</v>
      </c>
      <c r="N1174" s="154">
        <f>_xlfn.STDEV.S(K1174,K1175)</f>
        <v>3.7784688035475224E-2</v>
      </c>
      <c r="O1174" s="123"/>
      <c r="P1174" s="123"/>
      <c r="Q1174" s="23">
        <f t="shared" si="1"/>
        <v>203.79999999999998</v>
      </c>
      <c r="R1174" s="117">
        <f>AVERAGE(Q1174:Q1175)</f>
        <v>205.25</v>
      </c>
    </row>
    <row r="1175" spans="1:18" ht="15.75" customHeight="1" x14ac:dyDescent="0.3">
      <c r="A1175" s="221">
        <v>5050</v>
      </c>
      <c r="B1175" s="118">
        <v>110</v>
      </c>
      <c r="C1175" s="57" t="s">
        <v>518</v>
      </c>
      <c r="D1175" s="57"/>
      <c r="E1175" s="57">
        <v>18</v>
      </c>
      <c r="F1175" s="58">
        <v>43626</v>
      </c>
      <c r="G1175" s="57">
        <v>5243</v>
      </c>
      <c r="H1175" s="57">
        <v>7744</v>
      </c>
      <c r="I1175" s="57">
        <v>7310</v>
      </c>
      <c r="J1175" s="57"/>
      <c r="K1175" s="152">
        <f t="shared" si="8"/>
        <v>20.99661344944364</v>
      </c>
      <c r="L1175" s="153"/>
      <c r="M1175" s="155"/>
      <c r="N1175" s="155"/>
      <c r="O1175" s="123"/>
      <c r="P1175" s="123"/>
      <c r="Q1175" s="23">
        <f t="shared" si="1"/>
        <v>206.7</v>
      </c>
      <c r="R1175" s="117"/>
    </row>
    <row r="1176" spans="1:18" ht="15.75" customHeight="1" x14ac:dyDescent="0.3">
      <c r="A1176" s="221">
        <v>5613</v>
      </c>
      <c r="B1176" s="118">
        <v>57</v>
      </c>
      <c r="C1176" s="7" t="s">
        <v>518</v>
      </c>
      <c r="D1176" s="7"/>
      <c r="E1176" s="7">
        <v>21</v>
      </c>
      <c r="F1176" s="156">
        <v>43657</v>
      </c>
      <c r="G1176" s="7">
        <v>5257</v>
      </c>
      <c r="H1176" s="7">
        <v>7848</v>
      </c>
      <c r="I1176" s="7">
        <v>7421</v>
      </c>
      <c r="J1176" s="7">
        <v>6</v>
      </c>
      <c r="K1176" s="152">
        <f t="shared" si="8"/>
        <v>19.731977818853974</v>
      </c>
      <c r="L1176" s="153"/>
      <c r="M1176" s="154">
        <f>AVERAGE(K1176:K1177)</f>
        <v>19.690234064902427</v>
      </c>
      <c r="N1176" s="154">
        <f>_xlfn.STDEV.S(K1176,K1177)</f>
        <v>5.903458298264553E-2</v>
      </c>
      <c r="O1176" s="123"/>
      <c r="P1176" s="123"/>
      <c r="Q1176" s="23">
        <f t="shared" si="1"/>
        <v>216.4</v>
      </c>
      <c r="R1176" s="117">
        <f>AVERAGE(Q1176:Q1177)</f>
        <v>219.15</v>
      </c>
    </row>
    <row r="1177" spans="1:18" ht="15.75" customHeight="1" x14ac:dyDescent="0.3">
      <c r="A1177" s="221">
        <v>5614</v>
      </c>
      <c r="B1177" s="118">
        <v>58</v>
      </c>
      <c r="C1177" s="7" t="s">
        <v>518</v>
      </c>
      <c r="D1177" s="7"/>
      <c r="E1177" s="7">
        <v>21</v>
      </c>
      <c r="F1177" s="156">
        <v>43657</v>
      </c>
      <c r="G1177" s="7">
        <v>5320</v>
      </c>
      <c r="H1177" s="7">
        <v>7975</v>
      </c>
      <c r="I1177" s="7">
        <v>7539</v>
      </c>
      <c r="J1177" s="7"/>
      <c r="K1177" s="152">
        <f t="shared" si="8"/>
        <v>19.648490310950876</v>
      </c>
      <c r="L1177" s="153"/>
      <c r="M1177" s="155"/>
      <c r="N1177" s="155"/>
      <c r="O1177" s="123"/>
      <c r="P1177" s="123"/>
      <c r="Q1177" s="23">
        <f t="shared" si="1"/>
        <v>221.9</v>
      </c>
      <c r="R1177" s="117"/>
    </row>
    <row r="1178" spans="1:18" ht="15.75" customHeight="1" x14ac:dyDescent="0.3">
      <c r="A1178" s="221">
        <v>5987</v>
      </c>
      <c r="B1178" s="118">
        <v>117</v>
      </c>
      <c r="C1178" s="7" t="s">
        <v>518</v>
      </c>
      <c r="D1178" s="7"/>
      <c r="E1178" s="7">
        <v>22</v>
      </c>
      <c r="F1178" s="156">
        <v>43685</v>
      </c>
      <c r="G1178" s="7">
        <v>5221</v>
      </c>
      <c r="H1178" s="7">
        <v>7978</v>
      </c>
      <c r="I1178" s="7">
        <v>7589</v>
      </c>
      <c r="J1178" s="7">
        <v>6</v>
      </c>
      <c r="K1178" s="152">
        <f t="shared" si="8"/>
        <v>16.427364864864867</v>
      </c>
      <c r="L1178" s="153"/>
      <c r="M1178" s="154">
        <f>AVERAGE(K1178:K1179)</f>
        <v>16.775326268048872</v>
      </c>
      <c r="N1178" s="154">
        <f>_xlfn.STDEV.S(K1178,K1179)</f>
        <v>0.49209173556519259</v>
      </c>
      <c r="O1178" s="123"/>
      <c r="P1178" s="123"/>
      <c r="Q1178" s="23">
        <f t="shared" si="1"/>
        <v>236.8</v>
      </c>
      <c r="R1178" s="117">
        <f>AVERAGE(Q1178:Q1179)</f>
        <v>235.2</v>
      </c>
    </row>
    <row r="1179" spans="1:18" ht="15.75" customHeight="1" x14ac:dyDescent="0.3">
      <c r="A1179" s="221">
        <v>5988</v>
      </c>
      <c r="B1179" s="118">
        <v>117</v>
      </c>
      <c r="C1179" s="7" t="s">
        <v>518</v>
      </c>
      <c r="D1179" s="7"/>
      <c r="E1179" s="7">
        <v>22</v>
      </c>
      <c r="F1179" s="156">
        <v>43685</v>
      </c>
      <c r="G1179" s="7">
        <v>5221</v>
      </c>
      <c r="H1179" s="7">
        <v>7957</v>
      </c>
      <c r="I1179" s="7">
        <v>7557</v>
      </c>
      <c r="J1179" s="7"/>
      <c r="K1179" s="152">
        <f t="shared" si="8"/>
        <v>17.123287671232877</v>
      </c>
      <c r="L1179" s="153"/>
      <c r="M1179" s="155"/>
      <c r="N1179" s="155"/>
      <c r="O1179" s="123"/>
      <c r="P1179" s="123"/>
      <c r="Q1179" s="23">
        <f t="shared" si="1"/>
        <v>233.6</v>
      </c>
      <c r="R1179" s="117"/>
    </row>
    <row r="1180" spans="1:18" ht="15.75" customHeight="1" x14ac:dyDescent="0.3">
      <c r="A1180" s="221">
        <v>3745</v>
      </c>
      <c r="B1180" s="118">
        <v>167</v>
      </c>
      <c r="C1180" s="57" t="s">
        <v>519</v>
      </c>
      <c r="D1180" s="57"/>
      <c r="E1180" s="57">
        <v>14</v>
      </c>
      <c r="F1180" s="58">
        <v>43591</v>
      </c>
      <c r="G1180" s="57">
        <v>5280</v>
      </c>
      <c r="H1180" s="151">
        <v>8948</v>
      </c>
      <c r="I1180" s="57">
        <v>7496</v>
      </c>
      <c r="J1180" s="57">
        <v>2</v>
      </c>
      <c r="K1180" s="152">
        <f t="shared" si="8"/>
        <v>65.523465703971112</v>
      </c>
      <c r="L1180" s="153" t="s">
        <v>373</v>
      </c>
      <c r="M1180" s="154">
        <f>AVERAGE(K1180:K1181)</f>
        <v>65.157050276569066</v>
      </c>
      <c r="N1180" s="154">
        <f>_xlfn.STDEV.S(K1180,K1181)</f>
        <v>0.51818966689469781</v>
      </c>
      <c r="O1180" s="123">
        <v>2</v>
      </c>
      <c r="P1180" s="123"/>
      <c r="Q1180" s="23">
        <f t="shared" si="1"/>
        <v>221.6</v>
      </c>
      <c r="R1180" s="117">
        <f>AVERAGE(Q1180:Q1181)</f>
        <v>221.85</v>
      </c>
    </row>
    <row r="1181" spans="1:18" ht="15.75" customHeight="1" x14ac:dyDescent="0.3">
      <c r="A1181" s="221">
        <v>3746</v>
      </c>
      <c r="B1181" s="118">
        <v>168</v>
      </c>
      <c r="C1181" s="57" t="s">
        <v>519</v>
      </c>
      <c r="D1181" s="57"/>
      <c r="E1181" s="57">
        <v>14</v>
      </c>
      <c r="F1181" s="58">
        <v>43591</v>
      </c>
      <c r="G1181" s="57">
        <v>5212</v>
      </c>
      <c r="H1181" s="151">
        <v>8872</v>
      </c>
      <c r="I1181" s="57">
        <v>7433</v>
      </c>
      <c r="J1181" s="57"/>
      <c r="K1181" s="152">
        <f t="shared" si="8"/>
        <v>64.790634849167034</v>
      </c>
      <c r="L1181" s="153"/>
      <c r="M1181" s="155"/>
      <c r="N1181" s="155"/>
      <c r="O1181" s="123"/>
      <c r="P1181" s="123"/>
      <c r="Q1181" s="23">
        <f t="shared" si="1"/>
        <v>222.1</v>
      </c>
      <c r="R1181" s="117"/>
    </row>
    <row r="1182" spans="1:18" ht="15.75" customHeight="1" x14ac:dyDescent="0.3">
      <c r="A1182" s="221">
        <v>4405</v>
      </c>
      <c r="B1182" s="118">
        <v>111</v>
      </c>
      <c r="C1182" s="57" t="s">
        <v>519</v>
      </c>
      <c r="D1182" s="57"/>
      <c r="E1182" s="57">
        <v>16</v>
      </c>
      <c r="F1182" s="58">
        <v>43607</v>
      </c>
      <c r="G1182" s="57">
        <v>5213</v>
      </c>
      <c r="H1182" s="57">
        <v>9044</v>
      </c>
      <c r="I1182" s="57">
        <v>7868</v>
      </c>
      <c r="J1182" s="57">
        <v>2</v>
      </c>
      <c r="K1182" s="152">
        <f t="shared" si="8"/>
        <v>44.293785310734464</v>
      </c>
      <c r="L1182" s="153" t="s">
        <v>13</v>
      </c>
      <c r="M1182" s="154">
        <f>AVERAGE(K1182:K1183)</f>
        <v>44.435552449181664</v>
      </c>
      <c r="N1182" s="154">
        <f>_xlfn.STDEV.S(K1182,K1183)</f>
        <v>0.20048900989085466</v>
      </c>
      <c r="O1182" s="123"/>
      <c r="P1182" s="123"/>
      <c r="Q1182" s="23">
        <f t="shared" si="1"/>
        <v>265.5</v>
      </c>
      <c r="R1182" s="117">
        <f>AVERAGE(Q1182:Q1183)</f>
        <v>254</v>
      </c>
    </row>
    <row r="1183" spans="1:18" ht="15.75" customHeight="1" x14ac:dyDescent="0.3">
      <c r="A1183" s="221">
        <v>4406</v>
      </c>
      <c r="B1183" s="118">
        <v>112</v>
      </c>
      <c r="C1183" s="57" t="s">
        <v>519</v>
      </c>
      <c r="D1183" s="57"/>
      <c r="E1183" s="57">
        <v>16</v>
      </c>
      <c r="F1183" s="58">
        <v>43607</v>
      </c>
      <c r="G1183" s="57">
        <v>5197</v>
      </c>
      <c r="H1183" s="57">
        <v>8703</v>
      </c>
      <c r="I1183" s="57">
        <v>7622</v>
      </c>
      <c r="J1183" s="57"/>
      <c r="K1183" s="152">
        <f t="shared" si="8"/>
        <v>44.577319587628864</v>
      </c>
      <c r="L1183" s="153"/>
      <c r="M1183" s="155"/>
      <c r="N1183" s="155"/>
      <c r="O1183" s="123"/>
      <c r="P1183" s="123"/>
      <c r="Q1183" s="23">
        <f t="shared" si="1"/>
        <v>242.5</v>
      </c>
      <c r="R1183" s="117"/>
    </row>
    <row r="1184" spans="1:18" ht="15.75" customHeight="1" x14ac:dyDescent="0.3">
      <c r="A1184" s="221">
        <v>5051</v>
      </c>
      <c r="B1184" s="118">
        <v>111</v>
      </c>
      <c r="C1184" s="57" t="s">
        <v>519</v>
      </c>
      <c r="D1184" s="57"/>
      <c r="E1184" s="57">
        <v>18</v>
      </c>
      <c r="F1184" s="58">
        <v>43626</v>
      </c>
      <c r="G1184" s="57">
        <v>5213</v>
      </c>
      <c r="H1184" s="57">
        <v>8071</v>
      </c>
      <c r="I1184" s="57">
        <v>7491</v>
      </c>
      <c r="J1184" s="57">
        <v>7</v>
      </c>
      <c r="K1184" s="152">
        <f t="shared" si="8"/>
        <v>25.460930640913084</v>
      </c>
      <c r="L1184" s="153"/>
      <c r="M1184" s="154">
        <f>AVERAGE(K1184:K1185)</f>
        <v>26.441849154565723</v>
      </c>
      <c r="N1184" s="154">
        <f>_xlfn.STDEV.S(K1184,K1185)</f>
        <v>1.3872282655904233</v>
      </c>
      <c r="O1184" s="123"/>
      <c r="P1184" s="123"/>
      <c r="Q1184" s="23">
        <f t="shared" si="1"/>
        <v>227.8</v>
      </c>
      <c r="R1184" s="117">
        <f>AVERAGE(Q1184:Q1185)</f>
        <v>232.05</v>
      </c>
    </row>
    <row r="1185" spans="1:18" ht="15.75" customHeight="1" x14ac:dyDescent="0.3">
      <c r="A1185" s="221">
        <v>5052</v>
      </c>
      <c r="B1185" s="118">
        <v>112</v>
      </c>
      <c r="C1185" s="57" t="s">
        <v>519</v>
      </c>
      <c r="D1185" s="57"/>
      <c r="E1185" s="57">
        <v>18</v>
      </c>
      <c r="F1185" s="58">
        <v>43626</v>
      </c>
      <c r="G1185" s="57">
        <v>5197</v>
      </c>
      <c r="H1185" s="57">
        <v>8208</v>
      </c>
      <c r="I1185" s="57">
        <v>7560</v>
      </c>
      <c r="J1185" s="57"/>
      <c r="K1185" s="152">
        <f t="shared" si="8"/>
        <v>27.422767668218366</v>
      </c>
      <c r="L1185" s="153"/>
      <c r="M1185" s="155"/>
      <c r="N1185" s="155"/>
      <c r="O1185" s="123"/>
      <c r="P1185" s="123"/>
      <c r="Q1185" s="23">
        <f t="shared" si="1"/>
        <v>236.3</v>
      </c>
      <c r="R1185" s="117"/>
    </row>
    <row r="1186" spans="1:18" ht="15.75" customHeight="1" x14ac:dyDescent="0.3">
      <c r="A1186" s="221">
        <v>5615</v>
      </c>
      <c r="B1186" s="118">
        <v>59</v>
      </c>
      <c r="C1186" s="7" t="s">
        <v>519</v>
      </c>
      <c r="D1186" s="7"/>
      <c r="E1186" s="7">
        <v>21</v>
      </c>
      <c r="F1186" s="156">
        <v>43657</v>
      </c>
      <c r="G1186" s="7">
        <v>5278</v>
      </c>
      <c r="H1186" s="7">
        <v>8489</v>
      </c>
      <c r="I1186" s="7">
        <v>7932</v>
      </c>
      <c r="J1186" s="7">
        <v>7</v>
      </c>
      <c r="K1186" s="152">
        <f t="shared" si="8"/>
        <v>20.987189148455162</v>
      </c>
      <c r="L1186" s="153"/>
      <c r="M1186" s="154">
        <f>AVERAGE(K1186:K1187)</f>
        <v>20.886332625357632</v>
      </c>
      <c r="N1186" s="154">
        <f>_xlfn.STDEV.S(K1186,K1187)</f>
        <v>0.14263266281832479</v>
      </c>
      <c r="O1186" s="123"/>
      <c r="P1186" s="123"/>
      <c r="Q1186" s="23">
        <f t="shared" si="1"/>
        <v>265.39999999999998</v>
      </c>
      <c r="R1186" s="117">
        <f>AVERAGE(Q1186:Q1187)</f>
        <v>267.64999999999998</v>
      </c>
    </row>
    <row r="1187" spans="1:18" ht="15.75" customHeight="1" x14ac:dyDescent="0.3">
      <c r="A1187" s="221">
        <v>5616</v>
      </c>
      <c r="B1187" s="118">
        <v>60</v>
      </c>
      <c r="C1187" s="7" t="s">
        <v>519</v>
      </c>
      <c r="D1187" s="7"/>
      <c r="E1187" s="7">
        <v>21</v>
      </c>
      <c r="F1187" s="156">
        <v>43657</v>
      </c>
      <c r="G1187" s="7">
        <v>5220</v>
      </c>
      <c r="H1187" s="7">
        <v>8480</v>
      </c>
      <c r="I1187" s="7">
        <v>7919</v>
      </c>
      <c r="J1187" s="7"/>
      <c r="K1187" s="152">
        <f t="shared" si="8"/>
        <v>20.785476102260098</v>
      </c>
      <c r="L1187" s="153"/>
      <c r="M1187" s="155"/>
      <c r="N1187" s="155"/>
      <c r="O1187" s="123"/>
      <c r="P1187" s="123"/>
      <c r="Q1187" s="23">
        <f t="shared" si="1"/>
        <v>269.89999999999998</v>
      </c>
      <c r="R1187" s="117"/>
    </row>
    <row r="1188" spans="1:18" ht="15.75" customHeight="1" x14ac:dyDescent="0.3">
      <c r="A1188" s="221">
        <v>5989</v>
      </c>
      <c r="B1188" s="118">
        <v>118</v>
      </c>
      <c r="C1188" s="7" t="s">
        <v>519</v>
      </c>
      <c r="D1188" s="7"/>
      <c r="E1188" s="7">
        <v>22</v>
      </c>
      <c r="F1188" s="156">
        <v>43685</v>
      </c>
      <c r="G1188" s="7">
        <v>5249</v>
      </c>
      <c r="H1188" s="7">
        <v>7584</v>
      </c>
      <c r="I1188" s="7">
        <v>7266</v>
      </c>
      <c r="J1188" s="7">
        <v>7</v>
      </c>
      <c r="K1188" s="152">
        <f t="shared" si="8"/>
        <v>15.765989092711949</v>
      </c>
      <c r="L1188" s="153"/>
      <c r="M1188" s="154">
        <f>AVERAGE(K1188:K1189)</f>
        <v>16.278056274751037</v>
      </c>
      <c r="N1188" s="154">
        <f>_xlfn.STDEV.S(K1188,K1189)</f>
        <v>0.72417235368584931</v>
      </c>
      <c r="O1188" s="123"/>
      <c r="P1188" s="123"/>
      <c r="Q1188" s="23">
        <f t="shared" si="1"/>
        <v>201.7</v>
      </c>
      <c r="R1188" s="117">
        <f>AVERAGE(Q1188:Q1189)</f>
        <v>202.1</v>
      </c>
    </row>
    <row r="1189" spans="1:18" ht="15.75" customHeight="1" x14ac:dyDescent="0.3">
      <c r="A1189" s="221">
        <v>5990</v>
      </c>
      <c r="B1189" s="118">
        <v>118</v>
      </c>
      <c r="C1189" s="7" t="s">
        <v>519</v>
      </c>
      <c r="D1189" s="7"/>
      <c r="E1189" s="7">
        <v>22</v>
      </c>
      <c r="F1189" s="156">
        <v>43685</v>
      </c>
      <c r="G1189" s="7">
        <v>5249</v>
      </c>
      <c r="H1189" s="7">
        <v>7614</v>
      </c>
      <c r="I1189" s="7">
        <v>7274</v>
      </c>
      <c r="J1189" s="7"/>
      <c r="K1189" s="152">
        <f t="shared" si="8"/>
        <v>16.790123456790123</v>
      </c>
      <c r="L1189" s="153"/>
      <c r="M1189" s="155"/>
      <c r="N1189" s="155"/>
      <c r="O1189" s="123"/>
      <c r="P1189" s="123"/>
      <c r="Q1189" s="23">
        <f t="shared" si="1"/>
        <v>202.5</v>
      </c>
      <c r="R1189" s="117"/>
    </row>
    <row r="1190" spans="1:18" ht="15.75" customHeight="1" x14ac:dyDescent="0.3">
      <c r="A1190" s="221">
        <v>3373</v>
      </c>
      <c r="B1190" s="118">
        <v>129</v>
      </c>
      <c r="C1190" s="67" t="s">
        <v>520</v>
      </c>
      <c r="D1190" s="67"/>
      <c r="E1190" s="67">
        <v>13</v>
      </c>
      <c r="F1190" s="68">
        <v>43587</v>
      </c>
      <c r="G1190" s="67">
        <v>5238</v>
      </c>
      <c r="H1190" s="67">
        <v>8563</v>
      </c>
      <c r="I1190" s="67">
        <v>7661</v>
      </c>
      <c r="J1190" s="67">
        <v>1</v>
      </c>
      <c r="K1190" s="157">
        <f t="shared" si="8"/>
        <v>37.226578621543545</v>
      </c>
      <c r="L1190" s="158" t="s">
        <v>13</v>
      </c>
      <c r="M1190" s="159">
        <f>AVERAGE(K1190:K1191)</f>
        <v>37.961948314603191</v>
      </c>
      <c r="N1190" s="159">
        <f>_xlfn.STDEV.S(K1190,K1191)</f>
        <v>1.0399697932830909</v>
      </c>
      <c r="O1190" s="123">
        <v>1</v>
      </c>
      <c r="P1190" s="123"/>
      <c r="Q1190" s="23">
        <f t="shared" si="1"/>
        <v>242.3</v>
      </c>
      <c r="R1190" s="117">
        <f>AVERAGE(Q1190:Q1191)</f>
        <v>251.65</v>
      </c>
    </row>
    <row r="1191" spans="1:18" ht="15.75" customHeight="1" x14ac:dyDescent="0.3">
      <c r="A1191" s="221">
        <v>3374</v>
      </c>
      <c r="B1191" s="118">
        <v>130</v>
      </c>
      <c r="C1191" s="67" t="s">
        <v>520</v>
      </c>
      <c r="D1191" s="67"/>
      <c r="E1191" s="67">
        <v>13</v>
      </c>
      <c r="F1191" s="68">
        <v>43587</v>
      </c>
      <c r="G1191" s="67">
        <v>5212</v>
      </c>
      <c r="H1191" s="67">
        <v>8832</v>
      </c>
      <c r="I1191" s="67">
        <v>7822</v>
      </c>
      <c r="J1191" s="67"/>
      <c r="K1191" s="157">
        <f t="shared" si="8"/>
        <v>38.697318007662837</v>
      </c>
      <c r="L1191" s="158"/>
      <c r="M1191" s="160"/>
      <c r="N1191" s="160"/>
      <c r="O1191" s="123"/>
      <c r="P1191" s="123"/>
      <c r="Q1191" s="23">
        <f t="shared" si="1"/>
        <v>261</v>
      </c>
      <c r="R1191" s="117"/>
    </row>
    <row r="1192" spans="1:18" ht="15.75" customHeight="1" x14ac:dyDescent="0.3">
      <c r="A1192" s="221">
        <v>4097</v>
      </c>
      <c r="B1192" s="118">
        <v>127</v>
      </c>
      <c r="C1192" s="67" t="s">
        <v>520</v>
      </c>
      <c r="D1192" s="67"/>
      <c r="E1192" s="67">
        <v>15</v>
      </c>
      <c r="F1192" s="68">
        <v>43599</v>
      </c>
      <c r="G1192" s="67">
        <v>5247</v>
      </c>
      <c r="H1192" s="67">
        <v>8259</v>
      </c>
      <c r="I1192" s="67">
        <v>7443</v>
      </c>
      <c r="J1192" s="67"/>
      <c r="K1192" s="157">
        <f t="shared" si="8"/>
        <v>37.158469945355193</v>
      </c>
      <c r="L1192" s="157"/>
      <c r="M1192" s="159">
        <f>AVERAGE(K1192:K1193)</f>
        <v>38.082610093217617</v>
      </c>
      <c r="N1192" s="159">
        <f>_xlfn.STDEV.S(K1192,K1193)</f>
        <v>1.3069315306405176</v>
      </c>
      <c r="O1192" s="123"/>
      <c r="P1192" s="123"/>
      <c r="Q1192" s="23">
        <f t="shared" si="1"/>
        <v>219.6</v>
      </c>
      <c r="R1192" s="117">
        <f>AVERAGE(Q1192:Q1193)</f>
        <v>213.5</v>
      </c>
    </row>
    <row r="1193" spans="1:18" ht="15.75" customHeight="1" x14ac:dyDescent="0.3">
      <c r="A1193" s="221">
        <v>4098</v>
      </c>
      <c r="B1193" s="118">
        <v>128</v>
      </c>
      <c r="C1193" s="67" t="s">
        <v>520</v>
      </c>
      <c r="D1193" s="67"/>
      <c r="E1193" s="67">
        <v>15</v>
      </c>
      <c r="F1193" s="68">
        <v>43599</v>
      </c>
      <c r="G1193" s="67">
        <v>5213</v>
      </c>
      <c r="H1193" s="67">
        <v>8096</v>
      </c>
      <c r="I1193" s="67">
        <v>7287</v>
      </c>
      <c r="J1193" s="67"/>
      <c r="K1193" s="157">
        <f t="shared" si="8"/>
        <v>39.006750241080042</v>
      </c>
      <c r="L1193" s="157"/>
      <c r="M1193" s="160"/>
      <c r="N1193" s="160"/>
      <c r="O1193" s="123"/>
      <c r="P1193" s="123"/>
      <c r="Q1193" s="23">
        <f t="shared" si="1"/>
        <v>207.4</v>
      </c>
      <c r="R1193" s="117"/>
    </row>
    <row r="1194" spans="1:18" ht="15.75" customHeight="1" x14ac:dyDescent="0.3">
      <c r="A1194" s="221">
        <v>4743</v>
      </c>
      <c r="B1194" s="118">
        <v>127</v>
      </c>
      <c r="C1194" s="67" t="s">
        <v>520</v>
      </c>
      <c r="D1194" s="67"/>
      <c r="E1194" s="67">
        <v>17</v>
      </c>
      <c r="F1194" s="68">
        <v>43619</v>
      </c>
      <c r="G1194" s="67">
        <v>5247</v>
      </c>
      <c r="H1194" s="67">
        <v>8377</v>
      </c>
      <c r="I1194" s="67">
        <v>7669</v>
      </c>
      <c r="J1194" s="67"/>
      <c r="K1194" s="157">
        <f t="shared" si="8"/>
        <v>29.232039636663913</v>
      </c>
      <c r="L1194" s="158"/>
      <c r="M1194" s="159">
        <f>AVERAGE(K1194:K1195)</f>
        <v>29.050246127808165</v>
      </c>
      <c r="N1194" s="159">
        <f>_xlfn.STDEV.S(K1194,K1195)</f>
        <v>0.25709484577519165</v>
      </c>
      <c r="O1194" s="123"/>
      <c r="P1194" s="123"/>
      <c r="Q1194" s="23">
        <f t="shared" si="1"/>
        <v>242.2</v>
      </c>
      <c r="R1194" s="117">
        <f>AVERAGE(Q1194:Q1195)</f>
        <v>246.14999999999998</v>
      </c>
    </row>
    <row r="1195" spans="1:18" ht="15.75" customHeight="1" x14ac:dyDescent="0.3">
      <c r="A1195" s="221">
        <v>4744</v>
      </c>
      <c r="B1195" s="118">
        <v>128</v>
      </c>
      <c r="C1195" s="67" t="s">
        <v>520</v>
      </c>
      <c r="D1195" s="67"/>
      <c r="E1195" s="67">
        <v>17</v>
      </c>
      <c r="F1195" s="68">
        <v>43619</v>
      </c>
      <c r="G1195" s="67">
        <v>5213</v>
      </c>
      <c r="H1195" s="67">
        <v>8436</v>
      </c>
      <c r="I1195" s="67">
        <v>7714</v>
      </c>
      <c r="J1195" s="67"/>
      <c r="K1195" s="157">
        <f t="shared" si="8"/>
        <v>28.868452618952418</v>
      </c>
      <c r="L1195" s="158"/>
      <c r="M1195" s="160"/>
      <c r="N1195" s="160"/>
      <c r="O1195" s="123"/>
      <c r="P1195" s="123"/>
      <c r="Q1195" s="23">
        <f t="shared" si="1"/>
        <v>250.1</v>
      </c>
      <c r="R1195" s="117"/>
    </row>
    <row r="1196" spans="1:18" ht="15.75" customHeight="1" x14ac:dyDescent="0.3">
      <c r="A1196" s="221">
        <v>5357</v>
      </c>
      <c r="B1196" s="118">
        <v>95</v>
      </c>
      <c r="C1196" s="7" t="s">
        <v>520</v>
      </c>
      <c r="D1196" s="7"/>
      <c r="E1196" s="7">
        <v>19</v>
      </c>
      <c r="F1196" s="156">
        <v>43637</v>
      </c>
      <c r="G1196" s="7">
        <v>5232</v>
      </c>
      <c r="H1196" s="7">
        <v>8034</v>
      </c>
      <c r="I1196" s="7">
        <v>7458</v>
      </c>
      <c r="J1196" s="7">
        <v>6</v>
      </c>
      <c r="K1196" s="161">
        <f t="shared" si="8"/>
        <v>25.876010781671159</v>
      </c>
      <c r="L1196" s="3"/>
      <c r="M1196" s="162">
        <f>AVERAGE(K1196:K1197)</f>
        <v>25.819361323038969</v>
      </c>
      <c r="N1196" s="162">
        <f>_xlfn.STDEV.S(K1196,K1197)</f>
        <v>8.0114432698736956E-2</v>
      </c>
      <c r="O1196" s="123"/>
      <c r="P1196" s="123"/>
      <c r="Q1196" s="23">
        <f t="shared" si="1"/>
        <v>222.6</v>
      </c>
      <c r="R1196" s="117">
        <f>AVERAGE(Q1196:Q1197)</f>
        <v>229.3</v>
      </c>
    </row>
    <row r="1197" spans="1:18" ht="15.75" customHeight="1" x14ac:dyDescent="0.3">
      <c r="A1197" s="221">
        <v>5358</v>
      </c>
      <c r="B1197" s="118">
        <v>96</v>
      </c>
      <c r="C1197" s="7" t="s">
        <v>520</v>
      </c>
      <c r="D1197" s="7"/>
      <c r="E1197" s="7">
        <v>19</v>
      </c>
      <c r="F1197" s="156">
        <v>43637</v>
      </c>
      <c r="G1197" s="7">
        <v>5242</v>
      </c>
      <c r="H1197" s="7">
        <v>8210</v>
      </c>
      <c r="I1197" s="7">
        <v>7602</v>
      </c>
      <c r="J1197" s="7"/>
      <c r="K1197" s="161">
        <f t="shared" si="8"/>
        <v>25.762711864406779</v>
      </c>
      <c r="L1197" s="3"/>
      <c r="M1197" s="23"/>
      <c r="N1197" s="23"/>
      <c r="O1197" s="123"/>
      <c r="P1197" s="123"/>
      <c r="Q1197" s="23">
        <f t="shared" si="1"/>
        <v>236</v>
      </c>
      <c r="R1197" s="117"/>
    </row>
    <row r="1198" spans="1:18" ht="15.75" customHeight="1" x14ac:dyDescent="0.3">
      <c r="A1198" s="221">
        <v>5991</v>
      </c>
      <c r="B1198" s="118">
        <v>119</v>
      </c>
      <c r="C1198" s="7" t="s">
        <v>520</v>
      </c>
      <c r="D1198" s="7"/>
      <c r="E1198" s="7">
        <v>22</v>
      </c>
      <c r="F1198" s="156">
        <v>43685</v>
      </c>
      <c r="G1198" s="7">
        <v>5212</v>
      </c>
      <c r="H1198" s="7">
        <v>8005</v>
      </c>
      <c r="I1198" s="7">
        <v>7595</v>
      </c>
      <c r="J1198" s="7">
        <v>6</v>
      </c>
      <c r="K1198" s="152">
        <f t="shared" si="8"/>
        <v>17.205203524968525</v>
      </c>
      <c r="L1198" s="153"/>
      <c r="M1198" s="154">
        <f>AVERAGE(K1198:K1199)</f>
        <v>17.806022104518465</v>
      </c>
      <c r="N1198" s="154">
        <f>_xlfn.STDEV.S(K1198,K1199)</f>
        <v>0.84968578372526449</v>
      </c>
      <c r="O1198" s="123"/>
      <c r="P1198" s="123"/>
      <c r="Q1198" s="23">
        <f t="shared" si="1"/>
        <v>238.3</v>
      </c>
      <c r="R1198" s="117">
        <f>AVERAGE(Q1198:Q1199)</f>
        <v>230.25</v>
      </c>
    </row>
    <row r="1199" spans="1:18" ht="15.75" customHeight="1" x14ac:dyDescent="0.3">
      <c r="A1199" s="221">
        <v>5992</v>
      </c>
      <c r="B1199" s="118">
        <v>119</v>
      </c>
      <c r="C1199" s="7" t="s">
        <v>520</v>
      </c>
      <c r="D1199" s="7"/>
      <c r="E1199" s="7">
        <v>22</v>
      </c>
      <c r="F1199" s="156">
        <v>43685</v>
      </c>
      <c r="G1199" s="7">
        <v>5212</v>
      </c>
      <c r="H1199" s="7">
        <v>7843</v>
      </c>
      <c r="I1199" s="7">
        <v>7434</v>
      </c>
      <c r="J1199" s="7"/>
      <c r="K1199" s="152">
        <f t="shared" si="8"/>
        <v>18.406840684068406</v>
      </c>
      <c r="L1199" s="153"/>
      <c r="M1199" s="155"/>
      <c r="N1199" s="155"/>
      <c r="O1199" s="123"/>
      <c r="P1199" s="123"/>
      <c r="Q1199" s="23">
        <f t="shared" si="1"/>
        <v>222.2</v>
      </c>
      <c r="R1199" s="117"/>
    </row>
    <row r="1200" spans="1:18" ht="15.75" customHeight="1" x14ac:dyDescent="0.3">
      <c r="A1200" s="221">
        <v>3375</v>
      </c>
      <c r="B1200" s="118">
        <v>131</v>
      </c>
      <c r="C1200" s="67" t="s">
        <v>521</v>
      </c>
      <c r="D1200" s="67"/>
      <c r="E1200" s="67">
        <v>13</v>
      </c>
      <c r="F1200" s="68">
        <v>43587</v>
      </c>
      <c r="G1200" s="67">
        <v>5209</v>
      </c>
      <c r="H1200" s="67">
        <v>7314</v>
      </c>
      <c r="I1200" s="67">
        <v>6835</v>
      </c>
      <c r="J1200" s="67">
        <v>1</v>
      </c>
      <c r="K1200" s="157">
        <f t="shared" si="8"/>
        <v>29.458794587945881</v>
      </c>
      <c r="L1200" s="158" t="s">
        <v>13</v>
      </c>
      <c r="M1200" s="159">
        <f>AVERAGE(K1200:K1201)</f>
        <v>29.951171487521329</v>
      </c>
      <c r="N1200" s="159">
        <f>_xlfn.STDEV.S(K1200,K1201)</f>
        <v>0.69632608917881278</v>
      </c>
      <c r="O1200" s="123">
        <v>1</v>
      </c>
      <c r="P1200" s="123"/>
      <c r="Q1200" s="23">
        <f t="shared" si="1"/>
        <v>162.6</v>
      </c>
      <c r="R1200" s="117">
        <f>AVERAGE(Q1200:Q1201)</f>
        <v>155.69999999999999</v>
      </c>
    </row>
    <row r="1201" spans="1:18" ht="15.75" customHeight="1" x14ac:dyDescent="0.3">
      <c r="A1201" s="221">
        <v>3376</v>
      </c>
      <c r="B1201" s="118">
        <v>132</v>
      </c>
      <c r="C1201" s="67" t="s">
        <v>521</v>
      </c>
      <c r="D1201" s="67"/>
      <c r="E1201" s="67">
        <v>13</v>
      </c>
      <c r="F1201" s="68">
        <v>43587</v>
      </c>
      <c r="G1201" s="67">
        <v>5233</v>
      </c>
      <c r="H1201" s="67">
        <v>7174</v>
      </c>
      <c r="I1201" s="67">
        <v>6721</v>
      </c>
      <c r="J1201" s="67"/>
      <c r="K1201" s="157">
        <f t="shared" si="8"/>
        <v>30.443548387096776</v>
      </c>
      <c r="L1201" s="158"/>
      <c r="M1201" s="160"/>
      <c r="N1201" s="160"/>
      <c r="O1201" s="123"/>
      <c r="P1201" s="123"/>
      <c r="Q1201" s="23">
        <f t="shared" si="1"/>
        <v>148.80000000000001</v>
      </c>
      <c r="R1201" s="117"/>
    </row>
    <row r="1202" spans="1:18" ht="15.75" customHeight="1" x14ac:dyDescent="0.3">
      <c r="A1202" s="221">
        <v>4099</v>
      </c>
      <c r="B1202" s="118">
        <v>129</v>
      </c>
      <c r="C1202" s="67" t="s">
        <v>521</v>
      </c>
      <c r="D1202" s="67"/>
      <c r="E1202" s="67">
        <v>15</v>
      </c>
      <c r="F1202" s="68">
        <v>43599</v>
      </c>
      <c r="G1202" s="67">
        <v>5238</v>
      </c>
      <c r="H1202" s="67">
        <v>6566</v>
      </c>
      <c r="I1202" s="67">
        <v>6322</v>
      </c>
      <c r="J1202" s="67"/>
      <c r="K1202" s="157">
        <f t="shared" si="8"/>
        <v>22.509225092250922</v>
      </c>
      <c r="L1202" s="157"/>
      <c r="M1202" s="159">
        <f>AVERAGE(K1202:K1203)</f>
        <v>22.64280872235156</v>
      </c>
      <c r="N1202" s="159">
        <f>_xlfn.STDEV.S(K1202,K1203)</f>
        <v>0.18891578139935578</v>
      </c>
      <c r="O1202" s="123"/>
      <c r="P1202" s="123"/>
      <c r="Q1202" s="23">
        <f t="shared" si="1"/>
        <v>108.4</v>
      </c>
      <c r="R1202" s="117">
        <f>AVERAGE(Q1202:Q1203)</f>
        <v>114.35</v>
      </c>
    </row>
    <row r="1203" spans="1:18" ht="15.75" customHeight="1" x14ac:dyDescent="0.3">
      <c r="A1203" s="221">
        <v>4100</v>
      </c>
      <c r="B1203" s="118">
        <v>130</v>
      </c>
      <c r="C1203" s="67" t="s">
        <v>521</v>
      </c>
      <c r="D1203" s="67"/>
      <c r="E1203" s="67">
        <v>15</v>
      </c>
      <c r="F1203" s="68">
        <v>43599</v>
      </c>
      <c r="G1203" s="67">
        <v>5212</v>
      </c>
      <c r="H1203" s="67">
        <v>6689</v>
      </c>
      <c r="I1203" s="67">
        <v>6415</v>
      </c>
      <c r="J1203" s="67"/>
      <c r="K1203" s="157">
        <f t="shared" si="8"/>
        <v>22.776392352452202</v>
      </c>
      <c r="L1203" s="157"/>
      <c r="M1203" s="160"/>
      <c r="N1203" s="160"/>
      <c r="O1203" s="123"/>
      <c r="P1203" s="123"/>
      <c r="Q1203" s="23">
        <f t="shared" si="1"/>
        <v>120.3</v>
      </c>
      <c r="R1203" s="117"/>
    </row>
    <row r="1204" spans="1:18" ht="15.75" customHeight="1" x14ac:dyDescent="0.3">
      <c r="A1204" s="221">
        <v>4745</v>
      </c>
      <c r="B1204" s="118">
        <v>129</v>
      </c>
      <c r="C1204" s="67" t="s">
        <v>521</v>
      </c>
      <c r="D1204" s="67"/>
      <c r="E1204" s="67">
        <v>17</v>
      </c>
      <c r="F1204" s="68">
        <v>43619</v>
      </c>
      <c r="G1204" s="67">
        <v>5238</v>
      </c>
      <c r="H1204" s="67">
        <v>7374</v>
      </c>
      <c r="I1204" s="67">
        <v>6884</v>
      </c>
      <c r="J1204" s="67"/>
      <c r="K1204" s="157">
        <f t="shared" si="8"/>
        <v>29.769137302551641</v>
      </c>
      <c r="L1204" s="158"/>
      <c r="M1204" s="159">
        <f>AVERAGE(K1204:K1205)</f>
        <v>29.881272672370088</v>
      </c>
      <c r="N1204" s="159">
        <f>_xlfn.STDEV.S(K1204,K1205)</f>
        <v>0.15858336081896701</v>
      </c>
      <c r="O1204" s="123"/>
      <c r="P1204" s="123"/>
      <c r="Q1204" s="23">
        <f t="shared" si="1"/>
        <v>164.6</v>
      </c>
      <c r="R1204" s="117">
        <f>AVERAGE(Q1204:Q1205)</f>
        <v>158.14999999999998</v>
      </c>
    </row>
    <row r="1205" spans="1:18" ht="15.75" customHeight="1" x14ac:dyDescent="0.3">
      <c r="A1205" s="221">
        <v>4746</v>
      </c>
      <c r="B1205" s="118">
        <v>130</v>
      </c>
      <c r="C1205" s="67" t="s">
        <v>521</v>
      </c>
      <c r="D1205" s="67"/>
      <c r="E1205" s="67">
        <v>17</v>
      </c>
      <c r="F1205" s="68">
        <v>43619</v>
      </c>
      <c r="G1205" s="67">
        <v>5212</v>
      </c>
      <c r="H1205" s="67">
        <v>7184</v>
      </c>
      <c r="I1205" s="67">
        <v>6729</v>
      </c>
      <c r="J1205" s="67"/>
      <c r="K1205" s="157">
        <f t="shared" si="8"/>
        <v>29.993408042188531</v>
      </c>
      <c r="L1205" s="158"/>
      <c r="M1205" s="160"/>
      <c r="N1205" s="160"/>
      <c r="O1205" s="123"/>
      <c r="P1205" s="123"/>
      <c r="Q1205" s="23">
        <f t="shared" si="1"/>
        <v>151.69999999999999</v>
      </c>
      <c r="R1205" s="117"/>
    </row>
    <row r="1206" spans="1:18" ht="15.75" customHeight="1" x14ac:dyDescent="0.3">
      <c r="A1206" s="221">
        <v>5359</v>
      </c>
      <c r="B1206" s="118">
        <v>97</v>
      </c>
      <c r="C1206" s="7" t="s">
        <v>521</v>
      </c>
      <c r="D1206" s="7"/>
      <c r="E1206" s="7">
        <v>19</v>
      </c>
      <c r="F1206" s="156">
        <v>43637</v>
      </c>
      <c r="G1206" s="7">
        <v>5287</v>
      </c>
      <c r="H1206" s="7">
        <v>7416</v>
      </c>
      <c r="I1206" s="7">
        <v>6900</v>
      </c>
      <c r="J1206" s="7">
        <v>9</v>
      </c>
      <c r="K1206" s="161">
        <f t="shared" si="8"/>
        <v>31.99008059516429</v>
      </c>
      <c r="L1206" s="3"/>
      <c r="M1206" s="162">
        <f>AVERAGE(K1206:K1207)</f>
        <v>32.34724155544378</v>
      </c>
      <c r="N1206" s="162">
        <f>_xlfn.STDEV.S(K1206,K1207)</f>
        <v>0.50510187397745065</v>
      </c>
      <c r="O1206" s="123"/>
      <c r="P1206" s="123"/>
      <c r="Q1206" s="23">
        <f t="shared" si="1"/>
        <v>161.30000000000001</v>
      </c>
      <c r="R1206" s="117">
        <f>AVERAGE(Q1206:Q1207)</f>
        <v>160.15</v>
      </c>
    </row>
    <row r="1207" spans="1:18" ht="15.75" customHeight="1" x14ac:dyDescent="0.3">
      <c r="A1207" s="221">
        <v>5360</v>
      </c>
      <c r="B1207" s="118">
        <v>98</v>
      </c>
      <c r="C1207" s="7" t="s">
        <v>521</v>
      </c>
      <c r="D1207" s="7"/>
      <c r="E1207" s="7">
        <v>19</v>
      </c>
      <c r="F1207" s="156">
        <v>43637</v>
      </c>
      <c r="G1207" s="7">
        <v>5252</v>
      </c>
      <c r="H1207" s="7">
        <v>7362</v>
      </c>
      <c r="I1207" s="7">
        <v>6842</v>
      </c>
      <c r="J1207" s="7"/>
      <c r="K1207" s="161">
        <f t="shared" si="8"/>
        <v>32.704402515723267</v>
      </c>
      <c r="L1207" s="3"/>
      <c r="M1207" s="23"/>
      <c r="N1207" s="23"/>
      <c r="O1207" s="123"/>
      <c r="P1207" s="123"/>
      <c r="Q1207" s="23">
        <f t="shared" si="1"/>
        <v>159</v>
      </c>
      <c r="R1207" s="117"/>
    </row>
    <row r="1208" spans="1:18" ht="15.75" customHeight="1" x14ac:dyDescent="0.3">
      <c r="A1208" s="221">
        <v>5993</v>
      </c>
      <c r="B1208" s="118">
        <v>120</v>
      </c>
      <c r="C1208" s="7" t="s">
        <v>521</v>
      </c>
      <c r="D1208" s="7"/>
      <c r="E1208" s="7">
        <v>22</v>
      </c>
      <c r="F1208" s="156">
        <v>43685</v>
      </c>
      <c r="G1208" s="7">
        <v>5196</v>
      </c>
      <c r="H1208" s="7">
        <v>7256</v>
      </c>
      <c r="I1208" s="7">
        <v>6974</v>
      </c>
      <c r="J1208" s="7">
        <v>7</v>
      </c>
      <c r="K1208" s="152">
        <f t="shared" si="8"/>
        <v>15.860517435320585</v>
      </c>
      <c r="L1208" s="153"/>
      <c r="M1208" s="154">
        <f>AVERAGE(K1208:K1209)</f>
        <v>16.606985357242415</v>
      </c>
      <c r="N1208" s="154">
        <f>_xlfn.STDEV.S(K1208,K1209)</f>
        <v>1.0556650590583156</v>
      </c>
      <c r="O1208" s="123"/>
      <c r="P1208" s="123"/>
      <c r="Q1208" s="23">
        <f t="shared" si="1"/>
        <v>177.8</v>
      </c>
      <c r="R1208" s="117">
        <f>AVERAGE(Q1208:Q1209)</f>
        <v>175.05</v>
      </c>
    </row>
    <row r="1209" spans="1:18" ht="15.75" customHeight="1" x14ac:dyDescent="0.3">
      <c r="A1209" s="221">
        <v>5994</v>
      </c>
      <c r="B1209" s="118">
        <v>120</v>
      </c>
      <c r="C1209" s="7" t="s">
        <v>521</v>
      </c>
      <c r="D1209" s="7"/>
      <c r="E1209" s="7">
        <v>22</v>
      </c>
      <c r="F1209" s="156">
        <v>43685</v>
      </c>
      <c r="G1209" s="7">
        <v>5196</v>
      </c>
      <c r="H1209" s="7">
        <v>7218</v>
      </c>
      <c r="I1209" s="7">
        <v>6919</v>
      </c>
      <c r="J1209" s="7"/>
      <c r="K1209" s="152">
        <f t="shared" si="8"/>
        <v>17.353453279164249</v>
      </c>
      <c r="L1209" s="153"/>
      <c r="M1209" s="155"/>
      <c r="N1209" s="155"/>
      <c r="O1209" s="123"/>
      <c r="P1209" s="123"/>
      <c r="Q1209" s="23">
        <f t="shared" si="1"/>
        <v>172.3</v>
      </c>
      <c r="R1209" s="117"/>
    </row>
    <row r="1210" spans="1:18" ht="15.75" customHeight="1" x14ac:dyDescent="0.3">
      <c r="A1210" s="221">
        <v>3747</v>
      </c>
      <c r="B1210" s="118">
        <v>169</v>
      </c>
      <c r="C1210" s="57" t="s">
        <v>522</v>
      </c>
      <c r="D1210" s="57"/>
      <c r="E1210" s="57">
        <v>14</v>
      </c>
      <c r="F1210" s="58">
        <v>43591</v>
      </c>
      <c r="G1210" s="57">
        <v>5223</v>
      </c>
      <c r="H1210" s="151">
        <v>7617</v>
      </c>
      <c r="I1210" s="57">
        <v>7104</v>
      </c>
      <c r="J1210" s="57">
        <v>2</v>
      </c>
      <c r="K1210" s="152">
        <f t="shared" si="8"/>
        <v>27.27272727272727</v>
      </c>
      <c r="L1210" s="153" t="s">
        <v>13</v>
      </c>
      <c r="M1210" s="154">
        <f>AVERAGE(K1210:K1211)</f>
        <v>27.022607022607019</v>
      </c>
      <c r="N1210" s="154">
        <f>_xlfn.STDEV.S(K1210,K1211)</f>
        <v>0.35372344994420918</v>
      </c>
      <c r="O1210" s="123">
        <v>2</v>
      </c>
      <c r="P1210" s="123"/>
      <c r="Q1210" s="23">
        <f t="shared" si="1"/>
        <v>188.1</v>
      </c>
      <c r="R1210" s="117">
        <f>AVERAGE(Q1210:Q1211)</f>
        <v>188.55</v>
      </c>
    </row>
    <row r="1211" spans="1:18" ht="15.75" customHeight="1" x14ac:dyDescent="0.3">
      <c r="A1211" s="221">
        <v>3748</v>
      </c>
      <c r="B1211" s="118">
        <v>170</v>
      </c>
      <c r="C1211" s="57" t="s">
        <v>522</v>
      </c>
      <c r="D1211" s="57"/>
      <c r="E1211" s="57">
        <v>14</v>
      </c>
      <c r="F1211" s="58">
        <v>43591</v>
      </c>
      <c r="G1211" s="57">
        <v>5223</v>
      </c>
      <c r="H1211" s="151">
        <v>7619</v>
      </c>
      <c r="I1211" s="57">
        <v>7113</v>
      </c>
      <c r="J1211" s="57"/>
      <c r="K1211" s="152">
        <f t="shared" si="8"/>
        <v>26.772486772486769</v>
      </c>
      <c r="L1211" s="153"/>
      <c r="M1211" s="155"/>
      <c r="N1211" s="155"/>
      <c r="O1211" s="123"/>
      <c r="P1211" s="123"/>
      <c r="Q1211" s="23">
        <f t="shared" si="1"/>
        <v>189</v>
      </c>
      <c r="R1211" s="117"/>
    </row>
    <row r="1212" spans="1:18" ht="15.75" customHeight="1" x14ac:dyDescent="0.3">
      <c r="A1212" s="221">
        <v>4407</v>
      </c>
      <c r="B1212" s="118">
        <v>113</v>
      </c>
      <c r="C1212" s="57" t="s">
        <v>522</v>
      </c>
      <c r="D1212" s="57"/>
      <c r="E1212" s="57">
        <v>16</v>
      </c>
      <c r="F1212" s="58">
        <v>43607</v>
      </c>
      <c r="G1212" s="57">
        <v>5283</v>
      </c>
      <c r="H1212" s="57">
        <v>9038</v>
      </c>
      <c r="I1212" s="57">
        <v>8297</v>
      </c>
      <c r="J1212" s="57">
        <v>2</v>
      </c>
      <c r="K1212" s="152">
        <f t="shared" si="8"/>
        <v>24.585268745852687</v>
      </c>
      <c r="L1212" s="153"/>
      <c r="M1212" s="154">
        <f>AVERAGE(K1212:K1213)</f>
        <v>24.221730508346337</v>
      </c>
      <c r="N1212" s="154">
        <f>_xlfn.STDEV.S(K1212,K1213)</f>
        <v>0.51412070592269254</v>
      </c>
      <c r="O1212" s="123"/>
      <c r="P1212" s="123"/>
      <c r="Q1212" s="23">
        <f t="shared" si="1"/>
        <v>301.39999999999998</v>
      </c>
      <c r="R1212" s="117">
        <f>AVERAGE(Q1212:Q1213)</f>
        <v>307.25</v>
      </c>
    </row>
    <row r="1213" spans="1:18" ht="15.75" customHeight="1" x14ac:dyDescent="0.3">
      <c r="A1213" s="221">
        <v>4408</v>
      </c>
      <c r="B1213" s="118">
        <v>114</v>
      </c>
      <c r="C1213" s="57" t="s">
        <v>522</v>
      </c>
      <c r="D1213" s="57"/>
      <c r="E1213" s="57">
        <v>16</v>
      </c>
      <c r="F1213" s="58">
        <v>43607</v>
      </c>
      <c r="G1213" s="57">
        <v>5247</v>
      </c>
      <c r="H1213" s="57">
        <v>9125</v>
      </c>
      <c r="I1213" s="57">
        <v>8378</v>
      </c>
      <c r="J1213" s="57"/>
      <c r="K1213" s="152">
        <f t="shared" si="8"/>
        <v>23.858192270839986</v>
      </c>
      <c r="L1213" s="153"/>
      <c r="M1213" s="155"/>
      <c r="N1213" s="155"/>
      <c r="O1213" s="123"/>
      <c r="P1213" s="123"/>
      <c r="Q1213" s="23">
        <f t="shared" si="1"/>
        <v>313.10000000000002</v>
      </c>
      <c r="R1213" s="117"/>
    </row>
    <row r="1214" spans="1:18" ht="15.75" customHeight="1" x14ac:dyDescent="0.3">
      <c r="A1214" s="221">
        <v>5053</v>
      </c>
      <c r="B1214" s="118">
        <v>113</v>
      </c>
      <c r="C1214" s="57" t="s">
        <v>522</v>
      </c>
      <c r="D1214" s="57"/>
      <c r="E1214" s="57">
        <v>18</v>
      </c>
      <c r="F1214" s="58">
        <v>43626</v>
      </c>
      <c r="G1214" s="57">
        <v>5283</v>
      </c>
      <c r="H1214" s="57">
        <v>8365</v>
      </c>
      <c r="I1214" s="57">
        <v>7844</v>
      </c>
      <c r="J1214" s="57">
        <v>6</v>
      </c>
      <c r="K1214" s="152">
        <f t="shared" si="8"/>
        <v>20.343615775087855</v>
      </c>
      <c r="L1214" s="153"/>
      <c r="M1214" s="154">
        <f>AVERAGE(K1214:K1215)</f>
        <v>20.267777177371183</v>
      </c>
      <c r="N1214" s="154">
        <f>_xlfn.STDEV.S(K1214,K1215)</f>
        <v>0.10725197344227448</v>
      </c>
      <c r="O1214" s="123"/>
      <c r="P1214" s="123"/>
      <c r="Q1214" s="23">
        <f t="shared" si="1"/>
        <v>256.10000000000002</v>
      </c>
      <c r="R1214" s="117">
        <f>AVERAGE(Q1214:Q1215)</f>
        <v>258.3</v>
      </c>
    </row>
    <row r="1215" spans="1:18" ht="15.75" customHeight="1" x14ac:dyDescent="0.3">
      <c r="A1215" s="221">
        <v>5054</v>
      </c>
      <c r="B1215" s="118">
        <v>114</v>
      </c>
      <c r="C1215" s="57" t="s">
        <v>522</v>
      </c>
      <c r="D1215" s="57"/>
      <c r="E1215" s="57">
        <v>18</v>
      </c>
      <c r="F1215" s="58">
        <v>43626</v>
      </c>
      <c r="G1215" s="57">
        <v>5247</v>
      </c>
      <c r="H1215" s="57">
        <v>8378</v>
      </c>
      <c r="I1215" s="57">
        <v>7852</v>
      </c>
      <c r="J1215" s="57"/>
      <c r="K1215" s="152">
        <f t="shared" si="8"/>
        <v>20.191938579654511</v>
      </c>
      <c r="L1215" s="153"/>
      <c r="M1215" s="155"/>
      <c r="N1215" s="155"/>
      <c r="O1215" s="123"/>
      <c r="P1215" s="123"/>
      <c r="Q1215" s="23">
        <f t="shared" si="1"/>
        <v>260.5</v>
      </c>
      <c r="R1215" s="117"/>
    </row>
    <row r="1216" spans="1:18" ht="15.75" customHeight="1" x14ac:dyDescent="0.3">
      <c r="A1216" s="221">
        <v>5617</v>
      </c>
      <c r="B1216" s="118">
        <v>61</v>
      </c>
      <c r="C1216" s="7" t="s">
        <v>522</v>
      </c>
      <c r="D1216" s="7"/>
      <c r="E1216" s="7">
        <v>21</v>
      </c>
      <c r="F1216" s="156">
        <v>43657</v>
      </c>
      <c r="G1216" s="7">
        <v>5212</v>
      </c>
      <c r="H1216" s="7">
        <v>8464</v>
      </c>
      <c r="I1216" s="7">
        <v>7942</v>
      </c>
      <c r="J1216" s="7">
        <v>6</v>
      </c>
      <c r="K1216" s="152">
        <f t="shared" si="8"/>
        <v>19.12087912087912</v>
      </c>
      <c r="L1216" s="153"/>
      <c r="M1216" s="154">
        <f>AVERAGE(K1216:K1217)</f>
        <v>19.183349556882106</v>
      </c>
      <c r="N1216" s="154">
        <f>_xlfn.STDEV.S(K1216,K1217)</f>
        <v>8.8346537842783235E-2</v>
      </c>
      <c r="O1216" s="123"/>
      <c r="P1216" s="123"/>
      <c r="Q1216" s="23">
        <f t="shared" si="1"/>
        <v>273</v>
      </c>
      <c r="R1216" s="117">
        <f>AVERAGE(Q1216:Q1217)</f>
        <v>277.05</v>
      </c>
    </row>
    <row r="1217" spans="1:18" ht="15.75" customHeight="1" x14ac:dyDescent="0.3">
      <c r="A1217" s="221">
        <v>5618</v>
      </c>
      <c r="B1217" s="118">
        <v>62</v>
      </c>
      <c r="C1217" s="7" t="s">
        <v>522</v>
      </c>
      <c r="D1217" s="7"/>
      <c r="E1217" s="7">
        <v>21</v>
      </c>
      <c r="F1217" s="156">
        <v>43657</v>
      </c>
      <c r="G1217" s="7">
        <v>5209</v>
      </c>
      <c r="H1217" s="7">
        <v>8561</v>
      </c>
      <c r="I1217" s="7">
        <v>8020</v>
      </c>
      <c r="J1217" s="7"/>
      <c r="K1217" s="152">
        <f t="shared" si="8"/>
        <v>19.245819992885092</v>
      </c>
      <c r="L1217" s="153"/>
      <c r="M1217" s="155"/>
      <c r="N1217" s="155"/>
      <c r="O1217" s="123"/>
      <c r="P1217" s="123"/>
      <c r="Q1217" s="23">
        <f t="shared" si="1"/>
        <v>281.10000000000002</v>
      </c>
      <c r="R1217" s="117"/>
    </row>
    <row r="1218" spans="1:18" ht="15.75" customHeight="1" x14ac:dyDescent="0.3">
      <c r="A1218" s="221">
        <v>5995</v>
      </c>
      <c r="B1218" s="118">
        <v>121</v>
      </c>
      <c r="C1218" s="7" t="s">
        <v>522</v>
      </c>
      <c r="D1218" s="7"/>
      <c r="E1218" s="7">
        <v>22</v>
      </c>
      <c r="F1218" s="156">
        <v>43685</v>
      </c>
      <c r="G1218" s="7">
        <v>5262</v>
      </c>
      <c r="H1218" s="7">
        <v>8188</v>
      </c>
      <c r="I1218" s="7">
        <v>7771</v>
      </c>
      <c r="J1218" s="7">
        <v>6</v>
      </c>
      <c r="K1218" s="152">
        <f t="shared" si="8"/>
        <v>16.620167397369471</v>
      </c>
      <c r="L1218" s="153"/>
      <c r="M1218" s="154">
        <f>AVERAGE(K1218:K1219)</f>
        <v>16.625694077247051</v>
      </c>
      <c r="N1218" s="154">
        <f>_xlfn.STDEV.S(K1218,K1219)</f>
        <v>7.815905637767703E-3</v>
      </c>
      <c r="O1218" s="123"/>
      <c r="P1218" s="123"/>
      <c r="Q1218" s="23">
        <f t="shared" si="1"/>
        <v>250.9</v>
      </c>
      <c r="R1218" s="117">
        <f>AVERAGE(Q1218:Q1219)</f>
        <v>243</v>
      </c>
    </row>
    <row r="1219" spans="1:18" ht="15.75" customHeight="1" x14ac:dyDescent="0.3">
      <c r="A1219" s="221">
        <v>5996</v>
      </c>
      <c r="B1219" s="118">
        <v>121</v>
      </c>
      <c r="C1219" s="7" t="s">
        <v>522</v>
      </c>
      <c r="D1219" s="7"/>
      <c r="E1219" s="7">
        <v>22</v>
      </c>
      <c r="F1219" s="156">
        <v>43685</v>
      </c>
      <c r="G1219" s="7">
        <v>5262</v>
      </c>
      <c r="H1219" s="7">
        <v>8004</v>
      </c>
      <c r="I1219" s="7">
        <v>7613</v>
      </c>
      <c r="J1219" s="7"/>
      <c r="K1219" s="152">
        <f t="shared" si="8"/>
        <v>16.63122075712463</v>
      </c>
      <c r="L1219" s="153"/>
      <c r="M1219" s="155"/>
      <c r="N1219" s="155"/>
      <c r="O1219" s="123"/>
      <c r="P1219" s="123"/>
      <c r="Q1219" s="23">
        <f t="shared" si="1"/>
        <v>235.1</v>
      </c>
      <c r="R1219" s="117"/>
    </row>
    <row r="1220" spans="1:18" ht="15.75" customHeight="1" x14ac:dyDescent="0.3">
      <c r="A1220" s="221">
        <v>3377</v>
      </c>
      <c r="B1220" s="118">
        <v>133</v>
      </c>
      <c r="C1220" s="57" t="s">
        <v>523</v>
      </c>
      <c r="D1220" s="57"/>
      <c r="E1220" s="57">
        <v>13</v>
      </c>
      <c r="F1220" s="58">
        <v>43587</v>
      </c>
      <c r="G1220" s="57">
        <v>5286</v>
      </c>
      <c r="H1220" s="57">
        <v>9000</v>
      </c>
      <c r="I1220" s="57">
        <v>7975</v>
      </c>
      <c r="J1220" s="57">
        <v>1</v>
      </c>
      <c r="K1220" s="152">
        <f t="shared" si="8"/>
        <v>38.118259576050576</v>
      </c>
      <c r="L1220" s="153" t="s">
        <v>377</v>
      </c>
      <c r="M1220" s="154">
        <f>AVERAGE(K1220:K1221)</f>
        <v>39.768785195735965</v>
      </c>
      <c r="N1220" s="154">
        <f>_xlfn.STDEV.S(K1220,K1221)</f>
        <v>2.3341957164033347</v>
      </c>
      <c r="O1220" s="123">
        <v>2</v>
      </c>
      <c r="P1220" s="123"/>
      <c r="Q1220" s="23">
        <f t="shared" si="1"/>
        <v>268.89999999999998</v>
      </c>
      <c r="R1220" s="117">
        <f>AVERAGE(Q1220:Q1221)</f>
        <v>281</v>
      </c>
    </row>
    <row r="1221" spans="1:18" ht="15.75" customHeight="1" x14ac:dyDescent="0.3">
      <c r="A1221" s="221">
        <v>3378</v>
      </c>
      <c r="B1221" s="118">
        <v>134</v>
      </c>
      <c r="C1221" s="57" t="s">
        <v>523</v>
      </c>
      <c r="D1221" s="57"/>
      <c r="E1221" s="57">
        <v>13</v>
      </c>
      <c r="F1221" s="58">
        <v>43587</v>
      </c>
      <c r="G1221" s="57">
        <v>5220</v>
      </c>
      <c r="H1221" s="57">
        <v>9365</v>
      </c>
      <c r="I1221" s="57">
        <v>8151</v>
      </c>
      <c r="J1221" s="57"/>
      <c r="K1221" s="152">
        <f t="shared" si="8"/>
        <v>41.419310815421355</v>
      </c>
      <c r="L1221" s="153"/>
      <c r="M1221" s="155"/>
      <c r="N1221" s="155"/>
      <c r="O1221" s="123"/>
      <c r="P1221" s="123"/>
      <c r="Q1221" s="23">
        <f t="shared" si="1"/>
        <v>293.10000000000002</v>
      </c>
      <c r="R1221" s="117"/>
    </row>
    <row r="1222" spans="1:18" ht="15.75" customHeight="1" x14ac:dyDescent="0.3">
      <c r="A1222" s="221">
        <v>4101</v>
      </c>
      <c r="B1222" s="118">
        <v>131</v>
      </c>
      <c r="C1222" s="57" t="s">
        <v>523</v>
      </c>
      <c r="D1222" s="57"/>
      <c r="E1222" s="57">
        <v>15</v>
      </c>
      <c r="F1222" s="58">
        <v>43599</v>
      </c>
      <c r="G1222" s="57">
        <v>5209</v>
      </c>
      <c r="H1222" s="57">
        <v>9411</v>
      </c>
      <c r="I1222" s="57">
        <v>8182</v>
      </c>
      <c r="J1222" s="57"/>
      <c r="K1222" s="152">
        <f t="shared" si="8"/>
        <v>41.33871510258998</v>
      </c>
      <c r="L1222" s="152" t="s">
        <v>461</v>
      </c>
      <c r="M1222" s="154">
        <f>AVERAGE(K1222:K1223)</f>
        <v>40.91729143559251</v>
      </c>
      <c r="N1222" s="154">
        <f>_xlfn.STDEV.S(K1222,K1223)</f>
        <v>0.59598306537282442</v>
      </c>
      <c r="O1222" s="123"/>
      <c r="P1222" s="123"/>
      <c r="Q1222" s="23">
        <f t="shared" si="1"/>
        <v>297.3</v>
      </c>
      <c r="R1222" s="117">
        <f>AVERAGE(Q1222:Q1223)</f>
        <v>299.89999999999998</v>
      </c>
    </row>
    <row r="1223" spans="1:18" ht="15.75" customHeight="1" x14ac:dyDescent="0.3">
      <c r="A1223" s="221">
        <v>4102</v>
      </c>
      <c r="B1223" s="118">
        <v>132</v>
      </c>
      <c r="C1223" s="57" t="s">
        <v>523</v>
      </c>
      <c r="D1223" s="57"/>
      <c r="E1223" s="57">
        <v>15</v>
      </c>
      <c r="F1223" s="58">
        <v>43599</v>
      </c>
      <c r="G1223" s="57">
        <v>5233</v>
      </c>
      <c r="H1223" s="57">
        <v>9483</v>
      </c>
      <c r="I1223" s="57">
        <v>8258</v>
      </c>
      <c r="J1223" s="57"/>
      <c r="K1223" s="152">
        <f t="shared" si="8"/>
        <v>40.495867768595041</v>
      </c>
      <c r="L1223" s="152"/>
      <c r="M1223" s="155"/>
      <c r="N1223" s="155"/>
      <c r="O1223" s="123"/>
      <c r="P1223" s="123"/>
      <c r="Q1223" s="23">
        <f t="shared" si="1"/>
        <v>302.5</v>
      </c>
      <c r="R1223" s="117"/>
    </row>
    <row r="1224" spans="1:18" ht="15.75" customHeight="1" x14ac:dyDescent="0.3">
      <c r="A1224" s="221">
        <v>4747</v>
      </c>
      <c r="B1224" s="118">
        <v>131</v>
      </c>
      <c r="C1224" s="57" t="s">
        <v>523</v>
      </c>
      <c r="D1224" s="57"/>
      <c r="E1224" s="57">
        <v>17</v>
      </c>
      <c r="F1224" s="58">
        <v>43619</v>
      </c>
      <c r="G1224" s="57">
        <v>5209</v>
      </c>
      <c r="H1224" s="57">
        <v>8999</v>
      </c>
      <c r="I1224" s="57">
        <v>7996</v>
      </c>
      <c r="J1224" s="57"/>
      <c r="K1224" s="152">
        <f t="shared" si="8"/>
        <v>35.988518119842119</v>
      </c>
      <c r="L1224" s="153"/>
      <c r="M1224" s="154">
        <f>AVERAGE(K1224:K1225)</f>
        <v>35.615169443989338</v>
      </c>
      <c r="N1224" s="154">
        <f>_xlfn.STDEV.S(K1224,K1225)</f>
        <v>0.52799476088504038</v>
      </c>
      <c r="O1224" s="123"/>
      <c r="P1224" s="123"/>
      <c r="Q1224" s="23">
        <f t="shared" si="1"/>
        <v>278.7</v>
      </c>
      <c r="R1224" s="117">
        <f>AVERAGE(Q1224:Q1225)</f>
        <v>279.95</v>
      </c>
    </row>
    <row r="1225" spans="1:18" ht="15.75" customHeight="1" x14ac:dyDescent="0.3">
      <c r="A1225" s="221">
        <v>4748</v>
      </c>
      <c r="B1225" s="118">
        <v>132</v>
      </c>
      <c r="C1225" s="57" t="s">
        <v>523</v>
      </c>
      <c r="D1225" s="57"/>
      <c r="E1225" s="57">
        <v>17</v>
      </c>
      <c r="F1225" s="58">
        <v>43619</v>
      </c>
      <c r="G1225" s="57">
        <v>5233</v>
      </c>
      <c r="H1225" s="57">
        <v>9036</v>
      </c>
      <c r="I1225" s="57">
        <v>8045</v>
      </c>
      <c r="J1225" s="57"/>
      <c r="K1225" s="152">
        <f t="shared" si="8"/>
        <v>35.241820768136556</v>
      </c>
      <c r="L1225" s="153"/>
      <c r="M1225" s="155"/>
      <c r="N1225" s="155"/>
      <c r="O1225" s="123"/>
      <c r="P1225" s="123"/>
      <c r="Q1225" s="23">
        <f t="shared" si="1"/>
        <v>281.2</v>
      </c>
      <c r="R1225" s="117"/>
    </row>
    <row r="1226" spans="1:18" ht="15.75" customHeight="1" x14ac:dyDescent="0.3">
      <c r="A1226" s="221">
        <v>5997</v>
      </c>
      <c r="B1226" s="118">
        <v>122</v>
      </c>
      <c r="C1226" s="7" t="s">
        <v>523</v>
      </c>
      <c r="D1226" s="7"/>
      <c r="E1226" s="7">
        <v>22</v>
      </c>
      <c r="F1226" s="156">
        <v>43685</v>
      </c>
      <c r="G1226" s="7">
        <v>5223</v>
      </c>
      <c r="H1226" s="7">
        <v>8329</v>
      </c>
      <c r="I1226" s="7">
        <v>7890</v>
      </c>
      <c r="J1226" s="7">
        <v>7</v>
      </c>
      <c r="K1226" s="152">
        <f t="shared" si="8"/>
        <v>16.460442444694412</v>
      </c>
      <c r="L1226" s="153"/>
      <c r="M1226" s="154">
        <f>AVERAGE(K1226:K1227)</f>
        <v>16.628054039684667</v>
      </c>
      <c r="N1226" s="154">
        <f>_xlfn.STDEV.S(K1226,K1227)</f>
        <v>0.23703859084620527</v>
      </c>
      <c r="O1226" s="123"/>
      <c r="P1226" s="123"/>
      <c r="Q1226" s="23">
        <f t="shared" si="1"/>
        <v>266.7</v>
      </c>
      <c r="R1226" s="117">
        <f>AVERAGE(Q1226:Q1227)</f>
        <v>262.54999999999995</v>
      </c>
    </row>
    <row r="1227" spans="1:18" ht="15.75" customHeight="1" x14ac:dyDescent="0.3">
      <c r="A1227" s="221">
        <v>5998</v>
      </c>
      <c r="B1227" s="118">
        <v>122</v>
      </c>
      <c r="C1227" s="7" t="s">
        <v>523</v>
      </c>
      <c r="D1227" s="7"/>
      <c r="E1227" s="7">
        <v>22</v>
      </c>
      <c r="F1227" s="156">
        <v>43685</v>
      </c>
      <c r="G1227" s="7">
        <v>5223</v>
      </c>
      <c r="H1227" s="7">
        <v>8241</v>
      </c>
      <c r="I1227" s="7">
        <v>7807</v>
      </c>
      <c r="J1227" s="7"/>
      <c r="K1227" s="152">
        <f t="shared" si="8"/>
        <v>16.795665634674922</v>
      </c>
      <c r="L1227" s="153"/>
      <c r="M1227" s="155"/>
      <c r="N1227" s="155"/>
      <c r="O1227" s="123"/>
      <c r="P1227" s="123"/>
      <c r="Q1227" s="23">
        <f t="shared" si="1"/>
        <v>258.39999999999998</v>
      </c>
      <c r="R1227" s="117"/>
    </row>
    <row r="1228" spans="1:18" ht="15.75" customHeight="1" x14ac:dyDescent="0.3">
      <c r="A1228" s="221">
        <v>3379</v>
      </c>
      <c r="B1228" s="118">
        <v>135</v>
      </c>
      <c r="C1228" s="67" t="s">
        <v>524</v>
      </c>
      <c r="D1228" s="67"/>
      <c r="E1228" s="67">
        <v>13</v>
      </c>
      <c r="F1228" s="68">
        <v>43587</v>
      </c>
      <c r="G1228" s="67">
        <v>5240</v>
      </c>
      <c r="H1228" s="67">
        <v>7542</v>
      </c>
      <c r="I1228" s="67">
        <v>7086</v>
      </c>
      <c r="J1228" s="67">
        <v>1</v>
      </c>
      <c r="K1228" s="157">
        <f t="shared" si="8"/>
        <v>24.702058504875406</v>
      </c>
      <c r="L1228" s="158" t="s">
        <v>13</v>
      </c>
      <c r="M1228" s="159">
        <f>AVERAGE(K1228:K1229)</f>
        <v>24.792221097706914</v>
      </c>
      <c r="N1228" s="159">
        <f>_xlfn.STDEV.S(K1228,K1229)</f>
        <v>0.12750916160104145</v>
      </c>
      <c r="O1228" s="123">
        <v>1</v>
      </c>
      <c r="P1228" s="123"/>
      <c r="Q1228" s="23">
        <f t="shared" si="1"/>
        <v>184.6</v>
      </c>
      <c r="R1228" s="117">
        <f>AVERAGE(Q1228:Q1229)</f>
        <v>187.95</v>
      </c>
    </row>
    <row r="1229" spans="1:18" ht="15.75" customHeight="1" x14ac:dyDescent="0.3">
      <c r="A1229" s="221">
        <v>3380</v>
      </c>
      <c r="B1229" s="118">
        <v>136</v>
      </c>
      <c r="C1229" s="67" t="s">
        <v>524</v>
      </c>
      <c r="D1229" s="67"/>
      <c r="E1229" s="67">
        <v>13</v>
      </c>
      <c r="F1229" s="68">
        <v>43587</v>
      </c>
      <c r="G1229" s="67">
        <v>5219</v>
      </c>
      <c r="H1229" s="67">
        <v>7608</v>
      </c>
      <c r="I1229" s="67">
        <v>7132</v>
      </c>
      <c r="J1229" s="67"/>
      <c r="K1229" s="157">
        <f t="shared" si="8"/>
        <v>24.882383690538422</v>
      </c>
      <c r="L1229" s="158"/>
      <c r="M1229" s="160"/>
      <c r="N1229" s="160"/>
      <c r="O1229" s="123"/>
      <c r="P1229" s="123"/>
      <c r="Q1229" s="23">
        <f t="shared" si="1"/>
        <v>191.3</v>
      </c>
      <c r="R1229" s="117"/>
    </row>
    <row r="1230" spans="1:18" ht="15.75" customHeight="1" x14ac:dyDescent="0.3">
      <c r="A1230" s="221">
        <v>4103</v>
      </c>
      <c r="B1230" s="118">
        <v>133</v>
      </c>
      <c r="C1230" s="67" t="s">
        <v>524</v>
      </c>
      <c r="D1230" s="67"/>
      <c r="E1230" s="67">
        <v>15</v>
      </c>
      <c r="F1230" s="68">
        <v>43599</v>
      </c>
      <c r="G1230" s="67">
        <v>5286</v>
      </c>
      <c r="H1230" s="67">
        <v>7924</v>
      </c>
      <c r="I1230" s="67">
        <v>7416</v>
      </c>
      <c r="J1230" s="67"/>
      <c r="K1230" s="157">
        <f t="shared" si="8"/>
        <v>23.849765258215964</v>
      </c>
      <c r="L1230" s="157"/>
      <c r="M1230" s="159">
        <f>AVERAGE(K1230:K1231)</f>
        <v>24.205117045730251</v>
      </c>
      <c r="N1230" s="159">
        <f>_xlfn.STDEV.S(K1230,K1231)</f>
        <v>0.50254331731622737</v>
      </c>
      <c r="O1230" s="123"/>
      <c r="P1230" s="123"/>
      <c r="Q1230" s="23">
        <f t="shared" si="1"/>
        <v>213</v>
      </c>
      <c r="R1230" s="117">
        <f>AVERAGE(Q1230:Q1231)</f>
        <v>200.35</v>
      </c>
    </row>
    <row r="1231" spans="1:18" ht="15.75" customHeight="1" x14ac:dyDescent="0.3">
      <c r="A1231" s="221">
        <v>4104</v>
      </c>
      <c r="B1231" s="118">
        <v>134</v>
      </c>
      <c r="C1231" s="67" t="s">
        <v>524</v>
      </c>
      <c r="D1231" s="67"/>
      <c r="E1231" s="67">
        <v>15</v>
      </c>
      <c r="F1231" s="68">
        <v>43599</v>
      </c>
      <c r="G1231" s="67">
        <v>5220</v>
      </c>
      <c r="H1231" s="67">
        <v>7558</v>
      </c>
      <c r="I1231" s="67">
        <v>7097</v>
      </c>
      <c r="J1231" s="67"/>
      <c r="K1231" s="157">
        <f t="shared" si="8"/>
        <v>24.560468833244538</v>
      </c>
      <c r="L1231" s="157"/>
      <c r="M1231" s="160"/>
      <c r="N1231" s="160"/>
      <c r="O1231" s="123"/>
      <c r="P1231" s="123"/>
      <c r="Q1231" s="23">
        <f t="shared" si="1"/>
        <v>187.7</v>
      </c>
      <c r="R1231" s="117"/>
    </row>
    <row r="1232" spans="1:18" ht="15.75" customHeight="1" x14ac:dyDescent="0.3">
      <c r="A1232" s="221">
        <v>4749</v>
      </c>
      <c r="B1232" s="118">
        <v>133</v>
      </c>
      <c r="C1232" s="67" t="s">
        <v>524</v>
      </c>
      <c r="D1232" s="67"/>
      <c r="E1232" s="67">
        <v>17</v>
      </c>
      <c r="F1232" s="68">
        <v>43619</v>
      </c>
      <c r="G1232" s="67">
        <v>5286</v>
      </c>
      <c r="H1232" s="67">
        <v>7319</v>
      </c>
      <c r="I1232" s="67">
        <v>6934</v>
      </c>
      <c r="J1232" s="67"/>
      <c r="K1232" s="157">
        <f t="shared" si="8"/>
        <v>23.361650485436893</v>
      </c>
      <c r="L1232" s="158"/>
      <c r="M1232" s="159">
        <f>AVERAGE(K1232:K1233)</f>
        <v>23.319656140421998</v>
      </c>
      <c r="N1232" s="159">
        <f>_xlfn.STDEV.S(K1232,K1233)</f>
        <v>5.9388972263042884E-2</v>
      </c>
      <c r="O1232" s="123"/>
      <c r="P1232" s="123"/>
      <c r="Q1232" s="23">
        <f t="shared" si="1"/>
        <v>164.8</v>
      </c>
      <c r="R1232" s="117">
        <f>AVERAGE(Q1232:Q1233)</f>
        <v>178.2</v>
      </c>
    </row>
    <row r="1233" spans="1:18" ht="15.75" customHeight="1" x14ac:dyDescent="0.3">
      <c r="A1233" s="221">
        <v>4750</v>
      </c>
      <c r="B1233" s="118">
        <v>134</v>
      </c>
      <c r="C1233" s="67" t="s">
        <v>524</v>
      </c>
      <c r="D1233" s="67"/>
      <c r="E1233" s="67">
        <v>17</v>
      </c>
      <c r="F1233" s="68">
        <v>43619</v>
      </c>
      <c r="G1233" s="67">
        <v>5220</v>
      </c>
      <c r="H1233" s="67">
        <v>7582</v>
      </c>
      <c r="I1233" s="67">
        <v>7136</v>
      </c>
      <c r="J1233" s="67"/>
      <c r="K1233" s="157">
        <f t="shared" si="8"/>
        <v>23.277661795407099</v>
      </c>
      <c r="L1233" s="158"/>
      <c r="M1233" s="160"/>
      <c r="N1233" s="160"/>
      <c r="O1233" s="123"/>
      <c r="P1233" s="123"/>
      <c r="Q1233" s="23">
        <f t="shared" si="1"/>
        <v>191.6</v>
      </c>
      <c r="R1233" s="117"/>
    </row>
    <row r="1234" spans="1:18" ht="15.75" customHeight="1" x14ac:dyDescent="0.3">
      <c r="A1234" s="221">
        <v>5361</v>
      </c>
      <c r="B1234" s="118">
        <v>99</v>
      </c>
      <c r="C1234" s="7" t="s">
        <v>524</v>
      </c>
      <c r="D1234" s="7"/>
      <c r="E1234" s="7">
        <v>19</v>
      </c>
      <c r="F1234" s="156">
        <v>43637</v>
      </c>
      <c r="G1234" s="7">
        <v>5182</v>
      </c>
      <c r="H1234" s="7">
        <v>6735</v>
      </c>
      <c r="I1234" s="7">
        <v>6444</v>
      </c>
      <c r="J1234" s="7">
        <v>8</v>
      </c>
      <c r="K1234" s="161">
        <f t="shared" si="8"/>
        <v>23.058637083993659</v>
      </c>
      <c r="L1234" s="3"/>
      <c r="M1234" s="162">
        <f>AVERAGE(K1234:K1235)</f>
        <v>23.408895433778767</v>
      </c>
      <c r="N1234" s="162">
        <f>_xlfn.STDEV.S(K1234,K1235)</f>
        <v>0.4953401086005188</v>
      </c>
      <c r="O1234" s="123"/>
      <c r="P1234" s="123"/>
      <c r="Q1234" s="23">
        <f t="shared" si="1"/>
        <v>126.2</v>
      </c>
      <c r="R1234" s="117">
        <f>AVERAGE(Q1234:Q1235)</f>
        <v>124.55000000000001</v>
      </c>
    </row>
    <row r="1235" spans="1:18" ht="15.75" customHeight="1" x14ac:dyDescent="0.3">
      <c r="A1235" s="221">
        <v>5362</v>
      </c>
      <c r="B1235" s="118">
        <v>100</v>
      </c>
      <c r="C1235" s="7" t="s">
        <v>524</v>
      </c>
      <c r="D1235" s="7"/>
      <c r="E1235" s="7">
        <v>19</v>
      </c>
      <c r="F1235" s="156">
        <v>43637</v>
      </c>
      <c r="G1235" s="7">
        <v>5209</v>
      </c>
      <c r="H1235" s="7">
        <v>6730</v>
      </c>
      <c r="I1235" s="7">
        <v>6438</v>
      </c>
      <c r="J1235" s="7"/>
      <c r="K1235" s="161">
        <f t="shared" si="8"/>
        <v>23.759153783563875</v>
      </c>
      <c r="L1235" s="3"/>
      <c r="M1235" s="23"/>
      <c r="N1235" s="23"/>
      <c r="O1235" s="123"/>
      <c r="P1235" s="123"/>
      <c r="Q1235" s="23">
        <f t="shared" si="1"/>
        <v>122.9</v>
      </c>
      <c r="R1235" s="117"/>
    </row>
    <row r="1236" spans="1:18" ht="15.75" customHeight="1" x14ac:dyDescent="0.3">
      <c r="A1236" s="221">
        <v>5999</v>
      </c>
      <c r="B1236" s="118">
        <v>123</v>
      </c>
      <c r="C1236" s="7" t="s">
        <v>524</v>
      </c>
      <c r="D1236" s="7"/>
      <c r="E1236" s="7">
        <v>22</v>
      </c>
      <c r="F1236" s="156">
        <v>43685</v>
      </c>
      <c r="G1236" s="7">
        <v>5241</v>
      </c>
      <c r="H1236" s="7">
        <v>7290</v>
      </c>
      <c r="I1236" s="7">
        <v>7006</v>
      </c>
      <c r="J1236" s="7">
        <v>10</v>
      </c>
      <c r="K1236" s="152">
        <f t="shared" si="8"/>
        <v>16.090651558073652</v>
      </c>
      <c r="L1236" s="153"/>
      <c r="M1236" s="154">
        <f>AVERAGE(K1236:K1237)</f>
        <v>16.397470248562787</v>
      </c>
      <c r="N1236" s="154">
        <f>_xlfn.STDEV.S(K1236,K1237)</f>
        <v>0.43390715327928642</v>
      </c>
      <c r="O1236" s="123"/>
      <c r="P1236" s="123"/>
      <c r="Q1236" s="23">
        <f t="shared" si="1"/>
        <v>176.5</v>
      </c>
      <c r="R1236" s="117">
        <f>AVERAGE(Q1236:Q1237)</f>
        <v>176.85</v>
      </c>
    </row>
    <row r="1237" spans="1:18" ht="15.75" customHeight="1" x14ac:dyDescent="0.3">
      <c r="A1237" s="221">
        <v>6000</v>
      </c>
      <c r="B1237" s="118">
        <v>123</v>
      </c>
      <c r="C1237" s="7" t="s">
        <v>524</v>
      </c>
      <c r="D1237" s="7"/>
      <c r="E1237" s="7">
        <v>22</v>
      </c>
      <c r="F1237" s="156">
        <v>43685</v>
      </c>
      <c r="G1237" s="7">
        <v>5241</v>
      </c>
      <c r="H1237" s="7">
        <v>7309</v>
      </c>
      <c r="I1237" s="7">
        <v>7013</v>
      </c>
      <c r="J1237" s="7"/>
      <c r="K1237" s="152">
        <f t="shared" si="8"/>
        <v>16.704288939051921</v>
      </c>
      <c r="L1237" s="153"/>
      <c r="M1237" s="155"/>
      <c r="N1237" s="155"/>
      <c r="O1237" s="123"/>
      <c r="P1237" s="123"/>
      <c r="Q1237" s="23">
        <f t="shared" si="1"/>
        <v>177.2</v>
      </c>
      <c r="R1237" s="117"/>
    </row>
    <row r="1238" spans="1:18" ht="15.75" customHeight="1" x14ac:dyDescent="0.3">
      <c r="A1238" s="221">
        <v>3381</v>
      </c>
      <c r="B1238" s="118">
        <v>137</v>
      </c>
      <c r="C1238" s="57" t="s">
        <v>525</v>
      </c>
      <c r="D1238" s="57"/>
      <c r="E1238" s="57">
        <v>13</v>
      </c>
      <c r="F1238" s="58">
        <v>43587</v>
      </c>
      <c r="G1238" s="57">
        <v>5220</v>
      </c>
      <c r="H1238" s="57">
        <v>8357</v>
      </c>
      <c r="I1238" s="57">
        <v>7526</v>
      </c>
      <c r="J1238" s="57">
        <v>1</v>
      </c>
      <c r="K1238" s="152">
        <f t="shared" si="8"/>
        <v>36.036426712922811</v>
      </c>
      <c r="L1238" s="153" t="s">
        <v>377</v>
      </c>
      <c r="M1238" s="154">
        <f>AVERAGE(K1238:K1239)</f>
        <v>34.952259702272457</v>
      </c>
      <c r="N1238" s="154">
        <f>_xlfn.STDEV.S(K1238,K1239)</f>
        <v>1.5332436903392268</v>
      </c>
      <c r="O1238" s="123">
        <v>2</v>
      </c>
      <c r="P1238" s="123"/>
      <c r="Q1238" s="23">
        <f t="shared" si="1"/>
        <v>230.6</v>
      </c>
      <c r="R1238" s="117">
        <f>AVERAGE(Q1238:Q1239)</f>
        <v>227.5</v>
      </c>
    </row>
    <row r="1239" spans="1:18" ht="15.75" customHeight="1" x14ac:dyDescent="0.3">
      <c r="A1239" s="221">
        <v>3382</v>
      </c>
      <c r="B1239" s="118">
        <v>138</v>
      </c>
      <c r="C1239" s="57" t="s">
        <v>525</v>
      </c>
      <c r="D1239" s="57"/>
      <c r="E1239" s="57">
        <v>13</v>
      </c>
      <c r="F1239" s="58">
        <v>43587</v>
      </c>
      <c r="G1239" s="57">
        <v>5222</v>
      </c>
      <c r="H1239" s="57">
        <v>8226</v>
      </c>
      <c r="I1239" s="57">
        <v>7466</v>
      </c>
      <c r="J1239" s="57"/>
      <c r="K1239" s="152">
        <f t="shared" si="8"/>
        <v>33.868092691622103</v>
      </c>
      <c r="L1239" s="153"/>
      <c r="M1239" s="155"/>
      <c r="N1239" s="155"/>
      <c r="O1239" s="123"/>
      <c r="P1239" s="123"/>
      <c r="Q1239" s="23">
        <f t="shared" si="1"/>
        <v>224.4</v>
      </c>
      <c r="R1239" s="117"/>
    </row>
    <row r="1240" spans="1:18" ht="15.75" customHeight="1" x14ac:dyDescent="0.3">
      <c r="A1240" s="221">
        <v>4105</v>
      </c>
      <c r="B1240" s="118">
        <v>135</v>
      </c>
      <c r="C1240" s="57" t="s">
        <v>525</v>
      </c>
      <c r="D1240" s="57"/>
      <c r="E1240" s="57">
        <v>15</v>
      </c>
      <c r="F1240" s="58">
        <v>43599</v>
      </c>
      <c r="G1240" s="57">
        <v>5240</v>
      </c>
      <c r="H1240" s="57">
        <v>9560</v>
      </c>
      <c r="I1240" s="57">
        <v>8201</v>
      </c>
      <c r="J1240" s="57"/>
      <c r="K1240" s="152">
        <f t="shared" si="8"/>
        <v>45.896656534954403</v>
      </c>
      <c r="L1240" s="152" t="s">
        <v>378</v>
      </c>
      <c r="M1240" s="154">
        <f>AVERAGE(K1240:K1241)</f>
        <v>46.563772885261912</v>
      </c>
      <c r="N1240" s="154">
        <f>_xlfn.STDEV.S(K1240,K1241)</f>
        <v>0.94344499028572026</v>
      </c>
      <c r="O1240" s="123"/>
      <c r="P1240" s="123"/>
      <c r="Q1240" s="23">
        <f t="shared" si="1"/>
        <v>296.10000000000002</v>
      </c>
      <c r="R1240" s="117">
        <f>AVERAGE(Q1240:Q1241)</f>
        <v>276.25</v>
      </c>
    </row>
    <row r="1241" spans="1:18" ht="15.75" customHeight="1" x14ac:dyDescent="0.3">
      <c r="A1241" s="221">
        <v>4106</v>
      </c>
      <c r="B1241" s="118">
        <v>136</v>
      </c>
      <c r="C1241" s="57" t="s">
        <v>525</v>
      </c>
      <c r="D1241" s="57"/>
      <c r="E1241" s="57">
        <v>15</v>
      </c>
      <c r="F1241" s="58">
        <v>43599</v>
      </c>
      <c r="G1241" s="57">
        <v>5219</v>
      </c>
      <c r="H1241" s="57">
        <v>8994</v>
      </c>
      <c r="I1241" s="57">
        <v>7783</v>
      </c>
      <c r="J1241" s="57"/>
      <c r="K1241" s="152">
        <f t="shared" si="8"/>
        <v>47.230889235569421</v>
      </c>
      <c r="L1241" s="152"/>
      <c r="M1241" s="155"/>
      <c r="N1241" s="155"/>
      <c r="O1241" s="123"/>
      <c r="P1241" s="123"/>
      <c r="Q1241" s="23">
        <f t="shared" si="1"/>
        <v>256.39999999999998</v>
      </c>
      <c r="R1241" s="117"/>
    </row>
    <row r="1242" spans="1:18" ht="15.75" customHeight="1" x14ac:dyDescent="0.3">
      <c r="A1242" s="221">
        <v>4751</v>
      </c>
      <c r="B1242" s="118">
        <v>135</v>
      </c>
      <c r="C1242" s="57" t="s">
        <v>525</v>
      </c>
      <c r="D1242" s="57"/>
      <c r="E1242" s="57">
        <v>17</v>
      </c>
      <c r="F1242" s="58">
        <v>43619</v>
      </c>
      <c r="G1242" s="57">
        <v>5240</v>
      </c>
      <c r="H1242" s="57">
        <v>8262</v>
      </c>
      <c r="I1242" s="57">
        <v>7508</v>
      </c>
      <c r="J1242" s="57"/>
      <c r="K1242" s="152">
        <f t="shared" si="8"/>
        <v>33.245149911816583</v>
      </c>
      <c r="L1242" s="153"/>
      <c r="M1242" s="154">
        <f>AVERAGE(K1242:K1243)</f>
        <v>33.070835236070963</v>
      </c>
      <c r="N1242" s="154">
        <f>_xlfn.STDEV.S(K1242,K1243)</f>
        <v>0.24651817856011948</v>
      </c>
      <c r="O1242" s="123"/>
      <c r="P1242" s="123"/>
      <c r="Q1242" s="23">
        <f t="shared" si="1"/>
        <v>226.8</v>
      </c>
      <c r="R1242" s="117">
        <f>AVERAGE(Q1242:Q1243)</f>
        <v>224.05</v>
      </c>
    </row>
    <row r="1243" spans="1:18" ht="15.75" customHeight="1" x14ac:dyDescent="0.3">
      <c r="A1243" s="221">
        <v>4752</v>
      </c>
      <c r="B1243" s="118">
        <v>136</v>
      </c>
      <c r="C1243" s="57" t="s">
        <v>525</v>
      </c>
      <c r="D1243" s="57"/>
      <c r="E1243" s="57">
        <v>17</v>
      </c>
      <c r="F1243" s="58">
        <v>43619</v>
      </c>
      <c r="G1243" s="57">
        <v>5219</v>
      </c>
      <c r="H1243" s="57">
        <v>8160</v>
      </c>
      <c r="I1243" s="57">
        <v>7432</v>
      </c>
      <c r="J1243" s="57"/>
      <c r="K1243" s="152">
        <f t="shared" si="8"/>
        <v>32.896520560325349</v>
      </c>
      <c r="L1243" s="153"/>
      <c r="M1243" s="155"/>
      <c r="N1243" s="155"/>
      <c r="O1243" s="123"/>
      <c r="P1243" s="123"/>
      <c r="Q1243" s="23">
        <f t="shared" si="1"/>
        <v>221.3</v>
      </c>
      <c r="R1243" s="117"/>
    </row>
    <row r="1244" spans="1:18" ht="15.75" customHeight="1" x14ac:dyDescent="0.3">
      <c r="A1244" s="221">
        <v>6001</v>
      </c>
      <c r="B1244" s="118">
        <v>124</v>
      </c>
      <c r="C1244" s="7" t="s">
        <v>525</v>
      </c>
      <c r="D1244" s="7"/>
      <c r="E1244" s="7">
        <v>22</v>
      </c>
      <c r="F1244" s="156">
        <v>43685</v>
      </c>
      <c r="G1244" s="7">
        <v>5265</v>
      </c>
      <c r="H1244" s="7">
        <v>8443</v>
      </c>
      <c r="I1244" s="7">
        <v>7983</v>
      </c>
      <c r="J1244" s="7">
        <v>7</v>
      </c>
      <c r="K1244" s="152">
        <f t="shared" si="8"/>
        <v>16.92420897718911</v>
      </c>
      <c r="L1244" s="153"/>
      <c r="M1244" s="154">
        <f>AVERAGE(K1244:K1245)</f>
        <v>17.283382712857854</v>
      </c>
      <c r="N1244" s="154">
        <f>_xlfn.STDEV.S(K1244,K1245)</f>
        <v>0.50794836823094669</v>
      </c>
      <c r="O1244" s="123"/>
      <c r="P1244" s="123"/>
      <c r="Q1244" s="23">
        <f t="shared" si="1"/>
        <v>271.8</v>
      </c>
      <c r="R1244" s="117">
        <f>AVERAGE(Q1244:Q1245)</f>
        <v>266.55</v>
      </c>
    </row>
    <row r="1245" spans="1:18" ht="15.75" customHeight="1" x14ac:dyDescent="0.3">
      <c r="A1245" s="221">
        <v>6002</v>
      </c>
      <c r="B1245" s="118">
        <v>124</v>
      </c>
      <c r="C1245" s="7" t="s">
        <v>525</v>
      </c>
      <c r="D1245" s="7"/>
      <c r="E1245" s="7">
        <v>22</v>
      </c>
      <c r="F1245" s="156">
        <v>43685</v>
      </c>
      <c r="G1245" s="7">
        <v>5265</v>
      </c>
      <c r="H1245" s="7">
        <v>8339</v>
      </c>
      <c r="I1245" s="7">
        <v>7878</v>
      </c>
      <c r="J1245" s="7"/>
      <c r="K1245" s="152">
        <f t="shared" si="8"/>
        <v>17.642556448526598</v>
      </c>
      <c r="L1245" s="153"/>
      <c r="M1245" s="155"/>
      <c r="N1245" s="155"/>
      <c r="O1245" s="123"/>
      <c r="P1245" s="123"/>
      <c r="Q1245" s="23">
        <f t="shared" si="1"/>
        <v>261.3</v>
      </c>
      <c r="R1245" s="117"/>
    </row>
    <row r="1246" spans="1:18" ht="15.75" customHeight="1" x14ac:dyDescent="0.3">
      <c r="A1246" s="221">
        <v>3383</v>
      </c>
      <c r="B1246" s="118">
        <v>139</v>
      </c>
      <c r="C1246" s="67" t="s">
        <v>526</v>
      </c>
      <c r="D1246" s="67"/>
      <c r="E1246" s="67">
        <v>13</v>
      </c>
      <c r="F1246" s="68">
        <v>43587</v>
      </c>
      <c r="G1246" s="67">
        <v>5218</v>
      </c>
      <c r="H1246" s="67">
        <v>6863</v>
      </c>
      <c r="I1246" s="67">
        <v>6580</v>
      </c>
      <c r="J1246" s="67">
        <v>1</v>
      </c>
      <c r="K1246" s="157">
        <f t="shared" si="8"/>
        <v>20.77826725403818</v>
      </c>
      <c r="L1246" s="158" t="s">
        <v>13</v>
      </c>
      <c r="M1246" s="159">
        <f>AVERAGE(K1246:K1247)</f>
        <v>20.78367080456082</v>
      </c>
      <c r="N1246" s="159">
        <f>_xlfn.STDEV.S(K1246,K1247)</f>
        <v>7.6417744340834676E-3</v>
      </c>
      <c r="O1246" s="123">
        <v>1</v>
      </c>
      <c r="P1246" s="123"/>
      <c r="Q1246" s="23">
        <f t="shared" si="1"/>
        <v>136.19999999999999</v>
      </c>
      <c r="R1246" s="117">
        <f>AVERAGE(Q1246:Q1247)</f>
        <v>134</v>
      </c>
    </row>
    <row r="1247" spans="1:18" ht="15.75" customHeight="1" x14ac:dyDescent="0.3">
      <c r="A1247" s="221">
        <v>3384</v>
      </c>
      <c r="B1247" s="118">
        <v>140</v>
      </c>
      <c r="C1247" s="67" t="s">
        <v>526</v>
      </c>
      <c r="D1247" s="67"/>
      <c r="E1247" s="67">
        <v>13</v>
      </c>
      <c r="F1247" s="68">
        <v>43587</v>
      </c>
      <c r="G1247" s="67">
        <v>5241</v>
      </c>
      <c r="H1247" s="67">
        <v>6833</v>
      </c>
      <c r="I1247" s="67">
        <v>6559</v>
      </c>
      <c r="J1247" s="67"/>
      <c r="K1247" s="157">
        <f t="shared" si="8"/>
        <v>20.789074355083457</v>
      </c>
      <c r="L1247" s="158"/>
      <c r="M1247" s="160"/>
      <c r="N1247" s="160"/>
      <c r="O1247" s="123"/>
      <c r="P1247" s="123"/>
      <c r="Q1247" s="23">
        <f t="shared" si="1"/>
        <v>131.80000000000001</v>
      </c>
      <c r="R1247" s="117"/>
    </row>
    <row r="1248" spans="1:18" ht="15.75" customHeight="1" x14ac:dyDescent="0.3">
      <c r="A1248" s="221">
        <v>4107</v>
      </c>
      <c r="B1248" s="118">
        <v>137</v>
      </c>
      <c r="C1248" s="67" t="s">
        <v>526</v>
      </c>
      <c r="D1248" s="67"/>
      <c r="E1248" s="67">
        <v>15</v>
      </c>
      <c r="F1248" s="68">
        <v>43599</v>
      </c>
      <c r="G1248" s="67">
        <v>5220</v>
      </c>
      <c r="H1248" s="67">
        <v>6726</v>
      </c>
      <c r="I1248" s="67">
        <v>6441</v>
      </c>
      <c r="J1248" s="67"/>
      <c r="K1248" s="157">
        <f t="shared" si="8"/>
        <v>23.341523341523342</v>
      </c>
      <c r="L1248" s="157"/>
      <c r="M1248" s="159">
        <f>AVERAGE(K1248:K1249)</f>
        <v>23.102820254976479</v>
      </c>
      <c r="N1248" s="159">
        <f>_xlfn.STDEV.S(K1248,K1249)</f>
        <v>0.33757714237489</v>
      </c>
      <c r="O1248" s="123"/>
      <c r="P1248" s="123"/>
      <c r="Q1248" s="23">
        <f t="shared" si="1"/>
        <v>122.1</v>
      </c>
      <c r="R1248" s="117">
        <f>AVERAGE(Q1248:Q1249)</f>
        <v>122.5</v>
      </c>
    </row>
    <row r="1249" spans="1:18" ht="15.75" customHeight="1" x14ac:dyDescent="0.3">
      <c r="A1249" s="221">
        <v>4108</v>
      </c>
      <c r="B1249" s="118">
        <v>138</v>
      </c>
      <c r="C1249" s="67" t="s">
        <v>526</v>
      </c>
      <c r="D1249" s="67"/>
      <c r="E1249" s="67">
        <v>15</v>
      </c>
      <c r="F1249" s="68">
        <v>43599</v>
      </c>
      <c r="G1249" s="67">
        <v>5222</v>
      </c>
      <c r="H1249" s="67">
        <v>6732</v>
      </c>
      <c r="I1249" s="67">
        <v>6451</v>
      </c>
      <c r="J1249" s="67"/>
      <c r="K1249" s="157">
        <f t="shared" si="8"/>
        <v>22.864117168429619</v>
      </c>
      <c r="L1249" s="157"/>
      <c r="M1249" s="160"/>
      <c r="N1249" s="160"/>
      <c r="O1249" s="123"/>
      <c r="P1249" s="123"/>
      <c r="Q1249" s="23">
        <f t="shared" si="1"/>
        <v>122.9</v>
      </c>
      <c r="R1249" s="117"/>
    </row>
    <row r="1250" spans="1:18" ht="15.75" customHeight="1" x14ac:dyDescent="0.3">
      <c r="A1250" s="221">
        <v>4753</v>
      </c>
      <c r="B1250" s="118">
        <v>137</v>
      </c>
      <c r="C1250" s="67" t="s">
        <v>526</v>
      </c>
      <c r="D1250" s="67"/>
      <c r="E1250" s="67">
        <v>17</v>
      </c>
      <c r="F1250" s="68">
        <v>43619</v>
      </c>
      <c r="G1250" s="67">
        <v>5220</v>
      </c>
      <c r="H1250" s="67">
        <v>6984</v>
      </c>
      <c r="I1250" s="67">
        <v>6686</v>
      </c>
      <c r="J1250" s="67"/>
      <c r="K1250" s="157">
        <f t="shared" si="8"/>
        <v>20.327421555252386</v>
      </c>
      <c r="L1250" s="158"/>
      <c r="M1250" s="159">
        <f>AVERAGE(K1250:K1251)</f>
        <v>20.130598194844737</v>
      </c>
      <c r="N1250" s="159">
        <f>_xlfn.STDEV.S(K1250,K1251)</f>
        <v>0.2783502656803446</v>
      </c>
      <c r="O1250" s="123"/>
      <c r="P1250" s="123"/>
      <c r="Q1250" s="23">
        <f t="shared" si="1"/>
        <v>146.6</v>
      </c>
      <c r="R1250" s="117">
        <f>AVERAGE(Q1250:Q1251)</f>
        <v>148.80000000000001</v>
      </c>
    </row>
    <row r="1251" spans="1:18" ht="15.75" customHeight="1" x14ac:dyDescent="0.3">
      <c r="A1251" s="221">
        <v>4754</v>
      </c>
      <c r="B1251" s="118">
        <v>138</v>
      </c>
      <c r="C1251" s="67" t="s">
        <v>526</v>
      </c>
      <c r="D1251" s="67"/>
      <c r="E1251" s="67">
        <v>17</v>
      </c>
      <c r="F1251" s="68">
        <v>43619</v>
      </c>
      <c r="G1251" s="67">
        <v>5222</v>
      </c>
      <c r="H1251" s="67">
        <v>7033</v>
      </c>
      <c r="I1251" s="67">
        <v>6732</v>
      </c>
      <c r="J1251" s="67"/>
      <c r="K1251" s="157">
        <f t="shared" si="8"/>
        <v>19.933774834437088</v>
      </c>
      <c r="L1251" s="158"/>
      <c r="M1251" s="160"/>
      <c r="N1251" s="160"/>
      <c r="O1251" s="123"/>
      <c r="P1251" s="123"/>
      <c r="Q1251" s="23">
        <f t="shared" si="1"/>
        <v>151</v>
      </c>
      <c r="R1251" s="117"/>
    </row>
    <row r="1252" spans="1:18" ht="15.75" customHeight="1" x14ac:dyDescent="0.3">
      <c r="A1252" s="221">
        <v>5363</v>
      </c>
      <c r="B1252" s="118">
        <v>101</v>
      </c>
      <c r="C1252" s="7" t="s">
        <v>526</v>
      </c>
      <c r="D1252" s="7"/>
      <c r="E1252" s="7">
        <v>19</v>
      </c>
      <c r="F1252" s="156">
        <v>43637</v>
      </c>
      <c r="G1252" s="7">
        <v>5208</v>
      </c>
      <c r="H1252" s="7">
        <v>7486</v>
      </c>
      <c r="I1252" s="7">
        <v>7049</v>
      </c>
      <c r="J1252" s="7">
        <v>7</v>
      </c>
      <c r="K1252" s="161">
        <f t="shared" si="8"/>
        <v>23.737099402498643</v>
      </c>
      <c r="L1252" s="3"/>
      <c r="M1252" s="162">
        <f>AVERAGE(K1252:K1253)</f>
        <v>24.255171016442063</v>
      </c>
      <c r="N1252" s="162">
        <f>_xlfn.STDEV.S(K1252,K1253)</f>
        <v>0.7326639027193047</v>
      </c>
      <c r="O1252" s="123"/>
      <c r="P1252" s="123"/>
      <c r="Q1252" s="23">
        <f t="shared" si="1"/>
        <v>184.1</v>
      </c>
      <c r="R1252" s="117">
        <f>AVERAGE(Q1252:Q1253)</f>
        <v>180.25</v>
      </c>
    </row>
    <row r="1253" spans="1:18" ht="15.75" customHeight="1" x14ac:dyDescent="0.3">
      <c r="A1253" s="221">
        <v>5364</v>
      </c>
      <c r="B1253" s="118">
        <v>102</v>
      </c>
      <c r="C1253" s="7" t="s">
        <v>526</v>
      </c>
      <c r="D1253" s="7"/>
      <c r="E1253" s="7">
        <v>19</v>
      </c>
      <c r="F1253" s="156">
        <v>43637</v>
      </c>
      <c r="G1253" s="7">
        <v>5224</v>
      </c>
      <c r="H1253" s="7">
        <v>7425</v>
      </c>
      <c r="I1253" s="7">
        <v>6988</v>
      </c>
      <c r="J1253" s="7"/>
      <c r="K1253" s="161">
        <f t="shared" si="8"/>
        <v>24.773242630385486</v>
      </c>
      <c r="L1253" s="3"/>
      <c r="M1253" s="23"/>
      <c r="N1253" s="23"/>
      <c r="O1253" s="123"/>
      <c r="P1253" s="123"/>
      <c r="Q1253" s="23">
        <f t="shared" si="1"/>
        <v>176.4</v>
      </c>
      <c r="R1253" s="117"/>
    </row>
    <row r="1254" spans="1:18" ht="15.75" customHeight="1" x14ac:dyDescent="0.3">
      <c r="A1254" s="221">
        <v>6003</v>
      </c>
      <c r="B1254" s="118">
        <v>125</v>
      </c>
      <c r="C1254" s="7" t="s">
        <v>526</v>
      </c>
      <c r="D1254" s="7"/>
      <c r="E1254" s="7">
        <v>22</v>
      </c>
      <c r="F1254" s="156">
        <v>43685</v>
      </c>
      <c r="G1254" s="7">
        <v>5217</v>
      </c>
      <c r="H1254" s="7">
        <v>7143</v>
      </c>
      <c r="I1254" s="7">
        <v>6873</v>
      </c>
      <c r="J1254" s="7">
        <v>7</v>
      </c>
      <c r="K1254" s="152">
        <f t="shared" si="8"/>
        <v>16.304347826086957</v>
      </c>
      <c r="L1254" s="153"/>
      <c r="M1254" s="154">
        <f>AVERAGE(K1254:K1255)</f>
        <v>16.917369050599461</v>
      </c>
      <c r="N1254" s="154">
        <f>_xlfn.STDEV.S(K1254,K1255)</f>
        <v>0.86694292972814568</v>
      </c>
      <c r="O1254" s="123"/>
      <c r="P1254" s="123"/>
      <c r="Q1254" s="23">
        <f t="shared" si="1"/>
        <v>165.6</v>
      </c>
      <c r="R1254" s="117">
        <f>AVERAGE(Q1254:Q1255)</f>
        <v>160.94999999999999</v>
      </c>
    </row>
    <row r="1255" spans="1:18" ht="15.75" customHeight="1" x14ac:dyDescent="0.3">
      <c r="A1255" s="221">
        <v>6004</v>
      </c>
      <c r="B1255" s="118">
        <v>125</v>
      </c>
      <c r="C1255" s="7" t="s">
        <v>526</v>
      </c>
      <c r="D1255" s="7"/>
      <c r="E1255" s="7">
        <v>22</v>
      </c>
      <c r="F1255" s="156">
        <v>43685</v>
      </c>
      <c r="G1255" s="7">
        <v>5217</v>
      </c>
      <c r="H1255" s="7">
        <v>7054</v>
      </c>
      <c r="I1255" s="7">
        <v>6780</v>
      </c>
      <c r="J1255" s="7"/>
      <c r="K1255" s="152">
        <f t="shared" si="8"/>
        <v>17.530390275111966</v>
      </c>
      <c r="L1255" s="153"/>
      <c r="M1255" s="155"/>
      <c r="N1255" s="155"/>
      <c r="O1255" s="123"/>
      <c r="P1255" s="123"/>
      <c r="Q1255" s="23">
        <f t="shared" si="1"/>
        <v>156.30000000000001</v>
      </c>
      <c r="R1255" s="117"/>
    </row>
    <row r="1256" spans="1:18" ht="15.75" customHeight="1" x14ac:dyDescent="0.3">
      <c r="A1256" s="221">
        <v>3749</v>
      </c>
      <c r="B1256" s="118">
        <v>171</v>
      </c>
      <c r="C1256" s="57" t="s">
        <v>527</v>
      </c>
      <c r="D1256" s="57"/>
      <c r="E1256" s="57">
        <v>14</v>
      </c>
      <c r="F1256" s="58">
        <v>43591</v>
      </c>
      <c r="G1256" s="57">
        <v>5259</v>
      </c>
      <c r="H1256" s="151">
        <v>7656</v>
      </c>
      <c r="I1256" s="57">
        <v>7043</v>
      </c>
      <c r="J1256" s="57">
        <v>2</v>
      </c>
      <c r="K1256" s="152">
        <f t="shared" si="8"/>
        <v>34.360986547085204</v>
      </c>
      <c r="L1256" s="153" t="s">
        <v>405</v>
      </c>
      <c r="M1256" s="154">
        <f>AVERAGE(K1256:K1257)</f>
        <v>34.600559425692552</v>
      </c>
      <c r="N1256" s="154">
        <f>_xlfn.STDEV.S(K1256,K1257)</f>
        <v>0.33880721410326919</v>
      </c>
      <c r="O1256" s="123">
        <v>2</v>
      </c>
      <c r="P1256" s="123"/>
      <c r="Q1256" s="23">
        <f t="shared" si="1"/>
        <v>178.4</v>
      </c>
      <c r="R1256" s="117">
        <f>AVERAGE(Q1256:Q1257)</f>
        <v>179.9</v>
      </c>
    </row>
    <row r="1257" spans="1:18" ht="15.75" customHeight="1" x14ac:dyDescent="0.3">
      <c r="A1257" s="221">
        <v>3750</v>
      </c>
      <c r="B1257" s="118">
        <v>172</v>
      </c>
      <c r="C1257" s="57" t="s">
        <v>527</v>
      </c>
      <c r="D1257" s="57"/>
      <c r="E1257" s="57">
        <v>14</v>
      </c>
      <c r="F1257" s="58">
        <v>43591</v>
      </c>
      <c r="G1257" s="57">
        <v>5274</v>
      </c>
      <c r="H1257" s="151">
        <v>7720</v>
      </c>
      <c r="I1257" s="57">
        <v>7088</v>
      </c>
      <c r="J1257" s="57"/>
      <c r="K1257" s="152">
        <f t="shared" si="8"/>
        <v>34.840132304299892</v>
      </c>
      <c r="L1257" s="153"/>
      <c r="M1257" s="155"/>
      <c r="N1257" s="155"/>
      <c r="O1257" s="123"/>
      <c r="P1257" s="123"/>
      <c r="Q1257" s="23">
        <f t="shared" si="1"/>
        <v>181.4</v>
      </c>
      <c r="R1257" s="117"/>
    </row>
    <row r="1258" spans="1:18" ht="15.75" customHeight="1" x14ac:dyDescent="0.3">
      <c r="A1258" s="221">
        <v>4409</v>
      </c>
      <c r="B1258" s="118">
        <v>115</v>
      </c>
      <c r="C1258" s="57" t="s">
        <v>527</v>
      </c>
      <c r="D1258" s="57"/>
      <c r="E1258" s="57">
        <v>16</v>
      </c>
      <c r="F1258" s="58">
        <v>43607</v>
      </c>
      <c r="G1258" s="57">
        <v>5260</v>
      </c>
      <c r="H1258" s="57">
        <v>7749</v>
      </c>
      <c r="I1258" s="57">
        <v>7251</v>
      </c>
      <c r="J1258" s="57">
        <v>2</v>
      </c>
      <c r="K1258" s="152">
        <f t="shared" si="8"/>
        <v>25.012556504269213</v>
      </c>
      <c r="L1258" s="153"/>
      <c r="M1258" s="154">
        <f>AVERAGE(K1258:K1259)</f>
        <v>25.105092481383618</v>
      </c>
      <c r="N1258" s="154">
        <f>_xlfn.STDEV.S(K1258,K1259)</f>
        <v>0.13086563384263816</v>
      </c>
      <c r="O1258" s="123"/>
      <c r="P1258" s="123"/>
      <c r="Q1258" s="23">
        <f t="shared" si="1"/>
        <v>199.1</v>
      </c>
      <c r="R1258" s="117">
        <f>AVERAGE(Q1258:Q1259)</f>
        <v>200.75</v>
      </c>
    </row>
    <row r="1259" spans="1:18" ht="15.75" customHeight="1" x14ac:dyDescent="0.3">
      <c r="A1259" s="221">
        <v>4410</v>
      </c>
      <c r="B1259" s="118">
        <v>116</v>
      </c>
      <c r="C1259" s="57" t="s">
        <v>527</v>
      </c>
      <c r="D1259" s="57"/>
      <c r="E1259" s="57">
        <v>16</v>
      </c>
      <c r="F1259" s="58">
        <v>43607</v>
      </c>
      <c r="G1259" s="57">
        <v>5263</v>
      </c>
      <c r="H1259" s="57">
        <v>7797</v>
      </c>
      <c r="I1259" s="57">
        <v>7287</v>
      </c>
      <c r="J1259" s="57"/>
      <c r="K1259" s="152">
        <f t="shared" si="8"/>
        <v>25.197628458498023</v>
      </c>
      <c r="L1259" s="153"/>
      <c r="M1259" s="155"/>
      <c r="N1259" s="155"/>
      <c r="O1259" s="123"/>
      <c r="P1259" s="123"/>
      <c r="Q1259" s="23">
        <f t="shared" si="1"/>
        <v>202.4</v>
      </c>
      <c r="R1259" s="117"/>
    </row>
    <row r="1260" spans="1:18" ht="15.75" customHeight="1" x14ac:dyDescent="0.3">
      <c r="A1260" s="221">
        <v>5055</v>
      </c>
      <c r="B1260" s="118">
        <v>115</v>
      </c>
      <c r="C1260" s="57" t="s">
        <v>527</v>
      </c>
      <c r="D1260" s="57"/>
      <c r="E1260" s="57">
        <v>18</v>
      </c>
      <c r="F1260" s="58">
        <v>43626</v>
      </c>
      <c r="G1260" s="57">
        <v>5260</v>
      </c>
      <c r="H1260" s="57">
        <v>7180</v>
      </c>
      <c r="I1260" s="57">
        <v>6844</v>
      </c>
      <c r="J1260" s="57">
        <v>7</v>
      </c>
      <c r="K1260" s="152">
        <f t="shared" si="8"/>
        <v>21.212121212121211</v>
      </c>
      <c r="L1260" s="153"/>
      <c r="M1260" s="154">
        <f>AVERAGE(K1260:K1261)</f>
        <v>21.423368298368299</v>
      </c>
      <c r="N1260" s="154">
        <f>_xlfn.STDEV.S(K1260,K1261)</f>
        <v>0.29874849438243062</v>
      </c>
      <c r="O1260" s="123"/>
      <c r="P1260" s="123"/>
      <c r="Q1260" s="23">
        <f t="shared" si="1"/>
        <v>158.4</v>
      </c>
      <c r="R1260" s="117">
        <f>AVERAGE(Q1260:Q1261)</f>
        <v>162.4</v>
      </c>
    </row>
    <row r="1261" spans="1:18" ht="15.75" customHeight="1" x14ac:dyDescent="0.3">
      <c r="A1261" s="221">
        <v>5056</v>
      </c>
      <c r="B1261" s="118">
        <v>116</v>
      </c>
      <c r="C1261" s="57" t="s">
        <v>527</v>
      </c>
      <c r="D1261" s="57"/>
      <c r="E1261" s="57">
        <v>18</v>
      </c>
      <c r="F1261" s="58">
        <v>43626</v>
      </c>
      <c r="G1261" s="57">
        <v>5263</v>
      </c>
      <c r="H1261" s="57">
        <v>7287</v>
      </c>
      <c r="I1261" s="57">
        <v>6927</v>
      </c>
      <c r="J1261" s="57"/>
      <c r="K1261" s="152">
        <f t="shared" si="8"/>
        <v>21.634615384615387</v>
      </c>
      <c r="L1261" s="153"/>
      <c r="M1261" s="155"/>
      <c r="N1261" s="155"/>
      <c r="O1261" s="123"/>
      <c r="P1261" s="123"/>
      <c r="Q1261" s="23">
        <f t="shared" si="1"/>
        <v>166.4</v>
      </c>
      <c r="R1261" s="117"/>
    </row>
    <row r="1262" spans="1:18" ht="15.75" customHeight="1" x14ac:dyDescent="0.3">
      <c r="A1262" s="221">
        <v>5619</v>
      </c>
      <c r="B1262" s="118">
        <v>63</v>
      </c>
      <c r="C1262" s="7" t="s">
        <v>527</v>
      </c>
      <c r="D1262" s="7"/>
      <c r="E1262" s="7">
        <v>21</v>
      </c>
      <c r="F1262" s="156">
        <v>43657</v>
      </c>
      <c r="G1262" s="7">
        <v>5214</v>
      </c>
      <c r="H1262" s="7">
        <v>7974</v>
      </c>
      <c r="I1262" s="7">
        <v>7521</v>
      </c>
      <c r="J1262" s="7">
        <v>7</v>
      </c>
      <c r="K1262" s="152">
        <f t="shared" si="8"/>
        <v>19.635890767230169</v>
      </c>
      <c r="L1262" s="153"/>
      <c r="M1262" s="154">
        <f>AVERAGE(K1262:K1263)</f>
        <v>19.701666313847642</v>
      </c>
      <c r="N1262" s="154">
        <f>_xlfn.STDEV.S(K1262,K1263)</f>
        <v>9.3020670098934666E-2</v>
      </c>
      <c r="O1262" s="123"/>
      <c r="P1262" s="123"/>
      <c r="Q1262" s="23">
        <f t="shared" si="1"/>
        <v>230.7</v>
      </c>
      <c r="R1262" s="117">
        <f>AVERAGE(Q1262:Q1263)</f>
        <v>227.14999999999998</v>
      </c>
    </row>
    <row r="1263" spans="1:18" ht="15.75" customHeight="1" x14ac:dyDescent="0.3">
      <c r="A1263" s="221">
        <v>5620</v>
      </c>
      <c r="B1263" s="118">
        <v>64</v>
      </c>
      <c r="C1263" s="7" t="s">
        <v>527</v>
      </c>
      <c r="D1263" s="7"/>
      <c r="E1263" s="7">
        <v>21</v>
      </c>
      <c r="F1263" s="156">
        <v>43657</v>
      </c>
      <c r="G1263" s="7">
        <v>5232</v>
      </c>
      <c r="H1263" s="7">
        <v>7910</v>
      </c>
      <c r="I1263" s="7">
        <v>7468</v>
      </c>
      <c r="J1263" s="7"/>
      <c r="K1263" s="152">
        <f t="shared" si="8"/>
        <v>19.767441860465116</v>
      </c>
      <c r="L1263" s="153"/>
      <c r="M1263" s="155"/>
      <c r="N1263" s="155"/>
      <c r="O1263" s="123"/>
      <c r="P1263" s="123"/>
      <c r="Q1263" s="23">
        <f t="shared" si="1"/>
        <v>223.6</v>
      </c>
      <c r="R1263" s="117"/>
    </row>
    <row r="1264" spans="1:18" ht="15.75" customHeight="1" x14ac:dyDescent="0.3">
      <c r="A1264" s="221">
        <v>6005</v>
      </c>
      <c r="B1264" s="118">
        <v>126</v>
      </c>
      <c r="C1264" s="7" t="s">
        <v>527</v>
      </c>
      <c r="D1264" s="7"/>
      <c r="E1264" s="7">
        <v>22</v>
      </c>
      <c r="F1264" s="156">
        <v>43685</v>
      </c>
      <c r="G1264" s="7">
        <v>5232</v>
      </c>
      <c r="H1264" s="7">
        <v>7408</v>
      </c>
      <c r="I1264" s="7">
        <v>7109</v>
      </c>
      <c r="J1264" s="7">
        <v>7</v>
      </c>
      <c r="K1264" s="152">
        <f t="shared" si="8"/>
        <v>15.929675013319125</v>
      </c>
      <c r="L1264" s="153"/>
      <c r="M1264" s="154">
        <f>AVERAGE(K1264:K1265)</f>
        <v>16.652303886433636</v>
      </c>
      <c r="N1264" s="154">
        <f>_xlfn.STDEV.S(K1264,K1265)</f>
        <v>1.0219515529209262</v>
      </c>
      <c r="O1264" s="123"/>
      <c r="P1264" s="123"/>
      <c r="Q1264" s="23">
        <f t="shared" si="1"/>
        <v>187.7</v>
      </c>
      <c r="R1264" s="117">
        <f>AVERAGE(Q1264:Q1265)</f>
        <v>186.8</v>
      </c>
    </row>
    <row r="1265" spans="1:18" ht="15.75" customHeight="1" x14ac:dyDescent="0.3">
      <c r="A1265" s="221">
        <v>6006</v>
      </c>
      <c r="B1265" s="118">
        <v>126</v>
      </c>
      <c r="C1265" s="7" t="s">
        <v>527</v>
      </c>
      <c r="D1265" s="7"/>
      <c r="E1265" s="7">
        <v>22</v>
      </c>
      <c r="F1265" s="156">
        <v>43685</v>
      </c>
      <c r="G1265" s="7">
        <v>5232</v>
      </c>
      <c r="H1265" s="7">
        <v>7414</v>
      </c>
      <c r="I1265" s="7">
        <v>7091</v>
      </c>
      <c r="J1265" s="7"/>
      <c r="K1265" s="152">
        <f t="shared" si="8"/>
        <v>17.374932759548145</v>
      </c>
      <c r="L1265" s="153"/>
      <c r="M1265" s="155"/>
      <c r="N1265" s="155"/>
      <c r="O1265" s="123"/>
      <c r="P1265" s="123"/>
      <c r="Q1265" s="23">
        <f t="shared" si="1"/>
        <v>185.9</v>
      </c>
      <c r="R1265" s="117"/>
    </row>
    <row r="1266" spans="1:18" ht="15.75" customHeight="1" x14ac:dyDescent="0.3">
      <c r="A1266" s="221">
        <v>3387</v>
      </c>
      <c r="B1266" s="118">
        <v>143</v>
      </c>
      <c r="C1266" s="57" t="s">
        <v>528</v>
      </c>
      <c r="D1266" s="57"/>
      <c r="E1266" s="57">
        <v>13</v>
      </c>
      <c r="F1266" s="58">
        <v>43587</v>
      </c>
      <c r="G1266" s="57">
        <v>5229</v>
      </c>
      <c r="H1266" s="57">
        <v>7471</v>
      </c>
      <c r="I1266" s="57">
        <v>7051</v>
      </c>
      <c r="J1266" s="57">
        <v>1</v>
      </c>
      <c r="K1266" s="152">
        <f t="shared" si="8"/>
        <v>23.051591657519211</v>
      </c>
      <c r="L1266" s="153" t="s">
        <v>13</v>
      </c>
      <c r="M1266" s="154">
        <f>AVERAGE(K1266:K1267)</f>
        <v>23.218887561488934</v>
      </c>
      <c r="N1266" s="154">
        <f>_xlfn.STDEV.S(K1266,K1267)</f>
        <v>0.23659213632345208</v>
      </c>
      <c r="O1266" s="123">
        <v>2</v>
      </c>
      <c r="P1266" s="123"/>
      <c r="Q1266" s="23">
        <f t="shared" si="1"/>
        <v>182.2</v>
      </c>
      <c r="R1266" s="117">
        <f>AVERAGE(Q1266:Q1267)</f>
        <v>179.39999999999998</v>
      </c>
    </row>
    <row r="1267" spans="1:18" ht="15.75" customHeight="1" x14ac:dyDescent="0.3">
      <c r="A1267" s="221">
        <v>3388</v>
      </c>
      <c r="B1267" s="118">
        <v>144</v>
      </c>
      <c r="C1267" s="57" t="s">
        <v>528</v>
      </c>
      <c r="D1267" s="57"/>
      <c r="E1267" s="57">
        <v>13</v>
      </c>
      <c r="F1267" s="58">
        <v>43587</v>
      </c>
      <c r="G1267" s="57">
        <v>5238</v>
      </c>
      <c r="H1267" s="57">
        <v>7417</v>
      </c>
      <c r="I1267" s="57">
        <v>7004</v>
      </c>
      <c r="J1267" s="57"/>
      <c r="K1267" s="152">
        <f t="shared" si="8"/>
        <v>23.386183465458661</v>
      </c>
      <c r="L1267" s="153"/>
      <c r="M1267" s="155"/>
      <c r="N1267" s="155"/>
      <c r="O1267" s="123"/>
      <c r="P1267" s="123"/>
      <c r="Q1267" s="23">
        <f t="shared" si="1"/>
        <v>176.6</v>
      </c>
      <c r="R1267" s="117"/>
    </row>
    <row r="1268" spans="1:18" ht="15.75" customHeight="1" x14ac:dyDescent="0.3">
      <c r="A1268" s="221">
        <v>4109</v>
      </c>
      <c r="B1268" s="118">
        <v>139</v>
      </c>
      <c r="C1268" s="57" t="s">
        <v>528</v>
      </c>
      <c r="D1268" s="57"/>
      <c r="E1268" s="57">
        <v>15</v>
      </c>
      <c r="F1268" s="58">
        <v>43599</v>
      </c>
      <c r="G1268" s="57">
        <v>5218</v>
      </c>
      <c r="H1268" s="57">
        <v>8489</v>
      </c>
      <c r="I1268" s="57">
        <v>7729</v>
      </c>
      <c r="J1268" s="57"/>
      <c r="K1268" s="152">
        <f t="shared" si="8"/>
        <v>30.266825965750698</v>
      </c>
      <c r="L1268" s="152"/>
      <c r="M1268" s="154">
        <f>AVERAGE(K1268:K1269)</f>
        <v>30.232833032585376</v>
      </c>
      <c r="N1268" s="154">
        <f>_xlfn.STDEV.S(K1268,K1269)</f>
        <v>4.8073267107243592E-2</v>
      </c>
      <c r="O1268" s="123"/>
      <c r="P1268" s="123"/>
      <c r="Q1268" s="23">
        <f t="shared" si="1"/>
        <v>251.1</v>
      </c>
      <c r="R1268" s="117">
        <f>AVERAGE(Q1268:Q1269)</f>
        <v>246.25</v>
      </c>
    </row>
    <row r="1269" spans="1:18" ht="15.75" customHeight="1" x14ac:dyDescent="0.3">
      <c r="A1269" s="221">
        <v>4110</v>
      </c>
      <c r="B1269" s="118">
        <v>140</v>
      </c>
      <c r="C1269" s="57" t="s">
        <v>528</v>
      </c>
      <c r="D1269" s="57"/>
      <c r="E1269" s="57">
        <v>15</v>
      </c>
      <c r="F1269" s="58">
        <v>43599</v>
      </c>
      <c r="G1269" s="57">
        <v>5241</v>
      </c>
      <c r="H1269" s="57">
        <v>8384</v>
      </c>
      <c r="I1269" s="57">
        <v>7655</v>
      </c>
      <c r="J1269" s="57"/>
      <c r="K1269" s="152">
        <f t="shared" si="8"/>
        <v>30.19884009942005</v>
      </c>
      <c r="L1269" s="152"/>
      <c r="M1269" s="155"/>
      <c r="N1269" s="155"/>
      <c r="O1269" s="123"/>
      <c r="P1269" s="123"/>
      <c r="Q1269" s="23">
        <f t="shared" si="1"/>
        <v>241.4</v>
      </c>
      <c r="R1269" s="117"/>
    </row>
    <row r="1270" spans="1:18" ht="15.75" customHeight="1" x14ac:dyDescent="0.3">
      <c r="A1270" s="221">
        <v>4755</v>
      </c>
      <c r="B1270" s="118">
        <v>139</v>
      </c>
      <c r="C1270" s="57" t="s">
        <v>528</v>
      </c>
      <c r="D1270" s="57"/>
      <c r="E1270" s="57">
        <v>17</v>
      </c>
      <c r="F1270" s="58">
        <v>43619</v>
      </c>
      <c r="G1270" s="57">
        <v>5218</v>
      </c>
      <c r="H1270" s="57">
        <v>8253</v>
      </c>
      <c r="I1270" s="57">
        <v>7546</v>
      </c>
      <c r="J1270" s="57"/>
      <c r="K1270" s="152">
        <f t="shared" si="8"/>
        <v>30.369415807560134</v>
      </c>
      <c r="L1270" s="153"/>
      <c r="M1270" s="154">
        <f>AVERAGE(K1270:K1271)</f>
        <v>30.244690765819485</v>
      </c>
      <c r="N1270" s="154">
        <f>_xlfn.STDEV.S(K1270,K1271)</f>
        <v>0.17638784559717732</v>
      </c>
      <c r="O1270" s="123"/>
      <c r="P1270" s="123"/>
      <c r="Q1270" s="23">
        <f t="shared" si="1"/>
        <v>232.8</v>
      </c>
      <c r="R1270" s="117">
        <f>AVERAGE(Q1270:Q1271)</f>
        <v>233.10000000000002</v>
      </c>
    </row>
    <row r="1271" spans="1:18" ht="15.75" customHeight="1" x14ac:dyDescent="0.3">
      <c r="A1271" s="221">
        <v>4756</v>
      </c>
      <c r="B1271" s="118">
        <v>140</v>
      </c>
      <c r="C1271" s="57" t="s">
        <v>528</v>
      </c>
      <c r="D1271" s="57"/>
      <c r="E1271" s="57">
        <v>17</v>
      </c>
      <c r="F1271" s="58">
        <v>43619</v>
      </c>
      <c r="G1271" s="57">
        <v>5241</v>
      </c>
      <c r="H1271" s="57">
        <v>8278</v>
      </c>
      <c r="I1271" s="57">
        <v>7575</v>
      </c>
      <c r="J1271" s="57"/>
      <c r="K1271" s="152">
        <f t="shared" si="8"/>
        <v>30.119965724078835</v>
      </c>
      <c r="L1271" s="153"/>
      <c r="M1271" s="155"/>
      <c r="N1271" s="155"/>
      <c r="O1271" s="123"/>
      <c r="P1271" s="123"/>
      <c r="Q1271" s="23">
        <f t="shared" si="1"/>
        <v>233.4</v>
      </c>
      <c r="R1271" s="117"/>
    </row>
    <row r="1272" spans="1:18" ht="15.75" customHeight="1" x14ac:dyDescent="0.3">
      <c r="A1272" s="221">
        <v>6007</v>
      </c>
      <c r="B1272" s="118">
        <v>127</v>
      </c>
      <c r="C1272" s="7" t="s">
        <v>528</v>
      </c>
      <c r="D1272" s="7"/>
      <c r="E1272" s="7">
        <v>22</v>
      </c>
      <c r="F1272" s="156">
        <v>43685</v>
      </c>
      <c r="G1272" s="7">
        <v>5247</v>
      </c>
      <c r="H1272" s="7">
        <v>8628</v>
      </c>
      <c r="I1272" s="7">
        <v>8159</v>
      </c>
      <c r="J1272" s="7"/>
      <c r="K1272" s="152">
        <f t="shared" si="8"/>
        <v>16.105769230769234</v>
      </c>
      <c r="L1272" s="153"/>
      <c r="M1272" s="154">
        <f>AVERAGE(K1272:K1273)</f>
        <v>15.961835232668568</v>
      </c>
      <c r="N1272" s="154">
        <f>_xlfn.STDEV.S(K1272,K1273)</f>
        <v>0.20355341220054482</v>
      </c>
      <c r="O1272" s="123"/>
      <c r="P1272" s="123"/>
      <c r="Q1272" s="23">
        <f t="shared" si="1"/>
        <v>291.2</v>
      </c>
      <c r="R1272" s="117">
        <f>AVERAGE(Q1272:Q1273)</f>
        <v>275.2</v>
      </c>
    </row>
    <row r="1273" spans="1:18" ht="15.75" customHeight="1" x14ac:dyDescent="0.3">
      <c r="A1273" s="221">
        <v>6008</v>
      </c>
      <c r="B1273" s="118">
        <v>127</v>
      </c>
      <c r="C1273" s="7" t="s">
        <v>528</v>
      </c>
      <c r="D1273" s="7"/>
      <c r="E1273" s="7">
        <v>22</v>
      </c>
      <c r="F1273" s="156">
        <v>43685</v>
      </c>
      <c r="G1273" s="7">
        <v>5247</v>
      </c>
      <c r="H1273" s="7">
        <v>8249</v>
      </c>
      <c r="I1273" s="7">
        <v>7839</v>
      </c>
      <c r="J1273" s="7"/>
      <c r="K1273" s="152">
        <f t="shared" si="8"/>
        <v>15.817901234567902</v>
      </c>
      <c r="L1273" s="153"/>
      <c r="M1273" s="155"/>
      <c r="N1273" s="155"/>
      <c r="O1273" s="123"/>
      <c r="P1273" s="123"/>
      <c r="Q1273" s="23">
        <f t="shared" si="1"/>
        <v>259.2</v>
      </c>
      <c r="R1273" s="117"/>
    </row>
    <row r="1274" spans="1:18" ht="15.75" customHeight="1" x14ac:dyDescent="0.3">
      <c r="A1274" s="221">
        <v>3751</v>
      </c>
      <c r="B1274" s="118">
        <v>173</v>
      </c>
      <c r="C1274" s="81" t="s">
        <v>529</v>
      </c>
      <c r="D1274" s="81"/>
      <c r="E1274" s="81">
        <v>14</v>
      </c>
      <c r="F1274" s="82">
        <v>43591</v>
      </c>
      <c r="G1274" s="81">
        <v>5227</v>
      </c>
      <c r="H1274" s="134">
        <v>9513</v>
      </c>
      <c r="I1274" s="81">
        <v>7938</v>
      </c>
      <c r="J1274" s="81">
        <v>2</v>
      </c>
      <c r="K1274" s="135">
        <f t="shared" si="8"/>
        <v>58.096643305053483</v>
      </c>
      <c r="L1274" s="142" t="s">
        <v>377</v>
      </c>
      <c r="M1274" s="137">
        <f>AVERAGE(K1274:K1275)</f>
        <v>58.769562327831018</v>
      </c>
      <c r="N1274" s="137">
        <f>_xlfn.STDEV.S(K1274,K1275)</f>
        <v>0.95165120839083939</v>
      </c>
      <c r="O1274" s="123">
        <v>3</v>
      </c>
      <c r="P1274" s="123"/>
      <c r="Q1274" s="23">
        <f t="shared" si="1"/>
        <v>271.10000000000002</v>
      </c>
      <c r="R1274" s="117">
        <f>AVERAGE(Q1274:Q1275)</f>
        <v>262.89999999999998</v>
      </c>
    </row>
    <row r="1275" spans="1:18" ht="15.75" customHeight="1" x14ac:dyDescent="0.3">
      <c r="A1275" s="221">
        <v>3752</v>
      </c>
      <c r="B1275" s="118">
        <v>174</v>
      </c>
      <c r="C1275" s="81" t="s">
        <v>529</v>
      </c>
      <c r="D1275" s="81"/>
      <c r="E1275" s="81">
        <v>14</v>
      </c>
      <c r="F1275" s="82">
        <v>43591</v>
      </c>
      <c r="G1275" s="81">
        <v>5182</v>
      </c>
      <c r="H1275" s="134">
        <v>9243</v>
      </c>
      <c r="I1275" s="81">
        <v>7729</v>
      </c>
      <c r="J1275" s="81"/>
      <c r="K1275" s="135">
        <f t="shared" si="8"/>
        <v>59.442481350608553</v>
      </c>
      <c r="L1275" s="142"/>
      <c r="M1275" s="138"/>
      <c r="N1275" s="138"/>
      <c r="O1275" s="123"/>
      <c r="P1275" s="123"/>
      <c r="Q1275" s="23">
        <f t="shared" si="1"/>
        <v>254.7</v>
      </c>
      <c r="R1275" s="117"/>
    </row>
    <row r="1276" spans="1:18" ht="15.75" customHeight="1" x14ac:dyDescent="0.3">
      <c r="A1276" s="221">
        <v>4411</v>
      </c>
      <c r="B1276" s="118">
        <v>117</v>
      </c>
      <c r="C1276" s="81" t="s">
        <v>529</v>
      </c>
      <c r="D1276" s="81"/>
      <c r="E1276" s="81">
        <v>16</v>
      </c>
      <c r="F1276" s="82">
        <v>43607</v>
      </c>
      <c r="G1276" s="81">
        <v>5221</v>
      </c>
      <c r="H1276" s="81">
        <v>8871</v>
      </c>
      <c r="I1276" s="81">
        <v>7892</v>
      </c>
      <c r="J1276" s="81">
        <v>2</v>
      </c>
      <c r="K1276" s="135">
        <f t="shared" si="8"/>
        <v>36.652938974166979</v>
      </c>
      <c r="L1276" s="142" t="s">
        <v>13</v>
      </c>
      <c r="M1276" s="137">
        <f>AVERAGE(K1276:K1277)</f>
        <v>36.215268842442072</v>
      </c>
      <c r="N1276" s="137">
        <f>_xlfn.STDEV.S(K1276,K1277)</f>
        <v>0.6189590361309828</v>
      </c>
      <c r="O1276" s="123"/>
      <c r="P1276" s="123"/>
      <c r="Q1276" s="23">
        <f t="shared" si="1"/>
        <v>267.10000000000002</v>
      </c>
      <c r="R1276" s="117">
        <f>AVERAGE(Q1276:Q1277)</f>
        <v>257.64999999999998</v>
      </c>
    </row>
    <row r="1277" spans="1:18" ht="15.75" customHeight="1" x14ac:dyDescent="0.3">
      <c r="A1277" s="221">
        <v>4412</v>
      </c>
      <c r="B1277" s="118">
        <v>118</v>
      </c>
      <c r="C1277" s="81" t="s">
        <v>529</v>
      </c>
      <c r="D1277" s="81"/>
      <c r="E1277" s="81">
        <v>16</v>
      </c>
      <c r="F1277" s="82">
        <v>43607</v>
      </c>
      <c r="G1277" s="81">
        <v>5249</v>
      </c>
      <c r="H1277" s="81">
        <v>8619</v>
      </c>
      <c r="I1277" s="81">
        <v>7731</v>
      </c>
      <c r="J1277" s="81"/>
      <c r="K1277" s="135">
        <f t="shared" si="8"/>
        <v>35.777598710717164</v>
      </c>
      <c r="L1277" s="142"/>
      <c r="M1277" s="138"/>
      <c r="N1277" s="138"/>
      <c r="O1277" s="123"/>
      <c r="P1277" s="123"/>
      <c r="Q1277" s="23">
        <f t="shared" si="1"/>
        <v>248.2</v>
      </c>
      <c r="R1277" s="117"/>
    </row>
    <row r="1278" spans="1:18" ht="15.75" customHeight="1" x14ac:dyDescent="0.3">
      <c r="A1278" s="221">
        <v>5057</v>
      </c>
      <c r="B1278" s="118">
        <v>117</v>
      </c>
      <c r="C1278" s="81" t="s">
        <v>529</v>
      </c>
      <c r="D1278" s="81"/>
      <c r="E1278" s="81">
        <v>18</v>
      </c>
      <c r="F1278" s="82">
        <v>43626</v>
      </c>
      <c r="G1278" s="81">
        <v>5221</v>
      </c>
      <c r="H1278" s="81">
        <v>8437</v>
      </c>
      <c r="I1278" s="81">
        <v>7710</v>
      </c>
      <c r="J1278" s="81">
        <v>7</v>
      </c>
      <c r="K1278" s="135">
        <f t="shared" si="8"/>
        <v>29.208517476898354</v>
      </c>
      <c r="L1278" s="142"/>
      <c r="M1278" s="137">
        <f>AVERAGE(K1278:K1279)</f>
        <v>28.788246421282125</v>
      </c>
      <c r="N1278" s="137">
        <f>_xlfn.STDEV.S(K1278,K1279)</f>
        <v>0.59435302672532653</v>
      </c>
      <c r="O1278" s="123"/>
      <c r="P1278" s="123"/>
      <c r="Q1278" s="23">
        <f t="shared" si="1"/>
        <v>248.9</v>
      </c>
      <c r="R1278" s="117">
        <f>AVERAGE(Q1278:Q1279)</f>
        <v>254.35000000000002</v>
      </c>
    </row>
    <row r="1279" spans="1:18" ht="15.75" customHeight="1" x14ac:dyDescent="0.3">
      <c r="A1279" s="221">
        <v>5058</v>
      </c>
      <c r="B1279" s="118">
        <v>118</v>
      </c>
      <c r="C1279" s="81" t="s">
        <v>529</v>
      </c>
      <c r="D1279" s="81"/>
      <c r="E1279" s="81">
        <v>18</v>
      </c>
      <c r="F1279" s="82">
        <v>43626</v>
      </c>
      <c r="G1279" s="81">
        <v>5249</v>
      </c>
      <c r="H1279" s="81">
        <v>8584</v>
      </c>
      <c r="I1279" s="81">
        <v>7847</v>
      </c>
      <c r="J1279" s="81"/>
      <c r="K1279" s="135">
        <f t="shared" si="8"/>
        <v>28.367975365665899</v>
      </c>
      <c r="L1279" s="142"/>
      <c r="M1279" s="138"/>
      <c r="N1279" s="138"/>
      <c r="O1279" s="123"/>
      <c r="P1279" s="123"/>
      <c r="Q1279" s="23">
        <f t="shared" si="1"/>
        <v>259.8</v>
      </c>
      <c r="R1279" s="117"/>
    </row>
    <row r="1280" spans="1:18" ht="15.75" customHeight="1" x14ac:dyDescent="0.3">
      <c r="A1280" s="221">
        <v>6009</v>
      </c>
      <c r="B1280" s="118">
        <v>128</v>
      </c>
      <c r="C1280" s="7" t="s">
        <v>529</v>
      </c>
      <c r="D1280" s="7"/>
      <c r="E1280" s="7">
        <v>22</v>
      </c>
      <c r="F1280" s="156">
        <v>43685</v>
      </c>
      <c r="G1280" s="7">
        <v>5213</v>
      </c>
      <c r="H1280" s="7">
        <v>8192</v>
      </c>
      <c r="I1280" s="7">
        <v>7761</v>
      </c>
      <c r="J1280" s="7">
        <v>7</v>
      </c>
      <c r="K1280" s="152">
        <f t="shared" si="8"/>
        <v>16.915227629513343</v>
      </c>
      <c r="L1280" s="153"/>
      <c r="M1280" s="154">
        <f>AVERAGE(K1280:K1281)</f>
        <v>16.95108037893807</v>
      </c>
      <c r="N1280" s="154">
        <f>_xlfn.STDEV.S(K1280,K1281)</f>
        <v>5.0703444484813016E-2</v>
      </c>
      <c r="O1280" s="123"/>
      <c r="P1280" s="123"/>
      <c r="Q1280" s="23">
        <f t="shared" si="1"/>
        <v>254.8</v>
      </c>
      <c r="R1280" s="117">
        <f>AVERAGE(Q1280:Q1281)</f>
        <v>257.5</v>
      </c>
    </row>
    <row r="1281" spans="1:18" ht="15.75" customHeight="1" x14ac:dyDescent="0.3">
      <c r="A1281" s="221">
        <v>6010</v>
      </c>
      <c r="B1281" s="118">
        <v>128</v>
      </c>
      <c r="C1281" s="7" t="s">
        <v>529</v>
      </c>
      <c r="D1281" s="7"/>
      <c r="E1281" s="7">
        <v>22</v>
      </c>
      <c r="F1281" s="156">
        <v>43685</v>
      </c>
      <c r="G1281" s="7">
        <v>5213</v>
      </c>
      <c r="H1281" s="7">
        <v>8257</v>
      </c>
      <c r="I1281" s="7">
        <v>7815</v>
      </c>
      <c r="J1281" s="7"/>
      <c r="K1281" s="152">
        <f t="shared" si="8"/>
        <v>16.986933128362796</v>
      </c>
      <c r="L1281" s="153"/>
      <c r="M1281" s="155"/>
      <c r="N1281" s="155"/>
      <c r="O1281" s="123"/>
      <c r="P1281" s="123"/>
      <c r="Q1281" s="23">
        <f t="shared" si="1"/>
        <v>260.2</v>
      </c>
      <c r="R1281" s="117"/>
    </row>
    <row r="1282" spans="1:18" ht="15.75" customHeight="1" x14ac:dyDescent="0.3">
      <c r="A1282" s="221">
        <v>3753</v>
      </c>
      <c r="B1282" s="118">
        <v>175</v>
      </c>
      <c r="C1282" s="57" t="s">
        <v>530</v>
      </c>
      <c r="D1282" s="57"/>
      <c r="E1282" s="57">
        <v>14</v>
      </c>
      <c r="F1282" s="58">
        <v>43591</v>
      </c>
      <c r="G1282" s="57">
        <v>5280</v>
      </c>
      <c r="H1282" s="151">
        <v>7960</v>
      </c>
      <c r="I1282" s="57">
        <v>6981</v>
      </c>
      <c r="J1282" s="57">
        <v>2</v>
      </c>
      <c r="K1282" s="152">
        <f t="shared" si="8"/>
        <v>57.554379776601991</v>
      </c>
      <c r="L1282" s="153" t="s">
        <v>377</v>
      </c>
      <c r="M1282" s="154">
        <f>AVERAGE(K1282:K1283)</f>
        <v>59.227219110977799</v>
      </c>
      <c r="N1282" s="154">
        <f>_xlfn.STDEV.S(K1282,K1283)</f>
        <v>2.3657520743454441</v>
      </c>
      <c r="O1282" s="123">
        <v>2</v>
      </c>
      <c r="P1282" s="123"/>
      <c r="Q1282" s="23">
        <f t="shared" si="1"/>
        <v>170.1</v>
      </c>
      <c r="R1282" s="117">
        <f>AVERAGE(Q1282:Q1283)</f>
        <v>170.6</v>
      </c>
    </row>
    <row r="1283" spans="1:18" ht="15.75" customHeight="1" x14ac:dyDescent="0.3">
      <c r="A1283" s="221">
        <v>3754</v>
      </c>
      <c r="B1283" s="118">
        <v>176</v>
      </c>
      <c r="C1283" s="57" t="s">
        <v>530</v>
      </c>
      <c r="D1283" s="57"/>
      <c r="E1283" s="57">
        <v>14</v>
      </c>
      <c r="F1283" s="58">
        <v>43591</v>
      </c>
      <c r="G1283" s="57">
        <v>5193</v>
      </c>
      <c r="H1283" s="151">
        <v>7946</v>
      </c>
      <c r="I1283" s="57">
        <v>6904</v>
      </c>
      <c r="J1283" s="57"/>
      <c r="K1283" s="152">
        <f t="shared" si="8"/>
        <v>60.900058445353601</v>
      </c>
      <c r="L1283" s="153"/>
      <c r="M1283" s="155"/>
      <c r="N1283" s="155"/>
      <c r="O1283" s="123"/>
      <c r="P1283" s="123"/>
      <c r="Q1283" s="23">
        <f t="shared" si="1"/>
        <v>171.1</v>
      </c>
      <c r="R1283" s="117"/>
    </row>
    <row r="1284" spans="1:18" ht="15.75" customHeight="1" x14ac:dyDescent="0.3">
      <c r="A1284" s="221">
        <v>4413</v>
      </c>
      <c r="B1284" s="118">
        <v>119</v>
      </c>
      <c r="C1284" s="57" t="s">
        <v>530</v>
      </c>
      <c r="D1284" s="57"/>
      <c r="E1284" s="57">
        <v>16</v>
      </c>
      <c r="F1284" s="58">
        <v>43607</v>
      </c>
      <c r="G1284" s="57">
        <v>5212</v>
      </c>
      <c r="H1284" s="57">
        <v>8525</v>
      </c>
      <c r="I1284" s="57">
        <v>7535</v>
      </c>
      <c r="J1284" s="57">
        <v>2</v>
      </c>
      <c r="K1284" s="152">
        <f t="shared" si="8"/>
        <v>42.617305208781744</v>
      </c>
      <c r="L1284" s="153" t="s">
        <v>13</v>
      </c>
      <c r="M1284" s="154">
        <f>AVERAGE(K1284:K1285)</f>
        <v>43.455834718969356</v>
      </c>
      <c r="N1284" s="154">
        <f>_xlfn.STDEV.S(K1284,K1285)</f>
        <v>1.1858598057573848</v>
      </c>
      <c r="O1284" s="123"/>
      <c r="P1284" s="123"/>
      <c r="Q1284" s="23">
        <f t="shared" si="1"/>
        <v>232.3</v>
      </c>
      <c r="R1284" s="117">
        <f>AVERAGE(Q1284:Q1285)</f>
        <v>223.5</v>
      </c>
    </row>
    <row r="1285" spans="1:18" ht="15.75" customHeight="1" x14ac:dyDescent="0.3">
      <c r="A1285" s="221">
        <v>4414</v>
      </c>
      <c r="B1285" s="118">
        <v>120</v>
      </c>
      <c r="C1285" s="57" t="s">
        <v>530</v>
      </c>
      <c r="D1285" s="57"/>
      <c r="E1285" s="57">
        <v>16</v>
      </c>
      <c r="F1285" s="58">
        <v>43607</v>
      </c>
      <c r="G1285" s="57">
        <v>5196</v>
      </c>
      <c r="H1285" s="57">
        <v>8294</v>
      </c>
      <c r="I1285" s="57">
        <v>7343</v>
      </c>
      <c r="J1285" s="57"/>
      <c r="K1285" s="152">
        <f t="shared" si="8"/>
        <v>44.294364229156962</v>
      </c>
      <c r="L1285" s="153"/>
      <c r="M1285" s="155"/>
      <c r="N1285" s="155"/>
      <c r="O1285" s="123"/>
      <c r="P1285" s="123"/>
      <c r="Q1285" s="23">
        <f t="shared" si="1"/>
        <v>214.7</v>
      </c>
      <c r="R1285" s="117"/>
    </row>
    <row r="1286" spans="1:18" ht="15.75" customHeight="1" x14ac:dyDescent="0.3">
      <c r="A1286" s="221">
        <v>5059</v>
      </c>
      <c r="B1286" s="118">
        <v>119</v>
      </c>
      <c r="C1286" s="57" t="s">
        <v>530</v>
      </c>
      <c r="D1286" s="57"/>
      <c r="E1286" s="57">
        <v>18</v>
      </c>
      <c r="F1286" s="58">
        <v>43626</v>
      </c>
      <c r="G1286" s="57">
        <v>5212</v>
      </c>
      <c r="H1286" s="57">
        <v>7653</v>
      </c>
      <c r="I1286" s="57">
        <v>7175</v>
      </c>
      <c r="J1286" s="57">
        <v>7</v>
      </c>
      <c r="K1286" s="152">
        <f t="shared" si="8"/>
        <v>24.350483953132958</v>
      </c>
      <c r="L1286" s="153"/>
      <c r="M1286" s="154">
        <f>AVERAGE(K1286:K1287)</f>
        <v>24.929824461291531</v>
      </c>
      <c r="N1286" s="154">
        <f>_xlfn.STDEV.S(K1286,K1287)</f>
        <v>0.81931120386997491</v>
      </c>
      <c r="O1286" s="123"/>
      <c r="P1286" s="123"/>
      <c r="Q1286" s="23">
        <f t="shared" si="1"/>
        <v>196.3</v>
      </c>
      <c r="R1286" s="117">
        <f>AVERAGE(Q1286:Q1287)</f>
        <v>196.35000000000002</v>
      </c>
    </row>
    <row r="1287" spans="1:18" ht="15.75" customHeight="1" x14ac:dyDescent="0.3">
      <c r="A1287" s="221">
        <v>5060</v>
      </c>
      <c r="B1287" s="118">
        <v>120</v>
      </c>
      <c r="C1287" s="57" t="s">
        <v>530</v>
      </c>
      <c r="D1287" s="57"/>
      <c r="E1287" s="57">
        <v>18</v>
      </c>
      <c r="F1287" s="58">
        <v>43626</v>
      </c>
      <c r="G1287" s="57">
        <v>5196</v>
      </c>
      <c r="H1287" s="57">
        <v>7661</v>
      </c>
      <c r="I1287" s="57">
        <v>7160</v>
      </c>
      <c r="J1287" s="57"/>
      <c r="K1287" s="152">
        <f t="shared" si="8"/>
        <v>25.509164969450104</v>
      </c>
      <c r="L1287" s="153"/>
      <c r="M1287" s="155"/>
      <c r="N1287" s="155"/>
      <c r="O1287" s="123"/>
      <c r="P1287" s="123"/>
      <c r="Q1287" s="23">
        <f t="shared" si="1"/>
        <v>196.4</v>
      </c>
      <c r="R1287" s="117"/>
    </row>
    <row r="1288" spans="1:18" ht="15.75" customHeight="1" x14ac:dyDescent="0.3">
      <c r="A1288" s="221">
        <v>5621</v>
      </c>
      <c r="B1288" s="118">
        <v>65</v>
      </c>
      <c r="C1288" s="7" t="s">
        <v>530</v>
      </c>
      <c r="D1288" s="7"/>
      <c r="E1288" s="7">
        <v>21</v>
      </c>
      <c r="F1288" s="156">
        <v>43657</v>
      </c>
      <c r="G1288" s="7">
        <v>5215</v>
      </c>
      <c r="H1288" s="7">
        <v>7836</v>
      </c>
      <c r="I1288" s="7">
        <v>7332</v>
      </c>
      <c r="J1288" s="7">
        <v>7</v>
      </c>
      <c r="K1288" s="152">
        <f t="shared" si="8"/>
        <v>23.807274444969295</v>
      </c>
      <c r="L1288" s="153"/>
      <c r="M1288" s="154">
        <f>AVERAGE(K1288:K1289)</f>
        <v>24.003992462271505</v>
      </c>
      <c r="N1288" s="154">
        <f>_xlfn.STDEV.S(K1288,K1289)</f>
        <v>0.27820128803192812</v>
      </c>
      <c r="O1288" s="123"/>
      <c r="P1288" s="123"/>
      <c r="Q1288" s="23">
        <f t="shared" si="1"/>
        <v>211.7</v>
      </c>
      <c r="R1288" s="117">
        <f>AVERAGE(Q1288:Q1289)</f>
        <v>218.45</v>
      </c>
    </row>
    <row r="1289" spans="1:18" ht="15.75" customHeight="1" x14ac:dyDescent="0.3">
      <c r="A1289" s="221">
        <v>5622</v>
      </c>
      <c r="B1289" s="118">
        <v>66</v>
      </c>
      <c r="C1289" s="7" t="s">
        <v>530</v>
      </c>
      <c r="D1289" s="7"/>
      <c r="E1289" s="7">
        <v>21</v>
      </c>
      <c r="F1289" s="156">
        <v>43657</v>
      </c>
      <c r="G1289" s="7">
        <v>5279</v>
      </c>
      <c r="H1289" s="7">
        <v>8076</v>
      </c>
      <c r="I1289" s="7">
        <v>7531</v>
      </c>
      <c r="J1289" s="7"/>
      <c r="K1289" s="152">
        <f t="shared" si="8"/>
        <v>24.200710479573711</v>
      </c>
      <c r="L1289" s="153"/>
      <c r="M1289" s="155"/>
      <c r="N1289" s="155"/>
      <c r="O1289" s="123"/>
      <c r="P1289" s="123"/>
      <c r="Q1289" s="23">
        <f t="shared" si="1"/>
        <v>225.2</v>
      </c>
      <c r="R1289" s="117"/>
    </row>
    <row r="1290" spans="1:18" ht="15.75" customHeight="1" x14ac:dyDescent="0.3">
      <c r="A1290" s="221">
        <v>6011</v>
      </c>
      <c r="B1290" s="118">
        <v>129</v>
      </c>
      <c r="C1290" s="7" t="s">
        <v>530</v>
      </c>
      <c r="D1290" s="7"/>
      <c r="E1290" s="7">
        <v>22</v>
      </c>
      <c r="F1290" s="156">
        <v>43685</v>
      </c>
      <c r="G1290" s="7">
        <v>5238</v>
      </c>
      <c r="H1290" s="7">
        <v>7960</v>
      </c>
      <c r="I1290" s="7">
        <v>7578</v>
      </c>
      <c r="J1290" s="7">
        <v>7</v>
      </c>
      <c r="K1290" s="152">
        <f t="shared" si="8"/>
        <v>16.324786324786324</v>
      </c>
      <c r="L1290" s="153"/>
      <c r="M1290" s="154">
        <f>AVERAGE(K1290:K1291)</f>
        <v>16.638002918490724</v>
      </c>
      <c r="N1290" s="154">
        <f>_xlfn.STDEV.S(K1290,K1291)</f>
        <v>0.44295515477706587</v>
      </c>
      <c r="O1290" s="123"/>
      <c r="P1290" s="123"/>
      <c r="Q1290" s="23">
        <f t="shared" si="1"/>
        <v>234</v>
      </c>
      <c r="R1290" s="117">
        <f>AVERAGE(Q1290:Q1291)</f>
        <v>240</v>
      </c>
    </row>
    <row r="1291" spans="1:18" ht="15.75" customHeight="1" x14ac:dyDescent="0.3">
      <c r="A1291" s="221">
        <v>6012</v>
      </c>
      <c r="B1291" s="118">
        <v>129</v>
      </c>
      <c r="C1291" s="7" t="s">
        <v>530</v>
      </c>
      <c r="D1291" s="7"/>
      <c r="E1291" s="7">
        <v>22</v>
      </c>
      <c r="F1291" s="156">
        <v>43685</v>
      </c>
      <c r="G1291" s="7">
        <v>5238</v>
      </c>
      <c r="H1291" s="7">
        <v>8115</v>
      </c>
      <c r="I1291" s="7">
        <v>7698</v>
      </c>
      <c r="J1291" s="7"/>
      <c r="K1291" s="152">
        <f t="shared" si="8"/>
        <v>16.951219512195124</v>
      </c>
      <c r="L1291" s="153"/>
      <c r="M1291" s="155"/>
      <c r="N1291" s="155"/>
      <c r="O1291" s="123"/>
      <c r="P1291" s="123"/>
      <c r="Q1291" s="23">
        <f t="shared" si="1"/>
        <v>246</v>
      </c>
      <c r="R1291" s="117"/>
    </row>
    <row r="1292" spans="1:18" ht="15.75" customHeight="1" x14ac:dyDescent="0.3">
      <c r="A1292" s="221">
        <v>2959</v>
      </c>
      <c r="B1292" s="118">
        <v>43</v>
      </c>
      <c r="C1292" s="57" t="s">
        <v>531</v>
      </c>
      <c r="D1292" s="57"/>
      <c r="E1292" s="57">
        <v>11</v>
      </c>
      <c r="F1292" s="58">
        <v>43571</v>
      </c>
      <c r="G1292" s="151">
        <v>5211</v>
      </c>
      <c r="H1292" s="57">
        <v>8602</v>
      </c>
      <c r="I1292" s="57">
        <v>7354</v>
      </c>
      <c r="J1292" s="57">
        <v>2</v>
      </c>
      <c r="K1292" s="152">
        <f t="shared" si="8"/>
        <v>58.236117592160518</v>
      </c>
      <c r="L1292" s="153" t="s">
        <v>373</v>
      </c>
      <c r="M1292" s="154">
        <f>AVERAGE(K1292:K1293)</f>
        <v>58.866729651566004</v>
      </c>
      <c r="N1292" s="154">
        <f>_xlfn.STDEV.S(K1292,K1293)</f>
        <v>0.89182012700726121</v>
      </c>
      <c r="O1292" s="123">
        <v>2</v>
      </c>
      <c r="P1292" s="123"/>
      <c r="Q1292" s="23">
        <f t="shared" si="1"/>
        <v>214.3</v>
      </c>
      <c r="R1292" s="117">
        <f>AVERAGE(Q1292:Q1293)</f>
        <v>210.60000000000002</v>
      </c>
    </row>
    <row r="1293" spans="1:18" ht="15.75" customHeight="1" x14ac:dyDescent="0.3">
      <c r="A1293" s="221">
        <v>2960</v>
      </c>
      <c r="B1293" s="118">
        <v>44</v>
      </c>
      <c r="C1293" s="57" t="s">
        <v>531</v>
      </c>
      <c r="D1293" s="57"/>
      <c r="E1293" s="57">
        <v>11</v>
      </c>
      <c r="F1293" s="58">
        <v>43571</v>
      </c>
      <c r="G1293" s="151">
        <v>5218</v>
      </c>
      <c r="H1293" s="57">
        <v>8518</v>
      </c>
      <c r="I1293" s="57">
        <v>7287</v>
      </c>
      <c r="J1293" s="57"/>
      <c r="K1293" s="152">
        <f t="shared" si="8"/>
        <v>59.497341710971483</v>
      </c>
      <c r="L1293" s="153"/>
      <c r="M1293" s="155"/>
      <c r="N1293" s="155"/>
      <c r="O1293" s="123"/>
      <c r="P1293" s="123"/>
      <c r="Q1293" s="23">
        <f t="shared" si="1"/>
        <v>206.9</v>
      </c>
      <c r="R1293" s="117"/>
    </row>
    <row r="1294" spans="1:18" ht="15.75" customHeight="1" x14ac:dyDescent="0.3">
      <c r="A1294" s="221">
        <v>3755</v>
      </c>
      <c r="B1294" s="118">
        <v>177</v>
      </c>
      <c r="C1294" s="57" t="s">
        <v>531</v>
      </c>
      <c r="D1294" s="57"/>
      <c r="E1294" s="57">
        <v>14</v>
      </c>
      <c r="F1294" s="58">
        <v>43591</v>
      </c>
      <c r="G1294" s="57">
        <v>5259</v>
      </c>
      <c r="H1294" s="151">
        <v>8942</v>
      </c>
      <c r="I1294" s="57">
        <v>7896</v>
      </c>
      <c r="J1294" s="57"/>
      <c r="K1294" s="152">
        <f t="shared" si="8"/>
        <v>39.666287447857414</v>
      </c>
      <c r="L1294" s="153" t="s">
        <v>405</v>
      </c>
      <c r="M1294" s="154">
        <f>AVERAGE(K1294:K1295)</f>
        <v>38.534297426943226</v>
      </c>
      <c r="N1294" s="154">
        <f>_xlfn.STDEV.S(K1294,K1295)</f>
        <v>1.600875640047853</v>
      </c>
      <c r="O1294" s="123"/>
      <c r="P1294" s="123"/>
      <c r="Q1294" s="23">
        <f t="shared" si="1"/>
        <v>263.7</v>
      </c>
      <c r="R1294" s="117">
        <f>AVERAGE(Q1294:Q1295)</f>
        <v>266.2</v>
      </c>
    </row>
    <row r="1295" spans="1:18" ht="15.75" customHeight="1" x14ac:dyDescent="0.3">
      <c r="A1295" s="221">
        <v>3756</v>
      </c>
      <c r="B1295" s="118">
        <v>178</v>
      </c>
      <c r="C1295" s="57" t="s">
        <v>531</v>
      </c>
      <c r="D1295" s="57"/>
      <c r="E1295" s="57">
        <v>14</v>
      </c>
      <c r="F1295" s="58">
        <v>43591</v>
      </c>
      <c r="G1295" s="57">
        <v>5226</v>
      </c>
      <c r="H1295" s="151">
        <v>8918</v>
      </c>
      <c r="I1295" s="57">
        <v>7913</v>
      </c>
      <c r="J1295" s="57"/>
      <c r="K1295" s="152">
        <f t="shared" si="8"/>
        <v>37.402307406029031</v>
      </c>
      <c r="L1295" s="153"/>
      <c r="M1295" s="155"/>
      <c r="N1295" s="155"/>
      <c r="O1295" s="123"/>
      <c r="P1295" s="123"/>
      <c r="Q1295" s="23">
        <f t="shared" si="1"/>
        <v>268.7</v>
      </c>
      <c r="R1295" s="117"/>
    </row>
    <row r="1296" spans="1:18" ht="15.75" customHeight="1" x14ac:dyDescent="0.3">
      <c r="A1296" s="221">
        <v>4415</v>
      </c>
      <c r="B1296" s="118">
        <v>121</v>
      </c>
      <c r="C1296" s="57" t="s">
        <v>531</v>
      </c>
      <c r="D1296" s="57"/>
      <c r="E1296" s="57">
        <v>16</v>
      </c>
      <c r="F1296" s="58">
        <v>43607</v>
      </c>
      <c r="G1296" s="57">
        <v>5262</v>
      </c>
      <c r="H1296" s="57">
        <v>8175</v>
      </c>
      <c r="I1296" s="57">
        <v>7523</v>
      </c>
      <c r="J1296" s="57">
        <v>2</v>
      </c>
      <c r="K1296" s="152">
        <f t="shared" si="8"/>
        <v>28.836797877045555</v>
      </c>
      <c r="L1296" s="153"/>
      <c r="M1296" s="154">
        <f>AVERAGE(K1296:K1297)</f>
        <v>28.836441628816779</v>
      </c>
      <c r="N1296" s="154">
        <f>_xlfn.STDEV.S(K1296,K1297)</f>
        <v>5.0381107670924069E-4</v>
      </c>
      <c r="O1296" s="123"/>
      <c r="P1296" s="123"/>
      <c r="Q1296" s="23">
        <f t="shared" si="1"/>
        <v>226.1</v>
      </c>
      <c r="R1296" s="117">
        <f>AVERAGE(Q1296:Q1297)</f>
        <v>237.2</v>
      </c>
    </row>
    <row r="1297" spans="1:18" ht="15.75" customHeight="1" x14ac:dyDescent="0.3">
      <c r="A1297" s="221">
        <v>4416</v>
      </c>
      <c r="B1297" s="118">
        <v>122</v>
      </c>
      <c r="C1297" s="57" t="s">
        <v>531</v>
      </c>
      <c r="D1297" s="57"/>
      <c r="E1297" s="57">
        <v>16</v>
      </c>
      <c r="F1297" s="58">
        <v>43607</v>
      </c>
      <c r="G1297" s="57">
        <v>5223</v>
      </c>
      <c r="H1297" s="57">
        <v>8422</v>
      </c>
      <c r="I1297" s="57">
        <v>7706</v>
      </c>
      <c r="J1297" s="57"/>
      <c r="K1297" s="152">
        <f t="shared" si="8"/>
        <v>28.836085380587999</v>
      </c>
      <c r="L1297" s="153"/>
      <c r="M1297" s="155"/>
      <c r="N1297" s="155"/>
      <c r="O1297" s="123"/>
      <c r="P1297" s="123"/>
      <c r="Q1297" s="23">
        <f t="shared" si="1"/>
        <v>248.3</v>
      </c>
      <c r="R1297" s="117"/>
    </row>
    <row r="1298" spans="1:18" ht="15.75" customHeight="1" x14ac:dyDescent="0.3">
      <c r="A1298" s="221">
        <v>5061</v>
      </c>
      <c r="B1298" s="118">
        <v>121</v>
      </c>
      <c r="C1298" s="57" t="s">
        <v>531</v>
      </c>
      <c r="D1298" s="57"/>
      <c r="E1298" s="57">
        <v>18</v>
      </c>
      <c r="F1298" s="58">
        <v>43626</v>
      </c>
      <c r="G1298" s="57">
        <v>5262</v>
      </c>
      <c r="H1298" s="57">
        <v>7849</v>
      </c>
      <c r="I1298" s="57">
        <v>7430</v>
      </c>
      <c r="J1298" s="57">
        <v>10</v>
      </c>
      <c r="K1298" s="152">
        <f t="shared" si="8"/>
        <v>19.326568265682656</v>
      </c>
      <c r="L1298" s="153"/>
      <c r="M1298" s="154">
        <f>AVERAGE(K1298:K1299)</f>
        <v>19.809117466174662</v>
      </c>
      <c r="N1298" s="154">
        <f>_xlfn.STDEV.S(K1298,K1299)</f>
        <v>0.68242762384808831</v>
      </c>
      <c r="O1298" s="123"/>
      <c r="P1298" s="123"/>
      <c r="Q1298" s="23">
        <f t="shared" si="1"/>
        <v>216.8</v>
      </c>
      <c r="R1298" s="117">
        <f>AVERAGE(Q1298:Q1299)</f>
        <v>228.4</v>
      </c>
    </row>
    <row r="1299" spans="1:18" ht="15.75" customHeight="1" x14ac:dyDescent="0.3">
      <c r="A1299" s="221">
        <v>5062</v>
      </c>
      <c r="B1299" s="118">
        <v>122</v>
      </c>
      <c r="C1299" s="57" t="s">
        <v>531</v>
      </c>
      <c r="D1299" s="57"/>
      <c r="E1299" s="57">
        <v>18</v>
      </c>
      <c r="F1299" s="58">
        <v>43626</v>
      </c>
      <c r="G1299" s="57">
        <v>5223</v>
      </c>
      <c r="H1299" s="57">
        <v>8110</v>
      </c>
      <c r="I1299" s="57">
        <v>7623</v>
      </c>
      <c r="J1299" s="57"/>
      <c r="K1299" s="152">
        <f t="shared" si="8"/>
        <v>20.291666666666668</v>
      </c>
      <c r="L1299" s="153"/>
      <c r="M1299" s="155"/>
      <c r="N1299" s="155"/>
      <c r="O1299" s="123"/>
      <c r="P1299" s="123"/>
      <c r="Q1299" s="23">
        <f t="shared" si="1"/>
        <v>240</v>
      </c>
      <c r="R1299" s="117"/>
    </row>
    <row r="1300" spans="1:18" ht="15.75" customHeight="1" x14ac:dyDescent="0.3">
      <c r="A1300" s="221">
        <v>5539</v>
      </c>
      <c r="B1300" s="118">
        <v>31</v>
      </c>
      <c r="C1300" s="57" t="s">
        <v>531</v>
      </c>
      <c r="D1300" s="57"/>
      <c r="E1300" s="57">
        <v>20</v>
      </c>
      <c r="F1300" s="58">
        <v>43649</v>
      </c>
      <c r="G1300" s="57">
        <v>5227</v>
      </c>
      <c r="H1300" s="57">
        <v>7798</v>
      </c>
      <c r="I1300" s="57">
        <v>7353</v>
      </c>
      <c r="J1300" s="57">
        <v>9</v>
      </c>
      <c r="K1300" s="152">
        <f t="shared" si="8"/>
        <v>20.931326434619002</v>
      </c>
      <c r="L1300" s="153"/>
      <c r="M1300" s="154">
        <f>AVERAGE(K1300:K1301)</f>
        <v>21.052185679871897</v>
      </c>
      <c r="N1300" s="154">
        <f>_xlfn.STDEV.S(K1300,K1301)</f>
        <v>0.17092078377481981</v>
      </c>
      <c r="O1300" s="123"/>
      <c r="P1300" s="123"/>
      <c r="Q1300" s="23">
        <f t="shared" si="1"/>
        <v>212.6</v>
      </c>
      <c r="R1300" s="117">
        <f>AVERAGE(Q1300:Q1301)</f>
        <v>226.5</v>
      </c>
    </row>
    <row r="1301" spans="1:18" ht="15.75" customHeight="1" x14ac:dyDescent="0.3">
      <c r="A1301" s="221">
        <v>5540</v>
      </c>
      <c r="B1301" s="118">
        <v>32</v>
      </c>
      <c r="C1301" s="57" t="s">
        <v>531</v>
      </c>
      <c r="D1301" s="57"/>
      <c r="E1301" s="57">
        <v>20</v>
      </c>
      <c r="F1301" s="58">
        <v>43649</v>
      </c>
      <c r="G1301" s="57">
        <v>5214</v>
      </c>
      <c r="H1301" s="57">
        <v>8127</v>
      </c>
      <c r="I1301" s="57">
        <v>7618</v>
      </c>
      <c r="J1301" s="57"/>
      <c r="K1301" s="152">
        <f t="shared" si="8"/>
        <v>21.173044925124792</v>
      </c>
      <c r="L1301" s="153"/>
      <c r="M1301" s="155"/>
      <c r="N1301" s="155"/>
      <c r="O1301" s="123"/>
      <c r="P1301" s="123"/>
      <c r="Q1301" s="23">
        <f t="shared" si="1"/>
        <v>240.4</v>
      </c>
      <c r="R1301" s="117"/>
    </row>
    <row r="1302" spans="1:18" ht="15.75" customHeight="1" x14ac:dyDescent="0.3">
      <c r="A1302" s="221">
        <v>5623</v>
      </c>
      <c r="B1302" s="118">
        <v>67</v>
      </c>
      <c r="C1302" s="7" t="s">
        <v>531</v>
      </c>
      <c r="D1302" s="7"/>
      <c r="E1302" s="7">
        <v>21</v>
      </c>
      <c r="F1302" s="156">
        <v>43657</v>
      </c>
      <c r="G1302" s="7">
        <v>5217</v>
      </c>
      <c r="H1302" s="7">
        <v>7857</v>
      </c>
      <c r="I1302" s="7">
        <v>7403</v>
      </c>
      <c r="J1302" s="7">
        <v>9</v>
      </c>
      <c r="K1302" s="152">
        <f t="shared" si="8"/>
        <v>20.768526989935957</v>
      </c>
      <c r="L1302" s="153"/>
      <c r="M1302" s="154">
        <f>AVERAGE(K1302:K1303)</f>
        <v>21.000547795462808</v>
      </c>
      <c r="N1302" s="154">
        <f>_xlfn.STDEV.S(K1302,K1303)</f>
        <v>0.32812696992880042</v>
      </c>
      <c r="O1302" s="123"/>
      <c r="P1302" s="123"/>
      <c r="Q1302" s="23">
        <f t="shared" si="1"/>
        <v>218.6</v>
      </c>
      <c r="R1302" s="117">
        <f>AVERAGE(Q1302:Q1303)</f>
        <v>220.45</v>
      </c>
    </row>
    <row r="1303" spans="1:18" ht="15.75" customHeight="1" x14ac:dyDescent="0.3">
      <c r="A1303" s="221">
        <v>5624</v>
      </c>
      <c r="B1303" s="118">
        <v>68</v>
      </c>
      <c r="C1303" s="7" t="s">
        <v>531</v>
      </c>
      <c r="D1303" s="7"/>
      <c r="E1303" s="7">
        <v>21</v>
      </c>
      <c r="F1303" s="156">
        <v>43657</v>
      </c>
      <c r="G1303" s="7">
        <v>5288</v>
      </c>
      <c r="H1303" s="7">
        <v>7983</v>
      </c>
      <c r="I1303" s="7">
        <v>7511</v>
      </c>
      <c r="J1303" s="7"/>
      <c r="K1303" s="152">
        <f t="shared" si="8"/>
        <v>21.232568600989655</v>
      </c>
      <c r="L1303" s="153"/>
      <c r="M1303" s="155"/>
      <c r="N1303" s="155"/>
      <c r="O1303" s="123"/>
      <c r="P1303" s="123"/>
      <c r="Q1303" s="23">
        <f t="shared" si="1"/>
        <v>222.3</v>
      </c>
      <c r="R1303" s="117"/>
    </row>
    <row r="1304" spans="1:18" ht="15.75" customHeight="1" x14ac:dyDescent="0.3">
      <c r="A1304" s="221">
        <v>6013</v>
      </c>
      <c r="B1304" s="118">
        <v>130</v>
      </c>
      <c r="C1304" s="7" t="s">
        <v>531</v>
      </c>
      <c r="D1304" s="7"/>
      <c r="E1304" s="7">
        <v>22</v>
      </c>
      <c r="F1304" s="156">
        <v>43685</v>
      </c>
      <c r="G1304" s="7">
        <v>5212</v>
      </c>
      <c r="H1304" s="7">
        <v>7887</v>
      </c>
      <c r="I1304" s="7">
        <v>7506</v>
      </c>
      <c r="J1304" s="7">
        <v>9</v>
      </c>
      <c r="K1304" s="152">
        <f t="shared" si="8"/>
        <v>16.608544027898866</v>
      </c>
      <c r="L1304" s="153"/>
      <c r="M1304" s="154">
        <f>AVERAGE(K1304:K1305)</f>
        <v>17.020923347896076</v>
      </c>
      <c r="N1304" s="154">
        <f>_xlfn.STDEV.S(K1304,K1305)</f>
        <v>0.58319242718224973</v>
      </c>
      <c r="O1304" s="123"/>
      <c r="P1304" s="123"/>
      <c r="Q1304" s="23">
        <f t="shared" si="1"/>
        <v>229.4</v>
      </c>
      <c r="R1304" s="117">
        <f>AVERAGE(Q1304:Q1305)</f>
        <v>223.4</v>
      </c>
    </row>
    <row r="1305" spans="1:18" ht="15.75" customHeight="1" x14ac:dyDescent="0.3">
      <c r="A1305" s="221">
        <v>6014</v>
      </c>
      <c r="B1305" s="118">
        <v>130</v>
      </c>
      <c r="C1305" s="7" t="s">
        <v>531</v>
      </c>
      <c r="D1305" s="7"/>
      <c r="E1305" s="7">
        <v>22</v>
      </c>
      <c r="F1305" s="156">
        <v>43685</v>
      </c>
      <c r="G1305" s="7">
        <v>5212</v>
      </c>
      <c r="H1305" s="7">
        <v>7765</v>
      </c>
      <c r="I1305" s="7">
        <v>7386</v>
      </c>
      <c r="J1305" s="7"/>
      <c r="K1305" s="152">
        <f t="shared" si="8"/>
        <v>17.433302667893287</v>
      </c>
      <c r="L1305" s="153"/>
      <c r="M1305" s="155"/>
      <c r="N1305" s="155"/>
      <c r="O1305" s="123"/>
      <c r="P1305" s="123"/>
      <c r="Q1305" s="23">
        <f t="shared" si="1"/>
        <v>217.4</v>
      </c>
      <c r="R1305" s="117"/>
    </row>
    <row r="1306" spans="1:18" ht="15.75" customHeight="1" x14ac:dyDescent="0.3">
      <c r="A1306" s="221">
        <v>3389</v>
      </c>
      <c r="B1306" s="118">
        <v>145</v>
      </c>
      <c r="C1306" s="67" t="s">
        <v>532</v>
      </c>
      <c r="D1306" s="67"/>
      <c r="E1306" s="67">
        <v>13</v>
      </c>
      <c r="F1306" s="68">
        <v>43587</v>
      </c>
      <c r="G1306" s="67">
        <v>5181</v>
      </c>
      <c r="H1306" s="67">
        <v>6899</v>
      </c>
      <c r="I1306" s="67">
        <v>6405</v>
      </c>
      <c r="J1306" s="67">
        <v>1</v>
      </c>
      <c r="K1306" s="157">
        <f t="shared" si="8"/>
        <v>40.359477124183009</v>
      </c>
      <c r="L1306" s="158" t="s">
        <v>377</v>
      </c>
      <c r="M1306" s="159">
        <f>AVERAGE(K1306:K1307)</f>
        <v>40.541555344231611</v>
      </c>
      <c r="N1306" s="159">
        <f>_xlfn.STDEV.S(K1306,K1307)</f>
        <v>0.25749748820548601</v>
      </c>
      <c r="O1306" s="123">
        <v>1</v>
      </c>
      <c r="P1306" s="123"/>
      <c r="Q1306" s="23">
        <f t="shared" si="1"/>
        <v>122.4</v>
      </c>
      <c r="R1306" s="117">
        <f>AVERAGE(Q1306:Q1307)</f>
        <v>126.15</v>
      </c>
    </row>
    <row r="1307" spans="1:18" ht="15.75" customHeight="1" x14ac:dyDescent="0.3">
      <c r="A1307" s="221">
        <v>3390</v>
      </c>
      <c r="B1307" s="118">
        <v>146</v>
      </c>
      <c r="C1307" s="67" t="s">
        <v>532</v>
      </c>
      <c r="D1307" s="67"/>
      <c r="E1307" s="67">
        <v>13</v>
      </c>
      <c r="F1307" s="68">
        <v>43587</v>
      </c>
      <c r="G1307" s="67">
        <v>5179</v>
      </c>
      <c r="H1307" s="67">
        <v>7007</v>
      </c>
      <c r="I1307" s="67">
        <v>6478</v>
      </c>
      <c r="J1307" s="67"/>
      <c r="K1307" s="157">
        <f t="shared" si="8"/>
        <v>40.723633564280213</v>
      </c>
      <c r="L1307" s="158"/>
      <c r="M1307" s="160"/>
      <c r="N1307" s="160"/>
      <c r="O1307" s="123"/>
      <c r="P1307" s="123"/>
      <c r="Q1307" s="23">
        <f t="shared" si="1"/>
        <v>129.9</v>
      </c>
      <c r="R1307" s="117"/>
    </row>
    <row r="1308" spans="1:18" ht="15.75" customHeight="1" x14ac:dyDescent="0.3">
      <c r="A1308" s="221">
        <v>4111</v>
      </c>
      <c r="B1308" s="118">
        <v>141</v>
      </c>
      <c r="C1308" s="67" t="s">
        <v>532</v>
      </c>
      <c r="D1308" s="67"/>
      <c r="E1308" s="67">
        <v>15</v>
      </c>
      <c r="F1308" s="68">
        <v>43599</v>
      </c>
      <c r="G1308" s="67">
        <v>5187</v>
      </c>
      <c r="H1308" s="67">
        <v>7440</v>
      </c>
      <c r="I1308" s="67">
        <v>6795</v>
      </c>
      <c r="J1308" s="67"/>
      <c r="K1308" s="157">
        <f t="shared" si="8"/>
        <v>40.111940298507463</v>
      </c>
      <c r="L1308" s="157" t="s">
        <v>426</v>
      </c>
      <c r="M1308" s="159">
        <f>AVERAGE(K1308:K1309)</f>
        <v>40.04260116529651</v>
      </c>
      <c r="N1308" s="159">
        <f>_xlfn.STDEV.S(K1308,K1309)</f>
        <v>9.8060342590124083E-2</v>
      </c>
      <c r="O1308" s="123"/>
      <c r="P1308" s="123"/>
      <c r="Q1308" s="23">
        <f t="shared" si="1"/>
        <v>160.80000000000001</v>
      </c>
      <c r="R1308" s="117">
        <f>AVERAGE(Q1308:Q1309)</f>
        <v>155.19999999999999</v>
      </c>
    </row>
    <row r="1309" spans="1:18" ht="15.75" customHeight="1" x14ac:dyDescent="0.3">
      <c r="A1309" s="221">
        <v>4112</v>
      </c>
      <c r="B1309" s="118">
        <v>142</v>
      </c>
      <c r="C1309" s="67" t="s">
        <v>532</v>
      </c>
      <c r="D1309" s="67"/>
      <c r="E1309" s="67">
        <v>15</v>
      </c>
      <c r="F1309" s="68">
        <v>43599</v>
      </c>
      <c r="G1309" s="67">
        <v>5229</v>
      </c>
      <c r="H1309" s="67">
        <v>7323</v>
      </c>
      <c r="I1309" s="67">
        <v>6725</v>
      </c>
      <c r="J1309" s="67"/>
      <c r="K1309" s="157">
        <f t="shared" si="8"/>
        <v>39.973262032085557</v>
      </c>
      <c r="L1309" s="157"/>
      <c r="M1309" s="160"/>
      <c r="N1309" s="160"/>
      <c r="O1309" s="123"/>
      <c r="P1309" s="123"/>
      <c r="Q1309" s="23">
        <f t="shared" si="1"/>
        <v>149.6</v>
      </c>
      <c r="R1309" s="117"/>
    </row>
    <row r="1310" spans="1:18" ht="15.75" customHeight="1" x14ac:dyDescent="0.3">
      <c r="A1310" s="221">
        <v>4757</v>
      </c>
      <c r="B1310" s="118">
        <v>141</v>
      </c>
      <c r="C1310" s="67" t="s">
        <v>532</v>
      </c>
      <c r="D1310" s="67"/>
      <c r="E1310" s="67">
        <v>17</v>
      </c>
      <c r="F1310" s="68">
        <v>43619</v>
      </c>
      <c r="G1310" s="67">
        <v>5187</v>
      </c>
      <c r="H1310" s="67">
        <v>7356</v>
      </c>
      <c r="I1310" s="67">
        <v>6979</v>
      </c>
      <c r="J1310" s="67"/>
      <c r="K1310" s="157">
        <f t="shared" si="8"/>
        <v>21.037946428571427</v>
      </c>
      <c r="L1310" s="158"/>
      <c r="M1310" s="159">
        <f>AVERAGE(K1310:K1311)</f>
        <v>20.914510739640683</v>
      </c>
      <c r="N1310" s="159">
        <f>_xlfn.STDEV.S(K1310,K1311)</f>
        <v>0.17456442536672495</v>
      </c>
      <c r="O1310" s="123"/>
      <c r="P1310" s="123"/>
      <c r="Q1310" s="23">
        <f t="shared" si="1"/>
        <v>179.2</v>
      </c>
      <c r="R1310" s="117">
        <f>AVERAGE(Q1310:Q1311)</f>
        <v>188.2</v>
      </c>
    </row>
    <row r="1311" spans="1:18" ht="15.75" customHeight="1" x14ac:dyDescent="0.3">
      <c r="A1311" s="221">
        <v>4758</v>
      </c>
      <c r="B1311" s="118">
        <v>142</v>
      </c>
      <c r="C1311" s="67" t="s">
        <v>532</v>
      </c>
      <c r="D1311" s="67"/>
      <c r="E1311" s="67">
        <v>17</v>
      </c>
      <c r="F1311" s="68">
        <v>43619</v>
      </c>
      <c r="G1311" s="67">
        <v>5229</v>
      </c>
      <c r="H1311" s="67">
        <v>7611</v>
      </c>
      <c r="I1311" s="67">
        <v>7201</v>
      </c>
      <c r="J1311" s="67"/>
      <c r="K1311" s="157">
        <f t="shared" si="8"/>
        <v>20.791075050709939</v>
      </c>
      <c r="L1311" s="158"/>
      <c r="M1311" s="160"/>
      <c r="N1311" s="160"/>
      <c r="O1311" s="123"/>
      <c r="P1311" s="123"/>
      <c r="Q1311" s="23">
        <f t="shared" si="1"/>
        <v>197.2</v>
      </c>
      <c r="R1311" s="117"/>
    </row>
    <row r="1312" spans="1:18" ht="15.75" customHeight="1" x14ac:dyDescent="0.3">
      <c r="A1312" s="221">
        <v>5365</v>
      </c>
      <c r="B1312" s="118">
        <v>103</v>
      </c>
      <c r="C1312" s="7" t="s">
        <v>532</v>
      </c>
      <c r="D1312" s="7"/>
      <c r="E1312" s="7">
        <v>19</v>
      </c>
      <c r="F1312" s="156">
        <v>43637</v>
      </c>
      <c r="G1312" s="7">
        <v>5213</v>
      </c>
      <c r="H1312" s="7">
        <v>6889</v>
      </c>
      <c r="I1312" s="7">
        <v>6446</v>
      </c>
      <c r="J1312" s="7">
        <v>8</v>
      </c>
      <c r="K1312" s="161">
        <f t="shared" si="8"/>
        <v>35.928629359286298</v>
      </c>
      <c r="L1312" s="3"/>
      <c r="M1312" s="162">
        <f>AVERAGE(K1312:K1313)</f>
        <v>36.152773408642418</v>
      </c>
      <c r="N1312" s="162">
        <f>_xlfn.STDEV.S(K1312,K1313)</f>
        <v>0.31698755452464927</v>
      </c>
      <c r="O1312" s="123"/>
      <c r="P1312" s="123"/>
      <c r="Q1312" s="23">
        <f t="shared" si="1"/>
        <v>123.3</v>
      </c>
      <c r="R1312" s="117">
        <f>AVERAGE(Q1312:Q1313)</f>
        <v>130.1</v>
      </c>
    </row>
    <row r="1313" spans="1:18" ht="15.75" customHeight="1" x14ac:dyDescent="0.3">
      <c r="A1313" s="221">
        <v>5366</v>
      </c>
      <c r="B1313" s="118">
        <v>104</v>
      </c>
      <c r="C1313" s="7" t="s">
        <v>532</v>
      </c>
      <c r="D1313" s="7"/>
      <c r="E1313" s="7">
        <v>19</v>
      </c>
      <c r="F1313" s="156">
        <v>43637</v>
      </c>
      <c r="G1313" s="7">
        <v>5257</v>
      </c>
      <c r="H1313" s="7">
        <v>7124</v>
      </c>
      <c r="I1313" s="7">
        <v>6626</v>
      </c>
      <c r="J1313" s="7"/>
      <c r="K1313" s="161">
        <f t="shared" si="8"/>
        <v>36.376917457998537</v>
      </c>
      <c r="L1313" s="3"/>
      <c r="M1313" s="23"/>
      <c r="N1313" s="23"/>
      <c r="O1313" s="123"/>
      <c r="P1313" s="123"/>
      <c r="Q1313" s="23">
        <f t="shared" si="1"/>
        <v>136.9</v>
      </c>
      <c r="R1313" s="117"/>
    </row>
    <row r="1314" spans="1:18" ht="15.75" customHeight="1" x14ac:dyDescent="0.3">
      <c r="A1314" s="221">
        <v>6015</v>
      </c>
      <c r="B1314" s="118">
        <v>131</v>
      </c>
      <c r="C1314" s="7" t="s">
        <v>532</v>
      </c>
      <c r="D1314" s="7"/>
      <c r="E1314" s="7">
        <v>22</v>
      </c>
      <c r="F1314" s="156">
        <v>43685</v>
      </c>
      <c r="G1314" s="7">
        <v>5209</v>
      </c>
      <c r="H1314" s="7">
        <v>6572</v>
      </c>
      <c r="I1314" s="7">
        <v>6385</v>
      </c>
      <c r="J1314" s="7">
        <v>9</v>
      </c>
      <c r="K1314" s="152">
        <f t="shared" si="8"/>
        <v>15.901360544217688</v>
      </c>
      <c r="L1314" s="153"/>
      <c r="M1314" s="154">
        <f>AVERAGE(K1314:K1315)</f>
        <v>16.597679254814846</v>
      </c>
      <c r="N1314" s="154">
        <f>_xlfn.STDEV.S(K1314,K1315)</f>
        <v>0.98474336426064668</v>
      </c>
      <c r="O1314" s="123"/>
      <c r="P1314" s="123"/>
      <c r="Q1314" s="23">
        <f t="shared" si="1"/>
        <v>117.6</v>
      </c>
      <c r="R1314" s="117">
        <f>AVERAGE(Q1314:Q1315)</f>
        <v>107.94999999999999</v>
      </c>
    </row>
    <row r="1315" spans="1:18" ht="15.75" customHeight="1" x14ac:dyDescent="0.3">
      <c r="A1315" s="221">
        <v>6016</v>
      </c>
      <c r="B1315" s="118">
        <v>131</v>
      </c>
      <c r="C1315" s="7" t="s">
        <v>532</v>
      </c>
      <c r="D1315" s="7"/>
      <c r="E1315" s="7">
        <v>22</v>
      </c>
      <c r="F1315" s="156">
        <v>43685</v>
      </c>
      <c r="G1315" s="7">
        <v>5209</v>
      </c>
      <c r="H1315" s="7">
        <v>6362</v>
      </c>
      <c r="I1315" s="7">
        <v>6192</v>
      </c>
      <c r="J1315" s="7"/>
      <c r="K1315" s="152">
        <f t="shared" si="8"/>
        <v>17.293997965412004</v>
      </c>
      <c r="L1315" s="153"/>
      <c r="M1315" s="155"/>
      <c r="N1315" s="155"/>
      <c r="O1315" s="123"/>
      <c r="P1315" s="123"/>
      <c r="Q1315" s="23">
        <f t="shared" si="1"/>
        <v>98.3</v>
      </c>
      <c r="R1315" s="117"/>
    </row>
    <row r="1316" spans="1:18" ht="15.75" customHeight="1" x14ac:dyDescent="0.3">
      <c r="A1316" s="221">
        <v>2961</v>
      </c>
      <c r="B1316" s="118">
        <v>45</v>
      </c>
      <c r="C1316" s="57" t="s">
        <v>533</v>
      </c>
      <c r="D1316" s="57"/>
      <c r="E1316" s="57">
        <v>11</v>
      </c>
      <c r="F1316" s="58">
        <v>43571</v>
      </c>
      <c r="G1316" s="151">
        <v>5211</v>
      </c>
      <c r="H1316" s="57">
        <v>8701</v>
      </c>
      <c r="I1316" s="57">
        <v>7342</v>
      </c>
      <c r="J1316" s="57">
        <v>2</v>
      </c>
      <c r="K1316" s="152">
        <f t="shared" si="8"/>
        <v>63.772876583763491</v>
      </c>
      <c r="L1316" s="153" t="s">
        <v>373</v>
      </c>
      <c r="M1316" s="154">
        <f>AVERAGE(K1316:K1317)</f>
        <v>64.609921385906759</v>
      </c>
      <c r="N1316" s="154">
        <f>_xlfn.STDEV.S(K1316,K1317)</f>
        <v>1.1837601115049134</v>
      </c>
      <c r="O1316" s="123">
        <v>2</v>
      </c>
      <c r="P1316" s="123"/>
      <c r="Q1316" s="23">
        <f t="shared" si="1"/>
        <v>213.1</v>
      </c>
      <c r="R1316" s="117">
        <f>AVERAGE(Q1316:Q1317)</f>
        <v>214.5</v>
      </c>
    </row>
    <row r="1317" spans="1:18" ht="15.75" customHeight="1" x14ac:dyDescent="0.3">
      <c r="A1317" s="221">
        <v>2962</v>
      </c>
      <c r="B1317" s="118">
        <v>46</v>
      </c>
      <c r="C1317" s="57" t="s">
        <v>533</v>
      </c>
      <c r="D1317" s="57"/>
      <c r="E1317" s="57">
        <v>11</v>
      </c>
      <c r="F1317" s="58">
        <v>43571</v>
      </c>
      <c r="G1317" s="151">
        <v>5260</v>
      </c>
      <c r="H1317" s="57">
        <v>8832</v>
      </c>
      <c r="I1317" s="57">
        <v>7419</v>
      </c>
      <c r="J1317" s="57"/>
      <c r="K1317" s="152">
        <f t="shared" si="8"/>
        <v>65.446966188050027</v>
      </c>
      <c r="L1317" s="153"/>
      <c r="M1317" s="155"/>
      <c r="N1317" s="155"/>
      <c r="O1317" s="123"/>
      <c r="P1317" s="123"/>
      <c r="Q1317" s="23">
        <f t="shared" si="1"/>
        <v>215.9</v>
      </c>
      <c r="R1317" s="117"/>
    </row>
    <row r="1318" spans="1:18" ht="15.75" customHeight="1" x14ac:dyDescent="0.3">
      <c r="A1318" s="221">
        <v>3757</v>
      </c>
      <c r="B1318" s="118">
        <v>179</v>
      </c>
      <c r="C1318" s="57" t="s">
        <v>533</v>
      </c>
      <c r="D1318" s="57"/>
      <c r="E1318" s="57">
        <v>14</v>
      </c>
      <c r="F1318" s="58">
        <v>43591</v>
      </c>
      <c r="G1318" s="57">
        <v>5180</v>
      </c>
      <c r="H1318" s="151">
        <v>8466</v>
      </c>
      <c r="I1318" s="57">
        <v>7605</v>
      </c>
      <c r="J1318" s="57"/>
      <c r="K1318" s="152">
        <f t="shared" si="8"/>
        <v>35.505154639175259</v>
      </c>
      <c r="L1318" s="153" t="s">
        <v>13</v>
      </c>
      <c r="M1318" s="154">
        <f>AVERAGE(K1318:K1319)</f>
        <v>34.702432271929112</v>
      </c>
      <c r="N1318" s="154">
        <f>_xlfn.STDEV.S(K1318,K1319)</f>
        <v>1.1352208585797381</v>
      </c>
      <c r="O1318" s="123"/>
      <c r="P1318" s="123"/>
      <c r="Q1318" s="23">
        <f t="shared" si="1"/>
        <v>242.5</v>
      </c>
      <c r="R1318" s="117">
        <f>AVERAGE(Q1318:Q1319)</f>
        <v>241.9</v>
      </c>
    </row>
    <row r="1319" spans="1:18" ht="15.75" customHeight="1" x14ac:dyDescent="0.3">
      <c r="A1319" s="221">
        <v>3758</v>
      </c>
      <c r="B1319" s="118">
        <v>180</v>
      </c>
      <c r="C1319" s="57" t="s">
        <v>533</v>
      </c>
      <c r="D1319" s="57"/>
      <c r="E1319" s="57">
        <v>14</v>
      </c>
      <c r="F1319" s="58">
        <v>43591</v>
      </c>
      <c r="G1319" s="57">
        <v>5282</v>
      </c>
      <c r="H1319" s="151">
        <v>8513</v>
      </c>
      <c r="I1319" s="57">
        <v>7695</v>
      </c>
      <c r="J1319" s="57"/>
      <c r="K1319" s="152">
        <f t="shared" si="8"/>
        <v>33.899709904682965</v>
      </c>
      <c r="L1319" s="153"/>
      <c r="M1319" s="155"/>
      <c r="N1319" s="155"/>
      <c r="O1319" s="123"/>
      <c r="P1319" s="123"/>
      <c r="Q1319" s="23">
        <f t="shared" si="1"/>
        <v>241.3</v>
      </c>
      <c r="R1319" s="117"/>
    </row>
    <row r="1320" spans="1:18" ht="15.75" customHeight="1" x14ac:dyDescent="0.3">
      <c r="A1320" s="221">
        <v>4417</v>
      </c>
      <c r="B1320" s="118">
        <v>123</v>
      </c>
      <c r="C1320" s="57" t="s">
        <v>533</v>
      </c>
      <c r="D1320" s="57"/>
      <c r="E1320" s="57">
        <v>16</v>
      </c>
      <c r="F1320" s="58">
        <v>43607</v>
      </c>
      <c r="G1320" s="57">
        <v>5241</v>
      </c>
      <c r="H1320" s="57">
        <v>7015</v>
      </c>
      <c r="I1320" s="57">
        <v>6710</v>
      </c>
      <c r="J1320" s="57">
        <v>2</v>
      </c>
      <c r="K1320" s="152">
        <f t="shared" si="8"/>
        <v>20.762423417290673</v>
      </c>
      <c r="L1320" s="153"/>
      <c r="M1320" s="154">
        <f>AVERAGE(K1320:K1321)</f>
        <v>20.788451527649862</v>
      </c>
      <c r="N1320" s="154">
        <f>_xlfn.STDEV.S(K1320,K1321)</f>
        <v>3.6809306672908194E-2</v>
      </c>
      <c r="O1320" s="123"/>
      <c r="P1320" s="123"/>
      <c r="Q1320" s="23">
        <f t="shared" si="1"/>
        <v>146.9</v>
      </c>
      <c r="R1320" s="117">
        <f>AVERAGE(Q1320:Q1321)</f>
        <v>150.80000000000001</v>
      </c>
    </row>
    <row r="1321" spans="1:18" ht="15.75" customHeight="1" x14ac:dyDescent="0.3">
      <c r="A1321" s="221">
        <v>4418</v>
      </c>
      <c r="B1321" s="118">
        <v>124</v>
      </c>
      <c r="C1321" s="57" t="s">
        <v>533</v>
      </c>
      <c r="D1321" s="57"/>
      <c r="E1321" s="57">
        <v>16</v>
      </c>
      <c r="F1321" s="58">
        <v>43607</v>
      </c>
      <c r="G1321" s="57">
        <v>5265</v>
      </c>
      <c r="H1321" s="57">
        <v>7134</v>
      </c>
      <c r="I1321" s="57">
        <v>6812</v>
      </c>
      <c r="J1321" s="57"/>
      <c r="K1321" s="152">
        <f t="shared" si="8"/>
        <v>20.81447963800905</v>
      </c>
      <c r="L1321" s="153"/>
      <c r="M1321" s="155"/>
      <c r="N1321" s="155"/>
      <c r="O1321" s="123"/>
      <c r="P1321" s="123"/>
      <c r="Q1321" s="23">
        <f t="shared" si="1"/>
        <v>154.69999999999999</v>
      </c>
      <c r="R1321" s="117"/>
    </row>
    <row r="1322" spans="1:18" ht="15.75" customHeight="1" x14ac:dyDescent="0.3">
      <c r="A1322" s="221">
        <v>5063</v>
      </c>
      <c r="B1322" s="118">
        <v>123</v>
      </c>
      <c r="C1322" s="57" t="s">
        <v>533</v>
      </c>
      <c r="D1322" s="57"/>
      <c r="E1322" s="57">
        <v>18</v>
      </c>
      <c r="F1322" s="58">
        <v>43626</v>
      </c>
      <c r="G1322" s="57">
        <v>5241</v>
      </c>
      <c r="H1322" s="57">
        <v>8070</v>
      </c>
      <c r="I1322" s="57">
        <v>7553</v>
      </c>
      <c r="J1322" s="57">
        <v>8</v>
      </c>
      <c r="K1322" s="152">
        <f t="shared" si="8"/>
        <v>22.36159169550173</v>
      </c>
      <c r="L1322" s="153"/>
      <c r="M1322" s="154">
        <f>AVERAGE(K1322:K1323)</f>
        <v>22.172877822599489</v>
      </c>
      <c r="N1322" s="154">
        <f>_xlfn.STDEV.S(K1322,K1323)</f>
        <v>0.26688171846629932</v>
      </c>
      <c r="O1322" s="123"/>
      <c r="P1322" s="123"/>
      <c r="Q1322" s="23">
        <f t="shared" si="1"/>
        <v>231.2</v>
      </c>
      <c r="R1322" s="117">
        <f>AVERAGE(Q1322:Q1323)</f>
        <v>222.95</v>
      </c>
    </row>
    <row r="1323" spans="1:18" ht="15.75" customHeight="1" x14ac:dyDescent="0.3">
      <c r="A1323" s="221">
        <v>5064</v>
      </c>
      <c r="B1323" s="118">
        <v>124</v>
      </c>
      <c r="C1323" s="57" t="s">
        <v>533</v>
      </c>
      <c r="D1323" s="57"/>
      <c r="E1323" s="57">
        <v>18</v>
      </c>
      <c r="F1323" s="58">
        <v>43626</v>
      </c>
      <c r="G1323" s="57">
        <v>5265</v>
      </c>
      <c r="H1323" s="57">
        <v>7884</v>
      </c>
      <c r="I1323" s="57">
        <v>7412</v>
      </c>
      <c r="J1323" s="57"/>
      <c r="K1323" s="152">
        <f t="shared" si="8"/>
        <v>21.984163949697251</v>
      </c>
      <c r="L1323" s="153"/>
      <c r="M1323" s="155"/>
      <c r="N1323" s="155"/>
      <c r="O1323" s="123"/>
      <c r="P1323" s="123"/>
      <c r="Q1323" s="23">
        <f t="shared" si="1"/>
        <v>214.7</v>
      </c>
      <c r="R1323" s="117"/>
    </row>
    <row r="1324" spans="1:18" ht="15.75" customHeight="1" x14ac:dyDescent="0.3">
      <c r="A1324" s="221">
        <v>5625</v>
      </c>
      <c r="B1324" s="118">
        <v>69</v>
      </c>
      <c r="C1324" s="7" t="s">
        <v>533</v>
      </c>
      <c r="D1324" s="7"/>
      <c r="E1324" s="7">
        <v>21</v>
      </c>
      <c r="F1324" s="156">
        <v>43657</v>
      </c>
      <c r="G1324" s="7">
        <v>5248</v>
      </c>
      <c r="H1324" s="7">
        <v>8092</v>
      </c>
      <c r="I1324" s="7">
        <v>7596</v>
      </c>
      <c r="J1324" s="7">
        <v>8</v>
      </c>
      <c r="K1324" s="152">
        <f t="shared" si="8"/>
        <v>21.124361158432709</v>
      </c>
      <c r="L1324" s="153"/>
      <c r="M1324" s="154">
        <f>AVERAGE(K1324:K1325)</f>
        <v>20.976259254164596</v>
      </c>
      <c r="N1324" s="154">
        <f>_xlfn.STDEV.S(K1324,K1325)</f>
        <v>0.20944772162924763</v>
      </c>
      <c r="O1324" s="123"/>
      <c r="P1324" s="123"/>
      <c r="Q1324" s="23">
        <f t="shared" si="1"/>
        <v>234.8</v>
      </c>
      <c r="R1324" s="117">
        <f>AVERAGE(Q1324:Q1325)</f>
        <v>238.15</v>
      </c>
    </row>
    <row r="1325" spans="1:18" ht="15.75" customHeight="1" x14ac:dyDescent="0.3">
      <c r="A1325" s="221">
        <v>5626</v>
      </c>
      <c r="B1325" s="118">
        <v>70</v>
      </c>
      <c r="C1325" s="7" t="s">
        <v>533</v>
      </c>
      <c r="D1325" s="7"/>
      <c r="E1325" s="7">
        <v>21</v>
      </c>
      <c r="F1325" s="156">
        <v>43657</v>
      </c>
      <c r="G1325" s="7">
        <v>5266</v>
      </c>
      <c r="H1325" s="7">
        <v>8184</v>
      </c>
      <c r="I1325" s="7">
        <v>7681</v>
      </c>
      <c r="J1325" s="7"/>
      <c r="K1325" s="152">
        <f t="shared" si="8"/>
        <v>20.828157349896482</v>
      </c>
      <c r="L1325" s="153"/>
      <c r="M1325" s="155"/>
      <c r="N1325" s="155"/>
      <c r="O1325" s="123"/>
      <c r="P1325" s="123"/>
      <c r="Q1325" s="23">
        <f t="shared" si="1"/>
        <v>241.5</v>
      </c>
      <c r="R1325" s="117"/>
    </row>
    <row r="1326" spans="1:18" ht="15.75" customHeight="1" x14ac:dyDescent="0.3">
      <c r="A1326" s="221">
        <v>6017</v>
      </c>
      <c r="B1326" s="118">
        <v>132</v>
      </c>
      <c r="C1326" s="7" t="s">
        <v>533</v>
      </c>
      <c r="D1326" s="7"/>
      <c r="E1326" s="7">
        <v>22</v>
      </c>
      <c r="F1326" s="156">
        <v>43685</v>
      </c>
      <c r="G1326" s="7">
        <v>5233</v>
      </c>
      <c r="H1326" s="7">
        <v>8446</v>
      </c>
      <c r="I1326" s="7">
        <v>7985</v>
      </c>
      <c r="J1326" s="7">
        <v>8</v>
      </c>
      <c r="K1326" s="152">
        <f t="shared" si="8"/>
        <v>16.751453488372093</v>
      </c>
      <c r="L1326" s="153"/>
      <c r="M1326" s="154">
        <f>AVERAGE(K1326:K1327)</f>
        <v>17.315120683579984</v>
      </c>
      <c r="N1326" s="154">
        <f>_xlfn.STDEV.S(K1326,K1327)</f>
        <v>0.79714579212780523</v>
      </c>
      <c r="O1326" s="123"/>
      <c r="P1326" s="123"/>
      <c r="Q1326" s="23">
        <f t="shared" si="1"/>
        <v>275.2</v>
      </c>
      <c r="R1326" s="117">
        <f>AVERAGE(Q1326:Q1327)</f>
        <v>269.60000000000002</v>
      </c>
    </row>
    <row r="1327" spans="1:18" ht="15.75" customHeight="1" x14ac:dyDescent="0.3">
      <c r="A1327" s="221">
        <v>6018</v>
      </c>
      <c r="B1327" s="118">
        <v>132</v>
      </c>
      <c r="C1327" s="7" t="s">
        <v>533</v>
      </c>
      <c r="D1327" s="7"/>
      <c r="E1327" s="7">
        <v>22</v>
      </c>
      <c r="F1327" s="156">
        <v>43685</v>
      </c>
      <c r="G1327" s="7">
        <v>5233</v>
      </c>
      <c r="H1327" s="7">
        <v>8345</v>
      </c>
      <c r="I1327" s="7">
        <v>7873</v>
      </c>
      <c r="J1327" s="7"/>
      <c r="K1327" s="152">
        <f t="shared" si="8"/>
        <v>17.878787878787879</v>
      </c>
      <c r="L1327" s="153"/>
      <c r="M1327" s="155"/>
      <c r="N1327" s="155"/>
      <c r="O1327" s="123"/>
      <c r="P1327" s="123"/>
      <c r="Q1327" s="23">
        <f t="shared" si="1"/>
        <v>264</v>
      </c>
      <c r="R1327" s="117"/>
    </row>
    <row r="1328" spans="1:18" ht="15.75" customHeight="1" x14ac:dyDescent="0.3">
      <c r="A1328" s="221">
        <v>3391</v>
      </c>
      <c r="B1328" s="118">
        <v>147</v>
      </c>
      <c r="C1328" s="67" t="s">
        <v>534</v>
      </c>
      <c r="D1328" s="67"/>
      <c r="E1328" s="67">
        <v>13</v>
      </c>
      <c r="F1328" s="68">
        <v>43587</v>
      </c>
      <c r="G1328" s="67">
        <v>5265</v>
      </c>
      <c r="H1328" s="67">
        <v>9435</v>
      </c>
      <c r="I1328" s="67">
        <v>8002</v>
      </c>
      <c r="J1328" s="67">
        <v>1</v>
      </c>
      <c r="K1328" s="157">
        <f t="shared" si="8"/>
        <v>52.356594811837773</v>
      </c>
      <c r="L1328" s="158" t="s">
        <v>497</v>
      </c>
      <c r="M1328" s="159">
        <f>AVERAGE(K1328:K1329)</f>
        <v>51.20658861678271</v>
      </c>
      <c r="N1328" s="159">
        <f>_xlfn.STDEV.S(K1328,K1329)</f>
        <v>1.6263543578599493</v>
      </c>
      <c r="O1328" s="123">
        <v>1</v>
      </c>
      <c r="P1328" s="123"/>
      <c r="Q1328" s="23">
        <f t="shared" si="1"/>
        <v>273.7</v>
      </c>
      <c r="R1328" s="117">
        <f>AVERAGE(Q1328:Q1329)</f>
        <v>269.39999999999998</v>
      </c>
    </row>
    <row r="1329" spans="1:18" ht="15.75" customHeight="1" x14ac:dyDescent="0.3">
      <c r="A1329" s="221">
        <v>3392</v>
      </c>
      <c r="B1329" s="118">
        <v>148</v>
      </c>
      <c r="C1329" s="67" t="s">
        <v>534</v>
      </c>
      <c r="D1329" s="67"/>
      <c r="E1329" s="67">
        <v>13</v>
      </c>
      <c r="F1329" s="68">
        <v>43587</v>
      </c>
      <c r="G1329" s="67">
        <v>5186</v>
      </c>
      <c r="H1329" s="67">
        <v>9164</v>
      </c>
      <c r="I1329" s="67">
        <v>7837</v>
      </c>
      <c r="J1329" s="67"/>
      <c r="K1329" s="157">
        <f t="shared" si="8"/>
        <v>50.056582421727647</v>
      </c>
      <c r="L1329" s="158"/>
      <c r="M1329" s="160"/>
      <c r="N1329" s="160"/>
      <c r="O1329" s="123"/>
      <c r="P1329" s="123"/>
      <c r="Q1329" s="23">
        <f t="shared" si="1"/>
        <v>265.10000000000002</v>
      </c>
      <c r="R1329" s="117"/>
    </row>
    <row r="1330" spans="1:18" ht="15.75" customHeight="1" x14ac:dyDescent="0.3">
      <c r="A1330" s="221">
        <v>4113</v>
      </c>
      <c r="B1330" s="118">
        <v>143</v>
      </c>
      <c r="C1330" s="67" t="s">
        <v>534</v>
      </c>
      <c r="D1330" s="67"/>
      <c r="E1330" s="67">
        <v>15</v>
      </c>
      <c r="F1330" s="68">
        <v>43599</v>
      </c>
      <c r="G1330" s="67">
        <v>5229</v>
      </c>
      <c r="H1330" s="67">
        <v>8411</v>
      </c>
      <c r="I1330" s="67">
        <v>7583</v>
      </c>
      <c r="J1330" s="67"/>
      <c r="K1330" s="157">
        <f t="shared" si="8"/>
        <v>35.174171622769748</v>
      </c>
      <c r="L1330" s="157"/>
      <c r="M1330" s="159">
        <f>AVERAGE(K1330:K1331)</f>
        <v>35.216686127965801</v>
      </c>
      <c r="N1330" s="159">
        <f>_xlfn.STDEV.S(K1330,K1331)</f>
        <v>6.0124589845839162E-2</v>
      </c>
      <c r="O1330" s="123"/>
      <c r="P1330" s="123"/>
      <c r="Q1330" s="23">
        <f t="shared" si="1"/>
        <v>235.4</v>
      </c>
      <c r="R1330" s="117">
        <f>AVERAGE(Q1330:Q1331)</f>
        <v>244.05</v>
      </c>
    </row>
    <row r="1331" spans="1:18" ht="15.75" customHeight="1" x14ac:dyDescent="0.3">
      <c r="A1331" s="221">
        <v>4114</v>
      </c>
      <c r="B1331" s="118">
        <v>144</v>
      </c>
      <c r="C1331" s="67" t="s">
        <v>534</v>
      </c>
      <c r="D1331" s="67"/>
      <c r="E1331" s="67">
        <v>15</v>
      </c>
      <c r="F1331" s="68">
        <v>43599</v>
      </c>
      <c r="G1331" s="67">
        <v>5238</v>
      </c>
      <c r="H1331" s="67">
        <v>8656</v>
      </c>
      <c r="I1331" s="67">
        <v>7765</v>
      </c>
      <c r="J1331" s="67"/>
      <c r="K1331" s="157">
        <f t="shared" si="8"/>
        <v>35.259200633161853</v>
      </c>
      <c r="L1331" s="157"/>
      <c r="M1331" s="160"/>
      <c r="N1331" s="160"/>
      <c r="O1331" s="123"/>
      <c r="P1331" s="123"/>
      <c r="Q1331" s="23">
        <f t="shared" si="1"/>
        <v>252.7</v>
      </c>
      <c r="R1331" s="117"/>
    </row>
    <row r="1332" spans="1:18" ht="15.75" customHeight="1" x14ac:dyDescent="0.3">
      <c r="A1332" s="221">
        <v>4759</v>
      </c>
      <c r="B1332" s="118">
        <v>143</v>
      </c>
      <c r="C1332" s="67" t="s">
        <v>534</v>
      </c>
      <c r="D1332" s="67"/>
      <c r="E1332" s="67">
        <v>17</v>
      </c>
      <c r="F1332" s="68">
        <v>43619</v>
      </c>
      <c r="G1332" s="67">
        <v>5229</v>
      </c>
      <c r="H1332" s="67">
        <v>8754</v>
      </c>
      <c r="I1332" s="67">
        <v>8064</v>
      </c>
      <c r="J1332" s="67"/>
      <c r="K1332" s="157">
        <f t="shared" si="8"/>
        <v>24.338624338624339</v>
      </c>
      <c r="L1332" s="158"/>
      <c r="M1332" s="159">
        <f>AVERAGE(K1332:K1333)</f>
        <v>23.999190653944048</v>
      </c>
      <c r="N1332" s="159">
        <f>_xlfn.STDEV.S(K1332,K1333)</f>
        <v>0.4800317204011374</v>
      </c>
      <c r="O1332" s="123"/>
      <c r="P1332" s="123"/>
      <c r="Q1332" s="23">
        <f t="shared" si="1"/>
        <v>283.5</v>
      </c>
      <c r="R1332" s="117">
        <f>AVERAGE(Q1332:Q1333)</f>
        <v>281.64999999999998</v>
      </c>
    </row>
    <row r="1333" spans="1:18" ht="15.75" customHeight="1" x14ac:dyDescent="0.3">
      <c r="A1333" s="221">
        <v>4760</v>
      </c>
      <c r="B1333" s="118">
        <v>144</v>
      </c>
      <c r="C1333" s="67" t="s">
        <v>534</v>
      </c>
      <c r="D1333" s="67"/>
      <c r="E1333" s="67">
        <v>17</v>
      </c>
      <c r="F1333" s="68">
        <v>43619</v>
      </c>
      <c r="G1333" s="67">
        <v>5238</v>
      </c>
      <c r="H1333" s="67">
        <v>8698</v>
      </c>
      <c r="I1333" s="67">
        <v>8036</v>
      </c>
      <c r="J1333" s="67"/>
      <c r="K1333" s="157">
        <f t="shared" si="8"/>
        <v>23.659756969263761</v>
      </c>
      <c r="L1333" s="158"/>
      <c r="M1333" s="160"/>
      <c r="N1333" s="160"/>
      <c r="O1333" s="123"/>
      <c r="P1333" s="123"/>
      <c r="Q1333" s="23">
        <f t="shared" si="1"/>
        <v>279.8</v>
      </c>
      <c r="R1333" s="117"/>
    </row>
    <row r="1334" spans="1:18" ht="15.75" customHeight="1" x14ac:dyDescent="0.3">
      <c r="A1334" s="221">
        <v>5367</v>
      </c>
      <c r="B1334" s="118">
        <v>105</v>
      </c>
      <c r="C1334" s="7" t="s">
        <v>534</v>
      </c>
      <c r="D1334" s="7"/>
      <c r="E1334" s="7">
        <v>19</v>
      </c>
      <c r="F1334" s="156">
        <v>43637</v>
      </c>
      <c r="G1334" s="7">
        <v>5251</v>
      </c>
      <c r="H1334" s="7">
        <v>8684</v>
      </c>
      <c r="I1334" s="7">
        <v>7909</v>
      </c>
      <c r="J1334" s="7">
        <v>6</v>
      </c>
      <c r="K1334" s="161">
        <f t="shared" si="8"/>
        <v>29.157261098570352</v>
      </c>
      <c r="L1334" s="3"/>
      <c r="M1334" s="162">
        <f>AVERAGE(K1334:K1335)</f>
        <v>29.679301690224776</v>
      </c>
      <c r="N1334" s="162">
        <f>_xlfn.STDEV.S(K1334,K1335)</f>
        <v>0.73827688482695841</v>
      </c>
      <c r="O1334" s="123"/>
      <c r="P1334" s="123"/>
      <c r="Q1334" s="23">
        <f t="shared" si="1"/>
        <v>265.8</v>
      </c>
      <c r="R1334" s="117">
        <f>AVERAGE(Q1334:Q1335)</f>
        <v>267</v>
      </c>
    </row>
    <row r="1335" spans="1:18" ht="15.75" customHeight="1" x14ac:dyDescent="0.3">
      <c r="A1335" s="221">
        <v>5368</v>
      </c>
      <c r="B1335" s="118">
        <v>106</v>
      </c>
      <c r="C1335" s="7" t="s">
        <v>534</v>
      </c>
      <c r="D1335" s="7"/>
      <c r="E1335" s="7">
        <v>19</v>
      </c>
      <c r="F1335" s="156">
        <v>43637</v>
      </c>
      <c r="G1335" s="7">
        <v>5219</v>
      </c>
      <c r="H1335" s="7">
        <v>8711</v>
      </c>
      <c r="I1335" s="7">
        <v>7901</v>
      </c>
      <c r="J1335" s="7"/>
      <c r="K1335" s="161">
        <f t="shared" si="8"/>
        <v>30.201342281879196</v>
      </c>
      <c r="L1335" s="3"/>
      <c r="M1335" s="23"/>
      <c r="N1335" s="23"/>
      <c r="O1335" s="123"/>
      <c r="P1335" s="123"/>
      <c r="Q1335" s="23">
        <f t="shared" si="1"/>
        <v>268.2</v>
      </c>
      <c r="R1335" s="117"/>
    </row>
    <row r="1336" spans="1:18" ht="15.75" customHeight="1" x14ac:dyDescent="0.3">
      <c r="A1336" s="221">
        <v>6019</v>
      </c>
      <c r="B1336" s="118">
        <v>133</v>
      </c>
      <c r="C1336" s="7" t="s">
        <v>534</v>
      </c>
      <c r="D1336" s="7"/>
      <c r="E1336" s="7">
        <v>22</v>
      </c>
      <c r="F1336" s="156">
        <v>43685</v>
      </c>
      <c r="G1336" s="7">
        <v>5286</v>
      </c>
      <c r="H1336" s="7">
        <v>8160</v>
      </c>
      <c r="I1336" s="7">
        <v>7729</v>
      </c>
      <c r="J1336" s="7">
        <v>8</v>
      </c>
      <c r="K1336" s="152">
        <f t="shared" si="8"/>
        <v>17.64224314367581</v>
      </c>
      <c r="L1336" s="153"/>
      <c r="M1336" s="154">
        <f>AVERAGE(K1336:K1337)</f>
        <v>17.302902948356124</v>
      </c>
      <c r="N1336" s="154">
        <f>_xlfn.STDEV.S(K1336,K1337)</f>
        <v>0.47989950647943463</v>
      </c>
      <c r="O1336" s="123"/>
      <c r="P1336" s="123"/>
      <c r="Q1336" s="23">
        <f t="shared" si="1"/>
        <v>244.3</v>
      </c>
      <c r="R1336" s="117">
        <f>AVERAGE(Q1336:Q1337)</f>
        <v>245.65</v>
      </c>
    </row>
    <row r="1337" spans="1:18" ht="15.75" customHeight="1" x14ac:dyDescent="0.3">
      <c r="A1337" s="221">
        <v>6020</v>
      </c>
      <c r="B1337" s="118">
        <v>133</v>
      </c>
      <c r="C1337" s="7" t="s">
        <v>534</v>
      </c>
      <c r="D1337" s="7"/>
      <c r="E1337" s="7">
        <v>22</v>
      </c>
      <c r="F1337" s="156">
        <v>43685</v>
      </c>
      <c r="G1337" s="7">
        <v>5286</v>
      </c>
      <c r="H1337" s="7">
        <v>8175</v>
      </c>
      <c r="I1337" s="7">
        <v>7756</v>
      </c>
      <c r="J1337" s="7"/>
      <c r="K1337" s="152">
        <f t="shared" si="8"/>
        <v>16.963562753036438</v>
      </c>
      <c r="L1337" s="153"/>
      <c r="M1337" s="155"/>
      <c r="N1337" s="155"/>
      <c r="O1337" s="123"/>
      <c r="P1337" s="123"/>
      <c r="Q1337" s="23">
        <f t="shared" si="1"/>
        <v>247</v>
      </c>
      <c r="R1337" s="117"/>
    </row>
    <row r="1338" spans="1:18" ht="15.75" customHeight="1" x14ac:dyDescent="0.3">
      <c r="A1338" s="221">
        <v>3759</v>
      </c>
      <c r="B1338" s="118">
        <v>181</v>
      </c>
      <c r="C1338" s="81" t="s">
        <v>535</v>
      </c>
      <c r="D1338" s="81"/>
      <c r="E1338" s="81">
        <v>14</v>
      </c>
      <c r="F1338" s="82">
        <v>43591</v>
      </c>
      <c r="G1338" s="81">
        <v>5244</v>
      </c>
      <c r="H1338" s="134">
        <v>8909</v>
      </c>
      <c r="I1338" s="81">
        <v>7600</v>
      </c>
      <c r="J1338" s="81">
        <v>2</v>
      </c>
      <c r="K1338" s="135">
        <f t="shared" si="8"/>
        <v>55.560271646859086</v>
      </c>
      <c r="L1338" s="142" t="s">
        <v>474</v>
      </c>
      <c r="M1338" s="137">
        <f>AVERAGE(K1338:K1339)</f>
        <v>56.547577683894659</v>
      </c>
      <c r="N1338" s="137">
        <f>_xlfn.STDEV.S(K1338,K1339)</f>
        <v>1.3962615877885407</v>
      </c>
      <c r="O1338" s="123">
        <v>3</v>
      </c>
      <c r="P1338" s="123"/>
      <c r="Q1338" s="23">
        <f t="shared" si="1"/>
        <v>235.6</v>
      </c>
      <c r="R1338" s="117">
        <f>AVERAGE(Q1338:Q1339)</f>
        <v>225.3</v>
      </c>
    </row>
    <row r="1339" spans="1:18" ht="15.75" customHeight="1" x14ac:dyDescent="0.3">
      <c r="A1339" s="221">
        <v>3760</v>
      </c>
      <c r="B1339" s="118">
        <v>182</v>
      </c>
      <c r="C1339" s="81" t="s">
        <v>535</v>
      </c>
      <c r="D1339" s="81"/>
      <c r="E1339" s="81">
        <v>14</v>
      </c>
      <c r="F1339" s="82">
        <v>43591</v>
      </c>
      <c r="G1339" s="81">
        <v>5301</v>
      </c>
      <c r="H1339" s="134">
        <v>8688</v>
      </c>
      <c r="I1339" s="81">
        <v>7451</v>
      </c>
      <c r="J1339" s="81"/>
      <c r="K1339" s="135">
        <f t="shared" si="8"/>
        <v>57.534883720930232</v>
      </c>
      <c r="L1339" s="142"/>
      <c r="M1339" s="138"/>
      <c r="N1339" s="138"/>
      <c r="O1339" s="123"/>
      <c r="P1339" s="123"/>
      <c r="Q1339" s="23">
        <f t="shared" si="1"/>
        <v>215</v>
      </c>
      <c r="R1339" s="117"/>
    </row>
    <row r="1340" spans="1:18" ht="15.75" customHeight="1" x14ac:dyDescent="0.3">
      <c r="A1340" s="221">
        <v>4419</v>
      </c>
      <c r="B1340" s="118">
        <v>125</v>
      </c>
      <c r="C1340" s="81" t="s">
        <v>535</v>
      </c>
      <c r="D1340" s="81"/>
      <c r="E1340" s="81">
        <v>16</v>
      </c>
      <c r="F1340" s="82">
        <v>43607</v>
      </c>
      <c r="G1340" s="81">
        <v>5217</v>
      </c>
      <c r="H1340" s="81">
        <v>9532</v>
      </c>
      <c r="I1340" s="81">
        <v>8167</v>
      </c>
      <c r="J1340" s="81">
        <v>2</v>
      </c>
      <c r="K1340" s="135">
        <f t="shared" si="8"/>
        <v>46.271186440677965</v>
      </c>
      <c r="L1340" s="142"/>
      <c r="M1340" s="137">
        <f>AVERAGE(K1340:K1341)</f>
        <v>45.690910850603075</v>
      </c>
      <c r="N1340" s="137">
        <f>_xlfn.STDEV.S(K1340,K1341)</f>
        <v>0.82063360939795582</v>
      </c>
      <c r="O1340" s="123"/>
      <c r="P1340" s="123"/>
      <c r="Q1340" s="23">
        <f t="shared" si="1"/>
        <v>295</v>
      </c>
      <c r="R1340" s="117">
        <f>AVERAGE(Q1340:Q1341)</f>
        <v>287.60000000000002</v>
      </c>
    </row>
    <row r="1341" spans="1:18" ht="15.75" customHeight="1" x14ac:dyDescent="0.3">
      <c r="A1341" s="221">
        <v>4420</v>
      </c>
      <c r="B1341" s="118">
        <v>126</v>
      </c>
      <c r="C1341" s="81" t="s">
        <v>535</v>
      </c>
      <c r="D1341" s="81"/>
      <c r="E1341" s="81">
        <v>16</v>
      </c>
      <c r="F1341" s="82">
        <v>43607</v>
      </c>
      <c r="G1341" s="81">
        <v>5232</v>
      </c>
      <c r="H1341" s="81">
        <v>9298</v>
      </c>
      <c r="I1341" s="81">
        <v>8034</v>
      </c>
      <c r="J1341" s="81"/>
      <c r="K1341" s="135">
        <f t="shared" si="8"/>
        <v>45.110635260528191</v>
      </c>
      <c r="L1341" s="142"/>
      <c r="M1341" s="138"/>
      <c r="N1341" s="138"/>
      <c r="O1341" s="123"/>
      <c r="P1341" s="123"/>
      <c r="Q1341" s="23">
        <f t="shared" si="1"/>
        <v>280.2</v>
      </c>
      <c r="R1341" s="117"/>
    </row>
    <row r="1342" spans="1:18" ht="15.75" customHeight="1" x14ac:dyDescent="0.3">
      <c r="A1342" s="221">
        <v>5065</v>
      </c>
      <c r="B1342" s="118">
        <v>125</v>
      </c>
      <c r="C1342" s="81" t="s">
        <v>535</v>
      </c>
      <c r="D1342" s="81"/>
      <c r="E1342" s="81">
        <v>18</v>
      </c>
      <c r="F1342" s="82">
        <v>43626</v>
      </c>
      <c r="G1342" s="81">
        <v>5217</v>
      </c>
      <c r="H1342" s="81">
        <v>8882</v>
      </c>
      <c r="I1342" s="81">
        <v>7901</v>
      </c>
      <c r="J1342" s="81">
        <v>9</v>
      </c>
      <c r="K1342" s="135">
        <f t="shared" si="8"/>
        <v>36.549925484351711</v>
      </c>
      <c r="L1342" s="142"/>
      <c r="M1342" s="137">
        <f>AVERAGE(K1342:K1343)</f>
        <v>36.10136159439967</v>
      </c>
      <c r="N1342" s="137">
        <f>_xlfn.STDEV.S(K1342,K1343)</f>
        <v>0.63436513676100892</v>
      </c>
      <c r="O1342" s="123"/>
      <c r="P1342" s="123"/>
      <c r="Q1342" s="23">
        <f t="shared" si="1"/>
        <v>268.39999999999998</v>
      </c>
      <c r="R1342" s="117">
        <f>AVERAGE(Q1342:Q1343)</f>
        <v>273.60000000000002</v>
      </c>
    </row>
    <row r="1343" spans="1:18" ht="15.75" customHeight="1" x14ac:dyDescent="0.3">
      <c r="A1343" s="221">
        <v>5066</v>
      </c>
      <c r="B1343" s="118">
        <v>126</v>
      </c>
      <c r="C1343" s="81" t="s">
        <v>535</v>
      </c>
      <c r="D1343" s="81"/>
      <c r="E1343" s="81">
        <v>18</v>
      </c>
      <c r="F1343" s="82">
        <v>43626</v>
      </c>
      <c r="G1343" s="81">
        <v>5232</v>
      </c>
      <c r="H1343" s="81">
        <v>9014</v>
      </c>
      <c r="I1343" s="81">
        <v>8020</v>
      </c>
      <c r="J1343" s="81"/>
      <c r="K1343" s="135">
        <f t="shared" si="8"/>
        <v>35.652797704447629</v>
      </c>
      <c r="L1343" s="142"/>
      <c r="M1343" s="138"/>
      <c r="N1343" s="138"/>
      <c r="O1343" s="123"/>
      <c r="P1343" s="123"/>
      <c r="Q1343" s="23">
        <f t="shared" si="1"/>
        <v>278.8</v>
      </c>
      <c r="R1343" s="117"/>
    </row>
    <row r="1344" spans="1:18" ht="15.75" customHeight="1" x14ac:dyDescent="0.3">
      <c r="A1344" s="221">
        <v>6021</v>
      </c>
      <c r="B1344" s="118">
        <v>134</v>
      </c>
      <c r="C1344" s="7" t="s">
        <v>535</v>
      </c>
      <c r="D1344" s="7"/>
      <c r="E1344" s="7">
        <v>22</v>
      </c>
      <c r="F1344" s="156">
        <v>43685</v>
      </c>
      <c r="G1344" s="7">
        <v>5220</v>
      </c>
      <c r="H1344" s="7">
        <v>8263</v>
      </c>
      <c r="I1344" s="7">
        <v>7807</v>
      </c>
      <c r="J1344" s="7">
        <v>9</v>
      </c>
      <c r="K1344" s="152">
        <f t="shared" si="8"/>
        <v>17.62659451101662</v>
      </c>
      <c r="L1344" s="153"/>
      <c r="M1344" s="154">
        <f>AVERAGE(K1344:K1345)</f>
        <v>17.208131203847792</v>
      </c>
      <c r="N1344" s="154">
        <f>_xlfn.STDEV.S(K1344,K1345)</f>
        <v>0.59179648435365273</v>
      </c>
      <c r="O1344" s="123"/>
      <c r="P1344" s="123"/>
      <c r="Q1344" s="23">
        <f t="shared" si="1"/>
        <v>258.7</v>
      </c>
      <c r="R1344" s="117">
        <f>AVERAGE(Q1344:Q1345)</f>
        <v>264.85000000000002</v>
      </c>
    </row>
    <row r="1345" spans="1:18" ht="15.75" customHeight="1" x14ac:dyDescent="0.3">
      <c r="A1345" s="221">
        <v>6022</v>
      </c>
      <c r="B1345" s="118">
        <v>134</v>
      </c>
      <c r="C1345" s="7" t="s">
        <v>535</v>
      </c>
      <c r="D1345" s="7"/>
      <c r="E1345" s="7">
        <v>22</v>
      </c>
      <c r="F1345" s="156">
        <v>43685</v>
      </c>
      <c r="G1345" s="7">
        <v>5220</v>
      </c>
      <c r="H1345" s="7">
        <v>8385</v>
      </c>
      <c r="I1345" s="7">
        <v>7930</v>
      </c>
      <c r="J1345" s="7"/>
      <c r="K1345" s="152">
        <f t="shared" si="8"/>
        <v>16.789667896678967</v>
      </c>
      <c r="L1345" s="153"/>
      <c r="M1345" s="155"/>
      <c r="N1345" s="155"/>
      <c r="O1345" s="123"/>
      <c r="P1345" s="123"/>
      <c r="Q1345" s="23">
        <f t="shared" si="1"/>
        <v>271</v>
      </c>
      <c r="R1345" s="117"/>
    </row>
    <row r="1346" spans="1:18" ht="15.75" customHeight="1" x14ac:dyDescent="0.3">
      <c r="A1346" s="221">
        <v>3393</v>
      </c>
      <c r="B1346" s="118">
        <v>149</v>
      </c>
      <c r="C1346" s="67" t="s">
        <v>536</v>
      </c>
      <c r="D1346" s="67"/>
      <c r="E1346" s="67">
        <v>13</v>
      </c>
      <c r="F1346" s="68">
        <v>43587</v>
      </c>
      <c r="G1346" s="67">
        <v>5222</v>
      </c>
      <c r="H1346" s="67">
        <v>8544</v>
      </c>
      <c r="I1346" s="67">
        <v>7690</v>
      </c>
      <c r="J1346" s="67">
        <v>1</v>
      </c>
      <c r="K1346" s="157">
        <f t="shared" si="8"/>
        <v>34.60291734197731</v>
      </c>
      <c r="L1346" s="158" t="s">
        <v>407</v>
      </c>
      <c r="M1346" s="159">
        <f>AVERAGE(K1346:K1347)</f>
        <v>34.419326226173993</v>
      </c>
      <c r="N1346" s="159">
        <f>_xlfn.STDEV.S(K1346,K1347)</f>
        <v>0.25963704590025533</v>
      </c>
      <c r="O1346" s="123">
        <v>1</v>
      </c>
      <c r="P1346" s="123"/>
      <c r="Q1346" s="23">
        <f t="shared" si="1"/>
        <v>246.8</v>
      </c>
      <c r="R1346" s="117">
        <f>AVERAGE(Q1346:Q1347)</f>
        <v>243.45</v>
      </c>
    </row>
    <row r="1347" spans="1:18" ht="15.75" customHeight="1" x14ac:dyDescent="0.3">
      <c r="A1347" s="221">
        <v>3394</v>
      </c>
      <c r="B1347" s="118">
        <v>150</v>
      </c>
      <c r="C1347" s="67" t="s">
        <v>536</v>
      </c>
      <c r="D1347" s="67"/>
      <c r="E1347" s="67">
        <v>13</v>
      </c>
      <c r="F1347" s="68">
        <v>43587</v>
      </c>
      <c r="G1347" s="67">
        <v>5188</v>
      </c>
      <c r="H1347" s="67">
        <v>8411</v>
      </c>
      <c r="I1347" s="67">
        <v>7589</v>
      </c>
      <c r="J1347" s="67"/>
      <c r="K1347" s="157">
        <f t="shared" si="8"/>
        <v>34.235735110370683</v>
      </c>
      <c r="L1347" s="158"/>
      <c r="M1347" s="160"/>
      <c r="N1347" s="160"/>
      <c r="O1347" s="123"/>
      <c r="P1347" s="123"/>
      <c r="Q1347" s="23">
        <f t="shared" si="1"/>
        <v>240.1</v>
      </c>
      <c r="R1347" s="117"/>
    </row>
    <row r="1348" spans="1:18" ht="15.75" customHeight="1" x14ac:dyDescent="0.3">
      <c r="A1348" s="221">
        <v>4115</v>
      </c>
      <c r="B1348" s="118">
        <v>145</v>
      </c>
      <c r="C1348" s="67" t="s">
        <v>536</v>
      </c>
      <c r="D1348" s="67"/>
      <c r="E1348" s="67">
        <v>15</v>
      </c>
      <c r="F1348" s="68">
        <v>43599</v>
      </c>
      <c r="G1348" s="67">
        <v>5181</v>
      </c>
      <c r="H1348" s="67">
        <v>8364</v>
      </c>
      <c r="I1348" s="67">
        <v>7674</v>
      </c>
      <c r="J1348" s="67"/>
      <c r="K1348" s="157">
        <f t="shared" si="8"/>
        <v>27.677496991576412</v>
      </c>
      <c r="L1348" s="157"/>
      <c r="M1348" s="159">
        <f>AVERAGE(K1348:K1349)</f>
        <v>27.997683550245647</v>
      </c>
      <c r="N1348" s="159">
        <f>_xlfn.STDEV.S(K1348,K1349)</f>
        <v>0.45281217375960076</v>
      </c>
      <c r="O1348" s="123"/>
      <c r="P1348" s="123"/>
      <c r="Q1348" s="23">
        <f t="shared" si="1"/>
        <v>249.3</v>
      </c>
      <c r="R1348" s="117">
        <f>AVERAGE(Q1348:Q1349)</f>
        <v>248.60000000000002</v>
      </c>
    </row>
    <row r="1349" spans="1:18" ht="15.75" customHeight="1" x14ac:dyDescent="0.3">
      <c r="A1349" s="221">
        <v>4116</v>
      </c>
      <c r="B1349" s="118">
        <v>146</v>
      </c>
      <c r="C1349" s="67" t="s">
        <v>536</v>
      </c>
      <c r="D1349" s="67"/>
      <c r="E1349" s="67">
        <v>15</v>
      </c>
      <c r="F1349" s="68">
        <v>43599</v>
      </c>
      <c r="G1349" s="67">
        <v>5179</v>
      </c>
      <c r="H1349" s="67">
        <v>8360</v>
      </c>
      <c r="I1349" s="67">
        <v>7658</v>
      </c>
      <c r="J1349" s="67"/>
      <c r="K1349" s="157">
        <f t="shared" si="8"/>
        <v>28.317870108914882</v>
      </c>
      <c r="L1349" s="157"/>
      <c r="M1349" s="160"/>
      <c r="N1349" s="160"/>
      <c r="O1349" s="123"/>
      <c r="P1349" s="123"/>
      <c r="Q1349" s="23">
        <f t="shared" si="1"/>
        <v>247.9</v>
      </c>
      <c r="R1349" s="117"/>
    </row>
    <row r="1350" spans="1:18" ht="15.75" customHeight="1" x14ac:dyDescent="0.3">
      <c r="A1350" s="221">
        <v>4761</v>
      </c>
      <c r="B1350" s="118">
        <v>145</v>
      </c>
      <c r="C1350" s="67" t="s">
        <v>536</v>
      </c>
      <c r="D1350" s="67"/>
      <c r="E1350" s="67">
        <v>17</v>
      </c>
      <c r="F1350" s="68">
        <v>43619</v>
      </c>
      <c r="G1350" s="67">
        <v>5181</v>
      </c>
      <c r="H1350" s="67">
        <v>9131</v>
      </c>
      <c r="I1350" s="67">
        <v>7960</v>
      </c>
      <c r="J1350" s="67"/>
      <c r="K1350" s="157">
        <f t="shared" si="8"/>
        <v>42.137459517812168</v>
      </c>
      <c r="L1350" s="158"/>
      <c r="M1350" s="159">
        <f>AVERAGE(K1350:K1351)</f>
        <v>42.711079179033277</v>
      </c>
      <c r="N1350" s="159">
        <f>_xlfn.STDEV.S(K1350,K1351)</f>
        <v>0.8112207045427573</v>
      </c>
      <c r="O1350" s="123"/>
      <c r="P1350" s="123"/>
      <c r="Q1350" s="23">
        <f t="shared" si="1"/>
        <v>277.89999999999998</v>
      </c>
      <c r="R1350" s="117">
        <f>AVERAGE(Q1350:Q1351)</f>
        <v>272.60000000000002</v>
      </c>
    </row>
    <row r="1351" spans="1:18" ht="15.75" customHeight="1" x14ac:dyDescent="0.3">
      <c r="A1351" s="221">
        <v>4762</v>
      </c>
      <c r="B1351" s="118">
        <v>146</v>
      </c>
      <c r="C1351" s="67" t="s">
        <v>536</v>
      </c>
      <c r="D1351" s="67"/>
      <c r="E1351" s="67">
        <v>17</v>
      </c>
      <c r="F1351" s="68">
        <v>43619</v>
      </c>
      <c r="G1351" s="67">
        <v>5179</v>
      </c>
      <c r="H1351" s="67">
        <v>9009</v>
      </c>
      <c r="I1351" s="67">
        <v>7852</v>
      </c>
      <c r="J1351" s="67"/>
      <c r="K1351" s="157">
        <f t="shared" si="8"/>
        <v>43.284698840254393</v>
      </c>
      <c r="L1351" s="158"/>
      <c r="M1351" s="160"/>
      <c r="N1351" s="160"/>
      <c r="O1351" s="123"/>
      <c r="P1351" s="123"/>
      <c r="Q1351" s="23">
        <f t="shared" si="1"/>
        <v>267.3</v>
      </c>
      <c r="R1351" s="117"/>
    </row>
    <row r="1352" spans="1:18" ht="15.75" customHeight="1" x14ac:dyDescent="0.3">
      <c r="A1352" s="221">
        <v>5369</v>
      </c>
      <c r="B1352" s="118">
        <v>107</v>
      </c>
      <c r="C1352" s="7" t="s">
        <v>536</v>
      </c>
      <c r="D1352" s="7"/>
      <c r="E1352" s="7">
        <v>19</v>
      </c>
      <c r="F1352" s="156">
        <v>43637</v>
      </c>
      <c r="G1352" s="7">
        <v>5226</v>
      </c>
      <c r="H1352" s="7">
        <v>8456</v>
      </c>
      <c r="I1352" s="7">
        <v>7734</v>
      </c>
      <c r="J1352" s="7">
        <v>9</v>
      </c>
      <c r="K1352" s="161">
        <f t="shared" si="8"/>
        <v>28.787878787878789</v>
      </c>
      <c r="L1352" s="3"/>
      <c r="M1352" s="162">
        <f>AVERAGE(K1352:K1353)</f>
        <v>28.58285109825151</v>
      </c>
      <c r="N1352" s="162">
        <f>_xlfn.STDEV.S(K1352,K1353)</f>
        <v>0.28995293933291966</v>
      </c>
      <c r="O1352" s="123"/>
      <c r="P1352" s="123"/>
      <c r="Q1352" s="23">
        <f t="shared" si="1"/>
        <v>250.8</v>
      </c>
      <c r="R1352" s="117">
        <f>AVERAGE(Q1352:Q1353)</f>
        <v>247.15</v>
      </c>
    </row>
    <row r="1353" spans="1:18" ht="15.75" customHeight="1" x14ac:dyDescent="0.3">
      <c r="A1353" s="221">
        <v>5370</v>
      </c>
      <c r="B1353" s="118">
        <v>108</v>
      </c>
      <c r="C1353" s="7" t="s">
        <v>536</v>
      </c>
      <c r="D1353" s="7"/>
      <c r="E1353" s="7">
        <v>19</v>
      </c>
      <c r="F1353" s="156">
        <v>43637</v>
      </c>
      <c r="G1353" s="7">
        <v>5274</v>
      </c>
      <c r="H1353" s="7">
        <v>8400</v>
      </c>
      <c r="I1353" s="7">
        <v>7709</v>
      </c>
      <c r="J1353" s="7"/>
      <c r="K1353" s="161">
        <f t="shared" si="8"/>
        <v>28.377823408624231</v>
      </c>
      <c r="L1353" s="3"/>
      <c r="M1353" s="23"/>
      <c r="N1353" s="23"/>
      <c r="O1353" s="123"/>
      <c r="P1353" s="123"/>
      <c r="Q1353" s="23">
        <f t="shared" si="1"/>
        <v>243.5</v>
      </c>
      <c r="R1353" s="117"/>
    </row>
    <row r="1354" spans="1:18" ht="15.75" customHeight="1" x14ac:dyDescent="0.3">
      <c r="A1354" s="221">
        <v>6023</v>
      </c>
      <c r="B1354" s="118">
        <v>135</v>
      </c>
      <c r="C1354" s="7" t="s">
        <v>536</v>
      </c>
      <c r="D1354" s="7"/>
      <c r="E1354" s="7">
        <v>22</v>
      </c>
      <c r="F1354" s="156">
        <v>43685</v>
      </c>
      <c r="G1354" s="7">
        <v>5240</v>
      </c>
      <c r="H1354" s="7">
        <v>7916</v>
      </c>
      <c r="I1354" s="7">
        <v>7516</v>
      </c>
      <c r="J1354" s="7">
        <v>9</v>
      </c>
      <c r="K1354" s="152">
        <f t="shared" si="8"/>
        <v>17.574692442882249</v>
      </c>
      <c r="L1354" s="153"/>
      <c r="M1354" s="154">
        <f>AVERAGE(K1354:K1355)</f>
        <v>17.146008835422887</v>
      </c>
      <c r="N1354" s="154">
        <f>_xlfn.STDEV.S(K1354,K1355)</f>
        <v>0.60625017163605421</v>
      </c>
      <c r="O1354" s="123"/>
      <c r="P1354" s="123"/>
      <c r="Q1354" s="23">
        <f t="shared" si="1"/>
        <v>227.6</v>
      </c>
      <c r="R1354" s="117">
        <f>AVERAGE(Q1354:Q1355)</f>
        <v>228.95</v>
      </c>
    </row>
    <row r="1355" spans="1:18" ht="15.75" customHeight="1" x14ac:dyDescent="0.3">
      <c r="A1355" s="221">
        <v>6024</v>
      </c>
      <c r="B1355" s="118">
        <v>135</v>
      </c>
      <c r="C1355" s="7" t="s">
        <v>536</v>
      </c>
      <c r="D1355" s="7"/>
      <c r="E1355" s="7">
        <v>22</v>
      </c>
      <c r="F1355" s="156">
        <v>43685</v>
      </c>
      <c r="G1355" s="7">
        <v>5240</v>
      </c>
      <c r="H1355" s="7">
        <v>7928</v>
      </c>
      <c r="I1355" s="7">
        <v>7543</v>
      </c>
      <c r="J1355" s="7"/>
      <c r="K1355" s="152">
        <f t="shared" si="8"/>
        <v>16.717325227963524</v>
      </c>
      <c r="L1355" s="153"/>
      <c r="M1355" s="155"/>
      <c r="N1355" s="155"/>
      <c r="O1355" s="123"/>
      <c r="P1355" s="123"/>
      <c r="Q1355" s="23">
        <f t="shared" si="1"/>
        <v>230.3</v>
      </c>
      <c r="R1355" s="117"/>
    </row>
    <row r="1356" spans="1:18" ht="15.75" customHeight="1" x14ac:dyDescent="0.3">
      <c r="A1356" s="221">
        <v>2963</v>
      </c>
      <c r="B1356" s="118">
        <v>47</v>
      </c>
      <c r="C1356" s="57" t="s">
        <v>537</v>
      </c>
      <c r="D1356" s="57"/>
      <c r="E1356" s="57">
        <v>11</v>
      </c>
      <c r="F1356" s="58">
        <v>43571</v>
      </c>
      <c r="G1356" s="151">
        <v>5258</v>
      </c>
      <c r="H1356" s="57">
        <v>7411</v>
      </c>
      <c r="I1356" s="57">
        <v>6944</v>
      </c>
      <c r="J1356" s="57">
        <v>2</v>
      </c>
      <c r="K1356" s="152">
        <f t="shared" si="8"/>
        <v>27.698695136417555</v>
      </c>
      <c r="L1356" s="153" t="s">
        <v>13</v>
      </c>
      <c r="M1356" s="154">
        <f>AVERAGE(K1356:K1357)</f>
        <v>28.130889624283544</v>
      </c>
      <c r="N1356" s="154">
        <f>_xlfn.STDEV.S(K1356,K1357)</f>
        <v>0.61121530632297494</v>
      </c>
      <c r="O1356" s="123">
        <v>2</v>
      </c>
      <c r="P1356" s="123"/>
      <c r="Q1356" s="23">
        <f t="shared" si="1"/>
        <v>168.6</v>
      </c>
      <c r="R1356" s="117">
        <f>AVERAGE(Q1356:Q1357)</f>
        <v>169.89999999999998</v>
      </c>
    </row>
    <row r="1357" spans="1:18" ht="15.75" customHeight="1" x14ac:dyDescent="0.3">
      <c r="A1357" s="221">
        <v>2964</v>
      </c>
      <c r="B1357" s="118">
        <v>48</v>
      </c>
      <c r="C1357" s="57" t="s">
        <v>537</v>
      </c>
      <c r="D1357" s="57"/>
      <c r="E1357" s="57">
        <v>11</v>
      </c>
      <c r="F1357" s="58">
        <v>43571</v>
      </c>
      <c r="G1357" s="151">
        <v>5245</v>
      </c>
      <c r="H1357" s="57">
        <v>7446</v>
      </c>
      <c r="I1357" s="57">
        <v>6957</v>
      </c>
      <c r="J1357" s="57"/>
      <c r="K1357" s="152">
        <f t="shared" si="8"/>
        <v>28.563084112149532</v>
      </c>
      <c r="L1357" s="153"/>
      <c r="M1357" s="155"/>
      <c r="N1357" s="155"/>
      <c r="O1357" s="123"/>
      <c r="P1357" s="123"/>
      <c r="Q1357" s="23">
        <f t="shared" si="1"/>
        <v>171.2</v>
      </c>
      <c r="R1357" s="117"/>
    </row>
    <row r="1358" spans="1:18" ht="15.75" customHeight="1" x14ac:dyDescent="0.3">
      <c r="A1358" s="221">
        <v>3761</v>
      </c>
      <c r="B1358" s="118">
        <v>183</v>
      </c>
      <c r="C1358" s="57" t="s">
        <v>537</v>
      </c>
      <c r="D1358" s="57"/>
      <c r="E1358" s="57">
        <v>14</v>
      </c>
      <c r="F1358" s="58">
        <v>43591</v>
      </c>
      <c r="G1358" s="57">
        <v>5192</v>
      </c>
      <c r="H1358" s="151">
        <v>7282</v>
      </c>
      <c r="I1358" s="57">
        <v>6879</v>
      </c>
      <c r="J1358" s="57"/>
      <c r="K1358" s="152">
        <f t="shared" si="8"/>
        <v>23.888559573206877</v>
      </c>
      <c r="L1358" s="153" t="s">
        <v>13</v>
      </c>
      <c r="M1358" s="154">
        <f>AVERAGE(K1358:K1359)</f>
        <v>23.514285644834253</v>
      </c>
      <c r="N1358" s="154">
        <f>_xlfn.STDEV.S(K1358,K1359)</f>
        <v>0.52930326554722085</v>
      </c>
      <c r="O1358" s="123"/>
      <c r="P1358" s="123"/>
      <c r="Q1358" s="23">
        <f t="shared" si="1"/>
        <v>168.7</v>
      </c>
      <c r="R1358" s="117">
        <f>AVERAGE(Q1358:Q1359)</f>
        <v>169.7</v>
      </c>
    </row>
    <row r="1359" spans="1:18" ht="15.75" customHeight="1" x14ac:dyDescent="0.3">
      <c r="A1359" s="221">
        <v>3762</v>
      </c>
      <c r="B1359" s="118">
        <v>184</v>
      </c>
      <c r="C1359" s="57" t="s">
        <v>537</v>
      </c>
      <c r="D1359" s="57"/>
      <c r="E1359" s="57">
        <v>14</v>
      </c>
      <c r="F1359" s="58">
        <v>43591</v>
      </c>
      <c r="G1359" s="57">
        <v>5243</v>
      </c>
      <c r="H1359" s="151">
        <v>7345</v>
      </c>
      <c r="I1359" s="57">
        <v>6950</v>
      </c>
      <c r="J1359" s="57"/>
      <c r="K1359" s="152">
        <f t="shared" si="8"/>
        <v>23.140011716461629</v>
      </c>
      <c r="L1359" s="153"/>
      <c r="M1359" s="155"/>
      <c r="N1359" s="155"/>
      <c r="O1359" s="123"/>
      <c r="P1359" s="123"/>
      <c r="Q1359" s="23">
        <f t="shared" si="1"/>
        <v>170.7</v>
      </c>
      <c r="R1359" s="117"/>
    </row>
    <row r="1360" spans="1:18" ht="15.75" customHeight="1" x14ac:dyDescent="0.3">
      <c r="A1360" s="221">
        <v>4421</v>
      </c>
      <c r="B1360" s="118">
        <v>127</v>
      </c>
      <c r="C1360" s="57" t="s">
        <v>537</v>
      </c>
      <c r="D1360" s="57"/>
      <c r="E1360" s="57">
        <v>16</v>
      </c>
      <c r="F1360" s="58">
        <v>43607</v>
      </c>
      <c r="G1360" s="57">
        <v>5247</v>
      </c>
      <c r="H1360" s="57">
        <v>8135</v>
      </c>
      <c r="I1360" s="57">
        <v>7570</v>
      </c>
      <c r="J1360" s="57">
        <v>2</v>
      </c>
      <c r="K1360" s="152">
        <f t="shared" si="8"/>
        <v>24.321997417133019</v>
      </c>
      <c r="L1360" s="153"/>
      <c r="M1360" s="154">
        <f>AVERAGE(K1360:K1361)</f>
        <v>24.110292141650469</v>
      </c>
      <c r="N1360" s="154">
        <f>_xlfn.STDEV.S(K1360,K1361)</f>
        <v>0.29939647181335816</v>
      </c>
      <c r="O1360" s="123"/>
      <c r="P1360" s="123"/>
      <c r="Q1360" s="23">
        <f t="shared" si="1"/>
        <v>232.3</v>
      </c>
      <c r="R1360" s="117">
        <f>AVERAGE(Q1360:Q1361)</f>
        <v>236.45</v>
      </c>
    </row>
    <row r="1361" spans="1:18" ht="15.75" customHeight="1" x14ac:dyDescent="0.3">
      <c r="A1361" s="221">
        <v>4422</v>
      </c>
      <c r="B1361" s="118">
        <v>128</v>
      </c>
      <c r="C1361" s="57" t="s">
        <v>537</v>
      </c>
      <c r="D1361" s="57"/>
      <c r="E1361" s="57">
        <v>16</v>
      </c>
      <c r="F1361" s="58">
        <v>43607</v>
      </c>
      <c r="G1361" s="57">
        <v>5213</v>
      </c>
      <c r="H1361" s="57">
        <v>8194</v>
      </c>
      <c r="I1361" s="57">
        <v>7619</v>
      </c>
      <c r="J1361" s="57"/>
      <c r="K1361" s="152">
        <f t="shared" si="8"/>
        <v>23.898586866167914</v>
      </c>
      <c r="L1361" s="153"/>
      <c r="M1361" s="155"/>
      <c r="N1361" s="155"/>
      <c r="O1361" s="123"/>
      <c r="P1361" s="123"/>
      <c r="Q1361" s="23">
        <f t="shared" si="1"/>
        <v>240.6</v>
      </c>
      <c r="R1361" s="117"/>
    </row>
    <row r="1362" spans="1:18" ht="15.75" customHeight="1" x14ac:dyDescent="0.3">
      <c r="A1362" s="221">
        <v>5067</v>
      </c>
      <c r="B1362" s="118">
        <v>127</v>
      </c>
      <c r="C1362" s="57" t="s">
        <v>537</v>
      </c>
      <c r="D1362" s="57"/>
      <c r="E1362" s="57">
        <v>18</v>
      </c>
      <c r="F1362" s="58">
        <v>43626</v>
      </c>
      <c r="G1362" s="57">
        <v>5247</v>
      </c>
      <c r="H1362" s="57">
        <v>8252</v>
      </c>
      <c r="I1362" s="57">
        <v>7737</v>
      </c>
      <c r="J1362" s="57">
        <v>7</v>
      </c>
      <c r="K1362" s="152">
        <f t="shared" si="8"/>
        <v>20.682730923694777</v>
      </c>
      <c r="L1362" s="153"/>
      <c r="M1362" s="154">
        <f>AVERAGE(K1362:K1363)</f>
        <v>21.120533810656433</v>
      </c>
      <c r="N1362" s="154">
        <f>_xlfn.STDEV.S(K1362,K1363)</f>
        <v>0.619146780387266</v>
      </c>
      <c r="O1362" s="123"/>
      <c r="P1362" s="123"/>
      <c r="Q1362" s="23">
        <f t="shared" si="1"/>
        <v>249</v>
      </c>
      <c r="R1362" s="117">
        <f>AVERAGE(Q1362:Q1363)</f>
        <v>248.35</v>
      </c>
    </row>
    <row r="1363" spans="1:18" ht="15.75" customHeight="1" x14ac:dyDescent="0.3">
      <c r="A1363" s="221">
        <v>5068</v>
      </c>
      <c r="B1363" s="118">
        <v>128</v>
      </c>
      <c r="C1363" s="57" t="s">
        <v>537</v>
      </c>
      <c r="D1363" s="57"/>
      <c r="E1363" s="57">
        <v>18</v>
      </c>
      <c r="F1363" s="58">
        <v>43626</v>
      </c>
      <c r="G1363" s="57">
        <v>5213</v>
      </c>
      <c r="H1363" s="57">
        <v>8224</v>
      </c>
      <c r="I1363" s="57">
        <v>7690</v>
      </c>
      <c r="J1363" s="57"/>
      <c r="K1363" s="152">
        <f t="shared" si="8"/>
        <v>21.558336697618085</v>
      </c>
      <c r="L1363" s="153"/>
      <c r="M1363" s="155"/>
      <c r="N1363" s="155"/>
      <c r="O1363" s="123"/>
      <c r="P1363" s="123"/>
      <c r="Q1363" s="23">
        <f t="shared" si="1"/>
        <v>247.7</v>
      </c>
      <c r="R1363" s="117"/>
    </row>
    <row r="1364" spans="1:18" ht="15.75" customHeight="1" x14ac:dyDescent="0.3">
      <c r="A1364" s="221">
        <v>5627</v>
      </c>
      <c r="B1364" s="118">
        <v>71</v>
      </c>
      <c r="C1364" s="7" t="s">
        <v>537</v>
      </c>
      <c r="D1364" s="7"/>
      <c r="E1364" s="7">
        <v>21</v>
      </c>
      <c r="F1364" s="156">
        <v>43657</v>
      </c>
      <c r="G1364" s="7">
        <v>5256</v>
      </c>
      <c r="H1364" s="7">
        <v>8151</v>
      </c>
      <c r="I1364" s="7">
        <v>7694</v>
      </c>
      <c r="J1364" s="7">
        <v>7</v>
      </c>
      <c r="K1364" s="152">
        <f t="shared" si="8"/>
        <v>18.74487284659557</v>
      </c>
      <c r="L1364" s="153"/>
      <c r="M1364" s="154">
        <f>AVERAGE(K1364:K1365)</f>
        <v>18.933765213757752</v>
      </c>
      <c r="N1364" s="154">
        <f>_xlfn.STDEV.S(K1364,K1365)</f>
        <v>0.26713414746951675</v>
      </c>
      <c r="O1364" s="123"/>
      <c r="P1364" s="123"/>
      <c r="Q1364" s="23">
        <f t="shared" si="1"/>
        <v>243.8</v>
      </c>
      <c r="R1364" s="117">
        <f>AVERAGE(Q1364:Q1365)</f>
        <v>239.3</v>
      </c>
    </row>
    <row r="1365" spans="1:18" ht="15.75" customHeight="1" x14ac:dyDescent="0.3">
      <c r="A1365" s="221">
        <v>5628</v>
      </c>
      <c r="B1365" s="118">
        <v>72</v>
      </c>
      <c r="C1365" s="7" t="s">
        <v>537</v>
      </c>
      <c r="D1365" s="7"/>
      <c r="E1365" s="7">
        <v>21</v>
      </c>
      <c r="F1365" s="156">
        <v>43657</v>
      </c>
      <c r="G1365" s="7">
        <v>5223</v>
      </c>
      <c r="H1365" s="7">
        <v>8020</v>
      </c>
      <c r="I1365" s="7">
        <v>7571</v>
      </c>
      <c r="J1365" s="7"/>
      <c r="K1365" s="152">
        <f t="shared" si="8"/>
        <v>19.122657580919935</v>
      </c>
      <c r="L1365" s="153"/>
      <c r="M1365" s="155"/>
      <c r="N1365" s="155"/>
      <c r="O1365" s="123"/>
      <c r="P1365" s="123"/>
      <c r="Q1365" s="23">
        <f t="shared" si="1"/>
        <v>234.8</v>
      </c>
      <c r="R1365" s="117"/>
    </row>
    <row r="1366" spans="1:18" ht="15.75" customHeight="1" x14ac:dyDescent="0.3">
      <c r="A1366" s="221">
        <v>6025</v>
      </c>
      <c r="B1366" s="118">
        <v>136</v>
      </c>
      <c r="C1366" s="7" t="s">
        <v>537</v>
      </c>
      <c r="D1366" s="7"/>
      <c r="E1366" s="7">
        <v>22</v>
      </c>
      <c r="F1366" s="156">
        <v>43685</v>
      </c>
      <c r="G1366" s="7">
        <v>5219</v>
      </c>
      <c r="H1366" s="7">
        <v>7923</v>
      </c>
      <c r="I1366" s="7">
        <v>7524</v>
      </c>
      <c r="J1366" s="7">
        <v>10</v>
      </c>
      <c r="K1366" s="152">
        <f t="shared" si="8"/>
        <v>17.310195227765725</v>
      </c>
      <c r="L1366" s="153"/>
      <c r="M1366" s="154">
        <f>AVERAGE(K1366:K1367)</f>
        <v>16.969602810448613</v>
      </c>
      <c r="N1366" s="154">
        <f>_xlfn.STDEV.S(K1366,K1367)</f>
        <v>0.48167041581129866</v>
      </c>
      <c r="O1366" s="123"/>
      <c r="P1366" s="123"/>
      <c r="Q1366" s="23">
        <f t="shared" si="1"/>
        <v>230.5</v>
      </c>
      <c r="R1366" s="117">
        <f>AVERAGE(Q1366:Q1367)</f>
        <v>225.9</v>
      </c>
    </row>
    <row r="1367" spans="1:18" ht="15.75" customHeight="1" x14ac:dyDescent="0.3">
      <c r="A1367" s="221">
        <v>6026</v>
      </c>
      <c r="B1367" s="118">
        <v>136</v>
      </c>
      <c r="C1367" s="7" t="s">
        <v>537</v>
      </c>
      <c r="D1367" s="7"/>
      <c r="E1367" s="7">
        <v>22</v>
      </c>
      <c r="F1367" s="156">
        <v>43685</v>
      </c>
      <c r="G1367" s="7">
        <v>5219</v>
      </c>
      <c r="H1367" s="7">
        <v>7800</v>
      </c>
      <c r="I1367" s="7">
        <v>7432</v>
      </c>
      <c r="J1367" s="7"/>
      <c r="K1367" s="152">
        <f t="shared" si="8"/>
        <v>16.629010393131498</v>
      </c>
      <c r="L1367" s="153"/>
      <c r="M1367" s="155"/>
      <c r="N1367" s="155"/>
      <c r="O1367" s="123"/>
      <c r="P1367" s="123"/>
      <c r="Q1367" s="23">
        <f t="shared" si="1"/>
        <v>221.3</v>
      </c>
      <c r="R1367" s="117"/>
    </row>
    <row r="1368" spans="1:18" ht="15.75" customHeight="1" x14ac:dyDescent="0.3">
      <c r="A1368" s="221">
        <v>3395</v>
      </c>
      <c r="B1368" s="118">
        <v>151</v>
      </c>
      <c r="C1368" s="67" t="s">
        <v>538</v>
      </c>
      <c r="D1368" s="67"/>
      <c r="E1368" s="67">
        <v>13</v>
      </c>
      <c r="F1368" s="68">
        <v>43587</v>
      </c>
      <c r="G1368" s="67">
        <v>5221</v>
      </c>
      <c r="H1368" s="67">
        <v>6759</v>
      </c>
      <c r="I1368" s="67">
        <v>6456</v>
      </c>
      <c r="J1368" s="67">
        <v>1</v>
      </c>
      <c r="K1368" s="157">
        <f t="shared" si="8"/>
        <v>24.534412955465587</v>
      </c>
      <c r="L1368" s="158" t="s">
        <v>13</v>
      </c>
      <c r="M1368" s="159">
        <f>AVERAGE(K1368:K1369)</f>
        <v>24.813162360085734</v>
      </c>
      <c r="N1368" s="159">
        <f>_xlfn.STDEV.S(K1368,K1369)</f>
        <v>0.39421118851723685</v>
      </c>
      <c r="O1368" s="123">
        <v>1</v>
      </c>
      <c r="P1368" s="123"/>
      <c r="Q1368" s="23">
        <f t="shared" si="1"/>
        <v>123.5</v>
      </c>
      <c r="R1368" s="117">
        <f>AVERAGE(Q1368:Q1369)</f>
        <v>116.15</v>
      </c>
    </row>
    <row r="1369" spans="1:18" ht="15.75" customHeight="1" x14ac:dyDescent="0.3">
      <c r="A1369" s="221">
        <v>3396</v>
      </c>
      <c r="B1369" s="118">
        <v>152</v>
      </c>
      <c r="C1369" s="67" t="s">
        <v>538</v>
      </c>
      <c r="D1369" s="67"/>
      <c r="E1369" s="67">
        <v>13</v>
      </c>
      <c r="F1369" s="68">
        <v>43587</v>
      </c>
      <c r="G1369" s="67">
        <v>5292</v>
      </c>
      <c r="H1369" s="67">
        <v>6653</v>
      </c>
      <c r="I1369" s="67">
        <v>6380</v>
      </c>
      <c r="J1369" s="67"/>
      <c r="K1369" s="157">
        <f t="shared" si="8"/>
        <v>25.09191176470588</v>
      </c>
      <c r="L1369" s="158"/>
      <c r="M1369" s="160"/>
      <c r="N1369" s="160"/>
      <c r="O1369" s="123"/>
      <c r="P1369" s="123"/>
      <c r="Q1369" s="23">
        <f t="shared" si="1"/>
        <v>108.8</v>
      </c>
      <c r="R1369" s="117"/>
    </row>
    <row r="1370" spans="1:18" ht="15.75" customHeight="1" x14ac:dyDescent="0.3">
      <c r="A1370" s="221">
        <v>4117</v>
      </c>
      <c r="B1370" s="118">
        <v>147</v>
      </c>
      <c r="C1370" s="67" t="s">
        <v>538</v>
      </c>
      <c r="D1370" s="67"/>
      <c r="E1370" s="67">
        <v>15</v>
      </c>
      <c r="F1370" s="68">
        <v>43599</v>
      </c>
      <c r="G1370" s="67">
        <v>5265</v>
      </c>
      <c r="H1370" s="67">
        <v>7180</v>
      </c>
      <c r="I1370" s="67">
        <v>6802</v>
      </c>
      <c r="J1370" s="67"/>
      <c r="K1370" s="157">
        <f t="shared" si="8"/>
        <v>24.593363695510735</v>
      </c>
      <c r="L1370" s="157"/>
      <c r="M1370" s="159">
        <f>AVERAGE(K1370:K1371)</f>
        <v>24.467523209348172</v>
      </c>
      <c r="N1370" s="159">
        <f>_xlfn.STDEV.S(K1370,K1371)</f>
        <v>0.17796532222671763</v>
      </c>
      <c r="O1370" s="123"/>
      <c r="P1370" s="123"/>
      <c r="Q1370" s="23">
        <f t="shared" si="1"/>
        <v>153.69999999999999</v>
      </c>
      <c r="R1370" s="117">
        <f>AVERAGE(Q1370:Q1371)</f>
        <v>154.69999999999999</v>
      </c>
    </row>
    <row r="1371" spans="1:18" ht="15.75" customHeight="1" x14ac:dyDescent="0.3">
      <c r="A1371" s="221">
        <v>4118</v>
      </c>
      <c r="B1371" s="118">
        <v>148</v>
      </c>
      <c r="C1371" s="67" t="s">
        <v>538</v>
      </c>
      <c r="D1371" s="67"/>
      <c r="E1371" s="67">
        <v>15</v>
      </c>
      <c r="F1371" s="68">
        <v>43599</v>
      </c>
      <c r="G1371" s="67">
        <v>5186</v>
      </c>
      <c r="H1371" s="67">
        <v>7122</v>
      </c>
      <c r="I1371" s="67">
        <v>6743</v>
      </c>
      <c r="J1371" s="67"/>
      <c r="K1371" s="157">
        <f t="shared" si="8"/>
        <v>24.341682723185613</v>
      </c>
      <c r="L1371" s="157"/>
      <c r="M1371" s="160"/>
      <c r="N1371" s="160"/>
      <c r="O1371" s="123"/>
      <c r="P1371" s="123"/>
      <c r="Q1371" s="23">
        <f t="shared" si="1"/>
        <v>155.69999999999999</v>
      </c>
      <c r="R1371" s="117"/>
    </row>
    <row r="1372" spans="1:18" ht="15.75" customHeight="1" x14ac:dyDescent="0.3">
      <c r="A1372" s="221">
        <v>4763</v>
      </c>
      <c r="B1372" s="118">
        <v>147</v>
      </c>
      <c r="C1372" s="67" t="s">
        <v>538</v>
      </c>
      <c r="D1372" s="67"/>
      <c r="E1372" s="67">
        <v>17</v>
      </c>
      <c r="F1372" s="68">
        <v>43619</v>
      </c>
      <c r="G1372" s="67">
        <v>5265</v>
      </c>
      <c r="H1372" s="67">
        <v>7181</v>
      </c>
      <c r="I1372" s="67">
        <v>6786</v>
      </c>
      <c r="J1372" s="67"/>
      <c r="K1372" s="157">
        <f t="shared" si="8"/>
        <v>25.96975673898751</v>
      </c>
      <c r="L1372" s="158"/>
      <c r="M1372" s="159">
        <f>AVERAGE(K1372:K1373)</f>
        <v>26.042982345028925</v>
      </c>
      <c r="N1372" s="159">
        <f>_xlfn.STDEV.S(K1372,K1373)</f>
        <v>0.10355664517675604</v>
      </c>
      <c r="O1372" s="123"/>
      <c r="P1372" s="123"/>
      <c r="Q1372" s="23">
        <f t="shared" si="1"/>
        <v>152.1</v>
      </c>
      <c r="R1372" s="117">
        <f>AVERAGE(Q1372:Q1373)</f>
        <v>157.80000000000001</v>
      </c>
    </row>
    <row r="1373" spans="1:18" ht="15.75" customHeight="1" x14ac:dyDescent="0.3">
      <c r="A1373" s="221">
        <v>4764</v>
      </c>
      <c r="B1373" s="118">
        <v>148</v>
      </c>
      <c r="C1373" s="67" t="s">
        <v>538</v>
      </c>
      <c r="D1373" s="67"/>
      <c r="E1373" s="67">
        <v>17</v>
      </c>
      <c r="F1373" s="68">
        <v>43619</v>
      </c>
      <c r="G1373" s="67">
        <v>5186</v>
      </c>
      <c r="H1373" s="67">
        <v>7248</v>
      </c>
      <c r="I1373" s="67">
        <v>6821</v>
      </c>
      <c r="J1373" s="67"/>
      <c r="K1373" s="157">
        <f t="shared" si="8"/>
        <v>26.116207951070336</v>
      </c>
      <c r="L1373" s="158"/>
      <c r="M1373" s="160"/>
      <c r="N1373" s="160"/>
      <c r="O1373" s="123"/>
      <c r="P1373" s="123"/>
      <c r="Q1373" s="23">
        <f t="shared" si="1"/>
        <v>163.5</v>
      </c>
      <c r="R1373" s="117"/>
    </row>
    <row r="1374" spans="1:18" ht="15.75" customHeight="1" x14ac:dyDescent="0.3">
      <c r="A1374" s="221">
        <v>5371</v>
      </c>
      <c r="B1374" s="118">
        <v>109</v>
      </c>
      <c r="C1374" s="7" t="s">
        <v>538</v>
      </c>
      <c r="D1374" s="7"/>
      <c r="E1374" s="7">
        <v>19</v>
      </c>
      <c r="F1374" s="156">
        <v>43637</v>
      </c>
      <c r="G1374" s="7">
        <v>5191</v>
      </c>
      <c r="H1374" s="7">
        <v>7283</v>
      </c>
      <c r="I1374" s="7">
        <v>6877</v>
      </c>
      <c r="J1374" s="7">
        <v>7</v>
      </c>
      <c r="K1374" s="161">
        <f t="shared" si="8"/>
        <v>24.080664294187425</v>
      </c>
      <c r="L1374" s="3"/>
      <c r="M1374" s="162">
        <f>AVERAGE(K1374:K1375)</f>
        <v>24.00665806411115</v>
      </c>
      <c r="N1374" s="162">
        <f>_xlfn.STDEV.S(K1374,K1375)</f>
        <v>0.10466061427397198</v>
      </c>
      <c r="O1374" s="123"/>
      <c r="P1374" s="123"/>
      <c r="Q1374" s="23">
        <f t="shared" si="1"/>
        <v>168.6</v>
      </c>
      <c r="R1374" s="117">
        <f>AVERAGE(Q1374:Q1375)</f>
        <v>167.45</v>
      </c>
    </row>
    <row r="1375" spans="1:18" ht="15.75" customHeight="1" x14ac:dyDescent="0.3">
      <c r="A1375" s="221">
        <v>5372</v>
      </c>
      <c r="B1375" s="118">
        <v>110</v>
      </c>
      <c r="C1375" s="7" t="s">
        <v>538</v>
      </c>
      <c r="D1375" s="7"/>
      <c r="E1375" s="7">
        <v>19</v>
      </c>
      <c r="F1375" s="156">
        <v>43637</v>
      </c>
      <c r="G1375" s="7">
        <v>5243</v>
      </c>
      <c r="H1375" s="7">
        <v>7304</v>
      </c>
      <c r="I1375" s="7">
        <v>6906</v>
      </c>
      <c r="J1375" s="7"/>
      <c r="K1375" s="161">
        <f t="shared" si="8"/>
        <v>23.932651834034875</v>
      </c>
      <c r="L1375" s="3"/>
      <c r="M1375" s="23"/>
      <c r="N1375" s="23"/>
      <c r="O1375" s="123"/>
      <c r="P1375" s="123"/>
      <c r="Q1375" s="23">
        <f t="shared" si="1"/>
        <v>166.3</v>
      </c>
      <c r="R1375" s="117"/>
    </row>
    <row r="1376" spans="1:18" ht="15.75" customHeight="1" x14ac:dyDescent="0.3">
      <c r="A1376" s="221">
        <v>6027</v>
      </c>
      <c r="B1376" s="118">
        <v>137</v>
      </c>
      <c r="C1376" s="7" t="s">
        <v>538</v>
      </c>
      <c r="D1376" s="7"/>
      <c r="E1376" s="7">
        <v>22</v>
      </c>
      <c r="F1376" s="156">
        <v>43685</v>
      </c>
      <c r="G1376" s="7">
        <v>5220</v>
      </c>
      <c r="H1376" s="7">
        <v>6839</v>
      </c>
      <c r="I1376" s="7">
        <v>6593</v>
      </c>
      <c r="J1376" s="7">
        <v>7</v>
      </c>
      <c r="K1376" s="152">
        <f t="shared" si="8"/>
        <v>17.916970138383103</v>
      </c>
      <c r="L1376" s="153"/>
      <c r="M1376" s="154">
        <f>AVERAGE(K1376:K1377)</f>
        <v>17.694544548745455</v>
      </c>
      <c r="N1376" s="154">
        <f>_xlfn.STDEV.S(K1376,K1377)</f>
        <v>0.31455728548439488</v>
      </c>
      <c r="O1376" s="123"/>
      <c r="P1376" s="123"/>
      <c r="Q1376" s="23">
        <f t="shared" si="1"/>
        <v>137.30000000000001</v>
      </c>
      <c r="R1376" s="117">
        <f>AVERAGE(Q1376:Q1377)</f>
        <v>135.9</v>
      </c>
    </row>
    <row r="1377" spans="1:18" ht="15.75" customHeight="1" x14ac:dyDescent="0.3">
      <c r="A1377" s="221">
        <v>6028</v>
      </c>
      <c r="B1377" s="118">
        <v>137</v>
      </c>
      <c r="C1377" s="7" t="s">
        <v>538</v>
      </c>
      <c r="D1377" s="7"/>
      <c r="E1377" s="7">
        <v>22</v>
      </c>
      <c r="F1377" s="156">
        <v>43685</v>
      </c>
      <c r="G1377" s="7">
        <v>5220</v>
      </c>
      <c r="H1377" s="7">
        <v>6800</v>
      </c>
      <c r="I1377" s="7">
        <v>6565</v>
      </c>
      <c r="J1377" s="7"/>
      <c r="K1377" s="152">
        <f t="shared" si="8"/>
        <v>17.472118959107807</v>
      </c>
      <c r="L1377" s="153"/>
      <c r="M1377" s="155"/>
      <c r="N1377" s="155"/>
      <c r="O1377" s="123"/>
      <c r="P1377" s="123"/>
      <c r="Q1377" s="23">
        <f t="shared" si="1"/>
        <v>134.5</v>
      </c>
      <c r="R1377" s="117"/>
    </row>
    <row r="1378" spans="1:18" ht="15.75" customHeight="1" x14ac:dyDescent="0.3">
      <c r="A1378" s="221">
        <v>2965</v>
      </c>
      <c r="B1378" s="118">
        <v>49</v>
      </c>
      <c r="C1378" s="57" t="s">
        <v>539</v>
      </c>
      <c r="D1378" s="57"/>
      <c r="E1378" s="57">
        <v>11</v>
      </c>
      <c r="F1378" s="58">
        <v>43571</v>
      </c>
      <c r="G1378" s="151">
        <v>5203</v>
      </c>
      <c r="H1378" s="57">
        <v>7896</v>
      </c>
      <c r="I1378" s="57">
        <v>6892</v>
      </c>
      <c r="J1378" s="57">
        <v>2</v>
      </c>
      <c r="K1378" s="152">
        <f t="shared" si="8"/>
        <v>59.443457667258734</v>
      </c>
      <c r="L1378" s="153" t="s">
        <v>377</v>
      </c>
      <c r="M1378" s="154">
        <f>AVERAGE(K1378:K1379)</f>
        <v>60.885323303675449</v>
      </c>
      <c r="N1378" s="154">
        <f>_xlfn.STDEV.S(K1378,K1379)</f>
        <v>2.0391059381402372</v>
      </c>
      <c r="O1378" s="123">
        <v>2</v>
      </c>
      <c r="P1378" s="123"/>
      <c r="Q1378" s="23">
        <f t="shared" si="1"/>
        <v>168.9</v>
      </c>
      <c r="R1378" s="117">
        <f>AVERAGE(Q1378:Q1379)</f>
        <v>171.25</v>
      </c>
    </row>
    <row r="1379" spans="1:18" ht="15.75" customHeight="1" x14ac:dyDescent="0.3">
      <c r="A1379" s="221">
        <v>2966</v>
      </c>
      <c r="B1379" s="118">
        <v>50</v>
      </c>
      <c r="C1379" s="57" t="s">
        <v>539</v>
      </c>
      <c r="D1379" s="57"/>
      <c r="E1379" s="57">
        <v>11</v>
      </c>
      <c r="F1379" s="58">
        <v>43571</v>
      </c>
      <c r="G1379" s="151">
        <v>5251</v>
      </c>
      <c r="H1379" s="57">
        <v>8069</v>
      </c>
      <c r="I1379" s="57">
        <v>6987</v>
      </c>
      <c r="J1379" s="57"/>
      <c r="K1379" s="152">
        <f t="shared" si="8"/>
        <v>62.327188940092171</v>
      </c>
      <c r="L1379" s="153"/>
      <c r="M1379" s="155"/>
      <c r="N1379" s="155"/>
      <c r="O1379" s="123"/>
      <c r="P1379" s="123"/>
      <c r="Q1379" s="23">
        <f t="shared" si="1"/>
        <v>173.6</v>
      </c>
      <c r="R1379" s="117"/>
    </row>
    <row r="1380" spans="1:18" ht="15.75" customHeight="1" x14ac:dyDescent="0.3">
      <c r="A1380" s="221">
        <v>3763</v>
      </c>
      <c r="B1380" s="118">
        <v>185</v>
      </c>
      <c r="C1380" s="57" t="s">
        <v>539</v>
      </c>
      <c r="D1380" s="57"/>
      <c r="E1380" s="57">
        <v>14</v>
      </c>
      <c r="F1380" s="58">
        <v>43591</v>
      </c>
      <c r="G1380" s="57">
        <v>5288</v>
      </c>
      <c r="H1380" s="151">
        <v>7408</v>
      </c>
      <c r="I1380" s="57">
        <v>6849</v>
      </c>
      <c r="J1380" s="57"/>
      <c r="K1380" s="152">
        <f t="shared" si="8"/>
        <v>35.810377962844328</v>
      </c>
      <c r="L1380" s="153" t="s">
        <v>13</v>
      </c>
      <c r="M1380" s="154">
        <f>AVERAGE(K1380:K1381)</f>
        <v>35.892993859470948</v>
      </c>
      <c r="N1380" s="154">
        <f>_xlfn.STDEV.S(K1380,K1381)</f>
        <v>0.11683652147697547</v>
      </c>
      <c r="O1380" s="123"/>
      <c r="P1380" s="123"/>
      <c r="Q1380" s="23">
        <f t="shared" si="1"/>
        <v>156.1</v>
      </c>
      <c r="R1380" s="117">
        <f>AVERAGE(Q1380:Q1381)</f>
        <v>160.05000000000001</v>
      </c>
    </row>
    <row r="1381" spans="1:18" ht="15.75" customHeight="1" x14ac:dyDescent="0.3">
      <c r="A1381" s="221">
        <v>3764</v>
      </c>
      <c r="B1381" s="118">
        <v>186</v>
      </c>
      <c r="C1381" s="57" t="s">
        <v>539</v>
      </c>
      <c r="D1381" s="57"/>
      <c r="E1381" s="57">
        <v>14</v>
      </c>
      <c r="F1381" s="58">
        <v>43591</v>
      </c>
      <c r="G1381" s="57">
        <v>5251</v>
      </c>
      <c r="H1381" s="151">
        <v>7481</v>
      </c>
      <c r="I1381" s="57">
        <v>6891</v>
      </c>
      <c r="J1381" s="57"/>
      <c r="K1381" s="152">
        <f t="shared" si="8"/>
        <v>35.975609756097562</v>
      </c>
      <c r="L1381" s="153"/>
      <c r="M1381" s="155"/>
      <c r="N1381" s="155"/>
      <c r="O1381" s="123"/>
      <c r="P1381" s="123"/>
      <c r="Q1381" s="23">
        <f t="shared" si="1"/>
        <v>164</v>
      </c>
      <c r="R1381" s="117"/>
    </row>
    <row r="1382" spans="1:18" ht="15.75" customHeight="1" x14ac:dyDescent="0.3">
      <c r="A1382" s="221">
        <v>4423</v>
      </c>
      <c r="B1382" s="118">
        <v>129</v>
      </c>
      <c r="C1382" s="57" t="s">
        <v>539</v>
      </c>
      <c r="D1382" s="57"/>
      <c r="E1382" s="57">
        <v>16</v>
      </c>
      <c r="F1382" s="58">
        <v>43607</v>
      </c>
      <c r="G1382" s="57">
        <v>5238</v>
      </c>
      <c r="H1382" s="57">
        <v>7354</v>
      </c>
      <c r="I1382" s="57">
        <v>6943</v>
      </c>
      <c r="J1382" s="57">
        <v>2</v>
      </c>
      <c r="K1382" s="152">
        <f t="shared" si="8"/>
        <v>24.105571847507331</v>
      </c>
      <c r="L1382" s="153"/>
      <c r="M1382" s="154">
        <f>AVERAGE(K1382:K1383)</f>
        <v>24.310482617026185</v>
      </c>
      <c r="N1382" s="154">
        <f>_xlfn.STDEV.S(K1382,K1383)</f>
        <v>0.28978758932987059</v>
      </c>
      <c r="O1382" s="123"/>
      <c r="P1382" s="123"/>
      <c r="Q1382" s="23">
        <f t="shared" si="1"/>
        <v>170.5</v>
      </c>
      <c r="R1382" s="117">
        <f>AVERAGE(Q1382:Q1383)</f>
        <v>172.95</v>
      </c>
    </row>
    <row r="1383" spans="1:18" ht="15.75" customHeight="1" x14ac:dyDescent="0.3">
      <c r="A1383" s="221">
        <v>4424</v>
      </c>
      <c r="B1383" s="118">
        <v>130</v>
      </c>
      <c r="C1383" s="57" t="s">
        <v>539</v>
      </c>
      <c r="D1383" s="57"/>
      <c r="E1383" s="57">
        <v>16</v>
      </c>
      <c r="F1383" s="58">
        <v>43607</v>
      </c>
      <c r="G1383" s="57">
        <v>5212</v>
      </c>
      <c r="H1383" s="57">
        <v>7396</v>
      </c>
      <c r="I1383" s="57">
        <v>6966</v>
      </c>
      <c r="J1383" s="57"/>
      <c r="K1383" s="152">
        <f t="shared" si="8"/>
        <v>24.515393386545039</v>
      </c>
      <c r="L1383" s="153"/>
      <c r="M1383" s="155"/>
      <c r="N1383" s="155"/>
      <c r="O1383" s="123"/>
      <c r="P1383" s="123"/>
      <c r="Q1383" s="23">
        <f t="shared" si="1"/>
        <v>175.4</v>
      </c>
      <c r="R1383" s="117"/>
    </row>
    <row r="1384" spans="1:18" ht="15.75" customHeight="1" x14ac:dyDescent="0.3">
      <c r="A1384" s="221">
        <v>5069</v>
      </c>
      <c r="B1384" s="118">
        <v>129</v>
      </c>
      <c r="C1384" s="57" t="s">
        <v>539</v>
      </c>
      <c r="D1384" s="57"/>
      <c r="E1384" s="57">
        <v>18</v>
      </c>
      <c r="F1384" s="58">
        <v>43626</v>
      </c>
      <c r="G1384" s="57">
        <v>5238</v>
      </c>
      <c r="H1384" s="57">
        <v>7298</v>
      </c>
      <c r="I1384" s="57">
        <v>6911</v>
      </c>
      <c r="J1384" s="57">
        <v>6</v>
      </c>
      <c r="K1384" s="152">
        <f t="shared" si="8"/>
        <v>23.132098027495516</v>
      </c>
      <c r="L1384" s="153"/>
      <c r="M1384" s="154">
        <f>AVERAGE(K1384:K1385)</f>
        <v>22.876308593475819</v>
      </c>
      <c r="N1384" s="154">
        <f>_xlfn.STDEV.S(K1384,K1385)</f>
        <v>0.36174088670239546</v>
      </c>
      <c r="O1384" s="123"/>
      <c r="P1384" s="123"/>
      <c r="Q1384" s="23">
        <f t="shared" si="1"/>
        <v>167.3</v>
      </c>
      <c r="R1384" s="117">
        <f>AVERAGE(Q1384:Q1385)</f>
        <v>164.55</v>
      </c>
    </row>
    <row r="1385" spans="1:18" ht="15.75" customHeight="1" x14ac:dyDescent="0.3">
      <c r="A1385" s="221">
        <v>5070</v>
      </c>
      <c r="B1385" s="118">
        <v>130</v>
      </c>
      <c r="C1385" s="57" t="s">
        <v>539</v>
      </c>
      <c r="D1385" s="57"/>
      <c r="E1385" s="57">
        <v>18</v>
      </c>
      <c r="F1385" s="58">
        <v>43626</v>
      </c>
      <c r="G1385" s="57">
        <v>5212</v>
      </c>
      <c r="H1385" s="57">
        <v>7196</v>
      </c>
      <c r="I1385" s="57">
        <v>6830</v>
      </c>
      <c r="J1385" s="57"/>
      <c r="K1385" s="152">
        <f t="shared" si="8"/>
        <v>22.620519159456119</v>
      </c>
      <c r="L1385" s="153"/>
      <c r="M1385" s="155"/>
      <c r="N1385" s="155"/>
      <c r="O1385" s="123"/>
      <c r="P1385" s="123"/>
      <c r="Q1385" s="23">
        <f t="shared" si="1"/>
        <v>161.80000000000001</v>
      </c>
      <c r="R1385" s="117"/>
    </row>
    <row r="1386" spans="1:18" ht="15.75" customHeight="1" x14ac:dyDescent="0.3">
      <c r="A1386" s="221">
        <v>5629</v>
      </c>
      <c r="B1386" s="118">
        <v>73</v>
      </c>
      <c r="C1386" s="7" t="s">
        <v>539</v>
      </c>
      <c r="D1386" s="7"/>
      <c r="E1386" s="7">
        <v>21</v>
      </c>
      <c r="F1386" s="156">
        <v>43657</v>
      </c>
      <c r="G1386" s="7">
        <v>5203</v>
      </c>
      <c r="H1386" s="7">
        <v>7155</v>
      </c>
      <c r="I1386" s="7">
        <v>6817</v>
      </c>
      <c r="J1386" s="7">
        <v>6</v>
      </c>
      <c r="K1386" s="152">
        <f t="shared" si="8"/>
        <v>20.941759603469638</v>
      </c>
      <c r="L1386" s="153"/>
      <c r="M1386" s="154">
        <f>AVERAGE(K1386:K1387)</f>
        <v>21.124115454970472</v>
      </c>
      <c r="N1386" s="154">
        <f>_xlfn.STDEV.S(K1386,K1387)</f>
        <v>0.25789011837057307</v>
      </c>
      <c r="O1386" s="123"/>
      <c r="P1386" s="123"/>
      <c r="Q1386" s="23">
        <f t="shared" si="1"/>
        <v>161.4</v>
      </c>
      <c r="R1386" s="117">
        <f>AVERAGE(Q1386:Q1387)</f>
        <v>162.60000000000002</v>
      </c>
    </row>
    <row r="1387" spans="1:18" ht="15.75" customHeight="1" x14ac:dyDescent="0.3">
      <c r="A1387" s="221">
        <v>5630</v>
      </c>
      <c r="B1387" s="118">
        <v>74</v>
      </c>
      <c r="C1387" s="7" t="s">
        <v>539</v>
      </c>
      <c r="D1387" s="7"/>
      <c r="E1387" s="7">
        <v>21</v>
      </c>
      <c r="F1387" s="156">
        <v>43657</v>
      </c>
      <c r="G1387" s="7">
        <v>5309</v>
      </c>
      <c r="H1387" s="7">
        <v>7296</v>
      </c>
      <c r="I1387" s="7">
        <v>6947</v>
      </c>
      <c r="J1387" s="7"/>
      <c r="K1387" s="152">
        <f t="shared" si="8"/>
        <v>21.306471306471305</v>
      </c>
      <c r="L1387" s="153"/>
      <c r="M1387" s="155"/>
      <c r="N1387" s="155"/>
      <c r="O1387" s="123"/>
      <c r="P1387" s="123"/>
      <c r="Q1387" s="23">
        <f t="shared" si="1"/>
        <v>163.80000000000001</v>
      </c>
      <c r="R1387" s="117"/>
    </row>
    <row r="1388" spans="1:18" ht="15.75" customHeight="1" x14ac:dyDescent="0.3">
      <c r="A1388" s="221">
        <v>6029</v>
      </c>
      <c r="B1388" s="118">
        <v>138</v>
      </c>
      <c r="C1388" s="7" t="s">
        <v>539</v>
      </c>
      <c r="D1388" s="7"/>
      <c r="E1388" s="7">
        <v>22</v>
      </c>
      <c r="F1388" s="156">
        <v>43685</v>
      </c>
      <c r="G1388" s="7">
        <v>5222</v>
      </c>
      <c r="H1388" s="7">
        <v>7417</v>
      </c>
      <c r="I1388" s="7">
        <v>7085</v>
      </c>
      <c r="J1388" s="7">
        <v>6</v>
      </c>
      <c r="K1388" s="152">
        <f t="shared" si="8"/>
        <v>17.82071926999463</v>
      </c>
      <c r="L1388" s="153"/>
      <c r="M1388" s="154">
        <f>AVERAGE(K1388:K1389)</f>
        <v>17.535625027778629</v>
      </c>
      <c r="N1388" s="154">
        <f>_xlfn.STDEV.S(K1388,K1389)</f>
        <v>0.40318414389634627</v>
      </c>
      <c r="O1388" s="123"/>
      <c r="P1388" s="123"/>
      <c r="Q1388" s="23">
        <f t="shared" si="1"/>
        <v>186.3</v>
      </c>
      <c r="R1388" s="117">
        <f>AVERAGE(Q1388:Q1389)</f>
        <v>187.35000000000002</v>
      </c>
    </row>
    <row r="1389" spans="1:18" ht="15.75" customHeight="1" x14ac:dyDescent="0.3">
      <c r="A1389" s="221">
        <v>6030</v>
      </c>
      <c r="B1389" s="118">
        <v>138</v>
      </c>
      <c r="C1389" s="7" t="s">
        <v>539</v>
      </c>
      <c r="D1389" s="7"/>
      <c r="E1389" s="7">
        <v>22</v>
      </c>
      <c r="F1389" s="156">
        <v>43685</v>
      </c>
      <c r="G1389" s="7">
        <v>5222</v>
      </c>
      <c r="H1389" s="7">
        <v>7431</v>
      </c>
      <c r="I1389" s="7">
        <v>7106</v>
      </c>
      <c r="J1389" s="7"/>
      <c r="K1389" s="152">
        <f t="shared" si="8"/>
        <v>17.250530785562631</v>
      </c>
      <c r="L1389" s="153"/>
      <c r="M1389" s="155"/>
      <c r="N1389" s="155"/>
      <c r="O1389" s="123"/>
      <c r="P1389" s="123"/>
      <c r="Q1389" s="23">
        <f t="shared" si="1"/>
        <v>188.4</v>
      </c>
      <c r="R1389" s="117"/>
    </row>
    <row r="1390" spans="1:18" ht="15.75" customHeight="1" x14ac:dyDescent="0.3">
      <c r="A1390" s="221">
        <v>3397</v>
      </c>
      <c r="B1390" s="118">
        <v>153</v>
      </c>
      <c r="C1390" s="67" t="s">
        <v>540</v>
      </c>
      <c r="D1390" s="67"/>
      <c r="E1390" s="67">
        <v>13</v>
      </c>
      <c r="F1390" s="68">
        <v>43587</v>
      </c>
      <c r="G1390" s="67">
        <v>5238</v>
      </c>
      <c r="H1390" s="67">
        <v>8800</v>
      </c>
      <c r="I1390" s="67">
        <v>7746</v>
      </c>
      <c r="J1390" s="67">
        <v>1</v>
      </c>
      <c r="K1390" s="157">
        <f t="shared" si="8"/>
        <v>42.025518341307816</v>
      </c>
      <c r="L1390" s="158" t="s">
        <v>377</v>
      </c>
      <c r="M1390" s="159">
        <f>AVERAGE(K1390:K1391)</f>
        <v>41.4809239646614</v>
      </c>
      <c r="N1390" s="159">
        <f>_xlfn.STDEV.S(K1390,K1391)</f>
        <v>0.77017275344548719</v>
      </c>
      <c r="O1390" s="123">
        <v>1</v>
      </c>
      <c r="P1390" s="123"/>
      <c r="Q1390" s="23">
        <f t="shared" si="1"/>
        <v>250.8</v>
      </c>
      <c r="R1390" s="117">
        <f>AVERAGE(Q1390:Q1391)</f>
        <v>258.89999999999998</v>
      </c>
    </row>
    <row r="1391" spans="1:18" ht="15.75" customHeight="1" x14ac:dyDescent="0.3">
      <c r="A1391" s="221">
        <v>3398</v>
      </c>
      <c r="B1391" s="118">
        <v>154</v>
      </c>
      <c r="C1391" s="67" t="s">
        <v>540</v>
      </c>
      <c r="D1391" s="67"/>
      <c r="E1391" s="67">
        <v>13</v>
      </c>
      <c r="F1391" s="68">
        <v>43587</v>
      </c>
      <c r="G1391" s="67">
        <v>5194</v>
      </c>
      <c r="H1391" s="67">
        <v>8957</v>
      </c>
      <c r="I1391" s="67">
        <v>7864</v>
      </c>
      <c r="J1391" s="67"/>
      <c r="K1391" s="157">
        <f t="shared" si="8"/>
        <v>40.936329588014978</v>
      </c>
      <c r="L1391" s="158"/>
      <c r="M1391" s="160"/>
      <c r="N1391" s="160"/>
      <c r="O1391" s="123"/>
      <c r="P1391" s="123"/>
      <c r="Q1391" s="23">
        <f t="shared" si="1"/>
        <v>267</v>
      </c>
      <c r="R1391" s="117"/>
    </row>
    <row r="1392" spans="1:18" ht="15.75" customHeight="1" x14ac:dyDescent="0.3">
      <c r="A1392" s="221">
        <v>4119</v>
      </c>
      <c r="B1392" s="118">
        <v>149</v>
      </c>
      <c r="C1392" s="67" t="s">
        <v>540</v>
      </c>
      <c r="D1392" s="67"/>
      <c r="E1392" s="67">
        <v>15</v>
      </c>
      <c r="F1392" s="68">
        <v>43599</v>
      </c>
      <c r="G1392" s="67">
        <v>5222</v>
      </c>
      <c r="H1392" s="67">
        <v>7834</v>
      </c>
      <c r="I1392" s="67">
        <v>7287</v>
      </c>
      <c r="J1392" s="67"/>
      <c r="K1392" s="157">
        <f t="shared" si="8"/>
        <v>26.489104116222762</v>
      </c>
      <c r="L1392" s="157" t="s">
        <v>13</v>
      </c>
      <c r="M1392" s="159">
        <f>AVERAGE(K1392:K1393)</f>
        <v>26.406670838207688</v>
      </c>
      <c r="N1392" s="159">
        <f>_xlfn.STDEV.S(K1392,K1393)</f>
        <v>0.11657825975978961</v>
      </c>
      <c r="O1392" s="123"/>
      <c r="P1392" s="123"/>
      <c r="Q1392" s="23">
        <f t="shared" si="1"/>
        <v>206.5</v>
      </c>
      <c r="R1392" s="117">
        <f>AVERAGE(Q1392:Q1393)</f>
        <v>196.7</v>
      </c>
    </row>
    <row r="1393" spans="1:18" ht="15.75" customHeight="1" x14ac:dyDescent="0.3">
      <c r="A1393" s="221">
        <v>4120</v>
      </c>
      <c r="B1393" s="118">
        <v>150</v>
      </c>
      <c r="C1393" s="67" t="s">
        <v>540</v>
      </c>
      <c r="D1393" s="67"/>
      <c r="E1393" s="67">
        <v>15</v>
      </c>
      <c r="F1393" s="68">
        <v>43599</v>
      </c>
      <c r="G1393" s="67">
        <v>5188</v>
      </c>
      <c r="H1393" s="67">
        <v>7549</v>
      </c>
      <c r="I1393" s="67">
        <v>7057</v>
      </c>
      <c r="J1393" s="67"/>
      <c r="K1393" s="157">
        <f t="shared" si="8"/>
        <v>26.324237560192614</v>
      </c>
      <c r="L1393" s="157"/>
      <c r="M1393" s="160"/>
      <c r="N1393" s="160"/>
      <c r="O1393" s="123"/>
      <c r="P1393" s="123"/>
      <c r="Q1393" s="23">
        <f t="shared" si="1"/>
        <v>186.9</v>
      </c>
      <c r="R1393" s="117"/>
    </row>
    <row r="1394" spans="1:18" ht="15.75" customHeight="1" x14ac:dyDescent="0.3">
      <c r="A1394" s="221">
        <v>4765</v>
      </c>
      <c r="B1394" s="118">
        <v>149</v>
      </c>
      <c r="C1394" s="67" t="s">
        <v>540</v>
      </c>
      <c r="D1394" s="67"/>
      <c r="E1394" s="67">
        <v>17</v>
      </c>
      <c r="F1394" s="68">
        <v>43619</v>
      </c>
      <c r="G1394" s="67">
        <v>5222</v>
      </c>
      <c r="H1394" s="67">
        <v>7895</v>
      </c>
      <c r="I1394" s="67">
        <v>7384</v>
      </c>
      <c r="J1394" s="67"/>
      <c r="K1394" s="157">
        <f t="shared" si="8"/>
        <v>23.635522664199815</v>
      </c>
      <c r="L1394" s="158"/>
      <c r="M1394" s="159">
        <f>AVERAGE(K1394:K1395)</f>
        <v>23.416242985410747</v>
      </c>
      <c r="N1394" s="159">
        <f>_xlfn.STDEV.S(K1394,K1395)</f>
        <v>0.31010829569631565</v>
      </c>
      <c r="O1394" s="123"/>
      <c r="P1394" s="123"/>
      <c r="Q1394" s="23">
        <f t="shared" si="1"/>
        <v>216.2</v>
      </c>
      <c r="R1394" s="117">
        <f>AVERAGE(Q1394:Q1395)</f>
        <v>226.64999999999998</v>
      </c>
    </row>
    <row r="1395" spans="1:18" ht="15.75" customHeight="1" x14ac:dyDescent="0.3">
      <c r="A1395" s="221">
        <v>4766</v>
      </c>
      <c r="B1395" s="118">
        <v>150</v>
      </c>
      <c r="C1395" s="67" t="s">
        <v>540</v>
      </c>
      <c r="D1395" s="67"/>
      <c r="E1395" s="67">
        <v>17</v>
      </c>
      <c r="F1395" s="68">
        <v>43619</v>
      </c>
      <c r="G1395" s="67">
        <v>5188</v>
      </c>
      <c r="H1395" s="67">
        <v>8109</v>
      </c>
      <c r="I1395" s="67">
        <v>7559</v>
      </c>
      <c r="J1395" s="67"/>
      <c r="K1395" s="157">
        <f t="shared" si="8"/>
        <v>23.196963306621679</v>
      </c>
      <c r="L1395" s="158"/>
      <c r="M1395" s="160"/>
      <c r="N1395" s="160"/>
      <c r="O1395" s="123"/>
      <c r="P1395" s="123"/>
      <c r="Q1395" s="23">
        <f t="shared" si="1"/>
        <v>237.1</v>
      </c>
      <c r="R1395" s="117"/>
    </row>
    <row r="1396" spans="1:18" ht="15.75" customHeight="1" x14ac:dyDescent="0.3">
      <c r="A1396" s="221">
        <v>5373</v>
      </c>
      <c r="B1396" s="118">
        <v>111</v>
      </c>
      <c r="C1396" s="7" t="s">
        <v>540</v>
      </c>
      <c r="D1396" s="7"/>
      <c r="E1396" s="7">
        <v>19</v>
      </c>
      <c r="F1396" s="156">
        <v>43637</v>
      </c>
      <c r="G1396" s="7">
        <v>5213</v>
      </c>
      <c r="H1396" s="7">
        <v>7602</v>
      </c>
      <c r="I1396" s="7">
        <v>7118</v>
      </c>
      <c r="J1396" s="7">
        <v>8</v>
      </c>
      <c r="K1396" s="161">
        <f t="shared" si="8"/>
        <v>25.406824146981627</v>
      </c>
      <c r="L1396" s="3"/>
      <c r="M1396" s="162">
        <f>AVERAGE(K1396:K1397)</f>
        <v>26.093878061707205</v>
      </c>
      <c r="N1396" s="162">
        <f>_xlfn.STDEV.S(K1396,K1397)</f>
        <v>0.97164096428643976</v>
      </c>
      <c r="O1396" s="123"/>
      <c r="P1396" s="123"/>
      <c r="Q1396" s="23">
        <f t="shared" si="1"/>
        <v>190.5</v>
      </c>
      <c r="R1396" s="117">
        <f>AVERAGE(Q1396:Q1397)</f>
        <v>188.6</v>
      </c>
    </row>
    <row r="1397" spans="1:18" ht="15.75" customHeight="1" x14ac:dyDescent="0.3">
      <c r="A1397" s="221">
        <v>5374</v>
      </c>
      <c r="B1397" s="118">
        <v>112</v>
      </c>
      <c r="C1397" s="7" t="s">
        <v>540</v>
      </c>
      <c r="D1397" s="7"/>
      <c r="E1397" s="7">
        <v>19</v>
      </c>
      <c r="F1397" s="156">
        <v>43637</v>
      </c>
      <c r="G1397" s="7">
        <v>5197</v>
      </c>
      <c r="H1397" s="7">
        <v>7564</v>
      </c>
      <c r="I1397" s="7">
        <v>7064</v>
      </c>
      <c r="J1397" s="7"/>
      <c r="K1397" s="161">
        <f t="shared" si="8"/>
        <v>26.780931976432782</v>
      </c>
      <c r="L1397" s="3"/>
      <c r="M1397" s="23"/>
      <c r="N1397" s="23"/>
      <c r="O1397" s="123"/>
      <c r="P1397" s="123"/>
      <c r="Q1397" s="23">
        <f t="shared" si="1"/>
        <v>186.7</v>
      </c>
      <c r="R1397" s="117"/>
    </row>
    <row r="1398" spans="1:18" ht="15.75" customHeight="1" x14ac:dyDescent="0.3">
      <c r="A1398" s="221">
        <v>6031</v>
      </c>
      <c r="B1398" s="118">
        <v>139</v>
      </c>
      <c r="C1398" s="7" t="s">
        <v>540</v>
      </c>
      <c r="D1398" s="7"/>
      <c r="E1398" s="7">
        <v>22</v>
      </c>
      <c r="F1398" s="156">
        <v>43685</v>
      </c>
      <c r="G1398" s="7">
        <v>5218</v>
      </c>
      <c r="H1398" s="7">
        <v>7387</v>
      </c>
      <c r="I1398" s="7">
        <v>7054</v>
      </c>
      <c r="J1398" s="7">
        <v>8</v>
      </c>
      <c r="K1398" s="152">
        <f t="shared" si="8"/>
        <v>18.137254901960784</v>
      </c>
      <c r="L1398" s="153"/>
      <c r="M1398" s="154">
        <f>AVERAGE(K1398:K1399)</f>
        <v>17.925476060661133</v>
      </c>
      <c r="N1398" s="154">
        <f>_xlfn.STDEV.S(K1398,K1399)</f>
        <v>0.29950050958962587</v>
      </c>
      <c r="O1398" s="123"/>
      <c r="P1398" s="123"/>
      <c r="Q1398" s="23">
        <f t="shared" si="1"/>
        <v>183.6</v>
      </c>
      <c r="R1398" s="117">
        <f>AVERAGE(Q1398:Q1399)</f>
        <v>188.89999999999998</v>
      </c>
    </row>
    <row r="1399" spans="1:18" ht="15.75" customHeight="1" x14ac:dyDescent="0.3">
      <c r="A1399" s="221">
        <v>6032</v>
      </c>
      <c r="B1399" s="118">
        <v>139</v>
      </c>
      <c r="C1399" s="7" t="s">
        <v>540</v>
      </c>
      <c r="D1399" s="7"/>
      <c r="E1399" s="7">
        <v>22</v>
      </c>
      <c r="F1399" s="156">
        <v>43685</v>
      </c>
      <c r="G1399" s="7">
        <v>5218</v>
      </c>
      <c r="H1399" s="7">
        <v>7504</v>
      </c>
      <c r="I1399" s="7">
        <v>7160</v>
      </c>
      <c r="J1399" s="7"/>
      <c r="K1399" s="152">
        <f t="shared" si="8"/>
        <v>17.713697219361482</v>
      </c>
      <c r="L1399" s="153"/>
      <c r="M1399" s="155"/>
      <c r="N1399" s="155"/>
      <c r="O1399" s="123"/>
      <c r="P1399" s="123"/>
      <c r="Q1399" s="23">
        <f t="shared" si="1"/>
        <v>194.2</v>
      </c>
      <c r="R1399" s="117"/>
    </row>
    <row r="1400" spans="1:18" ht="15.75" customHeight="1" x14ac:dyDescent="0.3">
      <c r="A1400" s="221">
        <v>3399</v>
      </c>
      <c r="B1400" s="118">
        <v>155</v>
      </c>
      <c r="C1400" s="57" t="s">
        <v>541</v>
      </c>
      <c r="D1400" s="57"/>
      <c r="E1400" s="57">
        <v>13</v>
      </c>
      <c r="F1400" s="58">
        <v>43587</v>
      </c>
      <c r="G1400" s="57">
        <v>5181</v>
      </c>
      <c r="H1400" s="57">
        <v>8454</v>
      </c>
      <c r="I1400" s="57">
        <v>7470</v>
      </c>
      <c r="J1400" s="57">
        <v>1</v>
      </c>
      <c r="K1400" s="152">
        <f t="shared" si="8"/>
        <v>42.988204456094365</v>
      </c>
      <c r="L1400" s="153" t="s">
        <v>474</v>
      </c>
      <c r="M1400" s="154">
        <f>AVERAGE(K1400:K1401)</f>
        <v>44.253958858871556</v>
      </c>
      <c r="N1400" s="154">
        <f>_xlfn.STDEV.S(K1400,K1401)</f>
        <v>1.7900470430409601</v>
      </c>
      <c r="O1400" s="123">
        <v>2</v>
      </c>
      <c r="P1400" s="123"/>
      <c r="Q1400" s="23">
        <f t="shared" si="1"/>
        <v>228.9</v>
      </c>
      <c r="R1400" s="117">
        <f>AVERAGE(Q1400:Q1401)</f>
        <v>226.05</v>
      </c>
    </row>
    <row r="1401" spans="1:18" ht="15.75" customHeight="1" x14ac:dyDescent="0.3">
      <c r="A1401" s="221">
        <v>3400</v>
      </c>
      <c r="B1401" s="118">
        <v>156</v>
      </c>
      <c r="C1401" s="57" t="s">
        <v>541</v>
      </c>
      <c r="D1401" s="57"/>
      <c r="E1401" s="57">
        <v>13</v>
      </c>
      <c r="F1401" s="58">
        <v>43587</v>
      </c>
      <c r="G1401" s="57">
        <v>5171</v>
      </c>
      <c r="H1401" s="57">
        <v>8419</v>
      </c>
      <c r="I1401" s="57">
        <v>7403</v>
      </c>
      <c r="J1401" s="57"/>
      <c r="K1401" s="152">
        <f t="shared" si="8"/>
        <v>45.519713261648747</v>
      </c>
      <c r="L1401" s="153"/>
      <c r="M1401" s="155"/>
      <c r="N1401" s="155"/>
      <c r="O1401" s="123"/>
      <c r="P1401" s="123"/>
      <c r="Q1401" s="23">
        <f t="shared" si="1"/>
        <v>223.2</v>
      </c>
      <c r="R1401" s="117"/>
    </row>
    <row r="1402" spans="1:18" ht="15.75" customHeight="1" x14ac:dyDescent="0.3">
      <c r="A1402" s="221">
        <v>4121</v>
      </c>
      <c r="B1402" s="118">
        <v>151</v>
      </c>
      <c r="C1402" s="57" t="s">
        <v>541</v>
      </c>
      <c r="D1402" s="57"/>
      <c r="E1402" s="57">
        <v>15</v>
      </c>
      <c r="F1402" s="58">
        <v>43599</v>
      </c>
      <c r="G1402" s="57">
        <v>5221</v>
      </c>
      <c r="H1402" s="57">
        <v>8359</v>
      </c>
      <c r="I1402" s="57">
        <v>7484</v>
      </c>
      <c r="J1402" s="57"/>
      <c r="K1402" s="152">
        <f t="shared" si="8"/>
        <v>38.665488289880692</v>
      </c>
      <c r="L1402" s="152"/>
      <c r="M1402" s="154">
        <f>AVERAGE(K1402:K1403)</f>
        <v>38.709043521239721</v>
      </c>
      <c r="N1402" s="154">
        <f>_xlfn.STDEV.S(K1402,K1403)</f>
        <v>6.1596398900242162E-2</v>
      </c>
      <c r="O1402" s="123"/>
      <c r="P1402" s="123"/>
      <c r="Q1402" s="23">
        <f t="shared" si="1"/>
        <v>226.3</v>
      </c>
      <c r="R1402" s="117">
        <f>AVERAGE(Q1402:Q1403)</f>
        <v>233.4</v>
      </c>
    </row>
    <row r="1403" spans="1:18" ht="15.75" customHeight="1" x14ac:dyDescent="0.3">
      <c r="A1403" s="221">
        <v>4122</v>
      </c>
      <c r="B1403" s="118">
        <v>152</v>
      </c>
      <c r="C1403" s="57" t="s">
        <v>541</v>
      </c>
      <c r="D1403" s="57"/>
      <c r="E1403" s="57">
        <v>15</v>
      </c>
      <c r="F1403" s="58">
        <v>43599</v>
      </c>
      <c r="G1403" s="57">
        <v>5292</v>
      </c>
      <c r="H1403" s="57">
        <v>8629</v>
      </c>
      <c r="I1403" s="57">
        <v>7697</v>
      </c>
      <c r="J1403" s="57"/>
      <c r="K1403" s="152">
        <f t="shared" si="8"/>
        <v>38.752598752598757</v>
      </c>
      <c r="L1403" s="152"/>
      <c r="M1403" s="155"/>
      <c r="N1403" s="155"/>
      <c r="O1403" s="123"/>
      <c r="P1403" s="123"/>
      <c r="Q1403" s="23">
        <f t="shared" si="1"/>
        <v>240.5</v>
      </c>
      <c r="R1403" s="117"/>
    </row>
    <row r="1404" spans="1:18" ht="15.75" customHeight="1" x14ac:dyDescent="0.3">
      <c r="A1404" s="221">
        <v>4767</v>
      </c>
      <c r="B1404" s="118">
        <v>151</v>
      </c>
      <c r="C1404" s="57" t="s">
        <v>541</v>
      </c>
      <c r="D1404" s="57"/>
      <c r="E1404" s="57">
        <v>17</v>
      </c>
      <c r="F1404" s="58">
        <v>43619</v>
      </c>
      <c r="G1404" s="57">
        <v>5221</v>
      </c>
      <c r="H1404" s="57">
        <v>8586</v>
      </c>
      <c r="I1404" s="57">
        <v>7634</v>
      </c>
      <c r="J1404" s="57"/>
      <c r="K1404" s="152">
        <f t="shared" si="8"/>
        <v>39.452963116452551</v>
      </c>
      <c r="L1404" s="153"/>
      <c r="M1404" s="154">
        <f>AVERAGE(K1404:K1405)</f>
        <v>38.637488583987398</v>
      </c>
      <c r="N1404" s="154">
        <f>_xlfn.STDEV.S(K1404,K1405)</f>
        <v>1.1532551435820781</v>
      </c>
      <c r="O1404" s="123"/>
      <c r="P1404" s="123"/>
      <c r="Q1404" s="23">
        <f t="shared" si="1"/>
        <v>241.3</v>
      </c>
      <c r="R1404" s="117">
        <f>AVERAGE(Q1404:Q1405)</f>
        <v>248.75</v>
      </c>
    </row>
    <row r="1405" spans="1:18" ht="15.75" customHeight="1" x14ac:dyDescent="0.3">
      <c r="A1405" s="221">
        <v>4768</v>
      </c>
      <c r="B1405" s="118">
        <v>152</v>
      </c>
      <c r="C1405" s="57" t="s">
        <v>541</v>
      </c>
      <c r="D1405" s="57"/>
      <c r="E1405" s="57">
        <v>17</v>
      </c>
      <c r="F1405" s="58">
        <v>43619</v>
      </c>
      <c r="G1405" s="57">
        <v>5292</v>
      </c>
      <c r="H1405" s="57">
        <v>8823</v>
      </c>
      <c r="I1405" s="57">
        <v>7854</v>
      </c>
      <c r="J1405" s="57"/>
      <c r="K1405" s="152">
        <f t="shared" si="8"/>
        <v>37.822014051522245</v>
      </c>
      <c r="L1405" s="153"/>
      <c r="M1405" s="155"/>
      <c r="N1405" s="155"/>
      <c r="O1405" s="123"/>
      <c r="P1405" s="123"/>
      <c r="Q1405" s="23">
        <f t="shared" si="1"/>
        <v>256.2</v>
      </c>
      <c r="R1405" s="117"/>
    </row>
    <row r="1406" spans="1:18" ht="15.75" customHeight="1" x14ac:dyDescent="0.3">
      <c r="A1406" s="221">
        <v>6033</v>
      </c>
      <c r="B1406" s="118">
        <v>140</v>
      </c>
      <c r="C1406" s="7" t="s">
        <v>541</v>
      </c>
      <c r="D1406" s="7"/>
      <c r="E1406" s="7">
        <v>22</v>
      </c>
      <c r="F1406" s="156">
        <v>43685</v>
      </c>
      <c r="G1406" s="7">
        <v>5241</v>
      </c>
      <c r="H1406" s="7">
        <v>7896</v>
      </c>
      <c r="I1406" s="7">
        <v>7484</v>
      </c>
      <c r="J1406" s="7">
        <v>8</v>
      </c>
      <c r="K1406" s="152">
        <f t="shared" si="8"/>
        <v>18.368256798930005</v>
      </c>
      <c r="L1406" s="153"/>
      <c r="M1406" s="154">
        <f>AVERAGE(K1406:K1407)</f>
        <v>18.245876595134611</v>
      </c>
      <c r="N1406" s="154">
        <f>_xlfn.STDEV.S(K1406,K1407)</f>
        <v>0.17307174397343272</v>
      </c>
      <c r="O1406" s="123"/>
      <c r="P1406" s="123"/>
      <c r="Q1406" s="23">
        <f t="shared" si="1"/>
        <v>224.3</v>
      </c>
      <c r="R1406" s="117">
        <f>AVERAGE(Q1406:Q1407)</f>
        <v>236.85000000000002</v>
      </c>
    </row>
    <row r="1407" spans="1:18" ht="15.75" customHeight="1" x14ac:dyDescent="0.3">
      <c r="A1407" s="221">
        <v>6034</v>
      </c>
      <c r="B1407" s="118">
        <v>140</v>
      </c>
      <c r="C1407" s="7" t="s">
        <v>541</v>
      </c>
      <c r="D1407" s="7"/>
      <c r="E1407" s="7">
        <v>22</v>
      </c>
      <c r="F1407" s="156">
        <v>43685</v>
      </c>
      <c r="G1407" s="7">
        <v>5241</v>
      </c>
      <c r="H1407" s="7">
        <v>8187</v>
      </c>
      <c r="I1407" s="7">
        <v>7735</v>
      </c>
      <c r="J1407" s="7"/>
      <c r="K1407" s="152">
        <f t="shared" si="8"/>
        <v>18.123496391339213</v>
      </c>
      <c r="L1407" s="153"/>
      <c r="M1407" s="155"/>
      <c r="N1407" s="155"/>
      <c r="O1407" s="123"/>
      <c r="P1407" s="123"/>
      <c r="Q1407" s="23">
        <f t="shared" si="1"/>
        <v>249.4</v>
      </c>
      <c r="R1407" s="117"/>
    </row>
    <row r="1408" spans="1:18" ht="15.75" customHeight="1" x14ac:dyDescent="0.3">
      <c r="A1408" s="221">
        <v>3401</v>
      </c>
      <c r="B1408" s="118">
        <v>157</v>
      </c>
      <c r="C1408" s="57" t="s">
        <v>542</v>
      </c>
      <c r="D1408" s="57"/>
      <c r="E1408" s="57">
        <v>13</v>
      </c>
      <c r="F1408" s="58">
        <v>43587</v>
      </c>
      <c r="G1408" s="57">
        <v>5319</v>
      </c>
      <c r="H1408" s="57">
        <v>8570</v>
      </c>
      <c r="I1408" s="57">
        <v>7746</v>
      </c>
      <c r="J1408" s="57">
        <v>1</v>
      </c>
      <c r="K1408" s="152">
        <f t="shared" si="8"/>
        <v>33.951380304903175</v>
      </c>
      <c r="L1408" s="153" t="s">
        <v>474</v>
      </c>
      <c r="M1408" s="154">
        <f>AVERAGE(K1408:K1409)</f>
        <v>34.207683452284087</v>
      </c>
      <c r="N1408" s="154">
        <f>_xlfn.STDEV.S(K1408,K1409)</f>
        <v>0.36246738710499077</v>
      </c>
      <c r="O1408" s="123">
        <v>2</v>
      </c>
      <c r="P1408" s="123"/>
      <c r="Q1408" s="23">
        <f t="shared" si="1"/>
        <v>242.7</v>
      </c>
      <c r="R1408" s="117">
        <f>AVERAGE(Q1408:Q1409)</f>
        <v>240.75</v>
      </c>
    </row>
    <row r="1409" spans="1:18" ht="15.75" customHeight="1" x14ac:dyDescent="0.3">
      <c r="A1409" s="221">
        <v>3402</v>
      </c>
      <c r="B1409" s="118">
        <v>158</v>
      </c>
      <c r="C1409" s="57" t="s">
        <v>542</v>
      </c>
      <c r="D1409" s="57"/>
      <c r="E1409" s="57">
        <v>13</v>
      </c>
      <c r="F1409" s="58">
        <v>43587</v>
      </c>
      <c r="G1409" s="57">
        <v>5219</v>
      </c>
      <c r="H1409" s="57">
        <v>8430</v>
      </c>
      <c r="I1409" s="57">
        <v>7607</v>
      </c>
      <c r="J1409" s="57"/>
      <c r="K1409" s="152">
        <f t="shared" si="8"/>
        <v>34.463986599664992</v>
      </c>
      <c r="L1409" s="153"/>
      <c r="M1409" s="155"/>
      <c r="N1409" s="155"/>
      <c r="O1409" s="123"/>
      <c r="P1409" s="123"/>
      <c r="Q1409" s="23">
        <f t="shared" si="1"/>
        <v>238.8</v>
      </c>
      <c r="R1409" s="117"/>
    </row>
    <row r="1410" spans="1:18" ht="15.75" customHeight="1" x14ac:dyDescent="0.3">
      <c r="A1410" s="221">
        <v>4123</v>
      </c>
      <c r="B1410" s="118">
        <v>153</v>
      </c>
      <c r="C1410" s="57" t="s">
        <v>542</v>
      </c>
      <c r="D1410" s="57"/>
      <c r="E1410" s="57">
        <v>15</v>
      </c>
      <c r="F1410" s="58">
        <v>43599</v>
      </c>
      <c r="G1410" s="57">
        <v>5238</v>
      </c>
      <c r="H1410" s="57">
        <v>7969</v>
      </c>
      <c r="I1410" s="57">
        <v>7283</v>
      </c>
      <c r="J1410" s="57"/>
      <c r="K1410" s="152">
        <f t="shared" si="8"/>
        <v>33.545232273838636</v>
      </c>
      <c r="L1410" s="152"/>
      <c r="M1410" s="154">
        <f>AVERAGE(K1410:K1411)</f>
        <v>33.68128124230573</v>
      </c>
      <c r="N1410" s="154">
        <f>_xlfn.STDEV.S(K1410,K1411)</f>
        <v>0.19240229635303863</v>
      </c>
      <c r="O1410" s="123"/>
      <c r="P1410" s="123"/>
      <c r="Q1410" s="23">
        <f t="shared" si="1"/>
        <v>204.5</v>
      </c>
      <c r="R1410" s="117">
        <f>AVERAGE(Q1410:Q1411)</f>
        <v>209</v>
      </c>
    </row>
    <row r="1411" spans="1:18" ht="15.75" customHeight="1" x14ac:dyDescent="0.3">
      <c r="A1411" s="221">
        <v>4124</v>
      </c>
      <c r="B1411" s="118">
        <v>154</v>
      </c>
      <c r="C1411" s="57" t="s">
        <v>542</v>
      </c>
      <c r="D1411" s="57"/>
      <c r="E1411" s="57">
        <v>15</v>
      </c>
      <c r="F1411" s="58">
        <v>43599</v>
      </c>
      <c r="G1411" s="57">
        <v>5194</v>
      </c>
      <c r="H1411" s="57">
        <v>8051</v>
      </c>
      <c r="I1411" s="57">
        <v>7329</v>
      </c>
      <c r="J1411" s="57"/>
      <c r="K1411" s="152">
        <f t="shared" si="8"/>
        <v>33.81733021077283</v>
      </c>
      <c r="L1411" s="152"/>
      <c r="M1411" s="155"/>
      <c r="N1411" s="155"/>
      <c r="O1411" s="123"/>
      <c r="P1411" s="123"/>
      <c r="Q1411" s="23">
        <f t="shared" si="1"/>
        <v>213.5</v>
      </c>
      <c r="R1411" s="117"/>
    </row>
    <row r="1412" spans="1:18" ht="15.75" customHeight="1" x14ac:dyDescent="0.3">
      <c r="A1412" s="221">
        <v>4769</v>
      </c>
      <c r="B1412" s="118">
        <v>153</v>
      </c>
      <c r="C1412" s="57" t="s">
        <v>542</v>
      </c>
      <c r="D1412" s="57"/>
      <c r="E1412" s="57">
        <v>17</v>
      </c>
      <c r="F1412" s="58">
        <v>43619</v>
      </c>
      <c r="G1412" s="57">
        <v>5238</v>
      </c>
      <c r="H1412" s="57">
        <v>9397</v>
      </c>
      <c r="I1412" s="57">
        <v>8429</v>
      </c>
      <c r="J1412" s="57"/>
      <c r="K1412" s="152">
        <f t="shared" si="8"/>
        <v>30.335318082105921</v>
      </c>
      <c r="L1412" s="153"/>
      <c r="M1412" s="154">
        <f>AVERAGE(K1412:K1413)</f>
        <v>29.583415413115191</v>
      </c>
      <c r="N1412" s="154">
        <f>_xlfn.STDEV.S(K1412,K1413)</f>
        <v>1.0633509520712194</v>
      </c>
      <c r="O1412" s="123"/>
      <c r="P1412" s="123"/>
      <c r="Q1412" s="23">
        <f t="shared" si="1"/>
        <v>319.10000000000002</v>
      </c>
      <c r="R1412" s="117">
        <f>AVERAGE(Q1412:Q1413)</f>
        <v>310.60000000000002</v>
      </c>
    </row>
    <row r="1413" spans="1:18" ht="15.75" customHeight="1" x14ac:dyDescent="0.3">
      <c r="A1413" s="221">
        <v>4770</v>
      </c>
      <c r="B1413" s="118">
        <v>154</v>
      </c>
      <c r="C1413" s="57" t="s">
        <v>542</v>
      </c>
      <c r="D1413" s="57"/>
      <c r="E1413" s="57">
        <v>17</v>
      </c>
      <c r="F1413" s="58">
        <v>43619</v>
      </c>
      <c r="G1413" s="57">
        <v>5194</v>
      </c>
      <c r="H1413" s="57">
        <v>9086</v>
      </c>
      <c r="I1413" s="57">
        <v>8215</v>
      </c>
      <c r="J1413" s="57"/>
      <c r="K1413" s="152">
        <f t="shared" si="8"/>
        <v>28.83151274412446</v>
      </c>
      <c r="L1413" s="153"/>
      <c r="M1413" s="155"/>
      <c r="N1413" s="155"/>
      <c r="O1413" s="123"/>
      <c r="P1413" s="123"/>
      <c r="Q1413" s="23">
        <f t="shared" si="1"/>
        <v>302.10000000000002</v>
      </c>
      <c r="R1413" s="117"/>
    </row>
    <row r="1414" spans="1:18" ht="15.75" customHeight="1" x14ac:dyDescent="0.3">
      <c r="A1414" s="221">
        <v>6035</v>
      </c>
      <c r="B1414" s="118">
        <v>141</v>
      </c>
      <c r="C1414" s="7" t="s">
        <v>542</v>
      </c>
      <c r="D1414" s="7"/>
      <c r="E1414" s="7">
        <v>22</v>
      </c>
      <c r="F1414" s="156">
        <v>43685</v>
      </c>
      <c r="G1414" s="7">
        <v>5187</v>
      </c>
      <c r="H1414" s="7">
        <v>7877</v>
      </c>
      <c r="I1414" s="7">
        <v>7480</v>
      </c>
      <c r="J1414" s="7">
        <v>7</v>
      </c>
      <c r="K1414" s="152">
        <f t="shared" si="8"/>
        <v>17.313563017880508</v>
      </c>
      <c r="L1414" s="153"/>
      <c r="M1414" s="154">
        <f>AVERAGE(K1414:K1415)</f>
        <v>16.924691224347516</v>
      </c>
      <c r="N1414" s="154">
        <f>_xlfn.STDEV.S(K1414,K1415)</f>
        <v>0.54994776443870763</v>
      </c>
      <c r="O1414" s="123"/>
      <c r="P1414" s="123"/>
      <c r="Q1414" s="23">
        <f t="shared" si="1"/>
        <v>229.3</v>
      </c>
      <c r="R1414" s="117">
        <f>AVERAGE(Q1414:Q1415)</f>
        <v>216.55</v>
      </c>
    </row>
    <row r="1415" spans="1:18" ht="15.75" customHeight="1" x14ac:dyDescent="0.3">
      <c r="A1415" s="221">
        <v>6036</v>
      </c>
      <c r="B1415" s="118">
        <v>141</v>
      </c>
      <c r="C1415" s="7" t="s">
        <v>542</v>
      </c>
      <c r="D1415" s="7"/>
      <c r="E1415" s="7">
        <v>22</v>
      </c>
      <c r="F1415" s="156">
        <v>43685</v>
      </c>
      <c r="G1415" s="7">
        <v>5187</v>
      </c>
      <c r="H1415" s="7">
        <v>7562</v>
      </c>
      <c r="I1415" s="7">
        <v>7225</v>
      </c>
      <c r="J1415" s="7"/>
      <c r="K1415" s="152">
        <f t="shared" si="8"/>
        <v>16.535819430814524</v>
      </c>
      <c r="L1415" s="153"/>
      <c r="M1415" s="155"/>
      <c r="N1415" s="155"/>
      <c r="O1415" s="123"/>
      <c r="P1415" s="123"/>
      <c r="Q1415" s="23">
        <f t="shared" si="1"/>
        <v>203.79999999999998</v>
      </c>
      <c r="R1415" s="117"/>
    </row>
    <row r="1416" spans="1:18" ht="15.75" customHeight="1" x14ac:dyDescent="0.3">
      <c r="A1416" s="221">
        <v>3403</v>
      </c>
      <c r="B1416" s="118">
        <v>159</v>
      </c>
      <c r="C1416" s="57" t="s">
        <v>543</v>
      </c>
      <c r="D1416" s="57"/>
      <c r="E1416" s="57">
        <v>13</v>
      </c>
      <c r="F1416" s="58">
        <v>43587</v>
      </c>
      <c r="G1416" s="57">
        <v>5300</v>
      </c>
      <c r="H1416" s="57"/>
      <c r="I1416" s="57"/>
      <c r="J1416" s="57">
        <v>2</v>
      </c>
      <c r="K1416" s="152">
        <f t="shared" si="8"/>
        <v>0</v>
      </c>
      <c r="L1416" s="153" t="s">
        <v>497</v>
      </c>
      <c r="M1416" s="154">
        <f>AVERAGE(K1416:K1417)</f>
        <v>0</v>
      </c>
      <c r="N1416" s="154">
        <f>_xlfn.STDEV.S(K1416,K1417)</f>
        <v>0</v>
      </c>
      <c r="O1416" s="123">
        <v>2</v>
      </c>
      <c r="P1416" s="123"/>
      <c r="Q1416" s="23">
        <f t="shared" si="1"/>
        <v>-530</v>
      </c>
      <c r="R1416" s="117">
        <f>AVERAGE(Q1416:Q1417)</f>
        <v>-526.70000000000005</v>
      </c>
    </row>
    <row r="1417" spans="1:18" ht="15.75" customHeight="1" x14ac:dyDescent="0.3">
      <c r="A1417" s="221">
        <v>3404</v>
      </c>
      <c r="B1417" s="118">
        <v>160</v>
      </c>
      <c r="C1417" s="57" t="s">
        <v>543</v>
      </c>
      <c r="D1417" s="57"/>
      <c r="E1417" s="57">
        <v>13</v>
      </c>
      <c r="F1417" s="58">
        <v>43587</v>
      </c>
      <c r="G1417" s="57">
        <v>5234</v>
      </c>
      <c r="H1417" s="57"/>
      <c r="I1417" s="57"/>
      <c r="J1417" s="57"/>
      <c r="K1417" s="152">
        <f t="shared" si="8"/>
        <v>0</v>
      </c>
      <c r="L1417" s="153"/>
      <c r="M1417" s="155"/>
      <c r="N1417" s="155"/>
      <c r="O1417" s="123"/>
      <c r="P1417" s="123"/>
      <c r="Q1417" s="23">
        <f t="shared" si="1"/>
        <v>-523.4</v>
      </c>
      <c r="R1417" s="117"/>
    </row>
    <row r="1418" spans="1:18" ht="15.75" customHeight="1" x14ac:dyDescent="0.3">
      <c r="A1418" s="221">
        <v>3765</v>
      </c>
      <c r="B1418" s="118">
        <v>187</v>
      </c>
      <c r="C1418" s="57" t="s">
        <v>543</v>
      </c>
      <c r="D1418" s="57"/>
      <c r="E1418" s="57">
        <v>14</v>
      </c>
      <c r="F1418" s="58">
        <v>43591</v>
      </c>
      <c r="G1418" s="57">
        <v>5214</v>
      </c>
      <c r="H1418" s="151">
        <v>7485</v>
      </c>
      <c r="I1418" s="57">
        <v>6965</v>
      </c>
      <c r="J1418" s="57"/>
      <c r="K1418" s="152">
        <f t="shared" si="8"/>
        <v>29.697315819531696</v>
      </c>
      <c r="L1418" s="153" t="s">
        <v>13</v>
      </c>
      <c r="M1418" s="154">
        <f>AVERAGE(K1418:K1419)</f>
        <v>30.865371001687851</v>
      </c>
      <c r="N1418" s="154">
        <f>_xlfn.STDEV.S(K1418,K1419)</f>
        <v>1.6518794802054115</v>
      </c>
      <c r="O1418" s="123"/>
      <c r="P1418" s="123"/>
      <c r="Q1418" s="23">
        <f t="shared" si="1"/>
        <v>175.1</v>
      </c>
      <c r="R1418" s="117">
        <f>AVERAGE(Q1418:Q1419)</f>
        <v>177.3</v>
      </c>
    </row>
    <row r="1419" spans="1:18" ht="15.75" customHeight="1" x14ac:dyDescent="0.3">
      <c r="A1419" s="221">
        <v>3766</v>
      </c>
      <c r="B1419" s="118">
        <v>188</v>
      </c>
      <c r="C1419" s="57" t="s">
        <v>543</v>
      </c>
      <c r="D1419" s="57"/>
      <c r="E1419" s="57">
        <v>14</v>
      </c>
      <c r="F1419" s="58">
        <v>43591</v>
      </c>
      <c r="G1419" s="57">
        <v>5267</v>
      </c>
      <c r="H1419" s="151">
        <v>7637</v>
      </c>
      <c r="I1419" s="57">
        <v>7062</v>
      </c>
      <c r="J1419" s="57"/>
      <c r="K1419" s="152">
        <f t="shared" si="8"/>
        <v>32.033426183844007</v>
      </c>
      <c r="L1419" s="153"/>
      <c r="M1419" s="155"/>
      <c r="N1419" s="155"/>
      <c r="O1419" s="123"/>
      <c r="P1419" s="123"/>
      <c r="Q1419" s="23">
        <f t="shared" si="1"/>
        <v>179.5</v>
      </c>
      <c r="R1419" s="117"/>
    </row>
    <row r="1420" spans="1:18" ht="15.75" customHeight="1" x14ac:dyDescent="0.3">
      <c r="A1420" s="221">
        <v>4425</v>
      </c>
      <c r="B1420" s="118">
        <v>131</v>
      </c>
      <c r="C1420" s="57" t="s">
        <v>543</v>
      </c>
      <c r="D1420" s="57"/>
      <c r="E1420" s="57">
        <v>16</v>
      </c>
      <c r="F1420" s="58">
        <v>43607</v>
      </c>
      <c r="G1420" s="57">
        <v>5209</v>
      </c>
      <c r="H1420" s="57">
        <v>7816</v>
      </c>
      <c r="I1420" s="57">
        <v>7335</v>
      </c>
      <c r="J1420" s="57">
        <v>2</v>
      </c>
      <c r="K1420" s="152">
        <f t="shared" si="8"/>
        <v>22.624647224835371</v>
      </c>
      <c r="L1420" s="153"/>
      <c r="M1420" s="154">
        <f>AVERAGE(K1420:K1421)</f>
        <v>22.693872059334701</v>
      </c>
      <c r="N1420" s="154">
        <f>_xlfn.STDEV.S(K1420,K1421)</f>
        <v>9.7898699801983249E-2</v>
      </c>
      <c r="O1420" s="123"/>
      <c r="P1420" s="123"/>
      <c r="Q1420" s="23">
        <f t="shared" si="1"/>
        <v>212.6</v>
      </c>
      <c r="R1420" s="117">
        <f>AVERAGE(Q1420:Q1421)</f>
        <v>214.14999999999998</v>
      </c>
    </row>
    <row r="1421" spans="1:18" ht="15.75" customHeight="1" x14ac:dyDescent="0.3">
      <c r="A1421" s="221">
        <v>4426</v>
      </c>
      <c r="B1421" s="118">
        <v>132</v>
      </c>
      <c r="C1421" s="57" t="s">
        <v>543</v>
      </c>
      <c r="D1421" s="57"/>
      <c r="E1421" s="57">
        <v>16</v>
      </c>
      <c r="F1421" s="58">
        <v>43607</v>
      </c>
      <c r="G1421" s="57">
        <v>5233</v>
      </c>
      <c r="H1421" s="57">
        <v>7881</v>
      </c>
      <c r="I1421" s="57">
        <v>7390</v>
      </c>
      <c r="J1421" s="57"/>
      <c r="K1421" s="152">
        <f t="shared" si="8"/>
        <v>22.763096893834028</v>
      </c>
      <c r="L1421" s="153"/>
      <c r="M1421" s="155"/>
      <c r="N1421" s="155"/>
      <c r="O1421" s="123"/>
      <c r="P1421" s="123"/>
      <c r="Q1421" s="23">
        <f t="shared" si="1"/>
        <v>215.7</v>
      </c>
      <c r="R1421" s="117"/>
    </row>
    <row r="1422" spans="1:18" ht="15.75" customHeight="1" x14ac:dyDescent="0.3">
      <c r="A1422" s="221">
        <v>5071</v>
      </c>
      <c r="B1422" s="118">
        <v>131</v>
      </c>
      <c r="C1422" s="57" t="s">
        <v>543</v>
      </c>
      <c r="D1422" s="57"/>
      <c r="E1422" s="57">
        <v>18</v>
      </c>
      <c r="F1422" s="58">
        <v>43626</v>
      </c>
      <c r="G1422" s="57">
        <v>5209</v>
      </c>
      <c r="H1422" s="57">
        <v>7792</v>
      </c>
      <c r="I1422" s="57">
        <v>7357</v>
      </c>
      <c r="J1422" s="57">
        <v>8</v>
      </c>
      <c r="K1422" s="152">
        <f t="shared" si="8"/>
        <v>20.251396648044693</v>
      </c>
      <c r="L1422" s="153"/>
      <c r="M1422" s="154">
        <f>AVERAGE(K1422:K1423)</f>
        <v>20.117066472490194</v>
      </c>
      <c r="N1422" s="154">
        <f>_xlfn.STDEV.S(K1422,K1423)</f>
        <v>0.18997155610513158</v>
      </c>
      <c r="O1422" s="123"/>
      <c r="P1422" s="123"/>
      <c r="Q1422" s="23">
        <f t="shared" si="1"/>
        <v>214.8</v>
      </c>
      <c r="R1422" s="117">
        <f>AVERAGE(Q1422:Q1423)</f>
        <v>223.25</v>
      </c>
    </row>
    <row r="1423" spans="1:18" ht="15.75" customHeight="1" x14ac:dyDescent="0.3">
      <c r="A1423" s="221">
        <v>5072</v>
      </c>
      <c r="B1423" s="118">
        <v>132</v>
      </c>
      <c r="C1423" s="57" t="s">
        <v>543</v>
      </c>
      <c r="D1423" s="57"/>
      <c r="E1423" s="57">
        <v>18</v>
      </c>
      <c r="F1423" s="58">
        <v>43626</v>
      </c>
      <c r="G1423" s="57">
        <v>5233</v>
      </c>
      <c r="H1423" s="57">
        <v>8013</v>
      </c>
      <c r="I1423" s="57">
        <v>7550</v>
      </c>
      <c r="J1423" s="57"/>
      <c r="K1423" s="152">
        <f t="shared" si="8"/>
        <v>19.982736296935695</v>
      </c>
      <c r="L1423" s="153"/>
      <c r="M1423" s="155"/>
      <c r="N1423" s="155"/>
      <c r="O1423" s="123"/>
      <c r="P1423" s="123"/>
      <c r="Q1423" s="23">
        <f t="shared" si="1"/>
        <v>231.7</v>
      </c>
      <c r="R1423" s="117"/>
    </row>
    <row r="1424" spans="1:18" ht="15.75" customHeight="1" x14ac:dyDescent="0.3">
      <c r="A1424" s="221">
        <v>5631</v>
      </c>
      <c r="B1424" s="118">
        <v>75</v>
      </c>
      <c r="C1424" s="7" t="s">
        <v>543</v>
      </c>
      <c r="D1424" s="7"/>
      <c r="E1424" s="7">
        <v>21</v>
      </c>
      <c r="F1424" s="156">
        <v>43657</v>
      </c>
      <c r="G1424" s="7">
        <v>5226</v>
      </c>
      <c r="H1424" s="7">
        <v>8042</v>
      </c>
      <c r="I1424" s="7">
        <v>7560</v>
      </c>
      <c r="J1424" s="7">
        <v>8</v>
      </c>
      <c r="K1424" s="152">
        <f t="shared" si="8"/>
        <v>20.651242502142246</v>
      </c>
      <c r="L1424" s="153"/>
      <c r="M1424" s="154">
        <f>AVERAGE(K1424:K1425)</f>
        <v>20.673373583556277</v>
      </c>
      <c r="N1424" s="154">
        <f>_xlfn.STDEV.S(K1424,K1425)</f>
        <v>3.1298075485708246E-2</v>
      </c>
      <c r="O1424" s="123"/>
      <c r="P1424" s="123"/>
      <c r="Q1424" s="23">
        <f t="shared" si="1"/>
        <v>233.4</v>
      </c>
      <c r="R1424" s="117">
        <f>AVERAGE(Q1424:Q1425)</f>
        <v>234.60000000000002</v>
      </c>
    </row>
    <row r="1425" spans="1:18" ht="15.75" customHeight="1" x14ac:dyDescent="0.3">
      <c r="A1425" s="221">
        <v>5632</v>
      </c>
      <c r="B1425" s="118">
        <v>76</v>
      </c>
      <c r="C1425" s="7" t="s">
        <v>543</v>
      </c>
      <c r="D1425" s="7"/>
      <c r="E1425" s="7">
        <v>21</v>
      </c>
      <c r="F1425" s="156">
        <v>43657</v>
      </c>
      <c r="G1425" s="7">
        <v>5239</v>
      </c>
      <c r="H1425" s="7">
        <v>8085</v>
      </c>
      <c r="I1425" s="7">
        <v>7597</v>
      </c>
      <c r="J1425" s="7"/>
      <c r="K1425" s="152">
        <f t="shared" si="8"/>
        <v>20.695504664970311</v>
      </c>
      <c r="L1425" s="153"/>
      <c r="M1425" s="155"/>
      <c r="N1425" s="155"/>
      <c r="O1425" s="123"/>
      <c r="P1425" s="123"/>
      <c r="Q1425" s="23">
        <f t="shared" si="1"/>
        <v>235.8</v>
      </c>
      <c r="R1425" s="117"/>
    </row>
    <row r="1426" spans="1:18" ht="15.75" customHeight="1" x14ac:dyDescent="0.3">
      <c r="A1426" s="221">
        <v>6037</v>
      </c>
      <c r="B1426" s="118">
        <v>142</v>
      </c>
      <c r="C1426" s="7" t="s">
        <v>543</v>
      </c>
      <c r="D1426" s="7"/>
      <c r="E1426" s="7">
        <v>22</v>
      </c>
      <c r="F1426" s="156">
        <v>43685</v>
      </c>
      <c r="G1426" s="7">
        <v>5229</v>
      </c>
      <c r="H1426" s="7">
        <v>7330</v>
      </c>
      <c r="I1426" s="7">
        <v>7016</v>
      </c>
      <c r="J1426" s="7">
        <v>8</v>
      </c>
      <c r="K1426" s="152">
        <f t="shared" si="8"/>
        <v>17.571348628987131</v>
      </c>
      <c r="L1426" s="153"/>
      <c r="M1426" s="154">
        <f>AVERAGE(K1426:K1427)</f>
        <v>17.32160084069562</v>
      </c>
      <c r="N1426" s="154">
        <f>_xlfn.STDEV.S(K1426,K1427)</f>
        <v>0.35319670937453984</v>
      </c>
      <c r="O1426" s="123"/>
      <c r="P1426" s="123"/>
      <c r="Q1426" s="23">
        <f t="shared" si="1"/>
        <v>178.7</v>
      </c>
      <c r="R1426" s="117">
        <f>AVERAGE(Q1426:Q1427)</f>
        <v>181.89999999999998</v>
      </c>
    </row>
    <row r="1427" spans="1:18" ht="15.75" customHeight="1" x14ac:dyDescent="0.3">
      <c r="A1427" s="221">
        <v>6038</v>
      </c>
      <c r="B1427" s="118">
        <v>142</v>
      </c>
      <c r="C1427" s="7" t="s">
        <v>543</v>
      </c>
      <c r="D1427" s="7"/>
      <c r="E1427" s="7">
        <v>22</v>
      </c>
      <c r="F1427" s="156">
        <v>43685</v>
      </c>
      <c r="G1427" s="7">
        <v>5229</v>
      </c>
      <c r="H1427" s="7">
        <v>7396</v>
      </c>
      <c r="I1427" s="7">
        <v>7080</v>
      </c>
      <c r="J1427" s="7"/>
      <c r="K1427" s="152">
        <f t="shared" si="8"/>
        <v>17.071853052404109</v>
      </c>
      <c r="L1427" s="153"/>
      <c r="M1427" s="155"/>
      <c r="N1427" s="155"/>
      <c r="O1427" s="123"/>
      <c r="P1427" s="123"/>
      <c r="Q1427" s="23">
        <f t="shared" si="1"/>
        <v>185.1</v>
      </c>
      <c r="R1427" s="117"/>
    </row>
    <row r="1428" spans="1:18" ht="15.75" customHeight="1" x14ac:dyDescent="0.3">
      <c r="A1428" s="221">
        <v>3405</v>
      </c>
      <c r="B1428" s="118">
        <v>161</v>
      </c>
      <c r="C1428" s="67" t="s">
        <v>544</v>
      </c>
      <c r="D1428" s="67"/>
      <c r="E1428" s="67">
        <v>13</v>
      </c>
      <c r="F1428" s="68">
        <v>43587</v>
      </c>
      <c r="G1428" s="67">
        <v>5264</v>
      </c>
      <c r="H1428" s="67">
        <v>8475</v>
      </c>
      <c r="I1428" s="67">
        <v>7603</v>
      </c>
      <c r="J1428" s="67">
        <v>1</v>
      </c>
      <c r="K1428" s="157">
        <f t="shared" si="8"/>
        <v>37.280889268918344</v>
      </c>
      <c r="L1428" s="158" t="s">
        <v>13</v>
      </c>
      <c r="M1428" s="159">
        <f>AVERAGE(K1428:K1429)</f>
        <v>36.863927829570478</v>
      </c>
      <c r="N1428" s="159">
        <f>_xlfn.STDEV.S(K1428,K1429)</f>
        <v>0.58967252251235791</v>
      </c>
      <c r="O1428" s="123">
        <v>1</v>
      </c>
      <c r="P1428" s="123"/>
      <c r="Q1428" s="23">
        <f t="shared" si="1"/>
        <v>233.9</v>
      </c>
      <c r="R1428" s="117">
        <f>AVERAGE(Q1428:Q1429)</f>
        <v>231.5</v>
      </c>
    </row>
    <row r="1429" spans="1:18" ht="15.75" customHeight="1" x14ac:dyDescent="0.3">
      <c r="A1429" s="221">
        <v>3406</v>
      </c>
      <c r="B1429" s="118">
        <v>162</v>
      </c>
      <c r="C1429" s="67" t="s">
        <v>544</v>
      </c>
      <c r="D1429" s="67"/>
      <c r="E1429" s="67">
        <v>13</v>
      </c>
      <c r="F1429" s="68">
        <v>43587</v>
      </c>
      <c r="G1429" s="67">
        <v>5232</v>
      </c>
      <c r="H1429" s="67">
        <v>8358</v>
      </c>
      <c r="I1429" s="67">
        <v>7523</v>
      </c>
      <c r="J1429" s="67"/>
      <c r="K1429" s="157">
        <f t="shared" si="8"/>
        <v>36.446966390222613</v>
      </c>
      <c r="L1429" s="158"/>
      <c r="M1429" s="160"/>
      <c r="N1429" s="160"/>
      <c r="O1429" s="123"/>
      <c r="P1429" s="123"/>
      <c r="Q1429" s="23">
        <f t="shared" si="1"/>
        <v>229.1</v>
      </c>
      <c r="R1429" s="117"/>
    </row>
    <row r="1430" spans="1:18" ht="15.75" customHeight="1" x14ac:dyDescent="0.3">
      <c r="A1430" s="221">
        <v>4125</v>
      </c>
      <c r="B1430" s="118">
        <v>155</v>
      </c>
      <c r="C1430" s="67" t="s">
        <v>544</v>
      </c>
      <c r="D1430" s="67"/>
      <c r="E1430" s="67">
        <v>15</v>
      </c>
      <c r="F1430" s="68">
        <v>43599</v>
      </c>
      <c r="G1430" s="67">
        <v>5181</v>
      </c>
      <c r="H1430" s="67">
        <v>7721</v>
      </c>
      <c r="I1430" s="67">
        <v>7085</v>
      </c>
      <c r="J1430" s="67"/>
      <c r="K1430" s="157">
        <f t="shared" si="8"/>
        <v>33.403361344537814</v>
      </c>
      <c r="L1430" s="157"/>
      <c r="M1430" s="159">
        <f>AVERAGE(K1430:K1431)</f>
        <v>32.458504493608856</v>
      </c>
      <c r="N1430" s="159">
        <f>_xlfn.STDEV.S(K1430,K1431)</f>
        <v>1.3362293730848649</v>
      </c>
      <c r="O1430" s="123"/>
      <c r="P1430" s="123"/>
      <c r="Q1430" s="23">
        <f t="shared" si="1"/>
        <v>190.4</v>
      </c>
      <c r="R1430" s="117">
        <f>AVERAGE(Q1430:Q1431)</f>
        <v>195.95000000000002</v>
      </c>
    </row>
    <row r="1431" spans="1:18" ht="15.75" customHeight="1" x14ac:dyDescent="0.3">
      <c r="A1431" s="221">
        <v>4126</v>
      </c>
      <c r="B1431" s="118">
        <v>156</v>
      </c>
      <c r="C1431" s="67" t="s">
        <v>544</v>
      </c>
      <c r="D1431" s="67"/>
      <c r="E1431" s="67">
        <v>15</v>
      </c>
      <c r="F1431" s="68">
        <v>43599</v>
      </c>
      <c r="G1431" s="67">
        <v>5171</v>
      </c>
      <c r="H1431" s="67">
        <v>7821</v>
      </c>
      <c r="I1431" s="67">
        <v>7186</v>
      </c>
      <c r="J1431" s="67"/>
      <c r="K1431" s="157">
        <f t="shared" si="8"/>
        <v>31.513647642679899</v>
      </c>
      <c r="L1431" s="157"/>
      <c r="M1431" s="160"/>
      <c r="N1431" s="160"/>
      <c r="O1431" s="123"/>
      <c r="P1431" s="123"/>
      <c r="Q1431" s="23">
        <f t="shared" si="1"/>
        <v>201.50000000000003</v>
      </c>
      <c r="R1431" s="117"/>
    </row>
    <row r="1432" spans="1:18" ht="15.75" customHeight="1" x14ac:dyDescent="0.3">
      <c r="A1432" s="221">
        <v>4771</v>
      </c>
      <c r="B1432" s="118">
        <v>155</v>
      </c>
      <c r="C1432" s="67" t="s">
        <v>544</v>
      </c>
      <c r="D1432" s="67"/>
      <c r="E1432" s="67">
        <v>17</v>
      </c>
      <c r="F1432" s="68">
        <v>43619</v>
      </c>
      <c r="G1432" s="67">
        <v>5181</v>
      </c>
      <c r="H1432" s="67">
        <v>7212</v>
      </c>
      <c r="I1432" s="67">
        <v>6829</v>
      </c>
      <c r="J1432" s="67"/>
      <c r="K1432" s="157">
        <f t="shared" si="8"/>
        <v>23.240291262135923</v>
      </c>
      <c r="L1432" s="158"/>
      <c r="M1432" s="159">
        <f>AVERAGE(K1432:K1433)</f>
        <v>23.226127425606322</v>
      </c>
      <c r="N1432" s="159">
        <f>_xlfn.STDEV.S(K1432,K1433)</f>
        <v>2.0030689715394793E-2</v>
      </c>
      <c r="O1432" s="123"/>
      <c r="P1432" s="123"/>
      <c r="Q1432" s="23">
        <f t="shared" si="1"/>
        <v>164.8</v>
      </c>
      <c r="R1432" s="117">
        <f>AVERAGE(Q1432:Q1433)</f>
        <v>159.30000000000001</v>
      </c>
    </row>
    <row r="1433" spans="1:18" ht="15.75" customHeight="1" x14ac:dyDescent="0.3">
      <c r="A1433" s="221">
        <v>4772</v>
      </c>
      <c r="B1433" s="118">
        <v>156</v>
      </c>
      <c r="C1433" s="67" t="s">
        <v>544</v>
      </c>
      <c r="D1433" s="67"/>
      <c r="E1433" s="67">
        <v>17</v>
      </c>
      <c r="F1433" s="68">
        <v>43619</v>
      </c>
      <c r="G1433" s="67">
        <v>5171</v>
      </c>
      <c r="H1433" s="67">
        <v>7066</v>
      </c>
      <c r="I1433" s="67">
        <v>6709</v>
      </c>
      <c r="J1433" s="67"/>
      <c r="K1433" s="157">
        <f t="shared" si="8"/>
        <v>23.211963589076724</v>
      </c>
      <c r="L1433" s="158"/>
      <c r="M1433" s="160"/>
      <c r="N1433" s="160"/>
      <c r="O1433" s="123"/>
      <c r="P1433" s="123"/>
      <c r="Q1433" s="23">
        <f t="shared" si="1"/>
        <v>153.80000000000001</v>
      </c>
      <c r="R1433" s="117"/>
    </row>
    <row r="1434" spans="1:18" ht="15.75" customHeight="1" x14ac:dyDescent="0.3">
      <c r="A1434" s="221">
        <v>5375</v>
      </c>
      <c r="B1434" s="118">
        <v>113</v>
      </c>
      <c r="C1434" s="7" t="s">
        <v>544</v>
      </c>
      <c r="D1434" s="7"/>
      <c r="E1434" s="7">
        <v>19</v>
      </c>
      <c r="F1434" s="156">
        <v>43637</v>
      </c>
      <c r="G1434" s="7">
        <v>5283</v>
      </c>
      <c r="H1434" s="7">
        <v>7297</v>
      </c>
      <c r="I1434" s="7">
        <v>6919</v>
      </c>
      <c r="J1434" s="7">
        <v>8</v>
      </c>
      <c r="K1434" s="161">
        <f t="shared" si="8"/>
        <v>23.105134474327631</v>
      </c>
      <c r="L1434" s="3"/>
      <c r="M1434" s="162">
        <f>AVERAGE(K1434:K1435)</f>
        <v>23.063141255290702</v>
      </c>
      <c r="N1434" s="162">
        <f>_xlfn.STDEV.S(K1434,K1435)</f>
        <v>5.9387379889726186E-2</v>
      </c>
      <c r="O1434" s="123"/>
      <c r="P1434" s="123"/>
      <c r="Q1434" s="23">
        <f t="shared" si="1"/>
        <v>163.6</v>
      </c>
      <c r="R1434" s="117">
        <f>AVERAGE(Q1434:Q1435)</f>
        <v>164.55</v>
      </c>
    </row>
    <row r="1435" spans="1:18" ht="15.75" customHeight="1" x14ac:dyDescent="0.3">
      <c r="A1435" s="221">
        <v>5376</v>
      </c>
      <c r="B1435" s="118">
        <v>114</v>
      </c>
      <c r="C1435" s="7" t="s">
        <v>544</v>
      </c>
      <c r="D1435" s="7"/>
      <c r="E1435" s="7">
        <v>19</v>
      </c>
      <c r="F1435" s="156">
        <v>43637</v>
      </c>
      <c r="G1435" s="7">
        <v>5247</v>
      </c>
      <c r="H1435" s="7">
        <v>7283</v>
      </c>
      <c r="I1435" s="7">
        <v>6902</v>
      </c>
      <c r="J1435" s="7"/>
      <c r="K1435" s="161">
        <f t="shared" si="8"/>
        <v>23.021148036253777</v>
      </c>
      <c r="L1435" s="3"/>
      <c r="M1435" s="23"/>
      <c r="N1435" s="23"/>
      <c r="O1435" s="123"/>
      <c r="P1435" s="123"/>
      <c r="Q1435" s="23">
        <f t="shared" si="1"/>
        <v>165.5</v>
      </c>
      <c r="R1435" s="117"/>
    </row>
    <row r="1436" spans="1:18" ht="15.75" customHeight="1" x14ac:dyDescent="0.3">
      <c r="A1436" s="221">
        <v>6039</v>
      </c>
      <c r="B1436" s="118">
        <v>143</v>
      </c>
      <c r="C1436" s="7" t="s">
        <v>544</v>
      </c>
      <c r="D1436" s="7"/>
      <c r="E1436" s="7">
        <v>22</v>
      </c>
      <c r="F1436" s="156">
        <v>43685</v>
      </c>
      <c r="G1436" s="7">
        <v>5229</v>
      </c>
      <c r="H1436" s="7">
        <v>7689</v>
      </c>
      <c r="I1436" s="7">
        <v>7332</v>
      </c>
      <c r="J1436" s="7">
        <v>8</v>
      </c>
      <c r="K1436" s="152">
        <f t="shared" si="8"/>
        <v>16.975748930099858</v>
      </c>
      <c r="L1436" s="153"/>
      <c r="M1436" s="154">
        <f>AVERAGE(K1436:K1437)</f>
        <v>16.702836586262052</v>
      </c>
      <c r="N1436" s="154">
        <f>_xlfn.STDEV.S(K1436,K1437)</f>
        <v>0.38595633799445722</v>
      </c>
      <c r="O1436" s="123"/>
      <c r="P1436" s="123"/>
      <c r="Q1436" s="23">
        <f t="shared" si="1"/>
        <v>210.3</v>
      </c>
      <c r="R1436" s="117">
        <f>AVERAGE(Q1436:Q1437)</f>
        <v>210.75</v>
      </c>
    </row>
    <row r="1437" spans="1:18" ht="15.75" customHeight="1" x14ac:dyDescent="0.3">
      <c r="A1437" s="221">
        <v>6040</v>
      </c>
      <c r="B1437" s="118">
        <v>143</v>
      </c>
      <c r="C1437" s="7" t="s">
        <v>544</v>
      </c>
      <c r="D1437" s="7"/>
      <c r="E1437" s="7">
        <v>22</v>
      </c>
      <c r="F1437" s="156">
        <v>43685</v>
      </c>
      <c r="G1437" s="7">
        <v>5229</v>
      </c>
      <c r="H1437" s="7">
        <v>7688</v>
      </c>
      <c r="I1437" s="7">
        <v>7341</v>
      </c>
      <c r="J1437" s="7"/>
      <c r="K1437" s="152">
        <f t="shared" si="8"/>
        <v>16.429924242424242</v>
      </c>
      <c r="L1437" s="153"/>
      <c r="M1437" s="155"/>
      <c r="N1437" s="155"/>
      <c r="O1437" s="123"/>
      <c r="P1437" s="123"/>
      <c r="Q1437" s="23">
        <f t="shared" si="1"/>
        <v>211.2</v>
      </c>
      <c r="R1437" s="117"/>
    </row>
    <row r="1438" spans="1:18" ht="15.75" customHeight="1" x14ac:dyDescent="0.3">
      <c r="A1438" s="221">
        <v>3767</v>
      </c>
      <c r="B1438" s="118">
        <v>189</v>
      </c>
      <c r="C1438" s="57" t="s">
        <v>545</v>
      </c>
      <c r="D1438" s="57"/>
      <c r="E1438" s="57">
        <v>14</v>
      </c>
      <c r="F1438" s="58">
        <v>43591</v>
      </c>
      <c r="G1438" s="57">
        <v>5261</v>
      </c>
      <c r="H1438" s="151">
        <v>7864</v>
      </c>
      <c r="I1438" s="57">
        <v>7227</v>
      </c>
      <c r="J1438" s="57">
        <v>2</v>
      </c>
      <c r="K1438" s="152">
        <f t="shared" si="8"/>
        <v>32.40081383519837</v>
      </c>
      <c r="L1438" s="153" t="s">
        <v>13</v>
      </c>
      <c r="M1438" s="154">
        <f>AVERAGE(K1438:K1439)</f>
        <v>31.830073418345826</v>
      </c>
      <c r="N1438" s="154">
        <f>_xlfn.STDEV.S(K1438,K1439)</f>
        <v>0.80714883810734439</v>
      </c>
      <c r="O1438" s="123">
        <v>2</v>
      </c>
      <c r="P1438" s="123"/>
      <c r="Q1438" s="23">
        <f t="shared" si="1"/>
        <v>196.6</v>
      </c>
      <c r="R1438" s="117">
        <f>AVERAGE(Q1438:Q1439)</f>
        <v>198.75</v>
      </c>
    </row>
    <row r="1439" spans="1:18" ht="15.75" customHeight="1" x14ac:dyDescent="0.3">
      <c r="A1439" s="221">
        <v>3768</v>
      </c>
      <c r="B1439" s="118">
        <v>190</v>
      </c>
      <c r="C1439" s="57" t="s">
        <v>545</v>
      </c>
      <c r="D1439" s="57"/>
      <c r="E1439" s="57">
        <v>14</v>
      </c>
      <c r="F1439" s="58">
        <v>43591</v>
      </c>
      <c r="G1439" s="57">
        <v>5238</v>
      </c>
      <c r="H1439" s="151">
        <v>7875</v>
      </c>
      <c r="I1439" s="57">
        <v>7247</v>
      </c>
      <c r="J1439" s="57"/>
      <c r="K1439" s="152">
        <f t="shared" si="8"/>
        <v>31.259333001493278</v>
      </c>
      <c r="L1439" s="153"/>
      <c r="M1439" s="155"/>
      <c r="N1439" s="155"/>
      <c r="O1439" s="123"/>
      <c r="P1439" s="123"/>
      <c r="Q1439" s="23">
        <f t="shared" si="1"/>
        <v>200.9</v>
      </c>
      <c r="R1439" s="117"/>
    </row>
    <row r="1440" spans="1:18" ht="15.75" customHeight="1" x14ac:dyDescent="0.3">
      <c r="A1440" s="221">
        <v>4427</v>
      </c>
      <c r="B1440" s="118">
        <v>133</v>
      </c>
      <c r="C1440" s="57" t="s">
        <v>545</v>
      </c>
      <c r="D1440" s="57"/>
      <c r="E1440" s="57">
        <v>16</v>
      </c>
      <c r="F1440" s="58">
        <v>43607</v>
      </c>
      <c r="G1440" s="57">
        <v>5286</v>
      </c>
      <c r="H1440" s="57">
        <v>8148</v>
      </c>
      <c r="I1440" s="57">
        <v>7562</v>
      </c>
      <c r="J1440" s="57">
        <v>2</v>
      </c>
      <c r="K1440" s="152">
        <f t="shared" si="8"/>
        <v>25.746924428822492</v>
      </c>
      <c r="L1440" s="153"/>
      <c r="M1440" s="154">
        <f>AVERAGE(K1440:K1441)</f>
        <v>26.014349762881732</v>
      </c>
      <c r="N1440" s="154">
        <f>_xlfn.STDEV.S(K1440,K1441)</f>
        <v>0.3781965343487329</v>
      </c>
      <c r="O1440" s="123"/>
      <c r="P1440" s="123"/>
      <c r="Q1440" s="23">
        <f t="shared" si="1"/>
        <v>227.6</v>
      </c>
      <c r="R1440" s="117">
        <f>AVERAGE(Q1440:Q1441)</f>
        <v>229.85</v>
      </c>
    </row>
    <row r="1441" spans="1:18" ht="15.75" customHeight="1" x14ac:dyDescent="0.3">
      <c r="A1441" s="221">
        <v>4428</v>
      </c>
      <c r="B1441" s="118">
        <v>134</v>
      </c>
      <c r="C1441" s="57" t="s">
        <v>545</v>
      </c>
      <c r="D1441" s="57"/>
      <c r="E1441" s="57">
        <v>16</v>
      </c>
      <c r="F1441" s="58">
        <v>43607</v>
      </c>
      <c r="G1441" s="57">
        <v>5220</v>
      </c>
      <c r="H1441" s="57">
        <v>8151</v>
      </c>
      <c r="I1441" s="57">
        <v>7541</v>
      </c>
      <c r="J1441" s="57"/>
      <c r="K1441" s="152">
        <f t="shared" si="8"/>
        <v>26.281775096940972</v>
      </c>
      <c r="L1441" s="153"/>
      <c r="M1441" s="155"/>
      <c r="N1441" s="155"/>
      <c r="O1441" s="123"/>
      <c r="P1441" s="123"/>
      <c r="Q1441" s="23">
        <f t="shared" si="1"/>
        <v>232.1</v>
      </c>
      <c r="R1441" s="117"/>
    </row>
    <row r="1442" spans="1:18" ht="15.75" customHeight="1" x14ac:dyDescent="0.3">
      <c r="A1442" s="221">
        <v>5073</v>
      </c>
      <c r="B1442" s="118">
        <v>133</v>
      </c>
      <c r="C1442" s="57" t="s">
        <v>545</v>
      </c>
      <c r="D1442" s="57"/>
      <c r="E1442" s="57">
        <v>18</v>
      </c>
      <c r="F1442" s="58">
        <v>43626</v>
      </c>
      <c r="G1442" s="57">
        <v>5286</v>
      </c>
      <c r="H1442" s="57">
        <v>8243</v>
      </c>
      <c r="I1442" s="57">
        <v>7768</v>
      </c>
      <c r="J1442" s="57">
        <v>6</v>
      </c>
      <c r="K1442" s="152">
        <f t="shared" si="8"/>
        <v>19.137792103142626</v>
      </c>
      <c r="L1442" s="153"/>
      <c r="M1442" s="154">
        <f>AVERAGE(K1442:K1443)</f>
        <v>19.313576902635141</v>
      </c>
      <c r="N1442" s="154">
        <f>_xlfn.STDEV.S(K1442,K1443)</f>
        <v>0.24859724750135243</v>
      </c>
      <c r="O1442" s="123"/>
      <c r="P1442" s="123"/>
      <c r="Q1442" s="23">
        <f t="shared" si="1"/>
        <v>248.2</v>
      </c>
      <c r="R1442" s="117">
        <f>AVERAGE(Q1442:Q1443)</f>
        <v>241.6</v>
      </c>
    </row>
    <row r="1443" spans="1:18" ht="15.75" customHeight="1" x14ac:dyDescent="0.3">
      <c r="A1443" s="221">
        <v>5074</v>
      </c>
      <c r="B1443" s="118">
        <v>134</v>
      </c>
      <c r="C1443" s="57" t="s">
        <v>545</v>
      </c>
      <c r="D1443" s="57"/>
      <c r="E1443" s="57">
        <v>18</v>
      </c>
      <c r="F1443" s="58">
        <v>43626</v>
      </c>
      <c r="G1443" s="57">
        <v>5220</v>
      </c>
      <c r="H1443" s="57">
        <v>8028</v>
      </c>
      <c r="I1443" s="57">
        <v>7570</v>
      </c>
      <c r="J1443" s="57"/>
      <c r="K1443" s="152">
        <f t="shared" si="8"/>
        <v>19.48936170212766</v>
      </c>
      <c r="L1443" s="153"/>
      <c r="M1443" s="155"/>
      <c r="N1443" s="155"/>
      <c r="O1443" s="123"/>
      <c r="P1443" s="123"/>
      <c r="Q1443" s="23">
        <f t="shared" si="1"/>
        <v>235</v>
      </c>
      <c r="R1443" s="117"/>
    </row>
    <row r="1444" spans="1:18" ht="15.75" customHeight="1" x14ac:dyDescent="0.3">
      <c r="A1444" s="221">
        <v>5541</v>
      </c>
      <c r="B1444" s="118">
        <v>33</v>
      </c>
      <c r="C1444" s="7" t="s">
        <v>545</v>
      </c>
      <c r="D1444" s="7"/>
      <c r="E1444" s="7">
        <v>20</v>
      </c>
      <c r="F1444" s="156">
        <v>43649</v>
      </c>
      <c r="G1444" s="7">
        <v>5203</v>
      </c>
      <c r="H1444" s="7">
        <v>7588</v>
      </c>
      <c r="I1444" s="7">
        <v>7195</v>
      </c>
      <c r="J1444" s="7">
        <v>7</v>
      </c>
      <c r="K1444" s="152">
        <f t="shared" si="8"/>
        <v>19.728915662650603</v>
      </c>
      <c r="L1444" s="153"/>
      <c r="M1444" s="154">
        <f>AVERAGE(K1444:K1445)</f>
        <v>20.146006348167937</v>
      </c>
      <c r="N1444" s="154">
        <f>_xlfn.STDEV.S(K1444,K1445)</f>
        <v>0.58985530419810206</v>
      </c>
      <c r="O1444" s="123"/>
      <c r="P1444" s="123"/>
      <c r="Q1444" s="23">
        <f t="shared" si="1"/>
        <v>199.2</v>
      </c>
      <c r="R1444" s="117">
        <f>AVERAGE(Q1444:Q1445)</f>
        <v>199.05</v>
      </c>
    </row>
    <row r="1445" spans="1:18" ht="15.75" customHeight="1" x14ac:dyDescent="0.3">
      <c r="A1445" s="221">
        <v>5542</v>
      </c>
      <c r="B1445" s="118">
        <v>34</v>
      </c>
      <c r="C1445" s="7" t="s">
        <v>545</v>
      </c>
      <c r="D1445" s="7"/>
      <c r="E1445" s="7">
        <v>20</v>
      </c>
      <c r="F1445" s="156">
        <v>43649</v>
      </c>
      <c r="G1445" s="7">
        <v>5191</v>
      </c>
      <c r="H1445" s="7">
        <v>7589</v>
      </c>
      <c r="I1445" s="7">
        <v>7180</v>
      </c>
      <c r="J1445" s="7"/>
      <c r="K1445" s="152">
        <f t="shared" si="8"/>
        <v>20.563097033685267</v>
      </c>
      <c r="L1445" s="153"/>
      <c r="M1445" s="155"/>
      <c r="N1445" s="155"/>
      <c r="O1445" s="123"/>
      <c r="P1445" s="123"/>
      <c r="Q1445" s="23">
        <f t="shared" si="1"/>
        <v>198.9</v>
      </c>
      <c r="R1445" s="117"/>
    </row>
    <row r="1446" spans="1:18" ht="15.75" customHeight="1" x14ac:dyDescent="0.3">
      <c r="A1446" s="221">
        <v>6041</v>
      </c>
      <c r="B1446" s="118">
        <v>144</v>
      </c>
      <c r="C1446" s="7" t="s">
        <v>545</v>
      </c>
      <c r="D1446" s="7"/>
      <c r="E1446" s="7">
        <v>22</v>
      </c>
      <c r="F1446" s="156">
        <v>43685</v>
      </c>
      <c r="G1446" s="7">
        <v>5238</v>
      </c>
      <c r="H1446" s="7">
        <v>7234</v>
      </c>
      <c r="I1446" s="7">
        <v>6952</v>
      </c>
      <c r="J1446" s="7">
        <v>7</v>
      </c>
      <c r="K1446" s="152">
        <f t="shared" si="8"/>
        <v>16.45274212368728</v>
      </c>
      <c r="L1446" s="153"/>
      <c r="M1446" s="154">
        <f>AVERAGE(K1446:K1447)</f>
        <v>16.173944960337785</v>
      </c>
      <c r="N1446" s="154">
        <f>_xlfn.STDEV.S(K1446,K1447)</f>
        <v>0.39427872956000398</v>
      </c>
      <c r="O1446" s="123"/>
      <c r="P1446" s="123"/>
      <c r="Q1446" s="23">
        <f t="shared" si="1"/>
        <v>171.4</v>
      </c>
      <c r="R1446" s="117">
        <f>AVERAGE(Q1446:Q1447)</f>
        <v>175.35000000000002</v>
      </c>
    </row>
    <row r="1447" spans="1:18" ht="15.75" customHeight="1" x14ac:dyDescent="0.3">
      <c r="A1447" s="221">
        <v>6042</v>
      </c>
      <c r="B1447" s="118">
        <v>144</v>
      </c>
      <c r="C1447" s="7" t="s">
        <v>545</v>
      </c>
      <c r="D1447" s="7"/>
      <c r="E1447" s="7">
        <v>22</v>
      </c>
      <c r="F1447" s="156">
        <v>43685</v>
      </c>
      <c r="G1447" s="7">
        <v>5238</v>
      </c>
      <c r="H1447" s="7">
        <v>7316</v>
      </c>
      <c r="I1447" s="7">
        <v>7031</v>
      </c>
      <c r="J1447" s="7"/>
      <c r="K1447" s="152">
        <f t="shared" si="8"/>
        <v>15.895147796988288</v>
      </c>
      <c r="L1447" s="153"/>
      <c r="M1447" s="155"/>
      <c r="N1447" s="155"/>
      <c r="O1447" s="123"/>
      <c r="P1447" s="123"/>
      <c r="Q1447" s="23">
        <f t="shared" si="1"/>
        <v>179.3</v>
      </c>
      <c r="R1447" s="117"/>
    </row>
    <row r="1448" spans="1:18" ht="15.75" customHeight="1" x14ac:dyDescent="0.3">
      <c r="A1448" s="221">
        <v>2967</v>
      </c>
      <c r="B1448" s="118">
        <v>51</v>
      </c>
      <c r="C1448" s="67" t="s">
        <v>546</v>
      </c>
      <c r="D1448" s="67"/>
      <c r="E1448" s="67">
        <v>11</v>
      </c>
      <c r="F1448" s="68">
        <v>43571</v>
      </c>
      <c r="G1448" s="10">
        <v>5234</v>
      </c>
      <c r="H1448" s="67">
        <v>8011</v>
      </c>
      <c r="I1448" s="67">
        <v>6901</v>
      </c>
      <c r="J1448" s="67">
        <v>2</v>
      </c>
      <c r="K1448" s="157">
        <f t="shared" si="8"/>
        <v>66.586682663467315</v>
      </c>
      <c r="L1448" s="158">
        <v>0.5</v>
      </c>
      <c r="M1448" s="159">
        <f>AVERAGE(K1448:K1449)</f>
        <v>66.760851394988407</v>
      </c>
      <c r="N1448" s="159">
        <f>_xlfn.STDEV.S(K1448,K1449)</f>
        <v>0.24631178225844735</v>
      </c>
      <c r="O1448" s="123">
        <v>1</v>
      </c>
      <c r="P1448" s="123"/>
      <c r="Q1448" s="23">
        <f t="shared" si="1"/>
        <v>166.7</v>
      </c>
      <c r="R1448" s="117">
        <f>AVERAGE(Q1448:Q1449)</f>
        <v>170.3</v>
      </c>
    </row>
    <row r="1449" spans="1:18" ht="15.75" customHeight="1" x14ac:dyDescent="0.3">
      <c r="A1449" s="221">
        <v>2968</v>
      </c>
      <c r="B1449" s="118">
        <v>52</v>
      </c>
      <c r="C1449" s="67" t="s">
        <v>546</v>
      </c>
      <c r="D1449" s="67"/>
      <c r="E1449" s="67">
        <v>11</v>
      </c>
      <c r="F1449" s="68">
        <v>43571</v>
      </c>
      <c r="G1449" s="10">
        <v>5234</v>
      </c>
      <c r="H1449" s="67">
        <v>8137</v>
      </c>
      <c r="I1449" s="67">
        <v>6973</v>
      </c>
      <c r="J1449" s="67"/>
      <c r="K1449" s="157">
        <f t="shared" si="8"/>
        <v>66.9350201265095</v>
      </c>
      <c r="L1449" s="158"/>
      <c r="M1449" s="160"/>
      <c r="N1449" s="160"/>
      <c r="O1449" s="123"/>
      <c r="P1449" s="123"/>
      <c r="Q1449" s="23">
        <f t="shared" si="1"/>
        <v>173.9</v>
      </c>
      <c r="R1449" s="117"/>
    </row>
    <row r="1450" spans="1:18" ht="15.75" customHeight="1" x14ac:dyDescent="0.3">
      <c r="A1450" s="221">
        <v>3769</v>
      </c>
      <c r="B1450" s="118">
        <v>191</v>
      </c>
      <c r="C1450" s="67" t="s">
        <v>546</v>
      </c>
      <c r="D1450" s="67"/>
      <c r="E1450" s="67">
        <v>14</v>
      </c>
      <c r="F1450" s="68">
        <v>43591</v>
      </c>
      <c r="G1450" s="67">
        <v>5280</v>
      </c>
      <c r="H1450" s="10">
        <v>9570</v>
      </c>
      <c r="I1450" s="67">
        <v>8166</v>
      </c>
      <c r="J1450" s="67"/>
      <c r="K1450" s="157">
        <f t="shared" si="8"/>
        <v>48.648648648648653</v>
      </c>
      <c r="L1450" s="158" t="s">
        <v>377</v>
      </c>
      <c r="M1450" s="159">
        <f>AVERAGE(K1450:K1451)</f>
        <v>48.616374819036025</v>
      </c>
      <c r="N1450" s="159">
        <f>_xlfn.STDEV.S(K1450,K1451)</f>
        <v>4.5642087547891168E-2</v>
      </c>
      <c r="O1450" s="123"/>
      <c r="P1450" s="123"/>
      <c r="Q1450" s="23">
        <f t="shared" si="1"/>
        <v>288.60000000000002</v>
      </c>
      <c r="R1450" s="117">
        <f>AVERAGE(Q1450:Q1451)</f>
        <v>290.85000000000002</v>
      </c>
    </row>
    <row r="1451" spans="1:18" ht="15.75" customHeight="1" x14ac:dyDescent="0.3">
      <c r="A1451" s="221">
        <v>3770</v>
      </c>
      <c r="B1451" s="118">
        <v>192</v>
      </c>
      <c r="C1451" s="67" t="s">
        <v>546</v>
      </c>
      <c r="D1451" s="67"/>
      <c r="E1451" s="67">
        <v>14</v>
      </c>
      <c r="F1451" s="68">
        <v>43591</v>
      </c>
      <c r="G1451" s="67">
        <v>5241</v>
      </c>
      <c r="H1451" s="10">
        <v>9596</v>
      </c>
      <c r="I1451" s="67">
        <v>8172</v>
      </c>
      <c r="J1451" s="67"/>
      <c r="K1451" s="157">
        <f t="shared" si="8"/>
        <v>48.584100989423405</v>
      </c>
      <c r="L1451" s="158"/>
      <c r="M1451" s="160"/>
      <c r="N1451" s="160"/>
      <c r="O1451" s="123"/>
      <c r="P1451" s="123"/>
      <c r="Q1451" s="23">
        <f t="shared" si="1"/>
        <v>293.10000000000002</v>
      </c>
      <c r="R1451" s="117"/>
    </row>
    <row r="1452" spans="1:18" ht="15.75" customHeight="1" x14ac:dyDescent="0.3">
      <c r="A1452" s="221">
        <v>4429</v>
      </c>
      <c r="B1452" s="118">
        <v>135</v>
      </c>
      <c r="C1452" s="67" t="s">
        <v>546</v>
      </c>
      <c r="D1452" s="67"/>
      <c r="E1452" s="67">
        <v>16</v>
      </c>
      <c r="F1452" s="68">
        <v>43607</v>
      </c>
      <c r="G1452" s="67">
        <v>5240</v>
      </c>
      <c r="H1452" s="67">
        <v>9179</v>
      </c>
      <c r="I1452" s="67">
        <v>8196</v>
      </c>
      <c r="J1452" s="67">
        <v>2</v>
      </c>
      <c r="K1452" s="157">
        <f t="shared" si="8"/>
        <v>33.254397834912041</v>
      </c>
      <c r="L1452" s="158" t="s">
        <v>13</v>
      </c>
      <c r="M1452" s="159">
        <f>AVERAGE(K1452:K1453)</f>
        <v>32.694656293289974</v>
      </c>
      <c r="N1452" s="159">
        <f>_xlfn.STDEV.S(K1452,K1453)</f>
        <v>0.79159407958555139</v>
      </c>
      <c r="O1452" s="123"/>
      <c r="P1452" s="123"/>
      <c r="Q1452" s="23">
        <f t="shared" si="1"/>
        <v>295.60000000000002</v>
      </c>
      <c r="R1452" s="117">
        <f>AVERAGE(Q1452:Q1453)</f>
        <v>282.70000000000005</v>
      </c>
    </row>
    <row r="1453" spans="1:18" ht="15.75" customHeight="1" x14ac:dyDescent="0.3">
      <c r="A1453" s="221">
        <v>4430</v>
      </c>
      <c r="B1453" s="118">
        <v>136</v>
      </c>
      <c r="C1453" s="67" t="s">
        <v>546</v>
      </c>
      <c r="D1453" s="67"/>
      <c r="E1453" s="67">
        <v>16</v>
      </c>
      <c r="F1453" s="68">
        <v>43607</v>
      </c>
      <c r="G1453" s="67">
        <v>5219</v>
      </c>
      <c r="H1453" s="67">
        <v>8784</v>
      </c>
      <c r="I1453" s="67">
        <v>7917</v>
      </c>
      <c r="J1453" s="67"/>
      <c r="K1453" s="157">
        <f t="shared" si="8"/>
        <v>32.134914751667907</v>
      </c>
      <c r="L1453" s="158"/>
      <c r="M1453" s="160"/>
      <c r="N1453" s="160"/>
      <c r="O1453" s="123"/>
      <c r="P1453" s="123"/>
      <c r="Q1453" s="23">
        <f t="shared" si="1"/>
        <v>269.8</v>
      </c>
      <c r="R1453" s="117"/>
    </row>
    <row r="1454" spans="1:18" ht="15.75" customHeight="1" x14ac:dyDescent="0.3">
      <c r="A1454" s="221">
        <v>5075</v>
      </c>
      <c r="B1454" s="118">
        <v>135</v>
      </c>
      <c r="C1454" s="67" t="s">
        <v>546</v>
      </c>
      <c r="D1454" s="67"/>
      <c r="E1454" s="67">
        <v>18</v>
      </c>
      <c r="F1454" s="68">
        <v>43626</v>
      </c>
      <c r="G1454" s="67">
        <v>5240</v>
      </c>
      <c r="H1454" s="67"/>
      <c r="I1454" s="67"/>
      <c r="J1454" s="67"/>
      <c r="K1454" s="157">
        <f t="shared" si="8"/>
        <v>0</v>
      </c>
      <c r="L1454" s="158"/>
      <c r="M1454" s="159">
        <f>AVERAGE(K1454:K1455)</f>
        <v>0</v>
      </c>
      <c r="N1454" s="159">
        <f>_xlfn.STDEV.S(K1454,K1455)</f>
        <v>0</v>
      </c>
      <c r="O1454" s="123"/>
      <c r="P1454" s="123"/>
      <c r="Q1454" s="23">
        <f t="shared" si="1"/>
        <v>-524</v>
      </c>
      <c r="R1454" s="117">
        <f>AVERAGE(Q1454:Q1455)</f>
        <v>-522.95000000000005</v>
      </c>
    </row>
    <row r="1455" spans="1:18" ht="15.75" customHeight="1" x14ac:dyDescent="0.3">
      <c r="A1455" s="221">
        <v>5076</v>
      </c>
      <c r="B1455" s="118">
        <v>136</v>
      </c>
      <c r="C1455" s="67" t="s">
        <v>546</v>
      </c>
      <c r="D1455" s="67"/>
      <c r="E1455" s="67">
        <v>18</v>
      </c>
      <c r="F1455" s="68">
        <v>43626</v>
      </c>
      <c r="G1455" s="67">
        <v>5219</v>
      </c>
      <c r="H1455" s="67"/>
      <c r="I1455" s="67"/>
      <c r="J1455" s="67"/>
      <c r="K1455" s="157">
        <f t="shared" si="8"/>
        <v>0</v>
      </c>
      <c r="L1455" s="158"/>
      <c r="M1455" s="160"/>
      <c r="N1455" s="160"/>
      <c r="O1455" s="123"/>
      <c r="P1455" s="123"/>
      <c r="Q1455" s="23">
        <f t="shared" si="1"/>
        <v>-521.9</v>
      </c>
      <c r="R1455" s="117"/>
    </row>
    <row r="1456" spans="1:18" ht="15.75" customHeight="1" x14ac:dyDescent="0.3">
      <c r="A1456" s="221">
        <v>5377</v>
      </c>
      <c r="B1456" s="118">
        <v>115</v>
      </c>
      <c r="C1456" s="7" t="s">
        <v>546</v>
      </c>
      <c r="D1456" s="7"/>
      <c r="E1456" s="7">
        <v>19</v>
      </c>
      <c r="F1456" s="156">
        <v>43637</v>
      </c>
      <c r="G1456" s="7">
        <v>5260</v>
      </c>
      <c r="H1456" s="7">
        <v>8511</v>
      </c>
      <c r="I1456" s="7">
        <v>7708</v>
      </c>
      <c r="J1456" s="7">
        <v>7</v>
      </c>
      <c r="K1456" s="161">
        <f t="shared" si="8"/>
        <v>32.802287581699346</v>
      </c>
      <c r="L1456" s="3"/>
      <c r="M1456" s="162">
        <f>AVERAGE(K1456:K1457)</f>
        <v>32.57222322058491</v>
      </c>
      <c r="N1456" s="162">
        <f>_xlfn.STDEV.S(K1456,K1457)</f>
        <v>0.32536013970673755</v>
      </c>
      <c r="O1456" s="123"/>
      <c r="P1456" s="123"/>
      <c r="Q1456" s="23">
        <f t="shared" si="1"/>
        <v>244.8</v>
      </c>
      <c r="R1456" s="117">
        <f>AVERAGE(Q1456:Q1457)</f>
        <v>245.15</v>
      </c>
    </row>
    <row r="1457" spans="1:18" ht="15.75" customHeight="1" x14ac:dyDescent="0.3">
      <c r="A1457" s="221">
        <v>5378</v>
      </c>
      <c r="B1457" s="118">
        <v>116</v>
      </c>
      <c r="C1457" s="7" t="s">
        <v>546</v>
      </c>
      <c r="D1457" s="7"/>
      <c r="E1457" s="7">
        <v>19</v>
      </c>
      <c r="F1457" s="156">
        <v>43637</v>
      </c>
      <c r="G1457" s="7">
        <v>5263</v>
      </c>
      <c r="H1457" s="7">
        <v>8512</v>
      </c>
      <c r="I1457" s="7">
        <v>7718</v>
      </c>
      <c r="J1457" s="7"/>
      <c r="K1457" s="161">
        <f t="shared" si="8"/>
        <v>32.342158859470473</v>
      </c>
      <c r="L1457" s="3"/>
      <c r="M1457" s="23"/>
      <c r="N1457" s="23"/>
      <c r="O1457" s="123"/>
      <c r="P1457" s="123"/>
      <c r="Q1457" s="23">
        <f t="shared" si="1"/>
        <v>245.5</v>
      </c>
      <c r="R1457" s="117"/>
    </row>
    <row r="1458" spans="1:18" ht="15.75" customHeight="1" x14ac:dyDescent="0.3">
      <c r="A1458" s="221">
        <v>3771</v>
      </c>
      <c r="B1458" s="118">
        <v>193</v>
      </c>
      <c r="C1458" s="57" t="s">
        <v>547</v>
      </c>
      <c r="D1458" s="57"/>
      <c r="E1458" s="57">
        <v>14</v>
      </c>
      <c r="F1458" s="58">
        <v>43591</v>
      </c>
      <c r="G1458" s="57">
        <v>5263</v>
      </c>
      <c r="H1458" s="151">
        <v>7673</v>
      </c>
      <c r="I1458" s="57">
        <v>6914</v>
      </c>
      <c r="J1458" s="57">
        <v>2</v>
      </c>
      <c r="K1458" s="152">
        <f t="shared" si="8"/>
        <v>45.97213809812235</v>
      </c>
      <c r="L1458" s="153" t="s">
        <v>377</v>
      </c>
      <c r="M1458" s="154">
        <f>AVERAGE(K1458:K1459)</f>
        <v>46.648732804519696</v>
      </c>
      <c r="N1458" s="154">
        <f>_xlfn.STDEV.S(K1458,K1459)</f>
        <v>0.95684941001696344</v>
      </c>
      <c r="O1458" s="123">
        <v>2</v>
      </c>
      <c r="P1458" s="123"/>
      <c r="Q1458" s="23">
        <f t="shared" si="1"/>
        <v>165.1</v>
      </c>
      <c r="R1458" s="117">
        <f>AVERAGE(Q1458:Q1459)</f>
        <v>174.14999999999998</v>
      </c>
    </row>
    <row r="1459" spans="1:18" ht="15.75" customHeight="1" x14ac:dyDescent="0.3">
      <c r="A1459" s="221">
        <v>3772</v>
      </c>
      <c r="B1459" s="118">
        <v>194</v>
      </c>
      <c r="C1459" s="57" t="s">
        <v>547</v>
      </c>
      <c r="D1459" s="57"/>
      <c r="E1459" s="57">
        <v>14</v>
      </c>
      <c r="F1459" s="58">
        <v>43591</v>
      </c>
      <c r="G1459" s="57">
        <v>5207</v>
      </c>
      <c r="H1459" s="151">
        <v>7906</v>
      </c>
      <c r="I1459" s="57">
        <v>7039</v>
      </c>
      <c r="J1459" s="57"/>
      <c r="K1459" s="152">
        <f t="shared" si="8"/>
        <v>47.325327510917035</v>
      </c>
      <c r="L1459" s="153"/>
      <c r="M1459" s="155"/>
      <c r="N1459" s="155"/>
      <c r="O1459" s="123"/>
      <c r="P1459" s="123"/>
      <c r="Q1459" s="23">
        <f t="shared" si="1"/>
        <v>183.2</v>
      </c>
      <c r="R1459" s="117"/>
    </row>
    <row r="1460" spans="1:18" ht="15.75" customHeight="1" x14ac:dyDescent="0.3">
      <c r="A1460" s="221">
        <v>4431</v>
      </c>
      <c r="B1460" s="118">
        <v>137</v>
      </c>
      <c r="C1460" s="57" t="s">
        <v>547</v>
      </c>
      <c r="D1460" s="57"/>
      <c r="E1460" s="57">
        <v>16</v>
      </c>
      <c r="F1460" s="58">
        <v>43607</v>
      </c>
      <c r="G1460" s="57">
        <v>5220</v>
      </c>
      <c r="H1460" s="57">
        <v>7537</v>
      </c>
      <c r="I1460" s="57">
        <v>6959</v>
      </c>
      <c r="J1460" s="57">
        <v>2</v>
      </c>
      <c r="K1460" s="152">
        <f t="shared" si="8"/>
        <v>33.237492811960898</v>
      </c>
      <c r="L1460" s="153" t="s">
        <v>13</v>
      </c>
      <c r="M1460" s="154">
        <f>AVERAGE(K1460:K1461)</f>
        <v>34.17749314227288</v>
      </c>
      <c r="N1460" s="154">
        <f>_xlfn.STDEV.S(K1460,K1461)</f>
        <v>1.3293612157623886</v>
      </c>
      <c r="O1460" s="123"/>
      <c r="P1460" s="123"/>
      <c r="Q1460" s="23">
        <f t="shared" si="1"/>
        <v>173.9</v>
      </c>
      <c r="R1460" s="117">
        <f>AVERAGE(Q1460:Q1461)</f>
        <v>163.55000000000001</v>
      </c>
    </row>
    <row r="1461" spans="1:18" ht="15.75" customHeight="1" x14ac:dyDescent="0.3">
      <c r="A1461" s="221">
        <v>4432</v>
      </c>
      <c r="B1461" s="118">
        <v>138</v>
      </c>
      <c r="C1461" s="57" t="s">
        <v>547</v>
      </c>
      <c r="D1461" s="57"/>
      <c r="E1461" s="57">
        <v>16</v>
      </c>
      <c r="F1461" s="58">
        <v>43607</v>
      </c>
      <c r="G1461" s="57">
        <v>5222</v>
      </c>
      <c r="H1461" s="57">
        <v>7292</v>
      </c>
      <c r="I1461" s="57">
        <v>6754</v>
      </c>
      <c r="J1461" s="57"/>
      <c r="K1461" s="152">
        <f t="shared" si="8"/>
        <v>35.117493472584854</v>
      </c>
      <c r="L1461" s="153"/>
      <c r="M1461" s="155"/>
      <c r="N1461" s="155"/>
      <c r="O1461" s="123"/>
      <c r="P1461" s="123"/>
      <c r="Q1461" s="23">
        <f t="shared" si="1"/>
        <v>153.19999999999999</v>
      </c>
      <c r="R1461" s="117"/>
    </row>
    <row r="1462" spans="1:18" ht="15.75" customHeight="1" x14ac:dyDescent="0.3">
      <c r="A1462" s="221">
        <v>5077</v>
      </c>
      <c r="B1462" s="118">
        <v>137</v>
      </c>
      <c r="C1462" s="57" t="s">
        <v>547</v>
      </c>
      <c r="D1462" s="57"/>
      <c r="E1462" s="57">
        <v>18</v>
      </c>
      <c r="F1462" s="58">
        <v>43626</v>
      </c>
      <c r="G1462" s="57">
        <v>5220</v>
      </c>
      <c r="H1462" s="57">
        <v>8056</v>
      </c>
      <c r="I1462" s="57">
        <v>7468</v>
      </c>
      <c r="J1462" s="57">
        <v>8</v>
      </c>
      <c r="K1462" s="152">
        <f t="shared" si="8"/>
        <v>26.156583629893237</v>
      </c>
      <c r="L1462" s="153"/>
      <c r="M1462" s="154">
        <f>AVERAGE(K1462:K1463)</f>
        <v>26.318948150406968</v>
      </c>
      <c r="N1462" s="154">
        <f>_xlfn.STDEV.S(K1462,K1463)</f>
        <v>0.22961810695871918</v>
      </c>
      <c r="O1462" s="123"/>
      <c r="P1462" s="123"/>
      <c r="Q1462" s="23">
        <f t="shared" si="1"/>
        <v>224.8</v>
      </c>
      <c r="R1462" s="117">
        <f>AVERAGE(Q1462:Q1463)</f>
        <v>222.10000000000002</v>
      </c>
    </row>
    <row r="1463" spans="1:18" ht="15.75" customHeight="1" x14ac:dyDescent="0.3">
      <c r="A1463" s="221">
        <v>5078</v>
      </c>
      <c r="B1463" s="118">
        <v>138</v>
      </c>
      <c r="C1463" s="57" t="s">
        <v>547</v>
      </c>
      <c r="D1463" s="57"/>
      <c r="E1463" s="57">
        <v>18</v>
      </c>
      <c r="F1463" s="58">
        <v>43626</v>
      </c>
      <c r="G1463" s="57">
        <v>5222</v>
      </c>
      <c r="H1463" s="57">
        <v>7997</v>
      </c>
      <c r="I1463" s="57">
        <v>7416</v>
      </c>
      <c r="J1463" s="57"/>
      <c r="K1463" s="152">
        <f t="shared" si="8"/>
        <v>26.481312670920694</v>
      </c>
      <c r="L1463" s="153"/>
      <c r="M1463" s="155"/>
      <c r="N1463" s="155"/>
      <c r="O1463" s="123"/>
      <c r="P1463" s="123"/>
      <c r="Q1463" s="23">
        <f t="shared" si="1"/>
        <v>219.4</v>
      </c>
      <c r="R1463" s="117"/>
    </row>
    <row r="1464" spans="1:18" ht="15.75" customHeight="1" x14ac:dyDescent="0.3">
      <c r="A1464" s="221">
        <v>5633</v>
      </c>
      <c r="B1464" s="118">
        <v>77</v>
      </c>
      <c r="C1464" s="7" t="s">
        <v>547</v>
      </c>
      <c r="D1464" s="7"/>
      <c r="E1464" s="7">
        <v>21</v>
      </c>
      <c r="F1464" s="156">
        <v>43657</v>
      </c>
      <c r="G1464" s="7">
        <v>5212</v>
      </c>
      <c r="H1464" s="7">
        <v>6750</v>
      </c>
      <c r="I1464" s="7">
        <v>6463</v>
      </c>
      <c r="J1464" s="7">
        <v>8</v>
      </c>
      <c r="K1464" s="152">
        <f t="shared" si="8"/>
        <v>22.941646682653875</v>
      </c>
      <c r="L1464" s="153"/>
      <c r="M1464" s="154">
        <f>AVERAGE(K1464:K1465)</f>
        <v>22.790041582369284</v>
      </c>
      <c r="N1464" s="154">
        <f>_xlfn.STDEV.S(K1464,K1465)</f>
        <v>0.21440198894740467</v>
      </c>
      <c r="O1464" s="123"/>
      <c r="P1464" s="123"/>
      <c r="Q1464" s="23">
        <f t="shared" si="1"/>
        <v>125.1</v>
      </c>
      <c r="R1464" s="117">
        <f>AVERAGE(Q1464:Q1465)</f>
        <v>123.94999999999999</v>
      </c>
    </row>
    <row r="1465" spans="1:18" ht="15.75" customHeight="1" x14ac:dyDescent="0.3">
      <c r="A1465" s="221">
        <v>5634</v>
      </c>
      <c r="B1465" s="118">
        <v>78</v>
      </c>
      <c r="C1465" s="7" t="s">
        <v>547</v>
      </c>
      <c r="D1465" s="7"/>
      <c r="E1465" s="7">
        <v>21</v>
      </c>
      <c r="F1465" s="156">
        <v>43657</v>
      </c>
      <c r="G1465" s="7">
        <v>5245</v>
      </c>
      <c r="H1465" s="7">
        <v>6751</v>
      </c>
      <c r="I1465" s="7">
        <v>6473</v>
      </c>
      <c r="J1465" s="7"/>
      <c r="K1465" s="152">
        <f t="shared" si="8"/>
        <v>22.638436482084689</v>
      </c>
      <c r="L1465" s="153"/>
      <c r="M1465" s="155"/>
      <c r="N1465" s="155"/>
      <c r="O1465" s="123"/>
      <c r="P1465" s="123"/>
      <c r="Q1465" s="23">
        <f t="shared" si="1"/>
        <v>122.8</v>
      </c>
      <c r="R1465" s="117"/>
    </row>
    <row r="1466" spans="1:18" ht="15.75" customHeight="1" x14ac:dyDescent="0.3">
      <c r="A1466" s="221">
        <v>6043</v>
      </c>
      <c r="B1466" s="118">
        <v>145</v>
      </c>
      <c r="C1466" s="7" t="s">
        <v>547</v>
      </c>
      <c r="D1466" s="7"/>
      <c r="E1466" s="7">
        <v>22</v>
      </c>
      <c r="F1466" s="156">
        <v>43685</v>
      </c>
      <c r="G1466" s="7">
        <v>5181</v>
      </c>
      <c r="H1466" s="7">
        <v>7719</v>
      </c>
      <c r="I1466" s="7">
        <v>7338</v>
      </c>
      <c r="J1466" s="7">
        <v>8</v>
      </c>
      <c r="K1466" s="152">
        <f t="shared" si="8"/>
        <v>17.663421418636997</v>
      </c>
      <c r="L1466" s="153"/>
      <c r="M1466" s="154">
        <f>AVERAGE(K1466:K1467)</f>
        <v>17.3278488283553</v>
      </c>
      <c r="N1466" s="154">
        <f>_xlfn.STDEV.S(K1466,K1467)</f>
        <v>0.47457130833704492</v>
      </c>
      <c r="O1466" s="123"/>
      <c r="P1466" s="123"/>
      <c r="Q1466" s="23">
        <f t="shared" si="1"/>
        <v>215.7</v>
      </c>
      <c r="R1466" s="117">
        <f>AVERAGE(Q1466:Q1467)</f>
        <v>217.89999999999998</v>
      </c>
    </row>
    <row r="1467" spans="1:18" ht="15.75" customHeight="1" x14ac:dyDescent="0.3">
      <c r="A1467" s="221">
        <v>6044</v>
      </c>
      <c r="B1467" s="118">
        <v>145</v>
      </c>
      <c r="C1467" s="7" t="s">
        <v>547</v>
      </c>
      <c r="D1467" s="7"/>
      <c r="E1467" s="7">
        <v>22</v>
      </c>
      <c r="F1467" s="156">
        <v>43685</v>
      </c>
      <c r="G1467" s="7">
        <v>5181</v>
      </c>
      <c r="H1467" s="7">
        <v>7756</v>
      </c>
      <c r="I1467" s="7">
        <v>7382</v>
      </c>
      <c r="J1467" s="7"/>
      <c r="K1467" s="152">
        <f t="shared" si="8"/>
        <v>16.992276238073604</v>
      </c>
      <c r="L1467" s="153"/>
      <c r="M1467" s="155"/>
      <c r="N1467" s="155"/>
      <c r="O1467" s="123"/>
      <c r="P1467" s="123"/>
      <c r="Q1467" s="23">
        <f t="shared" si="1"/>
        <v>220.1</v>
      </c>
      <c r="R1467" s="117"/>
    </row>
    <row r="1468" spans="1:18" ht="15.75" customHeight="1" x14ac:dyDescent="0.3">
      <c r="A1468" s="221">
        <v>2969</v>
      </c>
      <c r="B1468" s="118">
        <v>53</v>
      </c>
      <c r="C1468" s="57" t="s">
        <v>548</v>
      </c>
      <c r="D1468" s="57"/>
      <c r="E1468" s="57">
        <v>11</v>
      </c>
      <c r="F1468" s="58">
        <v>43571</v>
      </c>
      <c r="G1468" s="151">
        <v>5232</v>
      </c>
      <c r="H1468" s="57">
        <v>9065</v>
      </c>
      <c r="I1468" s="57">
        <v>7366</v>
      </c>
      <c r="J1468" s="57">
        <v>2</v>
      </c>
      <c r="K1468" s="152">
        <f t="shared" si="8"/>
        <v>79.615745079662602</v>
      </c>
      <c r="L1468" s="153" t="s">
        <v>377</v>
      </c>
      <c r="M1468" s="154">
        <f>AVERAGE(K1468:K1469)</f>
        <v>79.98603608482901</v>
      </c>
      <c r="N1468" s="154">
        <f>_xlfn.STDEV.S(K1468,K1469)</f>
        <v>0.52367056153110958</v>
      </c>
      <c r="O1468" s="123">
        <v>2</v>
      </c>
      <c r="P1468" s="123"/>
      <c r="Q1468" s="23">
        <f t="shared" si="1"/>
        <v>213.4</v>
      </c>
      <c r="R1468" s="117">
        <f>AVERAGE(Q1468:Q1469)</f>
        <v>216.15</v>
      </c>
    </row>
    <row r="1469" spans="1:18" ht="15.75" customHeight="1" x14ac:dyDescent="0.3">
      <c r="A1469" s="221">
        <v>2970</v>
      </c>
      <c r="B1469" s="118">
        <v>54</v>
      </c>
      <c r="C1469" s="57" t="s">
        <v>548</v>
      </c>
      <c r="D1469" s="57"/>
      <c r="E1469" s="57">
        <v>11</v>
      </c>
      <c r="F1469" s="58">
        <v>43571</v>
      </c>
      <c r="G1469" s="151">
        <v>5271</v>
      </c>
      <c r="H1469" s="57">
        <v>9219</v>
      </c>
      <c r="I1469" s="57">
        <v>7460</v>
      </c>
      <c r="J1469" s="57"/>
      <c r="K1469" s="152">
        <f t="shared" si="8"/>
        <v>80.356327089995432</v>
      </c>
      <c r="L1469" s="153"/>
      <c r="M1469" s="155"/>
      <c r="N1469" s="155"/>
      <c r="O1469" s="123"/>
      <c r="P1469" s="123"/>
      <c r="Q1469" s="23">
        <f t="shared" si="1"/>
        <v>218.9</v>
      </c>
      <c r="R1469" s="117"/>
    </row>
    <row r="1470" spans="1:18" ht="15.75" customHeight="1" x14ac:dyDescent="0.3">
      <c r="A1470" s="221">
        <v>3773</v>
      </c>
      <c r="B1470" s="118">
        <v>195</v>
      </c>
      <c r="C1470" s="57" t="s">
        <v>548</v>
      </c>
      <c r="D1470" s="57"/>
      <c r="E1470" s="57">
        <v>14</v>
      </c>
      <c r="F1470" s="58">
        <v>43591</v>
      </c>
      <c r="G1470" s="57">
        <v>5277</v>
      </c>
      <c r="H1470" s="151">
        <v>9305</v>
      </c>
      <c r="I1470" s="57">
        <v>8220</v>
      </c>
      <c r="J1470" s="57"/>
      <c r="K1470" s="152">
        <f t="shared" si="8"/>
        <v>36.867142371729528</v>
      </c>
      <c r="L1470" s="153"/>
      <c r="M1470" s="154">
        <f>AVERAGE(K1470:K1471)</f>
        <v>36.995013422803694</v>
      </c>
      <c r="N1470" s="154">
        <f>_xlfn.STDEV.S(K1470,K1471)</f>
        <v>0.18083697466398338</v>
      </c>
      <c r="O1470" s="123"/>
      <c r="P1470" s="123"/>
      <c r="Q1470" s="23">
        <f t="shared" si="1"/>
        <v>294.3</v>
      </c>
      <c r="R1470" s="117">
        <f>AVERAGE(Q1470:Q1471)</f>
        <v>283.05</v>
      </c>
    </row>
    <row r="1471" spans="1:18" ht="15.75" customHeight="1" x14ac:dyDescent="0.3">
      <c r="A1471" s="221">
        <v>3774</v>
      </c>
      <c r="B1471" s="118">
        <v>196</v>
      </c>
      <c r="C1471" s="57" t="s">
        <v>548</v>
      </c>
      <c r="D1471" s="57"/>
      <c r="E1471" s="57">
        <v>14</v>
      </c>
      <c r="F1471" s="58">
        <v>43591</v>
      </c>
      <c r="G1471" s="57">
        <v>5243</v>
      </c>
      <c r="H1471" s="151">
        <v>8970</v>
      </c>
      <c r="I1471" s="57">
        <v>7961</v>
      </c>
      <c r="J1471" s="57"/>
      <c r="K1471" s="152">
        <f t="shared" si="8"/>
        <v>37.122884473877853</v>
      </c>
      <c r="L1471" s="153"/>
      <c r="M1471" s="155"/>
      <c r="N1471" s="155"/>
      <c r="O1471" s="123"/>
      <c r="P1471" s="123"/>
      <c r="Q1471" s="23">
        <f t="shared" si="1"/>
        <v>271.8</v>
      </c>
      <c r="R1471" s="117"/>
    </row>
    <row r="1472" spans="1:18" ht="15.75" customHeight="1" x14ac:dyDescent="0.3">
      <c r="A1472" s="221">
        <v>4433</v>
      </c>
      <c r="B1472" s="118">
        <v>139</v>
      </c>
      <c r="C1472" s="57" t="s">
        <v>548</v>
      </c>
      <c r="D1472" s="57"/>
      <c r="E1472" s="57">
        <v>16</v>
      </c>
      <c r="F1472" s="58">
        <v>43607</v>
      </c>
      <c r="G1472" s="57">
        <v>5218</v>
      </c>
      <c r="H1472" s="57">
        <v>8107</v>
      </c>
      <c r="I1472" s="57">
        <v>7520</v>
      </c>
      <c r="J1472" s="57">
        <v>2</v>
      </c>
      <c r="K1472" s="152">
        <f t="shared" si="8"/>
        <v>25.499565595134666</v>
      </c>
      <c r="L1472" s="153" t="s">
        <v>13</v>
      </c>
      <c r="M1472" s="154">
        <f>AVERAGE(K1472:K1473)</f>
        <v>25.585804302943679</v>
      </c>
      <c r="N1472" s="154">
        <f>_xlfn.STDEV.S(K1472,K1473)</f>
        <v>0.12195995018503421</v>
      </c>
      <c r="O1472" s="123"/>
      <c r="P1472" s="123"/>
      <c r="Q1472" s="23">
        <f t="shared" si="1"/>
        <v>230.2</v>
      </c>
      <c r="R1472" s="117">
        <f>AVERAGE(Q1472:Q1473)</f>
        <v>226.7</v>
      </c>
    </row>
    <row r="1473" spans="1:18" ht="15.75" customHeight="1" x14ac:dyDescent="0.3">
      <c r="A1473" s="221">
        <v>4434</v>
      </c>
      <c r="B1473" s="118">
        <v>140</v>
      </c>
      <c r="C1473" s="57" t="s">
        <v>548</v>
      </c>
      <c r="D1473" s="57"/>
      <c r="E1473" s="57">
        <v>16</v>
      </c>
      <c r="F1473" s="58">
        <v>43607</v>
      </c>
      <c r="G1473" s="57">
        <v>5241</v>
      </c>
      <c r="H1473" s="57">
        <v>8046</v>
      </c>
      <c r="I1473" s="57">
        <v>7473</v>
      </c>
      <c r="J1473" s="57"/>
      <c r="K1473" s="152">
        <f t="shared" si="8"/>
        <v>25.672043010752688</v>
      </c>
      <c r="L1473" s="153"/>
      <c r="M1473" s="155"/>
      <c r="N1473" s="155"/>
      <c r="O1473" s="123"/>
      <c r="P1473" s="123"/>
      <c r="Q1473" s="23">
        <f t="shared" si="1"/>
        <v>223.2</v>
      </c>
      <c r="R1473" s="117"/>
    </row>
    <row r="1474" spans="1:18" ht="15.75" customHeight="1" x14ac:dyDescent="0.3">
      <c r="A1474" s="221">
        <v>5079</v>
      </c>
      <c r="B1474" s="118">
        <v>139</v>
      </c>
      <c r="C1474" s="57" t="s">
        <v>548</v>
      </c>
      <c r="D1474" s="57"/>
      <c r="E1474" s="57">
        <v>18</v>
      </c>
      <c r="F1474" s="58">
        <v>43626</v>
      </c>
      <c r="G1474" s="57">
        <v>5218</v>
      </c>
      <c r="H1474" s="57">
        <v>8990</v>
      </c>
      <c r="I1474" s="57">
        <v>8285</v>
      </c>
      <c r="J1474" s="57">
        <v>6</v>
      </c>
      <c r="K1474" s="152">
        <f t="shared" si="8"/>
        <v>22.986631887838278</v>
      </c>
      <c r="L1474" s="153"/>
      <c r="M1474" s="154">
        <f>AVERAGE(K1474:K1475)</f>
        <v>23.363342469118077</v>
      </c>
      <c r="N1474" s="154">
        <f>_xlfn.STDEV.S(K1474,K1475)</f>
        <v>0.5327492131353434</v>
      </c>
      <c r="O1474" s="123"/>
      <c r="P1474" s="123"/>
      <c r="Q1474" s="23">
        <f t="shared" si="1"/>
        <v>306.7</v>
      </c>
      <c r="R1474" s="117">
        <f>AVERAGE(Q1474:Q1475)</f>
        <v>304.14999999999998</v>
      </c>
    </row>
    <row r="1475" spans="1:18" ht="15.75" customHeight="1" x14ac:dyDescent="0.3">
      <c r="A1475" s="221">
        <v>5080</v>
      </c>
      <c r="B1475" s="118">
        <v>140</v>
      </c>
      <c r="C1475" s="57" t="s">
        <v>548</v>
      </c>
      <c r="D1475" s="57"/>
      <c r="E1475" s="57">
        <v>18</v>
      </c>
      <c r="F1475" s="58">
        <v>43626</v>
      </c>
      <c r="G1475" s="57">
        <v>5241</v>
      </c>
      <c r="H1475" s="57">
        <v>8973</v>
      </c>
      <c r="I1475" s="57">
        <v>8257</v>
      </c>
      <c r="J1475" s="57"/>
      <c r="K1475" s="152">
        <f t="shared" si="8"/>
        <v>23.740053050397876</v>
      </c>
      <c r="L1475" s="153"/>
      <c r="M1475" s="155"/>
      <c r="N1475" s="155"/>
      <c r="O1475" s="123"/>
      <c r="P1475" s="123"/>
      <c r="Q1475" s="23">
        <f t="shared" si="1"/>
        <v>301.60000000000002</v>
      </c>
      <c r="R1475" s="117"/>
    </row>
    <row r="1476" spans="1:18" ht="15.75" customHeight="1" x14ac:dyDescent="0.3">
      <c r="A1476" s="221">
        <v>5635</v>
      </c>
      <c r="B1476" s="118">
        <v>79</v>
      </c>
      <c r="C1476" s="7" t="s">
        <v>548</v>
      </c>
      <c r="D1476" s="7"/>
      <c r="E1476" s="7">
        <v>21</v>
      </c>
      <c r="F1476" s="156">
        <v>43657</v>
      </c>
      <c r="G1476" s="7">
        <v>5242</v>
      </c>
      <c r="H1476" s="7">
        <v>8307</v>
      </c>
      <c r="I1476" s="7">
        <v>7771</v>
      </c>
      <c r="J1476" s="7">
        <v>6</v>
      </c>
      <c r="K1476" s="152">
        <f t="shared" si="8"/>
        <v>21.194147884539344</v>
      </c>
      <c r="L1476" s="153"/>
      <c r="M1476" s="154">
        <f>AVERAGE(K1476:K1477)</f>
        <v>21.196054401063215</v>
      </c>
      <c r="N1476" s="154">
        <f>_xlfn.STDEV.S(K1476,K1477)</f>
        <v>2.6962215249464222E-3</v>
      </c>
      <c r="O1476" s="123"/>
      <c r="P1476" s="123"/>
      <c r="Q1476" s="23">
        <f t="shared" si="1"/>
        <v>252.9</v>
      </c>
      <c r="R1476" s="117">
        <f>AVERAGE(Q1476:Q1477)</f>
        <v>244.15</v>
      </c>
    </row>
    <row r="1477" spans="1:18" ht="15.75" customHeight="1" x14ac:dyDescent="0.3">
      <c r="A1477" s="221">
        <v>5636</v>
      </c>
      <c r="B1477" s="118">
        <v>80</v>
      </c>
      <c r="C1477" s="7" t="s">
        <v>548</v>
      </c>
      <c r="D1477" s="7"/>
      <c r="E1477" s="7">
        <v>21</v>
      </c>
      <c r="F1477" s="156">
        <v>43657</v>
      </c>
      <c r="G1477" s="7">
        <v>5245</v>
      </c>
      <c r="H1477" s="7">
        <v>8098</v>
      </c>
      <c r="I1477" s="7">
        <v>7599</v>
      </c>
      <c r="J1477" s="7"/>
      <c r="K1477" s="152">
        <f t="shared" si="8"/>
        <v>21.197960917587086</v>
      </c>
      <c r="L1477" s="153"/>
      <c r="M1477" s="155"/>
      <c r="N1477" s="155"/>
      <c r="O1477" s="123"/>
      <c r="P1477" s="123"/>
      <c r="Q1477" s="23">
        <f t="shared" si="1"/>
        <v>235.4</v>
      </c>
      <c r="R1477" s="117"/>
    </row>
    <row r="1478" spans="1:18" ht="15.75" customHeight="1" x14ac:dyDescent="0.3">
      <c r="A1478" s="221">
        <v>6045</v>
      </c>
      <c r="B1478" s="118">
        <v>146</v>
      </c>
      <c r="C1478" s="7" t="s">
        <v>548</v>
      </c>
      <c r="D1478" s="7"/>
      <c r="E1478" s="7">
        <v>22</v>
      </c>
      <c r="F1478" s="156">
        <v>43685</v>
      </c>
      <c r="G1478" s="7">
        <v>5179</v>
      </c>
      <c r="H1478" s="7">
        <v>7612</v>
      </c>
      <c r="I1478" s="7">
        <v>7245</v>
      </c>
      <c r="J1478" s="7">
        <v>6</v>
      </c>
      <c r="K1478" s="152">
        <f t="shared" si="8"/>
        <v>17.763794772507261</v>
      </c>
      <c r="L1478" s="153"/>
      <c r="M1478" s="154">
        <f>AVERAGE(K1478:K1479)</f>
        <v>17.564402785821663</v>
      </c>
      <c r="N1478" s="154">
        <f>_xlfn.STDEV.S(K1478,K1479)</f>
        <v>0.28198285179928512</v>
      </c>
      <c r="O1478" s="123"/>
      <c r="P1478" s="123"/>
      <c r="Q1478" s="23">
        <f t="shared" si="1"/>
        <v>206.6</v>
      </c>
      <c r="R1478" s="117">
        <f>AVERAGE(Q1478:Q1479)</f>
        <v>219.05</v>
      </c>
    </row>
    <row r="1479" spans="1:18" ht="15.75" customHeight="1" x14ac:dyDescent="0.3">
      <c r="A1479" s="221">
        <v>6046</v>
      </c>
      <c r="B1479" s="118">
        <v>146</v>
      </c>
      <c r="C1479" s="7" t="s">
        <v>548</v>
      </c>
      <c r="D1479" s="7"/>
      <c r="E1479" s="7">
        <v>22</v>
      </c>
      <c r="F1479" s="156">
        <v>43685</v>
      </c>
      <c r="G1479" s="7">
        <v>5179</v>
      </c>
      <c r="H1479" s="7">
        <v>7896</v>
      </c>
      <c r="I1479" s="7">
        <v>7494</v>
      </c>
      <c r="J1479" s="7"/>
      <c r="K1479" s="152">
        <f t="shared" si="8"/>
        <v>17.365010799136069</v>
      </c>
      <c r="L1479" s="153"/>
      <c r="M1479" s="155"/>
      <c r="N1479" s="155"/>
      <c r="O1479" s="123"/>
      <c r="P1479" s="123"/>
      <c r="Q1479" s="23">
        <f t="shared" si="1"/>
        <v>231.5</v>
      </c>
      <c r="R1479" s="117"/>
    </row>
    <row r="1480" spans="1:18" ht="15.75" customHeight="1" x14ac:dyDescent="0.3">
      <c r="A1480" s="221">
        <v>2971</v>
      </c>
      <c r="B1480" s="118">
        <v>55</v>
      </c>
      <c r="C1480" s="57" t="s">
        <v>549</v>
      </c>
      <c r="D1480" s="57"/>
      <c r="E1480" s="57">
        <v>11</v>
      </c>
      <c r="F1480" s="58">
        <v>43571</v>
      </c>
      <c r="G1480" s="151">
        <v>5269</v>
      </c>
      <c r="H1480" s="57">
        <v>9342</v>
      </c>
      <c r="I1480" s="57">
        <v>7958</v>
      </c>
      <c r="J1480" s="57">
        <v>2</v>
      </c>
      <c r="K1480" s="152">
        <f t="shared" si="8"/>
        <v>51.468947564150248</v>
      </c>
      <c r="L1480" s="153" t="s">
        <v>414</v>
      </c>
      <c r="M1480" s="154">
        <f>AVERAGE(K1480:K1481)</f>
        <v>52.266583873818249</v>
      </c>
      <c r="N1480" s="154">
        <f>_xlfn.STDEV.S(K1480,K1481)</f>
        <v>1.1280280869737069</v>
      </c>
      <c r="O1480" s="123">
        <v>2</v>
      </c>
      <c r="P1480" s="123"/>
      <c r="Q1480" s="23">
        <f t="shared" si="1"/>
        <v>268.89999999999998</v>
      </c>
      <c r="R1480" s="117">
        <f>AVERAGE(Q1480:Q1481)</f>
        <v>270.7</v>
      </c>
    </row>
    <row r="1481" spans="1:18" ht="15.75" customHeight="1" x14ac:dyDescent="0.3">
      <c r="A1481" s="221">
        <v>2972</v>
      </c>
      <c r="B1481" s="118">
        <v>56</v>
      </c>
      <c r="C1481" s="57" t="s">
        <v>549</v>
      </c>
      <c r="D1481" s="57"/>
      <c r="E1481" s="57">
        <v>11</v>
      </c>
      <c r="F1481" s="58">
        <v>43571</v>
      </c>
      <c r="G1481" s="151">
        <v>5254</v>
      </c>
      <c r="H1481" s="57">
        <v>9425</v>
      </c>
      <c r="I1481" s="57">
        <v>7979</v>
      </c>
      <c r="J1481" s="57"/>
      <c r="K1481" s="152">
        <f t="shared" si="8"/>
        <v>53.064220183486242</v>
      </c>
      <c r="L1481" s="153"/>
      <c r="M1481" s="155"/>
      <c r="N1481" s="155"/>
      <c r="O1481" s="123"/>
      <c r="P1481" s="123"/>
      <c r="Q1481" s="23">
        <f t="shared" si="1"/>
        <v>272.5</v>
      </c>
      <c r="R1481" s="117"/>
    </row>
    <row r="1482" spans="1:18" ht="15.75" customHeight="1" x14ac:dyDescent="0.3">
      <c r="A1482" s="221">
        <v>3775</v>
      </c>
      <c r="B1482" s="118">
        <v>197</v>
      </c>
      <c r="C1482" s="57" t="s">
        <v>549</v>
      </c>
      <c r="D1482" s="57"/>
      <c r="E1482" s="57">
        <v>14</v>
      </c>
      <c r="F1482" s="58">
        <v>43591</v>
      </c>
      <c r="G1482" s="57">
        <v>5252</v>
      </c>
      <c r="H1482" s="151">
        <v>7799</v>
      </c>
      <c r="I1482" s="57">
        <v>7385</v>
      </c>
      <c r="J1482" s="57"/>
      <c r="K1482" s="152">
        <f t="shared" si="8"/>
        <v>19.40928270042194</v>
      </c>
      <c r="L1482" s="153" t="s">
        <v>13</v>
      </c>
      <c r="M1482" s="154">
        <f>AVERAGE(K1482:K1483)</f>
        <v>19.556287154568874</v>
      </c>
      <c r="N1482" s="154">
        <f>_xlfn.STDEV.S(K1482,K1483)</f>
        <v>0.20789569278384812</v>
      </c>
      <c r="O1482" s="123"/>
      <c r="P1482" s="123"/>
      <c r="Q1482" s="23">
        <f t="shared" si="1"/>
        <v>213.3</v>
      </c>
      <c r="R1482" s="117">
        <f>AVERAGE(Q1482:Q1483)</f>
        <v>214.5</v>
      </c>
    </row>
    <row r="1483" spans="1:18" ht="15.75" customHeight="1" x14ac:dyDescent="0.3">
      <c r="A1483" s="221">
        <v>3776</v>
      </c>
      <c r="B1483" s="118">
        <v>198</v>
      </c>
      <c r="C1483" s="57" t="s">
        <v>549</v>
      </c>
      <c r="D1483" s="57"/>
      <c r="E1483" s="57">
        <v>14</v>
      </c>
      <c r="F1483" s="58">
        <v>43591</v>
      </c>
      <c r="G1483" s="57">
        <v>5320</v>
      </c>
      <c r="H1483" s="151">
        <v>7902</v>
      </c>
      <c r="I1483" s="57">
        <v>7477</v>
      </c>
      <c r="J1483" s="57"/>
      <c r="K1483" s="152">
        <f t="shared" si="8"/>
        <v>19.703291608715809</v>
      </c>
      <c r="L1483" s="153"/>
      <c r="M1483" s="155"/>
      <c r="N1483" s="155"/>
      <c r="O1483" s="123"/>
      <c r="P1483" s="123"/>
      <c r="Q1483" s="23">
        <f t="shared" si="1"/>
        <v>215.7</v>
      </c>
      <c r="R1483" s="117"/>
    </row>
    <row r="1484" spans="1:18" ht="15.75" customHeight="1" x14ac:dyDescent="0.3">
      <c r="A1484" s="221">
        <v>4435</v>
      </c>
      <c r="B1484" s="118">
        <v>141</v>
      </c>
      <c r="C1484" s="57" t="s">
        <v>549</v>
      </c>
      <c r="D1484" s="57"/>
      <c r="E1484" s="57">
        <v>16</v>
      </c>
      <c r="F1484" s="58">
        <v>43607</v>
      </c>
      <c r="G1484" s="57">
        <v>5187</v>
      </c>
      <c r="H1484" s="57">
        <v>7633</v>
      </c>
      <c r="I1484" s="57">
        <v>7213</v>
      </c>
      <c r="J1484" s="57">
        <v>2</v>
      </c>
      <c r="K1484" s="152">
        <f t="shared" si="8"/>
        <v>20.730503455083909</v>
      </c>
      <c r="L1484" s="153"/>
      <c r="M1484" s="154">
        <f>AVERAGE(K1484:K1485)</f>
        <v>20.516439632509559</v>
      </c>
      <c r="N1484" s="154">
        <f>_xlfn.STDEV.S(K1484,K1485)</f>
        <v>0.30273196109807538</v>
      </c>
      <c r="O1484" s="123"/>
      <c r="P1484" s="123"/>
      <c r="Q1484" s="23">
        <f t="shared" si="1"/>
        <v>202.59999999999997</v>
      </c>
      <c r="R1484" s="117">
        <f>AVERAGE(Q1484:Q1485)</f>
        <v>193.89999999999998</v>
      </c>
    </row>
    <row r="1485" spans="1:18" ht="15.75" customHeight="1" x14ac:dyDescent="0.3">
      <c r="A1485" s="221">
        <v>4436</v>
      </c>
      <c r="B1485" s="118">
        <v>142</v>
      </c>
      <c r="C1485" s="57" t="s">
        <v>549</v>
      </c>
      <c r="D1485" s="57"/>
      <c r="E1485" s="57">
        <v>16</v>
      </c>
      <c r="F1485" s="58">
        <v>43607</v>
      </c>
      <c r="G1485" s="57">
        <v>5229</v>
      </c>
      <c r="H1485" s="57">
        <v>7457</v>
      </c>
      <c r="I1485" s="57">
        <v>7081</v>
      </c>
      <c r="J1485" s="57"/>
      <c r="K1485" s="152">
        <f t="shared" si="8"/>
        <v>20.302375809935207</v>
      </c>
      <c r="L1485" s="153"/>
      <c r="M1485" s="155"/>
      <c r="N1485" s="155"/>
      <c r="O1485" s="123"/>
      <c r="P1485" s="123"/>
      <c r="Q1485" s="23">
        <f t="shared" si="1"/>
        <v>185.2</v>
      </c>
      <c r="R1485" s="117"/>
    </row>
    <row r="1486" spans="1:18" ht="15.75" customHeight="1" x14ac:dyDescent="0.3">
      <c r="A1486" s="221">
        <v>5081</v>
      </c>
      <c r="B1486" s="118">
        <v>141</v>
      </c>
      <c r="C1486" s="57" t="s">
        <v>549</v>
      </c>
      <c r="D1486" s="57"/>
      <c r="E1486" s="57">
        <v>18</v>
      </c>
      <c r="F1486" s="58">
        <v>43626</v>
      </c>
      <c r="G1486" s="57">
        <v>5187</v>
      </c>
      <c r="H1486" s="57">
        <v>7826</v>
      </c>
      <c r="I1486" s="57">
        <v>7420</v>
      </c>
      <c r="J1486" s="57">
        <v>6</v>
      </c>
      <c r="K1486" s="152">
        <f t="shared" si="8"/>
        <v>18.181818181818183</v>
      </c>
      <c r="L1486" s="153"/>
      <c r="M1486" s="154">
        <f>AVERAGE(K1486:K1487)</f>
        <v>18.090406325700442</v>
      </c>
      <c r="N1486" s="154">
        <f>_xlfn.STDEV.S(K1486,K1487)</f>
        <v>0.12927588668340487</v>
      </c>
      <c r="O1486" s="123"/>
      <c r="P1486" s="123"/>
      <c r="Q1486" s="23">
        <f t="shared" si="1"/>
        <v>223.3</v>
      </c>
      <c r="R1486" s="117">
        <f>AVERAGE(Q1486:Q1487)</f>
        <v>211.10000000000002</v>
      </c>
    </row>
    <row r="1487" spans="1:18" ht="15.75" customHeight="1" x14ac:dyDescent="0.3">
      <c r="A1487" s="221">
        <v>5082</v>
      </c>
      <c r="B1487" s="118">
        <v>142</v>
      </c>
      <c r="C1487" s="57" t="s">
        <v>549</v>
      </c>
      <c r="D1487" s="57"/>
      <c r="E1487" s="57">
        <v>18</v>
      </c>
      <c r="F1487" s="58">
        <v>43626</v>
      </c>
      <c r="G1487" s="57">
        <v>5229</v>
      </c>
      <c r="H1487" s="57">
        <v>7576</v>
      </c>
      <c r="I1487" s="57">
        <v>7218</v>
      </c>
      <c r="J1487" s="57"/>
      <c r="K1487" s="152">
        <f t="shared" si="8"/>
        <v>17.998994469582705</v>
      </c>
      <c r="L1487" s="153"/>
      <c r="M1487" s="155"/>
      <c r="N1487" s="155"/>
      <c r="O1487" s="123"/>
      <c r="P1487" s="123"/>
      <c r="Q1487" s="23">
        <f t="shared" si="1"/>
        <v>198.9</v>
      </c>
      <c r="R1487" s="117"/>
    </row>
    <row r="1488" spans="1:18" ht="15.75" customHeight="1" x14ac:dyDescent="0.3">
      <c r="A1488" s="221">
        <v>5543</v>
      </c>
      <c r="B1488" s="118">
        <v>35</v>
      </c>
      <c r="C1488" s="7" t="s">
        <v>549</v>
      </c>
      <c r="D1488" s="7"/>
      <c r="E1488" s="7">
        <v>20</v>
      </c>
      <c r="F1488" s="156">
        <v>43649</v>
      </c>
      <c r="G1488" s="7">
        <v>5280</v>
      </c>
      <c r="H1488" s="7">
        <v>7416</v>
      </c>
      <c r="I1488" s="7">
        <v>7052</v>
      </c>
      <c r="J1488" s="7">
        <v>6</v>
      </c>
      <c r="K1488" s="152">
        <f t="shared" si="8"/>
        <v>20.541760722347629</v>
      </c>
      <c r="L1488" s="153"/>
      <c r="M1488" s="154">
        <f>AVERAGE(K1488:K1489)</f>
        <v>20.403155493448949</v>
      </c>
      <c r="N1488" s="154">
        <f>_xlfn.STDEV.S(K1488,K1489)</f>
        <v>0.19601739452434253</v>
      </c>
      <c r="O1488" s="123"/>
      <c r="P1488" s="123"/>
      <c r="Q1488" s="23">
        <f t="shared" si="1"/>
        <v>177.2</v>
      </c>
      <c r="R1488" s="117">
        <f>AVERAGE(Q1488:Q1489)</f>
        <v>183.1</v>
      </c>
    </row>
    <row r="1489" spans="1:18" ht="15.75" customHeight="1" x14ac:dyDescent="0.3">
      <c r="A1489" s="221">
        <v>5544</v>
      </c>
      <c r="B1489" s="118">
        <v>36</v>
      </c>
      <c r="C1489" s="7" t="s">
        <v>549</v>
      </c>
      <c r="D1489" s="7"/>
      <c r="E1489" s="7">
        <v>20</v>
      </c>
      <c r="F1489" s="156">
        <v>43649</v>
      </c>
      <c r="G1489" s="7">
        <v>5219</v>
      </c>
      <c r="H1489" s="7">
        <v>7492</v>
      </c>
      <c r="I1489" s="7">
        <v>7109</v>
      </c>
      <c r="J1489" s="7"/>
      <c r="K1489" s="152">
        <f t="shared" si="8"/>
        <v>20.264550264550266</v>
      </c>
      <c r="L1489" s="153"/>
      <c r="M1489" s="155"/>
      <c r="N1489" s="155"/>
      <c r="O1489" s="123"/>
      <c r="P1489" s="123"/>
      <c r="Q1489" s="23">
        <f t="shared" si="1"/>
        <v>189</v>
      </c>
      <c r="R1489" s="117"/>
    </row>
    <row r="1490" spans="1:18" ht="15.75" customHeight="1" x14ac:dyDescent="0.3">
      <c r="A1490" s="221">
        <v>6047</v>
      </c>
      <c r="B1490" s="118">
        <v>147</v>
      </c>
      <c r="C1490" s="7" t="s">
        <v>549</v>
      </c>
      <c r="D1490" s="7"/>
      <c r="E1490" s="7">
        <v>22</v>
      </c>
      <c r="F1490" s="156">
        <v>43685</v>
      </c>
      <c r="G1490" s="7">
        <v>5265</v>
      </c>
      <c r="H1490" s="7">
        <v>7381</v>
      </c>
      <c r="I1490" s="7">
        <v>7069</v>
      </c>
      <c r="J1490" s="7">
        <v>6</v>
      </c>
      <c r="K1490" s="152">
        <f t="shared" si="8"/>
        <v>17.294900221729488</v>
      </c>
      <c r="L1490" s="153"/>
      <c r="M1490" s="154">
        <f>AVERAGE(K1490:K1491)</f>
        <v>17.012366190994683</v>
      </c>
      <c r="N1490" s="154">
        <f>_xlfn.STDEV.S(K1490,K1491)</f>
        <v>0.39956345809709559</v>
      </c>
      <c r="O1490" s="123"/>
      <c r="P1490" s="123"/>
      <c r="Q1490" s="23">
        <f t="shared" si="1"/>
        <v>180.4</v>
      </c>
      <c r="R1490" s="117">
        <f>AVERAGE(Q1490:Q1491)</f>
        <v>182.55</v>
      </c>
    </row>
    <row r="1491" spans="1:18" ht="15.75" customHeight="1" x14ac:dyDescent="0.3">
      <c r="A1491" s="221">
        <v>6048</v>
      </c>
      <c r="B1491" s="118">
        <v>147</v>
      </c>
      <c r="C1491" s="7" t="s">
        <v>549</v>
      </c>
      <c r="D1491" s="7"/>
      <c r="E1491" s="7">
        <v>22</v>
      </c>
      <c r="F1491" s="156">
        <v>43685</v>
      </c>
      <c r="G1491" s="7">
        <v>5265</v>
      </c>
      <c r="H1491" s="7">
        <v>7421</v>
      </c>
      <c r="I1491" s="7">
        <v>7112</v>
      </c>
      <c r="J1491" s="7"/>
      <c r="K1491" s="152">
        <f t="shared" si="8"/>
        <v>16.729832160259882</v>
      </c>
      <c r="L1491" s="153"/>
      <c r="M1491" s="155"/>
      <c r="N1491" s="155"/>
      <c r="O1491" s="123"/>
      <c r="P1491" s="123"/>
      <c r="Q1491" s="23">
        <f t="shared" si="1"/>
        <v>184.7</v>
      </c>
      <c r="R1491" s="117"/>
    </row>
    <row r="1492" spans="1:18" ht="15.75" customHeight="1" x14ac:dyDescent="0.3">
      <c r="A1492" s="221">
        <v>2973</v>
      </c>
      <c r="B1492" s="118">
        <v>57</v>
      </c>
      <c r="C1492" s="57" t="s">
        <v>550</v>
      </c>
      <c r="D1492" s="57"/>
      <c r="E1492" s="57">
        <v>11</v>
      </c>
      <c r="F1492" s="58">
        <v>43571</v>
      </c>
      <c r="G1492" s="151">
        <v>5257</v>
      </c>
      <c r="H1492" s="57">
        <v>8890</v>
      </c>
      <c r="I1492" s="57">
        <v>7395</v>
      </c>
      <c r="J1492" s="57">
        <v>2</v>
      </c>
      <c r="K1492" s="152">
        <f t="shared" si="8"/>
        <v>69.925163704396624</v>
      </c>
      <c r="L1492" s="153">
        <v>0.25</v>
      </c>
      <c r="M1492" s="154">
        <f>AVERAGE(K1492:K1493)</f>
        <v>70.734553348635359</v>
      </c>
      <c r="N1492" s="154">
        <f>_xlfn.STDEV.S(K1492,K1493)</f>
        <v>1.1446498121267632</v>
      </c>
      <c r="O1492" s="123">
        <v>2</v>
      </c>
      <c r="P1492" s="123"/>
      <c r="Q1492" s="23">
        <f t="shared" si="1"/>
        <v>213.8</v>
      </c>
      <c r="R1492" s="117">
        <f>AVERAGE(Q1492:Q1493)</f>
        <v>212.15</v>
      </c>
    </row>
    <row r="1493" spans="1:18" ht="15.75" customHeight="1" x14ac:dyDescent="0.3">
      <c r="A1493" s="221">
        <v>2974</v>
      </c>
      <c r="B1493" s="118">
        <v>58</v>
      </c>
      <c r="C1493" s="57" t="s">
        <v>550</v>
      </c>
      <c r="D1493" s="57"/>
      <c r="E1493" s="57">
        <v>11</v>
      </c>
      <c r="F1493" s="58">
        <v>43571</v>
      </c>
      <c r="G1493" s="151">
        <v>5320</v>
      </c>
      <c r="H1493" s="57">
        <v>8931</v>
      </c>
      <c r="I1493" s="57">
        <v>7425</v>
      </c>
      <c r="J1493" s="57"/>
      <c r="K1493" s="152">
        <f t="shared" si="8"/>
        <v>71.543942992874108</v>
      </c>
      <c r="L1493" s="153"/>
      <c r="M1493" s="155"/>
      <c r="N1493" s="155"/>
      <c r="O1493" s="123"/>
      <c r="P1493" s="123"/>
      <c r="Q1493" s="23">
        <f t="shared" si="1"/>
        <v>210.5</v>
      </c>
      <c r="R1493" s="117"/>
    </row>
    <row r="1494" spans="1:18" ht="15.75" customHeight="1" x14ac:dyDescent="0.3">
      <c r="A1494" s="221">
        <v>3777</v>
      </c>
      <c r="B1494" s="118">
        <v>199</v>
      </c>
      <c r="C1494" s="57" t="s">
        <v>550</v>
      </c>
      <c r="D1494" s="57"/>
      <c r="E1494" s="57">
        <v>14</v>
      </c>
      <c r="F1494" s="58">
        <v>43591</v>
      </c>
      <c r="G1494" s="57">
        <v>5262</v>
      </c>
      <c r="H1494" s="151">
        <v>8808</v>
      </c>
      <c r="I1494" s="57">
        <v>7873</v>
      </c>
      <c r="J1494" s="57"/>
      <c r="K1494" s="152">
        <f t="shared" si="8"/>
        <v>35.810034469551894</v>
      </c>
      <c r="L1494" s="153" t="s">
        <v>13</v>
      </c>
      <c r="M1494" s="154">
        <f>AVERAGE(K1494:K1495)</f>
        <v>36.757813287407529</v>
      </c>
      <c r="N1494" s="154">
        <f>_xlfn.STDEV.S(K1494,K1495)</f>
        <v>1.3403616583413736</v>
      </c>
      <c r="O1494" s="123"/>
      <c r="P1494" s="123"/>
      <c r="Q1494" s="23">
        <f t="shared" si="1"/>
        <v>261.10000000000002</v>
      </c>
      <c r="R1494" s="117">
        <f>AVERAGE(Q1494:Q1495)</f>
        <v>252.15</v>
      </c>
    </row>
    <row r="1495" spans="1:18" ht="15.75" customHeight="1" x14ac:dyDescent="0.3">
      <c r="A1495" s="221">
        <v>3778</v>
      </c>
      <c r="B1495" s="118">
        <v>200</v>
      </c>
      <c r="C1495" s="57" t="s">
        <v>550</v>
      </c>
      <c r="D1495" s="57"/>
      <c r="E1495" s="57">
        <v>14</v>
      </c>
      <c r="F1495" s="58">
        <v>43591</v>
      </c>
      <c r="G1495" s="57">
        <v>5181</v>
      </c>
      <c r="H1495" s="151">
        <v>8530</v>
      </c>
      <c r="I1495" s="57">
        <v>7613</v>
      </c>
      <c r="J1495" s="57"/>
      <c r="K1495" s="152">
        <f t="shared" si="8"/>
        <v>37.705592105263158</v>
      </c>
      <c r="L1495" s="153"/>
      <c r="M1495" s="155"/>
      <c r="N1495" s="155"/>
      <c r="O1495" s="123"/>
      <c r="P1495" s="123"/>
      <c r="Q1495" s="23">
        <f t="shared" si="1"/>
        <v>243.2</v>
      </c>
      <c r="R1495" s="117"/>
    </row>
    <row r="1496" spans="1:18" ht="15.75" customHeight="1" x14ac:dyDescent="0.3">
      <c r="A1496" s="221">
        <v>4437</v>
      </c>
      <c r="B1496" s="118">
        <v>143</v>
      </c>
      <c r="C1496" s="57" t="s">
        <v>550</v>
      </c>
      <c r="D1496" s="57"/>
      <c r="E1496" s="57">
        <v>16</v>
      </c>
      <c r="F1496" s="58">
        <v>43607</v>
      </c>
      <c r="G1496" s="57">
        <v>5229</v>
      </c>
      <c r="H1496" s="57">
        <v>8346</v>
      </c>
      <c r="I1496" s="57">
        <v>7775</v>
      </c>
      <c r="J1496" s="57">
        <v>2</v>
      </c>
      <c r="K1496" s="152">
        <f t="shared" si="8"/>
        <v>22.427336999214454</v>
      </c>
      <c r="L1496" s="153"/>
      <c r="M1496" s="154">
        <f>AVERAGE(K1496:K1497)</f>
        <v>21.975387249607227</v>
      </c>
      <c r="N1496" s="154">
        <f>_xlfn.STDEV.S(K1496,K1497)</f>
        <v>0.63915346540566464</v>
      </c>
      <c r="O1496" s="123"/>
      <c r="P1496" s="123"/>
      <c r="Q1496" s="23">
        <f t="shared" si="1"/>
        <v>254.6</v>
      </c>
      <c r="R1496" s="117">
        <f>AVERAGE(Q1496:Q1497)</f>
        <v>255.3</v>
      </c>
    </row>
    <row r="1497" spans="1:18" ht="15.75" customHeight="1" x14ac:dyDescent="0.3">
      <c r="A1497" s="221">
        <v>4438</v>
      </c>
      <c r="B1497" s="118">
        <v>144</v>
      </c>
      <c r="C1497" s="57" t="s">
        <v>550</v>
      </c>
      <c r="D1497" s="57"/>
      <c r="E1497" s="57">
        <v>16</v>
      </c>
      <c r="F1497" s="58">
        <v>43607</v>
      </c>
      <c r="G1497" s="57">
        <v>5238</v>
      </c>
      <c r="H1497" s="57">
        <v>8349</v>
      </c>
      <c r="I1497" s="57">
        <v>7798</v>
      </c>
      <c r="J1497" s="57"/>
      <c r="K1497" s="152">
        <f t="shared" si="8"/>
        <v>21.5234375</v>
      </c>
      <c r="L1497" s="153"/>
      <c r="M1497" s="155"/>
      <c r="N1497" s="155"/>
      <c r="O1497" s="123"/>
      <c r="P1497" s="123"/>
      <c r="Q1497" s="23">
        <f t="shared" si="1"/>
        <v>256</v>
      </c>
      <c r="R1497" s="117"/>
    </row>
    <row r="1498" spans="1:18" ht="15.75" customHeight="1" x14ac:dyDescent="0.3">
      <c r="A1498" s="221">
        <v>5083</v>
      </c>
      <c r="B1498" s="118">
        <v>143</v>
      </c>
      <c r="C1498" s="57" t="s">
        <v>550</v>
      </c>
      <c r="D1498" s="57"/>
      <c r="E1498" s="57">
        <v>18</v>
      </c>
      <c r="F1498" s="58">
        <v>43626</v>
      </c>
      <c r="G1498" s="57">
        <v>5229</v>
      </c>
      <c r="H1498" s="57">
        <v>8332</v>
      </c>
      <c r="I1498" s="57">
        <v>7834</v>
      </c>
      <c r="J1498" s="57">
        <v>7</v>
      </c>
      <c r="K1498" s="152">
        <f t="shared" si="8"/>
        <v>19.117082533589251</v>
      </c>
      <c r="L1498" s="153"/>
      <c r="M1498" s="154">
        <f>AVERAGE(K1498:K1499)</f>
        <v>19.043365547944788</v>
      </c>
      <c r="N1498" s="154">
        <f>_xlfn.STDEV.S(K1498,K1499)</f>
        <v>0.10425156087566492</v>
      </c>
      <c r="O1498" s="123"/>
      <c r="P1498" s="123"/>
      <c r="Q1498" s="23">
        <f t="shared" si="1"/>
        <v>260.5</v>
      </c>
      <c r="R1498" s="117">
        <f>AVERAGE(Q1498:Q1499)</f>
        <v>255.45</v>
      </c>
    </row>
    <row r="1499" spans="1:18" ht="15.75" customHeight="1" x14ac:dyDescent="0.3">
      <c r="A1499" s="221">
        <v>5084</v>
      </c>
      <c r="B1499" s="118">
        <v>144</v>
      </c>
      <c r="C1499" s="57" t="s">
        <v>550</v>
      </c>
      <c r="D1499" s="57"/>
      <c r="E1499" s="57">
        <v>18</v>
      </c>
      <c r="F1499" s="58">
        <v>43626</v>
      </c>
      <c r="G1499" s="57">
        <v>5238</v>
      </c>
      <c r="H1499" s="57">
        <v>8217</v>
      </c>
      <c r="I1499" s="57">
        <v>7742</v>
      </c>
      <c r="J1499" s="57"/>
      <c r="K1499" s="152">
        <f t="shared" si="8"/>
        <v>18.969648562300321</v>
      </c>
      <c r="L1499" s="153"/>
      <c r="M1499" s="155"/>
      <c r="N1499" s="155"/>
      <c r="O1499" s="123"/>
      <c r="P1499" s="123"/>
      <c r="Q1499" s="23">
        <f t="shared" si="1"/>
        <v>250.4</v>
      </c>
      <c r="R1499" s="117"/>
    </row>
    <row r="1500" spans="1:18" ht="15.75" customHeight="1" x14ac:dyDescent="0.3">
      <c r="A1500" s="221">
        <v>5637</v>
      </c>
      <c r="B1500" s="118">
        <v>81</v>
      </c>
      <c r="C1500" s="7" t="s">
        <v>550</v>
      </c>
      <c r="D1500" s="7"/>
      <c r="E1500" s="7">
        <v>21</v>
      </c>
      <c r="F1500" s="156">
        <v>43657</v>
      </c>
      <c r="G1500" s="7">
        <v>5180</v>
      </c>
      <c r="H1500" s="7">
        <v>8557</v>
      </c>
      <c r="I1500" s="7">
        <v>7971</v>
      </c>
      <c r="J1500" s="7">
        <v>7</v>
      </c>
      <c r="K1500" s="152">
        <f t="shared" si="8"/>
        <v>20.996058760300969</v>
      </c>
      <c r="L1500" s="153"/>
      <c r="M1500" s="154">
        <f>AVERAGE(K1500:K1501)</f>
        <v>28.240619717137896</v>
      </c>
      <c r="N1500" s="154">
        <f>_xlfn.STDEV.S(K1500,K1501)</f>
        <v>10.245356358597389</v>
      </c>
      <c r="O1500" s="123"/>
      <c r="P1500" s="123"/>
      <c r="Q1500" s="23">
        <f t="shared" si="1"/>
        <v>279.10000000000002</v>
      </c>
      <c r="R1500" s="117">
        <f>AVERAGE(Q1500:Q1501)</f>
        <v>262.70000000000005</v>
      </c>
    </row>
    <row r="1501" spans="1:18" ht="15.75" customHeight="1" x14ac:dyDescent="0.3">
      <c r="A1501" s="221">
        <v>5638</v>
      </c>
      <c r="B1501" s="118">
        <v>82</v>
      </c>
      <c r="C1501" s="7" t="s">
        <v>550</v>
      </c>
      <c r="D1501" s="7"/>
      <c r="E1501" s="7">
        <v>21</v>
      </c>
      <c r="F1501" s="156">
        <v>43657</v>
      </c>
      <c r="G1501" s="7">
        <v>5194</v>
      </c>
      <c r="H1501" s="7">
        <v>8531</v>
      </c>
      <c r="I1501" s="7">
        <v>7657</v>
      </c>
      <c r="J1501" s="7"/>
      <c r="K1501" s="152">
        <f t="shared" si="8"/>
        <v>35.485180673974824</v>
      </c>
      <c r="L1501" s="153"/>
      <c r="M1501" s="155"/>
      <c r="N1501" s="155"/>
      <c r="O1501" s="123"/>
      <c r="P1501" s="123"/>
      <c r="Q1501" s="23">
        <f t="shared" si="1"/>
        <v>246.3</v>
      </c>
      <c r="R1501" s="117"/>
    </row>
    <row r="1502" spans="1:18" ht="15.75" customHeight="1" x14ac:dyDescent="0.3">
      <c r="A1502" s="221">
        <v>6049</v>
      </c>
      <c r="B1502" s="118">
        <v>148</v>
      </c>
      <c r="C1502" s="7" t="s">
        <v>550</v>
      </c>
      <c r="D1502" s="7"/>
      <c r="E1502" s="7">
        <v>22</v>
      </c>
      <c r="F1502" s="156">
        <v>43685</v>
      </c>
      <c r="G1502" s="7">
        <v>5186</v>
      </c>
      <c r="H1502" s="7">
        <v>8416</v>
      </c>
      <c r="I1502" s="7">
        <v>7942</v>
      </c>
      <c r="J1502" s="7">
        <v>7</v>
      </c>
      <c r="K1502" s="152">
        <f t="shared" si="8"/>
        <v>17.198838896952104</v>
      </c>
      <c r="L1502" s="153"/>
      <c r="M1502" s="154">
        <f>AVERAGE(K1502:K1503)</f>
        <v>16.986057685860558</v>
      </c>
      <c r="N1502" s="154">
        <f>_xlfn.STDEV.S(K1502,K1503)</f>
        <v>0.30091807454383634</v>
      </c>
      <c r="O1502" s="123"/>
      <c r="P1502" s="123"/>
      <c r="Q1502" s="23">
        <f t="shared" si="1"/>
        <v>275.60000000000002</v>
      </c>
      <c r="R1502" s="117">
        <f>AVERAGE(Q1502:Q1503)</f>
        <v>278.5</v>
      </c>
    </row>
    <row r="1503" spans="1:18" ht="15.75" customHeight="1" x14ac:dyDescent="0.3">
      <c r="A1503" s="221">
        <v>6050</v>
      </c>
      <c r="B1503" s="118">
        <v>148</v>
      </c>
      <c r="C1503" s="7" t="s">
        <v>550</v>
      </c>
      <c r="D1503" s="7"/>
      <c r="E1503" s="7">
        <v>22</v>
      </c>
      <c r="F1503" s="156">
        <v>43685</v>
      </c>
      <c r="G1503" s="7">
        <v>5186</v>
      </c>
      <c r="H1503" s="7">
        <v>8472</v>
      </c>
      <c r="I1503" s="7">
        <v>8000</v>
      </c>
      <c r="J1503" s="7"/>
      <c r="K1503" s="152">
        <f t="shared" si="8"/>
        <v>16.773276474769013</v>
      </c>
      <c r="L1503" s="153"/>
      <c r="M1503" s="155"/>
      <c r="N1503" s="155"/>
      <c r="O1503" s="123"/>
      <c r="P1503" s="123"/>
      <c r="Q1503" s="23">
        <f t="shared" si="1"/>
        <v>281.39999999999998</v>
      </c>
      <c r="R1503" s="117"/>
    </row>
    <row r="1504" spans="1:18" ht="15.75" customHeight="1" x14ac:dyDescent="0.3">
      <c r="A1504" s="221">
        <v>2975</v>
      </c>
      <c r="B1504" s="118">
        <v>59</v>
      </c>
      <c r="C1504" s="57" t="s">
        <v>551</v>
      </c>
      <c r="D1504" s="57"/>
      <c r="E1504" s="57">
        <v>11</v>
      </c>
      <c r="F1504" s="58">
        <v>43571</v>
      </c>
      <c r="G1504" s="151">
        <v>5278</v>
      </c>
      <c r="H1504" s="57">
        <v>8867</v>
      </c>
      <c r="I1504" s="57">
        <v>7282</v>
      </c>
      <c r="J1504" s="57">
        <v>2</v>
      </c>
      <c r="K1504" s="152">
        <f t="shared" si="8"/>
        <v>79.091816367265466</v>
      </c>
      <c r="L1504" s="153">
        <v>0.25</v>
      </c>
      <c r="M1504" s="154">
        <f>AVERAGE(K1504:K1505)</f>
        <v>79.222128990426796</v>
      </c>
      <c r="N1504" s="154">
        <f>_xlfn.STDEV.S(K1504,K1505)</f>
        <v>0.18428987902315788</v>
      </c>
      <c r="O1504" s="123">
        <v>2</v>
      </c>
      <c r="P1504" s="123"/>
      <c r="Q1504" s="23">
        <f t="shared" si="1"/>
        <v>200.4</v>
      </c>
      <c r="R1504" s="117">
        <f>AVERAGE(Q1504:Q1505)</f>
        <v>194.4</v>
      </c>
    </row>
    <row r="1505" spans="1:18" ht="15.75" customHeight="1" x14ac:dyDescent="0.3">
      <c r="A1505" s="221">
        <v>2976</v>
      </c>
      <c r="B1505" s="118">
        <v>60</v>
      </c>
      <c r="C1505" s="57" t="s">
        <v>551</v>
      </c>
      <c r="D1505" s="57"/>
      <c r="E1505" s="57">
        <v>11</v>
      </c>
      <c r="F1505" s="58">
        <v>43571</v>
      </c>
      <c r="G1505" s="151">
        <v>5220</v>
      </c>
      <c r="H1505" s="57">
        <v>8599</v>
      </c>
      <c r="I1505" s="57">
        <v>7104</v>
      </c>
      <c r="J1505" s="57"/>
      <c r="K1505" s="152">
        <f t="shared" si="8"/>
        <v>79.352441613588113</v>
      </c>
      <c r="L1505" s="153"/>
      <c r="M1505" s="155"/>
      <c r="N1505" s="155"/>
      <c r="O1505" s="123"/>
      <c r="P1505" s="123"/>
      <c r="Q1505" s="23">
        <f t="shared" si="1"/>
        <v>188.4</v>
      </c>
      <c r="R1505" s="117"/>
    </row>
    <row r="1506" spans="1:18" ht="15.75" customHeight="1" x14ac:dyDescent="0.3">
      <c r="A1506" s="221">
        <v>3779</v>
      </c>
      <c r="B1506" s="118">
        <v>201</v>
      </c>
      <c r="C1506" s="57" t="s">
        <v>551</v>
      </c>
      <c r="D1506" s="57"/>
      <c r="E1506" s="57">
        <v>14</v>
      </c>
      <c r="F1506" s="58">
        <v>43591</v>
      </c>
      <c r="G1506" s="57">
        <v>5254</v>
      </c>
      <c r="H1506" s="151">
        <v>8189</v>
      </c>
      <c r="I1506" s="57">
        <v>7507</v>
      </c>
      <c r="J1506" s="57"/>
      <c r="K1506" s="152">
        <f t="shared" si="8"/>
        <v>30.270750110963164</v>
      </c>
      <c r="L1506" s="153" t="s">
        <v>13</v>
      </c>
      <c r="M1506" s="154">
        <f>AVERAGE(K1506:K1507)</f>
        <v>30.309504408715412</v>
      </c>
      <c r="N1506" s="154">
        <f>_xlfn.STDEV.S(K1506,K1507)</f>
        <v>5.4806853481475112E-2</v>
      </c>
      <c r="O1506" s="123"/>
      <c r="P1506" s="123"/>
      <c r="Q1506" s="23">
        <f t="shared" si="1"/>
        <v>225.3</v>
      </c>
      <c r="R1506" s="117">
        <f>AVERAGE(Q1506:Q1507)</f>
        <v>223.2</v>
      </c>
    </row>
    <row r="1507" spans="1:18" ht="15.75" customHeight="1" x14ac:dyDescent="0.3">
      <c r="A1507" s="221">
        <v>3780</v>
      </c>
      <c r="B1507" s="118">
        <v>202</v>
      </c>
      <c r="C1507" s="57" t="s">
        <v>551</v>
      </c>
      <c r="D1507" s="57"/>
      <c r="E1507" s="57">
        <v>14</v>
      </c>
      <c r="F1507" s="58">
        <v>43591</v>
      </c>
      <c r="G1507" s="57">
        <v>5275</v>
      </c>
      <c r="H1507" s="151">
        <v>8157</v>
      </c>
      <c r="I1507" s="57">
        <v>7486</v>
      </c>
      <c r="J1507" s="57"/>
      <c r="K1507" s="152">
        <f t="shared" si="8"/>
        <v>30.348258706467661</v>
      </c>
      <c r="L1507" s="153"/>
      <c r="M1507" s="155"/>
      <c r="N1507" s="155"/>
      <c r="O1507" s="123"/>
      <c r="P1507" s="123"/>
      <c r="Q1507" s="23">
        <f t="shared" si="1"/>
        <v>221.1</v>
      </c>
      <c r="R1507" s="117"/>
    </row>
    <row r="1508" spans="1:18" ht="15.75" customHeight="1" x14ac:dyDescent="0.3">
      <c r="A1508" s="221">
        <v>4439</v>
      </c>
      <c r="B1508" s="118">
        <v>145</v>
      </c>
      <c r="C1508" s="57" t="s">
        <v>551</v>
      </c>
      <c r="D1508" s="57"/>
      <c r="E1508" s="57">
        <v>16</v>
      </c>
      <c r="F1508" s="58">
        <v>43607</v>
      </c>
      <c r="G1508" s="57">
        <v>5181</v>
      </c>
      <c r="H1508" s="57">
        <v>7571</v>
      </c>
      <c r="I1508" s="57">
        <v>7101</v>
      </c>
      <c r="J1508" s="57">
        <v>2</v>
      </c>
      <c r="K1508" s="152">
        <f t="shared" si="8"/>
        <v>24.479166666666664</v>
      </c>
      <c r="L1508" s="153"/>
      <c r="M1508" s="154">
        <f>AVERAGE(K1508:K1509)</f>
        <v>24.351556725794531</v>
      </c>
      <c r="N1508" s="154">
        <f>_xlfn.STDEV.S(K1508,K1509)</f>
        <v>0.18046770907500012</v>
      </c>
      <c r="O1508" s="123"/>
      <c r="P1508" s="123"/>
      <c r="Q1508" s="23">
        <f t="shared" si="1"/>
        <v>192</v>
      </c>
      <c r="R1508" s="117">
        <f>AVERAGE(Q1508:Q1509)</f>
        <v>186.2</v>
      </c>
    </row>
    <row r="1509" spans="1:18" ht="15.75" customHeight="1" x14ac:dyDescent="0.3">
      <c r="A1509" s="221">
        <v>4440</v>
      </c>
      <c r="B1509" s="118">
        <v>146</v>
      </c>
      <c r="C1509" s="57" t="s">
        <v>551</v>
      </c>
      <c r="D1509" s="57"/>
      <c r="E1509" s="57">
        <v>16</v>
      </c>
      <c r="F1509" s="58">
        <v>43607</v>
      </c>
      <c r="G1509" s="57">
        <v>5179</v>
      </c>
      <c r="H1509" s="57">
        <v>7420</v>
      </c>
      <c r="I1509" s="57">
        <v>6983</v>
      </c>
      <c r="J1509" s="57"/>
      <c r="K1509" s="152">
        <f t="shared" si="8"/>
        <v>24.223946784922397</v>
      </c>
      <c r="L1509" s="153"/>
      <c r="M1509" s="155"/>
      <c r="N1509" s="155"/>
      <c r="O1509" s="123"/>
      <c r="P1509" s="123"/>
      <c r="Q1509" s="23">
        <f t="shared" si="1"/>
        <v>180.4</v>
      </c>
      <c r="R1509" s="117"/>
    </row>
    <row r="1510" spans="1:18" ht="15.75" customHeight="1" x14ac:dyDescent="0.3">
      <c r="A1510" s="221">
        <v>5085</v>
      </c>
      <c r="B1510" s="118">
        <v>145</v>
      </c>
      <c r="C1510" s="57" t="s">
        <v>551</v>
      </c>
      <c r="D1510" s="57"/>
      <c r="E1510" s="57">
        <v>18</v>
      </c>
      <c r="F1510" s="58">
        <v>43626</v>
      </c>
      <c r="G1510" s="57">
        <v>5181</v>
      </c>
      <c r="H1510" s="57">
        <v>7842</v>
      </c>
      <c r="I1510" s="57">
        <v>7366</v>
      </c>
      <c r="J1510" s="57">
        <v>9</v>
      </c>
      <c r="K1510" s="152">
        <f t="shared" si="8"/>
        <v>21.784897025171624</v>
      </c>
      <c r="L1510" s="153"/>
      <c r="M1510" s="154">
        <f>AVERAGE(K1510:K1511)</f>
        <v>21.891946252415043</v>
      </c>
      <c r="N1510" s="154">
        <f>_xlfn.STDEV.S(K1510,K1511)</f>
        <v>0.15139046900920214</v>
      </c>
      <c r="O1510" s="123"/>
      <c r="P1510" s="123"/>
      <c r="Q1510" s="23">
        <f t="shared" si="1"/>
        <v>218.5</v>
      </c>
      <c r="R1510" s="117">
        <f>AVERAGE(Q1510:Q1511)</f>
        <v>208.8</v>
      </c>
    </row>
    <row r="1511" spans="1:18" ht="15.75" customHeight="1" x14ac:dyDescent="0.3">
      <c r="A1511" s="221">
        <v>5086</v>
      </c>
      <c r="B1511" s="118">
        <v>146</v>
      </c>
      <c r="C1511" s="57" t="s">
        <v>551</v>
      </c>
      <c r="D1511" s="57"/>
      <c r="E1511" s="57">
        <v>18</v>
      </c>
      <c r="F1511" s="58">
        <v>43626</v>
      </c>
      <c r="G1511" s="57">
        <v>5179</v>
      </c>
      <c r="H1511" s="57">
        <v>7608</v>
      </c>
      <c r="I1511" s="57">
        <v>7170</v>
      </c>
      <c r="J1511" s="57"/>
      <c r="K1511" s="152">
        <f t="shared" si="8"/>
        <v>21.998995479658461</v>
      </c>
      <c r="L1511" s="153"/>
      <c r="M1511" s="155"/>
      <c r="N1511" s="155"/>
      <c r="O1511" s="123"/>
      <c r="P1511" s="123"/>
      <c r="Q1511" s="23">
        <f t="shared" si="1"/>
        <v>199.1</v>
      </c>
      <c r="R1511" s="117"/>
    </row>
    <row r="1512" spans="1:18" ht="15.75" customHeight="1" x14ac:dyDescent="0.3">
      <c r="A1512" s="221">
        <v>5639</v>
      </c>
      <c r="B1512" s="118">
        <v>83</v>
      </c>
      <c r="C1512" s="7" t="s">
        <v>551</v>
      </c>
      <c r="D1512" s="7"/>
      <c r="E1512" s="7">
        <v>21</v>
      </c>
      <c r="F1512" s="156">
        <v>43657</v>
      </c>
      <c r="G1512" s="7">
        <v>5294</v>
      </c>
      <c r="H1512" s="7">
        <v>7348</v>
      </c>
      <c r="I1512" s="7">
        <v>6998</v>
      </c>
      <c r="J1512" s="7">
        <v>9</v>
      </c>
      <c r="K1512" s="152">
        <f t="shared" si="8"/>
        <v>20.539906103286384</v>
      </c>
      <c r="L1512" s="153"/>
      <c r="M1512" s="154">
        <f>AVERAGE(K1512:K1513)</f>
        <v>20.331098132243525</v>
      </c>
      <c r="N1512" s="154">
        <f>_xlfn.STDEV.S(K1512,K1513)</f>
        <v>0.29529906458041932</v>
      </c>
      <c r="O1512" s="123"/>
      <c r="P1512" s="123"/>
      <c r="Q1512" s="23">
        <f t="shared" si="1"/>
        <v>170.4</v>
      </c>
      <c r="R1512" s="117">
        <f>AVERAGE(Q1512:Q1513)</f>
        <v>175.15</v>
      </c>
    </row>
    <row r="1513" spans="1:18" ht="15.75" customHeight="1" x14ac:dyDescent="0.3">
      <c r="A1513" s="221">
        <v>5640</v>
      </c>
      <c r="B1513" s="118">
        <v>84</v>
      </c>
      <c r="C1513" s="7" t="s">
        <v>551</v>
      </c>
      <c r="D1513" s="7"/>
      <c r="E1513" s="7">
        <v>21</v>
      </c>
      <c r="F1513" s="156">
        <v>43657</v>
      </c>
      <c r="G1513" s="7">
        <v>5375</v>
      </c>
      <c r="H1513" s="7">
        <v>7536</v>
      </c>
      <c r="I1513" s="7">
        <v>7174</v>
      </c>
      <c r="J1513" s="7"/>
      <c r="K1513" s="152">
        <f t="shared" si="8"/>
        <v>20.122290161200667</v>
      </c>
      <c r="L1513" s="153"/>
      <c r="M1513" s="155"/>
      <c r="N1513" s="155"/>
      <c r="O1513" s="123"/>
      <c r="P1513" s="123"/>
      <c r="Q1513" s="23">
        <f t="shared" si="1"/>
        <v>179.9</v>
      </c>
      <c r="R1513" s="117"/>
    </row>
    <row r="1514" spans="1:18" ht="15.75" customHeight="1" x14ac:dyDescent="0.3">
      <c r="A1514" s="221">
        <v>6051</v>
      </c>
      <c r="B1514" s="118">
        <v>149</v>
      </c>
      <c r="C1514" s="7" t="s">
        <v>551</v>
      </c>
      <c r="D1514" s="7"/>
      <c r="E1514" s="7">
        <v>22</v>
      </c>
      <c r="F1514" s="156">
        <v>43685</v>
      </c>
      <c r="G1514" s="7">
        <v>5222</v>
      </c>
      <c r="H1514" s="7">
        <v>8357</v>
      </c>
      <c r="I1514" s="7">
        <v>7902</v>
      </c>
      <c r="J1514" s="7">
        <v>9</v>
      </c>
      <c r="K1514" s="152">
        <f t="shared" si="8"/>
        <v>16.977611940298505</v>
      </c>
      <c r="L1514" s="153"/>
      <c r="M1514" s="154">
        <f>AVERAGE(K1514:K1515)</f>
        <v>16.652071276271702</v>
      </c>
      <c r="N1514" s="154">
        <f>_xlfn.STDEV.S(K1514,K1515)</f>
        <v>0.46038402217064861</v>
      </c>
      <c r="O1514" s="123"/>
      <c r="P1514" s="123"/>
      <c r="Q1514" s="23">
        <f t="shared" si="1"/>
        <v>268</v>
      </c>
      <c r="R1514" s="117">
        <f>AVERAGE(Q1514:Q1515)</f>
        <v>254.05</v>
      </c>
    </row>
    <row r="1515" spans="1:18" ht="15.75" customHeight="1" x14ac:dyDescent="0.3">
      <c r="A1515" s="221">
        <v>6052</v>
      </c>
      <c r="B1515" s="118">
        <v>149</v>
      </c>
      <c r="C1515" s="7" t="s">
        <v>551</v>
      </c>
      <c r="D1515" s="7"/>
      <c r="E1515" s="7">
        <v>22</v>
      </c>
      <c r="F1515" s="156">
        <v>43685</v>
      </c>
      <c r="G1515" s="7">
        <v>5222</v>
      </c>
      <c r="H1515" s="7">
        <v>8015</v>
      </c>
      <c r="I1515" s="7">
        <v>7623</v>
      </c>
      <c r="J1515" s="7"/>
      <c r="K1515" s="152">
        <f t="shared" si="8"/>
        <v>16.326530612244898</v>
      </c>
      <c r="L1515" s="153"/>
      <c r="M1515" s="155"/>
      <c r="N1515" s="155"/>
      <c r="O1515" s="123"/>
      <c r="P1515" s="123"/>
      <c r="Q1515" s="23">
        <f t="shared" si="1"/>
        <v>240.1</v>
      </c>
      <c r="R1515" s="117"/>
    </row>
    <row r="1516" spans="1:18" ht="15.75" customHeight="1" x14ac:dyDescent="0.3">
      <c r="A1516" s="221">
        <v>3407</v>
      </c>
      <c r="B1516" s="118">
        <v>163</v>
      </c>
      <c r="C1516" s="67" t="s">
        <v>552</v>
      </c>
      <c r="D1516" s="67"/>
      <c r="E1516" s="67">
        <v>13</v>
      </c>
      <c r="F1516" s="68">
        <v>43587</v>
      </c>
      <c r="G1516" s="67">
        <v>5193</v>
      </c>
      <c r="H1516" s="67">
        <v>7164</v>
      </c>
      <c r="I1516" s="67">
        <v>6826</v>
      </c>
      <c r="J1516" s="67">
        <v>1</v>
      </c>
      <c r="K1516" s="157">
        <f t="shared" si="8"/>
        <v>20.698101653398655</v>
      </c>
      <c r="L1516" s="158" t="s">
        <v>497</v>
      </c>
      <c r="M1516" s="159">
        <f>AVERAGE(K1516:K1517)</f>
        <v>20.812013789662288</v>
      </c>
      <c r="N1516" s="159">
        <f>_xlfn.STDEV.S(K1516,K1517)</f>
        <v>0.16109608802292349</v>
      </c>
      <c r="O1516" s="123">
        <v>1</v>
      </c>
      <c r="P1516" s="123"/>
      <c r="Q1516" s="23">
        <f t="shared" si="1"/>
        <v>163.30000000000001</v>
      </c>
      <c r="R1516" s="117">
        <f>AVERAGE(Q1516:Q1517)</f>
        <v>162.65</v>
      </c>
    </row>
    <row r="1517" spans="1:18" ht="15.75" customHeight="1" x14ac:dyDescent="0.3">
      <c r="A1517" s="221">
        <v>3408</v>
      </c>
      <c r="B1517" s="118">
        <v>164</v>
      </c>
      <c r="C1517" s="67" t="s">
        <v>552</v>
      </c>
      <c r="D1517" s="67"/>
      <c r="E1517" s="67">
        <v>13</v>
      </c>
      <c r="F1517" s="68">
        <v>43587</v>
      </c>
      <c r="G1517" s="67">
        <v>5245</v>
      </c>
      <c r="H1517" s="67">
        <v>7204</v>
      </c>
      <c r="I1517" s="67">
        <v>6865</v>
      </c>
      <c r="J1517" s="67"/>
      <c r="K1517" s="157">
        <f t="shared" si="8"/>
        <v>20.925925925925924</v>
      </c>
      <c r="L1517" s="158"/>
      <c r="M1517" s="160"/>
      <c r="N1517" s="160"/>
      <c r="O1517" s="123"/>
      <c r="P1517" s="123"/>
      <c r="Q1517" s="23">
        <f t="shared" si="1"/>
        <v>162</v>
      </c>
      <c r="R1517" s="117"/>
    </row>
    <row r="1518" spans="1:18" ht="15.75" customHeight="1" x14ac:dyDescent="0.3">
      <c r="A1518" s="221">
        <v>4127</v>
      </c>
      <c r="B1518" s="118">
        <v>157</v>
      </c>
      <c r="C1518" s="67" t="s">
        <v>552</v>
      </c>
      <c r="D1518" s="67"/>
      <c r="E1518" s="67">
        <v>15</v>
      </c>
      <c r="F1518" s="68">
        <v>43599</v>
      </c>
      <c r="G1518" s="67">
        <v>5319</v>
      </c>
      <c r="H1518" s="67">
        <v>7907</v>
      </c>
      <c r="I1518" s="67">
        <v>7363</v>
      </c>
      <c r="J1518" s="67"/>
      <c r="K1518" s="157">
        <f t="shared" si="8"/>
        <v>26.614481409001954</v>
      </c>
      <c r="L1518" s="157"/>
      <c r="M1518" s="159">
        <f>AVERAGE(K1518:K1519)</f>
        <v>26.514311411571683</v>
      </c>
      <c r="N1518" s="159">
        <f>_xlfn.STDEV.S(K1518,K1519)</f>
        <v>0.1416617689087673</v>
      </c>
      <c r="O1518" s="123"/>
      <c r="P1518" s="123"/>
      <c r="Q1518" s="23">
        <f t="shared" si="1"/>
        <v>204.4</v>
      </c>
      <c r="R1518" s="117">
        <f>AVERAGE(Q1518:Q1519)</f>
        <v>201.2</v>
      </c>
    </row>
    <row r="1519" spans="1:18" ht="15.75" customHeight="1" x14ac:dyDescent="0.3">
      <c r="A1519" s="221">
        <v>4128</v>
      </c>
      <c r="B1519" s="118">
        <v>158</v>
      </c>
      <c r="C1519" s="67" t="s">
        <v>552</v>
      </c>
      <c r="D1519" s="67"/>
      <c r="E1519" s="67">
        <v>15</v>
      </c>
      <c r="F1519" s="68">
        <v>43599</v>
      </c>
      <c r="G1519" s="67">
        <v>5219</v>
      </c>
      <c r="H1519" s="67">
        <v>7722</v>
      </c>
      <c r="I1519" s="67">
        <v>7199</v>
      </c>
      <c r="J1519" s="67"/>
      <c r="K1519" s="157">
        <f t="shared" si="8"/>
        <v>26.414141414141412</v>
      </c>
      <c r="L1519" s="157"/>
      <c r="M1519" s="160"/>
      <c r="N1519" s="160"/>
      <c r="O1519" s="123"/>
      <c r="P1519" s="123"/>
      <c r="Q1519" s="23">
        <f t="shared" si="1"/>
        <v>198</v>
      </c>
      <c r="R1519" s="117"/>
    </row>
    <row r="1520" spans="1:18" ht="15.75" customHeight="1" x14ac:dyDescent="0.3">
      <c r="A1520" s="221">
        <v>4773</v>
      </c>
      <c r="B1520" s="118">
        <v>157</v>
      </c>
      <c r="C1520" s="67" t="s">
        <v>552</v>
      </c>
      <c r="D1520" s="67"/>
      <c r="E1520" s="67">
        <v>17</v>
      </c>
      <c r="F1520" s="68">
        <v>43619</v>
      </c>
      <c r="G1520" s="67">
        <v>5319</v>
      </c>
      <c r="H1520" s="67">
        <v>7631</v>
      </c>
      <c r="I1520" s="67">
        <v>7229</v>
      </c>
      <c r="J1520" s="67"/>
      <c r="K1520" s="157">
        <f t="shared" si="8"/>
        <v>21.047120418848166</v>
      </c>
      <c r="L1520" s="158"/>
      <c r="M1520" s="159">
        <f>AVERAGE(K1520:K1521)</f>
        <v>21.093083041645734</v>
      </c>
      <c r="N1520" s="159">
        <f>_xlfn.STDEV.S(K1520,K1521)</f>
        <v>6.5000964522561377E-2</v>
      </c>
      <c r="O1520" s="123"/>
      <c r="P1520" s="123"/>
      <c r="Q1520" s="23">
        <f t="shared" si="1"/>
        <v>191</v>
      </c>
      <c r="R1520" s="117">
        <f>AVERAGE(Q1520:Q1521)</f>
        <v>192.95</v>
      </c>
    </row>
    <row r="1521" spans="1:18" ht="15.75" customHeight="1" x14ac:dyDescent="0.3">
      <c r="A1521" s="221">
        <v>4774</v>
      </c>
      <c r="B1521" s="118">
        <v>158</v>
      </c>
      <c r="C1521" s="67" t="s">
        <v>552</v>
      </c>
      <c r="D1521" s="67"/>
      <c r="E1521" s="67">
        <v>17</v>
      </c>
      <c r="F1521" s="68">
        <v>43619</v>
      </c>
      <c r="G1521" s="67">
        <v>5219</v>
      </c>
      <c r="H1521" s="67">
        <v>7580</v>
      </c>
      <c r="I1521" s="67">
        <v>7168</v>
      </c>
      <c r="J1521" s="67"/>
      <c r="K1521" s="157">
        <f t="shared" si="8"/>
        <v>21.139045664443305</v>
      </c>
      <c r="L1521" s="158"/>
      <c r="M1521" s="160"/>
      <c r="N1521" s="160"/>
      <c r="O1521" s="123"/>
      <c r="P1521" s="123"/>
      <c r="Q1521" s="23">
        <f t="shared" si="1"/>
        <v>194.9</v>
      </c>
      <c r="R1521" s="117"/>
    </row>
    <row r="1522" spans="1:18" ht="15.75" customHeight="1" x14ac:dyDescent="0.3">
      <c r="A1522" s="221">
        <v>5379</v>
      </c>
      <c r="B1522" s="118">
        <v>117</v>
      </c>
      <c r="C1522" s="7" t="s">
        <v>552</v>
      </c>
      <c r="D1522" s="7"/>
      <c r="E1522" s="7">
        <v>19</v>
      </c>
      <c r="F1522" s="156">
        <v>43637</v>
      </c>
      <c r="G1522" s="7">
        <v>5221</v>
      </c>
      <c r="H1522" s="7">
        <v>8167</v>
      </c>
      <c r="I1522" s="7">
        <v>7579</v>
      </c>
      <c r="J1522" s="7">
        <v>5</v>
      </c>
      <c r="K1522" s="161">
        <f t="shared" si="8"/>
        <v>24.936386768447839</v>
      </c>
      <c r="L1522" s="3"/>
      <c r="M1522" s="162">
        <f>AVERAGE(K1522:K1523)</f>
        <v>24.897571915297366</v>
      </c>
      <c r="N1522" s="162">
        <f>_xlfn.STDEV.S(K1522,K1523)</f>
        <v>5.4892491746919375E-2</v>
      </c>
      <c r="O1522" s="123"/>
      <c r="P1522" s="123"/>
      <c r="Q1522" s="23">
        <f t="shared" si="1"/>
        <v>235.8</v>
      </c>
      <c r="R1522" s="117">
        <f>AVERAGE(Q1522:Q1523)</f>
        <v>232.95</v>
      </c>
    </row>
    <row r="1523" spans="1:18" ht="15.75" customHeight="1" x14ac:dyDescent="0.3">
      <c r="A1523" s="221">
        <v>5380</v>
      </c>
      <c r="B1523" s="118">
        <v>118</v>
      </c>
      <c r="C1523" s="7" t="s">
        <v>552</v>
      </c>
      <c r="D1523" s="7"/>
      <c r="E1523" s="7">
        <v>19</v>
      </c>
      <c r="F1523" s="156">
        <v>43637</v>
      </c>
      <c r="G1523" s="7">
        <v>5249</v>
      </c>
      <c r="H1523" s="7">
        <v>8122</v>
      </c>
      <c r="I1523" s="7">
        <v>7550</v>
      </c>
      <c r="J1523" s="7"/>
      <c r="K1523" s="161">
        <f t="shared" si="8"/>
        <v>24.858757062146893</v>
      </c>
      <c r="L1523" s="3"/>
      <c r="M1523" s="23"/>
      <c r="N1523" s="23"/>
      <c r="O1523" s="123"/>
      <c r="P1523" s="123"/>
      <c r="Q1523" s="23">
        <f t="shared" si="1"/>
        <v>230.1</v>
      </c>
      <c r="R1523" s="117"/>
    </row>
    <row r="1524" spans="1:18" ht="15.75" customHeight="1" x14ac:dyDescent="0.3">
      <c r="A1524" s="221">
        <v>6053</v>
      </c>
      <c r="B1524" s="118">
        <v>150</v>
      </c>
      <c r="C1524" s="7" t="s">
        <v>552</v>
      </c>
      <c r="D1524" s="7"/>
      <c r="E1524" s="7">
        <v>22</v>
      </c>
      <c r="F1524" s="156">
        <v>43685</v>
      </c>
      <c r="G1524" s="7">
        <v>5188</v>
      </c>
      <c r="H1524" s="7">
        <v>7331</v>
      </c>
      <c r="I1524" s="7">
        <v>7016</v>
      </c>
      <c r="J1524" s="7">
        <v>5</v>
      </c>
      <c r="K1524" s="152">
        <f t="shared" si="8"/>
        <v>17.231947483588623</v>
      </c>
      <c r="L1524" s="153"/>
      <c r="M1524" s="154">
        <f>AVERAGE(K1524:K1525)</f>
        <v>16.980385036413384</v>
      </c>
      <c r="N1524" s="154">
        <f>_xlfn.STDEV.S(K1524,K1525)</f>
        <v>0.35576302457898817</v>
      </c>
      <c r="O1524" s="123"/>
      <c r="P1524" s="123"/>
      <c r="Q1524" s="23">
        <f t="shared" si="1"/>
        <v>182.8</v>
      </c>
      <c r="R1524" s="117">
        <f>AVERAGE(Q1524:Q1525)</f>
        <v>185.25</v>
      </c>
    </row>
    <row r="1525" spans="1:18" ht="15.75" customHeight="1" x14ac:dyDescent="0.3">
      <c r="A1525" s="221">
        <v>6054</v>
      </c>
      <c r="B1525" s="118">
        <v>150</v>
      </c>
      <c r="C1525" s="7" t="s">
        <v>552</v>
      </c>
      <c r="D1525" s="7"/>
      <c r="E1525" s="7">
        <v>22</v>
      </c>
      <c r="F1525" s="156">
        <v>43685</v>
      </c>
      <c r="G1525" s="7">
        <v>5188</v>
      </c>
      <c r="H1525" s="7">
        <v>7379</v>
      </c>
      <c r="I1525" s="7">
        <v>7065</v>
      </c>
      <c r="J1525" s="7"/>
      <c r="K1525" s="152">
        <f t="shared" si="8"/>
        <v>16.728822589238145</v>
      </c>
      <c r="L1525" s="153"/>
      <c r="M1525" s="155"/>
      <c r="N1525" s="155"/>
      <c r="O1525" s="123"/>
      <c r="P1525" s="123"/>
      <c r="Q1525" s="23">
        <f t="shared" si="1"/>
        <v>187.7</v>
      </c>
      <c r="R1525" s="117"/>
    </row>
    <row r="1526" spans="1:18" ht="15.75" customHeight="1" x14ac:dyDescent="0.3">
      <c r="A1526" s="221">
        <v>2977</v>
      </c>
      <c r="B1526" s="118">
        <v>61</v>
      </c>
      <c r="C1526" s="57" t="s">
        <v>553</v>
      </c>
      <c r="D1526" s="57"/>
      <c r="E1526" s="57">
        <v>11</v>
      </c>
      <c r="F1526" s="58">
        <v>43571</v>
      </c>
      <c r="G1526" s="151">
        <v>5212</v>
      </c>
      <c r="H1526" s="57">
        <v>8142</v>
      </c>
      <c r="I1526" s="57">
        <v>7038</v>
      </c>
      <c r="J1526" s="57">
        <v>2</v>
      </c>
      <c r="K1526" s="152">
        <f t="shared" si="8"/>
        <v>60.460021905805036</v>
      </c>
      <c r="L1526" s="153">
        <v>0.25</v>
      </c>
      <c r="M1526" s="154">
        <f>AVERAGE(K1526:K1527)</f>
        <v>62.207033451705769</v>
      </c>
      <c r="N1526" s="154">
        <f>_xlfn.STDEV.S(K1526,K1527)</f>
        <v>2.4706474218352086</v>
      </c>
      <c r="O1526" s="123">
        <v>2</v>
      </c>
      <c r="P1526" s="123"/>
      <c r="Q1526" s="23">
        <f t="shared" si="1"/>
        <v>182.6</v>
      </c>
      <c r="R1526" s="117">
        <f>AVERAGE(Q1526:Q1527)</f>
        <v>195.75</v>
      </c>
    </row>
    <row r="1527" spans="1:18" ht="15.75" customHeight="1" x14ac:dyDescent="0.3">
      <c r="A1527" s="221">
        <v>2978</v>
      </c>
      <c r="B1527" s="118">
        <v>62</v>
      </c>
      <c r="C1527" s="57" t="s">
        <v>553</v>
      </c>
      <c r="D1527" s="57"/>
      <c r="E1527" s="57">
        <v>11</v>
      </c>
      <c r="F1527" s="58">
        <v>43571</v>
      </c>
      <c r="G1527" s="151">
        <v>5209</v>
      </c>
      <c r="H1527" s="57">
        <v>8634</v>
      </c>
      <c r="I1527" s="57">
        <v>7298</v>
      </c>
      <c r="J1527" s="57"/>
      <c r="K1527" s="152">
        <f t="shared" si="8"/>
        <v>63.954044997606509</v>
      </c>
      <c r="L1527" s="153"/>
      <c r="M1527" s="155"/>
      <c r="N1527" s="155"/>
      <c r="O1527" s="123"/>
      <c r="P1527" s="123"/>
      <c r="Q1527" s="23">
        <f t="shared" si="1"/>
        <v>208.9</v>
      </c>
      <c r="R1527" s="117"/>
    </row>
    <row r="1528" spans="1:18" ht="15.75" customHeight="1" x14ac:dyDescent="0.3">
      <c r="A1528" s="221">
        <v>3781</v>
      </c>
      <c r="B1528" s="118">
        <v>203</v>
      </c>
      <c r="C1528" s="57" t="s">
        <v>553</v>
      </c>
      <c r="D1528" s="57"/>
      <c r="E1528" s="57">
        <v>14</v>
      </c>
      <c r="F1528" s="58">
        <v>43591</v>
      </c>
      <c r="G1528" s="57">
        <v>5215</v>
      </c>
      <c r="H1528" s="151">
        <v>8460</v>
      </c>
      <c r="I1528" s="57">
        <v>7669</v>
      </c>
      <c r="J1528" s="57"/>
      <c r="K1528" s="152">
        <f t="shared" si="8"/>
        <v>32.233088834555829</v>
      </c>
      <c r="L1528" s="153" t="s">
        <v>13</v>
      </c>
      <c r="M1528" s="154">
        <f>AVERAGE(K1528:K1529)</f>
        <v>31.535647731118072</v>
      </c>
      <c r="N1528" s="154">
        <f>_xlfn.STDEV.S(K1528,K1529)</f>
        <v>0.98633066743813325</v>
      </c>
      <c r="O1528" s="123"/>
      <c r="P1528" s="123"/>
      <c r="Q1528" s="23">
        <f t="shared" si="1"/>
        <v>245.4</v>
      </c>
      <c r="R1528" s="117">
        <f>AVERAGE(Q1528:Q1529)</f>
        <v>250.95</v>
      </c>
    </row>
    <row r="1529" spans="1:18" ht="15.75" customHeight="1" x14ac:dyDescent="0.3">
      <c r="A1529" s="221">
        <v>3782</v>
      </c>
      <c r="B1529" s="118">
        <v>204</v>
      </c>
      <c r="C1529" s="57" t="s">
        <v>553</v>
      </c>
      <c r="D1529" s="57"/>
      <c r="E1529" s="57">
        <v>14</v>
      </c>
      <c r="F1529" s="58">
        <v>43591</v>
      </c>
      <c r="G1529" s="57">
        <v>5239</v>
      </c>
      <c r="H1529" s="151">
        <v>8595</v>
      </c>
      <c r="I1529" s="57">
        <v>7804</v>
      </c>
      <c r="J1529" s="57"/>
      <c r="K1529" s="152">
        <f t="shared" si="8"/>
        <v>30.838206627680314</v>
      </c>
      <c r="L1529" s="153"/>
      <c r="M1529" s="155"/>
      <c r="N1529" s="155"/>
      <c r="O1529" s="123"/>
      <c r="P1529" s="123"/>
      <c r="Q1529" s="23">
        <f t="shared" si="1"/>
        <v>256.5</v>
      </c>
      <c r="R1529" s="117"/>
    </row>
    <row r="1530" spans="1:18" ht="15.75" customHeight="1" x14ac:dyDescent="0.3">
      <c r="A1530" s="221">
        <v>4441</v>
      </c>
      <c r="B1530" s="118">
        <v>147</v>
      </c>
      <c r="C1530" s="57" t="s">
        <v>553</v>
      </c>
      <c r="D1530" s="57"/>
      <c r="E1530" s="57">
        <v>16</v>
      </c>
      <c r="F1530" s="58">
        <v>43607</v>
      </c>
      <c r="G1530" s="57">
        <v>5265</v>
      </c>
      <c r="H1530" s="57">
        <v>8137</v>
      </c>
      <c r="I1530" s="57">
        <v>7578</v>
      </c>
      <c r="J1530" s="57">
        <v>2</v>
      </c>
      <c r="K1530" s="152">
        <f t="shared" si="8"/>
        <v>24.167747514051015</v>
      </c>
      <c r="L1530" s="153"/>
      <c r="M1530" s="154">
        <f>AVERAGE(K1530:K1531)</f>
        <v>24.383443565394693</v>
      </c>
      <c r="N1530" s="154">
        <f>_xlfn.STDEV.S(K1530,K1531)</f>
        <v>0.30504028116054926</v>
      </c>
      <c r="O1530" s="123"/>
      <c r="P1530" s="123"/>
      <c r="Q1530" s="23">
        <f t="shared" si="1"/>
        <v>231.3</v>
      </c>
      <c r="R1530" s="117">
        <f>AVERAGE(Q1530:Q1531)</f>
        <v>243.5</v>
      </c>
    </row>
    <row r="1531" spans="1:18" ht="15.75" customHeight="1" x14ac:dyDescent="0.3">
      <c r="A1531" s="221">
        <v>4442</v>
      </c>
      <c r="B1531" s="118">
        <v>148</v>
      </c>
      <c r="C1531" s="57" t="s">
        <v>553</v>
      </c>
      <c r="D1531" s="57"/>
      <c r="E1531" s="57">
        <v>16</v>
      </c>
      <c r="F1531" s="58">
        <v>43607</v>
      </c>
      <c r="G1531" s="57">
        <v>5186</v>
      </c>
      <c r="H1531" s="57">
        <v>8372</v>
      </c>
      <c r="I1531" s="57">
        <v>7743</v>
      </c>
      <c r="J1531" s="57"/>
      <c r="K1531" s="152">
        <f t="shared" si="8"/>
        <v>24.599139616738366</v>
      </c>
      <c r="L1531" s="153"/>
      <c r="M1531" s="155"/>
      <c r="N1531" s="155"/>
      <c r="O1531" s="123"/>
      <c r="P1531" s="123"/>
      <c r="Q1531" s="23">
        <f t="shared" si="1"/>
        <v>255.7</v>
      </c>
      <c r="R1531" s="117"/>
    </row>
    <row r="1532" spans="1:18" ht="15.75" customHeight="1" x14ac:dyDescent="0.3">
      <c r="A1532" s="221">
        <v>5087</v>
      </c>
      <c r="B1532" s="118">
        <v>147</v>
      </c>
      <c r="C1532" s="57" t="s">
        <v>553</v>
      </c>
      <c r="D1532" s="57"/>
      <c r="E1532" s="57">
        <v>18</v>
      </c>
      <c r="F1532" s="58">
        <v>43626</v>
      </c>
      <c r="G1532" s="57">
        <v>5265</v>
      </c>
      <c r="H1532" s="57">
        <v>7992</v>
      </c>
      <c r="I1532" s="57">
        <v>7535</v>
      </c>
      <c r="J1532" s="57">
        <v>6</v>
      </c>
      <c r="K1532" s="152">
        <f t="shared" si="8"/>
        <v>20.132158590308368</v>
      </c>
      <c r="L1532" s="153"/>
      <c r="M1532" s="154">
        <f>AVERAGE(K1532:K1533)</f>
        <v>20.158631080081463</v>
      </c>
      <c r="N1532" s="154">
        <f>_xlfn.STDEV.S(K1532,K1533)</f>
        <v>3.7437754066896548E-2</v>
      </c>
      <c r="O1532" s="123"/>
      <c r="P1532" s="123"/>
      <c r="Q1532" s="23">
        <f t="shared" si="1"/>
        <v>227</v>
      </c>
      <c r="R1532" s="117">
        <f>AVERAGE(Q1532:Q1533)</f>
        <v>226.95</v>
      </c>
    </row>
    <row r="1533" spans="1:18" ht="15.75" customHeight="1" x14ac:dyDescent="0.3">
      <c r="A1533" s="221">
        <v>5088</v>
      </c>
      <c r="B1533" s="118">
        <v>148</v>
      </c>
      <c r="C1533" s="57" t="s">
        <v>553</v>
      </c>
      <c r="D1533" s="57"/>
      <c r="E1533" s="57">
        <v>18</v>
      </c>
      <c r="F1533" s="58">
        <v>43626</v>
      </c>
      <c r="G1533" s="57">
        <v>5186</v>
      </c>
      <c r="H1533" s="57">
        <v>7913</v>
      </c>
      <c r="I1533" s="57">
        <v>7455</v>
      </c>
      <c r="J1533" s="57"/>
      <c r="K1533" s="152">
        <f t="shared" si="8"/>
        <v>20.185103569854562</v>
      </c>
      <c r="L1533" s="153"/>
      <c r="M1533" s="155"/>
      <c r="N1533" s="155"/>
      <c r="O1533" s="123"/>
      <c r="P1533" s="123"/>
      <c r="Q1533" s="23">
        <f t="shared" si="1"/>
        <v>226.9</v>
      </c>
      <c r="R1533" s="117"/>
    </row>
    <row r="1534" spans="1:18" ht="15.75" customHeight="1" x14ac:dyDescent="0.3">
      <c r="A1534" s="221">
        <v>5641</v>
      </c>
      <c r="B1534" s="118">
        <v>85</v>
      </c>
      <c r="C1534" s="7" t="s">
        <v>553</v>
      </c>
      <c r="D1534" s="7"/>
      <c r="E1534" s="7">
        <v>21</v>
      </c>
      <c r="F1534" s="156">
        <v>43657</v>
      </c>
      <c r="G1534" s="7">
        <v>5253</v>
      </c>
      <c r="H1534" s="7">
        <v>8516</v>
      </c>
      <c r="I1534" s="7">
        <v>7964</v>
      </c>
      <c r="J1534" s="7">
        <v>6</v>
      </c>
      <c r="K1534" s="152">
        <f t="shared" si="8"/>
        <v>20.36149022500922</v>
      </c>
      <c r="L1534" s="153"/>
      <c r="M1534" s="154">
        <f>AVERAGE(K1534:K1535)</f>
        <v>20.815207982007131</v>
      </c>
      <c r="N1534" s="154">
        <f>_xlfn.STDEV.S(K1534,K1535)</f>
        <v>0.64165380543594808</v>
      </c>
      <c r="O1534" s="123"/>
      <c r="P1534" s="123"/>
      <c r="Q1534" s="23">
        <f t="shared" si="1"/>
        <v>271.10000000000002</v>
      </c>
      <c r="R1534" s="117">
        <f>AVERAGE(Q1534:Q1535)</f>
        <v>274.25</v>
      </c>
    </row>
    <row r="1535" spans="1:18" ht="15.75" customHeight="1" x14ac:dyDescent="0.3">
      <c r="A1535" s="221">
        <v>5642</v>
      </c>
      <c r="B1535" s="118">
        <v>86</v>
      </c>
      <c r="C1535" s="7" t="s">
        <v>553</v>
      </c>
      <c r="D1535" s="7"/>
      <c r="E1535" s="7">
        <v>21</v>
      </c>
      <c r="F1535" s="156">
        <v>43657</v>
      </c>
      <c r="G1535" s="7">
        <v>5281</v>
      </c>
      <c r="H1535" s="7">
        <v>8645</v>
      </c>
      <c r="I1535" s="7">
        <v>8055</v>
      </c>
      <c r="J1535" s="7"/>
      <c r="K1535" s="152">
        <f t="shared" si="8"/>
        <v>21.268925739005045</v>
      </c>
      <c r="L1535" s="153"/>
      <c r="M1535" s="155"/>
      <c r="N1535" s="155"/>
      <c r="O1535" s="123"/>
      <c r="P1535" s="123"/>
      <c r="Q1535" s="23">
        <f t="shared" si="1"/>
        <v>277.39999999999998</v>
      </c>
      <c r="R1535" s="117"/>
    </row>
    <row r="1536" spans="1:18" ht="15.75" customHeight="1" x14ac:dyDescent="0.3">
      <c r="A1536" s="221">
        <v>6055</v>
      </c>
      <c r="B1536" s="118">
        <v>151</v>
      </c>
      <c r="C1536" s="7" t="s">
        <v>553</v>
      </c>
      <c r="D1536" s="7"/>
      <c r="E1536" s="7">
        <v>22</v>
      </c>
      <c r="F1536" s="156">
        <v>43685</v>
      </c>
      <c r="G1536" s="7">
        <v>5221</v>
      </c>
      <c r="H1536" s="7">
        <v>8303</v>
      </c>
      <c r="I1536" s="7">
        <v>7845</v>
      </c>
      <c r="J1536" s="7">
        <v>8</v>
      </c>
      <c r="K1536" s="152">
        <f t="shared" si="8"/>
        <v>17.454268292682926</v>
      </c>
      <c r="L1536" s="153"/>
      <c r="M1536" s="154">
        <f>AVERAGE(K1536:K1537)</f>
        <v>17.214902863910034</v>
      </c>
      <c r="N1536" s="154">
        <f>_xlfn.STDEV.S(K1536,K1537)</f>
        <v>0.33851383573387767</v>
      </c>
      <c r="O1536" s="123"/>
      <c r="P1536" s="123"/>
      <c r="Q1536" s="23">
        <f t="shared" si="1"/>
        <v>262.39999999999998</v>
      </c>
      <c r="R1536" s="117">
        <f>AVERAGE(Q1536:Q1537)</f>
        <v>266.10000000000002</v>
      </c>
    </row>
    <row r="1537" spans="1:18" ht="15.75" customHeight="1" x14ac:dyDescent="0.3">
      <c r="A1537" s="221">
        <v>6056</v>
      </c>
      <c r="B1537" s="118">
        <v>151</v>
      </c>
      <c r="C1537" s="7" t="s">
        <v>553</v>
      </c>
      <c r="D1537" s="7"/>
      <c r="E1537" s="7">
        <v>22</v>
      </c>
      <c r="F1537" s="156">
        <v>43685</v>
      </c>
      <c r="G1537" s="7">
        <v>5221</v>
      </c>
      <c r="H1537" s="7">
        <v>8377</v>
      </c>
      <c r="I1537" s="7">
        <v>7919</v>
      </c>
      <c r="J1537" s="7"/>
      <c r="K1537" s="152">
        <f t="shared" si="8"/>
        <v>16.975537435137138</v>
      </c>
      <c r="L1537" s="153"/>
      <c r="M1537" s="155"/>
      <c r="N1537" s="155"/>
      <c r="O1537" s="123"/>
      <c r="P1537" s="123"/>
      <c r="Q1537" s="23">
        <f t="shared" si="1"/>
        <v>269.8</v>
      </c>
      <c r="R1537" s="117"/>
    </row>
    <row r="1538" spans="1:18" ht="15.75" customHeight="1" x14ac:dyDescent="0.3">
      <c r="A1538" s="221">
        <v>2979</v>
      </c>
      <c r="B1538" s="118">
        <v>63</v>
      </c>
      <c r="C1538" s="57" t="s">
        <v>554</v>
      </c>
      <c r="D1538" s="57"/>
      <c r="E1538" s="57">
        <v>11</v>
      </c>
      <c r="F1538" s="58">
        <v>43571</v>
      </c>
      <c r="G1538" s="151">
        <v>5214</v>
      </c>
      <c r="H1538" s="57">
        <v>8825</v>
      </c>
      <c r="I1538" s="57">
        <v>7124</v>
      </c>
      <c r="J1538" s="57">
        <v>2</v>
      </c>
      <c r="K1538" s="152">
        <f t="shared" si="8"/>
        <v>89.057591623036643</v>
      </c>
      <c r="L1538" s="153">
        <v>0.25</v>
      </c>
      <c r="M1538" s="154">
        <f>AVERAGE(K1538:K1539)</f>
        <v>88.004759889701091</v>
      </c>
      <c r="N1538" s="154">
        <f>_xlfn.STDEV.S(K1538,K1539)</f>
        <v>1.4889289161799009</v>
      </c>
      <c r="O1538" s="123">
        <v>2</v>
      </c>
      <c r="P1538" s="123"/>
      <c r="Q1538" s="23">
        <f t="shared" si="1"/>
        <v>191</v>
      </c>
      <c r="R1538" s="117">
        <f>AVERAGE(Q1538:Q1539)</f>
        <v>190.15</v>
      </c>
    </row>
    <row r="1539" spans="1:18" ht="15.75" customHeight="1" x14ac:dyDescent="0.3">
      <c r="A1539" s="221">
        <v>2980</v>
      </c>
      <c r="B1539" s="118">
        <v>64</v>
      </c>
      <c r="C1539" s="57" t="s">
        <v>554</v>
      </c>
      <c r="D1539" s="57"/>
      <c r="E1539" s="57">
        <v>11</v>
      </c>
      <c r="F1539" s="58">
        <v>43571</v>
      </c>
      <c r="G1539" s="151">
        <v>5232</v>
      </c>
      <c r="H1539" s="57">
        <v>8771</v>
      </c>
      <c r="I1539" s="57">
        <v>7125</v>
      </c>
      <c r="J1539" s="57"/>
      <c r="K1539" s="152">
        <f t="shared" si="8"/>
        <v>86.951928156365554</v>
      </c>
      <c r="L1539" s="153"/>
      <c r="M1539" s="155"/>
      <c r="N1539" s="155"/>
      <c r="O1539" s="123"/>
      <c r="P1539" s="123"/>
      <c r="Q1539" s="23">
        <f t="shared" si="1"/>
        <v>189.3</v>
      </c>
      <c r="R1539" s="117"/>
    </row>
    <row r="1540" spans="1:18" ht="15.75" customHeight="1" x14ac:dyDescent="0.3">
      <c r="A1540" s="221">
        <v>3783</v>
      </c>
      <c r="B1540" s="118">
        <v>205</v>
      </c>
      <c r="C1540" s="57" t="s">
        <v>554</v>
      </c>
      <c r="D1540" s="57"/>
      <c r="E1540" s="57">
        <v>14</v>
      </c>
      <c r="F1540" s="58">
        <v>43591</v>
      </c>
      <c r="G1540" s="57">
        <v>5204</v>
      </c>
      <c r="H1540" s="151">
        <v>7990</v>
      </c>
      <c r="I1540" s="57">
        <v>7226</v>
      </c>
      <c r="J1540" s="57"/>
      <c r="K1540" s="152">
        <f t="shared" si="8"/>
        <v>37.784371909000988</v>
      </c>
      <c r="L1540" s="153" t="s">
        <v>13</v>
      </c>
      <c r="M1540" s="154">
        <f>AVERAGE(K1540:K1541)</f>
        <v>38.033600095914636</v>
      </c>
      <c r="N1540" s="154">
        <f>_xlfn.STDEV.S(K1540,K1541)</f>
        <v>0.35246188205893725</v>
      </c>
      <c r="O1540" s="123"/>
      <c r="P1540" s="123"/>
      <c r="Q1540" s="23">
        <f t="shared" si="1"/>
        <v>202.2</v>
      </c>
      <c r="R1540" s="117">
        <f>AVERAGE(Q1540:Q1541)</f>
        <v>200.1</v>
      </c>
    </row>
    <row r="1541" spans="1:18" ht="15.75" customHeight="1" x14ac:dyDescent="0.3">
      <c r="A1541" s="221">
        <v>3784</v>
      </c>
      <c r="B1541" s="118">
        <v>206</v>
      </c>
      <c r="C1541" s="57" t="s">
        <v>554</v>
      </c>
      <c r="D1541" s="57"/>
      <c r="E1541" s="57">
        <v>14</v>
      </c>
      <c r="F1541" s="58">
        <v>43591</v>
      </c>
      <c r="G1541" s="57">
        <v>5233</v>
      </c>
      <c r="H1541" s="151">
        <v>7971</v>
      </c>
      <c r="I1541" s="57">
        <v>7213</v>
      </c>
      <c r="J1541" s="57"/>
      <c r="K1541" s="152">
        <f t="shared" si="8"/>
        <v>38.282828282828284</v>
      </c>
      <c r="L1541" s="153"/>
      <c r="M1541" s="155"/>
      <c r="N1541" s="155"/>
      <c r="O1541" s="123"/>
      <c r="P1541" s="123"/>
      <c r="Q1541" s="23">
        <f t="shared" si="1"/>
        <v>198</v>
      </c>
      <c r="R1541" s="117"/>
    </row>
    <row r="1542" spans="1:18" ht="15.75" customHeight="1" x14ac:dyDescent="0.3">
      <c r="A1542" s="221">
        <v>4443</v>
      </c>
      <c r="B1542" s="118">
        <v>149</v>
      </c>
      <c r="C1542" s="57" t="s">
        <v>554</v>
      </c>
      <c r="D1542" s="57"/>
      <c r="E1542" s="57">
        <v>16</v>
      </c>
      <c r="F1542" s="58">
        <v>43607</v>
      </c>
      <c r="G1542" s="57">
        <v>5222</v>
      </c>
      <c r="H1542" s="57">
        <v>8052</v>
      </c>
      <c r="I1542" s="57">
        <v>7436</v>
      </c>
      <c r="J1542" s="57">
        <v>2</v>
      </c>
      <c r="K1542" s="152">
        <f t="shared" si="8"/>
        <v>27.822944896115626</v>
      </c>
      <c r="L1542" s="153"/>
      <c r="M1542" s="154">
        <f>AVERAGE(K1542:K1543)</f>
        <v>27.819469008676901</v>
      </c>
      <c r="N1542" s="154">
        <f>_xlfn.STDEV.S(K1542,K1543)</f>
        <v>4.9156471571272708E-3</v>
      </c>
      <c r="O1542" s="123"/>
      <c r="P1542" s="123"/>
      <c r="Q1542" s="23">
        <f t="shared" si="1"/>
        <v>221.4</v>
      </c>
      <c r="R1542" s="117">
        <f>AVERAGE(Q1542:Q1543)</f>
        <v>227</v>
      </c>
    </row>
    <row r="1543" spans="1:18" ht="15.75" customHeight="1" x14ac:dyDescent="0.3">
      <c r="A1543" s="221">
        <v>4444</v>
      </c>
      <c r="B1543" s="118">
        <v>150</v>
      </c>
      <c r="C1543" s="57" t="s">
        <v>554</v>
      </c>
      <c r="D1543" s="57"/>
      <c r="E1543" s="57">
        <v>16</v>
      </c>
      <c r="F1543" s="58">
        <v>43607</v>
      </c>
      <c r="G1543" s="57">
        <v>5188</v>
      </c>
      <c r="H1543" s="57">
        <v>8161</v>
      </c>
      <c r="I1543" s="57">
        <v>7514</v>
      </c>
      <c r="J1543" s="57"/>
      <c r="K1543" s="152">
        <f t="shared" si="8"/>
        <v>27.815993121238176</v>
      </c>
      <c r="L1543" s="153"/>
      <c r="M1543" s="155"/>
      <c r="N1543" s="155"/>
      <c r="O1543" s="123"/>
      <c r="P1543" s="123"/>
      <c r="Q1543" s="23">
        <f t="shared" si="1"/>
        <v>232.6</v>
      </c>
      <c r="R1543" s="117"/>
    </row>
    <row r="1544" spans="1:18" ht="15.75" customHeight="1" x14ac:dyDescent="0.3">
      <c r="A1544" s="221">
        <v>5089</v>
      </c>
      <c r="B1544" s="118">
        <v>149</v>
      </c>
      <c r="C1544" s="57" t="s">
        <v>554</v>
      </c>
      <c r="D1544" s="57"/>
      <c r="E1544" s="57">
        <v>18</v>
      </c>
      <c r="F1544" s="58">
        <v>43626</v>
      </c>
      <c r="G1544" s="57">
        <v>5222</v>
      </c>
      <c r="H1544" s="57">
        <v>8124</v>
      </c>
      <c r="I1544" s="57">
        <v>7633</v>
      </c>
      <c r="J1544" s="57">
        <v>9</v>
      </c>
      <c r="K1544" s="152">
        <f t="shared" si="8"/>
        <v>20.364993778515139</v>
      </c>
      <c r="L1544" s="153"/>
      <c r="M1544" s="154">
        <f>AVERAGE(K1544:K1545)</f>
        <v>20.899536210768751</v>
      </c>
      <c r="N1544" s="154">
        <f>_xlfn.STDEV.S(K1544,K1545)</f>
        <v>0.75595715735695768</v>
      </c>
      <c r="O1544" s="123"/>
      <c r="P1544" s="123"/>
      <c r="Q1544" s="23">
        <f t="shared" si="1"/>
        <v>241.1</v>
      </c>
      <c r="R1544" s="117">
        <f>AVERAGE(Q1544:Q1545)</f>
        <v>250.25</v>
      </c>
    </row>
    <row r="1545" spans="1:18" ht="15.75" customHeight="1" x14ac:dyDescent="0.3">
      <c r="A1545" s="221">
        <v>5090</v>
      </c>
      <c r="B1545" s="118">
        <v>150</v>
      </c>
      <c r="C1545" s="57" t="s">
        <v>554</v>
      </c>
      <c r="D1545" s="57"/>
      <c r="E1545" s="57">
        <v>18</v>
      </c>
      <c r="F1545" s="58">
        <v>43626</v>
      </c>
      <c r="G1545" s="57">
        <v>5188</v>
      </c>
      <c r="H1545" s="57">
        <v>8338</v>
      </c>
      <c r="I1545" s="57">
        <v>7782</v>
      </c>
      <c r="J1545" s="57"/>
      <c r="K1545" s="152">
        <f t="shared" si="8"/>
        <v>21.43407864302236</v>
      </c>
      <c r="L1545" s="153"/>
      <c r="M1545" s="155"/>
      <c r="N1545" s="155"/>
      <c r="O1545" s="123"/>
      <c r="P1545" s="123"/>
      <c r="Q1545" s="23">
        <f t="shared" si="1"/>
        <v>259.39999999999998</v>
      </c>
      <c r="R1545" s="117"/>
    </row>
    <row r="1546" spans="1:18" ht="15.75" customHeight="1" x14ac:dyDescent="0.3">
      <c r="A1546" s="221">
        <v>5643</v>
      </c>
      <c r="B1546" s="118">
        <v>87</v>
      </c>
      <c r="C1546" s="7" t="s">
        <v>554</v>
      </c>
      <c r="D1546" s="7"/>
      <c r="E1546" s="7">
        <v>21</v>
      </c>
      <c r="F1546" s="156">
        <v>43657</v>
      </c>
      <c r="G1546" s="7">
        <v>5250</v>
      </c>
      <c r="H1546" s="7">
        <v>8082</v>
      </c>
      <c r="I1546" s="7">
        <v>7610</v>
      </c>
      <c r="J1546" s="7">
        <v>9</v>
      </c>
      <c r="K1546" s="152">
        <f t="shared" si="8"/>
        <v>20</v>
      </c>
      <c r="L1546" s="153"/>
      <c r="M1546" s="154">
        <f>AVERAGE(K1546:K1547)</f>
        <v>19.787849566055932</v>
      </c>
      <c r="N1546" s="154">
        <f>_xlfn.STDEV.S(K1546,K1547)</f>
        <v>0.30002602094704034</v>
      </c>
      <c r="O1546" s="123"/>
      <c r="P1546" s="123"/>
      <c r="Q1546" s="23">
        <f t="shared" si="1"/>
        <v>236</v>
      </c>
      <c r="R1546" s="117">
        <f>AVERAGE(Q1546:Q1547)</f>
        <v>221.7</v>
      </c>
    </row>
    <row r="1547" spans="1:18" ht="15.75" customHeight="1" x14ac:dyDescent="0.3">
      <c r="A1547" s="221">
        <v>5644</v>
      </c>
      <c r="B1547" s="118">
        <v>88</v>
      </c>
      <c r="C1547" s="7" t="s">
        <v>554</v>
      </c>
      <c r="D1547" s="7"/>
      <c r="E1547" s="7">
        <v>21</v>
      </c>
      <c r="F1547" s="156">
        <v>43657</v>
      </c>
      <c r="G1547" s="7">
        <v>5241</v>
      </c>
      <c r="H1547" s="7">
        <v>7721</v>
      </c>
      <c r="I1547" s="7">
        <v>7315</v>
      </c>
      <c r="J1547" s="7"/>
      <c r="K1547" s="152">
        <f t="shared" si="8"/>
        <v>19.575699132111861</v>
      </c>
      <c r="L1547" s="153"/>
      <c r="M1547" s="155"/>
      <c r="N1547" s="155"/>
      <c r="O1547" s="123"/>
      <c r="P1547" s="123"/>
      <c r="Q1547" s="23">
        <f t="shared" si="1"/>
        <v>207.4</v>
      </c>
      <c r="R1547" s="117"/>
    </row>
    <row r="1548" spans="1:18" ht="15.75" customHeight="1" x14ac:dyDescent="0.3">
      <c r="A1548" s="221">
        <v>6057</v>
      </c>
      <c r="B1548" s="118">
        <v>152</v>
      </c>
      <c r="C1548" s="7" t="s">
        <v>554</v>
      </c>
      <c r="D1548" s="7"/>
      <c r="E1548" s="7">
        <v>22</v>
      </c>
      <c r="F1548" s="156">
        <v>43685</v>
      </c>
      <c r="G1548" s="7">
        <v>5292</v>
      </c>
      <c r="H1548" s="7">
        <v>8203</v>
      </c>
      <c r="I1548" s="7">
        <v>7765</v>
      </c>
      <c r="J1548" s="7">
        <v>9</v>
      </c>
      <c r="K1548" s="152">
        <f t="shared" si="8"/>
        <v>17.711281843914275</v>
      </c>
      <c r="L1548" s="153"/>
      <c r="M1548" s="154">
        <f>AVERAGE(K1548:K1549)</f>
        <v>17.412126277605672</v>
      </c>
      <c r="N1548" s="154">
        <f>_xlfn.STDEV.S(K1548,K1549)</f>
        <v>0.42306985913302941</v>
      </c>
      <c r="O1548" s="123"/>
      <c r="P1548" s="123"/>
      <c r="Q1548" s="23">
        <f t="shared" si="1"/>
        <v>247.3</v>
      </c>
      <c r="R1548" s="117">
        <f>AVERAGE(Q1548:Q1549)</f>
        <v>243.15</v>
      </c>
    </row>
    <row r="1549" spans="1:18" ht="15.75" customHeight="1" x14ac:dyDescent="0.3">
      <c r="A1549" s="221">
        <v>6058</v>
      </c>
      <c r="B1549" s="118">
        <v>152</v>
      </c>
      <c r="C1549" s="7" t="s">
        <v>554</v>
      </c>
      <c r="D1549" s="7"/>
      <c r="E1549" s="7">
        <v>22</v>
      </c>
      <c r="F1549" s="156">
        <v>43685</v>
      </c>
      <c r="G1549" s="7">
        <v>5292</v>
      </c>
      <c r="H1549" s="7">
        <v>8091</v>
      </c>
      <c r="I1549" s="7">
        <v>7682</v>
      </c>
      <c r="J1549" s="7"/>
      <c r="K1549" s="152">
        <f t="shared" si="8"/>
        <v>17.11297071129707</v>
      </c>
      <c r="L1549" s="153"/>
      <c r="M1549" s="155"/>
      <c r="N1549" s="155"/>
      <c r="O1549" s="123"/>
      <c r="P1549" s="123"/>
      <c r="Q1549" s="23">
        <f t="shared" si="1"/>
        <v>239</v>
      </c>
      <c r="R1549" s="117"/>
    </row>
    <row r="1550" spans="1:18" ht="15.75" customHeight="1" x14ac:dyDescent="0.3">
      <c r="A1550" s="221">
        <v>3409</v>
      </c>
      <c r="B1550" s="118">
        <v>165</v>
      </c>
      <c r="C1550" s="57" t="s">
        <v>555</v>
      </c>
      <c r="D1550" s="57"/>
      <c r="E1550" s="57">
        <v>13</v>
      </c>
      <c r="F1550" s="58">
        <v>43587</v>
      </c>
      <c r="G1550" s="57">
        <v>5226</v>
      </c>
      <c r="H1550" s="57">
        <v>7710</v>
      </c>
      <c r="I1550" s="57">
        <v>6926</v>
      </c>
      <c r="J1550" s="57">
        <v>1</v>
      </c>
      <c r="K1550" s="152">
        <f t="shared" si="8"/>
        <v>46.117647058823529</v>
      </c>
      <c r="L1550" s="153" t="s">
        <v>497</v>
      </c>
      <c r="M1550" s="154">
        <f>AVERAGE(K1550:K1551)</f>
        <v>46.685521698342654</v>
      </c>
      <c r="N1550" s="154">
        <f>_xlfn.STDEV.S(K1550,K1551)</f>
        <v>0.80309601693568455</v>
      </c>
      <c r="O1550" s="123">
        <v>2</v>
      </c>
      <c r="P1550" s="123"/>
      <c r="Q1550" s="23">
        <f t="shared" si="1"/>
        <v>170</v>
      </c>
      <c r="R1550" s="117">
        <f>AVERAGE(Q1550:Q1551)</f>
        <v>169.65</v>
      </c>
    </row>
    <row r="1551" spans="1:18" ht="15.75" customHeight="1" x14ac:dyDescent="0.3">
      <c r="A1551" s="221">
        <v>3410</v>
      </c>
      <c r="B1551" s="118">
        <v>166</v>
      </c>
      <c r="C1551" s="57" t="s">
        <v>555</v>
      </c>
      <c r="D1551" s="57"/>
      <c r="E1551" s="57">
        <v>13</v>
      </c>
      <c r="F1551" s="58">
        <v>43587</v>
      </c>
      <c r="G1551" s="57">
        <v>5252</v>
      </c>
      <c r="H1551" s="57">
        <v>7745</v>
      </c>
      <c r="I1551" s="57">
        <v>6945</v>
      </c>
      <c r="J1551" s="57"/>
      <c r="K1551" s="152">
        <f t="shared" si="8"/>
        <v>47.253396337861787</v>
      </c>
      <c r="L1551" s="153"/>
      <c r="M1551" s="155"/>
      <c r="N1551" s="155"/>
      <c r="O1551" s="123"/>
      <c r="P1551" s="123"/>
      <c r="Q1551" s="23">
        <f t="shared" si="1"/>
        <v>169.3</v>
      </c>
      <c r="R1551" s="117"/>
    </row>
    <row r="1552" spans="1:18" ht="15.75" customHeight="1" x14ac:dyDescent="0.3">
      <c r="A1552" s="221">
        <v>4129</v>
      </c>
      <c r="B1552" s="118">
        <v>159</v>
      </c>
      <c r="C1552" s="57" t="s">
        <v>555</v>
      </c>
      <c r="D1552" s="57"/>
      <c r="E1552" s="57">
        <v>15</v>
      </c>
      <c r="F1552" s="58">
        <v>43599</v>
      </c>
      <c r="G1552" s="57">
        <v>5300</v>
      </c>
      <c r="H1552" s="57">
        <v>8354</v>
      </c>
      <c r="I1552" s="57">
        <v>7404</v>
      </c>
      <c r="J1552" s="57"/>
      <c r="K1552" s="152">
        <f t="shared" si="8"/>
        <v>45.152091254752854</v>
      </c>
      <c r="L1552" s="152"/>
      <c r="M1552" s="154">
        <f>AVERAGE(K1552:K1553)</f>
        <v>44.482786162925827</v>
      </c>
      <c r="N1552" s="154">
        <f>_xlfn.STDEV.S(K1552,K1553)</f>
        <v>0.94654033822715189</v>
      </c>
      <c r="O1552" s="123"/>
      <c r="P1552" s="123"/>
      <c r="Q1552" s="23">
        <f t="shared" si="1"/>
        <v>210.4</v>
      </c>
      <c r="R1552" s="117">
        <f>AVERAGE(Q1552:Q1553)</f>
        <v>213.5</v>
      </c>
    </row>
    <row r="1553" spans="1:18" ht="15.75" customHeight="1" x14ac:dyDescent="0.3">
      <c r="A1553" s="221">
        <v>4130</v>
      </c>
      <c r="B1553" s="118">
        <v>160</v>
      </c>
      <c r="C1553" s="57" t="s">
        <v>555</v>
      </c>
      <c r="D1553" s="57"/>
      <c r="E1553" s="57">
        <v>15</v>
      </c>
      <c r="F1553" s="58">
        <v>43599</v>
      </c>
      <c r="G1553" s="57">
        <v>5234</v>
      </c>
      <c r="H1553" s="57">
        <v>8349</v>
      </c>
      <c r="I1553" s="57">
        <v>7400</v>
      </c>
      <c r="J1553" s="57"/>
      <c r="K1553" s="152">
        <f t="shared" si="8"/>
        <v>43.813481071098799</v>
      </c>
      <c r="L1553" s="152"/>
      <c r="M1553" s="155"/>
      <c r="N1553" s="155"/>
      <c r="O1553" s="123"/>
      <c r="P1553" s="123"/>
      <c r="Q1553" s="23">
        <f t="shared" si="1"/>
        <v>216.6</v>
      </c>
      <c r="R1553" s="117"/>
    </row>
    <row r="1554" spans="1:18" ht="15.75" customHeight="1" x14ac:dyDescent="0.3">
      <c r="A1554" s="221">
        <v>4775</v>
      </c>
      <c r="B1554" s="118">
        <v>159</v>
      </c>
      <c r="C1554" s="57" t="s">
        <v>555</v>
      </c>
      <c r="D1554" s="57"/>
      <c r="E1554" s="57">
        <v>17</v>
      </c>
      <c r="F1554" s="58">
        <v>43619</v>
      </c>
      <c r="G1554" s="57">
        <v>5300</v>
      </c>
      <c r="H1554" s="57">
        <v>8260</v>
      </c>
      <c r="I1554" s="57">
        <v>7458</v>
      </c>
      <c r="J1554" s="57"/>
      <c r="K1554" s="152">
        <f t="shared" si="8"/>
        <v>37.16404077849861</v>
      </c>
      <c r="L1554" s="153"/>
      <c r="M1554" s="154">
        <f>AVERAGE(K1554:K1555)</f>
        <v>37.248687055915973</v>
      </c>
      <c r="N1554" s="154">
        <f>_xlfn.STDEV.S(K1554,K1555)</f>
        <v>0.11970791352803031</v>
      </c>
      <c r="O1554" s="123"/>
      <c r="P1554" s="123"/>
      <c r="Q1554" s="23">
        <f t="shared" si="1"/>
        <v>215.8</v>
      </c>
      <c r="R1554" s="117">
        <f>AVERAGE(Q1554:Q1555)</f>
        <v>209.15</v>
      </c>
    </row>
    <row r="1555" spans="1:18" ht="15.75" customHeight="1" x14ac:dyDescent="0.3">
      <c r="A1555" s="221">
        <v>4776</v>
      </c>
      <c r="B1555" s="118">
        <v>160</v>
      </c>
      <c r="C1555" s="57" t="s">
        <v>555</v>
      </c>
      <c r="D1555" s="57"/>
      <c r="E1555" s="57">
        <v>17</v>
      </c>
      <c r="F1555" s="58">
        <v>43619</v>
      </c>
      <c r="G1555" s="57">
        <v>5234</v>
      </c>
      <c r="H1555" s="57">
        <v>8015</v>
      </c>
      <c r="I1555" s="57">
        <v>7259</v>
      </c>
      <c r="J1555" s="57"/>
      <c r="K1555" s="152">
        <f t="shared" si="8"/>
        <v>37.333333333333336</v>
      </c>
      <c r="L1555" s="153"/>
      <c r="M1555" s="155"/>
      <c r="N1555" s="155"/>
      <c r="O1555" s="123"/>
      <c r="P1555" s="123"/>
      <c r="Q1555" s="23">
        <f t="shared" si="1"/>
        <v>202.5</v>
      </c>
      <c r="R1555" s="117"/>
    </row>
    <row r="1556" spans="1:18" ht="15.75" customHeight="1" x14ac:dyDescent="0.3">
      <c r="A1556" s="221">
        <v>6059</v>
      </c>
      <c r="B1556" s="118">
        <v>153</v>
      </c>
      <c r="C1556" s="7" t="s">
        <v>555</v>
      </c>
      <c r="D1556" s="7"/>
      <c r="E1556" s="7">
        <v>22</v>
      </c>
      <c r="F1556" s="156">
        <v>43685</v>
      </c>
      <c r="G1556" s="7">
        <v>5238</v>
      </c>
      <c r="H1556" s="7">
        <v>7619</v>
      </c>
      <c r="I1556" s="7">
        <v>7258</v>
      </c>
      <c r="J1556" s="7">
        <v>11</v>
      </c>
      <c r="K1556" s="152">
        <f t="shared" si="8"/>
        <v>17.871287128712872</v>
      </c>
      <c r="L1556" s="153"/>
      <c r="M1556" s="154">
        <f>AVERAGE(K1556:K1557)</f>
        <v>17.618278294895358</v>
      </c>
      <c r="N1556" s="154">
        <f>_xlfn.STDEV.S(K1556,K1557)</f>
        <v>0.35780852418492892</v>
      </c>
      <c r="O1556" s="123"/>
      <c r="P1556" s="123"/>
      <c r="Q1556" s="23">
        <f t="shared" si="1"/>
        <v>202</v>
      </c>
      <c r="R1556" s="117">
        <f>AVERAGE(Q1556:Q1557)</f>
        <v>209.55</v>
      </c>
    </row>
    <row r="1557" spans="1:18" ht="15.75" customHeight="1" x14ac:dyDescent="0.3">
      <c r="A1557" s="221">
        <v>6060</v>
      </c>
      <c r="B1557" s="118">
        <v>153</v>
      </c>
      <c r="C1557" s="7" t="s">
        <v>555</v>
      </c>
      <c r="D1557" s="7"/>
      <c r="E1557" s="7">
        <v>22</v>
      </c>
      <c r="F1557" s="156">
        <v>43685</v>
      </c>
      <c r="G1557" s="7">
        <v>5238</v>
      </c>
      <c r="H1557" s="7">
        <v>7786</v>
      </c>
      <c r="I1557" s="7">
        <v>7409</v>
      </c>
      <c r="J1557" s="7"/>
      <c r="K1557" s="152">
        <f t="shared" si="8"/>
        <v>17.365269461077844</v>
      </c>
      <c r="L1557" s="153"/>
      <c r="M1557" s="155"/>
      <c r="N1557" s="155"/>
      <c r="O1557" s="123"/>
      <c r="P1557" s="123"/>
      <c r="Q1557" s="23">
        <f t="shared" si="1"/>
        <v>217.1</v>
      </c>
      <c r="R1557" s="117"/>
    </row>
    <row r="1558" spans="1:18" ht="15.75" customHeight="1" x14ac:dyDescent="0.3">
      <c r="A1558" s="221">
        <v>3785</v>
      </c>
      <c r="B1558" s="118">
        <v>207</v>
      </c>
      <c r="C1558" s="57" t="s">
        <v>556</v>
      </c>
      <c r="D1558" s="57"/>
      <c r="E1558" s="57">
        <v>14</v>
      </c>
      <c r="F1558" s="58">
        <v>43591</v>
      </c>
      <c r="G1558" s="57">
        <v>5236</v>
      </c>
      <c r="H1558" s="151">
        <v>6924</v>
      </c>
      <c r="I1558" s="57">
        <v>6505</v>
      </c>
      <c r="J1558" s="57">
        <v>2</v>
      </c>
      <c r="K1558" s="152">
        <f t="shared" si="8"/>
        <v>33.018124507486206</v>
      </c>
      <c r="L1558" s="153" t="s">
        <v>13</v>
      </c>
      <c r="M1558" s="154">
        <f>AVERAGE(K1558:K1559)</f>
        <v>33.41913143129883</v>
      </c>
      <c r="N1558" s="154">
        <f>_xlfn.STDEV.S(K1558,K1559)</f>
        <v>0.56710943026132654</v>
      </c>
      <c r="O1558" s="123">
        <v>2</v>
      </c>
      <c r="P1558" s="123"/>
      <c r="Q1558" s="23">
        <f t="shared" si="1"/>
        <v>126.9</v>
      </c>
      <c r="R1558" s="117">
        <f>AVERAGE(Q1558:Q1559)</f>
        <v>128.5</v>
      </c>
    </row>
    <row r="1559" spans="1:18" ht="15.75" customHeight="1" x14ac:dyDescent="0.3">
      <c r="A1559" s="221">
        <v>3786</v>
      </c>
      <c r="B1559" s="118">
        <v>208</v>
      </c>
      <c r="C1559" s="57" t="s">
        <v>556</v>
      </c>
      <c r="D1559" s="57"/>
      <c r="E1559" s="57">
        <v>14</v>
      </c>
      <c r="F1559" s="58">
        <v>43591</v>
      </c>
      <c r="G1559" s="57">
        <v>5202</v>
      </c>
      <c r="H1559" s="151">
        <v>6943</v>
      </c>
      <c r="I1559" s="57">
        <v>6503</v>
      </c>
      <c r="J1559" s="57"/>
      <c r="K1559" s="152">
        <f t="shared" si="8"/>
        <v>33.820138355111453</v>
      </c>
      <c r="L1559" s="153"/>
      <c r="M1559" s="155"/>
      <c r="N1559" s="155"/>
      <c r="O1559" s="123"/>
      <c r="P1559" s="123"/>
      <c r="Q1559" s="23">
        <f t="shared" si="1"/>
        <v>130.1</v>
      </c>
      <c r="R1559" s="117"/>
    </row>
    <row r="1560" spans="1:18" ht="15.75" customHeight="1" x14ac:dyDescent="0.3">
      <c r="A1560" s="221">
        <v>4445</v>
      </c>
      <c r="B1560" s="118">
        <v>151</v>
      </c>
      <c r="C1560" s="57" t="s">
        <v>556</v>
      </c>
      <c r="D1560" s="57"/>
      <c r="E1560" s="57">
        <v>16</v>
      </c>
      <c r="F1560" s="58">
        <v>43607</v>
      </c>
      <c r="G1560" s="57">
        <v>5221</v>
      </c>
      <c r="H1560" s="57">
        <v>6721</v>
      </c>
      <c r="I1560" s="57">
        <v>6445</v>
      </c>
      <c r="J1560" s="57">
        <v>2</v>
      </c>
      <c r="K1560" s="152">
        <f t="shared" si="8"/>
        <v>22.549019607843139</v>
      </c>
      <c r="L1560" s="153"/>
      <c r="M1560" s="154">
        <f>AVERAGE(K1560:K1561)</f>
        <v>22.513924738486622</v>
      </c>
      <c r="N1560" s="154">
        <f>_xlfn.STDEV.S(K1560,K1561)</f>
        <v>4.9631640213700097E-2</v>
      </c>
      <c r="O1560" s="123"/>
      <c r="P1560" s="123"/>
      <c r="Q1560" s="23">
        <f t="shared" si="1"/>
        <v>122.4</v>
      </c>
      <c r="R1560" s="117">
        <f>AVERAGE(Q1560:Q1561)</f>
        <v>126.15</v>
      </c>
    </row>
    <row r="1561" spans="1:18" ht="15.75" customHeight="1" x14ac:dyDescent="0.3">
      <c r="A1561" s="221">
        <v>4446</v>
      </c>
      <c r="B1561" s="118">
        <v>152</v>
      </c>
      <c r="C1561" s="57" t="s">
        <v>556</v>
      </c>
      <c r="D1561" s="57"/>
      <c r="E1561" s="57">
        <v>16</v>
      </c>
      <c r="F1561" s="58">
        <v>43607</v>
      </c>
      <c r="G1561" s="57">
        <v>5292</v>
      </c>
      <c r="H1561" s="57">
        <v>6883</v>
      </c>
      <c r="I1561" s="57">
        <v>6591</v>
      </c>
      <c r="J1561" s="57"/>
      <c r="K1561" s="152">
        <f t="shared" si="8"/>
        <v>22.478829869130102</v>
      </c>
      <c r="L1561" s="153"/>
      <c r="M1561" s="155"/>
      <c r="N1561" s="155"/>
      <c r="O1561" s="123"/>
      <c r="P1561" s="123"/>
      <c r="Q1561" s="23">
        <f t="shared" si="1"/>
        <v>129.9</v>
      </c>
      <c r="R1561" s="117"/>
    </row>
    <row r="1562" spans="1:18" ht="15.75" customHeight="1" x14ac:dyDescent="0.3">
      <c r="A1562" s="221">
        <v>5091</v>
      </c>
      <c r="B1562" s="118">
        <v>151</v>
      </c>
      <c r="C1562" s="57" t="s">
        <v>556</v>
      </c>
      <c r="D1562" s="57"/>
      <c r="E1562" s="57">
        <v>18</v>
      </c>
      <c r="F1562" s="58">
        <v>43626</v>
      </c>
      <c r="G1562" s="57">
        <v>5221</v>
      </c>
      <c r="H1562" s="57">
        <v>7471</v>
      </c>
      <c r="I1562" s="57">
        <v>6994</v>
      </c>
      <c r="J1562" s="57">
        <v>6</v>
      </c>
      <c r="K1562" s="152">
        <f t="shared" si="8"/>
        <v>26.903553299492383</v>
      </c>
      <c r="L1562" s="153"/>
      <c r="M1562" s="154">
        <f>AVERAGE(K1562:K1563)</f>
        <v>28.231996429965974</v>
      </c>
      <c r="N1562" s="154">
        <f>_xlfn.STDEV.S(K1562,K1563)</f>
        <v>1.878702291957121</v>
      </c>
      <c r="O1562" s="123"/>
      <c r="P1562" s="123"/>
      <c r="Q1562" s="23">
        <f t="shared" si="1"/>
        <v>177.3</v>
      </c>
      <c r="R1562" s="117">
        <f>AVERAGE(Q1562:Q1563)</f>
        <v>179.65</v>
      </c>
    </row>
    <row r="1563" spans="1:18" ht="15.75" customHeight="1" x14ac:dyDescent="0.3">
      <c r="A1563" s="221">
        <v>5092</v>
      </c>
      <c r="B1563" s="118">
        <v>152</v>
      </c>
      <c r="C1563" s="57" t="s">
        <v>556</v>
      </c>
      <c r="D1563" s="57"/>
      <c r="E1563" s="57">
        <v>18</v>
      </c>
      <c r="F1563" s="58">
        <v>43626</v>
      </c>
      <c r="G1563" s="57">
        <v>5292</v>
      </c>
      <c r="H1563" s="57">
        <v>7650</v>
      </c>
      <c r="I1563" s="57">
        <v>7112</v>
      </c>
      <c r="J1563" s="57"/>
      <c r="K1563" s="152">
        <f t="shared" si="8"/>
        <v>29.560439560439562</v>
      </c>
      <c r="L1563" s="153"/>
      <c r="M1563" s="155"/>
      <c r="N1563" s="155"/>
      <c r="O1563" s="123"/>
      <c r="P1563" s="123"/>
      <c r="Q1563" s="23">
        <f t="shared" si="1"/>
        <v>182</v>
      </c>
      <c r="R1563" s="117"/>
    </row>
    <row r="1564" spans="1:18" ht="15.75" customHeight="1" x14ac:dyDescent="0.3">
      <c r="A1564" s="221">
        <v>5645</v>
      </c>
      <c r="B1564" s="118">
        <v>89</v>
      </c>
      <c r="C1564" s="7" t="s">
        <v>556</v>
      </c>
      <c r="D1564" s="7"/>
      <c r="E1564" s="7">
        <v>21</v>
      </c>
      <c r="F1564" s="156">
        <v>43657</v>
      </c>
      <c r="G1564" s="7">
        <v>5188</v>
      </c>
      <c r="H1564" s="7">
        <v>7093</v>
      </c>
      <c r="I1564" s="7">
        <v>6785</v>
      </c>
      <c r="J1564" s="7">
        <v>6</v>
      </c>
      <c r="K1564" s="152">
        <f t="shared" si="8"/>
        <v>19.286161552911711</v>
      </c>
      <c r="L1564" s="153"/>
      <c r="M1564" s="154">
        <f>AVERAGE(K1564:K1565)</f>
        <v>19.163847549618794</v>
      </c>
      <c r="N1564" s="154">
        <f>_xlfn.STDEV.S(K1564,K1565)</f>
        <v>0.17297812232498855</v>
      </c>
      <c r="O1564" s="123"/>
      <c r="P1564" s="123"/>
      <c r="Q1564" s="23">
        <f t="shared" si="1"/>
        <v>159.69999999999999</v>
      </c>
      <c r="R1564" s="117">
        <f>AVERAGE(Q1564:Q1565)</f>
        <v>158.1</v>
      </c>
    </row>
    <row r="1565" spans="1:18" ht="15.75" customHeight="1" x14ac:dyDescent="0.3">
      <c r="A1565" s="221">
        <v>5646</v>
      </c>
      <c r="B1565" s="118">
        <v>90</v>
      </c>
      <c r="C1565" s="7" t="s">
        <v>556</v>
      </c>
      <c r="D1565" s="7"/>
      <c r="E1565" s="7">
        <v>21</v>
      </c>
      <c r="F1565" s="156">
        <v>43657</v>
      </c>
      <c r="G1565" s="7">
        <v>5202</v>
      </c>
      <c r="H1565" s="7">
        <v>7065</v>
      </c>
      <c r="I1565" s="7">
        <v>6767</v>
      </c>
      <c r="J1565" s="7"/>
      <c r="K1565" s="152">
        <f t="shared" si="8"/>
        <v>19.04153354632588</v>
      </c>
      <c r="L1565" s="153"/>
      <c r="M1565" s="155"/>
      <c r="N1565" s="155"/>
      <c r="O1565" s="123"/>
      <c r="P1565" s="123"/>
      <c r="Q1565" s="23">
        <f t="shared" si="1"/>
        <v>156.5</v>
      </c>
      <c r="R1565" s="117"/>
    </row>
    <row r="1566" spans="1:18" ht="15.75" customHeight="1" x14ac:dyDescent="0.3">
      <c r="A1566" s="221">
        <v>6061</v>
      </c>
      <c r="B1566" s="118">
        <v>154</v>
      </c>
      <c r="C1566" s="7" t="s">
        <v>556</v>
      </c>
      <c r="D1566" s="7"/>
      <c r="E1566" s="7">
        <v>22</v>
      </c>
      <c r="F1566" s="156">
        <v>43685</v>
      </c>
      <c r="G1566" s="7">
        <v>5194</v>
      </c>
      <c r="H1566" s="7">
        <v>6427</v>
      </c>
      <c r="I1566" s="7">
        <v>6244</v>
      </c>
      <c r="J1566" s="7">
        <v>8</v>
      </c>
      <c r="K1566" s="152">
        <f t="shared" si="8"/>
        <v>17.428571428571431</v>
      </c>
      <c r="L1566" s="153"/>
      <c r="M1566" s="154">
        <f>AVERAGE(K1566:K1567)</f>
        <v>17.19554804170189</v>
      </c>
      <c r="N1566" s="154">
        <f>_xlfn.STDEV.S(K1566,K1567)</f>
        <v>0.32954483406101881</v>
      </c>
      <c r="O1566" s="123"/>
      <c r="P1566" s="123"/>
      <c r="Q1566" s="23">
        <f t="shared" si="1"/>
        <v>105</v>
      </c>
      <c r="R1566" s="117">
        <f>AVERAGE(Q1566:Q1567)</f>
        <v>103.2</v>
      </c>
    </row>
    <row r="1567" spans="1:18" ht="15.75" customHeight="1" x14ac:dyDescent="0.3">
      <c r="A1567" s="221">
        <v>6062</v>
      </c>
      <c r="B1567" s="118">
        <v>154</v>
      </c>
      <c r="C1567" s="7" t="s">
        <v>556</v>
      </c>
      <c r="D1567" s="7"/>
      <c r="E1567" s="7">
        <v>22</v>
      </c>
      <c r="F1567" s="156">
        <v>43685</v>
      </c>
      <c r="G1567" s="7">
        <v>5194</v>
      </c>
      <c r="H1567" s="7">
        <v>6380</v>
      </c>
      <c r="I1567" s="7">
        <v>6208</v>
      </c>
      <c r="J1567" s="7"/>
      <c r="K1567" s="152">
        <f t="shared" si="8"/>
        <v>16.962524654832347</v>
      </c>
      <c r="L1567" s="153"/>
      <c r="M1567" s="155"/>
      <c r="N1567" s="155"/>
      <c r="O1567" s="123"/>
      <c r="P1567" s="123"/>
      <c r="Q1567" s="23">
        <f t="shared" si="1"/>
        <v>101.4</v>
      </c>
      <c r="R1567" s="117"/>
    </row>
    <row r="1568" spans="1:18" ht="15.75" customHeight="1" x14ac:dyDescent="0.3">
      <c r="A1568" s="221">
        <v>3411</v>
      </c>
      <c r="B1568" s="118">
        <v>167</v>
      </c>
      <c r="C1568" s="57" t="s">
        <v>557</v>
      </c>
      <c r="D1568" s="57"/>
      <c r="E1568" s="57">
        <v>13</v>
      </c>
      <c r="F1568" s="58">
        <v>43587</v>
      </c>
      <c r="G1568" s="57">
        <v>5280</v>
      </c>
      <c r="H1568" s="57">
        <v>9893</v>
      </c>
      <c r="I1568" s="57">
        <v>8288</v>
      </c>
      <c r="J1568" s="57">
        <v>1</v>
      </c>
      <c r="K1568" s="152">
        <f t="shared" si="8"/>
        <v>53.357712765957444</v>
      </c>
      <c r="L1568" s="153" t="s">
        <v>497</v>
      </c>
      <c r="M1568" s="154">
        <f>AVERAGE(K1568:K1569)</f>
        <v>55.09727837512439</v>
      </c>
      <c r="N1568" s="154">
        <f>_xlfn.STDEV.S(K1568,K1569)</f>
        <v>2.4601172771217037</v>
      </c>
      <c r="O1568" s="123">
        <v>2</v>
      </c>
      <c r="P1568" s="123"/>
      <c r="Q1568" s="23">
        <f t="shared" si="1"/>
        <v>300.8</v>
      </c>
      <c r="R1568" s="117">
        <f>AVERAGE(Q1568:Q1569)</f>
        <v>290.45000000000005</v>
      </c>
    </row>
    <row r="1569" spans="1:18" ht="15.75" customHeight="1" x14ac:dyDescent="0.3">
      <c r="A1569" s="221">
        <v>3412</v>
      </c>
      <c r="B1569" s="118">
        <v>168</v>
      </c>
      <c r="C1569" s="57" t="s">
        <v>557</v>
      </c>
      <c r="D1569" s="57"/>
      <c r="E1569" s="57">
        <v>13</v>
      </c>
      <c r="F1569" s="58">
        <v>43587</v>
      </c>
      <c r="G1569" s="57">
        <v>5212</v>
      </c>
      <c r="H1569" s="57">
        <v>9605</v>
      </c>
      <c r="I1569" s="57">
        <v>8013</v>
      </c>
      <c r="J1569" s="57"/>
      <c r="K1569" s="152">
        <f t="shared" si="8"/>
        <v>56.836843984291328</v>
      </c>
      <c r="L1569" s="153"/>
      <c r="M1569" s="155"/>
      <c r="N1569" s="155"/>
      <c r="O1569" s="123"/>
      <c r="P1569" s="123"/>
      <c r="Q1569" s="23">
        <f t="shared" si="1"/>
        <v>280.10000000000002</v>
      </c>
      <c r="R1569" s="117"/>
    </row>
    <row r="1570" spans="1:18" ht="15.75" customHeight="1" x14ac:dyDescent="0.3">
      <c r="A1570" s="221">
        <v>4131</v>
      </c>
      <c r="B1570" s="118">
        <v>161</v>
      </c>
      <c r="C1570" s="57" t="s">
        <v>557</v>
      </c>
      <c r="D1570" s="57"/>
      <c r="E1570" s="57">
        <v>15</v>
      </c>
      <c r="F1570" s="58">
        <v>43599</v>
      </c>
      <c r="G1570" s="57">
        <v>5264</v>
      </c>
      <c r="H1570" s="57">
        <v>9476</v>
      </c>
      <c r="I1570" s="57">
        <v>8275</v>
      </c>
      <c r="J1570" s="57"/>
      <c r="K1570" s="152">
        <f t="shared" si="8"/>
        <v>39.887080704085022</v>
      </c>
      <c r="L1570" s="152"/>
      <c r="M1570" s="154">
        <f>AVERAGE(K1570:K1571)</f>
        <v>36.783526933726506</v>
      </c>
      <c r="N1570" s="154">
        <f>_xlfn.STDEV.S(K1570,K1571)</f>
        <v>4.3890878335951635</v>
      </c>
      <c r="O1570" s="123"/>
      <c r="P1570" s="123"/>
      <c r="Q1570" s="23">
        <f t="shared" si="1"/>
        <v>301.10000000000002</v>
      </c>
      <c r="R1570" s="117">
        <f>AVERAGE(Q1570:Q1571)</f>
        <v>299.60000000000002</v>
      </c>
    </row>
    <row r="1571" spans="1:18" ht="15.75" customHeight="1" x14ac:dyDescent="0.3">
      <c r="A1571" s="221">
        <v>4132</v>
      </c>
      <c r="B1571" s="118">
        <v>162</v>
      </c>
      <c r="C1571" s="57" t="s">
        <v>557</v>
      </c>
      <c r="D1571" s="57"/>
      <c r="E1571" s="57">
        <v>15</v>
      </c>
      <c r="F1571" s="58">
        <v>43599</v>
      </c>
      <c r="G1571" s="57">
        <v>5232</v>
      </c>
      <c r="H1571" s="57">
        <v>9217</v>
      </c>
      <c r="I1571" s="57">
        <v>8213</v>
      </c>
      <c r="J1571" s="57"/>
      <c r="K1571" s="152">
        <f t="shared" si="8"/>
        <v>33.679973163367997</v>
      </c>
      <c r="L1571" s="152"/>
      <c r="M1571" s="155"/>
      <c r="N1571" s="155"/>
      <c r="O1571" s="123"/>
      <c r="P1571" s="123"/>
      <c r="Q1571" s="23">
        <f t="shared" si="1"/>
        <v>298.10000000000002</v>
      </c>
      <c r="R1571" s="117"/>
    </row>
    <row r="1572" spans="1:18" ht="15.75" customHeight="1" x14ac:dyDescent="0.3">
      <c r="A1572" s="221">
        <v>4777</v>
      </c>
      <c r="B1572" s="118">
        <v>161</v>
      </c>
      <c r="C1572" s="57" t="s">
        <v>557</v>
      </c>
      <c r="D1572" s="57"/>
      <c r="E1572" s="57">
        <v>17</v>
      </c>
      <c r="F1572" s="58">
        <v>43619</v>
      </c>
      <c r="G1572" s="57">
        <v>5264</v>
      </c>
      <c r="H1572" s="57">
        <v>8239</v>
      </c>
      <c r="I1572" s="57">
        <v>7525</v>
      </c>
      <c r="J1572" s="57"/>
      <c r="K1572" s="152">
        <f t="shared" si="8"/>
        <v>31.578947368421051</v>
      </c>
      <c r="L1572" s="153"/>
      <c r="M1572" s="154">
        <f>AVERAGE(K1572:K1573)</f>
        <v>30.178119972420134</v>
      </c>
      <c r="N1572" s="154">
        <f>_xlfn.STDEV.S(K1572,K1573)</f>
        <v>1.9810691019682831</v>
      </c>
      <c r="O1572" s="123"/>
      <c r="P1572" s="123"/>
      <c r="Q1572" s="23">
        <f t="shared" si="1"/>
        <v>226.1</v>
      </c>
      <c r="R1572" s="117">
        <f>AVERAGE(Q1572:Q1573)</f>
        <v>227.55</v>
      </c>
    </row>
    <row r="1573" spans="1:18" ht="15.75" customHeight="1" x14ac:dyDescent="0.3">
      <c r="A1573" s="221">
        <v>4778</v>
      </c>
      <c r="B1573" s="118">
        <v>162</v>
      </c>
      <c r="C1573" s="57" t="s">
        <v>557</v>
      </c>
      <c r="D1573" s="57"/>
      <c r="E1573" s="57">
        <v>17</v>
      </c>
      <c r="F1573" s="58">
        <v>43619</v>
      </c>
      <c r="G1573" s="57">
        <v>5232</v>
      </c>
      <c r="H1573" s="57">
        <v>8181</v>
      </c>
      <c r="I1573" s="57">
        <v>7522</v>
      </c>
      <c r="J1573" s="57"/>
      <c r="K1573" s="152">
        <f t="shared" si="8"/>
        <v>28.777292576419217</v>
      </c>
      <c r="L1573" s="153"/>
      <c r="M1573" s="155"/>
      <c r="N1573" s="155"/>
      <c r="O1573" s="123"/>
      <c r="P1573" s="123"/>
      <c r="Q1573" s="23">
        <f t="shared" si="1"/>
        <v>229</v>
      </c>
      <c r="R1573" s="117"/>
    </row>
    <row r="1574" spans="1:18" ht="15.75" customHeight="1" x14ac:dyDescent="0.3">
      <c r="A1574" s="221">
        <v>6063</v>
      </c>
      <c r="B1574" s="118">
        <v>155</v>
      </c>
      <c r="C1574" s="7" t="s">
        <v>557</v>
      </c>
      <c r="D1574" s="7"/>
      <c r="E1574" s="7">
        <v>22</v>
      </c>
      <c r="F1574" s="156">
        <v>43685</v>
      </c>
      <c r="G1574" s="7">
        <v>5181</v>
      </c>
      <c r="H1574" s="7">
        <v>8297</v>
      </c>
      <c r="I1574" s="7">
        <v>7842</v>
      </c>
      <c r="J1574" s="7">
        <v>9</v>
      </c>
      <c r="K1574" s="152">
        <f t="shared" si="8"/>
        <v>17.098835024426904</v>
      </c>
      <c r="L1574" s="153"/>
      <c r="M1574" s="154">
        <f>AVERAGE(K1574:K1575)</f>
        <v>16.94516051576095</v>
      </c>
      <c r="N1574" s="154">
        <f>_xlfn.STDEV.S(K1574,K1575)</f>
        <v>0.21732857434641434</v>
      </c>
      <c r="O1574" s="123"/>
      <c r="P1574" s="123"/>
      <c r="Q1574" s="23">
        <f t="shared" si="1"/>
        <v>266.10000000000002</v>
      </c>
      <c r="R1574" s="117">
        <f>AVERAGE(Q1574:Q1575)</f>
        <v>259.89999999999998</v>
      </c>
    </row>
    <row r="1575" spans="1:18" ht="15.75" customHeight="1" x14ac:dyDescent="0.3">
      <c r="A1575" s="221">
        <v>6064</v>
      </c>
      <c r="B1575" s="118">
        <v>155</v>
      </c>
      <c r="C1575" s="7" t="s">
        <v>557</v>
      </c>
      <c r="D1575" s="7"/>
      <c r="E1575" s="7">
        <v>22</v>
      </c>
      <c r="F1575" s="156">
        <v>43685</v>
      </c>
      <c r="G1575" s="7">
        <v>5181</v>
      </c>
      <c r="H1575" s="7">
        <v>8144</v>
      </c>
      <c r="I1575" s="7">
        <v>7718</v>
      </c>
      <c r="J1575" s="7"/>
      <c r="K1575" s="152">
        <f t="shared" si="8"/>
        <v>16.791486007094996</v>
      </c>
      <c r="L1575" s="153"/>
      <c r="M1575" s="155"/>
      <c r="N1575" s="155"/>
      <c r="O1575" s="123"/>
      <c r="P1575" s="123"/>
      <c r="Q1575" s="23">
        <f t="shared" si="1"/>
        <v>253.7</v>
      </c>
      <c r="R1575" s="117"/>
    </row>
    <row r="1576" spans="1:18" ht="15.75" customHeight="1" x14ac:dyDescent="0.3">
      <c r="A1576" s="221">
        <v>3413</v>
      </c>
      <c r="B1576" s="118">
        <v>169</v>
      </c>
      <c r="C1576" s="57" t="s">
        <v>558</v>
      </c>
      <c r="D1576" s="57"/>
      <c r="E1576" s="57">
        <v>13</v>
      </c>
      <c r="F1576" s="58">
        <v>43587</v>
      </c>
      <c r="G1576" s="57">
        <v>5223</v>
      </c>
      <c r="H1576" s="57">
        <v>7525</v>
      </c>
      <c r="I1576" s="57">
        <v>6761</v>
      </c>
      <c r="J1576" s="57">
        <v>1</v>
      </c>
      <c r="K1576" s="152">
        <f t="shared" si="8"/>
        <v>49.674902470741223</v>
      </c>
      <c r="L1576" s="153" t="s">
        <v>377</v>
      </c>
      <c r="M1576" s="154">
        <f>AVERAGE(K1576:K1577)</f>
        <v>50.037205384110621</v>
      </c>
      <c r="N1576" s="154">
        <f>_xlfn.STDEV.S(K1576,K1577)</f>
        <v>0.51237369377429165</v>
      </c>
      <c r="O1576" s="123">
        <v>2</v>
      </c>
      <c r="P1576" s="123"/>
      <c r="Q1576" s="23">
        <f t="shared" si="1"/>
        <v>153.80000000000001</v>
      </c>
      <c r="R1576" s="117">
        <f>AVERAGE(Q1576:Q1577)</f>
        <v>158.25</v>
      </c>
    </row>
    <row r="1577" spans="1:18" ht="15.75" customHeight="1" x14ac:dyDescent="0.3">
      <c r="A1577" s="221">
        <v>3414</v>
      </c>
      <c r="B1577" s="118">
        <v>170</v>
      </c>
      <c r="C1577" s="57" t="s">
        <v>558</v>
      </c>
      <c r="D1577" s="57"/>
      <c r="E1577" s="57">
        <v>13</v>
      </c>
      <c r="F1577" s="58">
        <v>43587</v>
      </c>
      <c r="G1577" s="57">
        <v>5223</v>
      </c>
      <c r="H1577" s="57">
        <v>7670</v>
      </c>
      <c r="I1577" s="57">
        <v>6850</v>
      </c>
      <c r="J1577" s="57"/>
      <c r="K1577" s="152">
        <f t="shared" si="8"/>
        <v>50.399508297480025</v>
      </c>
      <c r="L1577" s="153"/>
      <c r="M1577" s="155"/>
      <c r="N1577" s="155"/>
      <c r="O1577" s="123"/>
      <c r="P1577" s="123"/>
      <c r="Q1577" s="23">
        <f t="shared" si="1"/>
        <v>162.69999999999999</v>
      </c>
      <c r="R1577" s="117"/>
    </row>
    <row r="1578" spans="1:18" ht="15.75" customHeight="1" x14ac:dyDescent="0.3">
      <c r="A1578" s="221">
        <v>4133</v>
      </c>
      <c r="B1578" s="118">
        <v>163</v>
      </c>
      <c r="C1578" s="57" t="s">
        <v>558</v>
      </c>
      <c r="D1578" s="57"/>
      <c r="E1578" s="57">
        <v>15</v>
      </c>
      <c r="F1578" s="58">
        <v>43599</v>
      </c>
      <c r="G1578" s="57">
        <v>5193</v>
      </c>
      <c r="H1578" s="57">
        <v>7866</v>
      </c>
      <c r="I1578" s="57">
        <v>6912</v>
      </c>
      <c r="J1578" s="57"/>
      <c r="K1578" s="152">
        <f t="shared" si="8"/>
        <v>55.497382198952884</v>
      </c>
      <c r="L1578" s="152" t="s">
        <v>377</v>
      </c>
      <c r="M1578" s="154">
        <f>AVERAGE(K1578:K1579)</f>
        <v>56.497932143799453</v>
      </c>
      <c r="N1578" s="154">
        <f>_xlfn.STDEV.S(K1578,K1579)</f>
        <v>1.4149913018336693</v>
      </c>
      <c r="O1578" s="123"/>
      <c r="P1578" s="123"/>
      <c r="Q1578" s="23">
        <f t="shared" si="1"/>
        <v>171.9</v>
      </c>
      <c r="R1578" s="117">
        <f>AVERAGE(Q1578:Q1579)</f>
        <v>168.3</v>
      </c>
    </row>
    <row r="1579" spans="1:18" ht="15.75" customHeight="1" x14ac:dyDescent="0.3">
      <c r="A1579" s="221">
        <v>4134</v>
      </c>
      <c r="B1579" s="118">
        <v>164</v>
      </c>
      <c r="C1579" s="57" t="s">
        <v>558</v>
      </c>
      <c r="D1579" s="57"/>
      <c r="E1579" s="57">
        <v>15</v>
      </c>
      <c r="F1579" s="58">
        <v>43599</v>
      </c>
      <c r="G1579" s="57">
        <v>5245</v>
      </c>
      <c r="H1579" s="57">
        <v>7839</v>
      </c>
      <c r="I1579" s="57">
        <v>6892</v>
      </c>
      <c r="J1579" s="57"/>
      <c r="K1579" s="152">
        <f t="shared" si="8"/>
        <v>57.498482088646021</v>
      </c>
      <c r="L1579" s="152"/>
      <c r="M1579" s="155"/>
      <c r="N1579" s="155"/>
      <c r="O1579" s="123"/>
      <c r="P1579" s="123"/>
      <c r="Q1579" s="23">
        <f t="shared" si="1"/>
        <v>164.7</v>
      </c>
      <c r="R1579" s="117"/>
    </row>
    <row r="1580" spans="1:18" ht="15.75" customHeight="1" x14ac:dyDescent="0.3">
      <c r="A1580" s="221">
        <v>4779</v>
      </c>
      <c r="B1580" s="118">
        <v>163</v>
      </c>
      <c r="C1580" s="57" t="s">
        <v>558</v>
      </c>
      <c r="D1580" s="57"/>
      <c r="E1580" s="57">
        <v>17</v>
      </c>
      <c r="F1580" s="58">
        <v>43619</v>
      </c>
      <c r="G1580" s="57">
        <v>5193</v>
      </c>
      <c r="H1580" s="57">
        <v>7612</v>
      </c>
      <c r="I1580" s="57">
        <v>6885</v>
      </c>
      <c r="J1580" s="57"/>
      <c r="K1580" s="152">
        <f t="shared" si="8"/>
        <v>42.966903073286048</v>
      </c>
      <c r="L1580" s="153"/>
      <c r="M1580" s="154">
        <f>AVERAGE(K1580:K1581)</f>
        <v>43.146072895866325</v>
      </c>
      <c r="N1580" s="154">
        <f>_xlfn.STDEV.S(K1580,K1581)</f>
        <v>0.25338439306100974</v>
      </c>
      <c r="O1580" s="123"/>
      <c r="P1580" s="123"/>
      <c r="Q1580" s="23">
        <f t="shared" si="1"/>
        <v>169.2</v>
      </c>
      <c r="R1580" s="117">
        <f>AVERAGE(Q1580:Q1581)</f>
        <v>167</v>
      </c>
    </row>
    <row r="1581" spans="1:18" ht="15.75" customHeight="1" x14ac:dyDescent="0.3">
      <c r="A1581" s="221">
        <v>4780</v>
      </c>
      <c r="B1581" s="118">
        <v>164</v>
      </c>
      <c r="C1581" s="57" t="s">
        <v>558</v>
      </c>
      <c r="D1581" s="57"/>
      <c r="E1581" s="57">
        <v>17</v>
      </c>
      <c r="F1581" s="58">
        <v>43619</v>
      </c>
      <c r="G1581" s="57">
        <v>5245</v>
      </c>
      <c r="H1581" s="57">
        <v>7607</v>
      </c>
      <c r="I1581" s="57">
        <v>6893</v>
      </c>
      <c r="J1581" s="57"/>
      <c r="K1581" s="152">
        <f t="shared" si="8"/>
        <v>43.325242718446603</v>
      </c>
      <c r="L1581" s="153"/>
      <c r="M1581" s="155"/>
      <c r="N1581" s="155"/>
      <c r="O1581" s="123"/>
      <c r="P1581" s="123"/>
      <c r="Q1581" s="23">
        <f t="shared" si="1"/>
        <v>164.8</v>
      </c>
      <c r="R1581" s="117"/>
    </row>
    <row r="1582" spans="1:18" ht="15.75" customHeight="1" x14ac:dyDescent="0.3">
      <c r="A1582" s="221">
        <v>6065</v>
      </c>
      <c r="B1582" s="118">
        <v>156</v>
      </c>
      <c r="C1582" s="7" t="s">
        <v>558</v>
      </c>
      <c r="D1582" s="7"/>
      <c r="E1582" s="7">
        <v>22</v>
      </c>
      <c r="F1582" s="156">
        <v>43685</v>
      </c>
      <c r="G1582" s="7">
        <v>5171</v>
      </c>
      <c r="H1582" s="7">
        <v>7053</v>
      </c>
      <c r="I1582" s="7">
        <v>6789</v>
      </c>
      <c r="J1582" s="7">
        <v>6</v>
      </c>
      <c r="K1582" s="152">
        <f t="shared" si="8"/>
        <v>16.316440049443759</v>
      </c>
      <c r="L1582" s="153"/>
      <c r="M1582" s="154">
        <f>AVERAGE(K1582:K1583)</f>
        <v>16.072792889043487</v>
      </c>
      <c r="N1582" s="154">
        <f>_xlfn.STDEV.S(K1582,K1583)</f>
        <v>0.34456911867175744</v>
      </c>
      <c r="O1582" s="123"/>
      <c r="P1582" s="123"/>
      <c r="Q1582" s="23">
        <f t="shared" si="1"/>
        <v>161.80000000000001</v>
      </c>
      <c r="R1582" s="117">
        <f>AVERAGE(Q1582:Q1583)</f>
        <v>160.5</v>
      </c>
    </row>
    <row r="1583" spans="1:18" ht="15.75" customHeight="1" x14ac:dyDescent="0.3">
      <c r="A1583" s="221">
        <v>6066</v>
      </c>
      <c r="B1583" s="118">
        <v>156</v>
      </c>
      <c r="C1583" s="7" t="s">
        <v>558</v>
      </c>
      <c r="D1583" s="7"/>
      <c r="E1583" s="7">
        <v>22</v>
      </c>
      <c r="F1583" s="156">
        <v>43685</v>
      </c>
      <c r="G1583" s="7">
        <v>5171</v>
      </c>
      <c r="H1583" s="7">
        <v>7015</v>
      </c>
      <c r="I1583" s="7">
        <v>6763</v>
      </c>
      <c r="J1583" s="7"/>
      <c r="K1583" s="152">
        <f t="shared" si="8"/>
        <v>15.829145728643216</v>
      </c>
      <c r="L1583" s="153"/>
      <c r="M1583" s="155"/>
      <c r="N1583" s="155"/>
      <c r="O1583" s="123"/>
      <c r="P1583" s="123"/>
      <c r="Q1583" s="23">
        <f t="shared" si="1"/>
        <v>159.19999999999999</v>
      </c>
      <c r="R1583" s="117"/>
    </row>
    <row r="1584" spans="1:18" ht="15.75" customHeight="1" x14ac:dyDescent="0.3">
      <c r="A1584" s="221">
        <v>3415</v>
      </c>
      <c r="B1584" s="118">
        <v>171</v>
      </c>
      <c r="C1584" s="67" t="s">
        <v>559</v>
      </c>
      <c r="D1584" s="67"/>
      <c r="E1584" s="67">
        <v>13</v>
      </c>
      <c r="F1584" s="68">
        <v>43587</v>
      </c>
      <c r="G1584" s="67">
        <v>5259</v>
      </c>
      <c r="H1584" s="67">
        <v>7459</v>
      </c>
      <c r="I1584" s="67">
        <v>6878</v>
      </c>
      <c r="J1584" s="67">
        <v>1</v>
      </c>
      <c r="K1584" s="157">
        <f t="shared" si="8"/>
        <v>35.886349598517604</v>
      </c>
      <c r="L1584" s="158" t="s">
        <v>13</v>
      </c>
      <c r="M1584" s="159">
        <f>AVERAGE(K1584:K1585)</f>
        <v>36.093206585654229</v>
      </c>
      <c r="N1584" s="159">
        <f>_xlfn.STDEV.S(K1584,K1585)</f>
        <v>0.29253995668024696</v>
      </c>
      <c r="O1584" s="123">
        <v>1</v>
      </c>
      <c r="P1584" s="123"/>
      <c r="Q1584" s="23">
        <f t="shared" si="1"/>
        <v>161.9</v>
      </c>
      <c r="R1584" s="117">
        <f>AVERAGE(Q1584:Q1585)</f>
        <v>159.60000000000002</v>
      </c>
    </row>
    <row r="1585" spans="1:18" ht="15.75" customHeight="1" x14ac:dyDescent="0.3">
      <c r="A1585" s="221">
        <v>3416</v>
      </c>
      <c r="B1585" s="118">
        <v>172</v>
      </c>
      <c r="C1585" s="67" t="s">
        <v>559</v>
      </c>
      <c r="D1585" s="67"/>
      <c r="E1585" s="67">
        <v>13</v>
      </c>
      <c r="F1585" s="68">
        <v>43587</v>
      </c>
      <c r="G1585" s="67">
        <v>5274</v>
      </c>
      <c r="H1585" s="67">
        <v>7418</v>
      </c>
      <c r="I1585" s="67">
        <v>6847</v>
      </c>
      <c r="J1585" s="67"/>
      <c r="K1585" s="157">
        <f t="shared" si="8"/>
        <v>36.300063572790847</v>
      </c>
      <c r="L1585" s="158"/>
      <c r="M1585" s="160"/>
      <c r="N1585" s="160"/>
      <c r="O1585" s="123"/>
      <c r="P1585" s="123"/>
      <c r="Q1585" s="23">
        <f t="shared" si="1"/>
        <v>157.30000000000001</v>
      </c>
      <c r="R1585" s="117"/>
    </row>
    <row r="1586" spans="1:18" ht="15.75" customHeight="1" x14ac:dyDescent="0.3">
      <c r="A1586" s="221">
        <v>4135</v>
      </c>
      <c r="B1586" s="118">
        <v>165</v>
      </c>
      <c r="C1586" s="67" t="s">
        <v>559</v>
      </c>
      <c r="D1586" s="67"/>
      <c r="E1586" s="67">
        <v>15</v>
      </c>
      <c r="F1586" s="68">
        <v>43599</v>
      </c>
      <c r="G1586" s="67">
        <v>5226</v>
      </c>
      <c r="H1586" s="67">
        <v>7455</v>
      </c>
      <c r="I1586" s="67">
        <v>6987</v>
      </c>
      <c r="J1586" s="67"/>
      <c r="K1586" s="157">
        <f t="shared" si="8"/>
        <v>26.575809199318567</v>
      </c>
      <c r="L1586" s="157"/>
      <c r="M1586" s="159">
        <f>AVERAGE(K1586:K1587)</f>
        <v>26.594356212562509</v>
      </c>
      <c r="N1586" s="159">
        <f>_xlfn.STDEV.S(K1586,K1587)</f>
        <v>2.6229437671094667E-2</v>
      </c>
      <c r="O1586" s="123"/>
      <c r="P1586" s="123"/>
      <c r="Q1586" s="23">
        <f t="shared" si="1"/>
        <v>176.1</v>
      </c>
      <c r="R1586" s="117">
        <f>AVERAGE(Q1586:Q1587)</f>
        <v>181.05</v>
      </c>
    </row>
    <row r="1587" spans="1:18" ht="15.75" customHeight="1" x14ac:dyDescent="0.3">
      <c r="A1587" s="221">
        <v>4136</v>
      </c>
      <c r="B1587" s="118">
        <v>166</v>
      </c>
      <c r="C1587" s="67" t="s">
        <v>559</v>
      </c>
      <c r="D1587" s="67"/>
      <c r="E1587" s="67">
        <v>15</v>
      </c>
      <c r="F1587" s="68">
        <v>43599</v>
      </c>
      <c r="G1587" s="67">
        <v>5252</v>
      </c>
      <c r="H1587" s="67">
        <v>7607</v>
      </c>
      <c r="I1587" s="67">
        <v>7112</v>
      </c>
      <c r="J1587" s="67"/>
      <c r="K1587" s="157">
        <f t="shared" si="8"/>
        <v>26.612903225806448</v>
      </c>
      <c r="L1587" s="157"/>
      <c r="M1587" s="160"/>
      <c r="N1587" s="160"/>
      <c r="O1587" s="123"/>
      <c r="P1587" s="123"/>
      <c r="Q1587" s="23">
        <f t="shared" si="1"/>
        <v>186</v>
      </c>
      <c r="R1587" s="117"/>
    </row>
    <row r="1588" spans="1:18" ht="15.75" customHeight="1" x14ac:dyDescent="0.3">
      <c r="A1588" s="221">
        <v>4781</v>
      </c>
      <c r="B1588" s="118">
        <v>165</v>
      </c>
      <c r="C1588" s="67" t="s">
        <v>559</v>
      </c>
      <c r="D1588" s="67"/>
      <c r="E1588" s="67">
        <v>17</v>
      </c>
      <c r="F1588" s="68">
        <v>43619</v>
      </c>
      <c r="G1588" s="67">
        <v>5226</v>
      </c>
      <c r="H1588" s="67">
        <v>7767</v>
      </c>
      <c r="I1588" s="67">
        <v>7290</v>
      </c>
      <c r="J1588" s="67"/>
      <c r="K1588" s="157">
        <f t="shared" si="8"/>
        <v>23.11046511627907</v>
      </c>
      <c r="L1588" s="158"/>
      <c r="M1588" s="159">
        <f>AVERAGE(K1588:K1589)</f>
        <v>22.937914122385344</v>
      </c>
      <c r="N1588" s="159">
        <f>_xlfn.STDEV.S(K1588,K1589)</f>
        <v>0.24402395576546404</v>
      </c>
      <c r="O1588" s="123"/>
      <c r="P1588" s="123"/>
      <c r="Q1588" s="23">
        <f t="shared" si="1"/>
        <v>206.4</v>
      </c>
      <c r="R1588" s="117">
        <f>AVERAGE(Q1588:Q1589)</f>
        <v>210.60000000000002</v>
      </c>
    </row>
    <row r="1589" spans="1:18" ht="15.75" customHeight="1" x14ac:dyDescent="0.3">
      <c r="A1589" s="221">
        <v>4782</v>
      </c>
      <c r="B1589" s="118">
        <v>166</v>
      </c>
      <c r="C1589" s="67" t="s">
        <v>559</v>
      </c>
      <c r="D1589" s="67"/>
      <c r="E1589" s="67">
        <v>17</v>
      </c>
      <c r="F1589" s="68">
        <v>43619</v>
      </c>
      <c r="G1589" s="67">
        <v>5252</v>
      </c>
      <c r="H1589" s="67">
        <v>7889</v>
      </c>
      <c r="I1589" s="67">
        <v>7400</v>
      </c>
      <c r="J1589" s="67"/>
      <c r="K1589" s="157">
        <f t="shared" si="8"/>
        <v>22.765363128491618</v>
      </c>
      <c r="L1589" s="158"/>
      <c r="M1589" s="160"/>
      <c r="N1589" s="160"/>
      <c r="O1589" s="123"/>
      <c r="P1589" s="123"/>
      <c r="Q1589" s="23">
        <f t="shared" si="1"/>
        <v>214.8</v>
      </c>
      <c r="R1589" s="117"/>
    </row>
    <row r="1590" spans="1:18" ht="15.75" customHeight="1" x14ac:dyDescent="0.3">
      <c r="A1590" s="221">
        <v>5381</v>
      </c>
      <c r="B1590" s="118">
        <v>119</v>
      </c>
      <c r="C1590" s="7" t="s">
        <v>559</v>
      </c>
      <c r="D1590" s="7"/>
      <c r="E1590" s="7">
        <v>19</v>
      </c>
      <c r="F1590" s="156">
        <v>43637</v>
      </c>
      <c r="G1590" s="7">
        <v>5212</v>
      </c>
      <c r="H1590" s="7">
        <v>7191</v>
      </c>
      <c r="I1590" s="7">
        <v>6799</v>
      </c>
      <c r="J1590" s="7">
        <v>9</v>
      </c>
      <c r="K1590" s="161">
        <f t="shared" si="8"/>
        <v>24.700693131695022</v>
      </c>
      <c r="L1590" s="3"/>
      <c r="M1590" s="162">
        <f>AVERAGE(K1590:K1591)</f>
        <v>24.471558687059634</v>
      </c>
      <c r="N1590" s="162">
        <f>_xlfn.STDEV.S(K1590,K1591)</f>
        <v>0.32404503921019562</v>
      </c>
      <c r="O1590" s="123"/>
      <c r="P1590" s="123"/>
      <c r="Q1590" s="23">
        <f t="shared" si="1"/>
        <v>158.69999999999999</v>
      </c>
      <c r="R1590" s="117">
        <f>AVERAGE(Q1590:Q1591)</f>
        <v>161.85</v>
      </c>
    </row>
    <row r="1591" spans="1:18" ht="15.75" customHeight="1" x14ac:dyDescent="0.3">
      <c r="A1591" s="221">
        <v>5382</v>
      </c>
      <c r="B1591" s="118">
        <v>120</v>
      </c>
      <c r="C1591" s="7" t="s">
        <v>559</v>
      </c>
      <c r="D1591" s="7"/>
      <c r="E1591" s="7">
        <v>19</v>
      </c>
      <c r="F1591" s="156">
        <v>43637</v>
      </c>
      <c r="G1591" s="7">
        <v>5196</v>
      </c>
      <c r="H1591" s="7">
        <v>7246</v>
      </c>
      <c r="I1591" s="7">
        <v>6846</v>
      </c>
      <c r="J1591" s="7"/>
      <c r="K1591" s="161">
        <f t="shared" si="8"/>
        <v>24.242424242424242</v>
      </c>
      <c r="L1591" s="3"/>
      <c r="M1591" s="23"/>
      <c r="N1591" s="23"/>
      <c r="O1591" s="123"/>
      <c r="P1591" s="123"/>
      <c r="Q1591" s="23">
        <f t="shared" si="1"/>
        <v>165</v>
      </c>
      <c r="R1591" s="117"/>
    </row>
    <row r="1592" spans="1:18" ht="15.75" customHeight="1" x14ac:dyDescent="0.3">
      <c r="A1592" s="221">
        <v>6067</v>
      </c>
      <c r="B1592" s="118">
        <v>157</v>
      </c>
      <c r="C1592" s="7" t="s">
        <v>559</v>
      </c>
      <c r="D1592" s="7"/>
      <c r="E1592" s="7">
        <v>22</v>
      </c>
      <c r="F1592" s="156">
        <v>43685</v>
      </c>
      <c r="G1592" s="7">
        <v>5319</v>
      </c>
      <c r="H1592" s="7">
        <v>7200</v>
      </c>
      <c r="I1592" s="7">
        <v>6918</v>
      </c>
      <c r="J1592" s="7">
        <v>8</v>
      </c>
      <c r="K1592" s="152">
        <f t="shared" si="8"/>
        <v>17.636022514071296</v>
      </c>
      <c r="L1592" s="153"/>
      <c r="M1592" s="154">
        <f>AVERAGE(K1592:K1593)</f>
        <v>17.557507055354975</v>
      </c>
      <c r="N1592" s="154">
        <f>_xlfn.STDEV.S(K1592,K1593)</f>
        <v>0.11103762657256637</v>
      </c>
      <c r="O1592" s="123"/>
      <c r="P1592" s="123"/>
      <c r="Q1592" s="23">
        <f t="shared" si="1"/>
        <v>159.9</v>
      </c>
      <c r="R1592" s="117">
        <f>AVERAGE(Q1592:Q1593)</f>
        <v>169.2</v>
      </c>
    </row>
    <row r="1593" spans="1:18" ht="15.75" customHeight="1" x14ac:dyDescent="0.3">
      <c r="A1593" s="221">
        <v>6068</v>
      </c>
      <c r="B1593" s="118">
        <v>157</v>
      </c>
      <c r="C1593" s="7" t="s">
        <v>559</v>
      </c>
      <c r="D1593" s="7"/>
      <c r="E1593" s="7">
        <v>22</v>
      </c>
      <c r="F1593" s="156">
        <v>43685</v>
      </c>
      <c r="G1593" s="7">
        <v>5319</v>
      </c>
      <c r="H1593" s="7">
        <v>7416</v>
      </c>
      <c r="I1593" s="7">
        <v>7104</v>
      </c>
      <c r="J1593" s="7"/>
      <c r="K1593" s="152">
        <f t="shared" si="8"/>
        <v>17.478991596638654</v>
      </c>
      <c r="L1593" s="153"/>
      <c r="M1593" s="155"/>
      <c r="N1593" s="155"/>
      <c r="O1593" s="123"/>
      <c r="P1593" s="123"/>
      <c r="Q1593" s="23">
        <f t="shared" si="1"/>
        <v>178.5</v>
      </c>
      <c r="R1593" s="117"/>
    </row>
    <row r="1594" spans="1:18" ht="15.75" customHeight="1" x14ac:dyDescent="0.3">
      <c r="A1594" s="221">
        <v>2981</v>
      </c>
      <c r="B1594" s="118">
        <v>65</v>
      </c>
      <c r="C1594" s="57" t="s">
        <v>560</v>
      </c>
      <c r="D1594" s="57"/>
      <c r="E1594" s="57">
        <v>11</v>
      </c>
      <c r="F1594" s="58">
        <v>43571</v>
      </c>
      <c r="G1594" s="151">
        <v>5215</v>
      </c>
      <c r="H1594" s="57">
        <v>8941</v>
      </c>
      <c r="I1594" s="57">
        <v>7466</v>
      </c>
      <c r="J1594" s="57">
        <v>2</v>
      </c>
      <c r="K1594" s="152">
        <f t="shared" si="8"/>
        <v>65.526432696579292</v>
      </c>
      <c r="L1594" s="153" t="s">
        <v>377</v>
      </c>
      <c r="M1594" s="154">
        <f>AVERAGE(K1594:K1595)</f>
        <v>66.684231863099228</v>
      </c>
      <c r="N1594" s="154">
        <f>_xlfn.STDEV.S(K1594,K1595)</f>
        <v>1.6373752837967694</v>
      </c>
      <c r="O1594" s="123">
        <v>2</v>
      </c>
      <c r="P1594" s="123"/>
      <c r="Q1594" s="23">
        <f t="shared" si="1"/>
        <v>225.1</v>
      </c>
      <c r="R1594" s="117">
        <f>AVERAGE(Q1594:Q1595)</f>
        <v>218.89999999999998</v>
      </c>
    </row>
    <row r="1595" spans="1:18" ht="15.75" customHeight="1" x14ac:dyDescent="0.3">
      <c r="A1595" s="221">
        <v>2982</v>
      </c>
      <c r="B1595" s="118">
        <v>66</v>
      </c>
      <c r="C1595" s="57" t="s">
        <v>560</v>
      </c>
      <c r="D1595" s="57"/>
      <c r="E1595" s="57">
        <v>11</v>
      </c>
      <c r="F1595" s="58">
        <v>43571</v>
      </c>
      <c r="G1595" s="151">
        <v>5279</v>
      </c>
      <c r="H1595" s="57">
        <v>8849</v>
      </c>
      <c r="I1595" s="57">
        <v>7406</v>
      </c>
      <c r="J1595" s="57"/>
      <c r="K1595" s="152">
        <f t="shared" si="8"/>
        <v>67.842031029619179</v>
      </c>
      <c r="L1595" s="153"/>
      <c r="M1595" s="155"/>
      <c r="N1595" s="155"/>
      <c r="O1595" s="123"/>
      <c r="P1595" s="123"/>
      <c r="Q1595" s="23">
        <f t="shared" si="1"/>
        <v>212.7</v>
      </c>
      <c r="R1595" s="117"/>
    </row>
    <row r="1596" spans="1:18" ht="15.75" customHeight="1" x14ac:dyDescent="0.3">
      <c r="A1596" s="221">
        <v>3787</v>
      </c>
      <c r="B1596" s="118">
        <v>209</v>
      </c>
      <c r="C1596" s="57" t="s">
        <v>560</v>
      </c>
      <c r="D1596" s="57"/>
      <c r="E1596" s="57">
        <v>14</v>
      </c>
      <c r="F1596" s="58">
        <v>43591</v>
      </c>
      <c r="G1596" s="57">
        <v>5228</v>
      </c>
      <c r="H1596" s="151">
        <v>9110</v>
      </c>
      <c r="I1596" s="57">
        <v>7973</v>
      </c>
      <c r="J1596" s="57"/>
      <c r="K1596" s="152">
        <f t="shared" si="8"/>
        <v>41.420765027322403</v>
      </c>
      <c r="L1596" s="153" t="s">
        <v>13</v>
      </c>
      <c r="M1596" s="154">
        <f>AVERAGE(K1596:K1597)</f>
        <v>41.328743666923721</v>
      </c>
      <c r="N1596" s="154">
        <f>_xlfn.STDEV.S(K1596,K1597)</f>
        <v>0.13013785590383903</v>
      </c>
      <c r="O1596" s="123"/>
      <c r="P1596" s="123"/>
      <c r="Q1596" s="23">
        <f t="shared" si="1"/>
        <v>274.5</v>
      </c>
      <c r="R1596" s="117">
        <f>AVERAGE(Q1596:Q1597)</f>
        <v>269.05</v>
      </c>
    </row>
    <row r="1597" spans="1:18" ht="15.75" customHeight="1" x14ac:dyDescent="0.3">
      <c r="A1597" s="221">
        <v>3788</v>
      </c>
      <c r="B1597" s="118">
        <v>210</v>
      </c>
      <c r="C1597" s="57" t="s">
        <v>560</v>
      </c>
      <c r="D1597" s="57"/>
      <c r="E1597" s="57">
        <v>14</v>
      </c>
      <c r="F1597" s="58">
        <v>43591</v>
      </c>
      <c r="G1597" s="57">
        <v>5223</v>
      </c>
      <c r="H1597" s="151">
        <v>8946</v>
      </c>
      <c r="I1597" s="57">
        <v>7859</v>
      </c>
      <c r="J1597" s="57"/>
      <c r="K1597" s="152">
        <f t="shared" si="8"/>
        <v>41.236722306525039</v>
      </c>
      <c r="L1597" s="153"/>
      <c r="M1597" s="155"/>
      <c r="N1597" s="155"/>
      <c r="O1597" s="123"/>
      <c r="P1597" s="123"/>
      <c r="Q1597" s="23">
        <f t="shared" si="1"/>
        <v>263.60000000000002</v>
      </c>
      <c r="R1597" s="117"/>
    </row>
    <row r="1598" spans="1:18" ht="15.75" customHeight="1" x14ac:dyDescent="0.3">
      <c r="A1598" s="221">
        <v>4447</v>
      </c>
      <c r="B1598" s="118">
        <v>153</v>
      </c>
      <c r="C1598" s="57" t="s">
        <v>560</v>
      </c>
      <c r="D1598" s="57"/>
      <c r="E1598" s="57">
        <v>16</v>
      </c>
      <c r="F1598" s="58">
        <v>43607</v>
      </c>
      <c r="G1598" s="57">
        <v>5238</v>
      </c>
      <c r="H1598" s="57">
        <v>8273</v>
      </c>
      <c r="I1598" s="57">
        <v>7685</v>
      </c>
      <c r="J1598" s="57">
        <v>2</v>
      </c>
      <c r="K1598" s="152">
        <f t="shared" si="8"/>
        <v>24.029423784225582</v>
      </c>
      <c r="L1598" s="153"/>
      <c r="M1598" s="154">
        <f>AVERAGE(K1598:K1599)</f>
        <v>23.898403421822017</v>
      </c>
      <c r="N1598" s="154">
        <f>_xlfn.STDEV.S(K1598,K1599)</f>
        <v>0.18529077345815623</v>
      </c>
      <c r="O1598" s="123"/>
      <c r="P1598" s="123"/>
      <c r="Q1598" s="23">
        <f t="shared" si="1"/>
        <v>244.7</v>
      </c>
      <c r="R1598" s="117">
        <f>AVERAGE(Q1598:Q1599)</f>
        <v>241</v>
      </c>
    </row>
    <row r="1599" spans="1:18" ht="15.75" customHeight="1" x14ac:dyDescent="0.3">
      <c r="A1599" s="221">
        <v>4448</v>
      </c>
      <c r="B1599" s="118">
        <v>154</v>
      </c>
      <c r="C1599" s="57" t="s">
        <v>560</v>
      </c>
      <c r="D1599" s="57"/>
      <c r="E1599" s="57">
        <v>16</v>
      </c>
      <c r="F1599" s="58">
        <v>43607</v>
      </c>
      <c r="G1599" s="57">
        <v>5194</v>
      </c>
      <c r="H1599" s="57">
        <v>8131</v>
      </c>
      <c r="I1599" s="57">
        <v>7567</v>
      </c>
      <c r="J1599" s="57"/>
      <c r="K1599" s="152">
        <f t="shared" si="8"/>
        <v>23.767383059418457</v>
      </c>
      <c r="L1599" s="153"/>
      <c r="M1599" s="155"/>
      <c r="N1599" s="155"/>
      <c r="O1599" s="123"/>
      <c r="P1599" s="123"/>
      <c r="Q1599" s="23">
        <f t="shared" si="1"/>
        <v>237.3</v>
      </c>
      <c r="R1599" s="117"/>
    </row>
    <row r="1600" spans="1:18" ht="15.75" customHeight="1" x14ac:dyDescent="0.3">
      <c r="A1600" s="221">
        <v>5093</v>
      </c>
      <c r="B1600" s="118">
        <v>153</v>
      </c>
      <c r="C1600" s="57" t="s">
        <v>560</v>
      </c>
      <c r="D1600" s="57"/>
      <c r="E1600" s="57">
        <v>18</v>
      </c>
      <c r="F1600" s="58">
        <v>43626</v>
      </c>
      <c r="G1600" s="57">
        <v>5238</v>
      </c>
      <c r="H1600" s="57">
        <v>8503</v>
      </c>
      <c r="I1600" s="57">
        <v>7952</v>
      </c>
      <c r="J1600" s="57">
        <v>6</v>
      </c>
      <c r="K1600" s="152">
        <f t="shared" si="8"/>
        <v>20.302137067059693</v>
      </c>
      <c r="L1600" s="153"/>
      <c r="M1600" s="154">
        <f>AVERAGE(K1600:K1601)</f>
        <v>20.29846082377928</v>
      </c>
      <c r="N1600" s="154">
        <f>_xlfn.STDEV.S(K1600,K1601)</f>
        <v>5.1989931057432491E-3</v>
      </c>
      <c r="O1600" s="123"/>
      <c r="P1600" s="123"/>
      <c r="Q1600" s="23">
        <f t="shared" si="1"/>
        <v>271.39999999999998</v>
      </c>
      <c r="R1600" s="117">
        <f>AVERAGE(Q1600:Q1601)</f>
        <v>268</v>
      </c>
    </row>
    <row r="1601" spans="1:18" ht="15.75" customHeight="1" x14ac:dyDescent="0.3">
      <c r="A1601" s="221">
        <v>5094</v>
      </c>
      <c r="B1601" s="118">
        <v>154</v>
      </c>
      <c r="C1601" s="57" t="s">
        <v>560</v>
      </c>
      <c r="D1601" s="57"/>
      <c r="E1601" s="57">
        <v>18</v>
      </c>
      <c r="F1601" s="58">
        <v>43626</v>
      </c>
      <c r="G1601" s="57">
        <v>5194</v>
      </c>
      <c r="H1601" s="57">
        <v>8377</v>
      </c>
      <c r="I1601" s="57">
        <v>7840</v>
      </c>
      <c r="J1601" s="57"/>
      <c r="K1601" s="152">
        <f t="shared" si="8"/>
        <v>20.294784580498867</v>
      </c>
      <c r="L1601" s="153"/>
      <c r="M1601" s="155"/>
      <c r="N1601" s="155"/>
      <c r="O1601" s="123"/>
      <c r="P1601" s="123"/>
      <c r="Q1601" s="23">
        <f t="shared" si="1"/>
        <v>264.60000000000002</v>
      </c>
      <c r="R1601" s="117"/>
    </row>
    <row r="1602" spans="1:18" ht="15.75" customHeight="1" x14ac:dyDescent="0.3">
      <c r="A1602" s="221">
        <v>5647</v>
      </c>
      <c r="B1602" s="118">
        <v>91</v>
      </c>
      <c r="C1602" s="7" t="s">
        <v>560</v>
      </c>
      <c r="D1602" s="7"/>
      <c r="E1602" s="7">
        <v>21</v>
      </c>
      <c r="F1602" s="156">
        <v>43657</v>
      </c>
      <c r="G1602" s="7">
        <v>5252</v>
      </c>
      <c r="H1602" s="7">
        <v>8575</v>
      </c>
      <c r="I1602" s="7">
        <v>7970</v>
      </c>
      <c r="J1602" s="7">
        <v>6</v>
      </c>
      <c r="K1602" s="152">
        <f t="shared" si="8"/>
        <v>22.259013980868286</v>
      </c>
      <c r="L1602" s="153"/>
      <c r="M1602" s="154">
        <f>AVERAGE(K1602:K1603)</f>
        <v>22.456430067357218</v>
      </c>
      <c r="N1602" s="154">
        <f>_xlfn.STDEV.S(K1602,K1603)</f>
        <v>0.27918850694327013</v>
      </c>
      <c r="O1602" s="123"/>
      <c r="P1602" s="123"/>
      <c r="Q1602" s="23">
        <f t="shared" si="1"/>
        <v>271.8</v>
      </c>
      <c r="R1602" s="117">
        <f>AVERAGE(Q1602:Q1603)</f>
        <v>265.89999999999998</v>
      </c>
    </row>
    <row r="1603" spans="1:18" ht="15.75" customHeight="1" x14ac:dyDescent="0.3">
      <c r="A1603" s="221">
        <v>5648</v>
      </c>
      <c r="B1603" s="118">
        <v>92</v>
      </c>
      <c r="C1603" s="7" t="s">
        <v>560</v>
      </c>
      <c r="D1603" s="7"/>
      <c r="E1603" s="7">
        <v>21</v>
      </c>
      <c r="F1603" s="156">
        <v>43657</v>
      </c>
      <c r="G1603" s="7">
        <v>5241</v>
      </c>
      <c r="H1603" s="7">
        <v>8430</v>
      </c>
      <c r="I1603" s="7">
        <v>7841</v>
      </c>
      <c r="J1603" s="7"/>
      <c r="K1603" s="152">
        <f t="shared" si="8"/>
        <v>22.653846153846153</v>
      </c>
      <c r="L1603" s="153"/>
      <c r="M1603" s="155"/>
      <c r="N1603" s="155"/>
      <c r="O1603" s="123"/>
      <c r="P1603" s="123"/>
      <c r="Q1603" s="23">
        <f t="shared" si="1"/>
        <v>260</v>
      </c>
      <c r="R1603" s="117"/>
    </row>
    <row r="1604" spans="1:18" ht="15.75" customHeight="1" x14ac:dyDescent="0.3">
      <c r="A1604" s="221">
        <v>6069</v>
      </c>
      <c r="B1604" s="118">
        <v>158</v>
      </c>
      <c r="C1604" s="7" t="s">
        <v>560</v>
      </c>
      <c r="D1604" s="7"/>
      <c r="E1604" s="7">
        <v>22</v>
      </c>
      <c r="F1604" s="156">
        <v>43685</v>
      </c>
      <c r="G1604" s="7">
        <v>5219</v>
      </c>
      <c r="H1604" s="7">
        <v>7748</v>
      </c>
      <c r="I1604" s="7">
        <v>7373</v>
      </c>
      <c r="J1604" s="7">
        <v>7</v>
      </c>
      <c r="K1604" s="152">
        <f t="shared" si="8"/>
        <v>17.409470752089138</v>
      </c>
      <c r="L1604" s="153"/>
      <c r="M1604" s="154">
        <f>AVERAGE(K1604:K1605)</f>
        <v>17.255185399730024</v>
      </c>
      <c r="N1604" s="154">
        <f>_xlfn.STDEV.S(K1604,K1605)</f>
        <v>0.21819243778176847</v>
      </c>
      <c r="O1604" s="123"/>
      <c r="P1604" s="123"/>
      <c r="Q1604" s="23">
        <f t="shared" si="1"/>
        <v>215.4</v>
      </c>
      <c r="R1604" s="117">
        <f>AVERAGE(Q1604:Q1605)</f>
        <v>213.25</v>
      </c>
    </row>
    <row r="1605" spans="1:18" ht="15.75" customHeight="1" x14ac:dyDescent="0.3">
      <c r="A1605" s="221">
        <v>6070</v>
      </c>
      <c r="B1605" s="118">
        <v>158</v>
      </c>
      <c r="C1605" s="7" t="s">
        <v>560</v>
      </c>
      <c r="D1605" s="7"/>
      <c r="E1605" s="7">
        <v>22</v>
      </c>
      <c r="F1605" s="156">
        <v>43685</v>
      </c>
      <c r="G1605" s="7">
        <v>5219</v>
      </c>
      <c r="H1605" s="7">
        <v>7691</v>
      </c>
      <c r="I1605" s="7">
        <v>7330</v>
      </c>
      <c r="J1605" s="7"/>
      <c r="K1605" s="152">
        <f t="shared" si="8"/>
        <v>17.100900047370914</v>
      </c>
      <c r="L1605" s="153"/>
      <c r="M1605" s="155"/>
      <c r="N1605" s="155"/>
      <c r="O1605" s="123"/>
      <c r="P1605" s="123"/>
      <c r="Q1605" s="23">
        <f t="shared" si="1"/>
        <v>211.1</v>
      </c>
      <c r="R1605" s="117"/>
    </row>
    <row r="1606" spans="1:18" ht="15.75" customHeight="1" x14ac:dyDescent="0.3">
      <c r="A1606" s="221">
        <v>3417</v>
      </c>
      <c r="B1606" s="118">
        <v>173</v>
      </c>
      <c r="C1606" s="67" t="s">
        <v>561</v>
      </c>
      <c r="D1606" s="67"/>
      <c r="E1606" s="67">
        <v>13</v>
      </c>
      <c r="F1606" s="68">
        <v>43587</v>
      </c>
      <c r="G1606" s="67">
        <v>5227</v>
      </c>
      <c r="H1606" s="67">
        <v>8281</v>
      </c>
      <c r="I1606" s="67">
        <v>7348</v>
      </c>
      <c r="J1606" s="67">
        <v>1</v>
      </c>
      <c r="K1606" s="157">
        <f t="shared" si="8"/>
        <v>43.988684582743986</v>
      </c>
      <c r="L1606" s="158" t="s">
        <v>13</v>
      </c>
      <c r="M1606" s="159">
        <f>AVERAGE(K1606:K1607)</f>
        <v>36.749981389116357</v>
      </c>
      <c r="N1606" s="159">
        <f>_xlfn.STDEV.S(K1606,K1607)</f>
        <v>10.237072230421596</v>
      </c>
      <c r="O1606" s="123">
        <v>1</v>
      </c>
      <c r="P1606" s="123"/>
      <c r="Q1606" s="23">
        <f t="shared" si="1"/>
        <v>212.1</v>
      </c>
      <c r="R1606" s="117">
        <f>AVERAGE(Q1606:Q1607)</f>
        <v>212.45</v>
      </c>
    </row>
    <row r="1607" spans="1:18" ht="15.75" customHeight="1" x14ac:dyDescent="0.3">
      <c r="A1607" s="221">
        <v>3418</v>
      </c>
      <c r="B1607" s="118">
        <v>174</v>
      </c>
      <c r="C1607" s="67" t="s">
        <v>561</v>
      </c>
      <c r="D1607" s="67"/>
      <c r="E1607" s="67">
        <v>13</v>
      </c>
      <c r="F1607" s="68">
        <v>43587</v>
      </c>
      <c r="G1607" s="67">
        <v>5182</v>
      </c>
      <c r="H1607" s="67">
        <v>7938</v>
      </c>
      <c r="I1607" s="67">
        <v>7310</v>
      </c>
      <c r="J1607" s="67"/>
      <c r="K1607" s="157">
        <f t="shared" si="8"/>
        <v>29.511278195488721</v>
      </c>
      <c r="L1607" s="158"/>
      <c r="M1607" s="160"/>
      <c r="N1607" s="160"/>
      <c r="O1607" s="123"/>
      <c r="P1607" s="123"/>
      <c r="Q1607" s="23">
        <f t="shared" si="1"/>
        <v>212.8</v>
      </c>
      <c r="R1607" s="117"/>
    </row>
    <row r="1608" spans="1:18" ht="15.75" customHeight="1" x14ac:dyDescent="0.3">
      <c r="A1608" s="221">
        <v>4137</v>
      </c>
      <c r="B1608" s="118">
        <v>167</v>
      </c>
      <c r="C1608" s="67" t="s">
        <v>561</v>
      </c>
      <c r="D1608" s="67"/>
      <c r="E1608" s="67">
        <v>15</v>
      </c>
      <c r="F1608" s="68">
        <v>43599</v>
      </c>
      <c r="G1608" s="67">
        <v>5280</v>
      </c>
      <c r="H1608" s="67">
        <v>7228</v>
      </c>
      <c r="I1608" s="67">
        <v>6883</v>
      </c>
      <c r="J1608" s="67"/>
      <c r="K1608" s="157">
        <f t="shared" si="8"/>
        <v>21.52214597629445</v>
      </c>
      <c r="L1608" s="157"/>
      <c r="M1608" s="159">
        <f>AVERAGE(K1608:K1609)</f>
        <v>21.432213927744542</v>
      </c>
      <c r="N1608" s="159">
        <f>_xlfn.STDEV.S(K1608,K1609)</f>
        <v>0.12718312275127835</v>
      </c>
      <c r="O1608" s="123"/>
      <c r="P1608" s="123"/>
      <c r="Q1608" s="23">
        <f t="shared" si="1"/>
        <v>160.30000000000001</v>
      </c>
      <c r="R1608" s="117">
        <f>AVERAGE(Q1608:Q1609)</f>
        <v>154.65</v>
      </c>
    </row>
    <row r="1609" spans="1:18" ht="15.75" customHeight="1" x14ac:dyDescent="0.3">
      <c r="A1609" s="221">
        <v>4138</v>
      </c>
      <c r="B1609" s="118">
        <v>168</v>
      </c>
      <c r="C1609" s="67" t="s">
        <v>561</v>
      </c>
      <c r="D1609" s="67"/>
      <c r="E1609" s="67">
        <v>15</v>
      </c>
      <c r="F1609" s="68">
        <v>43599</v>
      </c>
      <c r="G1609" s="67">
        <v>5212</v>
      </c>
      <c r="H1609" s="67">
        <v>7020</v>
      </c>
      <c r="I1609" s="67">
        <v>6702</v>
      </c>
      <c r="J1609" s="67"/>
      <c r="K1609" s="157">
        <f t="shared" si="8"/>
        <v>21.34228187919463</v>
      </c>
      <c r="L1609" s="157"/>
      <c r="M1609" s="160"/>
      <c r="N1609" s="160"/>
      <c r="O1609" s="123"/>
      <c r="P1609" s="123"/>
      <c r="Q1609" s="23">
        <f t="shared" si="1"/>
        <v>149</v>
      </c>
      <c r="R1609" s="117"/>
    </row>
    <row r="1610" spans="1:18" ht="15.75" customHeight="1" x14ac:dyDescent="0.3">
      <c r="A1610" s="221">
        <v>4783</v>
      </c>
      <c r="B1610" s="118">
        <v>167</v>
      </c>
      <c r="C1610" s="67" t="s">
        <v>561</v>
      </c>
      <c r="D1610" s="67"/>
      <c r="E1610" s="67">
        <v>17</v>
      </c>
      <c r="F1610" s="68">
        <v>43619</v>
      </c>
      <c r="G1610" s="67">
        <v>5280</v>
      </c>
      <c r="H1610" s="67">
        <v>7490</v>
      </c>
      <c r="I1610" s="67">
        <v>7102</v>
      </c>
      <c r="J1610" s="67"/>
      <c r="K1610" s="157">
        <f t="shared" si="8"/>
        <v>21.295279912184412</v>
      </c>
      <c r="L1610" s="158"/>
      <c r="M1610" s="159">
        <f>AVERAGE(K1610:K1611)</f>
        <v>21.202590989824525</v>
      </c>
      <c r="N1610" s="159">
        <f>_xlfn.STDEV.S(K1610,K1611)</f>
        <v>0.13108193108309904</v>
      </c>
      <c r="O1610" s="123"/>
      <c r="P1610" s="123"/>
      <c r="Q1610" s="23">
        <f t="shared" si="1"/>
        <v>182.2</v>
      </c>
      <c r="R1610" s="117">
        <f>AVERAGE(Q1610:Q1611)</f>
        <v>183</v>
      </c>
    </row>
    <row r="1611" spans="1:18" ht="15.75" customHeight="1" x14ac:dyDescent="0.3">
      <c r="A1611" s="221">
        <v>4784</v>
      </c>
      <c r="B1611" s="118">
        <v>168</v>
      </c>
      <c r="C1611" s="67" t="s">
        <v>561</v>
      </c>
      <c r="D1611" s="67"/>
      <c r="E1611" s="67">
        <v>17</v>
      </c>
      <c r="F1611" s="68">
        <v>43619</v>
      </c>
      <c r="G1611" s="67">
        <v>5212</v>
      </c>
      <c r="H1611" s="67">
        <v>7438</v>
      </c>
      <c r="I1611" s="67">
        <v>7050</v>
      </c>
      <c r="J1611" s="67"/>
      <c r="K1611" s="157">
        <f t="shared" si="8"/>
        <v>21.109902067464638</v>
      </c>
      <c r="L1611" s="158"/>
      <c r="M1611" s="160"/>
      <c r="N1611" s="160"/>
      <c r="O1611" s="123"/>
      <c r="P1611" s="123"/>
      <c r="Q1611" s="23">
        <f t="shared" si="1"/>
        <v>183.8</v>
      </c>
      <c r="R1611" s="117"/>
    </row>
    <row r="1612" spans="1:18" ht="15.75" customHeight="1" x14ac:dyDescent="0.3">
      <c r="A1612" s="221">
        <v>5383</v>
      </c>
      <c r="B1612" s="118">
        <v>121</v>
      </c>
      <c r="C1612" s="7" t="s">
        <v>561</v>
      </c>
      <c r="D1612" s="7"/>
      <c r="E1612" s="7">
        <v>19</v>
      </c>
      <c r="F1612" s="156">
        <v>43637</v>
      </c>
      <c r="G1612" s="7">
        <v>5262</v>
      </c>
      <c r="H1612" s="7">
        <v>6912</v>
      </c>
      <c r="I1612" s="7">
        <v>6540</v>
      </c>
      <c r="J1612" s="7">
        <v>6</v>
      </c>
      <c r="K1612" s="161">
        <f t="shared" si="8"/>
        <v>29.107981220657276</v>
      </c>
      <c r="L1612" s="3"/>
      <c r="M1612" s="162">
        <f>AVERAGE(K1612:K1613)</f>
        <v>27.195074131773332</v>
      </c>
      <c r="N1612" s="162">
        <f>_xlfn.STDEV.S(K1612,K1613)</f>
        <v>2.7052591486593069</v>
      </c>
      <c r="O1612" s="123"/>
      <c r="P1612" s="123"/>
      <c r="Q1612" s="23">
        <f t="shared" si="1"/>
        <v>127.8</v>
      </c>
      <c r="R1612" s="117">
        <f>AVERAGE(Q1612:Q1613)</f>
        <v>130.35</v>
      </c>
    </row>
    <row r="1613" spans="1:18" ht="15.75" customHeight="1" x14ac:dyDescent="0.3">
      <c r="A1613" s="221">
        <v>5384</v>
      </c>
      <c r="B1613" s="118">
        <v>122</v>
      </c>
      <c r="C1613" s="7" t="s">
        <v>561</v>
      </c>
      <c r="D1613" s="7"/>
      <c r="E1613" s="7">
        <v>19</v>
      </c>
      <c r="F1613" s="156">
        <v>43637</v>
      </c>
      <c r="G1613" s="7">
        <v>5223</v>
      </c>
      <c r="H1613" s="7">
        <v>6888</v>
      </c>
      <c r="I1613" s="7">
        <v>6552</v>
      </c>
      <c r="J1613" s="7"/>
      <c r="K1613" s="161">
        <f t="shared" si="8"/>
        <v>25.282167042889391</v>
      </c>
      <c r="L1613" s="3"/>
      <c r="M1613" s="23"/>
      <c r="N1613" s="23"/>
      <c r="O1613" s="123"/>
      <c r="P1613" s="123"/>
      <c r="Q1613" s="23">
        <f t="shared" si="1"/>
        <v>132.9</v>
      </c>
      <c r="R1613" s="117"/>
    </row>
    <row r="1614" spans="1:18" ht="15.75" customHeight="1" x14ac:dyDescent="0.3">
      <c r="A1614" s="221">
        <v>6071</v>
      </c>
      <c r="B1614" s="118">
        <v>159</v>
      </c>
      <c r="C1614" s="7" t="s">
        <v>561</v>
      </c>
      <c r="D1614" s="7"/>
      <c r="E1614" s="7">
        <v>22</v>
      </c>
      <c r="F1614" s="156">
        <v>43685</v>
      </c>
      <c r="G1614" s="7">
        <v>5300</v>
      </c>
      <c r="H1614" s="7">
        <v>7387</v>
      </c>
      <c r="I1614" s="7">
        <v>7075</v>
      </c>
      <c r="J1614" s="7">
        <v>6</v>
      </c>
      <c r="K1614" s="152">
        <f t="shared" si="8"/>
        <v>17.577464788732396</v>
      </c>
      <c r="L1614" s="153"/>
      <c r="M1614" s="154">
        <f>AVERAGE(K1614:K1615)</f>
        <v>17.494614747307374</v>
      </c>
      <c r="N1614" s="154">
        <f>_xlfn.STDEV.S(K1614,K1615)</f>
        <v>0.1171676522264391</v>
      </c>
      <c r="O1614" s="123"/>
      <c r="P1614" s="123"/>
      <c r="Q1614" s="23">
        <f t="shared" si="1"/>
        <v>177.5</v>
      </c>
      <c r="R1614" s="117">
        <f>AVERAGE(Q1614:Q1615)</f>
        <v>173.75</v>
      </c>
    </row>
    <row r="1615" spans="1:18" ht="15.75" customHeight="1" x14ac:dyDescent="0.3">
      <c r="A1615" s="221">
        <v>6072</v>
      </c>
      <c r="B1615" s="118">
        <v>159</v>
      </c>
      <c r="C1615" s="7" t="s">
        <v>561</v>
      </c>
      <c r="D1615" s="7"/>
      <c r="E1615" s="7">
        <v>22</v>
      </c>
      <c r="F1615" s="156">
        <v>43685</v>
      </c>
      <c r="G1615" s="7">
        <v>5300</v>
      </c>
      <c r="H1615" s="7">
        <v>7296</v>
      </c>
      <c r="I1615" s="7">
        <v>7000</v>
      </c>
      <c r="J1615" s="7"/>
      <c r="K1615" s="152">
        <f t="shared" si="8"/>
        <v>17.411764705882351</v>
      </c>
      <c r="L1615" s="153"/>
      <c r="M1615" s="155"/>
      <c r="N1615" s="155"/>
      <c r="O1615" s="123"/>
      <c r="P1615" s="123"/>
      <c r="Q1615" s="23">
        <f t="shared" si="1"/>
        <v>170</v>
      </c>
      <c r="R1615" s="117"/>
    </row>
    <row r="1616" spans="1:18" ht="15.75" customHeight="1" x14ac:dyDescent="0.3">
      <c r="A1616" s="221">
        <v>3419</v>
      </c>
      <c r="B1616" s="118">
        <v>175</v>
      </c>
      <c r="C1616" s="57" t="s">
        <v>562</v>
      </c>
      <c r="D1616" s="57"/>
      <c r="E1616" s="57">
        <v>13</v>
      </c>
      <c r="F1616" s="58">
        <v>43587</v>
      </c>
      <c r="G1616" s="57">
        <v>5280</v>
      </c>
      <c r="H1616" s="57">
        <v>8321</v>
      </c>
      <c r="I1616" s="57">
        <v>7462</v>
      </c>
      <c r="J1616" s="57">
        <v>1</v>
      </c>
      <c r="K1616" s="152">
        <f t="shared" si="8"/>
        <v>39.367552703941335</v>
      </c>
      <c r="L1616" s="153" t="s">
        <v>13</v>
      </c>
      <c r="M1616" s="154">
        <f>AVERAGE(K1616:K1617)</f>
        <v>40.123126877281081</v>
      </c>
      <c r="N1616" s="154">
        <f>_xlfn.STDEV.S(K1616,K1617)</f>
        <v>1.0685432433159028</v>
      </c>
      <c r="O1616" s="123">
        <v>2</v>
      </c>
      <c r="P1616" s="123"/>
      <c r="Q1616" s="23">
        <f t="shared" si="1"/>
        <v>218.2</v>
      </c>
      <c r="R1616" s="117">
        <f>AVERAGE(Q1616:Q1617)</f>
        <v>213.8</v>
      </c>
    </row>
    <row r="1617" spans="1:18" ht="15.75" customHeight="1" x14ac:dyDescent="0.3">
      <c r="A1617" s="221">
        <v>3420</v>
      </c>
      <c r="B1617" s="118">
        <v>176</v>
      </c>
      <c r="C1617" s="57" t="s">
        <v>562</v>
      </c>
      <c r="D1617" s="57"/>
      <c r="E1617" s="57">
        <v>13</v>
      </c>
      <c r="F1617" s="58">
        <v>43587</v>
      </c>
      <c r="G1617" s="57">
        <v>5193</v>
      </c>
      <c r="H1617" s="57">
        <v>8143</v>
      </c>
      <c r="I1617" s="57">
        <v>7287</v>
      </c>
      <c r="J1617" s="57"/>
      <c r="K1617" s="152">
        <f t="shared" si="8"/>
        <v>40.878701050620819</v>
      </c>
      <c r="L1617" s="153"/>
      <c r="M1617" s="155"/>
      <c r="N1617" s="155"/>
      <c r="O1617" s="123"/>
      <c r="P1617" s="123"/>
      <c r="Q1617" s="23">
        <f t="shared" si="1"/>
        <v>209.4</v>
      </c>
      <c r="R1617" s="117"/>
    </row>
    <row r="1618" spans="1:18" ht="15.75" customHeight="1" x14ac:dyDescent="0.3">
      <c r="A1618" s="221">
        <v>4139</v>
      </c>
      <c r="B1618" s="118">
        <v>169</v>
      </c>
      <c r="C1618" s="57" t="s">
        <v>562</v>
      </c>
      <c r="D1618" s="57"/>
      <c r="E1618" s="57">
        <v>15</v>
      </c>
      <c r="F1618" s="58">
        <v>43599</v>
      </c>
      <c r="G1618" s="57">
        <v>5223</v>
      </c>
      <c r="H1618" s="57">
        <v>9433</v>
      </c>
      <c r="I1618" s="57">
        <v>7967</v>
      </c>
      <c r="J1618" s="57"/>
      <c r="K1618" s="152">
        <f t="shared" si="8"/>
        <v>53.425655976676389</v>
      </c>
      <c r="L1618" s="152"/>
      <c r="M1618" s="154">
        <f>AVERAGE(K1618:K1619)</f>
        <v>54.352934736336671</v>
      </c>
      <c r="N1618" s="154">
        <f>_xlfn.STDEV.S(K1618,K1619)</f>
        <v>1.3113701980120731</v>
      </c>
      <c r="O1618" s="123"/>
      <c r="P1618" s="123"/>
      <c r="Q1618" s="23">
        <f t="shared" si="1"/>
        <v>274.39999999999998</v>
      </c>
      <c r="R1618" s="117">
        <f>AVERAGE(Q1618:Q1619)</f>
        <v>268.35000000000002</v>
      </c>
    </row>
    <row r="1619" spans="1:18" ht="15.75" customHeight="1" x14ac:dyDescent="0.3">
      <c r="A1619" s="221">
        <v>4140</v>
      </c>
      <c r="B1619" s="118">
        <v>170</v>
      </c>
      <c r="C1619" s="57" t="s">
        <v>562</v>
      </c>
      <c r="D1619" s="57"/>
      <c r="E1619" s="57">
        <v>15</v>
      </c>
      <c r="F1619" s="58">
        <v>43599</v>
      </c>
      <c r="G1619" s="57">
        <v>5223</v>
      </c>
      <c r="H1619" s="57">
        <v>9296</v>
      </c>
      <c r="I1619" s="57">
        <v>7846</v>
      </c>
      <c r="J1619" s="57"/>
      <c r="K1619" s="152">
        <f t="shared" si="8"/>
        <v>55.280213495996954</v>
      </c>
      <c r="L1619" s="152"/>
      <c r="M1619" s="155"/>
      <c r="N1619" s="155"/>
      <c r="O1619" s="123"/>
      <c r="P1619" s="123"/>
      <c r="Q1619" s="23">
        <f t="shared" si="1"/>
        <v>262.3</v>
      </c>
      <c r="R1619" s="117"/>
    </row>
    <row r="1620" spans="1:18" ht="15.75" customHeight="1" x14ac:dyDescent="0.3">
      <c r="A1620" s="221">
        <v>4785</v>
      </c>
      <c r="B1620" s="118">
        <v>169</v>
      </c>
      <c r="C1620" s="57" t="s">
        <v>562</v>
      </c>
      <c r="D1620" s="57"/>
      <c r="E1620" s="57">
        <v>17</v>
      </c>
      <c r="F1620" s="58">
        <v>43619</v>
      </c>
      <c r="G1620" s="57">
        <v>5223</v>
      </c>
      <c r="H1620" s="57">
        <v>8823</v>
      </c>
      <c r="I1620" s="57">
        <v>7787</v>
      </c>
      <c r="J1620" s="57"/>
      <c r="K1620" s="152">
        <f t="shared" si="8"/>
        <v>40.405616224648988</v>
      </c>
      <c r="L1620" s="153"/>
      <c r="M1620" s="154">
        <f>AVERAGE(K1620:K1621)</f>
        <v>40.638142009196855</v>
      </c>
      <c r="N1620" s="154">
        <f>_xlfn.STDEV.S(K1620,K1621)</f>
        <v>0.32884111810903838</v>
      </c>
      <c r="O1620" s="123"/>
      <c r="P1620" s="123"/>
      <c r="Q1620" s="23">
        <f t="shared" si="1"/>
        <v>256.39999999999998</v>
      </c>
      <c r="R1620" s="117">
        <f>AVERAGE(Q1620:Q1621)</f>
        <v>246.5</v>
      </c>
    </row>
    <row r="1621" spans="1:18" ht="15.75" customHeight="1" x14ac:dyDescent="0.3">
      <c r="A1621" s="221">
        <v>4786</v>
      </c>
      <c r="B1621" s="118">
        <v>170</v>
      </c>
      <c r="C1621" s="57" t="s">
        <v>562</v>
      </c>
      <c r="D1621" s="57"/>
      <c r="E1621" s="57">
        <v>17</v>
      </c>
      <c r="F1621" s="58">
        <v>43619</v>
      </c>
      <c r="G1621" s="57">
        <v>5223</v>
      </c>
      <c r="H1621" s="57">
        <v>8556</v>
      </c>
      <c r="I1621" s="57">
        <v>7589</v>
      </c>
      <c r="J1621" s="57"/>
      <c r="K1621" s="152">
        <f t="shared" si="8"/>
        <v>40.870667793744722</v>
      </c>
      <c r="L1621" s="153"/>
      <c r="M1621" s="155"/>
      <c r="N1621" s="155"/>
      <c r="O1621" s="123"/>
      <c r="P1621" s="123"/>
      <c r="Q1621" s="23">
        <f t="shared" si="1"/>
        <v>236.6</v>
      </c>
      <c r="R1621" s="117"/>
    </row>
    <row r="1622" spans="1:18" ht="15.75" customHeight="1" x14ac:dyDescent="0.3">
      <c r="A1622" s="221">
        <v>3421</v>
      </c>
      <c r="B1622" s="118">
        <v>177</v>
      </c>
      <c r="C1622" s="57" t="s">
        <v>563</v>
      </c>
      <c r="D1622" s="57"/>
      <c r="E1622" s="57">
        <v>13</v>
      </c>
      <c r="F1622" s="58">
        <v>43587</v>
      </c>
      <c r="G1622" s="57">
        <v>5259</v>
      </c>
      <c r="H1622" s="57">
        <v>8803</v>
      </c>
      <c r="I1622" s="57">
        <v>7754</v>
      </c>
      <c r="J1622" s="57">
        <v>1</v>
      </c>
      <c r="K1622" s="152">
        <f t="shared" si="8"/>
        <v>42.044088176352709</v>
      </c>
      <c r="L1622" s="153" t="s">
        <v>461</v>
      </c>
      <c r="M1622" s="154">
        <f>AVERAGE(K1622:K1623)</f>
        <v>43.610976894500467</v>
      </c>
      <c r="N1622" s="154">
        <f>_xlfn.STDEV.S(K1622,K1623)</f>
        <v>2.2159152759339493</v>
      </c>
      <c r="O1622" s="123">
        <v>2</v>
      </c>
      <c r="P1622" s="123"/>
      <c r="Q1622" s="23">
        <f t="shared" si="1"/>
        <v>249.5</v>
      </c>
      <c r="R1622" s="117">
        <f>AVERAGE(Q1622:Q1623)</f>
        <v>251.25</v>
      </c>
    </row>
    <row r="1623" spans="1:18" ht="15.75" customHeight="1" x14ac:dyDescent="0.3">
      <c r="A1623" s="221">
        <v>3422</v>
      </c>
      <c r="B1623" s="118">
        <v>178</v>
      </c>
      <c r="C1623" s="57" t="s">
        <v>563</v>
      </c>
      <c r="D1623" s="57"/>
      <c r="E1623" s="57">
        <v>13</v>
      </c>
      <c r="F1623" s="58">
        <v>43587</v>
      </c>
      <c r="G1623" s="57">
        <v>5226</v>
      </c>
      <c r="H1623" s="57">
        <v>8899</v>
      </c>
      <c r="I1623" s="57">
        <v>7756</v>
      </c>
      <c r="J1623" s="57"/>
      <c r="K1623" s="152">
        <f t="shared" si="8"/>
        <v>45.177865612648219</v>
      </c>
      <c r="L1623" s="153"/>
      <c r="M1623" s="155"/>
      <c r="N1623" s="155"/>
      <c r="O1623" s="123"/>
      <c r="P1623" s="123"/>
      <c r="Q1623" s="23">
        <f t="shared" si="1"/>
        <v>253</v>
      </c>
      <c r="R1623" s="117"/>
    </row>
    <row r="1624" spans="1:18" ht="15.75" customHeight="1" x14ac:dyDescent="0.3">
      <c r="A1624" s="221">
        <v>4141</v>
      </c>
      <c r="B1624" s="118">
        <v>171</v>
      </c>
      <c r="C1624" s="57" t="s">
        <v>563</v>
      </c>
      <c r="D1624" s="57"/>
      <c r="E1624" s="57">
        <v>15</v>
      </c>
      <c r="F1624" s="58">
        <v>43599</v>
      </c>
      <c r="G1624" s="57">
        <v>5259</v>
      </c>
      <c r="H1624" s="57">
        <v>8677</v>
      </c>
      <c r="I1624" s="57">
        <v>7771</v>
      </c>
      <c r="J1624" s="57"/>
      <c r="K1624" s="152">
        <f t="shared" si="8"/>
        <v>36.066878980891723</v>
      </c>
      <c r="L1624" s="152" t="s">
        <v>378</v>
      </c>
      <c r="M1624" s="154">
        <f>AVERAGE(K1624:K1625)</f>
        <v>36.209377394714949</v>
      </c>
      <c r="N1624" s="154">
        <f>_xlfn.STDEV.S(K1624,K1625)</f>
        <v>0.20152318944545511</v>
      </c>
      <c r="O1624" s="123"/>
      <c r="P1624" s="123"/>
      <c r="Q1624" s="23">
        <f t="shared" si="1"/>
        <v>251.2</v>
      </c>
      <c r="R1624" s="117">
        <f>AVERAGE(Q1624:Q1625)</f>
        <v>241.55</v>
      </c>
    </row>
    <row r="1625" spans="1:18" ht="15.75" customHeight="1" x14ac:dyDescent="0.3">
      <c r="A1625" s="221">
        <v>4142</v>
      </c>
      <c r="B1625" s="118">
        <v>172</v>
      </c>
      <c r="C1625" s="57" t="s">
        <v>563</v>
      </c>
      <c r="D1625" s="57"/>
      <c r="E1625" s="57">
        <v>15</v>
      </c>
      <c r="F1625" s="58">
        <v>43599</v>
      </c>
      <c r="G1625" s="57">
        <v>5274</v>
      </c>
      <c r="H1625" s="57">
        <v>8436</v>
      </c>
      <c r="I1625" s="57">
        <v>7593</v>
      </c>
      <c r="J1625" s="57"/>
      <c r="K1625" s="152">
        <f t="shared" si="8"/>
        <v>36.351875808538168</v>
      </c>
      <c r="L1625" s="152"/>
      <c r="M1625" s="155"/>
      <c r="N1625" s="155"/>
      <c r="O1625" s="123"/>
      <c r="P1625" s="123"/>
      <c r="Q1625" s="23">
        <f t="shared" si="1"/>
        <v>231.9</v>
      </c>
      <c r="R1625" s="117"/>
    </row>
    <row r="1626" spans="1:18" ht="15.75" customHeight="1" x14ac:dyDescent="0.3">
      <c r="A1626" s="221">
        <v>4787</v>
      </c>
      <c r="B1626" s="118">
        <v>171</v>
      </c>
      <c r="C1626" s="57" t="s">
        <v>563</v>
      </c>
      <c r="D1626" s="57"/>
      <c r="E1626" s="57">
        <v>17</v>
      </c>
      <c r="F1626" s="58">
        <v>43619</v>
      </c>
      <c r="G1626" s="57">
        <v>5259</v>
      </c>
      <c r="H1626" s="57">
        <v>8395</v>
      </c>
      <c r="I1626" s="57">
        <v>7697</v>
      </c>
      <c r="J1626" s="57"/>
      <c r="K1626" s="152">
        <f t="shared" si="8"/>
        <v>28.630024610336342</v>
      </c>
      <c r="L1626" s="153"/>
      <c r="M1626" s="154">
        <f>AVERAGE(K1626:K1627)</f>
        <v>28.269858548842755</v>
      </c>
      <c r="N1626" s="154">
        <f>_xlfn.STDEV.S(K1626,K1627)</f>
        <v>0.50935172887073488</v>
      </c>
      <c r="O1626" s="123"/>
      <c r="P1626" s="123"/>
      <c r="Q1626" s="23">
        <f t="shared" si="1"/>
        <v>243.8</v>
      </c>
      <c r="R1626" s="117">
        <f>AVERAGE(Q1626:Q1627)</f>
        <v>250.35</v>
      </c>
    </row>
    <row r="1627" spans="1:18" ht="15.75" customHeight="1" x14ac:dyDescent="0.3">
      <c r="A1627" s="221">
        <v>4788</v>
      </c>
      <c r="B1627" s="118">
        <v>172</v>
      </c>
      <c r="C1627" s="57" t="s">
        <v>563</v>
      </c>
      <c r="D1627" s="57"/>
      <c r="E1627" s="57">
        <v>17</v>
      </c>
      <c r="F1627" s="58">
        <v>43619</v>
      </c>
      <c r="G1627" s="57">
        <v>5274</v>
      </c>
      <c r="H1627" s="57">
        <v>8560</v>
      </c>
      <c r="I1627" s="57">
        <v>7843</v>
      </c>
      <c r="J1627" s="57"/>
      <c r="K1627" s="152">
        <f t="shared" si="8"/>
        <v>27.909692487349165</v>
      </c>
      <c r="L1627" s="153"/>
      <c r="M1627" s="155"/>
      <c r="N1627" s="155"/>
      <c r="O1627" s="123"/>
      <c r="P1627" s="123"/>
      <c r="Q1627" s="23">
        <f t="shared" si="1"/>
        <v>256.89999999999998</v>
      </c>
      <c r="R1627" s="117"/>
    </row>
    <row r="1628" spans="1:18" ht="15.75" customHeight="1" x14ac:dyDescent="0.3">
      <c r="A1628" s="221">
        <v>6073</v>
      </c>
      <c r="B1628" s="118">
        <v>160</v>
      </c>
      <c r="C1628" s="7" t="s">
        <v>563</v>
      </c>
      <c r="D1628" s="7"/>
      <c r="E1628" s="7">
        <v>22</v>
      </c>
      <c r="F1628" s="156">
        <v>43685</v>
      </c>
      <c r="G1628" s="7">
        <v>5234</v>
      </c>
      <c r="H1628" s="7">
        <v>8263</v>
      </c>
      <c r="I1628" s="7">
        <v>7790</v>
      </c>
      <c r="J1628" s="7">
        <v>5</v>
      </c>
      <c r="K1628" s="152">
        <f t="shared" si="8"/>
        <v>18.505477308294211</v>
      </c>
      <c r="L1628" s="153"/>
      <c r="M1628" s="154">
        <f>AVERAGE(K1628:K1629)</f>
        <v>18.332340644196854</v>
      </c>
      <c r="N1628" s="154">
        <f>_xlfn.STDEV.S(K1628,K1629)</f>
        <v>0.2448522185105135</v>
      </c>
      <c r="O1628" s="123"/>
      <c r="P1628" s="123"/>
      <c r="Q1628" s="23">
        <f t="shared" si="1"/>
        <v>255.6</v>
      </c>
      <c r="R1628" s="117">
        <f>AVERAGE(Q1628:Q1629)</f>
        <v>248.39999999999998</v>
      </c>
    </row>
    <row r="1629" spans="1:18" ht="15.75" customHeight="1" x14ac:dyDescent="0.3">
      <c r="A1629" s="221">
        <v>6074</v>
      </c>
      <c r="B1629" s="118">
        <v>160</v>
      </c>
      <c r="C1629" s="7" t="s">
        <v>563</v>
      </c>
      <c r="D1629" s="7"/>
      <c r="E1629" s="7">
        <v>22</v>
      </c>
      <c r="F1629" s="156">
        <v>43685</v>
      </c>
      <c r="G1629" s="7">
        <v>5234</v>
      </c>
      <c r="H1629" s="7">
        <v>8084</v>
      </c>
      <c r="I1629" s="7">
        <v>7646</v>
      </c>
      <c r="J1629" s="7"/>
      <c r="K1629" s="152">
        <f t="shared" si="8"/>
        <v>18.159203980099502</v>
      </c>
      <c r="L1629" s="153"/>
      <c r="M1629" s="155"/>
      <c r="N1629" s="155"/>
      <c r="O1629" s="123"/>
      <c r="P1629" s="123"/>
      <c r="Q1629" s="23">
        <f t="shared" si="1"/>
        <v>241.2</v>
      </c>
      <c r="R1629" s="117"/>
    </row>
    <row r="1630" spans="1:18" ht="15.75" customHeight="1" x14ac:dyDescent="0.3">
      <c r="A1630" s="221">
        <v>3789</v>
      </c>
      <c r="B1630" s="118">
        <v>211</v>
      </c>
      <c r="C1630" s="81" t="s">
        <v>564</v>
      </c>
      <c r="D1630" s="81"/>
      <c r="E1630" s="81">
        <v>14</v>
      </c>
      <c r="F1630" s="82">
        <v>43591</v>
      </c>
      <c r="G1630" s="81">
        <v>5194</v>
      </c>
      <c r="H1630" s="134">
        <v>8264</v>
      </c>
      <c r="I1630" s="81">
        <v>7139</v>
      </c>
      <c r="J1630" s="81">
        <v>2</v>
      </c>
      <c r="K1630" s="135">
        <f t="shared" si="8"/>
        <v>57.840616966580981</v>
      </c>
      <c r="L1630" s="142" t="s">
        <v>373</v>
      </c>
      <c r="M1630" s="137">
        <f>AVERAGE(K1630:K1631)</f>
        <v>58.254346538258773</v>
      </c>
      <c r="N1630" s="137">
        <f>_xlfn.STDEV.S(K1630,K1631)</f>
        <v>0.58510197142154907</v>
      </c>
      <c r="O1630" s="123">
        <v>3</v>
      </c>
      <c r="P1630" s="123"/>
      <c r="Q1630" s="23">
        <f t="shared" si="1"/>
        <v>194.5</v>
      </c>
      <c r="R1630" s="117">
        <f>AVERAGE(Q1630:Q1631)</f>
        <v>191.85</v>
      </c>
    </row>
    <row r="1631" spans="1:18" ht="15.75" customHeight="1" x14ac:dyDescent="0.3">
      <c r="A1631" s="221">
        <v>3790</v>
      </c>
      <c r="B1631" s="118">
        <v>212</v>
      </c>
      <c r="C1631" s="81" t="s">
        <v>564</v>
      </c>
      <c r="D1631" s="81"/>
      <c r="E1631" s="81">
        <v>14</v>
      </c>
      <c r="F1631" s="82">
        <v>43591</v>
      </c>
      <c r="G1631" s="81">
        <v>5225</v>
      </c>
      <c r="H1631" s="134">
        <v>8227</v>
      </c>
      <c r="I1631" s="81">
        <v>7117</v>
      </c>
      <c r="J1631" s="81"/>
      <c r="K1631" s="135">
        <f t="shared" si="8"/>
        <v>58.668076109936571</v>
      </c>
      <c r="L1631" s="142"/>
      <c r="M1631" s="138"/>
      <c r="N1631" s="138"/>
      <c r="O1631" s="123"/>
      <c r="P1631" s="123"/>
      <c r="Q1631" s="23">
        <f t="shared" si="1"/>
        <v>189.2</v>
      </c>
      <c r="R1631" s="117"/>
    </row>
    <row r="1632" spans="1:18" ht="15.75" customHeight="1" x14ac:dyDescent="0.3">
      <c r="A1632" s="221">
        <v>4449</v>
      </c>
      <c r="B1632" s="118">
        <v>155</v>
      </c>
      <c r="C1632" s="81" t="s">
        <v>564</v>
      </c>
      <c r="D1632" s="81"/>
      <c r="E1632" s="81">
        <v>16</v>
      </c>
      <c r="F1632" s="82">
        <v>43607</v>
      </c>
      <c r="G1632" s="81">
        <v>5181</v>
      </c>
      <c r="H1632" s="81">
        <v>7354</v>
      </c>
      <c r="I1632" s="81">
        <v>6775</v>
      </c>
      <c r="J1632" s="81">
        <v>2</v>
      </c>
      <c r="K1632" s="135">
        <f t="shared" si="8"/>
        <v>36.323713927227104</v>
      </c>
      <c r="L1632" s="142" t="s">
        <v>13</v>
      </c>
      <c r="M1632" s="137">
        <f>AVERAGE(K1632:K1633)</f>
        <v>36.066199317295116</v>
      </c>
      <c r="N1632" s="137">
        <f>_xlfn.STDEV.S(K1632,K1633)</f>
        <v>0.36418065387503984</v>
      </c>
      <c r="O1632" s="123"/>
      <c r="P1632" s="123"/>
      <c r="Q1632" s="23">
        <f t="shared" si="1"/>
        <v>159.4</v>
      </c>
      <c r="R1632" s="117">
        <f>AVERAGE(Q1632:Q1633)</f>
        <v>159.15</v>
      </c>
    </row>
    <row r="1633" spans="1:18" ht="15.75" customHeight="1" x14ac:dyDescent="0.3">
      <c r="A1633" s="221">
        <v>4450</v>
      </c>
      <c r="B1633" s="118">
        <v>156</v>
      </c>
      <c r="C1633" s="81" t="s">
        <v>564</v>
      </c>
      <c r="D1633" s="81"/>
      <c r="E1633" s="81">
        <v>16</v>
      </c>
      <c r="F1633" s="82">
        <v>43607</v>
      </c>
      <c r="G1633" s="81">
        <v>5171</v>
      </c>
      <c r="H1633" s="81">
        <v>7329</v>
      </c>
      <c r="I1633" s="81">
        <v>6760</v>
      </c>
      <c r="J1633" s="81"/>
      <c r="K1633" s="135">
        <f t="shared" si="8"/>
        <v>35.80868470736312</v>
      </c>
      <c r="L1633" s="142"/>
      <c r="M1633" s="138"/>
      <c r="N1633" s="138"/>
      <c r="O1633" s="123"/>
      <c r="P1633" s="123"/>
      <c r="Q1633" s="23">
        <f t="shared" si="1"/>
        <v>158.9</v>
      </c>
      <c r="R1633" s="117"/>
    </row>
    <row r="1634" spans="1:18" ht="15.75" customHeight="1" x14ac:dyDescent="0.3">
      <c r="A1634" s="221">
        <v>5095</v>
      </c>
      <c r="B1634" s="118">
        <v>155</v>
      </c>
      <c r="C1634" s="81" t="s">
        <v>564</v>
      </c>
      <c r="D1634" s="81"/>
      <c r="E1634" s="81">
        <v>18</v>
      </c>
      <c r="F1634" s="82">
        <v>43626</v>
      </c>
      <c r="G1634" s="81">
        <v>5181</v>
      </c>
      <c r="H1634" s="81">
        <v>8233</v>
      </c>
      <c r="I1634" s="81">
        <v>7375</v>
      </c>
      <c r="J1634" s="81">
        <v>6</v>
      </c>
      <c r="K1634" s="135">
        <f t="shared" si="8"/>
        <v>39.106654512306285</v>
      </c>
      <c r="L1634" s="142"/>
      <c r="M1634" s="137">
        <f>AVERAGE(K1634:K1635)</f>
        <v>39.267472155118149</v>
      </c>
      <c r="N1634" s="137">
        <f>_xlfn.STDEV.S(K1634,K1635)</f>
        <v>0.22743049153341008</v>
      </c>
      <c r="O1634" s="123"/>
      <c r="P1634" s="123"/>
      <c r="Q1634" s="23">
        <f t="shared" si="1"/>
        <v>219.4</v>
      </c>
      <c r="R1634" s="117">
        <f>AVERAGE(Q1634:Q1635)</f>
        <v>211.15</v>
      </c>
    </row>
    <row r="1635" spans="1:18" ht="15.75" customHeight="1" x14ac:dyDescent="0.3">
      <c r="A1635" s="221">
        <v>5096</v>
      </c>
      <c r="B1635" s="118">
        <v>156</v>
      </c>
      <c r="C1635" s="81" t="s">
        <v>564</v>
      </c>
      <c r="D1635" s="81"/>
      <c r="E1635" s="81">
        <v>18</v>
      </c>
      <c r="F1635" s="82">
        <v>43626</v>
      </c>
      <c r="G1635" s="81">
        <v>5171</v>
      </c>
      <c r="H1635" s="81">
        <v>8000</v>
      </c>
      <c r="I1635" s="81">
        <v>7200</v>
      </c>
      <c r="J1635" s="81"/>
      <c r="K1635" s="135">
        <f t="shared" si="8"/>
        <v>39.428289797930013</v>
      </c>
      <c r="L1635" s="142"/>
      <c r="M1635" s="138"/>
      <c r="N1635" s="138"/>
      <c r="O1635" s="123"/>
      <c r="P1635" s="123"/>
      <c r="Q1635" s="23">
        <f t="shared" si="1"/>
        <v>202.9</v>
      </c>
      <c r="R1635" s="117"/>
    </row>
    <row r="1636" spans="1:18" ht="15.75" customHeight="1" x14ac:dyDescent="0.3">
      <c r="A1636" s="221">
        <v>6075</v>
      </c>
      <c r="B1636" s="118">
        <v>161</v>
      </c>
      <c r="C1636" s="7" t="s">
        <v>564</v>
      </c>
      <c r="D1636" s="7"/>
      <c r="E1636" s="7">
        <v>22</v>
      </c>
      <c r="F1636" s="156">
        <v>43685</v>
      </c>
      <c r="G1636" s="7">
        <v>5264</v>
      </c>
      <c r="H1636" s="7">
        <v>8041</v>
      </c>
      <c r="I1636" s="7">
        <v>7603</v>
      </c>
      <c r="J1636" s="7">
        <v>6</v>
      </c>
      <c r="K1636" s="152">
        <f t="shared" si="8"/>
        <v>18.725951261222747</v>
      </c>
      <c r="L1636" s="153"/>
      <c r="M1636" s="154">
        <f>AVERAGE(K1636:K1637)</f>
        <v>18.308123309936267</v>
      </c>
      <c r="N1636" s="154">
        <f>_xlfn.STDEV.S(K1636,K1637)</f>
        <v>0.59089795544790458</v>
      </c>
      <c r="O1636" s="123"/>
      <c r="P1636" s="123"/>
      <c r="Q1636" s="23">
        <f t="shared" si="1"/>
        <v>233.9</v>
      </c>
      <c r="R1636" s="117">
        <f>AVERAGE(Q1636:Q1637)</f>
        <v>235.45</v>
      </c>
    </row>
    <row r="1637" spans="1:18" ht="15.75" customHeight="1" x14ac:dyDescent="0.3">
      <c r="A1637" s="221">
        <v>6076</v>
      </c>
      <c r="B1637" s="118">
        <v>161</v>
      </c>
      <c r="C1637" s="7" t="s">
        <v>564</v>
      </c>
      <c r="D1637" s="7"/>
      <c r="E1637" s="7">
        <v>22</v>
      </c>
      <c r="F1637" s="156">
        <v>43685</v>
      </c>
      <c r="G1637" s="7">
        <v>5264</v>
      </c>
      <c r="H1637" s="7">
        <v>8058</v>
      </c>
      <c r="I1637" s="7">
        <v>7634</v>
      </c>
      <c r="J1637" s="7"/>
      <c r="K1637" s="152">
        <f t="shared" si="8"/>
        <v>17.890295358649787</v>
      </c>
      <c r="L1637" s="153"/>
      <c r="M1637" s="155"/>
      <c r="N1637" s="155"/>
      <c r="O1637" s="123"/>
      <c r="P1637" s="123"/>
      <c r="Q1637" s="23">
        <f t="shared" si="1"/>
        <v>237</v>
      </c>
      <c r="R1637" s="117"/>
    </row>
    <row r="1638" spans="1:18" ht="15.75" customHeight="1" x14ac:dyDescent="0.3">
      <c r="A1638" s="221">
        <v>2983</v>
      </c>
      <c r="B1638" s="118">
        <v>67</v>
      </c>
      <c r="C1638" s="57" t="s">
        <v>565</v>
      </c>
      <c r="D1638" s="57"/>
      <c r="E1638" s="57">
        <v>11</v>
      </c>
      <c r="F1638" s="58">
        <v>43571</v>
      </c>
      <c r="G1638" s="151">
        <v>5217</v>
      </c>
      <c r="H1638" s="57">
        <v>8463</v>
      </c>
      <c r="I1638" s="57">
        <v>7415</v>
      </c>
      <c r="J1638" s="57">
        <v>2</v>
      </c>
      <c r="K1638" s="152">
        <f t="shared" si="8"/>
        <v>47.679708826205641</v>
      </c>
      <c r="L1638" s="153" t="s">
        <v>13</v>
      </c>
      <c r="M1638" s="154">
        <f>AVERAGE(K1638:K1639)</f>
        <v>48.513424876857883</v>
      </c>
      <c r="N1638" s="154">
        <f>_xlfn.STDEV.S(K1638,K1639)</f>
        <v>1.1790525460005403</v>
      </c>
      <c r="O1638" s="123">
        <v>2</v>
      </c>
      <c r="P1638" s="123"/>
      <c r="Q1638" s="23">
        <f t="shared" si="1"/>
        <v>219.8</v>
      </c>
      <c r="R1638" s="117">
        <f>AVERAGE(Q1638:Q1639)</f>
        <v>220.95</v>
      </c>
    </row>
    <row r="1639" spans="1:18" ht="15.75" customHeight="1" x14ac:dyDescent="0.3">
      <c r="A1639" s="221">
        <v>2984</v>
      </c>
      <c r="B1639" s="118">
        <v>68</v>
      </c>
      <c r="C1639" s="57" t="s">
        <v>565</v>
      </c>
      <c r="D1639" s="57"/>
      <c r="E1639" s="57">
        <v>11</v>
      </c>
      <c r="F1639" s="58">
        <v>43571</v>
      </c>
      <c r="G1639" s="151">
        <v>5288</v>
      </c>
      <c r="H1639" s="57">
        <v>8605</v>
      </c>
      <c r="I1639" s="57">
        <v>7509</v>
      </c>
      <c r="J1639" s="57"/>
      <c r="K1639" s="152">
        <f t="shared" si="8"/>
        <v>49.347140927510132</v>
      </c>
      <c r="L1639" s="153"/>
      <c r="M1639" s="155"/>
      <c r="N1639" s="155"/>
      <c r="O1639" s="123"/>
      <c r="P1639" s="123"/>
      <c r="Q1639" s="23">
        <f t="shared" si="1"/>
        <v>222.1</v>
      </c>
      <c r="R1639" s="117"/>
    </row>
    <row r="1640" spans="1:18" ht="15.75" customHeight="1" x14ac:dyDescent="0.3">
      <c r="A1640" s="221">
        <v>3791</v>
      </c>
      <c r="B1640" s="118">
        <v>213</v>
      </c>
      <c r="C1640" s="57" t="s">
        <v>565</v>
      </c>
      <c r="D1640" s="57"/>
      <c r="E1640" s="57">
        <v>14</v>
      </c>
      <c r="F1640" s="58">
        <v>43591</v>
      </c>
      <c r="G1640" s="57">
        <v>5207</v>
      </c>
      <c r="H1640" s="151">
        <v>8812</v>
      </c>
      <c r="I1640" s="57">
        <v>7926</v>
      </c>
      <c r="J1640" s="57"/>
      <c r="K1640" s="152">
        <f t="shared" si="8"/>
        <v>32.585509378447959</v>
      </c>
      <c r="L1640" s="153" t="s">
        <v>418</v>
      </c>
      <c r="M1640" s="154">
        <f>AVERAGE(K1640:K1641)</f>
        <v>33.800366694443639</v>
      </c>
      <c r="N1640" s="154">
        <f>_xlfn.STDEV.S(K1640,K1641)</f>
        <v>1.7180676926292671</v>
      </c>
      <c r="O1640" s="123"/>
      <c r="P1640" s="123"/>
      <c r="Q1640" s="23">
        <f t="shared" si="1"/>
        <v>271.89999999999998</v>
      </c>
      <c r="R1640" s="117">
        <f>AVERAGE(Q1640:Q1641)</f>
        <v>250.89999999999998</v>
      </c>
    </row>
    <row r="1641" spans="1:18" ht="15.75" customHeight="1" x14ac:dyDescent="0.3">
      <c r="A1641" s="221">
        <v>3792</v>
      </c>
      <c r="B1641" s="118">
        <v>214</v>
      </c>
      <c r="C1641" s="57" t="s">
        <v>565</v>
      </c>
      <c r="D1641" s="57"/>
      <c r="E1641" s="57">
        <v>14</v>
      </c>
      <c r="F1641" s="58">
        <v>43591</v>
      </c>
      <c r="G1641" s="57">
        <v>5237</v>
      </c>
      <c r="H1641" s="151">
        <v>8341</v>
      </c>
      <c r="I1641" s="57">
        <v>7536</v>
      </c>
      <c r="J1641" s="57"/>
      <c r="K1641" s="152">
        <f t="shared" si="8"/>
        <v>35.015224010439319</v>
      </c>
      <c r="L1641" s="153"/>
      <c r="M1641" s="155"/>
      <c r="N1641" s="155"/>
      <c r="O1641" s="123"/>
      <c r="P1641" s="123"/>
      <c r="Q1641" s="23">
        <f t="shared" si="1"/>
        <v>229.9</v>
      </c>
      <c r="R1641" s="117"/>
    </row>
    <row r="1642" spans="1:18" ht="15.75" customHeight="1" x14ac:dyDescent="0.3">
      <c r="A1642" s="221">
        <v>3969</v>
      </c>
      <c r="B1642" s="118">
        <v>391</v>
      </c>
      <c r="C1642" s="57" t="s">
        <v>565</v>
      </c>
      <c r="D1642" s="57"/>
      <c r="E1642" s="57">
        <v>14</v>
      </c>
      <c r="F1642" s="58">
        <v>43591</v>
      </c>
      <c r="G1642" s="151">
        <v>5525</v>
      </c>
      <c r="H1642" s="57">
        <v>8683</v>
      </c>
      <c r="I1642" s="57">
        <v>7866</v>
      </c>
      <c r="J1642" s="57"/>
      <c r="K1642" s="152">
        <f t="shared" si="8"/>
        <v>34.899615548910724</v>
      </c>
      <c r="L1642" s="153" t="s">
        <v>13</v>
      </c>
      <c r="M1642" s="154">
        <f>AVERAGE(K1642:K1643)</f>
        <v>34.770457794273042</v>
      </c>
      <c r="N1642" s="154">
        <f>_xlfn.STDEV.S(K1642,K1643)</f>
        <v>0.18265664829427061</v>
      </c>
      <c r="O1642" s="123"/>
      <c r="P1642" s="123"/>
      <c r="Q1642" s="23">
        <f t="shared" si="1"/>
        <v>234.1</v>
      </c>
      <c r="R1642" s="117">
        <f>AVERAGE(Q1642:Q1643)</f>
        <v>243.2</v>
      </c>
    </row>
    <row r="1643" spans="1:18" ht="15.75" customHeight="1" x14ac:dyDescent="0.3">
      <c r="A1643" s="221">
        <v>3970</v>
      </c>
      <c r="B1643" s="118">
        <v>392</v>
      </c>
      <c r="C1643" s="57" t="s">
        <v>565</v>
      </c>
      <c r="D1643" s="57"/>
      <c r="E1643" s="57">
        <v>14</v>
      </c>
      <c r="F1643" s="58">
        <v>43591</v>
      </c>
      <c r="G1643" s="151">
        <v>5540</v>
      </c>
      <c r="H1643" s="57">
        <v>8937</v>
      </c>
      <c r="I1643" s="57">
        <v>8063</v>
      </c>
      <c r="J1643" s="57"/>
      <c r="K1643" s="152">
        <f t="shared" si="8"/>
        <v>34.641300039635354</v>
      </c>
      <c r="L1643" s="153"/>
      <c r="M1643" s="155"/>
      <c r="N1643" s="155"/>
      <c r="O1643" s="123"/>
      <c r="P1643" s="123"/>
      <c r="Q1643" s="23">
        <f t="shared" si="1"/>
        <v>252.3</v>
      </c>
      <c r="R1643" s="117"/>
    </row>
    <row r="1644" spans="1:18" ht="15.75" customHeight="1" x14ac:dyDescent="0.3">
      <c r="A1644" s="221">
        <v>4451</v>
      </c>
      <c r="B1644" s="118">
        <v>157</v>
      </c>
      <c r="C1644" s="57" t="s">
        <v>565</v>
      </c>
      <c r="D1644" s="57"/>
      <c r="E1644" s="57">
        <v>16</v>
      </c>
      <c r="F1644" s="58">
        <v>43607</v>
      </c>
      <c r="G1644" s="57">
        <v>5319</v>
      </c>
      <c r="H1644" s="57">
        <v>8788</v>
      </c>
      <c r="I1644" s="57">
        <v>8091</v>
      </c>
      <c r="J1644" s="57">
        <v>2</v>
      </c>
      <c r="K1644" s="152">
        <f t="shared" si="8"/>
        <v>25.144300144300146</v>
      </c>
      <c r="L1644" s="153"/>
      <c r="M1644" s="154">
        <f>AVERAGE(K1644:K1645)</f>
        <v>24.713507664872257</v>
      </c>
      <c r="N1644" s="154">
        <f>_xlfn.STDEV.S(K1644,K1645)</f>
        <v>0.60923256697525408</v>
      </c>
      <c r="O1644" s="123"/>
      <c r="P1644" s="123"/>
      <c r="Q1644" s="23">
        <f t="shared" si="1"/>
        <v>277.2</v>
      </c>
      <c r="R1644" s="117">
        <f>AVERAGE(Q1644:Q1645)</f>
        <v>281.5</v>
      </c>
    </row>
    <row r="1645" spans="1:18" ht="15.75" customHeight="1" x14ac:dyDescent="0.3">
      <c r="A1645" s="221">
        <v>4452</v>
      </c>
      <c r="B1645" s="118">
        <v>158</v>
      </c>
      <c r="C1645" s="57" t="s">
        <v>565</v>
      </c>
      <c r="D1645" s="57"/>
      <c r="E1645" s="57">
        <v>16</v>
      </c>
      <c r="F1645" s="58">
        <v>43607</v>
      </c>
      <c r="G1645" s="57">
        <v>5219</v>
      </c>
      <c r="H1645" s="57">
        <v>8771</v>
      </c>
      <c r="I1645" s="57">
        <v>8077</v>
      </c>
      <c r="J1645" s="57"/>
      <c r="K1645" s="152">
        <f t="shared" si="8"/>
        <v>24.282715185444367</v>
      </c>
      <c r="L1645" s="153"/>
      <c r="M1645" s="155"/>
      <c r="N1645" s="155"/>
      <c r="O1645" s="123"/>
      <c r="P1645" s="123"/>
      <c r="Q1645" s="23">
        <f t="shared" si="1"/>
        <v>285.8</v>
      </c>
      <c r="R1645" s="117"/>
    </row>
    <row r="1646" spans="1:18" ht="15.75" customHeight="1" x14ac:dyDescent="0.3">
      <c r="A1646" s="221">
        <v>5097</v>
      </c>
      <c r="B1646" s="118">
        <v>157</v>
      </c>
      <c r="C1646" s="57" t="s">
        <v>565</v>
      </c>
      <c r="D1646" s="57"/>
      <c r="E1646" s="57">
        <v>18</v>
      </c>
      <c r="F1646" s="58">
        <v>43626</v>
      </c>
      <c r="G1646" s="57">
        <v>5319</v>
      </c>
      <c r="H1646" s="57">
        <v>8134</v>
      </c>
      <c r="I1646" s="57">
        <v>7650</v>
      </c>
      <c r="J1646" s="57">
        <v>5</v>
      </c>
      <c r="K1646" s="152">
        <f t="shared" si="8"/>
        <v>20.763620763620764</v>
      </c>
      <c r="L1646" s="153"/>
      <c r="M1646" s="154">
        <f>AVERAGE(K1646:K1647)</f>
        <v>20.696996628228721</v>
      </c>
      <c r="N1646" s="154">
        <f>_xlfn.STDEV.S(K1646,K1647)</f>
        <v>9.4220755852809049E-2</v>
      </c>
      <c r="O1646" s="123"/>
      <c r="P1646" s="123"/>
      <c r="Q1646" s="23">
        <f t="shared" si="1"/>
        <v>233.1</v>
      </c>
      <c r="R1646" s="117">
        <f>AVERAGE(Q1646:Q1647)</f>
        <v>238.7</v>
      </c>
    </row>
    <row r="1647" spans="1:18" ht="15.75" customHeight="1" x14ac:dyDescent="0.3">
      <c r="A1647" s="221">
        <v>5098</v>
      </c>
      <c r="B1647" s="118">
        <v>158</v>
      </c>
      <c r="C1647" s="57" t="s">
        <v>565</v>
      </c>
      <c r="D1647" s="57"/>
      <c r="E1647" s="57">
        <v>18</v>
      </c>
      <c r="F1647" s="58">
        <v>43626</v>
      </c>
      <c r="G1647" s="57">
        <v>5219</v>
      </c>
      <c r="H1647" s="57">
        <v>8166</v>
      </c>
      <c r="I1647" s="57">
        <v>7662</v>
      </c>
      <c r="J1647" s="57"/>
      <c r="K1647" s="152">
        <f t="shared" si="8"/>
        <v>20.630372492836678</v>
      </c>
      <c r="L1647" s="153"/>
      <c r="M1647" s="155"/>
      <c r="N1647" s="155"/>
      <c r="O1647" s="123"/>
      <c r="P1647" s="123"/>
      <c r="Q1647" s="23">
        <f t="shared" si="1"/>
        <v>244.3</v>
      </c>
      <c r="R1647" s="117"/>
    </row>
    <row r="1648" spans="1:18" ht="15.75" customHeight="1" x14ac:dyDescent="0.3">
      <c r="A1648" s="221">
        <v>5649</v>
      </c>
      <c r="B1648" s="118">
        <v>93</v>
      </c>
      <c r="C1648" s="7" t="s">
        <v>565</v>
      </c>
      <c r="D1648" s="7"/>
      <c r="E1648" s="7">
        <v>21</v>
      </c>
      <c r="F1648" s="156">
        <v>43657</v>
      </c>
      <c r="G1648" s="7">
        <v>5234</v>
      </c>
      <c r="H1648" s="7">
        <v>8319</v>
      </c>
      <c r="I1648" s="7">
        <v>7821</v>
      </c>
      <c r="J1648" s="7">
        <v>5</v>
      </c>
      <c r="K1648" s="152">
        <f t="shared" si="8"/>
        <v>19.250096637031312</v>
      </c>
      <c r="L1648" s="153"/>
      <c r="M1648" s="154">
        <f>AVERAGE(K1648:K1649)</f>
        <v>19.150556702390077</v>
      </c>
      <c r="N1648" s="154">
        <f>_xlfn.STDEV.S(K1648,K1649)</f>
        <v>0.14077072556736681</v>
      </c>
      <c r="O1648" s="123"/>
      <c r="P1648" s="123"/>
      <c r="Q1648" s="23">
        <f t="shared" si="1"/>
        <v>258.7</v>
      </c>
      <c r="R1648" s="117">
        <f>AVERAGE(Q1648:Q1649)</f>
        <v>269.5</v>
      </c>
    </row>
    <row r="1649" spans="1:18" ht="15.75" customHeight="1" x14ac:dyDescent="0.3">
      <c r="A1649" s="221">
        <v>5650</v>
      </c>
      <c r="B1649" s="118">
        <v>94</v>
      </c>
      <c r="C1649" s="7" t="s">
        <v>565</v>
      </c>
      <c r="D1649" s="7"/>
      <c r="E1649" s="7">
        <v>21</v>
      </c>
      <c r="F1649" s="156">
        <v>43657</v>
      </c>
      <c r="G1649" s="7">
        <v>5218</v>
      </c>
      <c r="H1649" s="7">
        <v>8555</v>
      </c>
      <c r="I1649" s="7">
        <v>8021</v>
      </c>
      <c r="J1649" s="7"/>
      <c r="K1649" s="152">
        <f t="shared" si="8"/>
        <v>19.051016767748841</v>
      </c>
      <c r="L1649" s="153"/>
      <c r="M1649" s="155"/>
      <c r="N1649" s="155"/>
      <c r="O1649" s="123"/>
      <c r="P1649" s="123"/>
      <c r="Q1649" s="23">
        <f t="shared" si="1"/>
        <v>280.3</v>
      </c>
      <c r="R1649" s="117"/>
    </row>
    <row r="1650" spans="1:18" ht="15.75" customHeight="1" x14ac:dyDescent="0.3">
      <c r="A1650" s="221">
        <v>2985</v>
      </c>
      <c r="B1650" s="118">
        <v>69</v>
      </c>
      <c r="C1650" s="57" t="s">
        <v>566</v>
      </c>
      <c r="D1650" s="57"/>
      <c r="E1650" s="57">
        <v>11</v>
      </c>
      <c r="F1650" s="58">
        <v>43571</v>
      </c>
      <c r="G1650" s="151">
        <v>5248</v>
      </c>
      <c r="H1650" s="57">
        <v>8804</v>
      </c>
      <c r="I1650" s="57">
        <v>7359</v>
      </c>
      <c r="J1650" s="57">
        <v>2</v>
      </c>
      <c r="K1650" s="152">
        <f t="shared" si="8"/>
        <v>68.45097110374229</v>
      </c>
      <c r="L1650" s="153">
        <v>0.5</v>
      </c>
      <c r="M1650" s="154">
        <f>AVERAGE(K1650:K1651)</f>
        <v>68.571059939818412</v>
      </c>
      <c r="N1650" s="154">
        <f>_xlfn.STDEV.S(K1650,K1651)</f>
        <v>0.16983126066845</v>
      </c>
      <c r="O1650" s="123">
        <v>2</v>
      </c>
      <c r="P1650" s="123"/>
      <c r="Q1650" s="23">
        <f t="shared" si="1"/>
        <v>211.1</v>
      </c>
      <c r="R1650" s="117">
        <f>AVERAGE(Q1650:Q1651)</f>
        <v>211.75</v>
      </c>
    </row>
    <row r="1651" spans="1:18" ht="15.75" customHeight="1" x14ac:dyDescent="0.3">
      <c r="A1651" s="221">
        <v>2986</v>
      </c>
      <c r="B1651" s="118">
        <v>70</v>
      </c>
      <c r="C1651" s="57" t="s">
        <v>566</v>
      </c>
      <c r="D1651" s="57"/>
      <c r="E1651" s="57">
        <v>11</v>
      </c>
      <c r="F1651" s="58">
        <v>43571</v>
      </c>
      <c r="G1651" s="151">
        <v>5266</v>
      </c>
      <c r="H1651" s="57">
        <v>8849</v>
      </c>
      <c r="I1651" s="57">
        <v>7390</v>
      </c>
      <c r="J1651" s="57"/>
      <c r="K1651" s="152">
        <f t="shared" si="8"/>
        <v>68.691148775894533</v>
      </c>
      <c r="L1651" s="153"/>
      <c r="M1651" s="155"/>
      <c r="N1651" s="155"/>
      <c r="O1651" s="123"/>
      <c r="P1651" s="123"/>
      <c r="Q1651" s="23">
        <f t="shared" si="1"/>
        <v>212.4</v>
      </c>
      <c r="R1651" s="117"/>
    </row>
    <row r="1652" spans="1:18" ht="15.75" customHeight="1" x14ac:dyDescent="0.3">
      <c r="A1652" s="221">
        <v>3793</v>
      </c>
      <c r="B1652" s="118">
        <v>215</v>
      </c>
      <c r="C1652" s="57" t="s">
        <v>566</v>
      </c>
      <c r="D1652" s="57"/>
      <c r="E1652" s="57">
        <v>14</v>
      </c>
      <c r="F1652" s="58">
        <v>43591</v>
      </c>
      <c r="G1652" s="57">
        <v>5148</v>
      </c>
      <c r="H1652" s="151">
        <v>8460</v>
      </c>
      <c r="I1652" s="57">
        <v>7507</v>
      </c>
      <c r="J1652" s="57"/>
      <c r="K1652" s="152">
        <f t="shared" si="8"/>
        <v>40.398473929631201</v>
      </c>
      <c r="L1652" s="153" t="s">
        <v>13</v>
      </c>
      <c r="M1652" s="154">
        <f>AVERAGE(K1652:K1653)</f>
        <v>39.825810998684467</v>
      </c>
      <c r="N1652" s="154">
        <f>_xlfn.STDEV.S(K1652,K1653)</f>
        <v>0.80986768361319861</v>
      </c>
      <c r="O1652" s="123"/>
      <c r="P1652" s="123"/>
      <c r="Q1652" s="23">
        <f t="shared" si="1"/>
        <v>235.9</v>
      </c>
      <c r="R1652" s="117">
        <f>AVERAGE(Q1652:Q1653)</f>
        <v>233.10000000000002</v>
      </c>
    </row>
    <row r="1653" spans="1:18" ht="15.75" customHeight="1" x14ac:dyDescent="0.3">
      <c r="A1653" s="221">
        <v>3794</v>
      </c>
      <c r="B1653" s="118">
        <v>216</v>
      </c>
      <c r="C1653" s="57" t="s">
        <v>566</v>
      </c>
      <c r="D1653" s="57"/>
      <c r="E1653" s="57">
        <v>14</v>
      </c>
      <c r="F1653" s="58">
        <v>43591</v>
      </c>
      <c r="G1653" s="57">
        <v>5240</v>
      </c>
      <c r="H1653" s="151">
        <v>8447</v>
      </c>
      <c r="I1653" s="57">
        <v>7543</v>
      </c>
      <c r="J1653" s="57"/>
      <c r="K1653" s="152">
        <f t="shared" si="8"/>
        <v>39.253148067737733</v>
      </c>
      <c r="L1653" s="153"/>
      <c r="M1653" s="155"/>
      <c r="N1653" s="155"/>
      <c r="O1653" s="123"/>
      <c r="P1653" s="123"/>
      <c r="Q1653" s="23">
        <f t="shared" si="1"/>
        <v>230.3</v>
      </c>
      <c r="R1653" s="117"/>
    </row>
    <row r="1654" spans="1:18" ht="15.75" customHeight="1" x14ac:dyDescent="0.3">
      <c r="A1654" s="221">
        <v>4453</v>
      </c>
      <c r="B1654" s="118">
        <v>159</v>
      </c>
      <c r="C1654" s="57" t="s">
        <v>566</v>
      </c>
      <c r="D1654" s="57"/>
      <c r="E1654" s="57">
        <v>16</v>
      </c>
      <c r="F1654" s="58">
        <v>43607</v>
      </c>
      <c r="G1654" s="57">
        <v>5300</v>
      </c>
      <c r="H1654" s="57">
        <v>7842</v>
      </c>
      <c r="I1654" s="57">
        <v>7297</v>
      </c>
      <c r="J1654" s="57">
        <v>2</v>
      </c>
      <c r="K1654" s="152">
        <f t="shared" si="8"/>
        <v>27.290936404606907</v>
      </c>
      <c r="L1654" s="153"/>
      <c r="M1654" s="154">
        <f>AVERAGE(K1654:K1655)</f>
        <v>28.610866126178884</v>
      </c>
      <c r="N1654" s="154">
        <f>_xlfn.STDEV.S(K1654,K1655)</f>
        <v>1.8666625136264337</v>
      </c>
      <c r="O1654" s="123"/>
      <c r="P1654" s="123"/>
      <c r="Q1654" s="23">
        <f t="shared" si="1"/>
        <v>199.7</v>
      </c>
      <c r="R1654" s="117">
        <f>AVERAGE(Q1654:Q1655)</f>
        <v>186.55</v>
      </c>
    </row>
    <row r="1655" spans="1:18" ht="15.75" customHeight="1" x14ac:dyDescent="0.3">
      <c r="A1655" s="221">
        <v>4454</v>
      </c>
      <c r="B1655" s="118">
        <v>160</v>
      </c>
      <c r="C1655" s="57" t="s">
        <v>566</v>
      </c>
      <c r="D1655" s="57"/>
      <c r="E1655" s="57">
        <v>16</v>
      </c>
      <c r="F1655" s="58">
        <v>43607</v>
      </c>
      <c r="G1655" s="57">
        <v>5234</v>
      </c>
      <c r="H1655" s="57">
        <v>7487</v>
      </c>
      <c r="I1655" s="57">
        <v>6968</v>
      </c>
      <c r="J1655" s="57"/>
      <c r="K1655" s="152">
        <f t="shared" si="8"/>
        <v>29.930795847750861</v>
      </c>
      <c r="L1655" s="153"/>
      <c r="M1655" s="155"/>
      <c r="N1655" s="155"/>
      <c r="O1655" s="123"/>
      <c r="P1655" s="123"/>
      <c r="Q1655" s="23">
        <f t="shared" si="1"/>
        <v>173.4</v>
      </c>
      <c r="R1655" s="117"/>
    </row>
    <row r="1656" spans="1:18" ht="15.75" customHeight="1" x14ac:dyDescent="0.3">
      <c r="A1656" s="221">
        <v>5099</v>
      </c>
      <c r="B1656" s="118">
        <v>159</v>
      </c>
      <c r="C1656" s="57" t="s">
        <v>566</v>
      </c>
      <c r="D1656" s="57"/>
      <c r="E1656" s="57">
        <v>18</v>
      </c>
      <c r="F1656" s="58">
        <v>43626</v>
      </c>
      <c r="G1656" s="57">
        <v>5300</v>
      </c>
      <c r="H1656" s="57">
        <v>8039</v>
      </c>
      <c r="I1656" s="57">
        <v>7551</v>
      </c>
      <c r="J1656" s="57">
        <v>6</v>
      </c>
      <c r="K1656" s="152">
        <f t="shared" si="8"/>
        <v>21.679253665037763</v>
      </c>
      <c r="L1656" s="153"/>
      <c r="M1656" s="154">
        <f>AVERAGE(K1656:K1657)</f>
        <v>21.652153281947577</v>
      </c>
      <c r="N1656" s="154">
        <f>_xlfn.STDEV.S(K1656,K1657)</f>
        <v>3.8325729311650243E-2</v>
      </c>
      <c r="O1656" s="123"/>
      <c r="P1656" s="123"/>
      <c r="Q1656" s="23">
        <f t="shared" si="1"/>
        <v>225.1</v>
      </c>
      <c r="R1656" s="117">
        <f>AVERAGE(Q1656:Q1657)</f>
        <v>230.7</v>
      </c>
    </row>
    <row r="1657" spans="1:18" ht="15.75" customHeight="1" x14ac:dyDescent="0.3">
      <c r="A1657" s="221">
        <v>5100</v>
      </c>
      <c r="B1657" s="118">
        <v>160</v>
      </c>
      <c r="C1657" s="57" t="s">
        <v>566</v>
      </c>
      <c r="D1657" s="57"/>
      <c r="E1657" s="57">
        <v>18</v>
      </c>
      <c r="F1657" s="58">
        <v>43626</v>
      </c>
      <c r="G1657" s="57">
        <v>5234</v>
      </c>
      <c r="H1657" s="57">
        <v>8108</v>
      </c>
      <c r="I1657" s="57">
        <v>7597</v>
      </c>
      <c r="J1657" s="57"/>
      <c r="K1657" s="152">
        <f t="shared" si="8"/>
        <v>21.625052898857387</v>
      </c>
      <c r="L1657" s="153"/>
      <c r="M1657" s="155"/>
      <c r="N1657" s="155"/>
      <c r="O1657" s="123"/>
      <c r="P1657" s="123"/>
      <c r="Q1657" s="23">
        <f t="shared" si="1"/>
        <v>236.3</v>
      </c>
      <c r="R1657" s="117"/>
    </row>
    <row r="1658" spans="1:18" ht="15.75" customHeight="1" x14ac:dyDescent="0.3">
      <c r="A1658" s="221">
        <v>5651</v>
      </c>
      <c r="B1658" s="118">
        <v>95</v>
      </c>
      <c r="C1658" s="7" t="s">
        <v>566</v>
      </c>
      <c r="D1658" s="7"/>
      <c r="E1658" s="7">
        <v>21</v>
      </c>
      <c r="F1658" s="156">
        <v>43657</v>
      </c>
      <c r="G1658" s="7">
        <v>5232</v>
      </c>
      <c r="H1658" s="7">
        <v>7767</v>
      </c>
      <c r="I1658" s="7">
        <v>7343</v>
      </c>
      <c r="J1658" s="7">
        <v>6</v>
      </c>
      <c r="K1658" s="152">
        <f t="shared" si="8"/>
        <v>20.08526764566556</v>
      </c>
      <c r="L1658" s="153"/>
      <c r="M1658" s="154">
        <f>AVERAGE(K1658:K1659)</f>
        <v>19.887067464057864</v>
      </c>
      <c r="N1658" s="154">
        <f>_xlfn.STDEV.S(K1658,K1659)</f>
        <v>0.28029738489441153</v>
      </c>
      <c r="O1658" s="123"/>
      <c r="P1658" s="123"/>
      <c r="Q1658" s="23">
        <f t="shared" si="1"/>
        <v>211.1</v>
      </c>
      <c r="R1658" s="117">
        <f>AVERAGE(Q1658:Q1659)</f>
        <v>208.39999999999998</v>
      </c>
    </row>
    <row r="1659" spans="1:18" ht="15.75" customHeight="1" x14ac:dyDescent="0.3">
      <c r="A1659" s="221">
        <v>5652</v>
      </c>
      <c r="B1659" s="118">
        <v>96</v>
      </c>
      <c r="C1659" s="7" t="s">
        <v>566</v>
      </c>
      <c r="D1659" s="7"/>
      <c r="E1659" s="7">
        <v>21</v>
      </c>
      <c r="F1659" s="156">
        <v>43657</v>
      </c>
      <c r="G1659" s="7">
        <v>5242</v>
      </c>
      <c r="H1659" s="7">
        <v>7704</v>
      </c>
      <c r="I1659" s="7">
        <v>7299</v>
      </c>
      <c r="J1659" s="7"/>
      <c r="K1659" s="152">
        <f t="shared" si="8"/>
        <v>19.688867282450172</v>
      </c>
      <c r="L1659" s="153"/>
      <c r="M1659" s="155"/>
      <c r="N1659" s="155"/>
      <c r="O1659" s="123"/>
      <c r="P1659" s="123"/>
      <c r="Q1659" s="23">
        <f t="shared" si="1"/>
        <v>205.7</v>
      </c>
      <c r="R1659" s="117"/>
    </row>
    <row r="1660" spans="1:18" ht="15.75" customHeight="1" x14ac:dyDescent="0.3">
      <c r="A1660" s="221">
        <v>6077</v>
      </c>
      <c r="B1660" s="118">
        <v>162</v>
      </c>
      <c r="C1660" s="7" t="s">
        <v>566</v>
      </c>
      <c r="D1660" s="7"/>
      <c r="E1660" s="7">
        <v>22</v>
      </c>
      <c r="F1660" s="156">
        <v>43685</v>
      </c>
      <c r="G1660" s="7">
        <v>5232</v>
      </c>
      <c r="H1660" s="7">
        <v>8153</v>
      </c>
      <c r="I1660" s="7">
        <v>7726</v>
      </c>
      <c r="J1660" s="7">
        <v>6</v>
      </c>
      <c r="K1660" s="152">
        <f t="shared" si="8"/>
        <v>17.121090617481958</v>
      </c>
      <c r="L1660" s="153"/>
      <c r="M1660" s="154">
        <f>AVERAGE(K1660:K1661)</f>
        <v>16.87757074905409</v>
      </c>
      <c r="N1660" s="154">
        <f>_xlfn.STDEV.S(K1660,K1661)</f>
        <v>0.34438910063800182</v>
      </c>
      <c r="O1660" s="123"/>
      <c r="P1660" s="123"/>
      <c r="Q1660" s="23">
        <f t="shared" si="1"/>
        <v>249.4</v>
      </c>
      <c r="R1660" s="117">
        <f>AVERAGE(Q1660:Q1661)</f>
        <v>252.45</v>
      </c>
    </row>
    <row r="1661" spans="1:18" ht="15.75" customHeight="1" x14ac:dyDescent="0.3">
      <c r="A1661" s="221">
        <v>6078</v>
      </c>
      <c r="B1661" s="118">
        <v>162</v>
      </c>
      <c r="C1661" s="7" t="s">
        <v>566</v>
      </c>
      <c r="D1661" s="7"/>
      <c r="E1661" s="7">
        <v>22</v>
      </c>
      <c r="F1661" s="156">
        <v>43685</v>
      </c>
      <c r="G1661" s="7">
        <v>5232</v>
      </c>
      <c r="H1661" s="7">
        <v>8212</v>
      </c>
      <c r="I1661" s="7">
        <v>7787</v>
      </c>
      <c r="J1661" s="7"/>
      <c r="K1661" s="152">
        <f t="shared" si="8"/>
        <v>16.634050880626223</v>
      </c>
      <c r="L1661" s="153"/>
      <c r="M1661" s="155"/>
      <c r="N1661" s="155"/>
      <c r="O1661" s="123"/>
      <c r="P1661" s="123"/>
      <c r="Q1661" s="23">
        <f t="shared" si="1"/>
        <v>255.5</v>
      </c>
      <c r="R1661" s="117"/>
    </row>
    <row r="1662" spans="1:18" ht="15.75" customHeight="1" x14ac:dyDescent="0.3">
      <c r="A1662" s="221">
        <v>3423</v>
      </c>
      <c r="B1662" s="118">
        <v>179</v>
      </c>
      <c r="C1662" s="67" t="s">
        <v>567</v>
      </c>
      <c r="D1662" s="67"/>
      <c r="E1662" s="67">
        <v>13</v>
      </c>
      <c r="F1662" s="68">
        <v>43587</v>
      </c>
      <c r="G1662" s="67">
        <v>5180</v>
      </c>
      <c r="H1662" s="67">
        <v>7998</v>
      </c>
      <c r="I1662" s="67">
        <v>7258</v>
      </c>
      <c r="J1662" s="67">
        <v>1</v>
      </c>
      <c r="K1662" s="157">
        <f t="shared" si="8"/>
        <v>35.611164581328204</v>
      </c>
      <c r="L1662" s="158" t="s">
        <v>13</v>
      </c>
      <c r="M1662" s="159">
        <f>AVERAGE(K1662:K1663)</f>
        <v>35.159951222702936</v>
      </c>
      <c r="N1662" s="159">
        <f>_xlfn.STDEV.S(K1662,K1663)</f>
        <v>0.63811205129176818</v>
      </c>
      <c r="O1662" s="123">
        <v>1</v>
      </c>
      <c r="P1662" s="123"/>
      <c r="Q1662" s="23">
        <f t="shared" si="1"/>
        <v>207.8</v>
      </c>
      <c r="R1662" s="117">
        <f>AVERAGE(Q1662:Q1663)</f>
        <v>206.9</v>
      </c>
    </row>
    <row r="1663" spans="1:18" ht="15.75" customHeight="1" x14ac:dyDescent="0.3">
      <c r="A1663" s="221">
        <v>3424</v>
      </c>
      <c r="B1663" s="118">
        <v>180</v>
      </c>
      <c r="C1663" s="67" t="s">
        <v>567</v>
      </c>
      <c r="D1663" s="67"/>
      <c r="E1663" s="67">
        <v>13</v>
      </c>
      <c r="F1663" s="68">
        <v>43587</v>
      </c>
      <c r="G1663" s="67">
        <v>5282</v>
      </c>
      <c r="H1663" s="67">
        <v>8057</v>
      </c>
      <c r="I1663" s="67">
        <v>7342</v>
      </c>
      <c r="J1663" s="67"/>
      <c r="K1663" s="157">
        <f t="shared" si="8"/>
        <v>34.708737864077669</v>
      </c>
      <c r="L1663" s="158"/>
      <c r="M1663" s="160"/>
      <c r="N1663" s="160"/>
      <c r="O1663" s="123"/>
      <c r="P1663" s="123"/>
      <c r="Q1663" s="23">
        <f t="shared" si="1"/>
        <v>206</v>
      </c>
      <c r="R1663" s="117"/>
    </row>
    <row r="1664" spans="1:18" ht="15.75" customHeight="1" x14ac:dyDescent="0.3">
      <c r="A1664" s="221">
        <v>4143</v>
      </c>
      <c r="B1664" s="118">
        <v>173</v>
      </c>
      <c r="C1664" s="67" t="s">
        <v>567</v>
      </c>
      <c r="D1664" s="67"/>
      <c r="E1664" s="67">
        <v>15</v>
      </c>
      <c r="F1664" s="68">
        <v>43599</v>
      </c>
      <c r="G1664" s="67">
        <v>5227</v>
      </c>
      <c r="H1664" s="67">
        <v>8252</v>
      </c>
      <c r="I1664" s="67">
        <v>7613</v>
      </c>
      <c r="J1664" s="67"/>
      <c r="K1664" s="157">
        <f t="shared" si="8"/>
        <v>26.781223805532271</v>
      </c>
      <c r="L1664" s="157"/>
      <c r="M1664" s="159">
        <f>AVERAGE(K1664:K1665)</f>
        <v>26.76723527938951</v>
      </c>
      <c r="N1664" s="159">
        <f>_xlfn.STDEV.S(K1664,K1665)</f>
        <v>1.9782763388702926E-2</v>
      </c>
      <c r="O1664" s="123"/>
      <c r="P1664" s="123"/>
      <c r="Q1664" s="23">
        <f t="shared" si="1"/>
        <v>238.6</v>
      </c>
      <c r="R1664" s="117">
        <f>AVERAGE(Q1664:Q1665)</f>
        <v>234.8</v>
      </c>
    </row>
    <row r="1665" spans="1:18" ht="15.75" customHeight="1" x14ac:dyDescent="0.3">
      <c r="A1665" s="221">
        <v>4144</v>
      </c>
      <c r="B1665" s="118">
        <v>174</v>
      </c>
      <c r="C1665" s="67" t="s">
        <v>567</v>
      </c>
      <c r="D1665" s="67"/>
      <c r="E1665" s="67">
        <v>15</v>
      </c>
      <c r="F1665" s="68">
        <v>43599</v>
      </c>
      <c r="G1665" s="67">
        <v>5182</v>
      </c>
      <c r="H1665" s="67">
        <v>8110</v>
      </c>
      <c r="I1665" s="67">
        <v>7492</v>
      </c>
      <c r="J1665" s="67"/>
      <c r="K1665" s="157">
        <f t="shared" si="8"/>
        <v>26.753246753246749</v>
      </c>
      <c r="L1665" s="157"/>
      <c r="M1665" s="160"/>
      <c r="N1665" s="160"/>
      <c r="O1665" s="123"/>
      <c r="P1665" s="123"/>
      <c r="Q1665" s="23">
        <f t="shared" si="1"/>
        <v>231</v>
      </c>
      <c r="R1665" s="117"/>
    </row>
    <row r="1666" spans="1:18" ht="15.75" customHeight="1" x14ac:dyDescent="0.3">
      <c r="A1666" s="221">
        <v>4789</v>
      </c>
      <c r="B1666" s="118">
        <v>173</v>
      </c>
      <c r="C1666" s="67" t="s">
        <v>567</v>
      </c>
      <c r="D1666" s="67"/>
      <c r="E1666" s="67">
        <v>17</v>
      </c>
      <c r="F1666" s="68">
        <v>43619</v>
      </c>
      <c r="G1666" s="67">
        <v>5227</v>
      </c>
      <c r="H1666" s="67">
        <v>8288</v>
      </c>
      <c r="I1666" s="67">
        <v>7680</v>
      </c>
      <c r="J1666" s="67"/>
      <c r="K1666" s="157">
        <f t="shared" si="8"/>
        <v>24.785976355483083</v>
      </c>
      <c r="L1666" s="158"/>
      <c r="M1666" s="159">
        <f>AVERAGE(K1666:K1667)</f>
        <v>24.670855706012947</v>
      </c>
      <c r="N1666" s="159">
        <f>_xlfn.STDEV.S(K1666,K1667)</f>
        <v>0.16280518378986478</v>
      </c>
      <c r="O1666" s="123"/>
      <c r="P1666" s="123"/>
      <c r="Q1666" s="23">
        <f t="shared" si="1"/>
        <v>245.3</v>
      </c>
      <c r="R1666" s="117">
        <f>AVERAGE(Q1666:Q1667)</f>
        <v>246.45</v>
      </c>
    </row>
    <row r="1667" spans="1:18" ht="15.75" customHeight="1" x14ac:dyDescent="0.3">
      <c r="A1667" s="221">
        <v>4790</v>
      </c>
      <c r="B1667" s="118">
        <v>174</v>
      </c>
      <c r="C1667" s="67" t="s">
        <v>567</v>
      </c>
      <c r="D1667" s="67"/>
      <c r="E1667" s="67">
        <v>17</v>
      </c>
      <c r="F1667" s="68">
        <v>43619</v>
      </c>
      <c r="G1667" s="67">
        <v>5182</v>
      </c>
      <c r="H1667" s="67">
        <v>8266</v>
      </c>
      <c r="I1667" s="67">
        <v>7658</v>
      </c>
      <c r="J1667" s="67"/>
      <c r="K1667" s="157">
        <f t="shared" si="8"/>
        <v>24.555735056542812</v>
      </c>
      <c r="L1667" s="158"/>
      <c r="M1667" s="160"/>
      <c r="N1667" s="160"/>
      <c r="O1667" s="123"/>
      <c r="P1667" s="123"/>
      <c r="Q1667" s="23">
        <f t="shared" si="1"/>
        <v>247.6</v>
      </c>
      <c r="R1667" s="117"/>
    </row>
    <row r="1668" spans="1:18" ht="15.75" customHeight="1" x14ac:dyDescent="0.3">
      <c r="A1668" s="221">
        <v>5385</v>
      </c>
      <c r="B1668" s="118">
        <v>123</v>
      </c>
      <c r="C1668" s="7" t="s">
        <v>567</v>
      </c>
      <c r="D1668" s="7"/>
      <c r="E1668" s="7">
        <v>19</v>
      </c>
      <c r="F1668" s="156">
        <v>43637</v>
      </c>
      <c r="G1668" s="7">
        <v>5241</v>
      </c>
      <c r="H1668" s="7">
        <v>7231</v>
      </c>
      <c r="I1668" s="7">
        <v>6837</v>
      </c>
      <c r="J1668" s="7">
        <v>7</v>
      </c>
      <c r="K1668" s="161">
        <f t="shared" si="8"/>
        <v>24.686716791979947</v>
      </c>
      <c r="L1668" s="3"/>
      <c r="M1668" s="162">
        <f>AVERAGE(K1668:K1669)</f>
        <v>24.529214620420131</v>
      </c>
      <c r="N1668" s="162">
        <f>_xlfn.STDEV.S(K1668,K1669)</f>
        <v>0.22274170712310601</v>
      </c>
      <c r="O1668" s="123"/>
      <c r="P1668" s="123"/>
      <c r="Q1668" s="23">
        <f t="shared" si="1"/>
        <v>159.6</v>
      </c>
      <c r="R1668" s="117">
        <f>AVERAGE(Q1668:Q1669)</f>
        <v>165.35</v>
      </c>
    </row>
    <row r="1669" spans="1:18" ht="15.75" customHeight="1" x14ac:dyDescent="0.3">
      <c r="A1669" s="221">
        <v>5386</v>
      </c>
      <c r="B1669" s="118">
        <v>124</v>
      </c>
      <c r="C1669" s="7" t="s">
        <v>567</v>
      </c>
      <c r="D1669" s="7"/>
      <c r="E1669" s="7">
        <v>19</v>
      </c>
      <c r="F1669" s="156">
        <v>43637</v>
      </c>
      <c r="G1669" s="7">
        <v>5265</v>
      </c>
      <c r="H1669" s="7">
        <v>7393</v>
      </c>
      <c r="I1669" s="7">
        <v>6976</v>
      </c>
      <c r="J1669" s="7"/>
      <c r="K1669" s="161">
        <f t="shared" si="8"/>
        <v>24.371712448860315</v>
      </c>
      <c r="L1669" s="3"/>
      <c r="M1669" s="23"/>
      <c r="N1669" s="23"/>
      <c r="O1669" s="123"/>
      <c r="P1669" s="123"/>
      <c r="Q1669" s="23">
        <f t="shared" si="1"/>
        <v>171.1</v>
      </c>
      <c r="R1669" s="117"/>
    </row>
    <row r="1670" spans="1:18" ht="15.75" customHeight="1" x14ac:dyDescent="0.3">
      <c r="A1670" s="221">
        <v>6079</v>
      </c>
      <c r="B1670" s="118">
        <v>163</v>
      </c>
      <c r="C1670" s="7" t="s">
        <v>567</v>
      </c>
      <c r="D1670" s="7"/>
      <c r="E1670" s="7">
        <v>22</v>
      </c>
      <c r="F1670" s="156">
        <v>43685</v>
      </c>
      <c r="G1670" s="7">
        <v>5193</v>
      </c>
      <c r="H1670" s="7">
        <v>8015</v>
      </c>
      <c r="I1670" s="7">
        <v>7582</v>
      </c>
      <c r="J1670" s="7">
        <v>7</v>
      </c>
      <c r="K1670" s="152">
        <f t="shared" si="8"/>
        <v>18.124738384261196</v>
      </c>
      <c r="L1670" s="153"/>
      <c r="M1670" s="154">
        <f>AVERAGE(K1670:K1671)</f>
        <v>18.116035722241207</v>
      </c>
      <c r="N1670" s="154">
        <f>_xlfn.STDEV.S(K1670,K1671)</f>
        <v>1.2307422657417105E-2</v>
      </c>
      <c r="O1670" s="123"/>
      <c r="P1670" s="123"/>
      <c r="Q1670" s="23">
        <f t="shared" si="1"/>
        <v>238.9</v>
      </c>
      <c r="R1670" s="117">
        <f>AVERAGE(Q1670:Q1671)</f>
        <v>241.5</v>
      </c>
    </row>
    <row r="1671" spans="1:18" ht="15.75" customHeight="1" x14ac:dyDescent="0.3">
      <c r="A1671" s="221">
        <v>6080</v>
      </c>
      <c r="B1671" s="118">
        <v>163</v>
      </c>
      <c r="C1671" s="7" t="s">
        <v>567</v>
      </c>
      <c r="D1671" s="7"/>
      <c r="E1671" s="7">
        <v>22</v>
      </c>
      <c r="F1671" s="156">
        <v>43685</v>
      </c>
      <c r="G1671" s="7">
        <v>5193</v>
      </c>
      <c r="H1671" s="7">
        <v>8076</v>
      </c>
      <c r="I1671" s="7">
        <v>7634</v>
      </c>
      <c r="J1671" s="7"/>
      <c r="K1671" s="152">
        <f t="shared" si="8"/>
        <v>18.107333060221219</v>
      </c>
      <c r="L1671" s="153"/>
      <c r="M1671" s="155"/>
      <c r="N1671" s="155"/>
      <c r="O1671" s="123"/>
      <c r="P1671" s="123"/>
      <c r="Q1671" s="23">
        <f t="shared" si="1"/>
        <v>244.1</v>
      </c>
      <c r="R1671" s="117"/>
    </row>
    <row r="1672" spans="1:18" ht="15.75" customHeight="1" x14ac:dyDescent="0.3">
      <c r="A1672" s="221">
        <v>3425</v>
      </c>
      <c r="B1672" s="118">
        <v>181</v>
      </c>
      <c r="C1672" s="57" t="s">
        <v>568</v>
      </c>
      <c r="D1672" s="57"/>
      <c r="E1672" s="57">
        <v>13</v>
      </c>
      <c r="F1672" s="58">
        <v>43587</v>
      </c>
      <c r="G1672" s="57">
        <v>5244</v>
      </c>
      <c r="H1672" s="57">
        <v>7367</v>
      </c>
      <c r="I1672" s="57">
        <v>6770</v>
      </c>
      <c r="J1672" s="57">
        <v>1</v>
      </c>
      <c r="K1672" s="152">
        <f t="shared" si="8"/>
        <v>39.121887287024904</v>
      </c>
      <c r="L1672" s="153" t="s">
        <v>497</v>
      </c>
      <c r="M1672" s="154">
        <f>AVERAGE(K1672:K1673)</f>
        <v>39.235794340260959</v>
      </c>
      <c r="N1672" s="154">
        <f>_xlfn.STDEV.S(K1672,K1673)</f>
        <v>0.16108889953638295</v>
      </c>
      <c r="O1672" s="123">
        <v>2</v>
      </c>
      <c r="P1672" s="123"/>
      <c r="Q1672" s="23">
        <f t="shared" si="1"/>
        <v>152.6</v>
      </c>
      <c r="R1672" s="117">
        <f>AVERAGE(Q1672:Q1673)</f>
        <v>151.64999999999998</v>
      </c>
    </row>
    <row r="1673" spans="1:18" ht="15.75" customHeight="1" x14ac:dyDescent="0.3">
      <c r="A1673" s="221">
        <v>3426</v>
      </c>
      <c r="B1673" s="118">
        <v>182</v>
      </c>
      <c r="C1673" s="57" t="s">
        <v>568</v>
      </c>
      <c r="D1673" s="57"/>
      <c r="E1673" s="57">
        <v>13</v>
      </c>
      <c r="F1673" s="58">
        <v>43587</v>
      </c>
      <c r="G1673" s="57">
        <v>5301</v>
      </c>
      <c r="H1673" s="57">
        <v>7401</v>
      </c>
      <c r="I1673" s="57">
        <v>6808</v>
      </c>
      <c r="J1673" s="57"/>
      <c r="K1673" s="152">
        <f t="shared" si="8"/>
        <v>39.349701393497014</v>
      </c>
      <c r="L1673" s="153"/>
      <c r="M1673" s="155"/>
      <c r="N1673" s="155"/>
      <c r="O1673" s="123"/>
      <c r="P1673" s="123"/>
      <c r="Q1673" s="23">
        <f t="shared" si="1"/>
        <v>150.69999999999999</v>
      </c>
      <c r="R1673" s="117"/>
    </row>
    <row r="1674" spans="1:18" ht="15.75" customHeight="1" x14ac:dyDescent="0.3">
      <c r="A1674" s="221">
        <v>4145</v>
      </c>
      <c r="B1674" s="118">
        <v>175</v>
      </c>
      <c r="C1674" s="57" t="s">
        <v>568</v>
      </c>
      <c r="D1674" s="57"/>
      <c r="E1674" s="57">
        <v>15</v>
      </c>
      <c r="F1674" s="58">
        <v>43599</v>
      </c>
      <c r="G1674" s="57">
        <v>5280</v>
      </c>
      <c r="H1674" s="57">
        <v>7517</v>
      </c>
      <c r="I1674" s="57">
        <v>6901</v>
      </c>
      <c r="J1674" s="57"/>
      <c r="K1674" s="152">
        <f t="shared" si="8"/>
        <v>38.001233806292412</v>
      </c>
      <c r="L1674" s="152"/>
      <c r="M1674" s="154">
        <f>AVERAGE(K1674:K1675)</f>
        <v>38.352468754998057</v>
      </c>
      <c r="N1674" s="154">
        <f>_xlfn.STDEV.S(K1674,K1675)</f>
        <v>0.49672122803894214</v>
      </c>
      <c r="O1674" s="123"/>
      <c r="P1674" s="123"/>
      <c r="Q1674" s="23">
        <f t="shared" si="1"/>
        <v>162.1</v>
      </c>
      <c r="R1674" s="117">
        <f>AVERAGE(Q1674:Q1675)</f>
        <v>162.05000000000001</v>
      </c>
    </row>
    <row r="1675" spans="1:18" ht="15.75" customHeight="1" x14ac:dyDescent="0.3">
      <c r="A1675" s="221">
        <v>4146</v>
      </c>
      <c r="B1675" s="118">
        <v>176</v>
      </c>
      <c r="C1675" s="57" t="s">
        <v>568</v>
      </c>
      <c r="D1675" s="57"/>
      <c r="E1675" s="57">
        <v>15</v>
      </c>
      <c r="F1675" s="58">
        <v>43599</v>
      </c>
      <c r="G1675" s="57">
        <v>5193</v>
      </c>
      <c r="H1675" s="57">
        <v>7440</v>
      </c>
      <c r="I1675" s="57">
        <v>6813</v>
      </c>
      <c r="J1675" s="57"/>
      <c r="K1675" s="152">
        <f t="shared" si="8"/>
        <v>38.703703703703702</v>
      </c>
      <c r="L1675" s="152"/>
      <c r="M1675" s="155"/>
      <c r="N1675" s="155"/>
      <c r="O1675" s="123"/>
      <c r="P1675" s="123"/>
      <c r="Q1675" s="23">
        <f t="shared" si="1"/>
        <v>162</v>
      </c>
      <c r="R1675" s="117"/>
    </row>
    <row r="1676" spans="1:18" ht="15.75" customHeight="1" x14ac:dyDescent="0.3">
      <c r="A1676" s="221">
        <v>4791</v>
      </c>
      <c r="B1676" s="118">
        <v>175</v>
      </c>
      <c r="C1676" s="57" t="s">
        <v>568</v>
      </c>
      <c r="D1676" s="57"/>
      <c r="E1676" s="57">
        <v>17</v>
      </c>
      <c r="F1676" s="58">
        <v>43619</v>
      </c>
      <c r="G1676" s="57">
        <v>5280</v>
      </c>
      <c r="H1676" s="57">
        <v>6821</v>
      </c>
      <c r="I1676" s="57">
        <v>6465</v>
      </c>
      <c r="J1676" s="57"/>
      <c r="K1676" s="152">
        <f t="shared" si="8"/>
        <v>30.042194092827003</v>
      </c>
      <c r="L1676" s="153"/>
      <c r="M1676" s="154">
        <f>AVERAGE(K1676:K1677)</f>
        <v>30.443574486938523</v>
      </c>
      <c r="N1676" s="154">
        <f>_xlfn.STDEV.S(K1676,K1677)</f>
        <v>0.56763759702316696</v>
      </c>
      <c r="O1676" s="123"/>
      <c r="P1676" s="123"/>
      <c r="Q1676" s="23">
        <f t="shared" si="1"/>
        <v>118.5</v>
      </c>
      <c r="R1676" s="117">
        <f>AVERAGE(Q1676:Q1677)</f>
        <v>120.2</v>
      </c>
    </row>
    <row r="1677" spans="1:18" ht="15.75" customHeight="1" x14ac:dyDescent="0.3">
      <c r="A1677" s="221">
        <v>4792</v>
      </c>
      <c r="B1677" s="118">
        <v>176</v>
      </c>
      <c r="C1677" s="57" t="s">
        <v>568</v>
      </c>
      <c r="D1677" s="57"/>
      <c r="E1677" s="57">
        <v>17</v>
      </c>
      <c r="F1677" s="58">
        <v>43619</v>
      </c>
      <c r="G1677" s="57">
        <v>5193</v>
      </c>
      <c r="H1677" s="57">
        <v>6788</v>
      </c>
      <c r="I1677" s="57">
        <v>6412</v>
      </c>
      <c r="J1677" s="57"/>
      <c r="K1677" s="152">
        <f t="shared" si="8"/>
        <v>30.84495488105004</v>
      </c>
      <c r="L1677" s="153"/>
      <c r="M1677" s="155"/>
      <c r="N1677" s="155"/>
      <c r="O1677" s="123"/>
      <c r="P1677" s="123"/>
      <c r="Q1677" s="23">
        <f t="shared" si="1"/>
        <v>121.9</v>
      </c>
      <c r="R1677" s="117"/>
    </row>
    <row r="1678" spans="1:18" ht="15.75" customHeight="1" x14ac:dyDescent="0.3">
      <c r="A1678" s="221">
        <v>6081</v>
      </c>
      <c r="B1678" s="118">
        <v>164</v>
      </c>
      <c r="C1678" s="7" t="s">
        <v>568</v>
      </c>
      <c r="D1678" s="7"/>
      <c r="E1678" s="7">
        <v>22</v>
      </c>
      <c r="F1678" s="156">
        <v>43685</v>
      </c>
      <c r="G1678" s="7">
        <v>5245</v>
      </c>
      <c r="H1678" s="7">
        <v>6991</v>
      </c>
      <c r="I1678" s="7">
        <v>6726</v>
      </c>
      <c r="J1678" s="7">
        <v>7</v>
      </c>
      <c r="K1678" s="152">
        <f t="shared" si="8"/>
        <v>17.893315327481432</v>
      </c>
      <c r="L1678" s="153"/>
      <c r="M1678" s="154">
        <f>AVERAGE(K1678:K1679)</f>
        <v>17.742644285814293</v>
      </c>
      <c r="N1678" s="154">
        <f>_xlfn.STDEV.S(K1678,K1679)</f>
        <v>0.21308103058254602</v>
      </c>
      <c r="O1678" s="123"/>
      <c r="P1678" s="123"/>
      <c r="Q1678" s="23">
        <f t="shared" si="1"/>
        <v>148.1</v>
      </c>
      <c r="R1678" s="117">
        <f>AVERAGE(Q1678:Q1679)</f>
        <v>148.80000000000001</v>
      </c>
    </row>
    <row r="1679" spans="1:18" ht="15.75" customHeight="1" x14ac:dyDescent="0.3">
      <c r="A1679" s="221">
        <v>6082</v>
      </c>
      <c r="B1679" s="118">
        <v>164</v>
      </c>
      <c r="C1679" s="7" t="s">
        <v>568</v>
      </c>
      <c r="D1679" s="7"/>
      <c r="E1679" s="7">
        <v>22</v>
      </c>
      <c r="F1679" s="156">
        <v>43685</v>
      </c>
      <c r="G1679" s="7">
        <v>5245</v>
      </c>
      <c r="H1679" s="7">
        <v>7003</v>
      </c>
      <c r="I1679" s="7">
        <v>6740</v>
      </c>
      <c r="J1679" s="7"/>
      <c r="K1679" s="152">
        <f t="shared" si="8"/>
        <v>17.591973244147159</v>
      </c>
      <c r="L1679" s="153"/>
      <c r="M1679" s="155"/>
      <c r="N1679" s="155"/>
      <c r="O1679" s="123"/>
      <c r="P1679" s="123"/>
      <c r="Q1679" s="23">
        <f t="shared" si="1"/>
        <v>149.5</v>
      </c>
      <c r="R1679" s="117"/>
    </row>
    <row r="1680" spans="1:18" ht="15.75" customHeight="1" x14ac:dyDescent="0.3">
      <c r="A1680" s="221">
        <v>3795</v>
      </c>
      <c r="B1680" s="118">
        <v>217</v>
      </c>
      <c r="C1680" s="81" t="s">
        <v>569</v>
      </c>
      <c r="D1680" s="81"/>
      <c r="E1680" s="81">
        <v>14</v>
      </c>
      <c r="F1680" s="82">
        <v>43591</v>
      </c>
      <c r="G1680" s="81">
        <v>5263</v>
      </c>
      <c r="H1680" s="134">
        <v>9555</v>
      </c>
      <c r="I1680" s="81">
        <v>8068</v>
      </c>
      <c r="J1680" s="81">
        <v>2</v>
      </c>
      <c r="K1680" s="135">
        <f t="shared" si="8"/>
        <v>53.012477718360074</v>
      </c>
      <c r="L1680" s="142" t="s">
        <v>377</v>
      </c>
      <c r="M1680" s="137">
        <f>AVERAGE(K1680:K1681)</f>
        <v>53.210169620088799</v>
      </c>
      <c r="N1680" s="137">
        <f>_xlfn.STDEV.S(K1680,K1681)</f>
        <v>0.2795785685960912</v>
      </c>
      <c r="O1680" s="123">
        <v>3</v>
      </c>
      <c r="P1680" s="123"/>
      <c r="Q1680" s="23">
        <f t="shared" si="1"/>
        <v>280.5</v>
      </c>
      <c r="R1680" s="117">
        <f>AVERAGE(Q1680:Q1681)</f>
        <v>278.89999999999998</v>
      </c>
    </row>
    <row r="1681" spans="1:18" ht="15.75" customHeight="1" x14ac:dyDescent="0.3">
      <c r="A1681" s="221">
        <v>3796</v>
      </c>
      <c r="B1681" s="118">
        <v>218</v>
      </c>
      <c r="C1681" s="81" t="s">
        <v>569</v>
      </c>
      <c r="D1681" s="81"/>
      <c r="E1681" s="81">
        <v>14</v>
      </c>
      <c r="F1681" s="82">
        <v>43591</v>
      </c>
      <c r="G1681" s="81">
        <v>5280</v>
      </c>
      <c r="H1681" s="134">
        <v>9534</v>
      </c>
      <c r="I1681" s="81">
        <v>8053</v>
      </c>
      <c r="J1681" s="81"/>
      <c r="K1681" s="135">
        <f t="shared" si="8"/>
        <v>53.407861521817523</v>
      </c>
      <c r="L1681" s="142"/>
      <c r="M1681" s="138"/>
      <c r="N1681" s="138"/>
      <c r="O1681" s="123"/>
      <c r="P1681" s="123"/>
      <c r="Q1681" s="23">
        <f t="shared" si="1"/>
        <v>277.3</v>
      </c>
      <c r="R1681" s="117"/>
    </row>
    <row r="1682" spans="1:18" ht="15.75" customHeight="1" x14ac:dyDescent="0.3">
      <c r="A1682" s="221">
        <v>4455</v>
      </c>
      <c r="B1682" s="118">
        <v>161</v>
      </c>
      <c r="C1682" s="81" t="s">
        <v>569</v>
      </c>
      <c r="D1682" s="81"/>
      <c r="E1682" s="81">
        <v>16</v>
      </c>
      <c r="F1682" s="82">
        <v>43607</v>
      </c>
      <c r="G1682" s="81">
        <v>5264</v>
      </c>
      <c r="H1682" s="81">
        <v>8533</v>
      </c>
      <c r="I1682" s="81">
        <v>7625</v>
      </c>
      <c r="J1682" s="81">
        <v>2</v>
      </c>
      <c r="K1682" s="135">
        <f t="shared" si="8"/>
        <v>38.458280389665397</v>
      </c>
      <c r="L1682" s="142" t="s">
        <v>13</v>
      </c>
      <c r="M1682" s="137">
        <f>AVERAGE(K1682:K1683)</f>
        <v>39.104916592348225</v>
      </c>
      <c r="N1682" s="137">
        <f>_xlfn.STDEV.S(K1682,K1683)</f>
        <v>0.91448168775549266</v>
      </c>
      <c r="O1682" s="123"/>
      <c r="P1682" s="123"/>
      <c r="Q1682" s="23">
        <f t="shared" si="1"/>
        <v>236.1</v>
      </c>
      <c r="R1682" s="117">
        <f>AVERAGE(Q1682:Q1683)</f>
        <v>222.7</v>
      </c>
    </row>
    <row r="1683" spans="1:18" ht="15.75" customHeight="1" x14ac:dyDescent="0.3">
      <c r="A1683" s="221">
        <v>4456</v>
      </c>
      <c r="B1683" s="118">
        <v>162</v>
      </c>
      <c r="C1683" s="81" t="s">
        <v>569</v>
      </c>
      <c r="D1683" s="81"/>
      <c r="E1683" s="81">
        <v>16</v>
      </c>
      <c r="F1683" s="82">
        <v>43607</v>
      </c>
      <c r="G1683" s="81">
        <v>5232</v>
      </c>
      <c r="H1683" s="81">
        <v>8157</v>
      </c>
      <c r="I1683" s="81">
        <v>7325</v>
      </c>
      <c r="J1683" s="81"/>
      <c r="K1683" s="135">
        <f t="shared" si="8"/>
        <v>39.751552795031053</v>
      </c>
      <c r="L1683" s="142"/>
      <c r="M1683" s="138"/>
      <c r="N1683" s="138"/>
      <c r="O1683" s="123"/>
      <c r="P1683" s="123"/>
      <c r="Q1683" s="23">
        <f t="shared" si="1"/>
        <v>209.3</v>
      </c>
      <c r="R1683" s="117"/>
    </row>
    <row r="1684" spans="1:18" ht="15.75" customHeight="1" x14ac:dyDescent="0.3">
      <c r="A1684" s="221">
        <v>5101</v>
      </c>
      <c r="B1684" s="118">
        <v>161</v>
      </c>
      <c r="C1684" s="81" t="s">
        <v>569</v>
      </c>
      <c r="D1684" s="81"/>
      <c r="E1684" s="81">
        <v>18</v>
      </c>
      <c r="F1684" s="82">
        <v>43626</v>
      </c>
      <c r="G1684" s="81">
        <v>5264</v>
      </c>
      <c r="H1684" s="81">
        <v>9833</v>
      </c>
      <c r="I1684" s="81">
        <v>8321</v>
      </c>
      <c r="J1684" s="81">
        <v>7</v>
      </c>
      <c r="K1684" s="135">
        <f t="shared" si="8"/>
        <v>49.460255152109909</v>
      </c>
      <c r="L1684" s="142"/>
      <c r="M1684" s="137">
        <f>AVERAGE(K1684:K1685)</f>
        <v>52.975442737894817</v>
      </c>
      <c r="N1684" s="137">
        <f>_xlfn.STDEV.S(K1684,K1685)</f>
        <v>4.9712259581025542</v>
      </c>
      <c r="O1684" s="33"/>
      <c r="P1684" s="33"/>
      <c r="Q1684" s="23">
        <f t="shared" si="1"/>
        <v>305.7</v>
      </c>
      <c r="R1684" s="117">
        <f>AVERAGE(Q1684:Q1685)</f>
        <v>299.60000000000002</v>
      </c>
    </row>
    <row r="1685" spans="1:18" ht="15.75" customHeight="1" x14ac:dyDescent="0.3">
      <c r="A1685" s="221">
        <v>5102</v>
      </c>
      <c r="B1685" s="118">
        <v>162</v>
      </c>
      <c r="C1685" s="81" t="s">
        <v>569</v>
      </c>
      <c r="D1685" s="81"/>
      <c r="E1685" s="81">
        <v>18</v>
      </c>
      <c r="F1685" s="82">
        <v>43626</v>
      </c>
      <c r="G1685" s="81">
        <v>5232</v>
      </c>
      <c r="H1685" s="81">
        <v>9825</v>
      </c>
      <c r="I1685" s="81">
        <v>8167</v>
      </c>
      <c r="J1685" s="81"/>
      <c r="K1685" s="135">
        <f t="shared" si="8"/>
        <v>56.490630323679724</v>
      </c>
      <c r="L1685" s="142"/>
      <c r="M1685" s="138"/>
      <c r="N1685" s="138"/>
      <c r="O1685" s="33"/>
      <c r="P1685" s="33"/>
      <c r="Q1685" s="23">
        <f t="shared" si="1"/>
        <v>293.5</v>
      </c>
      <c r="R1685" s="117"/>
    </row>
    <row r="1686" spans="1:18" ht="15.75" customHeight="1" x14ac:dyDescent="0.3">
      <c r="A1686" s="221">
        <v>6083</v>
      </c>
      <c r="B1686" s="118">
        <v>165</v>
      </c>
      <c r="C1686" s="7" t="s">
        <v>569</v>
      </c>
      <c r="D1686" s="7"/>
      <c r="E1686" s="7">
        <v>22</v>
      </c>
      <c r="F1686" s="156">
        <v>43685</v>
      </c>
      <c r="G1686" s="7">
        <v>5226</v>
      </c>
      <c r="H1686" s="7">
        <v>8785</v>
      </c>
      <c r="I1686" s="7">
        <v>8210</v>
      </c>
      <c r="J1686" s="7">
        <v>7</v>
      </c>
      <c r="K1686" s="152">
        <f t="shared" si="8"/>
        <v>19.269436997319033</v>
      </c>
      <c r="L1686" s="153"/>
      <c r="M1686" s="154">
        <f>AVERAGE(K1686:K1687)</f>
        <v>19.005665320968205</v>
      </c>
      <c r="N1686" s="154">
        <f>_xlfn.STDEV.S(K1686,K1687)</f>
        <v>0.37302948206522502</v>
      </c>
      <c r="O1686" s="33"/>
      <c r="P1686" s="33"/>
      <c r="Q1686" s="23">
        <f t="shared" si="1"/>
        <v>298.39999999999998</v>
      </c>
      <c r="R1686" s="117">
        <f>AVERAGE(Q1686:Q1687)</f>
        <v>303.39999999999998</v>
      </c>
    </row>
    <row r="1687" spans="1:18" ht="15.75" customHeight="1" x14ac:dyDescent="0.3">
      <c r="A1687" s="221">
        <v>6084</v>
      </c>
      <c r="B1687" s="118">
        <v>165</v>
      </c>
      <c r="C1687" s="7" t="s">
        <v>569</v>
      </c>
      <c r="D1687" s="7"/>
      <c r="E1687" s="7">
        <v>22</v>
      </c>
      <c r="F1687" s="156">
        <v>43685</v>
      </c>
      <c r="G1687" s="7">
        <v>5226</v>
      </c>
      <c r="H1687" s="7">
        <v>8888</v>
      </c>
      <c r="I1687" s="7">
        <v>8310</v>
      </c>
      <c r="J1687" s="7"/>
      <c r="K1687" s="152">
        <f t="shared" si="8"/>
        <v>18.741893644617381</v>
      </c>
      <c r="L1687" s="153"/>
      <c r="M1687" s="155"/>
      <c r="N1687" s="155"/>
      <c r="O1687" s="33"/>
      <c r="P1687" s="33"/>
      <c r="Q1687" s="23">
        <f t="shared" si="1"/>
        <v>308.39999999999998</v>
      </c>
      <c r="R1687" s="117"/>
    </row>
    <row r="1688" spans="1:18" ht="15.75" customHeight="1" x14ac:dyDescent="0.3">
      <c r="A1688" s="221">
        <v>2987</v>
      </c>
      <c r="B1688" s="118">
        <v>71</v>
      </c>
      <c r="C1688" s="57" t="s">
        <v>570</v>
      </c>
      <c r="D1688" s="57"/>
      <c r="E1688" s="57">
        <v>11</v>
      </c>
      <c r="F1688" s="58">
        <v>43571</v>
      </c>
      <c r="G1688" s="151">
        <v>5256</v>
      </c>
      <c r="H1688" s="57">
        <v>9168</v>
      </c>
      <c r="I1688" s="57">
        <v>7297</v>
      </c>
      <c r="J1688" s="57">
        <v>2</v>
      </c>
      <c r="K1688" s="152">
        <f t="shared" si="8"/>
        <v>91.670749632533074</v>
      </c>
      <c r="L1688" s="153" t="s">
        <v>414</v>
      </c>
      <c r="M1688" s="154">
        <f>AVERAGE(K1688:K1689)</f>
        <v>76.182567272331681</v>
      </c>
      <c r="N1688" s="154">
        <f>_xlfn.STDEV.S(K1688,K1689)</f>
        <v>21.903597550304564</v>
      </c>
      <c r="O1688" s="33">
        <v>2</v>
      </c>
      <c r="P1688" s="33"/>
      <c r="Q1688" s="23">
        <f t="shared" si="1"/>
        <v>204.1</v>
      </c>
      <c r="R1688" s="117">
        <f>AVERAGE(Q1688:Q1689)</f>
        <v>218.7</v>
      </c>
    </row>
    <row r="1689" spans="1:18" ht="15.75" customHeight="1" x14ac:dyDescent="0.3">
      <c r="A1689" s="221">
        <v>2988</v>
      </c>
      <c r="B1689" s="118">
        <v>72</v>
      </c>
      <c r="C1689" s="57" t="s">
        <v>570</v>
      </c>
      <c r="D1689" s="57"/>
      <c r="E1689" s="57">
        <v>11</v>
      </c>
      <c r="F1689" s="58">
        <v>43571</v>
      </c>
      <c r="G1689" s="151">
        <v>5223</v>
      </c>
      <c r="H1689" s="57">
        <v>8972</v>
      </c>
      <c r="I1689" s="57">
        <v>7556</v>
      </c>
      <c r="J1689" s="57"/>
      <c r="K1689" s="152">
        <f t="shared" si="8"/>
        <v>60.694384912130303</v>
      </c>
      <c r="L1689" s="153"/>
      <c r="M1689" s="155"/>
      <c r="N1689" s="155"/>
      <c r="O1689" s="33"/>
      <c r="P1689" s="33"/>
      <c r="Q1689" s="23">
        <f t="shared" si="1"/>
        <v>233.3</v>
      </c>
      <c r="R1689" s="117"/>
    </row>
    <row r="1690" spans="1:18" ht="15.75" customHeight="1" x14ac:dyDescent="0.3">
      <c r="A1690" s="221">
        <v>3797</v>
      </c>
      <c r="B1690" s="118">
        <v>219</v>
      </c>
      <c r="C1690" s="57" t="s">
        <v>570</v>
      </c>
      <c r="D1690" s="57"/>
      <c r="E1690" s="57">
        <v>14</v>
      </c>
      <c r="F1690" s="58">
        <v>43591</v>
      </c>
      <c r="G1690" s="57">
        <v>5215</v>
      </c>
      <c r="H1690" s="151">
        <v>9011</v>
      </c>
      <c r="I1690" s="57">
        <v>8017</v>
      </c>
      <c r="J1690" s="57"/>
      <c r="K1690" s="152">
        <f t="shared" si="8"/>
        <v>35.474660956459672</v>
      </c>
      <c r="L1690" s="153" t="s">
        <v>13</v>
      </c>
      <c r="M1690" s="154">
        <f>AVERAGE(K1690:K1691)</f>
        <v>35.667058345952881</v>
      </c>
      <c r="N1690" s="154">
        <f>_xlfn.STDEV.S(K1690,K1691)</f>
        <v>0.27209099758647493</v>
      </c>
      <c r="O1690" s="33"/>
      <c r="P1690" s="33"/>
      <c r="Q1690" s="23">
        <f t="shared" si="1"/>
        <v>280.2</v>
      </c>
      <c r="R1690" s="117">
        <f>AVERAGE(Q1690:Q1691)</f>
        <v>285.25</v>
      </c>
    </row>
    <row r="1691" spans="1:18" ht="15.75" customHeight="1" x14ac:dyDescent="0.3">
      <c r="A1691" s="221">
        <v>3798</v>
      </c>
      <c r="B1691" s="118">
        <v>220</v>
      </c>
      <c r="C1691" s="57" t="s">
        <v>570</v>
      </c>
      <c r="D1691" s="57"/>
      <c r="E1691" s="57">
        <v>14</v>
      </c>
      <c r="F1691" s="58">
        <v>43591</v>
      </c>
      <c r="G1691" s="57">
        <v>5178</v>
      </c>
      <c r="H1691" s="151">
        <v>9122</v>
      </c>
      <c r="I1691" s="57">
        <v>8081</v>
      </c>
      <c r="J1691" s="57"/>
      <c r="K1691" s="152">
        <f t="shared" si="8"/>
        <v>35.85945573544609</v>
      </c>
      <c r="L1691" s="153"/>
      <c r="M1691" s="155"/>
      <c r="N1691" s="155"/>
      <c r="O1691" s="33"/>
      <c r="P1691" s="33"/>
      <c r="Q1691" s="23">
        <f t="shared" si="1"/>
        <v>290.3</v>
      </c>
      <c r="R1691" s="117"/>
    </row>
    <row r="1692" spans="1:18" ht="15.75" customHeight="1" x14ac:dyDescent="0.3">
      <c r="A1692" s="221">
        <v>4457</v>
      </c>
      <c r="B1692" s="118">
        <v>163</v>
      </c>
      <c r="C1692" s="57" t="s">
        <v>570</v>
      </c>
      <c r="D1692" s="57"/>
      <c r="E1692" s="57">
        <v>16</v>
      </c>
      <c r="F1692" s="58">
        <v>43607</v>
      </c>
      <c r="G1692" s="57">
        <v>5193</v>
      </c>
      <c r="H1692" s="57">
        <v>9081</v>
      </c>
      <c r="I1692" s="57">
        <v>8205</v>
      </c>
      <c r="J1692" s="57">
        <v>2</v>
      </c>
      <c r="K1692" s="152">
        <f t="shared" si="8"/>
        <v>29.083665338645421</v>
      </c>
      <c r="L1692" s="153"/>
      <c r="M1692" s="154">
        <f>AVERAGE(K1692:K1693)</f>
        <v>29.188297315787359</v>
      </c>
      <c r="N1692" s="154">
        <f>_xlfn.STDEV.S(K1692,K1693)</f>
        <v>0.14797196113203845</v>
      </c>
      <c r="O1692" s="33"/>
      <c r="P1692" s="33"/>
      <c r="Q1692" s="23">
        <f t="shared" si="1"/>
        <v>301.2</v>
      </c>
      <c r="R1692" s="117">
        <f>AVERAGE(Q1692:Q1693)</f>
        <v>304.04999999999995</v>
      </c>
    </row>
    <row r="1693" spans="1:18" ht="15.75" customHeight="1" x14ac:dyDescent="0.3">
      <c r="A1693" s="221">
        <v>4458</v>
      </c>
      <c r="B1693" s="118">
        <v>164</v>
      </c>
      <c r="C1693" s="57" t="s">
        <v>570</v>
      </c>
      <c r="D1693" s="57"/>
      <c r="E1693" s="57">
        <v>16</v>
      </c>
      <c r="F1693" s="58">
        <v>43607</v>
      </c>
      <c r="G1693" s="57">
        <v>5245</v>
      </c>
      <c r="H1693" s="57">
        <v>9213</v>
      </c>
      <c r="I1693" s="57">
        <v>8314</v>
      </c>
      <c r="J1693" s="57"/>
      <c r="K1693" s="152">
        <f t="shared" si="8"/>
        <v>29.292929292929294</v>
      </c>
      <c r="L1693" s="153"/>
      <c r="M1693" s="155"/>
      <c r="N1693" s="155"/>
      <c r="O1693" s="33"/>
      <c r="P1693" s="33"/>
      <c r="Q1693" s="23">
        <f t="shared" si="1"/>
        <v>306.89999999999998</v>
      </c>
      <c r="R1693" s="117"/>
    </row>
    <row r="1694" spans="1:18" ht="15.75" customHeight="1" x14ac:dyDescent="0.3">
      <c r="A1694" s="221">
        <v>5103</v>
      </c>
      <c r="B1694" s="118">
        <v>163</v>
      </c>
      <c r="C1694" s="57" t="s">
        <v>570</v>
      </c>
      <c r="D1694" s="57"/>
      <c r="E1694" s="57">
        <v>18</v>
      </c>
      <c r="F1694" s="58">
        <v>43626</v>
      </c>
      <c r="G1694" s="57">
        <v>5193</v>
      </c>
      <c r="H1694" s="57">
        <v>8493</v>
      </c>
      <c r="I1694" s="57">
        <v>7884</v>
      </c>
      <c r="J1694" s="57">
        <v>7</v>
      </c>
      <c r="K1694" s="152">
        <f t="shared" si="8"/>
        <v>22.630992196209586</v>
      </c>
      <c r="L1694" s="153"/>
      <c r="M1694" s="154">
        <f>AVERAGE(K1694:K1695)</f>
        <v>22.545852556517978</v>
      </c>
      <c r="N1694" s="154">
        <f>_xlfn.STDEV.S(K1694,K1695)</f>
        <v>0.12040563314743068</v>
      </c>
      <c r="O1694" s="33"/>
      <c r="P1694" s="33"/>
      <c r="Q1694" s="23">
        <f t="shared" si="1"/>
        <v>269.10000000000002</v>
      </c>
      <c r="R1694" s="117">
        <f>AVERAGE(Q1694:Q1695)</f>
        <v>265</v>
      </c>
    </row>
    <row r="1695" spans="1:18" ht="15.75" customHeight="1" x14ac:dyDescent="0.3">
      <c r="A1695" s="221">
        <v>5104</v>
      </c>
      <c r="B1695" s="118">
        <v>164</v>
      </c>
      <c r="C1695" s="57" t="s">
        <v>570</v>
      </c>
      <c r="D1695" s="57"/>
      <c r="E1695" s="57">
        <v>18</v>
      </c>
      <c r="F1695" s="58">
        <v>43626</v>
      </c>
      <c r="G1695" s="57">
        <v>5245</v>
      </c>
      <c r="H1695" s="57">
        <v>8440</v>
      </c>
      <c r="I1695" s="57">
        <v>7854</v>
      </c>
      <c r="J1695" s="57"/>
      <c r="K1695" s="152">
        <f t="shared" si="8"/>
        <v>22.46071291682637</v>
      </c>
      <c r="L1695" s="153"/>
      <c r="M1695" s="155"/>
      <c r="N1695" s="155"/>
      <c r="O1695" s="33"/>
      <c r="P1695" s="33"/>
      <c r="Q1695" s="23">
        <f t="shared" si="1"/>
        <v>260.89999999999998</v>
      </c>
      <c r="R1695" s="117"/>
    </row>
    <row r="1696" spans="1:18" ht="15.75" customHeight="1" x14ac:dyDescent="0.3">
      <c r="A1696" s="221">
        <v>5653</v>
      </c>
      <c r="B1696" s="118">
        <v>97</v>
      </c>
      <c r="C1696" s="7" t="s">
        <v>570</v>
      </c>
      <c r="D1696" s="7"/>
      <c r="E1696" s="7">
        <v>21</v>
      </c>
      <c r="F1696" s="156">
        <v>43657</v>
      </c>
      <c r="G1696" s="7">
        <v>5287</v>
      </c>
      <c r="H1696" s="7">
        <v>7632</v>
      </c>
      <c r="I1696" s="7">
        <v>7242</v>
      </c>
      <c r="J1696" s="7">
        <v>7</v>
      </c>
      <c r="K1696" s="152">
        <f t="shared" si="8"/>
        <v>19.948849104859335</v>
      </c>
      <c r="L1696" s="153"/>
      <c r="M1696" s="154">
        <f>AVERAGE(K1696:K1697)</f>
        <v>20.230204188435572</v>
      </c>
      <c r="N1696" s="154">
        <f>_xlfn.STDEV.S(K1696,K1697)</f>
        <v>0.39789617503612756</v>
      </c>
      <c r="O1696" s="33"/>
      <c r="P1696" s="33"/>
      <c r="Q1696" s="23">
        <f t="shared" si="1"/>
        <v>195.5</v>
      </c>
      <c r="R1696" s="117">
        <f>AVERAGE(Q1696:Q1697)</f>
        <v>199.4</v>
      </c>
    </row>
    <row r="1697" spans="1:18" ht="15.75" customHeight="1" x14ac:dyDescent="0.3">
      <c r="A1697" s="221">
        <v>5654</v>
      </c>
      <c r="B1697" s="118">
        <v>98</v>
      </c>
      <c r="C1697" s="7" t="s">
        <v>570</v>
      </c>
      <c r="D1697" s="7"/>
      <c r="E1697" s="7">
        <v>21</v>
      </c>
      <c r="F1697" s="156">
        <v>43657</v>
      </c>
      <c r="G1697" s="7">
        <v>5252</v>
      </c>
      <c r="H1697" s="7">
        <v>7702</v>
      </c>
      <c r="I1697" s="7">
        <v>7285</v>
      </c>
      <c r="J1697" s="7"/>
      <c r="K1697" s="152">
        <f t="shared" si="8"/>
        <v>20.511559272011805</v>
      </c>
      <c r="L1697" s="153"/>
      <c r="M1697" s="155"/>
      <c r="N1697" s="155"/>
      <c r="O1697" s="33"/>
      <c r="P1697" s="33"/>
      <c r="Q1697" s="23">
        <f t="shared" si="1"/>
        <v>203.3</v>
      </c>
      <c r="R1697" s="117"/>
    </row>
    <row r="1698" spans="1:18" ht="15.75" customHeight="1" x14ac:dyDescent="0.3">
      <c r="A1698" s="221">
        <v>6085</v>
      </c>
      <c r="B1698" s="118">
        <v>166</v>
      </c>
      <c r="C1698" s="7" t="s">
        <v>570</v>
      </c>
      <c r="D1698" s="7"/>
      <c r="E1698" s="7">
        <v>22</v>
      </c>
      <c r="F1698" s="156">
        <v>43685</v>
      </c>
      <c r="G1698" s="7">
        <v>5252</v>
      </c>
      <c r="H1698" s="7">
        <v>8221</v>
      </c>
      <c r="I1698" s="7">
        <v>7773</v>
      </c>
      <c r="J1698" s="7">
        <v>7</v>
      </c>
      <c r="K1698" s="152">
        <f t="shared" si="8"/>
        <v>17.770725902419674</v>
      </c>
      <c r="L1698" s="153"/>
      <c r="M1698" s="154">
        <f>AVERAGE(K1698:K1699)</f>
        <v>17.67805825049966</v>
      </c>
      <c r="N1698" s="154">
        <f>_xlfn.STDEV.S(K1698,K1699)</f>
        <v>0.13105185013855492</v>
      </c>
      <c r="O1698" s="33"/>
      <c r="P1698" s="33"/>
      <c r="Q1698" s="23">
        <f t="shared" si="1"/>
        <v>252.1</v>
      </c>
      <c r="R1698" s="117">
        <f>AVERAGE(Q1698:Q1699)</f>
        <v>273.89999999999998</v>
      </c>
    </row>
    <row r="1699" spans="1:18" ht="15.75" customHeight="1" x14ac:dyDescent="0.3">
      <c r="A1699" s="221">
        <v>6086</v>
      </c>
      <c r="B1699" s="118">
        <v>166</v>
      </c>
      <c r="C1699" s="7" t="s">
        <v>570</v>
      </c>
      <c r="D1699" s="7"/>
      <c r="E1699" s="7">
        <v>22</v>
      </c>
      <c r="F1699" s="156">
        <v>43685</v>
      </c>
      <c r="G1699" s="7">
        <v>5252</v>
      </c>
      <c r="H1699" s="7">
        <v>8729</v>
      </c>
      <c r="I1699" s="7">
        <v>8209</v>
      </c>
      <c r="J1699" s="7"/>
      <c r="K1699" s="152">
        <f t="shared" si="8"/>
        <v>17.585390598579643</v>
      </c>
      <c r="L1699" s="153"/>
      <c r="M1699" s="155"/>
      <c r="N1699" s="155"/>
      <c r="O1699" s="33"/>
      <c r="P1699" s="33"/>
      <c r="Q1699" s="23">
        <f t="shared" si="1"/>
        <v>295.7</v>
      </c>
      <c r="R1699" s="117"/>
    </row>
    <row r="1700" spans="1:18" ht="15.75" customHeight="1" x14ac:dyDescent="0.3">
      <c r="A1700" s="221">
        <v>3427</v>
      </c>
      <c r="B1700" s="118">
        <v>183</v>
      </c>
      <c r="C1700" s="57" t="s">
        <v>571</v>
      </c>
      <c r="D1700" s="57"/>
      <c r="E1700" s="57">
        <v>13</v>
      </c>
      <c r="F1700" s="58">
        <v>43587</v>
      </c>
      <c r="G1700" s="57">
        <v>5192</v>
      </c>
      <c r="H1700" s="57">
        <v>8424</v>
      </c>
      <c r="I1700" s="57">
        <v>7479</v>
      </c>
      <c r="J1700" s="57">
        <v>1</v>
      </c>
      <c r="K1700" s="152">
        <f t="shared" si="8"/>
        <v>41.320507214691737</v>
      </c>
      <c r="L1700" s="153" t="s">
        <v>407</v>
      </c>
      <c r="M1700" s="154">
        <f>AVERAGE(K1700:K1701)</f>
        <v>41.541564501942858</v>
      </c>
      <c r="N1700" s="154">
        <f>_xlfn.STDEV.S(K1700,K1701)</f>
        <v>0.31262221369193999</v>
      </c>
      <c r="O1700" s="33">
        <v>2</v>
      </c>
      <c r="P1700" s="33"/>
      <c r="Q1700" s="23">
        <f t="shared" si="1"/>
        <v>228.7</v>
      </c>
      <c r="R1700" s="117">
        <f>AVERAGE(Q1700:Q1701)</f>
        <v>227.25</v>
      </c>
    </row>
    <row r="1701" spans="1:18" ht="15.75" customHeight="1" x14ac:dyDescent="0.3">
      <c r="A1701" s="221">
        <v>3428</v>
      </c>
      <c r="B1701" s="118">
        <v>184</v>
      </c>
      <c r="C1701" s="57" t="s">
        <v>571</v>
      </c>
      <c r="D1701" s="57"/>
      <c r="E1701" s="57">
        <v>13</v>
      </c>
      <c r="F1701" s="58">
        <v>43587</v>
      </c>
      <c r="G1701" s="57">
        <v>5243</v>
      </c>
      <c r="H1701" s="57">
        <v>8444</v>
      </c>
      <c r="I1701" s="57">
        <v>7501</v>
      </c>
      <c r="J1701" s="57"/>
      <c r="K1701" s="152">
        <f t="shared" si="8"/>
        <v>41.762621789193979</v>
      </c>
      <c r="L1701" s="153"/>
      <c r="M1701" s="155"/>
      <c r="N1701" s="155"/>
      <c r="O1701" s="33"/>
      <c r="P1701" s="33"/>
      <c r="Q1701" s="23">
        <f t="shared" si="1"/>
        <v>225.8</v>
      </c>
      <c r="R1701" s="117"/>
    </row>
    <row r="1702" spans="1:18" ht="15.75" customHeight="1" x14ac:dyDescent="0.3">
      <c r="A1702" s="221">
        <v>4147</v>
      </c>
      <c r="B1702" s="118">
        <v>177</v>
      </c>
      <c r="C1702" s="57" t="s">
        <v>571</v>
      </c>
      <c r="D1702" s="57"/>
      <c r="E1702" s="57">
        <v>15</v>
      </c>
      <c r="F1702" s="58">
        <v>43599</v>
      </c>
      <c r="G1702" s="57">
        <v>5259</v>
      </c>
      <c r="H1702" s="57">
        <v>9533</v>
      </c>
      <c r="I1702" s="57">
        <v>8260</v>
      </c>
      <c r="J1702" s="57"/>
      <c r="K1702" s="152">
        <f t="shared" si="8"/>
        <v>42.419193602132623</v>
      </c>
      <c r="L1702" s="152"/>
      <c r="M1702" s="154">
        <f>AVERAGE(K1702:K1703)</f>
        <v>41.598266102779093</v>
      </c>
      <c r="N1702" s="154">
        <f>_xlfn.STDEV.S(K1702,K1703)</f>
        <v>1.1609668033107927</v>
      </c>
      <c r="O1702" s="33"/>
      <c r="P1702" s="33"/>
      <c r="Q1702" s="23">
        <f t="shared" si="1"/>
        <v>300.10000000000002</v>
      </c>
      <c r="R1702" s="117">
        <f>AVERAGE(Q1702:Q1703)</f>
        <v>301.85000000000002</v>
      </c>
    </row>
    <row r="1703" spans="1:18" ht="15.75" customHeight="1" x14ac:dyDescent="0.3">
      <c r="A1703" s="221">
        <v>4148</v>
      </c>
      <c r="B1703" s="118">
        <v>178</v>
      </c>
      <c r="C1703" s="57" t="s">
        <v>571</v>
      </c>
      <c r="D1703" s="57"/>
      <c r="E1703" s="57">
        <v>15</v>
      </c>
      <c r="F1703" s="58">
        <v>43599</v>
      </c>
      <c r="G1703" s="57">
        <v>5226</v>
      </c>
      <c r="H1703" s="57">
        <v>9500</v>
      </c>
      <c r="I1703" s="57">
        <v>8262</v>
      </c>
      <c r="J1703" s="57"/>
      <c r="K1703" s="152">
        <f t="shared" si="8"/>
        <v>40.777338603425562</v>
      </c>
      <c r="L1703" s="152"/>
      <c r="M1703" s="155"/>
      <c r="N1703" s="155"/>
      <c r="O1703" s="33"/>
      <c r="P1703" s="33"/>
      <c r="Q1703" s="23">
        <f t="shared" si="1"/>
        <v>303.60000000000002</v>
      </c>
      <c r="R1703" s="117"/>
    </row>
    <row r="1704" spans="1:18" ht="15.75" customHeight="1" x14ac:dyDescent="0.3">
      <c r="A1704" s="221">
        <v>4793</v>
      </c>
      <c r="B1704" s="118">
        <v>177</v>
      </c>
      <c r="C1704" s="57" t="s">
        <v>571</v>
      </c>
      <c r="D1704" s="57"/>
      <c r="E1704" s="57">
        <v>17</v>
      </c>
      <c r="F1704" s="58">
        <v>43619</v>
      </c>
      <c r="G1704" s="57">
        <v>5259</v>
      </c>
      <c r="H1704" s="57">
        <v>8871</v>
      </c>
      <c r="I1704" s="57">
        <v>8023</v>
      </c>
      <c r="J1704" s="57"/>
      <c r="K1704" s="152">
        <f t="shared" si="8"/>
        <v>30.68017366136035</v>
      </c>
      <c r="L1704" s="153"/>
      <c r="M1704" s="154">
        <f>AVERAGE(K1704:K1705)</f>
        <v>30.637750734221999</v>
      </c>
      <c r="N1704" s="154">
        <f>_xlfn.STDEV.S(K1704,K1705)</f>
        <v>5.9995078914620595E-2</v>
      </c>
      <c r="O1704" s="33"/>
      <c r="P1704" s="33"/>
      <c r="Q1704" s="23">
        <f t="shared" si="1"/>
        <v>276.39999999999998</v>
      </c>
      <c r="R1704" s="117">
        <f>AVERAGE(Q1704:Q1705)</f>
        <v>270.89999999999998</v>
      </c>
    </row>
    <row r="1705" spans="1:18" ht="15.75" customHeight="1" x14ac:dyDescent="0.3">
      <c r="A1705" s="221">
        <v>4794</v>
      </c>
      <c r="B1705" s="118">
        <v>178</v>
      </c>
      <c r="C1705" s="57" t="s">
        <v>571</v>
      </c>
      <c r="D1705" s="57"/>
      <c r="E1705" s="57">
        <v>17</v>
      </c>
      <c r="F1705" s="58">
        <v>43619</v>
      </c>
      <c r="G1705" s="57">
        <v>5226</v>
      </c>
      <c r="H1705" s="57">
        <v>8692</v>
      </c>
      <c r="I1705" s="57">
        <v>7880</v>
      </c>
      <c r="J1705" s="57"/>
      <c r="K1705" s="152">
        <f t="shared" si="8"/>
        <v>30.595327807083649</v>
      </c>
      <c r="L1705" s="153"/>
      <c r="M1705" s="155"/>
      <c r="N1705" s="155"/>
      <c r="O1705" s="33"/>
      <c r="P1705" s="33"/>
      <c r="Q1705" s="23">
        <f t="shared" si="1"/>
        <v>265.39999999999998</v>
      </c>
      <c r="R1705" s="117"/>
    </row>
    <row r="1706" spans="1:18" ht="15.75" customHeight="1" x14ac:dyDescent="0.3">
      <c r="A1706" s="221">
        <v>6087</v>
      </c>
      <c r="B1706" s="118">
        <v>167</v>
      </c>
      <c r="C1706" s="7" t="s">
        <v>571</v>
      </c>
      <c r="D1706" s="7"/>
      <c r="E1706" s="7">
        <v>22</v>
      </c>
      <c r="F1706" s="156">
        <v>43685</v>
      </c>
      <c r="G1706" s="7">
        <v>5280</v>
      </c>
      <c r="H1706" s="7">
        <v>7520</v>
      </c>
      <c r="I1706" s="7">
        <v>7181</v>
      </c>
      <c r="J1706" s="7">
        <v>8</v>
      </c>
      <c r="K1706" s="152">
        <f t="shared" si="8"/>
        <v>17.832719621251972</v>
      </c>
      <c r="L1706" s="153"/>
      <c r="M1706" s="154">
        <f>AVERAGE(K1706:K1707)</f>
        <v>17.649415076527966</v>
      </c>
      <c r="N1706" s="154">
        <f>_xlfn.STDEV.S(K1706,K1707)</f>
        <v>0.25923177319331242</v>
      </c>
      <c r="O1706" s="33"/>
      <c r="P1706" s="33"/>
      <c r="Q1706" s="23">
        <f t="shared" si="1"/>
        <v>190.1</v>
      </c>
      <c r="R1706" s="117">
        <f>AVERAGE(Q1706:Q1707)</f>
        <v>190.95</v>
      </c>
    </row>
    <row r="1707" spans="1:18" ht="15.75" customHeight="1" x14ac:dyDescent="0.3">
      <c r="A1707" s="221">
        <v>6088</v>
      </c>
      <c r="B1707" s="118">
        <v>167</v>
      </c>
      <c r="C1707" s="7" t="s">
        <v>571</v>
      </c>
      <c r="D1707" s="7"/>
      <c r="E1707" s="7">
        <v>22</v>
      </c>
      <c r="F1707" s="156">
        <v>43685</v>
      </c>
      <c r="G1707" s="7">
        <v>5280</v>
      </c>
      <c r="H1707" s="7">
        <v>7533</v>
      </c>
      <c r="I1707" s="7">
        <v>7198</v>
      </c>
      <c r="J1707" s="7"/>
      <c r="K1707" s="152">
        <f t="shared" si="8"/>
        <v>17.466110531803963</v>
      </c>
      <c r="L1707" s="153"/>
      <c r="M1707" s="155"/>
      <c r="N1707" s="155"/>
      <c r="O1707" s="33"/>
      <c r="P1707" s="33"/>
      <c r="Q1707" s="23">
        <f t="shared" si="1"/>
        <v>191.8</v>
      </c>
      <c r="R1707" s="117"/>
    </row>
    <row r="1708" spans="1:18" ht="15.75" customHeight="1" x14ac:dyDescent="0.3">
      <c r="A1708" s="221">
        <v>3799</v>
      </c>
      <c r="B1708" s="118">
        <v>221</v>
      </c>
      <c r="C1708" s="57" t="s">
        <v>572</v>
      </c>
      <c r="D1708" s="57"/>
      <c r="E1708" s="57">
        <v>14</v>
      </c>
      <c r="F1708" s="58">
        <v>43591</v>
      </c>
      <c r="G1708" s="57">
        <v>5187</v>
      </c>
      <c r="H1708" s="151">
        <v>8093</v>
      </c>
      <c r="I1708" s="57">
        <v>7368</v>
      </c>
      <c r="J1708" s="57">
        <v>2</v>
      </c>
      <c r="K1708" s="152">
        <f t="shared" si="8"/>
        <v>33.241632278771206</v>
      </c>
      <c r="L1708" s="153" t="s">
        <v>13</v>
      </c>
      <c r="M1708" s="154">
        <f>AVERAGE(K1708:K1709)</f>
        <v>33.126563265822384</v>
      </c>
      <c r="N1708" s="154">
        <f>_xlfn.STDEV.S(K1708,K1709)</f>
        <v>0.16273215872111013</v>
      </c>
      <c r="O1708" s="33">
        <v>2</v>
      </c>
      <c r="P1708" s="33"/>
      <c r="Q1708" s="23">
        <f t="shared" si="1"/>
        <v>218.1</v>
      </c>
      <c r="R1708" s="117">
        <f>AVERAGE(Q1708:Q1709)</f>
        <v>217.8</v>
      </c>
    </row>
    <row r="1709" spans="1:18" ht="15.75" customHeight="1" x14ac:dyDescent="0.3">
      <c r="A1709" s="221">
        <v>3800</v>
      </c>
      <c r="B1709" s="118">
        <v>222</v>
      </c>
      <c r="C1709" s="57" t="s">
        <v>572</v>
      </c>
      <c r="D1709" s="57"/>
      <c r="E1709" s="57">
        <v>14</v>
      </c>
      <c r="F1709" s="58">
        <v>43591</v>
      </c>
      <c r="G1709" s="57">
        <v>5216</v>
      </c>
      <c r="H1709" s="151">
        <v>8109</v>
      </c>
      <c r="I1709" s="57">
        <v>7391</v>
      </c>
      <c r="J1709" s="57"/>
      <c r="K1709" s="152">
        <f t="shared" si="8"/>
        <v>33.011494252873561</v>
      </c>
      <c r="L1709" s="153"/>
      <c r="M1709" s="155"/>
      <c r="N1709" s="155"/>
      <c r="O1709" s="33"/>
      <c r="P1709" s="33"/>
      <c r="Q1709" s="23">
        <f t="shared" si="1"/>
        <v>217.5</v>
      </c>
      <c r="R1709" s="117"/>
    </row>
    <row r="1710" spans="1:18" ht="15.75" customHeight="1" x14ac:dyDescent="0.3">
      <c r="A1710" s="221">
        <v>4459</v>
      </c>
      <c r="B1710" s="118">
        <v>165</v>
      </c>
      <c r="C1710" s="57" t="s">
        <v>572</v>
      </c>
      <c r="D1710" s="57"/>
      <c r="E1710" s="57">
        <v>16</v>
      </c>
      <c r="F1710" s="58">
        <v>43607</v>
      </c>
      <c r="G1710" s="57">
        <v>5226</v>
      </c>
      <c r="H1710" s="57">
        <v>7807</v>
      </c>
      <c r="I1710" s="57">
        <v>7303</v>
      </c>
      <c r="J1710" s="57">
        <v>2</v>
      </c>
      <c r="K1710" s="152">
        <f t="shared" si="8"/>
        <v>24.265767934520944</v>
      </c>
      <c r="L1710" s="153"/>
      <c r="M1710" s="154">
        <f>AVERAGE(K1710:K1711)</f>
        <v>24.716937761688907</v>
      </c>
      <c r="N1710" s="154">
        <f>_xlfn.STDEV.S(K1710,K1711)</f>
        <v>0.63805048851445811</v>
      </c>
      <c r="O1710" s="33"/>
      <c r="P1710" s="33"/>
      <c r="Q1710" s="23">
        <f t="shared" si="1"/>
        <v>207.7</v>
      </c>
      <c r="R1710" s="117">
        <f>AVERAGE(Q1710:Q1711)</f>
        <v>207.95</v>
      </c>
    </row>
    <row r="1711" spans="1:18" ht="15.75" customHeight="1" x14ac:dyDescent="0.3">
      <c r="A1711" s="221">
        <v>4460</v>
      </c>
      <c r="B1711" s="118">
        <v>166</v>
      </c>
      <c r="C1711" s="57" t="s">
        <v>572</v>
      </c>
      <c r="D1711" s="57"/>
      <c r="E1711" s="57">
        <v>16</v>
      </c>
      <c r="F1711" s="58">
        <v>43607</v>
      </c>
      <c r="G1711" s="57">
        <v>5252</v>
      </c>
      <c r="H1711" s="57">
        <v>7858</v>
      </c>
      <c r="I1711" s="57">
        <v>7334</v>
      </c>
      <c r="J1711" s="57"/>
      <c r="K1711" s="152">
        <f t="shared" si="8"/>
        <v>25.16810758885687</v>
      </c>
      <c r="L1711" s="153"/>
      <c r="M1711" s="155"/>
      <c r="N1711" s="155"/>
      <c r="O1711" s="33"/>
      <c r="P1711" s="33"/>
      <c r="Q1711" s="23">
        <f t="shared" si="1"/>
        <v>208.2</v>
      </c>
      <c r="R1711" s="117"/>
    </row>
    <row r="1712" spans="1:18" ht="15.75" customHeight="1" x14ac:dyDescent="0.3">
      <c r="A1712" s="221">
        <v>5105</v>
      </c>
      <c r="B1712" s="118">
        <v>165</v>
      </c>
      <c r="C1712" s="57" t="s">
        <v>572</v>
      </c>
      <c r="D1712" s="57"/>
      <c r="E1712" s="57">
        <v>18</v>
      </c>
      <c r="F1712" s="58">
        <v>43626</v>
      </c>
      <c r="G1712" s="57">
        <v>5226</v>
      </c>
      <c r="H1712" s="57">
        <v>7691</v>
      </c>
      <c r="I1712" s="57">
        <v>7256</v>
      </c>
      <c r="J1712" s="57">
        <v>6</v>
      </c>
      <c r="K1712" s="152">
        <f t="shared" si="8"/>
        <v>21.428571428571427</v>
      </c>
      <c r="L1712" s="153"/>
      <c r="M1712" s="154">
        <f>AVERAGE(K1712:K1713)</f>
        <v>21.605132508216208</v>
      </c>
      <c r="N1712" s="154">
        <f>_xlfn.STDEV.S(K1712,K1713)</f>
        <v>0.24969507342088543</v>
      </c>
      <c r="O1712" s="33"/>
      <c r="P1712" s="33"/>
      <c r="Q1712" s="23">
        <f t="shared" si="1"/>
        <v>202.99999999999997</v>
      </c>
      <c r="R1712" s="117">
        <f>AVERAGE(Q1712:Q1713)</f>
        <v>203.64999999999998</v>
      </c>
    </row>
    <row r="1713" spans="1:18" ht="15.75" customHeight="1" x14ac:dyDescent="0.3">
      <c r="A1713" s="221">
        <v>5106</v>
      </c>
      <c r="B1713" s="118">
        <v>166</v>
      </c>
      <c r="C1713" s="57" t="s">
        <v>572</v>
      </c>
      <c r="D1713" s="57"/>
      <c r="E1713" s="57">
        <v>18</v>
      </c>
      <c r="F1713" s="58">
        <v>43626</v>
      </c>
      <c r="G1713" s="57">
        <v>5252</v>
      </c>
      <c r="H1713" s="57">
        <v>7740</v>
      </c>
      <c r="I1713" s="57">
        <v>7295</v>
      </c>
      <c r="J1713" s="57"/>
      <c r="K1713" s="152">
        <f t="shared" si="8"/>
        <v>21.781693587860989</v>
      </c>
      <c r="L1713" s="153"/>
      <c r="M1713" s="155"/>
      <c r="N1713" s="155"/>
      <c r="O1713" s="33"/>
      <c r="P1713" s="33"/>
      <c r="Q1713" s="23">
        <f t="shared" si="1"/>
        <v>204.3</v>
      </c>
      <c r="R1713" s="117"/>
    </row>
    <row r="1714" spans="1:18" ht="15.75" customHeight="1" x14ac:dyDescent="0.3">
      <c r="A1714" s="221">
        <v>5655</v>
      </c>
      <c r="B1714" s="118">
        <v>99</v>
      </c>
      <c r="C1714" s="7" t="s">
        <v>572</v>
      </c>
      <c r="D1714" s="7"/>
      <c r="E1714" s="7">
        <v>21</v>
      </c>
      <c r="F1714" s="156">
        <v>43657</v>
      </c>
      <c r="G1714" s="7">
        <v>5182</v>
      </c>
      <c r="H1714" s="7">
        <v>7989</v>
      </c>
      <c r="I1714" s="7">
        <v>7532</v>
      </c>
      <c r="J1714" s="7">
        <v>6</v>
      </c>
      <c r="K1714" s="152">
        <f t="shared" si="8"/>
        <v>19.446808510638299</v>
      </c>
      <c r="L1714" s="153"/>
      <c r="M1714" s="154">
        <f>AVERAGE(K1714:K1715)</f>
        <v>19.702395851957803</v>
      </c>
      <c r="N1714" s="154">
        <f>_xlfn.STDEV.S(K1714,K1715)</f>
        <v>0.36145508446492708</v>
      </c>
      <c r="O1714" s="33"/>
      <c r="P1714" s="33"/>
      <c r="Q1714" s="23">
        <f t="shared" si="1"/>
        <v>235</v>
      </c>
      <c r="R1714" s="117">
        <f>AVERAGE(Q1714:Q1715)</f>
        <v>236.5</v>
      </c>
    </row>
    <row r="1715" spans="1:18" ht="15.75" customHeight="1" x14ac:dyDescent="0.3">
      <c r="A1715" s="221">
        <v>5656</v>
      </c>
      <c r="B1715" s="118">
        <v>100</v>
      </c>
      <c r="C1715" s="7" t="s">
        <v>572</v>
      </c>
      <c r="D1715" s="7"/>
      <c r="E1715" s="7">
        <v>21</v>
      </c>
      <c r="F1715" s="156">
        <v>43657</v>
      </c>
      <c r="G1715" s="7">
        <v>5209</v>
      </c>
      <c r="H1715" s="7">
        <v>8064</v>
      </c>
      <c r="I1715" s="7">
        <v>7589</v>
      </c>
      <c r="J1715" s="7"/>
      <c r="K1715" s="152">
        <f t="shared" si="8"/>
        <v>19.957983193277311</v>
      </c>
      <c r="L1715" s="153"/>
      <c r="M1715" s="155"/>
      <c r="N1715" s="155"/>
      <c r="O1715" s="33"/>
      <c r="P1715" s="33"/>
      <c r="Q1715" s="23">
        <f t="shared" si="1"/>
        <v>238</v>
      </c>
      <c r="R1715" s="117"/>
    </row>
    <row r="1716" spans="1:18" ht="15.75" customHeight="1" x14ac:dyDescent="0.3">
      <c r="A1716" s="221">
        <v>6089</v>
      </c>
      <c r="B1716" s="118">
        <v>168</v>
      </c>
      <c r="C1716" s="7" t="s">
        <v>572</v>
      </c>
      <c r="D1716" s="7"/>
      <c r="E1716" s="7">
        <v>22</v>
      </c>
      <c r="F1716" s="156">
        <v>43685</v>
      </c>
      <c r="G1716" s="7">
        <v>5212</v>
      </c>
      <c r="H1716" s="7">
        <v>7521</v>
      </c>
      <c r="I1716" s="7">
        <v>7213</v>
      </c>
      <c r="J1716" s="7">
        <v>6</v>
      </c>
      <c r="K1716" s="152">
        <f t="shared" si="8"/>
        <v>15.392303848075962</v>
      </c>
      <c r="L1716" s="153"/>
      <c r="M1716" s="154">
        <f>AVERAGE(K1716:K1717)</f>
        <v>15.271164221135866</v>
      </c>
      <c r="N1716" s="154">
        <f>_xlfn.STDEV.S(K1716,K1717)</f>
        <v>0.17131730335950179</v>
      </c>
      <c r="O1716" s="33"/>
      <c r="P1716" s="33"/>
      <c r="Q1716" s="23">
        <f t="shared" si="1"/>
        <v>200.1</v>
      </c>
      <c r="R1716" s="117">
        <f>AVERAGE(Q1716:Q1717)</f>
        <v>201.7</v>
      </c>
    </row>
    <row r="1717" spans="1:18" ht="15.75" customHeight="1" x14ac:dyDescent="0.3">
      <c r="A1717" s="221">
        <v>6090</v>
      </c>
      <c r="B1717" s="118">
        <v>168</v>
      </c>
      <c r="C1717" s="7" t="s">
        <v>572</v>
      </c>
      <c r="D1717" s="7"/>
      <c r="E1717" s="7">
        <v>22</v>
      </c>
      <c r="F1717" s="156">
        <v>43685</v>
      </c>
      <c r="G1717" s="7">
        <v>5212</v>
      </c>
      <c r="H1717" s="7">
        <v>7553</v>
      </c>
      <c r="I1717" s="7">
        <v>7245</v>
      </c>
      <c r="J1717" s="7"/>
      <c r="K1717" s="152">
        <f t="shared" si="8"/>
        <v>15.150024594195768</v>
      </c>
      <c r="L1717" s="153"/>
      <c r="M1717" s="155"/>
      <c r="N1717" s="155"/>
      <c r="O1717" s="33"/>
      <c r="P1717" s="33"/>
      <c r="Q1717" s="23">
        <f t="shared" si="1"/>
        <v>203.3</v>
      </c>
      <c r="R1717" s="117"/>
    </row>
    <row r="1718" spans="1:18" ht="15.75" customHeight="1" x14ac:dyDescent="0.3">
      <c r="A1718" s="221">
        <v>3429</v>
      </c>
      <c r="B1718" s="118">
        <v>185</v>
      </c>
      <c r="C1718" s="67" t="s">
        <v>573</v>
      </c>
      <c r="D1718" s="67"/>
      <c r="E1718" s="67">
        <v>13</v>
      </c>
      <c r="F1718" s="68">
        <v>43587</v>
      </c>
      <c r="G1718" s="67">
        <v>5288</v>
      </c>
      <c r="H1718" s="67">
        <v>8711</v>
      </c>
      <c r="I1718" s="67">
        <v>7657</v>
      </c>
      <c r="J1718" s="67">
        <v>1</v>
      </c>
      <c r="K1718" s="157">
        <f t="shared" si="8"/>
        <v>44.491346559729841</v>
      </c>
      <c r="L1718" s="158" t="s">
        <v>497</v>
      </c>
      <c r="M1718" s="159">
        <f>AVERAGE(K1718:K1719)</f>
        <v>44.682369004231873</v>
      </c>
      <c r="N1718" s="159">
        <f>_xlfn.STDEV.S(K1718,K1719)</f>
        <v>0.27014653173244041</v>
      </c>
      <c r="O1718" s="33">
        <v>1</v>
      </c>
      <c r="P1718" s="33"/>
      <c r="Q1718" s="23">
        <f t="shared" si="1"/>
        <v>236.9</v>
      </c>
      <c r="R1718" s="117">
        <f>AVERAGE(Q1718:Q1719)</f>
        <v>238.9</v>
      </c>
    </row>
    <row r="1719" spans="1:18" ht="15.75" customHeight="1" x14ac:dyDescent="0.3">
      <c r="A1719" s="221">
        <v>3430</v>
      </c>
      <c r="B1719" s="118">
        <v>186</v>
      </c>
      <c r="C1719" s="67" t="s">
        <v>573</v>
      </c>
      <c r="D1719" s="67"/>
      <c r="E1719" s="67">
        <v>13</v>
      </c>
      <c r="F1719" s="68">
        <v>43587</v>
      </c>
      <c r="G1719" s="67">
        <v>5251</v>
      </c>
      <c r="H1719" s="67">
        <v>8741</v>
      </c>
      <c r="I1719" s="67">
        <v>7660</v>
      </c>
      <c r="J1719" s="67"/>
      <c r="K1719" s="157">
        <f t="shared" si="8"/>
        <v>44.873391448733912</v>
      </c>
      <c r="L1719" s="158"/>
      <c r="M1719" s="160"/>
      <c r="N1719" s="160"/>
      <c r="O1719" s="33"/>
      <c r="P1719" s="33"/>
      <c r="Q1719" s="23">
        <f t="shared" si="1"/>
        <v>240.9</v>
      </c>
      <c r="R1719" s="117"/>
    </row>
    <row r="1720" spans="1:18" ht="15.75" customHeight="1" x14ac:dyDescent="0.3">
      <c r="A1720" s="221">
        <v>4149</v>
      </c>
      <c r="B1720" s="118">
        <v>179</v>
      </c>
      <c r="C1720" s="67" t="s">
        <v>573</v>
      </c>
      <c r="D1720" s="67"/>
      <c r="E1720" s="67">
        <v>15</v>
      </c>
      <c r="F1720" s="68">
        <v>43599</v>
      </c>
      <c r="G1720" s="67">
        <v>5180</v>
      </c>
      <c r="H1720" s="67">
        <v>7746</v>
      </c>
      <c r="I1720" s="67">
        <v>6976</v>
      </c>
      <c r="J1720" s="67"/>
      <c r="K1720" s="157">
        <f t="shared" si="8"/>
        <v>42.873051224944319</v>
      </c>
      <c r="L1720" s="157"/>
      <c r="M1720" s="159">
        <f>AVERAGE(K1720:K1721)</f>
        <v>41.947036122982666</v>
      </c>
      <c r="N1720" s="159">
        <f>_xlfn.STDEV.S(K1720,K1721)</f>
        <v>1.3095831161564691</v>
      </c>
      <c r="O1720" s="33"/>
      <c r="P1720" s="33"/>
      <c r="Q1720" s="23">
        <f t="shared" si="1"/>
        <v>179.6</v>
      </c>
      <c r="R1720" s="117">
        <f>AVERAGE(Q1720:Q1721)</f>
        <v>173.05</v>
      </c>
    </row>
    <row r="1721" spans="1:18" ht="15.75" customHeight="1" x14ac:dyDescent="0.3">
      <c r="A1721" s="221">
        <v>4150</v>
      </c>
      <c r="B1721" s="118">
        <v>180</v>
      </c>
      <c r="C1721" s="67" t="s">
        <v>573</v>
      </c>
      <c r="D1721" s="67"/>
      <c r="E1721" s="67">
        <v>15</v>
      </c>
      <c r="F1721" s="68">
        <v>43599</v>
      </c>
      <c r="G1721" s="67">
        <v>5282</v>
      </c>
      <c r="H1721" s="67">
        <v>7630</v>
      </c>
      <c r="I1721" s="67">
        <v>6947</v>
      </c>
      <c r="J1721" s="67"/>
      <c r="K1721" s="157">
        <f t="shared" si="8"/>
        <v>41.021021021021021</v>
      </c>
      <c r="L1721" s="157"/>
      <c r="M1721" s="160"/>
      <c r="N1721" s="160"/>
      <c r="O1721" s="33"/>
      <c r="P1721" s="33"/>
      <c r="Q1721" s="23">
        <f t="shared" si="1"/>
        <v>166.5</v>
      </c>
      <c r="R1721" s="117"/>
    </row>
    <row r="1722" spans="1:18" ht="15.75" customHeight="1" x14ac:dyDescent="0.3">
      <c r="A1722" s="221">
        <v>4795</v>
      </c>
      <c r="B1722" s="118">
        <v>179</v>
      </c>
      <c r="C1722" s="67" t="s">
        <v>573</v>
      </c>
      <c r="D1722" s="67"/>
      <c r="E1722" s="67">
        <v>17</v>
      </c>
      <c r="F1722" s="68">
        <v>43619</v>
      </c>
      <c r="G1722" s="67">
        <v>5180</v>
      </c>
      <c r="H1722" s="67">
        <v>7247</v>
      </c>
      <c r="I1722" s="67">
        <v>6860</v>
      </c>
      <c r="J1722" s="67"/>
      <c r="K1722" s="157">
        <f t="shared" si="8"/>
        <v>23.035714285714285</v>
      </c>
      <c r="L1722" s="158"/>
      <c r="M1722" s="159">
        <f>AVERAGE(K1722:K1723)</f>
        <v>23.043831168831169</v>
      </c>
      <c r="N1722" s="159">
        <f>_xlfn.STDEV.S(K1722,K1723)</f>
        <v>1.1479006188094349E-2</v>
      </c>
      <c r="O1722" s="33"/>
      <c r="P1722" s="33"/>
      <c r="Q1722" s="23">
        <f t="shared" si="1"/>
        <v>168</v>
      </c>
      <c r="R1722" s="117">
        <f>AVERAGE(Q1722:Q1723)</f>
        <v>161</v>
      </c>
    </row>
    <row r="1723" spans="1:18" ht="15.75" customHeight="1" x14ac:dyDescent="0.3">
      <c r="A1723" s="221">
        <v>4796</v>
      </c>
      <c r="B1723" s="118">
        <v>180</v>
      </c>
      <c r="C1723" s="67" t="s">
        <v>573</v>
      </c>
      <c r="D1723" s="67"/>
      <c r="E1723" s="67">
        <v>17</v>
      </c>
      <c r="F1723" s="68">
        <v>43619</v>
      </c>
      <c r="G1723" s="67">
        <v>5282</v>
      </c>
      <c r="H1723" s="67">
        <v>7177</v>
      </c>
      <c r="I1723" s="67">
        <v>6822</v>
      </c>
      <c r="J1723" s="67"/>
      <c r="K1723" s="157">
        <f t="shared" si="8"/>
        <v>23.051948051948052</v>
      </c>
      <c r="L1723" s="158"/>
      <c r="M1723" s="160"/>
      <c r="N1723" s="160"/>
      <c r="O1723" s="33"/>
      <c r="P1723" s="33"/>
      <c r="Q1723" s="23">
        <f t="shared" si="1"/>
        <v>154</v>
      </c>
      <c r="R1723" s="117"/>
    </row>
    <row r="1724" spans="1:18" ht="15.75" customHeight="1" x14ac:dyDescent="0.3">
      <c r="A1724" s="221">
        <v>5387</v>
      </c>
      <c r="B1724" s="118">
        <v>125</v>
      </c>
      <c r="C1724" s="7" t="s">
        <v>573</v>
      </c>
      <c r="D1724" s="7"/>
      <c r="E1724" s="7">
        <v>19</v>
      </c>
      <c r="F1724" s="156">
        <v>43637</v>
      </c>
      <c r="G1724" s="7">
        <v>5217</v>
      </c>
      <c r="H1724" s="7">
        <v>7391</v>
      </c>
      <c r="I1724" s="7">
        <v>6980</v>
      </c>
      <c r="J1724" s="7">
        <v>7</v>
      </c>
      <c r="K1724" s="161">
        <f t="shared" si="8"/>
        <v>23.312535450935904</v>
      </c>
      <c r="L1724" s="3"/>
      <c r="M1724" s="162">
        <f>AVERAGE(K1724:K1725)</f>
        <v>23.32293439213462</v>
      </c>
      <c r="N1724" s="162">
        <f>_xlfn.STDEV.S(K1724,K1725)</f>
        <v>1.4706323677541648E-2</v>
      </c>
      <c r="O1724" s="33"/>
      <c r="P1724" s="33"/>
      <c r="Q1724" s="23">
        <f t="shared" si="1"/>
        <v>176.3</v>
      </c>
      <c r="R1724" s="117">
        <f>AVERAGE(Q1724:Q1725)</f>
        <v>166.15</v>
      </c>
    </row>
    <row r="1725" spans="1:18" ht="15.75" customHeight="1" x14ac:dyDescent="0.3">
      <c r="A1725" s="221">
        <v>5388</v>
      </c>
      <c r="B1725" s="118">
        <v>126</v>
      </c>
      <c r="C1725" s="7" t="s">
        <v>573</v>
      </c>
      <c r="D1725" s="7"/>
      <c r="E1725" s="7">
        <v>19</v>
      </c>
      <c r="F1725" s="156">
        <v>43637</v>
      </c>
      <c r="G1725" s="7">
        <v>5232</v>
      </c>
      <c r="H1725" s="7">
        <v>7156</v>
      </c>
      <c r="I1725" s="7">
        <v>6792</v>
      </c>
      <c r="J1725" s="7"/>
      <c r="K1725" s="161">
        <f t="shared" si="8"/>
        <v>23.333333333333332</v>
      </c>
      <c r="L1725" s="3"/>
      <c r="M1725" s="23"/>
      <c r="N1725" s="23"/>
      <c r="O1725" s="33"/>
      <c r="P1725" s="33"/>
      <c r="Q1725" s="23">
        <f t="shared" si="1"/>
        <v>156</v>
      </c>
      <c r="R1725" s="117"/>
    </row>
    <row r="1726" spans="1:18" ht="15.75" customHeight="1" x14ac:dyDescent="0.3">
      <c r="A1726" s="221">
        <v>6091</v>
      </c>
      <c r="B1726" s="118">
        <v>169</v>
      </c>
      <c r="C1726" s="7" t="s">
        <v>573</v>
      </c>
      <c r="D1726" s="7"/>
      <c r="E1726" s="7">
        <v>22</v>
      </c>
      <c r="F1726" s="156">
        <v>43685</v>
      </c>
      <c r="G1726" s="7">
        <v>5223</v>
      </c>
      <c r="H1726" s="7">
        <v>7183</v>
      </c>
      <c r="I1726" s="7">
        <v>6891</v>
      </c>
      <c r="J1726" s="7">
        <v>7</v>
      </c>
      <c r="K1726" s="152">
        <f t="shared" si="8"/>
        <v>17.505995203836928</v>
      </c>
      <c r="L1726" s="153"/>
      <c r="M1726" s="154">
        <f>AVERAGE(K1726:K1727)</f>
        <v>17.535654633602732</v>
      </c>
      <c r="N1726" s="154">
        <f>_xlfn.STDEV.S(K1726,K1727)</f>
        <v>4.1944767827052191E-2</v>
      </c>
      <c r="O1726" s="33"/>
      <c r="P1726" s="33"/>
      <c r="Q1726" s="23">
        <f t="shared" si="1"/>
        <v>166.8</v>
      </c>
      <c r="R1726" s="117">
        <f>AVERAGE(Q1726:Q1727)</f>
        <v>173.35000000000002</v>
      </c>
    </row>
    <row r="1727" spans="1:18" ht="15.75" customHeight="1" x14ac:dyDescent="0.3">
      <c r="A1727" s="221">
        <v>6092</v>
      </c>
      <c r="B1727" s="118">
        <v>169</v>
      </c>
      <c r="C1727" s="7" t="s">
        <v>573</v>
      </c>
      <c r="D1727" s="7"/>
      <c r="E1727" s="7">
        <v>22</v>
      </c>
      <c r="F1727" s="156">
        <v>43685</v>
      </c>
      <c r="G1727" s="7">
        <v>5223</v>
      </c>
      <c r="H1727" s="7">
        <v>7338</v>
      </c>
      <c r="I1727" s="7">
        <v>7022</v>
      </c>
      <c r="J1727" s="7"/>
      <c r="K1727" s="152">
        <f t="shared" si="8"/>
        <v>17.565314063368536</v>
      </c>
      <c r="L1727" s="153"/>
      <c r="M1727" s="155"/>
      <c r="N1727" s="155"/>
      <c r="O1727" s="33"/>
      <c r="P1727" s="33"/>
      <c r="Q1727" s="23">
        <f t="shared" si="1"/>
        <v>179.9</v>
      </c>
      <c r="R1727" s="117"/>
    </row>
    <row r="1728" spans="1:18" ht="15.75" customHeight="1" x14ac:dyDescent="0.3">
      <c r="A1728" s="221">
        <v>3801</v>
      </c>
      <c r="B1728" s="118">
        <v>223</v>
      </c>
      <c r="C1728" s="81" t="s">
        <v>574</v>
      </c>
      <c r="D1728" s="81"/>
      <c r="E1728" s="81">
        <v>14</v>
      </c>
      <c r="F1728" s="82">
        <v>43591</v>
      </c>
      <c r="G1728" s="81">
        <v>5225</v>
      </c>
      <c r="H1728" s="134">
        <v>8533</v>
      </c>
      <c r="I1728" s="81">
        <v>7212</v>
      </c>
      <c r="J1728" s="81">
        <v>2</v>
      </c>
      <c r="K1728" s="135">
        <f t="shared" si="8"/>
        <v>66.482133870156019</v>
      </c>
      <c r="L1728" s="142" t="s">
        <v>377</v>
      </c>
      <c r="M1728" s="137">
        <f>AVERAGE(K1728:K1729)</f>
        <v>68.109780775754473</v>
      </c>
      <c r="N1728" s="137">
        <f>_xlfn.STDEV.S(K1728,K1729)</f>
        <v>2.3018403286519233</v>
      </c>
      <c r="O1728" s="33">
        <v>3</v>
      </c>
      <c r="P1728" s="33"/>
      <c r="Q1728" s="23">
        <f t="shared" si="1"/>
        <v>198.7</v>
      </c>
      <c r="R1728" s="117">
        <f>AVERAGE(Q1728:Q1729)</f>
        <v>211.7</v>
      </c>
    </row>
    <row r="1729" spans="1:18" ht="15.75" customHeight="1" x14ac:dyDescent="0.3">
      <c r="A1729" s="221">
        <v>3802</v>
      </c>
      <c r="B1729" s="118">
        <v>224</v>
      </c>
      <c r="C1729" s="81" t="s">
        <v>574</v>
      </c>
      <c r="D1729" s="81"/>
      <c r="E1729" s="81">
        <v>14</v>
      </c>
      <c r="F1729" s="82">
        <v>43591</v>
      </c>
      <c r="G1729" s="81">
        <v>5231</v>
      </c>
      <c r="H1729" s="134">
        <v>9045</v>
      </c>
      <c r="I1729" s="81">
        <v>7478</v>
      </c>
      <c r="J1729" s="81"/>
      <c r="K1729" s="135">
        <f t="shared" si="8"/>
        <v>69.737427681352912</v>
      </c>
      <c r="L1729" s="142"/>
      <c r="M1729" s="138"/>
      <c r="N1729" s="138"/>
      <c r="O1729" s="33"/>
      <c r="P1729" s="33"/>
      <c r="Q1729" s="23">
        <f t="shared" si="1"/>
        <v>224.7</v>
      </c>
      <c r="R1729" s="117"/>
    </row>
    <row r="1730" spans="1:18" ht="15.75" customHeight="1" x14ac:dyDescent="0.3">
      <c r="A1730" s="221">
        <v>4461</v>
      </c>
      <c r="B1730" s="118">
        <v>167</v>
      </c>
      <c r="C1730" s="81" t="s">
        <v>574</v>
      </c>
      <c r="D1730" s="81"/>
      <c r="E1730" s="81">
        <v>16</v>
      </c>
      <c r="F1730" s="82">
        <v>43607</v>
      </c>
      <c r="G1730" s="81">
        <v>5280</v>
      </c>
      <c r="H1730" s="81">
        <v>9129</v>
      </c>
      <c r="I1730" s="81">
        <v>7924</v>
      </c>
      <c r="J1730" s="81">
        <v>2</v>
      </c>
      <c r="K1730" s="135">
        <f t="shared" si="8"/>
        <v>45.574886535552196</v>
      </c>
      <c r="L1730" s="142" t="s">
        <v>13</v>
      </c>
      <c r="M1730" s="137">
        <f>AVERAGE(K1730:K1731)</f>
        <v>45.678747615602184</v>
      </c>
      <c r="N1730" s="137">
        <f>_xlfn.STDEV.S(K1730,K1731)</f>
        <v>0.14688174800941098</v>
      </c>
      <c r="O1730" s="33"/>
      <c r="P1730" s="33"/>
      <c r="Q1730" s="23">
        <f t="shared" si="1"/>
        <v>264.39999999999998</v>
      </c>
      <c r="R1730" s="117">
        <f>AVERAGE(Q1730:Q1731)</f>
        <v>247.2</v>
      </c>
    </row>
    <row r="1731" spans="1:18" ht="15.75" customHeight="1" x14ac:dyDescent="0.3">
      <c r="A1731" s="221">
        <v>4462</v>
      </c>
      <c r="B1731" s="118">
        <v>168</v>
      </c>
      <c r="C1731" s="81" t="s">
        <v>574</v>
      </c>
      <c r="D1731" s="81"/>
      <c r="E1731" s="81">
        <v>16</v>
      </c>
      <c r="F1731" s="82">
        <v>43607</v>
      </c>
      <c r="G1731" s="81">
        <v>5212</v>
      </c>
      <c r="H1731" s="81">
        <v>8565</v>
      </c>
      <c r="I1731" s="81">
        <v>7512</v>
      </c>
      <c r="J1731" s="81"/>
      <c r="K1731" s="135">
        <f t="shared" si="8"/>
        <v>45.782608695652172</v>
      </c>
      <c r="L1731" s="142"/>
      <c r="M1731" s="138"/>
      <c r="N1731" s="138"/>
      <c r="O1731" s="33"/>
      <c r="P1731" s="33"/>
      <c r="Q1731" s="23">
        <f t="shared" si="1"/>
        <v>230</v>
      </c>
      <c r="R1731" s="117"/>
    </row>
    <row r="1732" spans="1:18" ht="15.75" customHeight="1" x14ac:dyDescent="0.3">
      <c r="A1732" s="221">
        <v>5107</v>
      </c>
      <c r="B1732" s="118">
        <v>167</v>
      </c>
      <c r="C1732" s="81" t="s">
        <v>574</v>
      </c>
      <c r="D1732" s="81"/>
      <c r="E1732" s="81">
        <v>18</v>
      </c>
      <c r="F1732" s="82">
        <v>43626</v>
      </c>
      <c r="G1732" s="81">
        <v>5280</v>
      </c>
      <c r="H1732" s="81">
        <v>9212</v>
      </c>
      <c r="I1732" s="81">
        <v>8156</v>
      </c>
      <c r="J1732" s="81">
        <v>5</v>
      </c>
      <c r="K1732" s="135">
        <f t="shared" si="8"/>
        <v>36.717663421418642</v>
      </c>
      <c r="L1732" s="142"/>
      <c r="M1732" s="137">
        <f>AVERAGE(K1732:K1733)</f>
        <v>37.289312994131777</v>
      </c>
      <c r="N1732" s="137">
        <f>_xlfn.STDEV.S(K1732,K1733)</f>
        <v>0.80843457865570467</v>
      </c>
      <c r="O1732" s="33"/>
      <c r="P1732" s="33"/>
      <c r="Q1732" s="23">
        <f t="shared" si="1"/>
        <v>287.60000000000002</v>
      </c>
      <c r="R1732" s="117">
        <f>AVERAGE(Q1732:Q1733)</f>
        <v>284.05</v>
      </c>
    </row>
    <row r="1733" spans="1:18" ht="15.75" customHeight="1" x14ac:dyDescent="0.3">
      <c r="A1733" s="221">
        <v>5108</v>
      </c>
      <c r="B1733" s="118">
        <v>168</v>
      </c>
      <c r="C1733" s="81" t="s">
        <v>574</v>
      </c>
      <c r="D1733" s="81"/>
      <c r="E1733" s="81">
        <v>18</v>
      </c>
      <c r="F1733" s="82">
        <v>43626</v>
      </c>
      <c r="G1733" s="81">
        <v>5212</v>
      </c>
      <c r="H1733" s="81">
        <v>9079</v>
      </c>
      <c r="I1733" s="81">
        <v>8017</v>
      </c>
      <c r="J1733" s="81"/>
      <c r="K1733" s="135">
        <f t="shared" si="8"/>
        <v>37.860962566844918</v>
      </c>
      <c r="L1733" s="142"/>
      <c r="M1733" s="138"/>
      <c r="N1733" s="138"/>
      <c r="O1733" s="33"/>
      <c r="P1733" s="33"/>
      <c r="Q1733" s="23">
        <f t="shared" si="1"/>
        <v>280.5</v>
      </c>
      <c r="R1733" s="117"/>
    </row>
    <row r="1734" spans="1:18" ht="15.75" customHeight="1" x14ac:dyDescent="0.3">
      <c r="A1734" s="221">
        <v>6093</v>
      </c>
      <c r="B1734" s="118">
        <v>170</v>
      </c>
      <c r="C1734" s="7" t="s">
        <v>574</v>
      </c>
      <c r="D1734" s="7"/>
      <c r="E1734" s="7">
        <v>22</v>
      </c>
      <c r="F1734" s="156">
        <v>43685</v>
      </c>
      <c r="G1734" s="7">
        <v>5223</v>
      </c>
      <c r="H1734" s="7">
        <v>8268</v>
      </c>
      <c r="I1734" s="7">
        <v>7800</v>
      </c>
      <c r="J1734" s="7">
        <v>5</v>
      </c>
      <c r="K1734" s="152">
        <f t="shared" si="8"/>
        <v>18.160651920838184</v>
      </c>
      <c r="L1734" s="153"/>
      <c r="M1734" s="154">
        <f>AVERAGE(K1734:K1735)</f>
        <v>18.105012322215934</v>
      </c>
      <c r="N1734" s="154">
        <f>_xlfn.STDEV.S(K1734,K1735)</f>
        <v>7.8686274976578485E-2</v>
      </c>
      <c r="O1734" s="33"/>
      <c r="P1734" s="33"/>
      <c r="Q1734" s="23">
        <f t="shared" si="1"/>
        <v>257.7</v>
      </c>
      <c r="R1734" s="117">
        <f>AVERAGE(Q1734:Q1735)</f>
        <v>252.39999999999998</v>
      </c>
    </row>
    <row r="1735" spans="1:18" ht="15.75" customHeight="1" x14ac:dyDescent="0.3">
      <c r="A1735" s="221">
        <v>6094</v>
      </c>
      <c r="B1735" s="118">
        <v>170</v>
      </c>
      <c r="C1735" s="7" t="s">
        <v>574</v>
      </c>
      <c r="D1735" s="7"/>
      <c r="E1735" s="7">
        <v>22</v>
      </c>
      <c r="F1735" s="156">
        <v>43685</v>
      </c>
      <c r="G1735" s="7">
        <v>5223</v>
      </c>
      <c r="H1735" s="7">
        <v>8140</v>
      </c>
      <c r="I1735" s="7">
        <v>7694</v>
      </c>
      <c r="J1735" s="7"/>
      <c r="K1735" s="152">
        <f t="shared" si="8"/>
        <v>18.049372723593688</v>
      </c>
      <c r="L1735" s="153"/>
      <c r="M1735" s="155"/>
      <c r="N1735" s="155"/>
      <c r="O1735" s="33"/>
      <c r="P1735" s="33"/>
      <c r="Q1735" s="23">
        <f t="shared" si="1"/>
        <v>247.1</v>
      </c>
      <c r="R1735" s="117"/>
    </row>
    <row r="1736" spans="1:18" ht="15.75" customHeight="1" x14ac:dyDescent="0.3">
      <c r="A1736" s="221">
        <v>3803</v>
      </c>
      <c r="B1736" s="118">
        <v>225</v>
      </c>
      <c r="C1736" s="57" t="s">
        <v>575</v>
      </c>
      <c r="D1736" s="57"/>
      <c r="E1736" s="57">
        <v>14</v>
      </c>
      <c r="F1736" s="58">
        <v>43591</v>
      </c>
      <c r="G1736" s="57">
        <v>5260</v>
      </c>
      <c r="H1736" s="151">
        <v>9267</v>
      </c>
      <c r="I1736" s="57">
        <v>7714</v>
      </c>
      <c r="J1736" s="57">
        <v>2</v>
      </c>
      <c r="K1736" s="152">
        <f t="shared" si="8"/>
        <v>63.284433577832111</v>
      </c>
      <c r="L1736" s="153" t="s">
        <v>373</v>
      </c>
      <c r="M1736" s="154">
        <f>AVERAGE(K1736:K1737)</f>
        <v>63.551647227758252</v>
      </c>
      <c r="N1736" s="154">
        <f>_xlfn.STDEV.S(K1736,K1737)</f>
        <v>0.3778971677767704</v>
      </c>
      <c r="O1736" s="33">
        <v>2</v>
      </c>
      <c r="P1736" s="33"/>
      <c r="Q1736" s="23">
        <f t="shared" si="1"/>
        <v>245.4</v>
      </c>
      <c r="R1736" s="117">
        <f>AVERAGE(Q1736:Q1737)</f>
        <v>229.8</v>
      </c>
    </row>
    <row r="1737" spans="1:18" ht="15.75" customHeight="1" x14ac:dyDescent="0.3">
      <c r="A1737" s="221">
        <v>3804</v>
      </c>
      <c r="B1737" s="118">
        <v>226</v>
      </c>
      <c r="C1737" s="57" t="s">
        <v>575</v>
      </c>
      <c r="D1737" s="57"/>
      <c r="E1737" s="57">
        <v>14</v>
      </c>
      <c r="F1737" s="58">
        <v>43591</v>
      </c>
      <c r="G1737" s="57">
        <v>5197</v>
      </c>
      <c r="H1737" s="151">
        <v>8706</v>
      </c>
      <c r="I1737" s="57">
        <v>7339</v>
      </c>
      <c r="J1737" s="57"/>
      <c r="K1737" s="152">
        <f t="shared" si="8"/>
        <v>63.818860877684401</v>
      </c>
      <c r="L1737" s="153"/>
      <c r="M1737" s="155"/>
      <c r="N1737" s="155"/>
      <c r="O1737" s="33"/>
      <c r="P1737" s="33"/>
      <c r="Q1737" s="23">
        <f t="shared" si="1"/>
        <v>214.2</v>
      </c>
      <c r="R1737" s="117"/>
    </row>
    <row r="1738" spans="1:18" ht="15.75" customHeight="1" x14ac:dyDescent="0.3">
      <c r="A1738" s="221">
        <v>4463</v>
      </c>
      <c r="B1738" s="118">
        <v>169</v>
      </c>
      <c r="C1738" s="57" t="s">
        <v>575</v>
      </c>
      <c r="D1738" s="57"/>
      <c r="E1738" s="57">
        <v>16</v>
      </c>
      <c r="F1738" s="58">
        <v>43607</v>
      </c>
      <c r="G1738" s="57">
        <v>5223</v>
      </c>
      <c r="H1738" s="57">
        <v>8971</v>
      </c>
      <c r="I1738" s="57">
        <v>7854</v>
      </c>
      <c r="J1738" s="57">
        <v>2</v>
      </c>
      <c r="K1738" s="152">
        <f t="shared" si="8"/>
        <v>42.455340174838462</v>
      </c>
      <c r="L1738" s="153" t="s">
        <v>13</v>
      </c>
      <c r="M1738" s="154">
        <f>AVERAGE(K1738:K1739)</f>
        <v>42.782222999642364</v>
      </c>
      <c r="N1738" s="154">
        <f>_xlfn.STDEV.S(K1738,K1739)</f>
        <v>0.46228212414450776</v>
      </c>
      <c r="O1738" s="33"/>
      <c r="P1738" s="33"/>
      <c r="Q1738" s="23">
        <f t="shared" si="1"/>
        <v>263.10000000000002</v>
      </c>
      <c r="R1738" s="117">
        <f>AVERAGE(Q1738:Q1739)</f>
        <v>253.45000000000002</v>
      </c>
    </row>
    <row r="1739" spans="1:18" ht="15.75" customHeight="1" x14ac:dyDescent="0.3">
      <c r="A1739" s="221">
        <v>4464</v>
      </c>
      <c r="B1739" s="118">
        <v>170</v>
      </c>
      <c r="C1739" s="57" t="s">
        <v>575</v>
      </c>
      <c r="D1739" s="57"/>
      <c r="E1739" s="57">
        <v>16</v>
      </c>
      <c r="F1739" s="58">
        <v>43607</v>
      </c>
      <c r="G1739" s="57">
        <v>5223</v>
      </c>
      <c r="H1739" s="57">
        <v>8712</v>
      </c>
      <c r="I1739" s="57">
        <v>7661</v>
      </c>
      <c r="J1739" s="57"/>
      <c r="K1739" s="152">
        <f t="shared" si="8"/>
        <v>43.109105824446267</v>
      </c>
      <c r="L1739" s="153"/>
      <c r="M1739" s="155"/>
      <c r="N1739" s="155"/>
      <c r="O1739" s="33"/>
      <c r="P1739" s="33"/>
      <c r="Q1739" s="23">
        <f t="shared" si="1"/>
        <v>243.8</v>
      </c>
      <c r="R1739" s="117"/>
    </row>
    <row r="1740" spans="1:18" ht="15.75" customHeight="1" x14ac:dyDescent="0.3">
      <c r="A1740" s="221">
        <v>5109</v>
      </c>
      <c r="B1740" s="118">
        <v>169</v>
      </c>
      <c r="C1740" s="57" t="s">
        <v>575</v>
      </c>
      <c r="D1740" s="57"/>
      <c r="E1740" s="57">
        <v>18</v>
      </c>
      <c r="F1740" s="58">
        <v>43626</v>
      </c>
      <c r="G1740" s="57">
        <v>5223</v>
      </c>
      <c r="H1740" s="57">
        <v>7234</v>
      </c>
      <c r="I1740" s="57">
        <v>6865</v>
      </c>
      <c r="J1740" s="57">
        <v>7</v>
      </c>
      <c r="K1740" s="152">
        <f t="shared" si="8"/>
        <v>22.472594397076737</v>
      </c>
      <c r="L1740" s="153"/>
      <c r="M1740" s="154">
        <f>AVERAGE(K1740:K1741)</f>
        <v>22.83485489084606</v>
      </c>
      <c r="N1740" s="154">
        <f>_xlfn.STDEV.S(K1740,K1741)</f>
        <v>0.51231370340055349</v>
      </c>
      <c r="O1740" s="33"/>
      <c r="P1740" s="33"/>
      <c r="Q1740" s="23">
        <f t="shared" si="1"/>
        <v>164.2</v>
      </c>
      <c r="R1740" s="117">
        <f>AVERAGE(Q1740:Q1741)</f>
        <v>165.3</v>
      </c>
    </row>
    <row r="1741" spans="1:18" ht="15.75" customHeight="1" x14ac:dyDescent="0.3">
      <c r="A1741" s="221">
        <v>5110</v>
      </c>
      <c r="B1741" s="118">
        <v>170</v>
      </c>
      <c r="C1741" s="57" t="s">
        <v>575</v>
      </c>
      <c r="D1741" s="57"/>
      <c r="E1741" s="57">
        <v>18</v>
      </c>
      <c r="F1741" s="58">
        <v>43626</v>
      </c>
      <c r="G1741" s="57">
        <v>5223</v>
      </c>
      <c r="H1741" s="57">
        <v>7273</v>
      </c>
      <c r="I1741" s="57">
        <v>6887</v>
      </c>
      <c r="J1741" s="57"/>
      <c r="K1741" s="152">
        <f t="shared" si="8"/>
        <v>23.197115384615387</v>
      </c>
      <c r="L1741" s="153"/>
      <c r="M1741" s="155"/>
      <c r="N1741" s="155"/>
      <c r="O1741" s="33"/>
      <c r="P1741" s="33"/>
      <c r="Q1741" s="23">
        <f t="shared" si="1"/>
        <v>166.4</v>
      </c>
      <c r="R1741" s="117"/>
    </row>
    <row r="1742" spans="1:18" ht="15.75" customHeight="1" x14ac:dyDescent="0.3">
      <c r="A1742" s="221">
        <v>5657</v>
      </c>
      <c r="B1742" s="118">
        <v>101</v>
      </c>
      <c r="C1742" s="7" t="s">
        <v>575</v>
      </c>
      <c r="D1742" s="7"/>
      <c r="E1742" s="7">
        <v>21</v>
      </c>
      <c r="F1742" s="156">
        <v>43657</v>
      </c>
      <c r="G1742" s="7">
        <v>5208</v>
      </c>
      <c r="H1742" s="7">
        <v>8108</v>
      </c>
      <c r="I1742" s="7">
        <v>7639</v>
      </c>
      <c r="J1742" s="7">
        <v>7</v>
      </c>
      <c r="K1742" s="152">
        <f t="shared" si="8"/>
        <v>19.292472233648706</v>
      </c>
      <c r="L1742" s="153"/>
      <c r="M1742" s="154">
        <f>AVERAGE(K1742:K1743)</f>
        <v>19.096137884997241</v>
      </c>
      <c r="N1742" s="154">
        <f>_xlfn.STDEV.S(K1742,K1743)</f>
        <v>0.27765869862258746</v>
      </c>
      <c r="O1742" s="33"/>
      <c r="P1742" s="33"/>
      <c r="Q1742" s="23">
        <f t="shared" si="1"/>
        <v>243.1</v>
      </c>
      <c r="R1742" s="117">
        <f>AVERAGE(Q1742:Q1743)</f>
        <v>248.8</v>
      </c>
    </row>
    <row r="1743" spans="1:18" ht="15.75" customHeight="1" x14ac:dyDescent="0.3">
      <c r="A1743" s="221">
        <v>5658</v>
      </c>
      <c r="B1743" s="118">
        <v>102</v>
      </c>
      <c r="C1743" s="7" t="s">
        <v>575</v>
      </c>
      <c r="D1743" s="7"/>
      <c r="E1743" s="7">
        <v>21</v>
      </c>
      <c r="F1743" s="156">
        <v>43657</v>
      </c>
      <c r="G1743" s="7">
        <v>5224</v>
      </c>
      <c r="H1743" s="7">
        <v>8250</v>
      </c>
      <c r="I1743" s="7">
        <v>7769</v>
      </c>
      <c r="J1743" s="7"/>
      <c r="K1743" s="152">
        <f t="shared" si="8"/>
        <v>18.899803536345779</v>
      </c>
      <c r="L1743" s="153"/>
      <c r="M1743" s="155"/>
      <c r="N1743" s="155"/>
      <c r="O1743" s="33"/>
      <c r="P1743" s="33"/>
      <c r="Q1743" s="23">
        <f t="shared" si="1"/>
        <v>254.5</v>
      </c>
      <c r="R1743" s="117"/>
    </row>
    <row r="1744" spans="1:18" ht="15.75" customHeight="1" x14ac:dyDescent="0.3">
      <c r="A1744" s="221">
        <v>6095</v>
      </c>
      <c r="B1744" s="118">
        <v>171</v>
      </c>
      <c r="C1744" s="7" t="s">
        <v>575</v>
      </c>
      <c r="D1744" s="7"/>
      <c r="E1744" s="7">
        <v>22</v>
      </c>
      <c r="F1744" s="156">
        <v>43685</v>
      </c>
      <c r="G1744" s="7">
        <v>5259</v>
      </c>
      <c r="H1744" s="7">
        <v>7932</v>
      </c>
      <c r="I1744" s="7">
        <v>7538</v>
      </c>
      <c r="J1744" s="7">
        <v>7</v>
      </c>
      <c r="K1744" s="152">
        <f t="shared" si="8"/>
        <v>17.288284335234753</v>
      </c>
      <c r="L1744" s="153"/>
      <c r="M1744" s="154">
        <f>AVERAGE(K1744:K1745)</f>
        <v>17.07038573537038</v>
      </c>
      <c r="N1744" s="154">
        <f>_xlfn.STDEV.S(K1744,K1745)</f>
        <v>0.30815515515030734</v>
      </c>
      <c r="O1744" s="33"/>
      <c r="P1744" s="33"/>
      <c r="Q1744" s="23">
        <f t="shared" si="1"/>
        <v>227.9</v>
      </c>
      <c r="R1744" s="117">
        <f>AVERAGE(Q1744:Q1745)</f>
        <v>230.55</v>
      </c>
    </row>
    <row r="1745" spans="1:18" ht="15.75" customHeight="1" x14ac:dyDescent="0.3">
      <c r="A1745" s="221">
        <v>6096</v>
      </c>
      <c r="B1745" s="118">
        <v>171</v>
      </c>
      <c r="C1745" s="7" t="s">
        <v>575</v>
      </c>
      <c r="D1745" s="7"/>
      <c r="E1745" s="7">
        <v>22</v>
      </c>
      <c r="F1745" s="156">
        <v>43685</v>
      </c>
      <c r="G1745" s="7">
        <v>5259</v>
      </c>
      <c r="H1745" s="7">
        <v>7984</v>
      </c>
      <c r="I1745" s="7">
        <v>7591</v>
      </c>
      <c r="J1745" s="7"/>
      <c r="K1745" s="152">
        <f t="shared" si="8"/>
        <v>16.852487135506003</v>
      </c>
      <c r="L1745" s="153"/>
      <c r="M1745" s="155"/>
      <c r="N1745" s="155"/>
      <c r="O1745" s="33"/>
      <c r="P1745" s="33"/>
      <c r="Q1745" s="23">
        <f t="shared" si="1"/>
        <v>233.2</v>
      </c>
      <c r="R1745" s="117"/>
    </row>
    <row r="1746" spans="1:18" ht="15.75" customHeight="1" x14ac:dyDescent="0.3">
      <c r="A1746" s="221">
        <v>3431</v>
      </c>
      <c r="B1746" s="118">
        <v>187</v>
      </c>
      <c r="C1746" s="67" t="s">
        <v>576</v>
      </c>
      <c r="D1746" s="67"/>
      <c r="E1746" s="67">
        <v>13</v>
      </c>
      <c r="F1746" s="68">
        <v>43587</v>
      </c>
      <c r="G1746" s="67">
        <v>5214</v>
      </c>
      <c r="H1746" s="67">
        <v>9077</v>
      </c>
      <c r="I1746" s="67">
        <v>7919</v>
      </c>
      <c r="J1746" s="67">
        <v>1</v>
      </c>
      <c r="K1746" s="157">
        <f t="shared" si="8"/>
        <v>42.809611829944551</v>
      </c>
      <c r="L1746" s="158" t="s">
        <v>497</v>
      </c>
      <c r="M1746" s="159">
        <f>AVERAGE(K1746:K1747)</f>
        <v>42.201108794460367</v>
      </c>
      <c r="N1746" s="159">
        <f>_xlfn.STDEV.S(K1746,K1747)</f>
        <v>0.8605532455269288</v>
      </c>
      <c r="O1746" s="33">
        <v>1</v>
      </c>
      <c r="P1746" s="33"/>
      <c r="Q1746" s="23">
        <f t="shared" si="1"/>
        <v>270.5</v>
      </c>
      <c r="R1746" s="117">
        <f>AVERAGE(Q1746:Q1747)</f>
        <v>275.89999999999998</v>
      </c>
    </row>
    <row r="1747" spans="1:18" ht="15.75" customHeight="1" x14ac:dyDescent="0.3">
      <c r="A1747" s="221">
        <v>3432</v>
      </c>
      <c r="B1747" s="118">
        <v>188</v>
      </c>
      <c r="C1747" s="67" t="s">
        <v>576</v>
      </c>
      <c r="D1747" s="67"/>
      <c r="E1747" s="67">
        <v>13</v>
      </c>
      <c r="F1747" s="68">
        <v>43587</v>
      </c>
      <c r="G1747" s="67">
        <v>5267</v>
      </c>
      <c r="H1747" s="67">
        <v>9250</v>
      </c>
      <c r="I1747" s="67">
        <v>8080</v>
      </c>
      <c r="J1747" s="67"/>
      <c r="K1747" s="157">
        <f t="shared" si="8"/>
        <v>41.592605758976184</v>
      </c>
      <c r="L1747" s="158"/>
      <c r="M1747" s="160"/>
      <c r="N1747" s="160"/>
      <c r="O1747" s="33"/>
      <c r="P1747" s="33"/>
      <c r="Q1747" s="23">
        <f t="shared" si="1"/>
        <v>281.3</v>
      </c>
      <c r="R1747" s="117"/>
    </row>
    <row r="1748" spans="1:18" ht="15.75" customHeight="1" x14ac:dyDescent="0.3">
      <c r="A1748" s="221">
        <v>4151</v>
      </c>
      <c r="B1748" s="118">
        <v>181</v>
      </c>
      <c r="C1748" s="67" t="s">
        <v>576</v>
      </c>
      <c r="D1748" s="67"/>
      <c r="E1748" s="67">
        <v>15</v>
      </c>
      <c r="F1748" s="68">
        <v>43599</v>
      </c>
      <c r="G1748" s="67">
        <v>5244</v>
      </c>
      <c r="H1748" s="67">
        <v>7945</v>
      </c>
      <c r="I1748" s="67">
        <v>7235</v>
      </c>
      <c r="J1748" s="67"/>
      <c r="K1748" s="157">
        <f t="shared" si="8"/>
        <v>35.660472124560521</v>
      </c>
      <c r="L1748" s="157"/>
      <c r="M1748" s="159">
        <f>AVERAGE(K1748:K1749)</f>
        <v>36.182106638619999</v>
      </c>
      <c r="N1748" s="159">
        <f>_xlfn.STDEV.S(K1748,K1749)</f>
        <v>0.73770260438481305</v>
      </c>
      <c r="O1748" s="33"/>
      <c r="P1748" s="33"/>
      <c r="Q1748" s="23">
        <f t="shared" si="1"/>
        <v>199.1</v>
      </c>
      <c r="R1748" s="117">
        <f>AVERAGE(Q1748:Q1749)</f>
        <v>198.45</v>
      </c>
    </row>
    <row r="1749" spans="1:18" ht="15.75" customHeight="1" x14ac:dyDescent="0.3">
      <c r="A1749" s="221">
        <v>4152</v>
      </c>
      <c r="B1749" s="118">
        <v>182</v>
      </c>
      <c r="C1749" s="67" t="s">
        <v>576</v>
      </c>
      <c r="D1749" s="67"/>
      <c r="E1749" s="67">
        <v>15</v>
      </c>
      <c r="F1749" s="68">
        <v>43599</v>
      </c>
      <c r="G1749" s="67">
        <v>5301</v>
      </c>
      <c r="H1749" s="67">
        <v>8005</v>
      </c>
      <c r="I1749" s="67">
        <v>7279</v>
      </c>
      <c r="J1749" s="67"/>
      <c r="K1749" s="157">
        <f t="shared" si="8"/>
        <v>36.703741152679477</v>
      </c>
      <c r="L1749" s="157"/>
      <c r="M1749" s="160"/>
      <c r="N1749" s="160"/>
      <c r="O1749" s="33"/>
      <c r="P1749" s="33"/>
      <c r="Q1749" s="23">
        <f t="shared" si="1"/>
        <v>197.8</v>
      </c>
      <c r="R1749" s="117"/>
    </row>
    <row r="1750" spans="1:18" ht="15.75" customHeight="1" x14ac:dyDescent="0.3">
      <c r="A1750" s="221">
        <v>4797</v>
      </c>
      <c r="B1750" s="118">
        <v>181</v>
      </c>
      <c r="C1750" s="67" t="s">
        <v>576</v>
      </c>
      <c r="D1750" s="67"/>
      <c r="E1750" s="67">
        <v>17</v>
      </c>
      <c r="F1750" s="68">
        <v>43619</v>
      </c>
      <c r="G1750" s="67">
        <v>5244</v>
      </c>
      <c r="H1750" s="67">
        <v>8970</v>
      </c>
      <c r="I1750" s="67">
        <v>8135</v>
      </c>
      <c r="J1750" s="67"/>
      <c r="K1750" s="157">
        <f t="shared" si="8"/>
        <v>28.882739536492565</v>
      </c>
      <c r="L1750" s="158"/>
      <c r="M1750" s="159">
        <f>AVERAGE(K1750:K1751)</f>
        <v>28.188556564945458</v>
      </c>
      <c r="N1750" s="159">
        <f>_xlfn.STDEV.S(K1750,K1751)</f>
        <v>0.98172297313037804</v>
      </c>
      <c r="O1750" s="33"/>
      <c r="P1750" s="33"/>
      <c r="Q1750" s="23">
        <f t="shared" si="1"/>
        <v>289.10000000000002</v>
      </c>
      <c r="R1750" s="117">
        <f>AVERAGE(Q1750:Q1751)</f>
        <v>277.85000000000002</v>
      </c>
    </row>
    <row r="1751" spans="1:18" ht="15.75" customHeight="1" x14ac:dyDescent="0.3">
      <c r="A1751" s="221">
        <v>4798</v>
      </c>
      <c r="B1751" s="118">
        <v>182</v>
      </c>
      <c r="C1751" s="67" t="s">
        <v>576</v>
      </c>
      <c r="D1751" s="67"/>
      <c r="E1751" s="67">
        <v>17</v>
      </c>
      <c r="F1751" s="68">
        <v>43619</v>
      </c>
      <c r="G1751" s="67">
        <v>5301</v>
      </c>
      <c r="H1751" s="67">
        <v>8700</v>
      </c>
      <c r="I1751" s="67">
        <v>7967</v>
      </c>
      <c r="J1751" s="67"/>
      <c r="K1751" s="157">
        <f t="shared" si="8"/>
        <v>27.494373593398347</v>
      </c>
      <c r="L1751" s="158"/>
      <c r="M1751" s="160"/>
      <c r="N1751" s="160"/>
      <c r="O1751" s="33"/>
      <c r="P1751" s="33"/>
      <c r="Q1751" s="23">
        <f t="shared" si="1"/>
        <v>266.60000000000002</v>
      </c>
      <c r="R1751" s="117"/>
    </row>
    <row r="1752" spans="1:18" ht="15.75" customHeight="1" x14ac:dyDescent="0.3">
      <c r="A1752" s="221">
        <v>5389</v>
      </c>
      <c r="B1752" s="118">
        <v>127</v>
      </c>
      <c r="C1752" s="7" t="s">
        <v>576</v>
      </c>
      <c r="D1752" s="7"/>
      <c r="E1752" s="7">
        <v>19</v>
      </c>
      <c r="F1752" s="156">
        <v>43637</v>
      </c>
      <c r="G1752" s="7">
        <v>5247</v>
      </c>
      <c r="H1752" s="7">
        <v>8343</v>
      </c>
      <c r="I1752" s="7">
        <v>7673</v>
      </c>
      <c r="J1752" s="7">
        <v>8</v>
      </c>
      <c r="K1752" s="161">
        <f t="shared" si="8"/>
        <v>27.61747732893652</v>
      </c>
      <c r="L1752" s="3"/>
      <c r="M1752" s="162">
        <f>AVERAGE(K1752:K1753)</f>
        <v>27.752633053907203</v>
      </c>
      <c r="N1752" s="162">
        <f>_xlfn.STDEV.S(K1752,K1753)</f>
        <v>0.19113905928590877</v>
      </c>
      <c r="O1752" s="33"/>
      <c r="P1752" s="33"/>
      <c r="Q1752" s="23">
        <f t="shared" si="1"/>
        <v>242.6</v>
      </c>
      <c r="R1752" s="117">
        <f>AVERAGE(Q1752:Q1753)</f>
        <v>242.5</v>
      </c>
    </row>
    <row r="1753" spans="1:18" ht="15.75" customHeight="1" x14ac:dyDescent="0.3">
      <c r="A1753" s="221">
        <v>5390</v>
      </c>
      <c r="B1753" s="118">
        <v>128</v>
      </c>
      <c r="C1753" s="7" t="s">
        <v>576</v>
      </c>
      <c r="D1753" s="7"/>
      <c r="E1753" s="7">
        <v>19</v>
      </c>
      <c r="F1753" s="156">
        <v>43637</v>
      </c>
      <c r="G1753" s="7">
        <v>5213</v>
      </c>
      <c r="H1753" s="7">
        <v>8313</v>
      </c>
      <c r="I1753" s="7">
        <v>7637</v>
      </c>
      <c r="J1753" s="7"/>
      <c r="K1753" s="161">
        <f t="shared" si="8"/>
        <v>27.887788778877887</v>
      </c>
      <c r="L1753" s="3"/>
      <c r="M1753" s="23"/>
      <c r="N1753" s="23"/>
      <c r="O1753" s="33"/>
      <c r="P1753" s="33"/>
      <c r="Q1753" s="23">
        <f t="shared" si="1"/>
        <v>242.4</v>
      </c>
      <c r="R1753" s="117"/>
    </row>
    <row r="1754" spans="1:18" ht="15.75" customHeight="1" x14ac:dyDescent="0.3">
      <c r="A1754" s="221">
        <v>6097</v>
      </c>
      <c r="B1754" s="118">
        <v>172</v>
      </c>
      <c r="C1754" s="7" t="s">
        <v>576</v>
      </c>
      <c r="D1754" s="7"/>
      <c r="E1754" s="7">
        <v>22</v>
      </c>
      <c r="F1754" s="156">
        <v>43685</v>
      </c>
      <c r="G1754" s="7">
        <v>5274</v>
      </c>
      <c r="H1754" s="7">
        <v>8028</v>
      </c>
      <c r="I1754" s="7">
        <v>7615</v>
      </c>
      <c r="J1754" s="7">
        <v>8</v>
      </c>
      <c r="K1754" s="152">
        <f t="shared" si="8"/>
        <v>17.642033319094406</v>
      </c>
      <c r="L1754" s="153"/>
      <c r="M1754" s="154">
        <f>AVERAGE(K1754:K1755)</f>
        <v>17.451626555979885</v>
      </c>
      <c r="N1754" s="154">
        <f>_xlfn.STDEV.S(K1754,K1755)</f>
        <v>0.26927582676411832</v>
      </c>
      <c r="O1754" s="33"/>
      <c r="P1754" s="33"/>
      <c r="Q1754" s="23">
        <f t="shared" si="1"/>
        <v>234.1</v>
      </c>
      <c r="R1754" s="117">
        <f>AVERAGE(Q1754:Q1755)</f>
        <v>247.39999999999998</v>
      </c>
    </row>
    <row r="1755" spans="1:18" ht="15.75" customHeight="1" x14ac:dyDescent="0.3">
      <c r="A1755" s="221">
        <v>6098</v>
      </c>
      <c r="B1755" s="118">
        <v>172</v>
      </c>
      <c r="C1755" s="7" t="s">
        <v>576</v>
      </c>
      <c r="D1755" s="7"/>
      <c r="E1755" s="7">
        <v>22</v>
      </c>
      <c r="F1755" s="156">
        <v>43685</v>
      </c>
      <c r="G1755" s="7">
        <v>5274</v>
      </c>
      <c r="H1755" s="7">
        <v>8331</v>
      </c>
      <c r="I1755" s="7">
        <v>7881</v>
      </c>
      <c r="J1755" s="7"/>
      <c r="K1755" s="152">
        <f t="shared" si="8"/>
        <v>17.261219792865361</v>
      </c>
      <c r="L1755" s="153"/>
      <c r="M1755" s="155"/>
      <c r="N1755" s="155"/>
      <c r="O1755" s="33"/>
      <c r="P1755" s="33"/>
      <c r="Q1755" s="23">
        <f t="shared" si="1"/>
        <v>260.7</v>
      </c>
      <c r="R1755" s="117"/>
    </row>
    <row r="1756" spans="1:18" ht="15.75" customHeight="1" x14ac:dyDescent="0.3">
      <c r="A1756" s="221">
        <v>3433</v>
      </c>
      <c r="B1756" s="118">
        <v>189</v>
      </c>
      <c r="C1756" s="57" t="s">
        <v>577</v>
      </c>
      <c r="D1756" s="57"/>
      <c r="E1756" s="57">
        <v>13</v>
      </c>
      <c r="F1756" s="58">
        <v>43587</v>
      </c>
      <c r="G1756" s="57">
        <v>5261</v>
      </c>
      <c r="H1756" s="57">
        <v>8604</v>
      </c>
      <c r="I1756" s="57">
        <v>7598</v>
      </c>
      <c r="J1756" s="57">
        <v>1</v>
      </c>
      <c r="K1756" s="152">
        <f t="shared" si="8"/>
        <v>43.046640992725713</v>
      </c>
      <c r="L1756" s="153" t="s">
        <v>407</v>
      </c>
      <c r="M1756" s="154">
        <f>AVERAGE(K1756:K1757)</f>
        <v>43.044776933293932</v>
      </c>
      <c r="N1756" s="154">
        <f>_xlfn.STDEV.S(K1756,K1757)</f>
        <v>2.6361781294899768E-3</v>
      </c>
      <c r="O1756" s="33">
        <v>2</v>
      </c>
      <c r="P1756" s="33"/>
      <c r="Q1756" s="23">
        <f t="shared" si="1"/>
        <v>233.7</v>
      </c>
      <c r="R1756" s="117">
        <f>AVERAGE(Q1756:Q1757)</f>
        <v>232.2</v>
      </c>
    </row>
    <row r="1757" spans="1:18" ht="15.75" customHeight="1" x14ac:dyDescent="0.3">
      <c r="A1757" s="221">
        <v>3434</v>
      </c>
      <c r="B1757" s="118">
        <v>190</v>
      </c>
      <c r="C1757" s="57" t="s">
        <v>577</v>
      </c>
      <c r="D1757" s="57"/>
      <c r="E1757" s="57">
        <v>13</v>
      </c>
      <c r="F1757" s="58">
        <v>43587</v>
      </c>
      <c r="G1757" s="57">
        <v>5238</v>
      </c>
      <c r="H1757" s="57">
        <v>8538</v>
      </c>
      <c r="I1757" s="57">
        <v>7545</v>
      </c>
      <c r="J1757" s="57"/>
      <c r="K1757" s="152">
        <f t="shared" si="8"/>
        <v>43.042912873862157</v>
      </c>
      <c r="L1757" s="153"/>
      <c r="M1757" s="155"/>
      <c r="N1757" s="155"/>
      <c r="O1757" s="33"/>
      <c r="P1757" s="33"/>
      <c r="Q1757" s="23">
        <f t="shared" si="1"/>
        <v>230.7</v>
      </c>
      <c r="R1757" s="117"/>
    </row>
    <row r="1758" spans="1:18" ht="15.75" customHeight="1" x14ac:dyDescent="0.3">
      <c r="A1758" s="221">
        <v>4153</v>
      </c>
      <c r="B1758" s="118">
        <v>183</v>
      </c>
      <c r="C1758" s="57" t="s">
        <v>577</v>
      </c>
      <c r="D1758" s="57"/>
      <c r="E1758" s="57">
        <v>15</v>
      </c>
      <c r="F1758" s="58">
        <v>43599</v>
      </c>
      <c r="G1758" s="57">
        <v>5192</v>
      </c>
      <c r="H1758" s="57">
        <v>8145</v>
      </c>
      <c r="I1758" s="57">
        <v>7230</v>
      </c>
      <c r="J1758" s="57"/>
      <c r="K1758" s="152">
        <f t="shared" si="8"/>
        <v>44.896957801766433</v>
      </c>
      <c r="L1758" s="152"/>
      <c r="M1758" s="154">
        <f>AVERAGE(K1758:K1759)</f>
        <v>42.609007701638646</v>
      </c>
      <c r="N1758" s="154">
        <f>_xlfn.STDEV.S(K1758,K1759)</f>
        <v>3.2356500616335975</v>
      </c>
      <c r="O1758" s="33"/>
      <c r="P1758" s="33"/>
      <c r="Q1758" s="23">
        <f t="shared" si="1"/>
        <v>203.79999999999998</v>
      </c>
      <c r="R1758" s="117">
        <f>AVERAGE(Q1758:Q1759)</f>
        <v>207.8</v>
      </c>
    </row>
    <row r="1759" spans="1:18" ht="15.75" customHeight="1" x14ac:dyDescent="0.3">
      <c r="A1759" s="221">
        <v>4154</v>
      </c>
      <c r="B1759" s="118">
        <v>184</v>
      </c>
      <c r="C1759" s="57" t="s">
        <v>577</v>
      </c>
      <c r="D1759" s="57"/>
      <c r="E1759" s="57">
        <v>15</v>
      </c>
      <c r="F1759" s="58">
        <v>43599</v>
      </c>
      <c r="G1759" s="57">
        <v>5243</v>
      </c>
      <c r="H1759" s="57">
        <v>8215</v>
      </c>
      <c r="I1759" s="57">
        <v>7361</v>
      </c>
      <c r="J1759" s="57"/>
      <c r="K1759" s="152">
        <f t="shared" si="8"/>
        <v>40.321057601510859</v>
      </c>
      <c r="L1759" s="152"/>
      <c r="M1759" s="155"/>
      <c r="N1759" s="155"/>
      <c r="O1759" s="33"/>
      <c r="P1759" s="33"/>
      <c r="Q1759" s="23">
        <f t="shared" si="1"/>
        <v>211.8</v>
      </c>
      <c r="R1759" s="117"/>
    </row>
    <row r="1760" spans="1:18" ht="15.75" customHeight="1" x14ac:dyDescent="0.3">
      <c r="A1760" s="221">
        <v>4799</v>
      </c>
      <c r="B1760" s="118">
        <v>183</v>
      </c>
      <c r="C1760" s="57" t="s">
        <v>577</v>
      </c>
      <c r="D1760" s="57"/>
      <c r="E1760" s="57">
        <v>17</v>
      </c>
      <c r="F1760" s="58">
        <v>43619</v>
      </c>
      <c r="G1760" s="57">
        <v>5192</v>
      </c>
      <c r="H1760" s="57">
        <v>8095</v>
      </c>
      <c r="I1760" s="57">
        <v>7315</v>
      </c>
      <c r="J1760" s="57"/>
      <c r="K1760" s="152">
        <f t="shared" si="8"/>
        <v>36.74046161092793</v>
      </c>
      <c r="L1760" s="153"/>
      <c r="M1760" s="154">
        <f>AVERAGE(K1760:K1761)</f>
        <v>36.517821166909748</v>
      </c>
      <c r="N1760" s="154">
        <f>_xlfn.STDEV.S(K1760,K1761)</f>
        <v>0.31486113546328137</v>
      </c>
      <c r="O1760" s="33"/>
      <c r="P1760" s="33"/>
      <c r="Q1760" s="23">
        <f t="shared" si="1"/>
        <v>212.3</v>
      </c>
      <c r="R1760" s="117">
        <f>AVERAGE(Q1760:Q1761)</f>
        <v>205.75</v>
      </c>
    </row>
    <row r="1761" spans="1:18" ht="15.75" customHeight="1" x14ac:dyDescent="0.3">
      <c r="A1761" s="221">
        <v>4800</v>
      </c>
      <c r="B1761" s="118">
        <v>184</v>
      </c>
      <c r="C1761" s="57" t="s">
        <v>577</v>
      </c>
      <c r="D1761" s="57"/>
      <c r="E1761" s="57">
        <v>17</v>
      </c>
      <c r="F1761" s="58">
        <v>43619</v>
      </c>
      <c r="G1761" s="57">
        <v>5243</v>
      </c>
      <c r="H1761" s="57">
        <v>7958</v>
      </c>
      <c r="I1761" s="57">
        <v>7235</v>
      </c>
      <c r="J1761" s="57"/>
      <c r="K1761" s="152">
        <f t="shared" si="8"/>
        <v>36.295180722891565</v>
      </c>
      <c r="L1761" s="153"/>
      <c r="M1761" s="155"/>
      <c r="N1761" s="155"/>
      <c r="O1761" s="33"/>
      <c r="P1761" s="33"/>
      <c r="Q1761" s="23">
        <f t="shared" si="1"/>
        <v>199.2</v>
      </c>
      <c r="R1761" s="117"/>
    </row>
    <row r="1762" spans="1:18" ht="15.75" customHeight="1" x14ac:dyDescent="0.3">
      <c r="A1762" s="221">
        <v>6099</v>
      </c>
      <c r="B1762" s="118">
        <v>173</v>
      </c>
      <c r="C1762" s="7" t="s">
        <v>577</v>
      </c>
      <c r="D1762" s="7"/>
      <c r="E1762" s="7">
        <v>22</v>
      </c>
      <c r="F1762" s="156">
        <v>43685</v>
      </c>
      <c r="G1762" s="7">
        <v>5227</v>
      </c>
      <c r="H1762" s="7">
        <v>7849</v>
      </c>
      <c r="I1762" s="7">
        <v>7432</v>
      </c>
      <c r="J1762" s="7">
        <v>8</v>
      </c>
      <c r="K1762" s="152">
        <f t="shared" si="8"/>
        <v>18.911564625850342</v>
      </c>
      <c r="L1762" s="153"/>
      <c r="M1762" s="154">
        <f>AVERAGE(K1762:K1763)</f>
        <v>18.733894298117214</v>
      </c>
      <c r="N1762" s="154">
        <f>_xlfn.STDEV.S(K1762,K1763)</f>
        <v>0.25126378711146563</v>
      </c>
      <c r="O1762" s="33"/>
      <c r="P1762" s="33"/>
      <c r="Q1762" s="23">
        <f t="shared" si="1"/>
        <v>220.5</v>
      </c>
      <c r="R1762" s="117">
        <f>AVERAGE(Q1762:Q1763)</f>
        <v>218.3</v>
      </c>
    </row>
    <row r="1763" spans="1:18" ht="15.75" customHeight="1" x14ac:dyDescent="0.3">
      <c r="A1763" s="221">
        <v>6100</v>
      </c>
      <c r="B1763" s="118">
        <v>173</v>
      </c>
      <c r="C1763" s="7" t="s">
        <v>577</v>
      </c>
      <c r="D1763" s="7"/>
      <c r="E1763" s="7">
        <v>22</v>
      </c>
      <c r="F1763" s="156">
        <v>43685</v>
      </c>
      <c r="G1763" s="7">
        <v>5227</v>
      </c>
      <c r="H1763" s="7">
        <v>7789</v>
      </c>
      <c r="I1763" s="7">
        <v>7388</v>
      </c>
      <c r="J1763" s="7"/>
      <c r="K1763" s="152">
        <f t="shared" si="8"/>
        <v>18.556223970384082</v>
      </c>
      <c r="L1763" s="153"/>
      <c r="M1763" s="155"/>
      <c r="N1763" s="155"/>
      <c r="O1763" s="33"/>
      <c r="P1763" s="33"/>
      <c r="Q1763" s="23">
        <f t="shared" si="1"/>
        <v>216.1</v>
      </c>
      <c r="R1763" s="117"/>
    </row>
    <row r="1764" spans="1:18" ht="15.75" customHeight="1" x14ac:dyDescent="0.3">
      <c r="A1764" s="221">
        <v>2989</v>
      </c>
      <c r="B1764" s="118">
        <v>73</v>
      </c>
      <c r="C1764" s="57" t="s">
        <v>578</v>
      </c>
      <c r="D1764" s="57"/>
      <c r="E1764" s="57">
        <v>11</v>
      </c>
      <c r="F1764" s="58">
        <v>43571</v>
      </c>
      <c r="G1764" s="151">
        <v>5203</v>
      </c>
      <c r="H1764" s="57">
        <v>8512</v>
      </c>
      <c r="I1764" s="57">
        <v>7367</v>
      </c>
      <c r="J1764" s="57">
        <v>2</v>
      </c>
      <c r="K1764" s="152">
        <f t="shared" si="8"/>
        <v>52.911275415896483</v>
      </c>
      <c r="L1764" s="153" t="s">
        <v>414</v>
      </c>
      <c r="M1764" s="154">
        <f>AVERAGE(K1764:K1765)</f>
        <v>53.435379881060577</v>
      </c>
      <c r="N1764" s="154">
        <f>_xlfn.STDEV.S(K1764,K1765)</f>
        <v>0.7411956427353581</v>
      </c>
      <c r="O1764" s="33">
        <v>2</v>
      </c>
      <c r="P1764" s="33"/>
      <c r="Q1764" s="23">
        <f t="shared" si="1"/>
        <v>216.4</v>
      </c>
      <c r="R1764" s="117">
        <f>AVERAGE(Q1764:Q1765)</f>
        <v>216.8</v>
      </c>
    </row>
    <row r="1765" spans="1:18" ht="15.75" customHeight="1" x14ac:dyDescent="0.3">
      <c r="A1765" s="221">
        <v>2990</v>
      </c>
      <c r="B1765" s="118">
        <v>74</v>
      </c>
      <c r="C1765" s="57" t="s">
        <v>578</v>
      </c>
      <c r="D1765" s="57"/>
      <c r="E1765" s="57">
        <v>11</v>
      </c>
      <c r="F1765" s="58">
        <v>43571</v>
      </c>
      <c r="G1765" s="151">
        <v>5309</v>
      </c>
      <c r="H1765" s="57">
        <v>8653</v>
      </c>
      <c r="I1765" s="57">
        <v>7481</v>
      </c>
      <c r="J1765" s="57"/>
      <c r="K1765" s="152">
        <f t="shared" si="8"/>
        <v>53.95948434622467</v>
      </c>
      <c r="L1765" s="153"/>
      <c r="M1765" s="155"/>
      <c r="N1765" s="155"/>
      <c r="O1765" s="33"/>
      <c r="P1765" s="33"/>
      <c r="Q1765" s="23">
        <f t="shared" si="1"/>
        <v>217.2</v>
      </c>
      <c r="R1765" s="117"/>
    </row>
    <row r="1766" spans="1:18" ht="15.75" customHeight="1" x14ac:dyDescent="0.3">
      <c r="A1766" s="221">
        <v>3805</v>
      </c>
      <c r="B1766" s="118">
        <v>227</v>
      </c>
      <c r="C1766" s="57" t="s">
        <v>578</v>
      </c>
      <c r="D1766" s="57"/>
      <c r="E1766" s="57">
        <v>14</v>
      </c>
      <c r="F1766" s="58">
        <v>43591</v>
      </c>
      <c r="G1766" s="57">
        <v>5247</v>
      </c>
      <c r="H1766" s="151">
        <v>8303</v>
      </c>
      <c r="I1766" s="57">
        <v>7433</v>
      </c>
      <c r="J1766" s="57"/>
      <c r="K1766" s="152">
        <f t="shared" si="8"/>
        <v>39.79871912168344</v>
      </c>
      <c r="L1766" s="153" t="s">
        <v>13</v>
      </c>
      <c r="M1766" s="154">
        <f>AVERAGE(K1766:K1767)</f>
        <v>39.403864065346227</v>
      </c>
      <c r="N1766" s="154">
        <f>_xlfn.STDEV.S(K1766,K1767)</f>
        <v>0.55840937584368022</v>
      </c>
      <c r="O1766" s="33"/>
      <c r="P1766" s="33"/>
      <c r="Q1766" s="23">
        <f t="shared" si="1"/>
        <v>218.6</v>
      </c>
      <c r="R1766" s="117">
        <f>AVERAGE(Q1766:Q1767)</f>
        <v>220.3</v>
      </c>
    </row>
    <row r="1767" spans="1:18" ht="15.75" customHeight="1" x14ac:dyDescent="0.3">
      <c r="A1767" s="221">
        <v>3806</v>
      </c>
      <c r="B1767" s="118">
        <v>228</v>
      </c>
      <c r="C1767" s="57" t="s">
        <v>578</v>
      </c>
      <c r="D1767" s="57"/>
      <c r="E1767" s="57">
        <v>14</v>
      </c>
      <c r="F1767" s="58">
        <v>43591</v>
      </c>
      <c r="G1767" s="57">
        <v>5238</v>
      </c>
      <c r="H1767" s="151">
        <v>8324</v>
      </c>
      <c r="I1767" s="57">
        <v>7458</v>
      </c>
      <c r="J1767" s="57"/>
      <c r="K1767" s="152">
        <f t="shared" si="8"/>
        <v>39.009009009009013</v>
      </c>
      <c r="L1767" s="153"/>
      <c r="M1767" s="155"/>
      <c r="N1767" s="155"/>
      <c r="O1767" s="33"/>
      <c r="P1767" s="33"/>
      <c r="Q1767" s="23">
        <f t="shared" si="1"/>
        <v>222</v>
      </c>
      <c r="R1767" s="117"/>
    </row>
    <row r="1768" spans="1:18" ht="15.75" customHeight="1" x14ac:dyDescent="0.3">
      <c r="A1768" s="221">
        <v>4465</v>
      </c>
      <c r="B1768" s="118">
        <v>171</v>
      </c>
      <c r="C1768" s="57" t="s">
        <v>578</v>
      </c>
      <c r="D1768" s="57"/>
      <c r="E1768" s="57">
        <v>16</v>
      </c>
      <c r="F1768" s="58">
        <v>43607</v>
      </c>
      <c r="G1768" s="57">
        <v>5259</v>
      </c>
      <c r="H1768" s="57">
        <v>8617</v>
      </c>
      <c r="I1768" s="57">
        <v>7736</v>
      </c>
      <c r="J1768" s="57">
        <v>2</v>
      </c>
      <c r="K1768" s="152">
        <f t="shared" si="8"/>
        <v>35.56721840936617</v>
      </c>
      <c r="L1768" s="153"/>
      <c r="M1768" s="154">
        <f>AVERAGE(K1768:K1769)</f>
        <v>34.754563561529558</v>
      </c>
      <c r="N1768" s="154">
        <f>_xlfn.STDEV.S(K1768,K1769)</f>
        <v>1.1492675073387801</v>
      </c>
      <c r="O1768" s="33"/>
      <c r="P1768" s="33"/>
      <c r="Q1768" s="23">
        <f t="shared" si="1"/>
        <v>247.7</v>
      </c>
      <c r="R1768" s="117">
        <f>AVERAGE(Q1768:Q1769)</f>
        <v>244.35</v>
      </c>
    </row>
    <row r="1769" spans="1:18" ht="15.75" customHeight="1" x14ac:dyDescent="0.3">
      <c r="A1769" s="221">
        <v>4466</v>
      </c>
      <c r="B1769" s="118">
        <v>172</v>
      </c>
      <c r="C1769" s="57" t="s">
        <v>578</v>
      </c>
      <c r="D1769" s="57"/>
      <c r="E1769" s="57">
        <v>16</v>
      </c>
      <c r="F1769" s="58">
        <v>43607</v>
      </c>
      <c r="G1769" s="57">
        <v>5274</v>
      </c>
      <c r="H1769" s="57">
        <v>8502</v>
      </c>
      <c r="I1769" s="57">
        <v>7684</v>
      </c>
      <c r="J1769" s="57"/>
      <c r="K1769" s="152">
        <f t="shared" si="8"/>
        <v>33.941908713692946</v>
      </c>
      <c r="L1769" s="153"/>
      <c r="M1769" s="155"/>
      <c r="N1769" s="155"/>
      <c r="O1769" s="33"/>
      <c r="P1769" s="33"/>
      <c r="Q1769" s="23">
        <f t="shared" si="1"/>
        <v>241</v>
      </c>
      <c r="R1769" s="117"/>
    </row>
    <row r="1770" spans="1:18" ht="15.75" customHeight="1" x14ac:dyDescent="0.3">
      <c r="A1770" s="221">
        <v>5111</v>
      </c>
      <c r="B1770" s="118">
        <v>171</v>
      </c>
      <c r="C1770" s="57" t="s">
        <v>578</v>
      </c>
      <c r="D1770" s="57"/>
      <c r="E1770" s="57">
        <v>18</v>
      </c>
      <c r="F1770" s="58">
        <v>43626</v>
      </c>
      <c r="G1770" s="57">
        <v>5259</v>
      </c>
      <c r="H1770" s="57">
        <v>8419</v>
      </c>
      <c r="I1770" s="57">
        <v>7756</v>
      </c>
      <c r="J1770" s="57">
        <v>6</v>
      </c>
      <c r="K1770" s="152">
        <f t="shared" si="8"/>
        <v>26.551862234681618</v>
      </c>
      <c r="L1770" s="153"/>
      <c r="M1770" s="154">
        <f>AVERAGE(K1770:K1771)</f>
        <v>26.842522539462706</v>
      </c>
      <c r="N1770" s="154">
        <f>_xlfn.STDEV.S(K1770,K1771)</f>
        <v>0.41105574506490994</v>
      </c>
      <c r="O1770" s="33"/>
      <c r="P1770" s="33"/>
      <c r="Q1770" s="23">
        <f t="shared" si="1"/>
        <v>249.7</v>
      </c>
      <c r="R1770" s="117">
        <f>AVERAGE(Q1770:Q1771)</f>
        <v>235.6</v>
      </c>
    </row>
    <row r="1771" spans="1:18" ht="15.75" customHeight="1" x14ac:dyDescent="0.3">
      <c r="A1771" s="221">
        <v>5112</v>
      </c>
      <c r="B1771" s="118">
        <v>172</v>
      </c>
      <c r="C1771" s="57" t="s">
        <v>578</v>
      </c>
      <c r="D1771" s="57"/>
      <c r="E1771" s="57">
        <v>18</v>
      </c>
      <c r="F1771" s="58">
        <v>43626</v>
      </c>
      <c r="G1771" s="57">
        <v>5274</v>
      </c>
      <c r="H1771" s="57">
        <v>8090</v>
      </c>
      <c r="I1771" s="57">
        <v>7489</v>
      </c>
      <c r="J1771" s="57"/>
      <c r="K1771" s="152">
        <f t="shared" si="8"/>
        <v>27.133182844243791</v>
      </c>
      <c r="L1771" s="153"/>
      <c r="M1771" s="155"/>
      <c r="N1771" s="155"/>
      <c r="O1771" s="33"/>
      <c r="P1771" s="33"/>
      <c r="Q1771" s="23">
        <f t="shared" si="1"/>
        <v>221.5</v>
      </c>
      <c r="R1771" s="117"/>
    </row>
    <row r="1772" spans="1:18" ht="15.75" customHeight="1" x14ac:dyDescent="0.3">
      <c r="A1772" s="221">
        <v>5659</v>
      </c>
      <c r="B1772" s="118">
        <v>103</v>
      </c>
      <c r="C1772" s="7" t="s">
        <v>578</v>
      </c>
      <c r="D1772" s="7"/>
      <c r="E1772" s="7">
        <v>21</v>
      </c>
      <c r="F1772" s="156">
        <v>43657</v>
      </c>
      <c r="G1772" s="7">
        <v>5213</v>
      </c>
      <c r="H1772" s="7">
        <v>7301</v>
      </c>
      <c r="I1772" s="7">
        <v>6962</v>
      </c>
      <c r="J1772" s="7">
        <v>6</v>
      </c>
      <c r="K1772" s="152">
        <f t="shared" si="8"/>
        <v>19.382504288164665</v>
      </c>
      <c r="L1772" s="153"/>
      <c r="M1772" s="154">
        <f>AVERAGE(K1772:K1773)</f>
        <v>19.469296535204109</v>
      </c>
      <c r="N1772" s="154">
        <f>_xlfn.STDEV.S(K1772,K1773)</f>
        <v>0.12274277287201781</v>
      </c>
      <c r="O1772" s="33"/>
      <c r="P1772" s="33"/>
      <c r="Q1772" s="23">
        <f t="shared" si="1"/>
        <v>174.9</v>
      </c>
      <c r="R1772" s="117">
        <f>AVERAGE(Q1772:Q1773)</f>
        <v>170.8</v>
      </c>
    </row>
    <row r="1773" spans="1:18" ht="15.75" customHeight="1" x14ac:dyDescent="0.3">
      <c r="A1773" s="221">
        <v>5660</v>
      </c>
      <c r="B1773" s="118">
        <v>104</v>
      </c>
      <c r="C1773" s="7" t="s">
        <v>578</v>
      </c>
      <c r="D1773" s="7"/>
      <c r="E1773" s="7">
        <v>21</v>
      </c>
      <c r="F1773" s="156">
        <v>43657</v>
      </c>
      <c r="G1773" s="7">
        <v>5257</v>
      </c>
      <c r="H1773" s="7">
        <v>7250</v>
      </c>
      <c r="I1773" s="7">
        <v>6924</v>
      </c>
      <c r="J1773" s="7"/>
      <c r="K1773" s="152">
        <f t="shared" si="8"/>
        <v>19.556088782243553</v>
      </c>
      <c r="L1773" s="153"/>
      <c r="M1773" s="155"/>
      <c r="N1773" s="155"/>
      <c r="O1773" s="33"/>
      <c r="P1773" s="33"/>
      <c r="Q1773" s="23">
        <f t="shared" si="1"/>
        <v>166.7</v>
      </c>
      <c r="R1773" s="117"/>
    </row>
    <row r="1774" spans="1:18" ht="15.75" customHeight="1" x14ac:dyDescent="0.3">
      <c r="A1774" s="221">
        <v>6101</v>
      </c>
      <c r="B1774" s="118">
        <v>174</v>
      </c>
      <c r="C1774" s="7" t="s">
        <v>578</v>
      </c>
      <c r="D1774" s="7"/>
      <c r="E1774" s="7">
        <v>22</v>
      </c>
      <c r="F1774" s="156">
        <v>43685</v>
      </c>
      <c r="G1774" s="7">
        <v>5182</v>
      </c>
      <c r="H1774" s="7">
        <v>8148</v>
      </c>
      <c r="I1774" s="7">
        <v>7707</v>
      </c>
      <c r="J1774" s="7">
        <v>6</v>
      </c>
      <c r="K1774" s="152">
        <f t="shared" si="8"/>
        <v>17.465346534653463</v>
      </c>
      <c r="L1774" s="153"/>
      <c r="M1774" s="154">
        <f>AVERAGE(K1774:K1775)</f>
        <v>17.280815799548112</v>
      </c>
      <c r="N1774" s="154">
        <f>_xlfn.STDEV.S(K1774,K1775)</f>
        <v>0.26096586826066487</v>
      </c>
      <c r="O1774" s="33"/>
      <c r="P1774" s="33"/>
      <c r="Q1774" s="23">
        <f t="shared" si="1"/>
        <v>252.5</v>
      </c>
      <c r="R1774" s="117">
        <f>AVERAGE(Q1774:Q1775)</f>
        <v>258.14999999999998</v>
      </c>
    </row>
    <row r="1775" spans="1:18" ht="15.75" customHeight="1" x14ac:dyDescent="0.3">
      <c r="A1775" s="221">
        <v>6102</v>
      </c>
      <c r="B1775" s="118">
        <v>174</v>
      </c>
      <c r="C1775" s="7" t="s">
        <v>578</v>
      </c>
      <c r="D1775" s="7"/>
      <c r="E1775" s="7">
        <v>22</v>
      </c>
      <c r="F1775" s="156">
        <v>43685</v>
      </c>
      <c r="G1775" s="7">
        <v>5182</v>
      </c>
      <c r="H1775" s="7">
        <v>8271</v>
      </c>
      <c r="I1775" s="7">
        <v>7820</v>
      </c>
      <c r="J1775" s="7"/>
      <c r="K1775" s="152">
        <f t="shared" si="8"/>
        <v>17.09628506444276</v>
      </c>
      <c r="L1775" s="153"/>
      <c r="M1775" s="155"/>
      <c r="N1775" s="155"/>
      <c r="O1775" s="33"/>
      <c r="P1775" s="33"/>
      <c r="Q1775" s="23">
        <f t="shared" si="1"/>
        <v>263.8</v>
      </c>
      <c r="R1775" s="117"/>
    </row>
    <row r="1776" spans="1:18" ht="15.75" customHeight="1" x14ac:dyDescent="0.3">
      <c r="A1776" s="221">
        <v>3435</v>
      </c>
      <c r="B1776" s="118">
        <v>191</v>
      </c>
      <c r="C1776" s="67" t="s">
        <v>579</v>
      </c>
      <c r="D1776" s="67"/>
      <c r="E1776" s="67">
        <v>13</v>
      </c>
      <c r="F1776" s="68">
        <v>43587</v>
      </c>
      <c r="G1776" s="67">
        <v>5280</v>
      </c>
      <c r="H1776" s="67">
        <v>7415</v>
      </c>
      <c r="I1776" s="67">
        <v>6777</v>
      </c>
      <c r="J1776" s="67">
        <v>1</v>
      </c>
      <c r="K1776" s="157">
        <f t="shared" si="8"/>
        <v>42.618570474281896</v>
      </c>
      <c r="L1776" s="158" t="s">
        <v>474</v>
      </c>
      <c r="M1776" s="159">
        <f>AVERAGE(K1776:K1777)</f>
        <v>41.107556130512705</v>
      </c>
      <c r="N1776" s="159">
        <f>_xlfn.STDEV.S(K1776,K1777)</f>
        <v>2.1368969778986711</v>
      </c>
      <c r="O1776" s="33">
        <v>1</v>
      </c>
      <c r="P1776" s="33"/>
      <c r="Q1776" s="23">
        <f t="shared" si="1"/>
        <v>149.69999999999999</v>
      </c>
      <c r="R1776" s="117">
        <f>AVERAGE(Q1776:Q1777)</f>
        <v>161.6</v>
      </c>
    </row>
    <row r="1777" spans="1:18" ht="15.75" customHeight="1" x14ac:dyDescent="0.3">
      <c r="A1777" s="221">
        <v>3436</v>
      </c>
      <c r="B1777" s="118">
        <v>192</v>
      </c>
      <c r="C1777" s="67" t="s">
        <v>579</v>
      </c>
      <c r="D1777" s="67"/>
      <c r="E1777" s="67">
        <v>13</v>
      </c>
      <c r="F1777" s="68">
        <v>43587</v>
      </c>
      <c r="G1777" s="67">
        <v>5241</v>
      </c>
      <c r="H1777" s="67">
        <v>7663</v>
      </c>
      <c r="I1777" s="67">
        <v>6976</v>
      </c>
      <c r="J1777" s="67"/>
      <c r="K1777" s="157">
        <f t="shared" si="8"/>
        <v>39.596541786743515</v>
      </c>
      <c r="L1777" s="158"/>
      <c r="M1777" s="160"/>
      <c r="N1777" s="160"/>
      <c r="O1777" s="33"/>
      <c r="P1777" s="33"/>
      <c r="Q1777" s="23">
        <f t="shared" si="1"/>
        <v>173.5</v>
      </c>
      <c r="R1777" s="117"/>
    </row>
    <row r="1778" spans="1:18" ht="15.75" customHeight="1" x14ac:dyDescent="0.3">
      <c r="A1778" s="221">
        <v>4155</v>
      </c>
      <c r="B1778" s="118">
        <v>185</v>
      </c>
      <c r="C1778" s="67" t="s">
        <v>579</v>
      </c>
      <c r="D1778" s="67"/>
      <c r="E1778" s="67">
        <v>15</v>
      </c>
      <c r="F1778" s="68">
        <v>43599</v>
      </c>
      <c r="G1778" s="67">
        <v>5288</v>
      </c>
      <c r="H1778" s="67">
        <v>7650</v>
      </c>
      <c r="I1778" s="67">
        <v>7125</v>
      </c>
      <c r="J1778" s="67"/>
      <c r="K1778" s="157">
        <f t="shared" si="8"/>
        <v>28.579205225911814</v>
      </c>
      <c r="L1778" s="157"/>
      <c r="M1778" s="159">
        <f>AVERAGE(K1778:K1779)</f>
        <v>28.483151000052679</v>
      </c>
      <c r="N1778" s="159">
        <f>_xlfn.STDEV.S(K1778,K1779)</f>
        <v>0.1358411889332341</v>
      </c>
      <c r="O1778" s="33"/>
      <c r="P1778" s="33"/>
      <c r="Q1778" s="23">
        <f t="shared" si="1"/>
        <v>183.7</v>
      </c>
      <c r="R1778" s="117">
        <f>AVERAGE(Q1778:Q1779)</f>
        <v>177.1</v>
      </c>
    </row>
    <row r="1779" spans="1:18" ht="15.75" customHeight="1" x14ac:dyDescent="0.3">
      <c r="A1779" s="221">
        <v>4156</v>
      </c>
      <c r="B1779" s="118">
        <v>186</v>
      </c>
      <c r="C1779" s="67" t="s">
        <v>579</v>
      </c>
      <c r="D1779" s="67"/>
      <c r="E1779" s="67">
        <v>15</v>
      </c>
      <c r="F1779" s="68">
        <v>43599</v>
      </c>
      <c r="G1779" s="67">
        <v>5251</v>
      </c>
      <c r="H1779" s="67">
        <v>7440</v>
      </c>
      <c r="I1779" s="67">
        <v>6956</v>
      </c>
      <c r="J1779" s="67"/>
      <c r="K1779" s="157">
        <f t="shared" si="8"/>
        <v>28.387096774193548</v>
      </c>
      <c r="L1779" s="157"/>
      <c r="M1779" s="160"/>
      <c r="N1779" s="160"/>
      <c r="O1779" s="33"/>
      <c r="P1779" s="33"/>
      <c r="Q1779" s="23">
        <f t="shared" si="1"/>
        <v>170.5</v>
      </c>
      <c r="R1779" s="117"/>
    </row>
    <row r="1780" spans="1:18" ht="15.75" customHeight="1" x14ac:dyDescent="0.3">
      <c r="A1780" s="221">
        <v>4801</v>
      </c>
      <c r="B1780" s="118">
        <v>185</v>
      </c>
      <c r="C1780" s="67" t="s">
        <v>579</v>
      </c>
      <c r="D1780" s="67"/>
      <c r="E1780" s="67">
        <v>17</v>
      </c>
      <c r="F1780" s="68">
        <v>43619</v>
      </c>
      <c r="G1780" s="67">
        <v>5288</v>
      </c>
      <c r="H1780" s="67">
        <v>6887</v>
      </c>
      <c r="I1780" s="67">
        <v>6598</v>
      </c>
      <c r="J1780" s="67"/>
      <c r="K1780" s="157">
        <f t="shared" si="8"/>
        <v>22.061068702290076</v>
      </c>
      <c r="L1780" s="158"/>
      <c r="M1780" s="159">
        <f>AVERAGE(K1780:K1781)</f>
        <v>21.88189513272215</v>
      </c>
      <c r="N1780" s="159">
        <f>_xlfn.STDEV.S(K1780,K1781)</f>
        <v>0.25338969210175982</v>
      </c>
      <c r="O1780" s="33"/>
      <c r="P1780" s="33"/>
      <c r="Q1780" s="23">
        <f t="shared" si="1"/>
        <v>131</v>
      </c>
      <c r="R1780" s="117">
        <f>AVERAGE(Q1780:Q1781)</f>
        <v>137.15</v>
      </c>
    </row>
    <row r="1781" spans="1:18" ht="15.75" customHeight="1" x14ac:dyDescent="0.3">
      <c r="A1781" s="221">
        <v>4802</v>
      </c>
      <c r="B1781" s="118">
        <v>186</v>
      </c>
      <c r="C1781" s="67" t="s">
        <v>579</v>
      </c>
      <c r="D1781" s="67"/>
      <c r="E1781" s="67">
        <v>17</v>
      </c>
      <c r="F1781" s="68">
        <v>43619</v>
      </c>
      <c r="G1781" s="67">
        <v>5251</v>
      </c>
      <c r="H1781" s="67">
        <v>6995</v>
      </c>
      <c r="I1781" s="67">
        <v>6684</v>
      </c>
      <c r="J1781" s="67"/>
      <c r="K1781" s="157">
        <f t="shared" si="8"/>
        <v>21.702721563154224</v>
      </c>
      <c r="L1781" s="158"/>
      <c r="M1781" s="160"/>
      <c r="N1781" s="160"/>
      <c r="O1781" s="33"/>
      <c r="P1781" s="33"/>
      <c r="Q1781" s="23">
        <f t="shared" si="1"/>
        <v>143.30000000000001</v>
      </c>
      <c r="R1781" s="117"/>
    </row>
    <row r="1782" spans="1:18" ht="15.75" customHeight="1" x14ac:dyDescent="0.3">
      <c r="A1782" s="221">
        <v>5391</v>
      </c>
      <c r="B1782" s="118">
        <v>129</v>
      </c>
      <c r="C1782" s="7" t="s">
        <v>579</v>
      </c>
      <c r="D1782" s="7"/>
      <c r="E1782" s="7">
        <v>19</v>
      </c>
      <c r="F1782" s="156">
        <v>43637</v>
      </c>
      <c r="G1782" s="7">
        <v>5238</v>
      </c>
      <c r="H1782" s="7">
        <v>7288</v>
      </c>
      <c r="I1782" s="7">
        <v>6861</v>
      </c>
      <c r="J1782" s="7">
        <v>7</v>
      </c>
      <c r="K1782" s="161">
        <f t="shared" si="8"/>
        <v>26.309303758471962</v>
      </c>
      <c r="L1782" s="3"/>
      <c r="M1782" s="162">
        <f>AVERAGE(K1782:K1783)</f>
        <v>25.752839190414228</v>
      </c>
      <c r="N1782" s="162">
        <f>_xlfn.STDEV.S(K1782,K1783)</f>
        <v>0.78695973912733397</v>
      </c>
      <c r="O1782" s="33"/>
      <c r="P1782" s="33"/>
      <c r="Q1782" s="23">
        <f t="shared" si="1"/>
        <v>162.30000000000001</v>
      </c>
      <c r="R1782" s="117">
        <f>AVERAGE(Q1782:Q1783)</f>
        <v>163.9</v>
      </c>
    </row>
    <row r="1783" spans="1:18" ht="15.75" customHeight="1" x14ac:dyDescent="0.3">
      <c r="A1783" s="221">
        <v>5392</v>
      </c>
      <c r="B1783" s="118">
        <v>130</v>
      </c>
      <c r="C1783" s="7" t="s">
        <v>579</v>
      </c>
      <c r="D1783" s="7"/>
      <c r="E1783" s="7">
        <v>19</v>
      </c>
      <c r="F1783" s="156">
        <v>43637</v>
      </c>
      <c r="G1783" s="7">
        <v>5212</v>
      </c>
      <c r="H1783" s="7">
        <v>7284</v>
      </c>
      <c r="I1783" s="7">
        <v>6867</v>
      </c>
      <c r="J1783" s="7"/>
      <c r="K1783" s="161">
        <f t="shared" si="8"/>
        <v>25.196374622356494</v>
      </c>
      <c r="L1783" s="3"/>
      <c r="M1783" s="23"/>
      <c r="N1783" s="23"/>
      <c r="O1783" s="33"/>
      <c r="P1783" s="33"/>
      <c r="Q1783" s="23">
        <f t="shared" si="1"/>
        <v>165.5</v>
      </c>
      <c r="R1783" s="117"/>
    </row>
    <row r="1784" spans="1:18" ht="15.75" customHeight="1" x14ac:dyDescent="0.3">
      <c r="A1784" s="221">
        <v>6103</v>
      </c>
      <c r="B1784" s="118">
        <v>175</v>
      </c>
      <c r="C1784" s="7" t="s">
        <v>579</v>
      </c>
      <c r="D1784" s="7"/>
      <c r="E1784" s="7">
        <v>22</v>
      </c>
      <c r="F1784" s="156">
        <v>43685</v>
      </c>
      <c r="G1784" s="7">
        <v>5280</v>
      </c>
      <c r="H1784" s="7">
        <v>7330</v>
      </c>
      <c r="I1784" s="7">
        <v>7031</v>
      </c>
      <c r="J1784" s="7">
        <v>7</v>
      </c>
      <c r="K1784" s="152">
        <f t="shared" si="8"/>
        <v>17.075956596230725</v>
      </c>
      <c r="L1784" s="153"/>
      <c r="M1784" s="154">
        <f>AVERAGE(K1784:K1785)</f>
        <v>17.171652316404767</v>
      </c>
      <c r="N1784" s="154">
        <f>_xlfn.STDEV.S(K1784,K1785)</f>
        <v>0.13533418533118866</v>
      </c>
      <c r="O1784" s="33"/>
      <c r="P1784" s="33"/>
      <c r="Q1784" s="23">
        <f t="shared" si="1"/>
        <v>175.1</v>
      </c>
      <c r="R1784" s="117">
        <f>AVERAGE(Q1784:Q1785)</f>
        <v>180.5</v>
      </c>
    </row>
    <row r="1785" spans="1:18" ht="15.75" customHeight="1" x14ac:dyDescent="0.3">
      <c r="A1785" s="221">
        <v>6104</v>
      </c>
      <c r="B1785" s="118">
        <v>175</v>
      </c>
      <c r="C1785" s="7" t="s">
        <v>579</v>
      </c>
      <c r="D1785" s="7"/>
      <c r="E1785" s="7">
        <v>22</v>
      </c>
      <c r="F1785" s="156">
        <v>43685</v>
      </c>
      <c r="G1785" s="7">
        <v>5280</v>
      </c>
      <c r="H1785" s="7">
        <v>7460</v>
      </c>
      <c r="I1785" s="7">
        <v>7139</v>
      </c>
      <c r="J1785" s="7"/>
      <c r="K1785" s="152">
        <f t="shared" si="8"/>
        <v>17.267348036578806</v>
      </c>
      <c r="L1785" s="153"/>
      <c r="M1785" s="155"/>
      <c r="N1785" s="155"/>
      <c r="O1785" s="33"/>
      <c r="P1785" s="33"/>
      <c r="Q1785" s="23">
        <f t="shared" si="1"/>
        <v>185.9</v>
      </c>
      <c r="R1785" s="117"/>
    </row>
    <row r="1786" spans="1:18" ht="15.75" customHeight="1" x14ac:dyDescent="0.3">
      <c r="A1786" s="221">
        <v>3437</v>
      </c>
      <c r="B1786" s="118">
        <v>193</v>
      </c>
      <c r="C1786" s="57" t="s">
        <v>580</v>
      </c>
      <c r="D1786" s="57"/>
      <c r="E1786" s="57">
        <v>13</v>
      </c>
      <c r="F1786" s="58">
        <v>43587</v>
      </c>
      <c r="G1786" s="57">
        <v>5263</v>
      </c>
      <c r="H1786" s="57">
        <v>7733</v>
      </c>
      <c r="I1786" s="57">
        <v>7013</v>
      </c>
      <c r="J1786" s="57">
        <v>1</v>
      </c>
      <c r="K1786" s="152">
        <f t="shared" si="8"/>
        <v>41.142857142857139</v>
      </c>
      <c r="L1786" s="153" t="s">
        <v>407</v>
      </c>
      <c r="M1786" s="154">
        <f>AVERAGE(K1786:K1787)</f>
        <v>40.423645320197039</v>
      </c>
      <c r="N1786" s="154">
        <f>_xlfn.STDEV.S(K1786,K1787)</f>
        <v>1.0171191138249811</v>
      </c>
      <c r="O1786" s="33">
        <v>2</v>
      </c>
      <c r="P1786" s="33"/>
      <c r="Q1786" s="23">
        <f t="shared" si="1"/>
        <v>175</v>
      </c>
      <c r="R1786" s="117">
        <f>AVERAGE(Q1786:Q1787)</f>
        <v>189</v>
      </c>
    </row>
    <row r="1787" spans="1:18" ht="15.75" customHeight="1" x14ac:dyDescent="0.3">
      <c r="A1787" s="221">
        <v>3438</v>
      </c>
      <c r="B1787" s="118">
        <v>194</v>
      </c>
      <c r="C1787" s="57" t="s">
        <v>580</v>
      </c>
      <c r="D1787" s="57"/>
      <c r="E1787" s="57">
        <v>13</v>
      </c>
      <c r="F1787" s="58">
        <v>43587</v>
      </c>
      <c r="G1787" s="57">
        <v>5207</v>
      </c>
      <c r="H1787" s="57">
        <v>8043</v>
      </c>
      <c r="I1787" s="57">
        <v>7237</v>
      </c>
      <c r="J1787" s="57"/>
      <c r="K1787" s="152">
        <f t="shared" si="8"/>
        <v>39.704433497536947</v>
      </c>
      <c r="L1787" s="153"/>
      <c r="M1787" s="155"/>
      <c r="N1787" s="155"/>
      <c r="O1787" s="33"/>
      <c r="P1787" s="33"/>
      <c r="Q1787" s="23">
        <f t="shared" si="1"/>
        <v>202.99999999999997</v>
      </c>
      <c r="R1787" s="117"/>
    </row>
    <row r="1788" spans="1:18" ht="15.75" customHeight="1" x14ac:dyDescent="0.3">
      <c r="A1788" s="221">
        <v>4157</v>
      </c>
      <c r="B1788" s="118">
        <v>187</v>
      </c>
      <c r="C1788" s="57" t="s">
        <v>580</v>
      </c>
      <c r="D1788" s="57"/>
      <c r="E1788" s="57">
        <v>15</v>
      </c>
      <c r="F1788" s="58">
        <v>43599</v>
      </c>
      <c r="G1788" s="57">
        <v>5214</v>
      </c>
      <c r="H1788" s="57">
        <v>7274</v>
      </c>
      <c r="I1788" s="57">
        <v>6683</v>
      </c>
      <c r="J1788" s="57"/>
      <c r="K1788" s="152">
        <f t="shared" si="8"/>
        <v>40.231449965963236</v>
      </c>
      <c r="L1788" s="152"/>
      <c r="M1788" s="154">
        <f>AVERAGE(K1788:K1789)</f>
        <v>39.991928559322744</v>
      </c>
      <c r="N1788" s="154">
        <f>_xlfn.STDEV.S(K1788,K1789)</f>
        <v>0.33873442174965962</v>
      </c>
      <c r="O1788" s="33"/>
      <c r="P1788" s="33"/>
      <c r="Q1788" s="23">
        <f t="shared" si="1"/>
        <v>146.9</v>
      </c>
      <c r="R1788" s="117">
        <f>AVERAGE(Q1788:Q1789)</f>
        <v>146.15</v>
      </c>
    </row>
    <row r="1789" spans="1:18" ht="15.75" customHeight="1" x14ac:dyDescent="0.3">
      <c r="A1789" s="221">
        <v>4158</v>
      </c>
      <c r="B1789" s="118">
        <v>188</v>
      </c>
      <c r="C1789" s="57" t="s">
        <v>580</v>
      </c>
      <c r="D1789" s="57"/>
      <c r="E1789" s="57">
        <v>15</v>
      </c>
      <c r="F1789" s="58">
        <v>43599</v>
      </c>
      <c r="G1789" s="57">
        <v>5267</v>
      </c>
      <c r="H1789" s="57">
        <v>7299</v>
      </c>
      <c r="I1789" s="57">
        <v>6721</v>
      </c>
      <c r="J1789" s="57"/>
      <c r="K1789" s="152">
        <f t="shared" si="8"/>
        <v>39.75240715268226</v>
      </c>
      <c r="L1789" s="152"/>
      <c r="M1789" s="155"/>
      <c r="N1789" s="155"/>
      <c r="O1789" s="33"/>
      <c r="P1789" s="33"/>
      <c r="Q1789" s="23">
        <f t="shared" si="1"/>
        <v>145.4</v>
      </c>
      <c r="R1789" s="117"/>
    </row>
    <row r="1790" spans="1:18" ht="15.75" customHeight="1" x14ac:dyDescent="0.3">
      <c r="A1790" s="221">
        <v>4803</v>
      </c>
      <c r="B1790" s="118">
        <v>187</v>
      </c>
      <c r="C1790" s="57" t="s">
        <v>580</v>
      </c>
      <c r="D1790" s="57"/>
      <c r="E1790" s="57">
        <v>17</v>
      </c>
      <c r="F1790" s="58">
        <v>43619</v>
      </c>
      <c r="G1790" s="57">
        <v>5214</v>
      </c>
      <c r="H1790" s="57">
        <v>8408</v>
      </c>
      <c r="I1790" s="57">
        <v>7533</v>
      </c>
      <c r="J1790" s="57"/>
      <c r="K1790" s="152">
        <f t="shared" si="8"/>
        <v>37.731780940060375</v>
      </c>
      <c r="L1790" s="153"/>
      <c r="M1790" s="154">
        <f>AVERAGE(K1790:K1791)</f>
        <v>38.69038189404295</v>
      </c>
      <c r="N1790" s="154">
        <f>_xlfn.STDEV.S(K1790,K1791)</f>
        <v>1.3556664700259451</v>
      </c>
      <c r="O1790" s="33"/>
      <c r="P1790" s="33"/>
      <c r="Q1790" s="23">
        <f t="shared" si="1"/>
        <v>231.9</v>
      </c>
      <c r="R1790" s="117">
        <f>AVERAGE(Q1790:Q1791)</f>
        <v>241.3</v>
      </c>
    </row>
    <row r="1791" spans="1:18" ht="15.75" customHeight="1" x14ac:dyDescent="0.3">
      <c r="A1791" s="221">
        <v>4804</v>
      </c>
      <c r="B1791" s="118">
        <v>188</v>
      </c>
      <c r="C1791" s="57" t="s">
        <v>580</v>
      </c>
      <c r="D1791" s="57"/>
      <c r="E1791" s="57">
        <v>17</v>
      </c>
      <c r="F1791" s="58">
        <v>43619</v>
      </c>
      <c r="G1791" s="57">
        <v>5267</v>
      </c>
      <c r="H1791" s="57">
        <v>8768</v>
      </c>
      <c r="I1791" s="57">
        <v>7774</v>
      </c>
      <c r="J1791" s="57"/>
      <c r="K1791" s="152">
        <f t="shared" si="8"/>
        <v>39.648982848025526</v>
      </c>
      <c r="L1791" s="153"/>
      <c r="M1791" s="155"/>
      <c r="N1791" s="155"/>
      <c r="O1791" s="33"/>
      <c r="P1791" s="33"/>
      <c r="Q1791" s="23">
        <f t="shared" si="1"/>
        <v>250.7</v>
      </c>
      <c r="R1791" s="117"/>
    </row>
    <row r="1792" spans="1:18" ht="15.75" customHeight="1" x14ac:dyDescent="0.3">
      <c r="A1792" s="221">
        <v>6105</v>
      </c>
      <c r="B1792" s="118">
        <v>176</v>
      </c>
      <c r="C1792" s="7" t="s">
        <v>580</v>
      </c>
      <c r="D1792" s="7"/>
      <c r="E1792" s="7">
        <v>22</v>
      </c>
      <c r="F1792" s="156">
        <v>43685</v>
      </c>
      <c r="G1792" s="7">
        <v>5193</v>
      </c>
      <c r="H1792" s="7">
        <v>7170</v>
      </c>
      <c r="I1792" s="7">
        <v>6867</v>
      </c>
      <c r="J1792" s="7">
        <v>8</v>
      </c>
      <c r="K1792" s="152">
        <f t="shared" si="8"/>
        <v>18.100358422939067</v>
      </c>
      <c r="L1792" s="153"/>
      <c r="M1792" s="154">
        <f>AVERAGE(K1792:K1793)</f>
        <v>17.981778985353081</v>
      </c>
      <c r="N1792" s="154">
        <f>_xlfn.STDEV.S(K1792,K1793)</f>
        <v>0.16769664885267235</v>
      </c>
      <c r="O1792" s="33"/>
      <c r="P1792" s="33"/>
      <c r="Q1792" s="23">
        <f t="shared" si="1"/>
        <v>167.4</v>
      </c>
      <c r="R1792" s="117">
        <f>AVERAGE(Q1792:Q1793)</f>
        <v>172.15</v>
      </c>
    </row>
    <row r="1793" spans="1:18" ht="15.75" customHeight="1" x14ac:dyDescent="0.3">
      <c r="A1793" s="221">
        <v>6106</v>
      </c>
      <c r="B1793" s="118">
        <v>176</v>
      </c>
      <c r="C1793" s="7" t="s">
        <v>580</v>
      </c>
      <c r="D1793" s="7"/>
      <c r="E1793" s="7">
        <v>22</v>
      </c>
      <c r="F1793" s="156">
        <v>43685</v>
      </c>
      <c r="G1793" s="7">
        <v>5193</v>
      </c>
      <c r="H1793" s="7">
        <v>7278</v>
      </c>
      <c r="I1793" s="7">
        <v>6962</v>
      </c>
      <c r="J1793" s="7"/>
      <c r="K1793" s="152">
        <f t="shared" si="8"/>
        <v>17.863199547767099</v>
      </c>
      <c r="L1793" s="153"/>
      <c r="M1793" s="155"/>
      <c r="N1793" s="155"/>
      <c r="O1793" s="33"/>
      <c r="P1793" s="33"/>
      <c r="Q1793" s="23">
        <f t="shared" si="1"/>
        <v>176.9</v>
      </c>
      <c r="R1793" s="117"/>
    </row>
    <row r="1794" spans="1:18" ht="15.75" customHeight="1" x14ac:dyDescent="0.3">
      <c r="A1794" s="221">
        <v>3439</v>
      </c>
      <c r="B1794" s="118">
        <v>195</v>
      </c>
      <c r="C1794" s="67" t="s">
        <v>581</v>
      </c>
      <c r="D1794" s="67"/>
      <c r="E1794" s="67">
        <v>13</v>
      </c>
      <c r="F1794" s="68">
        <v>43587</v>
      </c>
      <c r="G1794" s="67">
        <v>5277</v>
      </c>
      <c r="H1794" s="67">
        <v>8688</v>
      </c>
      <c r="I1794" s="67">
        <v>7706</v>
      </c>
      <c r="J1794" s="67">
        <v>1</v>
      </c>
      <c r="K1794" s="157">
        <f t="shared" si="8"/>
        <v>40.428159736517081</v>
      </c>
      <c r="L1794" s="158" t="s">
        <v>407</v>
      </c>
      <c r="M1794" s="159">
        <f>AVERAGE(K1794:K1795)</f>
        <v>41.401463912785445</v>
      </c>
      <c r="N1794" s="159">
        <f>_xlfn.STDEV.S(K1794,K1795)</f>
        <v>1.376459966393089</v>
      </c>
      <c r="O1794" s="33">
        <v>1</v>
      </c>
      <c r="P1794" s="33"/>
      <c r="Q1794" s="23">
        <f t="shared" si="1"/>
        <v>242.9</v>
      </c>
      <c r="R1794" s="117">
        <f>AVERAGE(Q1794:Q1795)</f>
        <v>256.2</v>
      </c>
    </row>
    <row r="1795" spans="1:18" ht="15.75" customHeight="1" x14ac:dyDescent="0.3">
      <c r="A1795" s="221">
        <v>3440</v>
      </c>
      <c r="B1795" s="118">
        <v>196</v>
      </c>
      <c r="C1795" s="67" t="s">
        <v>581</v>
      </c>
      <c r="D1795" s="67"/>
      <c r="E1795" s="67">
        <v>13</v>
      </c>
      <c r="F1795" s="68">
        <v>43587</v>
      </c>
      <c r="G1795" s="67">
        <v>5243</v>
      </c>
      <c r="H1795" s="67">
        <v>9080</v>
      </c>
      <c r="I1795" s="67">
        <v>7938</v>
      </c>
      <c r="J1795" s="67"/>
      <c r="K1795" s="157">
        <f t="shared" si="8"/>
        <v>42.374768089053802</v>
      </c>
      <c r="L1795" s="158"/>
      <c r="M1795" s="160"/>
      <c r="N1795" s="160"/>
      <c r="O1795" s="33"/>
      <c r="P1795" s="33"/>
      <c r="Q1795" s="23">
        <f t="shared" si="1"/>
        <v>269.5</v>
      </c>
      <c r="R1795" s="117"/>
    </row>
    <row r="1796" spans="1:18" ht="15.75" customHeight="1" x14ac:dyDescent="0.3">
      <c r="A1796" s="221">
        <v>4159</v>
      </c>
      <c r="B1796" s="118">
        <v>189</v>
      </c>
      <c r="C1796" s="67" t="s">
        <v>581</v>
      </c>
      <c r="D1796" s="67"/>
      <c r="E1796" s="67">
        <v>15</v>
      </c>
      <c r="F1796" s="68">
        <v>43599</v>
      </c>
      <c r="G1796" s="67">
        <v>5261</v>
      </c>
      <c r="H1796" s="67">
        <v>8588</v>
      </c>
      <c r="I1796" s="67">
        <v>7720</v>
      </c>
      <c r="J1796" s="67"/>
      <c r="K1796" s="157">
        <f t="shared" si="8"/>
        <v>35.298901992679951</v>
      </c>
      <c r="L1796" s="157"/>
      <c r="M1796" s="159">
        <f>AVERAGE(K1796:K1797)</f>
        <v>35.734999169097449</v>
      </c>
      <c r="N1796" s="159">
        <f>_xlfn.STDEV.S(K1796,K1797)</f>
        <v>0.61673454140224249</v>
      </c>
      <c r="O1796" s="33"/>
      <c r="P1796" s="33"/>
      <c r="Q1796" s="23">
        <f t="shared" si="1"/>
        <v>245.9</v>
      </c>
      <c r="R1796" s="117">
        <f>AVERAGE(Q1796:Q1797)</f>
        <v>243.35000000000002</v>
      </c>
    </row>
    <row r="1797" spans="1:18" ht="15.75" customHeight="1" x14ac:dyDescent="0.3">
      <c r="A1797" s="221">
        <v>4160</v>
      </c>
      <c r="B1797" s="118">
        <v>190</v>
      </c>
      <c r="C1797" s="67" t="s">
        <v>581</v>
      </c>
      <c r="D1797" s="67"/>
      <c r="E1797" s="67">
        <v>15</v>
      </c>
      <c r="F1797" s="68">
        <v>43599</v>
      </c>
      <c r="G1797" s="67">
        <v>5238</v>
      </c>
      <c r="H1797" s="67">
        <v>8517</v>
      </c>
      <c r="I1797" s="67">
        <v>7646</v>
      </c>
      <c r="J1797" s="67"/>
      <c r="K1797" s="157">
        <f t="shared" si="8"/>
        <v>36.171096345514954</v>
      </c>
      <c r="L1797" s="157"/>
      <c r="M1797" s="160"/>
      <c r="N1797" s="160"/>
      <c r="O1797" s="33"/>
      <c r="P1797" s="33"/>
      <c r="Q1797" s="23">
        <f t="shared" si="1"/>
        <v>240.8</v>
      </c>
      <c r="R1797" s="117"/>
    </row>
    <row r="1798" spans="1:18" ht="15.75" customHeight="1" x14ac:dyDescent="0.3">
      <c r="A1798" s="221">
        <v>4805</v>
      </c>
      <c r="B1798" s="118">
        <v>189</v>
      </c>
      <c r="C1798" s="67" t="s">
        <v>581</v>
      </c>
      <c r="D1798" s="67"/>
      <c r="E1798" s="67">
        <v>17</v>
      </c>
      <c r="F1798" s="68">
        <v>43619</v>
      </c>
      <c r="G1798" s="67">
        <v>5261</v>
      </c>
      <c r="H1798" s="67">
        <v>8725</v>
      </c>
      <c r="I1798" s="67">
        <v>8045</v>
      </c>
      <c r="J1798" s="67"/>
      <c r="K1798" s="157">
        <f t="shared" si="8"/>
        <v>24.425287356321839</v>
      </c>
      <c r="L1798" s="158"/>
      <c r="M1798" s="159">
        <f>AVERAGE(K1798:K1799)</f>
        <v>24.352249140983378</v>
      </c>
      <c r="N1798" s="159">
        <f>_xlfn.STDEV.S(K1798,K1799)</f>
        <v>0.10329163470317722</v>
      </c>
      <c r="O1798" s="33"/>
      <c r="P1798" s="33"/>
      <c r="Q1798" s="23">
        <f t="shared" si="1"/>
        <v>278.39999999999998</v>
      </c>
      <c r="R1798" s="117">
        <f>AVERAGE(Q1798:Q1799)</f>
        <v>271</v>
      </c>
    </row>
    <row r="1799" spans="1:18" ht="15.75" customHeight="1" x14ac:dyDescent="0.3">
      <c r="A1799" s="221">
        <v>4806</v>
      </c>
      <c r="B1799" s="118">
        <v>190</v>
      </c>
      <c r="C1799" s="67" t="s">
        <v>581</v>
      </c>
      <c r="D1799" s="67"/>
      <c r="E1799" s="67">
        <v>17</v>
      </c>
      <c r="F1799" s="68">
        <v>43619</v>
      </c>
      <c r="G1799" s="67">
        <v>5238</v>
      </c>
      <c r="H1799" s="67">
        <v>8514</v>
      </c>
      <c r="I1799" s="67">
        <v>7874</v>
      </c>
      <c r="J1799" s="67"/>
      <c r="K1799" s="157">
        <f t="shared" si="8"/>
        <v>24.279210925644918</v>
      </c>
      <c r="L1799" s="158"/>
      <c r="M1799" s="160"/>
      <c r="N1799" s="160"/>
      <c r="O1799" s="33"/>
      <c r="P1799" s="33"/>
      <c r="Q1799" s="23">
        <f t="shared" si="1"/>
        <v>263.60000000000002</v>
      </c>
      <c r="R1799" s="117"/>
    </row>
    <row r="1800" spans="1:18" ht="15.75" customHeight="1" x14ac:dyDescent="0.3">
      <c r="A1800" s="221">
        <v>5393</v>
      </c>
      <c r="B1800" s="118">
        <v>131</v>
      </c>
      <c r="C1800" s="7" t="s">
        <v>581</v>
      </c>
      <c r="D1800" s="7"/>
      <c r="E1800" s="7">
        <v>19</v>
      </c>
      <c r="F1800" s="156">
        <v>43637</v>
      </c>
      <c r="G1800" s="7">
        <v>5209</v>
      </c>
      <c r="H1800" s="7">
        <v>7988</v>
      </c>
      <c r="I1800" s="7">
        <v>7440</v>
      </c>
      <c r="J1800" s="7">
        <v>8</v>
      </c>
      <c r="K1800" s="161">
        <f t="shared" si="8"/>
        <v>24.562976243836847</v>
      </c>
      <c r="L1800" s="3"/>
      <c r="M1800" s="162">
        <f>AVERAGE(K1800:K1801)</f>
        <v>24.372168222674091</v>
      </c>
      <c r="N1800" s="162">
        <f>_xlfn.STDEV.S(K1800,K1801)</f>
        <v>0.26984329133794155</v>
      </c>
      <c r="O1800" s="33"/>
      <c r="P1800" s="33"/>
      <c r="Q1800" s="23">
        <f t="shared" si="1"/>
        <v>223.1</v>
      </c>
      <c r="R1800" s="117">
        <f>AVERAGE(Q1800:Q1801)</f>
        <v>230.64999999999998</v>
      </c>
    </row>
    <row r="1801" spans="1:18" ht="15.75" customHeight="1" x14ac:dyDescent="0.3">
      <c r="A1801" s="221">
        <v>5394</v>
      </c>
      <c r="B1801" s="118">
        <v>132</v>
      </c>
      <c r="C1801" s="7" t="s">
        <v>581</v>
      </c>
      <c r="D1801" s="7"/>
      <c r="E1801" s="7">
        <v>19</v>
      </c>
      <c r="F1801" s="156">
        <v>43637</v>
      </c>
      <c r="G1801" s="7">
        <v>5233</v>
      </c>
      <c r="H1801" s="7">
        <v>8191</v>
      </c>
      <c r="I1801" s="7">
        <v>7615</v>
      </c>
      <c r="J1801" s="7"/>
      <c r="K1801" s="161">
        <f t="shared" si="8"/>
        <v>24.181360201511335</v>
      </c>
      <c r="L1801" s="3"/>
      <c r="M1801" s="23"/>
      <c r="N1801" s="23"/>
      <c r="O1801" s="33"/>
      <c r="P1801" s="33"/>
      <c r="Q1801" s="23">
        <f t="shared" si="1"/>
        <v>238.2</v>
      </c>
      <c r="R1801" s="117"/>
    </row>
    <row r="1802" spans="1:18" ht="15.75" customHeight="1" x14ac:dyDescent="0.3">
      <c r="A1802" s="221">
        <v>6107</v>
      </c>
      <c r="B1802" s="118">
        <v>177</v>
      </c>
      <c r="C1802" s="7" t="s">
        <v>581</v>
      </c>
      <c r="D1802" s="7"/>
      <c r="E1802" s="7">
        <v>22</v>
      </c>
      <c r="F1802" s="156">
        <v>43685</v>
      </c>
      <c r="G1802" s="7">
        <v>5259</v>
      </c>
      <c r="H1802" s="7">
        <v>8229</v>
      </c>
      <c r="I1802" s="7">
        <v>7792</v>
      </c>
      <c r="J1802" s="7">
        <v>8</v>
      </c>
      <c r="K1802" s="152">
        <f t="shared" si="8"/>
        <v>17.252270035530991</v>
      </c>
      <c r="L1802" s="153"/>
      <c r="M1802" s="154">
        <f>AVERAGE(K1802:K1803)</f>
        <v>17.179544556590876</v>
      </c>
      <c r="N1802" s="154">
        <f>_xlfn.STDEV.S(K1802,K1803)</f>
        <v>0.10284935864718615</v>
      </c>
      <c r="O1802" s="33"/>
      <c r="P1802" s="33"/>
      <c r="Q1802" s="23">
        <f t="shared" si="1"/>
        <v>253.3</v>
      </c>
      <c r="R1802" s="117">
        <f>AVERAGE(Q1802:Q1803)</f>
        <v>253.5</v>
      </c>
    </row>
    <row r="1803" spans="1:18" ht="15.75" customHeight="1" x14ac:dyDescent="0.3">
      <c r="A1803" s="221">
        <v>6108</v>
      </c>
      <c r="B1803" s="118">
        <v>177</v>
      </c>
      <c r="C1803" s="7" t="s">
        <v>581</v>
      </c>
      <c r="D1803" s="7"/>
      <c r="E1803" s="7">
        <v>22</v>
      </c>
      <c r="F1803" s="156">
        <v>43685</v>
      </c>
      <c r="G1803" s="7">
        <v>5259</v>
      </c>
      <c r="H1803" s="7">
        <v>8230</v>
      </c>
      <c r="I1803" s="7">
        <v>7796</v>
      </c>
      <c r="J1803" s="7"/>
      <c r="K1803" s="152">
        <f t="shared" si="8"/>
        <v>17.106819077650766</v>
      </c>
      <c r="L1803" s="153"/>
      <c r="M1803" s="155"/>
      <c r="N1803" s="155"/>
      <c r="O1803" s="33"/>
      <c r="P1803" s="33"/>
      <c r="Q1803" s="23">
        <f t="shared" si="1"/>
        <v>253.7</v>
      </c>
      <c r="R1803" s="117"/>
    </row>
    <row r="1804" spans="1:18" ht="15.75" customHeight="1" x14ac:dyDescent="0.3">
      <c r="A1804" s="221">
        <v>3441</v>
      </c>
      <c r="B1804" s="118">
        <v>197</v>
      </c>
      <c r="C1804" s="57" t="s">
        <v>582</v>
      </c>
      <c r="D1804" s="57"/>
      <c r="E1804" s="57">
        <v>13</v>
      </c>
      <c r="F1804" s="58">
        <v>43587</v>
      </c>
      <c r="G1804" s="57">
        <v>5252</v>
      </c>
      <c r="H1804" s="57">
        <v>8696</v>
      </c>
      <c r="I1804" s="57">
        <v>7658</v>
      </c>
      <c r="J1804" s="57">
        <v>1</v>
      </c>
      <c r="K1804" s="152">
        <f t="shared" si="8"/>
        <v>43.142144638403991</v>
      </c>
      <c r="L1804" s="153" t="s">
        <v>377</v>
      </c>
      <c r="M1804" s="154">
        <f>AVERAGE(K1804:K1805)</f>
        <v>43.28961088483122</v>
      </c>
      <c r="N1804" s="154">
        <f>_xlfn.STDEV.S(K1804,K1805)</f>
        <v>0.20854876568964453</v>
      </c>
      <c r="O1804" s="33">
        <v>2</v>
      </c>
      <c r="P1804" s="33"/>
      <c r="Q1804" s="23">
        <f t="shared" si="1"/>
        <v>240.6</v>
      </c>
      <c r="R1804" s="117">
        <f>AVERAGE(Q1804:Q1805)</f>
        <v>231.14999999999998</v>
      </c>
    </row>
    <row r="1805" spans="1:18" ht="15.75" customHeight="1" x14ac:dyDescent="0.3">
      <c r="A1805" s="221">
        <v>3442</v>
      </c>
      <c r="B1805" s="118">
        <v>198</v>
      </c>
      <c r="C1805" s="57" t="s">
        <v>582</v>
      </c>
      <c r="D1805" s="57"/>
      <c r="E1805" s="57">
        <v>13</v>
      </c>
      <c r="F1805" s="58">
        <v>43587</v>
      </c>
      <c r="G1805" s="57">
        <v>5320</v>
      </c>
      <c r="H1805" s="57">
        <v>8500</v>
      </c>
      <c r="I1805" s="57">
        <v>7537</v>
      </c>
      <c r="J1805" s="57"/>
      <c r="K1805" s="152">
        <f t="shared" si="8"/>
        <v>43.437077131258455</v>
      </c>
      <c r="L1805" s="153"/>
      <c r="M1805" s="155"/>
      <c r="N1805" s="155"/>
      <c r="O1805" s="33"/>
      <c r="P1805" s="33"/>
      <c r="Q1805" s="23">
        <f t="shared" si="1"/>
        <v>221.7</v>
      </c>
      <c r="R1805" s="117"/>
    </row>
    <row r="1806" spans="1:18" ht="15.75" customHeight="1" x14ac:dyDescent="0.3">
      <c r="A1806" s="221">
        <v>4161</v>
      </c>
      <c r="B1806" s="118">
        <v>191</v>
      </c>
      <c r="C1806" s="57" t="s">
        <v>582</v>
      </c>
      <c r="D1806" s="57"/>
      <c r="E1806" s="57">
        <v>15</v>
      </c>
      <c r="F1806" s="58">
        <v>43599</v>
      </c>
      <c r="G1806" s="57">
        <v>5280</v>
      </c>
      <c r="H1806" s="57">
        <v>8777</v>
      </c>
      <c r="I1806" s="57">
        <v>7715</v>
      </c>
      <c r="J1806" s="57"/>
      <c r="K1806" s="152">
        <f t="shared" si="8"/>
        <v>43.613963039014372</v>
      </c>
      <c r="L1806" s="152" t="s">
        <v>378</v>
      </c>
      <c r="M1806" s="154">
        <f>AVERAGE(K1806:K1807)</f>
        <v>43.665019097795287</v>
      </c>
      <c r="N1806" s="154">
        <f>_xlfn.STDEV.S(K1806,K1807)</f>
        <v>7.2204170769288284E-2</v>
      </c>
      <c r="O1806" s="33"/>
      <c r="P1806" s="33"/>
      <c r="Q1806" s="23">
        <f t="shared" si="1"/>
        <v>243.5</v>
      </c>
      <c r="R1806" s="117">
        <f>AVERAGE(Q1806:Q1807)</f>
        <v>241.5</v>
      </c>
    </row>
    <row r="1807" spans="1:18" ht="15.75" customHeight="1" x14ac:dyDescent="0.3">
      <c r="A1807" s="221">
        <v>4162</v>
      </c>
      <c r="B1807" s="118">
        <v>192</v>
      </c>
      <c r="C1807" s="57" t="s">
        <v>582</v>
      </c>
      <c r="D1807" s="57"/>
      <c r="E1807" s="57">
        <v>15</v>
      </c>
      <c r="F1807" s="58">
        <v>43599</v>
      </c>
      <c r="G1807" s="57">
        <v>5241</v>
      </c>
      <c r="H1807" s="57">
        <v>8683</v>
      </c>
      <c r="I1807" s="57">
        <v>7636</v>
      </c>
      <c r="J1807" s="57"/>
      <c r="K1807" s="152">
        <f t="shared" si="8"/>
        <v>43.716075156576203</v>
      </c>
      <c r="L1807" s="152"/>
      <c r="M1807" s="155"/>
      <c r="N1807" s="155"/>
      <c r="O1807" s="33"/>
      <c r="P1807" s="33"/>
      <c r="Q1807" s="23">
        <f t="shared" si="1"/>
        <v>239.5</v>
      </c>
      <c r="R1807" s="117"/>
    </row>
    <row r="1808" spans="1:18" ht="15.75" customHeight="1" x14ac:dyDescent="0.3">
      <c r="A1808" s="221">
        <v>4807</v>
      </c>
      <c r="B1808" s="118">
        <v>191</v>
      </c>
      <c r="C1808" s="57" t="s">
        <v>582</v>
      </c>
      <c r="D1808" s="57"/>
      <c r="E1808" s="57">
        <v>17</v>
      </c>
      <c r="F1808" s="58">
        <v>43619</v>
      </c>
      <c r="G1808" s="57">
        <v>5280</v>
      </c>
      <c r="H1808" s="57">
        <v>8417</v>
      </c>
      <c r="I1808" s="57">
        <v>7565</v>
      </c>
      <c r="J1808" s="57"/>
      <c r="K1808" s="152">
        <f t="shared" si="8"/>
        <v>37.286652078774615</v>
      </c>
      <c r="L1808" s="153"/>
      <c r="M1808" s="154">
        <f>AVERAGE(K1808:K1809)</f>
        <v>37.194994062170053</v>
      </c>
      <c r="N1808" s="154">
        <f>_xlfn.STDEV.S(K1808,K1809)</f>
        <v>0.12962401018238484</v>
      </c>
      <c r="O1808" s="33"/>
      <c r="P1808" s="33"/>
      <c r="Q1808" s="23">
        <f t="shared" si="1"/>
        <v>228.5</v>
      </c>
      <c r="R1808" s="117">
        <f>AVERAGE(Q1808:Q1809)</f>
        <v>237.15</v>
      </c>
    </row>
    <row r="1809" spans="1:18" ht="15.75" customHeight="1" x14ac:dyDescent="0.3">
      <c r="A1809" s="221">
        <v>4808</v>
      </c>
      <c r="B1809" s="118">
        <v>192</v>
      </c>
      <c r="C1809" s="57" t="s">
        <v>582</v>
      </c>
      <c r="D1809" s="57"/>
      <c r="E1809" s="57">
        <v>17</v>
      </c>
      <c r="F1809" s="58">
        <v>43619</v>
      </c>
      <c r="G1809" s="57">
        <v>5241</v>
      </c>
      <c r="H1809" s="57">
        <v>8611</v>
      </c>
      <c r="I1809" s="57">
        <v>7699</v>
      </c>
      <c r="J1809" s="57"/>
      <c r="K1809" s="152">
        <f t="shared" si="8"/>
        <v>37.103336045565499</v>
      </c>
      <c r="L1809" s="153"/>
      <c r="M1809" s="155"/>
      <c r="N1809" s="155"/>
      <c r="O1809" s="33"/>
      <c r="P1809" s="33"/>
      <c r="Q1809" s="23">
        <f t="shared" si="1"/>
        <v>245.8</v>
      </c>
      <c r="R1809" s="117"/>
    </row>
    <row r="1810" spans="1:18" ht="15.75" customHeight="1" x14ac:dyDescent="0.3">
      <c r="A1810" s="221">
        <v>6109</v>
      </c>
      <c r="B1810" s="118">
        <v>178</v>
      </c>
      <c r="C1810" s="7" t="s">
        <v>582</v>
      </c>
      <c r="D1810" s="7"/>
      <c r="E1810" s="7">
        <v>22</v>
      </c>
      <c r="F1810" s="156">
        <v>43685</v>
      </c>
      <c r="G1810" s="7">
        <v>5226</v>
      </c>
      <c r="H1810" s="7">
        <v>7038</v>
      </c>
      <c r="I1810" s="7">
        <v>6760</v>
      </c>
      <c r="J1810" s="7">
        <v>7</v>
      </c>
      <c r="K1810" s="152">
        <f t="shared" si="8"/>
        <v>18.122555410691003</v>
      </c>
      <c r="L1810" s="153"/>
      <c r="M1810" s="154">
        <f>AVERAGE(K1810:K1811)</f>
        <v>17.98176897877795</v>
      </c>
      <c r="N1810" s="154">
        <f>_xlfn.STDEV.S(K1810,K1811)</f>
        <v>0.19910208140955363</v>
      </c>
      <c r="O1810" s="33"/>
      <c r="P1810" s="33"/>
      <c r="Q1810" s="23">
        <f t="shared" si="1"/>
        <v>153.4</v>
      </c>
      <c r="R1810" s="117">
        <f>AVERAGE(Q1810:Q1811)</f>
        <v>154.05000000000001</v>
      </c>
    </row>
    <row r="1811" spans="1:18" ht="15.75" customHeight="1" x14ac:dyDescent="0.3">
      <c r="A1811" s="221">
        <v>6110</v>
      </c>
      <c r="B1811" s="118">
        <v>178</v>
      </c>
      <c r="C1811" s="7" t="s">
        <v>582</v>
      </c>
      <c r="D1811" s="7"/>
      <c r="E1811" s="7">
        <v>22</v>
      </c>
      <c r="F1811" s="156">
        <v>43685</v>
      </c>
      <c r="G1811" s="7">
        <v>5226</v>
      </c>
      <c r="H1811" s="7">
        <v>7049</v>
      </c>
      <c r="I1811" s="7">
        <v>6773</v>
      </c>
      <c r="J1811" s="7"/>
      <c r="K1811" s="152">
        <f t="shared" si="8"/>
        <v>17.8409825468649</v>
      </c>
      <c r="L1811" s="153"/>
      <c r="M1811" s="155"/>
      <c r="N1811" s="155"/>
      <c r="O1811" s="33"/>
      <c r="P1811" s="33"/>
      <c r="Q1811" s="23">
        <f t="shared" si="1"/>
        <v>154.69999999999999</v>
      </c>
      <c r="R1811" s="117"/>
    </row>
    <row r="1812" spans="1:18" ht="15.75" customHeight="1" x14ac:dyDescent="0.3">
      <c r="A1812" s="221">
        <v>3443</v>
      </c>
      <c r="B1812" s="118">
        <v>199</v>
      </c>
      <c r="C1812" s="67" t="s">
        <v>583</v>
      </c>
      <c r="D1812" s="67"/>
      <c r="E1812" s="67">
        <v>13</v>
      </c>
      <c r="F1812" s="68">
        <v>43587</v>
      </c>
      <c r="G1812" s="67">
        <v>5262</v>
      </c>
      <c r="H1812" s="67">
        <v>8379</v>
      </c>
      <c r="I1812" s="67">
        <v>7494</v>
      </c>
      <c r="J1812" s="67">
        <v>1</v>
      </c>
      <c r="K1812" s="157">
        <f t="shared" si="8"/>
        <v>39.6505376344086</v>
      </c>
      <c r="L1812" s="158" t="s">
        <v>497</v>
      </c>
      <c r="M1812" s="159">
        <f>AVERAGE(K1812:K1813)</f>
        <v>39.239096472514923</v>
      </c>
      <c r="N1812" s="159">
        <f>_xlfn.STDEV.S(K1812,K1813)</f>
        <v>0.58186567126858235</v>
      </c>
      <c r="O1812" s="33">
        <v>1</v>
      </c>
      <c r="P1812" s="33"/>
      <c r="Q1812" s="23">
        <f t="shared" si="1"/>
        <v>223.2</v>
      </c>
      <c r="R1812" s="117">
        <f>AVERAGE(Q1812:Q1813)</f>
        <v>211.39999999999998</v>
      </c>
    </row>
    <row r="1813" spans="1:18" ht="15.75" customHeight="1" x14ac:dyDescent="0.3">
      <c r="A1813" s="221">
        <v>3444</v>
      </c>
      <c r="B1813" s="118">
        <v>200</v>
      </c>
      <c r="C1813" s="67" t="s">
        <v>583</v>
      </c>
      <c r="D1813" s="67"/>
      <c r="E1813" s="67">
        <v>13</v>
      </c>
      <c r="F1813" s="68">
        <v>43587</v>
      </c>
      <c r="G1813" s="67">
        <v>5181</v>
      </c>
      <c r="H1813" s="67">
        <v>7952</v>
      </c>
      <c r="I1813" s="67">
        <v>7177</v>
      </c>
      <c r="J1813" s="67"/>
      <c r="K1813" s="157">
        <f t="shared" si="8"/>
        <v>38.827655310621246</v>
      </c>
      <c r="L1813" s="158"/>
      <c r="M1813" s="160"/>
      <c r="N1813" s="160"/>
      <c r="O1813" s="33"/>
      <c r="P1813" s="33"/>
      <c r="Q1813" s="23">
        <f t="shared" si="1"/>
        <v>199.6</v>
      </c>
      <c r="R1813" s="117"/>
    </row>
    <row r="1814" spans="1:18" ht="15.75" customHeight="1" x14ac:dyDescent="0.3">
      <c r="A1814" s="221">
        <v>4163</v>
      </c>
      <c r="B1814" s="118">
        <v>193</v>
      </c>
      <c r="C1814" s="67" t="s">
        <v>583</v>
      </c>
      <c r="D1814" s="67"/>
      <c r="E1814" s="67">
        <v>15</v>
      </c>
      <c r="F1814" s="68">
        <v>43599</v>
      </c>
      <c r="G1814" s="67">
        <v>5263</v>
      </c>
      <c r="H1814" s="67">
        <v>8629</v>
      </c>
      <c r="I1814" s="67">
        <v>7893</v>
      </c>
      <c r="J1814" s="67"/>
      <c r="K1814" s="157">
        <f t="shared" si="8"/>
        <v>27.984790874524716</v>
      </c>
      <c r="L1814" s="157"/>
      <c r="M1814" s="159">
        <f>AVERAGE(K1814:K1815)</f>
        <v>28.567972503531905</v>
      </c>
      <c r="N1814" s="159">
        <f>_xlfn.STDEV.S(K1814,K1815)</f>
        <v>0.82474336906879919</v>
      </c>
      <c r="O1814" s="33"/>
      <c r="P1814" s="33"/>
      <c r="Q1814" s="23">
        <f t="shared" si="1"/>
        <v>263</v>
      </c>
      <c r="R1814" s="117">
        <f>AVERAGE(Q1814:Q1815)</f>
        <v>265.8</v>
      </c>
    </row>
    <row r="1815" spans="1:18" ht="15.75" customHeight="1" x14ac:dyDescent="0.3">
      <c r="A1815" s="221">
        <v>4164</v>
      </c>
      <c r="B1815" s="118">
        <v>194</v>
      </c>
      <c r="C1815" s="67" t="s">
        <v>583</v>
      </c>
      <c r="D1815" s="67"/>
      <c r="E1815" s="67">
        <v>15</v>
      </c>
      <c r="F1815" s="68">
        <v>43599</v>
      </c>
      <c r="G1815" s="67">
        <v>5207</v>
      </c>
      <c r="H1815" s="67">
        <v>8676</v>
      </c>
      <c r="I1815" s="67">
        <v>7893</v>
      </c>
      <c r="J1815" s="67"/>
      <c r="K1815" s="157">
        <f t="shared" si="8"/>
        <v>29.151154132539091</v>
      </c>
      <c r="L1815" s="157"/>
      <c r="M1815" s="160"/>
      <c r="N1815" s="160"/>
      <c r="O1815" s="33"/>
      <c r="P1815" s="33"/>
      <c r="Q1815" s="23">
        <f t="shared" si="1"/>
        <v>268.60000000000002</v>
      </c>
      <c r="R1815" s="117"/>
    </row>
    <row r="1816" spans="1:18" ht="15.75" customHeight="1" x14ac:dyDescent="0.3">
      <c r="A1816" s="221">
        <v>4809</v>
      </c>
      <c r="B1816" s="118">
        <v>193</v>
      </c>
      <c r="C1816" s="67" t="s">
        <v>583</v>
      </c>
      <c r="D1816" s="67"/>
      <c r="E1816" s="67">
        <v>17</v>
      </c>
      <c r="F1816" s="68">
        <v>43619</v>
      </c>
      <c r="G1816" s="67">
        <v>5263</v>
      </c>
      <c r="H1816" s="67">
        <v>8541</v>
      </c>
      <c r="I1816" s="67">
        <v>7894</v>
      </c>
      <c r="J1816" s="67"/>
      <c r="K1816" s="157">
        <f t="shared" si="8"/>
        <v>24.591410110224249</v>
      </c>
      <c r="L1816" s="158"/>
      <c r="M1816" s="159">
        <f>AVERAGE(K1816:K1817)</f>
        <v>24.68229282631528</v>
      </c>
      <c r="N1816" s="159">
        <f>_xlfn.STDEV.S(K1816,K1817)</f>
        <v>0.12852756968123899</v>
      </c>
      <c r="O1816" s="33"/>
      <c r="P1816" s="33"/>
      <c r="Q1816" s="23">
        <f t="shared" si="1"/>
        <v>263.10000000000002</v>
      </c>
      <c r="R1816" s="117">
        <f>AVERAGE(Q1816:Q1817)</f>
        <v>258.3</v>
      </c>
    </row>
    <row r="1817" spans="1:18" ht="15.75" customHeight="1" x14ac:dyDescent="0.3">
      <c r="A1817" s="221">
        <v>4810</v>
      </c>
      <c r="B1817" s="118">
        <v>194</v>
      </c>
      <c r="C1817" s="67" t="s">
        <v>583</v>
      </c>
      <c r="D1817" s="67"/>
      <c r="E1817" s="67">
        <v>17</v>
      </c>
      <c r="F1817" s="68">
        <v>43619</v>
      </c>
      <c r="G1817" s="67">
        <v>5207</v>
      </c>
      <c r="H1817" s="67">
        <v>8370</v>
      </c>
      <c r="I1817" s="67">
        <v>7742</v>
      </c>
      <c r="J1817" s="67"/>
      <c r="K1817" s="157">
        <f t="shared" si="8"/>
        <v>24.77317554240631</v>
      </c>
      <c r="L1817" s="158"/>
      <c r="M1817" s="160"/>
      <c r="N1817" s="160"/>
      <c r="O1817" s="33"/>
      <c r="P1817" s="33"/>
      <c r="Q1817" s="23">
        <f t="shared" si="1"/>
        <v>253.5</v>
      </c>
      <c r="R1817" s="117"/>
    </row>
    <row r="1818" spans="1:18" ht="15.75" customHeight="1" x14ac:dyDescent="0.3">
      <c r="A1818" s="221">
        <v>5395</v>
      </c>
      <c r="B1818" s="118">
        <v>133</v>
      </c>
      <c r="C1818" s="7" t="s">
        <v>583</v>
      </c>
      <c r="D1818" s="7"/>
      <c r="E1818" s="7">
        <v>19</v>
      </c>
      <c r="F1818" s="156">
        <v>43637</v>
      </c>
      <c r="G1818" s="7">
        <v>5286</v>
      </c>
      <c r="H1818" s="7">
        <v>8322</v>
      </c>
      <c r="I1818" s="7">
        <v>7698</v>
      </c>
      <c r="J1818" s="7">
        <v>6</v>
      </c>
      <c r="K1818" s="161">
        <f t="shared" si="8"/>
        <v>25.870646766169152</v>
      </c>
      <c r="L1818" s="3"/>
      <c r="M1818" s="162">
        <f>AVERAGE(K1818:K1819)</f>
        <v>20.536606977147954</v>
      </c>
      <c r="N1818" s="162">
        <f>_xlfn.STDEV.S(K1818,K1819)</f>
        <v>7.5434714118714945</v>
      </c>
      <c r="O1818" s="33"/>
      <c r="P1818" s="33"/>
      <c r="Q1818" s="23">
        <f t="shared" si="1"/>
        <v>241.2</v>
      </c>
      <c r="R1818" s="117">
        <f>AVERAGE(Q1818:Q1819)</f>
        <v>245.25</v>
      </c>
    </row>
    <row r="1819" spans="1:18" ht="15.75" customHeight="1" x14ac:dyDescent="0.3">
      <c r="A1819" s="221">
        <v>5396</v>
      </c>
      <c r="B1819" s="118">
        <v>134</v>
      </c>
      <c r="C1819" s="7" t="s">
        <v>583</v>
      </c>
      <c r="D1819" s="7"/>
      <c r="E1819" s="7">
        <v>19</v>
      </c>
      <c r="F1819" s="156">
        <v>43637</v>
      </c>
      <c r="G1819" s="7">
        <v>5220</v>
      </c>
      <c r="H1819" s="7">
        <v>8092</v>
      </c>
      <c r="I1819" s="7">
        <v>7713</v>
      </c>
      <c r="J1819" s="7"/>
      <c r="K1819" s="161">
        <f t="shared" si="8"/>
        <v>15.202567188126755</v>
      </c>
      <c r="L1819" s="3"/>
      <c r="M1819" s="23"/>
      <c r="N1819" s="23"/>
      <c r="O1819" s="33"/>
      <c r="P1819" s="33"/>
      <c r="Q1819" s="23">
        <f t="shared" si="1"/>
        <v>249.3</v>
      </c>
      <c r="R1819" s="117"/>
    </row>
    <row r="1820" spans="1:18" ht="15.75" customHeight="1" x14ac:dyDescent="0.3">
      <c r="A1820" s="221">
        <v>6111</v>
      </c>
      <c r="B1820" s="118">
        <v>179</v>
      </c>
      <c r="C1820" s="7" t="s">
        <v>583</v>
      </c>
      <c r="D1820" s="7"/>
      <c r="E1820" s="7">
        <v>22</v>
      </c>
      <c r="F1820" s="156">
        <v>43685</v>
      </c>
      <c r="G1820" s="7">
        <v>5180</v>
      </c>
      <c r="H1820" s="7">
        <v>7949</v>
      </c>
      <c r="I1820" s="7">
        <v>7536</v>
      </c>
      <c r="J1820" s="7">
        <v>8</v>
      </c>
      <c r="K1820" s="152">
        <f t="shared" si="8"/>
        <v>17.529711375212223</v>
      </c>
      <c r="L1820" s="153"/>
      <c r="M1820" s="154">
        <f>AVERAGE(K1820:K1821)</f>
        <v>17.36655060286035</v>
      </c>
      <c r="N1820" s="154">
        <f>_xlfn.STDEV.S(K1820,K1821)</f>
        <v>0.23074417710728992</v>
      </c>
      <c r="O1820" s="33"/>
      <c r="P1820" s="33"/>
      <c r="Q1820" s="23">
        <f t="shared" si="1"/>
        <v>235.6</v>
      </c>
      <c r="R1820" s="117">
        <f>AVERAGE(Q1820:Q1821)</f>
        <v>235.8</v>
      </c>
    </row>
    <row r="1821" spans="1:18" ht="15.75" customHeight="1" x14ac:dyDescent="0.3">
      <c r="A1821" s="221">
        <v>6112</v>
      </c>
      <c r="B1821" s="118">
        <v>179</v>
      </c>
      <c r="C1821" s="7" t="s">
        <v>583</v>
      </c>
      <c r="D1821" s="7"/>
      <c r="E1821" s="7">
        <v>22</v>
      </c>
      <c r="F1821" s="156">
        <v>43685</v>
      </c>
      <c r="G1821" s="7">
        <v>5180</v>
      </c>
      <c r="H1821" s="7">
        <v>7946</v>
      </c>
      <c r="I1821" s="7">
        <v>7540</v>
      </c>
      <c r="J1821" s="7"/>
      <c r="K1821" s="152">
        <f t="shared" si="8"/>
        <v>17.203389830508474</v>
      </c>
      <c r="L1821" s="153"/>
      <c r="M1821" s="155"/>
      <c r="N1821" s="155"/>
      <c r="O1821" s="33"/>
      <c r="P1821" s="33"/>
      <c r="Q1821" s="23">
        <f t="shared" si="1"/>
        <v>236</v>
      </c>
      <c r="R1821" s="117"/>
    </row>
    <row r="1822" spans="1:18" ht="15.75" customHeight="1" x14ac:dyDescent="0.3">
      <c r="A1822" s="221">
        <v>2991</v>
      </c>
      <c r="B1822" s="118">
        <v>75</v>
      </c>
      <c r="C1822" s="57" t="s">
        <v>584</v>
      </c>
      <c r="D1822" s="57"/>
      <c r="E1822" s="57">
        <v>11</v>
      </c>
      <c r="F1822" s="58">
        <v>43571</v>
      </c>
      <c r="G1822" s="151">
        <v>5226</v>
      </c>
      <c r="H1822" s="57">
        <v>9482</v>
      </c>
      <c r="I1822" s="57">
        <v>7796</v>
      </c>
      <c r="J1822" s="57">
        <v>2</v>
      </c>
      <c r="K1822" s="152">
        <f t="shared" si="8"/>
        <v>65.60311284046692</v>
      </c>
      <c r="L1822" s="153" t="s">
        <v>414</v>
      </c>
      <c r="M1822" s="154">
        <f>AVERAGE(K1822:K1823)</f>
        <v>65.167383364373649</v>
      </c>
      <c r="N1822" s="154">
        <f>_xlfn.STDEV.S(K1822,K1823)</f>
        <v>0.61621453461681808</v>
      </c>
      <c r="O1822" s="33">
        <v>2</v>
      </c>
      <c r="P1822" s="33"/>
      <c r="Q1822" s="23">
        <f t="shared" si="1"/>
        <v>257</v>
      </c>
      <c r="R1822" s="117">
        <f>AVERAGE(Q1822:Q1823)</f>
        <v>265.45</v>
      </c>
    </row>
    <row r="1823" spans="1:18" ht="15.75" customHeight="1" x14ac:dyDescent="0.3">
      <c r="A1823" s="221">
        <v>2992</v>
      </c>
      <c r="B1823" s="118">
        <v>76</v>
      </c>
      <c r="C1823" s="57" t="s">
        <v>584</v>
      </c>
      <c r="D1823" s="57"/>
      <c r="E1823" s="57">
        <v>11</v>
      </c>
      <c r="F1823" s="58">
        <v>43571</v>
      </c>
      <c r="G1823" s="151">
        <v>5239</v>
      </c>
      <c r="H1823" s="57">
        <v>9751</v>
      </c>
      <c r="I1823" s="57">
        <v>7978</v>
      </c>
      <c r="J1823" s="57"/>
      <c r="K1823" s="152">
        <f t="shared" si="8"/>
        <v>64.731653888280391</v>
      </c>
      <c r="L1823" s="153"/>
      <c r="M1823" s="155"/>
      <c r="N1823" s="155"/>
      <c r="O1823" s="33"/>
      <c r="P1823" s="33"/>
      <c r="Q1823" s="23">
        <f t="shared" si="1"/>
        <v>273.89999999999998</v>
      </c>
      <c r="R1823" s="117"/>
    </row>
    <row r="1824" spans="1:18" ht="15.75" customHeight="1" x14ac:dyDescent="0.3">
      <c r="A1824" s="221">
        <v>3807</v>
      </c>
      <c r="B1824" s="118">
        <v>229</v>
      </c>
      <c r="C1824" s="57" t="s">
        <v>584</v>
      </c>
      <c r="D1824" s="57"/>
      <c r="E1824" s="57">
        <v>14</v>
      </c>
      <c r="F1824" s="58">
        <v>43591</v>
      </c>
      <c r="G1824" s="57">
        <v>5205</v>
      </c>
      <c r="H1824" s="151">
        <v>9657</v>
      </c>
      <c r="I1824" s="57">
        <v>8468</v>
      </c>
      <c r="J1824" s="57"/>
      <c r="K1824" s="152">
        <f t="shared" si="8"/>
        <v>36.43885994483604</v>
      </c>
      <c r="L1824" s="153" t="s">
        <v>13</v>
      </c>
      <c r="M1824" s="154">
        <f>AVERAGE(K1824:K1825)</f>
        <v>36.456043373034788</v>
      </c>
      <c r="N1824" s="154">
        <f>_xlfn.STDEV.S(K1824,K1825)</f>
        <v>2.4301037206729572E-2</v>
      </c>
      <c r="O1824" s="33"/>
      <c r="P1824" s="33"/>
      <c r="Q1824" s="23">
        <f t="shared" si="1"/>
        <v>326.3</v>
      </c>
      <c r="R1824" s="117">
        <f>AVERAGE(Q1824:Q1825)</f>
        <v>341.5</v>
      </c>
    </row>
    <row r="1825" spans="1:18" ht="15.75" customHeight="1" x14ac:dyDescent="0.3">
      <c r="A1825" s="221">
        <v>3808</v>
      </c>
      <c r="B1825" s="118">
        <v>230</v>
      </c>
      <c r="C1825" s="57" t="s">
        <v>584</v>
      </c>
      <c r="D1825" s="57"/>
      <c r="E1825" s="57">
        <v>14</v>
      </c>
      <c r="F1825" s="58">
        <v>43591</v>
      </c>
      <c r="G1825" s="57">
        <v>5171</v>
      </c>
      <c r="H1825" s="151">
        <v>10039</v>
      </c>
      <c r="I1825" s="57">
        <v>8738</v>
      </c>
      <c r="J1825" s="57"/>
      <c r="K1825" s="152">
        <f t="shared" si="8"/>
        <v>36.47322680123353</v>
      </c>
      <c r="L1825" s="153"/>
      <c r="M1825" s="155"/>
      <c r="N1825" s="155"/>
      <c r="O1825" s="33"/>
      <c r="P1825" s="33"/>
      <c r="Q1825" s="23">
        <f t="shared" si="1"/>
        <v>356.7</v>
      </c>
      <c r="R1825" s="117"/>
    </row>
    <row r="1826" spans="1:18" ht="15.75" customHeight="1" x14ac:dyDescent="0.3">
      <c r="A1826" s="221">
        <v>4467</v>
      </c>
      <c r="B1826" s="118">
        <v>173</v>
      </c>
      <c r="C1826" s="57" t="s">
        <v>584</v>
      </c>
      <c r="D1826" s="57"/>
      <c r="E1826" s="57">
        <v>16</v>
      </c>
      <c r="F1826" s="58">
        <v>43607</v>
      </c>
      <c r="G1826" s="57">
        <v>5227</v>
      </c>
      <c r="H1826" s="57">
        <v>9687</v>
      </c>
      <c r="I1826" s="57">
        <v>8650</v>
      </c>
      <c r="J1826" s="57">
        <v>2</v>
      </c>
      <c r="K1826" s="152">
        <f t="shared" si="8"/>
        <v>30.295062810400236</v>
      </c>
      <c r="L1826" s="153"/>
      <c r="M1826" s="154">
        <f>AVERAGE(K1826:K1827)</f>
        <v>30.553170070332456</v>
      </c>
      <c r="N1826" s="154">
        <f>_xlfn.STDEV.S(K1826,K1827)</f>
        <v>0.36501878754310146</v>
      </c>
      <c r="O1826" s="33"/>
      <c r="P1826" s="33"/>
      <c r="Q1826" s="23">
        <f t="shared" si="1"/>
        <v>342.3</v>
      </c>
      <c r="R1826" s="117">
        <f>AVERAGE(Q1826:Q1827)</f>
        <v>344.95000000000005</v>
      </c>
    </row>
    <row r="1827" spans="1:18" ht="15.75" customHeight="1" x14ac:dyDescent="0.3">
      <c r="A1827" s="221">
        <v>4468</v>
      </c>
      <c r="B1827" s="118">
        <v>174</v>
      </c>
      <c r="C1827" s="57" t="s">
        <v>584</v>
      </c>
      <c r="D1827" s="57"/>
      <c r="E1827" s="57">
        <v>16</v>
      </c>
      <c r="F1827" s="58">
        <v>43607</v>
      </c>
      <c r="G1827" s="57">
        <v>5182</v>
      </c>
      <c r="H1827" s="57">
        <v>9729</v>
      </c>
      <c r="I1827" s="57">
        <v>8658</v>
      </c>
      <c r="J1827" s="57"/>
      <c r="K1827" s="152">
        <f t="shared" si="8"/>
        <v>30.811277330264673</v>
      </c>
      <c r="L1827" s="153"/>
      <c r="M1827" s="155"/>
      <c r="N1827" s="155"/>
      <c r="O1827" s="33"/>
      <c r="P1827" s="33"/>
      <c r="Q1827" s="23">
        <f t="shared" si="1"/>
        <v>347.6</v>
      </c>
      <c r="R1827" s="117"/>
    </row>
    <row r="1828" spans="1:18" ht="15.75" customHeight="1" x14ac:dyDescent="0.3">
      <c r="A1828" s="221">
        <v>5113</v>
      </c>
      <c r="B1828" s="118">
        <v>173</v>
      </c>
      <c r="C1828" s="57" t="s">
        <v>584</v>
      </c>
      <c r="D1828" s="57"/>
      <c r="E1828" s="57">
        <v>18</v>
      </c>
      <c r="F1828" s="58">
        <v>43626</v>
      </c>
      <c r="G1828" s="57">
        <v>5227</v>
      </c>
      <c r="H1828" s="57">
        <v>8486</v>
      </c>
      <c r="I1828" s="57">
        <v>7852</v>
      </c>
      <c r="J1828" s="57">
        <v>7</v>
      </c>
      <c r="K1828" s="152">
        <f t="shared" si="8"/>
        <v>24.152380952380952</v>
      </c>
      <c r="L1828" s="153"/>
      <c r="M1828" s="154">
        <f>AVERAGE(K1828:K1829)</f>
        <v>23.861005157730595</v>
      </c>
      <c r="N1828" s="154">
        <f>_xlfn.STDEV.S(K1828,K1829)</f>
        <v>0.41206760054176966</v>
      </c>
      <c r="O1828" s="33"/>
      <c r="P1828" s="33"/>
      <c r="Q1828" s="23">
        <f t="shared" si="1"/>
        <v>262.5</v>
      </c>
      <c r="R1828" s="117">
        <f>AVERAGE(Q1828:Q1829)</f>
        <v>270.2</v>
      </c>
    </row>
    <row r="1829" spans="1:18" ht="15.75" customHeight="1" x14ac:dyDescent="0.3">
      <c r="A1829" s="221">
        <v>5114</v>
      </c>
      <c r="B1829" s="118">
        <v>174</v>
      </c>
      <c r="C1829" s="57" t="s">
        <v>584</v>
      </c>
      <c r="D1829" s="57"/>
      <c r="E1829" s="57">
        <v>18</v>
      </c>
      <c r="F1829" s="58">
        <v>43626</v>
      </c>
      <c r="G1829" s="57">
        <v>5182</v>
      </c>
      <c r="H1829" s="57">
        <v>8616</v>
      </c>
      <c r="I1829" s="57">
        <v>7961</v>
      </c>
      <c r="J1829" s="57"/>
      <c r="K1829" s="152">
        <f t="shared" si="8"/>
        <v>23.569629363080242</v>
      </c>
      <c r="L1829" s="153"/>
      <c r="M1829" s="155"/>
      <c r="N1829" s="155"/>
      <c r="O1829" s="33"/>
      <c r="P1829" s="33"/>
      <c r="Q1829" s="23">
        <f t="shared" si="1"/>
        <v>277.89999999999998</v>
      </c>
      <c r="R1829" s="117"/>
    </row>
    <row r="1830" spans="1:18" ht="15.75" customHeight="1" x14ac:dyDescent="0.3">
      <c r="A1830" s="221">
        <v>5661</v>
      </c>
      <c r="B1830" s="118">
        <v>105</v>
      </c>
      <c r="C1830" s="7" t="s">
        <v>584</v>
      </c>
      <c r="D1830" s="7"/>
      <c r="E1830" s="7">
        <v>21</v>
      </c>
      <c r="F1830" s="156">
        <v>43657</v>
      </c>
      <c r="G1830" s="7">
        <v>5251</v>
      </c>
      <c r="H1830" s="7">
        <v>8403</v>
      </c>
      <c r="I1830" s="7">
        <v>7892</v>
      </c>
      <c r="J1830" s="7">
        <v>7</v>
      </c>
      <c r="K1830" s="152">
        <f t="shared" si="8"/>
        <v>19.348731541082923</v>
      </c>
      <c r="L1830" s="153"/>
      <c r="M1830" s="154">
        <f>AVERAGE(K1830:K1831)</f>
        <v>19.299512197718343</v>
      </c>
      <c r="N1830" s="154">
        <f>_xlfn.STDEV.S(K1830,K1831)</f>
        <v>6.9606662917285053E-2</v>
      </c>
      <c r="O1830" s="33"/>
      <c r="P1830" s="33"/>
      <c r="Q1830" s="23">
        <f t="shared" si="1"/>
        <v>264.10000000000002</v>
      </c>
      <c r="R1830" s="117">
        <f>AVERAGE(Q1830:Q1831)</f>
        <v>260.10000000000002</v>
      </c>
    </row>
    <row r="1831" spans="1:18" ht="15.75" customHeight="1" x14ac:dyDescent="0.3">
      <c r="A1831" s="221">
        <v>5662</v>
      </c>
      <c r="B1831" s="118">
        <v>106</v>
      </c>
      <c r="C1831" s="7" t="s">
        <v>584</v>
      </c>
      <c r="D1831" s="7"/>
      <c r="E1831" s="7">
        <v>21</v>
      </c>
      <c r="F1831" s="156">
        <v>43657</v>
      </c>
      <c r="G1831" s="7">
        <v>5219</v>
      </c>
      <c r="H1831" s="7">
        <v>8273</v>
      </c>
      <c r="I1831" s="7">
        <v>7780</v>
      </c>
      <c r="J1831" s="7"/>
      <c r="K1831" s="152">
        <f t="shared" si="8"/>
        <v>19.250292854353766</v>
      </c>
      <c r="L1831" s="153"/>
      <c r="M1831" s="155"/>
      <c r="N1831" s="155"/>
      <c r="O1831" s="33"/>
      <c r="P1831" s="33"/>
      <c r="Q1831" s="23">
        <f t="shared" si="1"/>
        <v>256.10000000000002</v>
      </c>
      <c r="R1831" s="117"/>
    </row>
    <row r="1832" spans="1:18" ht="15.75" customHeight="1" x14ac:dyDescent="0.3">
      <c r="A1832" s="221">
        <v>6113</v>
      </c>
      <c r="B1832" s="118">
        <v>180</v>
      </c>
      <c r="C1832" s="7" t="s">
        <v>584</v>
      </c>
      <c r="D1832" s="7"/>
      <c r="E1832" s="7">
        <v>22</v>
      </c>
      <c r="F1832" s="156">
        <v>43685</v>
      </c>
      <c r="G1832" s="7">
        <v>5282</v>
      </c>
      <c r="H1832" s="7">
        <v>8874</v>
      </c>
      <c r="I1832" s="7">
        <v>8363</v>
      </c>
      <c r="J1832" s="7">
        <v>7</v>
      </c>
      <c r="K1832" s="152">
        <f t="shared" si="8"/>
        <v>16.58552418046089</v>
      </c>
      <c r="L1832" s="153"/>
      <c r="M1832" s="154">
        <f>AVERAGE(K1832:K1833)</f>
        <v>16.458352671316661</v>
      </c>
      <c r="N1832" s="154">
        <f>_xlfn.STDEV.S(K1832,K1833)</f>
        <v>0.17984767297922608</v>
      </c>
      <c r="O1832" s="33"/>
      <c r="P1832" s="33"/>
      <c r="Q1832" s="23">
        <f t="shared" si="1"/>
        <v>308.10000000000002</v>
      </c>
      <c r="R1832" s="117">
        <f>AVERAGE(Q1832:Q1833)</f>
        <v>285.70000000000005</v>
      </c>
    </row>
    <row r="1833" spans="1:18" ht="15.75" customHeight="1" x14ac:dyDescent="0.3">
      <c r="A1833" s="221">
        <v>6114</v>
      </c>
      <c r="B1833" s="118">
        <v>180</v>
      </c>
      <c r="C1833" s="7" t="s">
        <v>584</v>
      </c>
      <c r="D1833" s="7"/>
      <c r="E1833" s="7">
        <v>22</v>
      </c>
      <c r="F1833" s="156">
        <v>43685</v>
      </c>
      <c r="G1833" s="7">
        <v>5282</v>
      </c>
      <c r="H1833" s="7">
        <v>8345</v>
      </c>
      <c r="I1833" s="7">
        <v>7915</v>
      </c>
      <c r="J1833" s="7"/>
      <c r="K1833" s="152">
        <f t="shared" si="8"/>
        <v>16.331181162172427</v>
      </c>
      <c r="L1833" s="153"/>
      <c r="M1833" s="155"/>
      <c r="N1833" s="155"/>
      <c r="O1833" s="33"/>
      <c r="P1833" s="33"/>
      <c r="Q1833" s="23">
        <f t="shared" si="1"/>
        <v>263.3</v>
      </c>
      <c r="R1833" s="117"/>
    </row>
    <row r="1834" spans="1:18" ht="15.75" customHeight="1" x14ac:dyDescent="0.3">
      <c r="A1834" s="221">
        <v>2993</v>
      </c>
      <c r="B1834" s="118">
        <v>77</v>
      </c>
      <c r="C1834" s="67" t="s">
        <v>585</v>
      </c>
      <c r="D1834" s="67"/>
      <c r="E1834" s="67">
        <v>11</v>
      </c>
      <c r="F1834" s="68">
        <v>43571</v>
      </c>
      <c r="G1834" s="10">
        <v>5212</v>
      </c>
      <c r="H1834" s="67">
        <v>6955</v>
      </c>
      <c r="I1834" s="67">
        <v>6618</v>
      </c>
      <c r="J1834" s="67">
        <v>1</v>
      </c>
      <c r="K1834" s="157">
        <f t="shared" si="8"/>
        <v>23.968705547652917</v>
      </c>
      <c r="L1834" s="158" t="s">
        <v>13</v>
      </c>
      <c r="M1834" s="159">
        <f>AVERAGE(K1834:K1835)</f>
        <v>23.770541352843722</v>
      </c>
      <c r="N1834" s="159">
        <f>_xlfn.STDEV.S(K1834,K1835)</f>
        <v>0.28024649187590484</v>
      </c>
      <c r="O1834" s="33">
        <v>1</v>
      </c>
      <c r="P1834" s="33"/>
      <c r="Q1834" s="23">
        <f t="shared" si="1"/>
        <v>140.6</v>
      </c>
      <c r="R1834" s="117">
        <f>AVERAGE(Q1834:Q1835)</f>
        <v>145.6</v>
      </c>
    </row>
    <row r="1835" spans="1:18" ht="15.75" customHeight="1" x14ac:dyDescent="0.3">
      <c r="A1835" s="221">
        <v>2994</v>
      </c>
      <c r="B1835" s="118">
        <v>78</v>
      </c>
      <c r="C1835" s="67" t="s">
        <v>585</v>
      </c>
      <c r="D1835" s="67"/>
      <c r="E1835" s="67">
        <v>11</v>
      </c>
      <c r="F1835" s="68">
        <v>43571</v>
      </c>
      <c r="G1835" s="10">
        <v>5245</v>
      </c>
      <c r="H1835" s="67">
        <v>7106</v>
      </c>
      <c r="I1835" s="67">
        <v>6751</v>
      </c>
      <c r="J1835" s="67"/>
      <c r="K1835" s="157">
        <f t="shared" si="8"/>
        <v>23.572377158034531</v>
      </c>
      <c r="L1835" s="158"/>
      <c r="M1835" s="160"/>
      <c r="N1835" s="160"/>
      <c r="O1835" s="33"/>
      <c r="P1835" s="33"/>
      <c r="Q1835" s="23">
        <f t="shared" si="1"/>
        <v>150.6</v>
      </c>
      <c r="R1835" s="117"/>
    </row>
    <row r="1836" spans="1:18" ht="15.75" customHeight="1" x14ac:dyDescent="0.3">
      <c r="A1836" s="221">
        <v>3809</v>
      </c>
      <c r="B1836" s="118">
        <v>231</v>
      </c>
      <c r="C1836" s="67" t="s">
        <v>585</v>
      </c>
      <c r="D1836" s="67"/>
      <c r="E1836" s="67">
        <v>14</v>
      </c>
      <c r="F1836" s="68">
        <v>43591</v>
      </c>
      <c r="G1836" s="67">
        <v>5229</v>
      </c>
      <c r="H1836" s="10">
        <v>6943</v>
      </c>
      <c r="I1836" s="67">
        <v>6689</v>
      </c>
      <c r="J1836" s="67"/>
      <c r="K1836" s="157">
        <f t="shared" si="8"/>
        <v>17.397260273972602</v>
      </c>
      <c r="L1836" s="158" t="s">
        <v>13</v>
      </c>
      <c r="M1836" s="159">
        <f>AVERAGE(K1836:K1837)</f>
        <v>17.476407914764078</v>
      </c>
      <c r="N1836" s="159">
        <f>_xlfn.STDEV.S(K1836,K1837)</f>
        <v>0.111931667037139</v>
      </c>
      <c r="O1836" s="33"/>
      <c r="P1836" s="33"/>
      <c r="Q1836" s="23">
        <f t="shared" si="1"/>
        <v>146</v>
      </c>
      <c r="R1836" s="117">
        <f>AVERAGE(Q1836:Q1837)</f>
        <v>140.5</v>
      </c>
    </row>
    <row r="1837" spans="1:18" ht="15.75" customHeight="1" x14ac:dyDescent="0.3">
      <c r="A1837" s="221">
        <v>3810</v>
      </c>
      <c r="B1837" s="118">
        <v>232</v>
      </c>
      <c r="C1837" s="67" t="s">
        <v>585</v>
      </c>
      <c r="D1837" s="67"/>
      <c r="E1837" s="67">
        <v>14</v>
      </c>
      <c r="F1837" s="68">
        <v>43591</v>
      </c>
      <c r="G1837" s="67">
        <v>5244</v>
      </c>
      <c r="H1837" s="10">
        <v>6831</v>
      </c>
      <c r="I1837" s="67">
        <v>6594</v>
      </c>
      <c r="J1837" s="67"/>
      <c r="K1837" s="157">
        <f t="shared" si="8"/>
        <v>17.555555555555554</v>
      </c>
      <c r="L1837" s="158"/>
      <c r="M1837" s="160"/>
      <c r="N1837" s="160"/>
      <c r="O1837" s="33"/>
      <c r="P1837" s="33"/>
      <c r="Q1837" s="23">
        <f t="shared" si="1"/>
        <v>135</v>
      </c>
      <c r="R1837" s="117"/>
    </row>
    <row r="1838" spans="1:18" ht="15.75" customHeight="1" x14ac:dyDescent="0.3">
      <c r="A1838" s="221">
        <v>4165</v>
      </c>
      <c r="B1838" s="118">
        <v>195</v>
      </c>
      <c r="C1838" s="67" t="s">
        <v>585</v>
      </c>
      <c r="D1838" s="67"/>
      <c r="E1838" s="67">
        <v>15</v>
      </c>
      <c r="F1838" s="68">
        <v>43599</v>
      </c>
      <c r="G1838" s="67">
        <v>5277</v>
      </c>
      <c r="H1838" s="67">
        <v>6812</v>
      </c>
      <c r="I1838" s="67">
        <v>6579</v>
      </c>
      <c r="J1838" s="67"/>
      <c r="K1838" s="157">
        <f t="shared" si="8"/>
        <v>17.895545314900154</v>
      </c>
      <c r="L1838" s="157"/>
      <c r="M1838" s="159">
        <f>AVERAGE(K1838:K1839)</f>
        <v>17.762001906461933</v>
      </c>
      <c r="N1838" s="159">
        <f>_xlfn.STDEV.S(K1838,K1839)</f>
        <v>0.18885889937885988</v>
      </c>
      <c r="O1838" s="33"/>
      <c r="P1838" s="33"/>
      <c r="Q1838" s="23">
        <f t="shared" si="1"/>
        <v>130.19999999999999</v>
      </c>
      <c r="R1838" s="117">
        <f>AVERAGE(Q1838:Q1839)</f>
        <v>128.35</v>
      </c>
    </row>
    <row r="1839" spans="1:18" ht="15.75" customHeight="1" x14ac:dyDescent="0.3">
      <c r="A1839" s="221">
        <v>4166</v>
      </c>
      <c r="B1839" s="118">
        <v>196</v>
      </c>
      <c r="C1839" s="67" t="s">
        <v>585</v>
      </c>
      <c r="D1839" s="67"/>
      <c r="E1839" s="67">
        <v>15</v>
      </c>
      <c r="F1839" s="68">
        <v>43599</v>
      </c>
      <c r="G1839" s="67">
        <v>5243</v>
      </c>
      <c r="H1839" s="67">
        <v>6731</v>
      </c>
      <c r="I1839" s="67">
        <v>6508</v>
      </c>
      <c r="J1839" s="67"/>
      <c r="K1839" s="157">
        <f t="shared" si="8"/>
        <v>17.628458498023715</v>
      </c>
      <c r="L1839" s="157"/>
      <c r="M1839" s="160"/>
      <c r="N1839" s="160"/>
      <c r="O1839" s="33"/>
      <c r="P1839" s="33"/>
      <c r="Q1839" s="23">
        <f t="shared" si="1"/>
        <v>126.5</v>
      </c>
      <c r="R1839" s="117"/>
    </row>
    <row r="1840" spans="1:18" ht="15.75" customHeight="1" x14ac:dyDescent="0.3">
      <c r="A1840" s="221">
        <v>4811</v>
      </c>
      <c r="B1840" s="118">
        <v>195</v>
      </c>
      <c r="C1840" s="67" t="s">
        <v>585</v>
      </c>
      <c r="D1840" s="67"/>
      <c r="E1840" s="67">
        <v>17</v>
      </c>
      <c r="F1840" s="68">
        <v>43619</v>
      </c>
      <c r="G1840" s="67">
        <v>5277</v>
      </c>
      <c r="H1840" s="67">
        <v>6798</v>
      </c>
      <c r="I1840" s="67">
        <v>6547</v>
      </c>
      <c r="J1840" s="67"/>
      <c r="K1840" s="157">
        <f t="shared" si="8"/>
        <v>19.763779527559056</v>
      </c>
      <c r="L1840" s="158"/>
      <c r="M1840" s="159">
        <f>AVERAGE(K1840:K1841)</f>
        <v>19.575376353817841</v>
      </c>
      <c r="N1840" s="159">
        <f>_xlfn.STDEV.S(K1840,K1841)</f>
        <v>0.26644232349895997</v>
      </c>
      <c r="O1840" s="33"/>
      <c r="P1840" s="33"/>
      <c r="Q1840" s="23">
        <f t="shared" si="1"/>
        <v>127</v>
      </c>
      <c r="R1840" s="117">
        <f>AVERAGE(Q1840:Q1841)</f>
        <v>128.75</v>
      </c>
    </row>
    <row r="1841" spans="1:18" ht="15.75" customHeight="1" x14ac:dyDescent="0.3">
      <c r="A1841" s="221">
        <v>4812</v>
      </c>
      <c r="B1841" s="118">
        <v>196</v>
      </c>
      <c r="C1841" s="67" t="s">
        <v>585</v>
      </c>
      <c r="D1841" s="67"/>
      <c r="E1841" s="67">
        <v>17</v>
      </c>
      <c r="F1841" s="68">
        <v>43619</v>
      </c>
      <c r="G1841" s="67">
        <v>5243</v>
      </c>
      <c r="H1841" s="67">
        <v>6801</v>
      </c>
      <c r="I1841" s="67">
        <v>6548</v>
      </c>
      <c r="J1841" s="67"/>
      <c r="K1841" s="157">
        <f t="shared" si="8"/>
        <v>19.386973180076627</v>
      </c>
      <c r="L1841" s="158"/>
      <c r="M1841" s="160"/>
      <c r="N1841" s="160"/>
      <c r="O1841" s="33"/>
      <c r="P1841" s="33"/>
      <c r="Q1841" s="23">
        <f t="shared" si="1"/>
        <v>130.5</v>
      </c>
      <c r="R1841" s="117"/>
    </row>
    <row r="1842" spans="1:18" ht="15.75" customHeight="1" x14ac:dyDescent="0.3">
      <c r="A1842" s="221">
        <v>5397</v>
      </c>
      <c r="B1842" s="118">
        <v>135</v>
      </c>
      <c r="C1842" s="7" t="s">
        <v>585</v>
      </c>
      <c r="D1842" s="7"/>
      <c r="E1842" s="7">
        <v>19</v>
      </c>
      <c r="F1842" s="156">
        <v>43637</v>
      </c>
      <c r="G1842" s="7">
        <v>5240</v>
      </c>
      <c r="H1842" s="7">
        <v>6845</v>
      </c>
      <c r="I1842" s="7">
        <v>6542</v>
      </c>
      <c r="J1842" s="7">
        <v>7</v>
      </c>
      <c r="K1842" s="161">
        <f t="shared" si="8"/>
        <v>23.271889400921658</v>
      </c>
      <c r="L1842" s="3"/>
      <c r="M1842" s="162">
        <f>AVERAGE(K1842:K1843)</f>
        <v>23.505029873962407</v>
      </c>
      <c r="N1842" s="162">
        <f>_xlfn.STDEV.S(K1842,K1843)</f>
        <v>0.3297104189123054</v>
      </c>
      <c r="O1842" s="33"/>
      <c r="P1842" s="33"/>
      <c r="Q1842" s="23">
        <f t="shared" si="1"/>
        <v>130.19999999999999</v>
      </c>
      <c r="R1842" s="117">
        <f>AVERAGE(Q1842:Q1843)</f>
        <v>128.5</v>
      </c>
    </row>
    <row r="1843" spans="1:18" ht="15.75" customHeight="1" x14ac:dyDescent="0.3">
      <c r="A1843" s="221">
        <v>5398</v>
      </c>
      <c r="B1843" s="118">
        <v>136</v>
      </c>
      <c r="C1843" s="7" t="s">
        <v>585</v>
      </c>
      <c r="D1843" s="7"/>
      <c r="E1843" s="7">
        <v>19</v>
      </c>
      <c r="F1843" s="156">
        <v>43637</v>
      </c>
      <c r="G1843" s="7">
        <v>5219</v>
      </c>
      <c r="H1843" s="7">
        <v>6788</v>
      </c>
      <c r="I1843" s="7">
        <v>6487</v>
      </c>
      <c r="J1843" s="7"/>
      <c r="K1843" s="161">
        <f t="shared" si="8"/>
        <v>23.738170347003155</v>
      </c>
      <c r="L1843" s="3"/>
      <c r="M1843" s="23"/>
      <c r="N1843" s="23"/>
      <c r="O1843" s="33"/>
      <c r="P1843" s="33"/>
      <c r="Q1843" s="23">
        <f t="shared" si="1"/>
        <v>126.8</v>
      </c>
      <c r="R1843" s="117"/>
    </row>
    <row r="1844" spans="1:18" ht="15.75" customHeight="1" x14ac:dyDescent="0.3">
      <c r="A1844" s="221">
        <v>6115</v>
      </c>
      <c r="B1844" s="118">
        <v>181</v>
      </c>
      <c r="C1844" s="7" t="s">
        <v>585</v>
      </c>
      <c r="D1844" s="7"/>
      <c r="E1844" s="7">
        <v>22</v>
      </c>
      <c r="F1844" s="156">
        <v>43685</v>
      </c>
      <c r="G1844" s="7">
        <v>5244</v>
      </c>
      <c r="H1844" s="7">
        <v>6328</v>
      </c>
      <c r="I1844" s="7">
        <v>6181</v>
      </c>
      <c r="J1844" s="7">
        <v>7</v>
      </c>
      <c r="K1844" s="152">
        <f t="shared" si="8"/>
        <v>15.688367129135539</v>
      </c>
      <c r="L1844" s="153"/>
      <c r="M1844" s="154">
        <f>AVERAGE(K1844:K1845)</f>
        <v>15.846222300551458</v>
      </c>
      <c r="N1844" s="154">
        <f>_xlfn.STDEV.S(K1844,K1845)</f>
        <v>0.22324092430712283</v>
      </c>
      <c r="O1844" s="33"/>
      <c r="P1844" s="33"/>
      <c r="Q1844" s="23">
        <f t="shared" si="1"/>
        <v>93.7</v>
      </c>
      <c r="R1844" s="117">
        <f>AVERAGE(Q1844:Q1845)</f>
        <v>95.9</v>
      </c>
    </row>
    <row r="1845" spans="1:18" ht="15.75" customHeight="1" x14ac:dyDescent="0.3">
      <c r="A1845" s="221">
        <v>6116</v>
      </c>
      <c r="B1845" s="118">
        <v>181</v>
      </c>
      <c r="C1845" s="7" t="s">
        <v>585</v>
      </c>
      <c r="D1845" s="7"/>
      <c r="E1845" s="7">
        <v>22</v>
      </c>
      <c r="F1845" s="156">
        <v>43685</v>
      </c>
      <c r="G1845" s="7">
        <v>5244</v>
      </c>
      <c r="H1845" s="7">
        <v>6382</v>
      </c>
      <c r="I1845" s="7">
        <v>6225</v>
      </c>
      <c r="J1845" s="7"/>
      <c r="K1845" s="152">
        <f t="shared" si="8"/>
        <v>16.004077471967378</v>
      </c>
      <c r="L1845" s="153"/>
      <c r="M1845" s="155"/>
      <c r="N1845" s="155"/>
      <c r="O1845" s="33"/>
      <c r="P1845" s="33"/>
      <c r="Q1845" s="23">
        <f t="shared" si="1"/>
        <v>98.1</v>
      </c>
      <c r="R1845" s="117"/>
    </row>
    <row r="1846" spans="1:18" ht="15.75" customHeight="1" x14ac:dyDescent="0.3">
      <c r="A1846" s="221">
        <v>3445</v>
      </c>
      <c r="B1846" s="118">
        <v>201</v>
      </c>
      <c r="C1846" s="67" t="s">
        <v>586</v>
      </c>
      <c r="D1846" s="67"/>
      <c r="E1846" s="67">
        <v>13</v>
      </c>
      <c r="F1846" s="68">
        <v>43587</v>
      </c>
      <c r="G1846" s="67">
        <v>5254</v>
      </c>
      <c r="H1846" s="67">
        <v>7591</v>
      </c>
      <c r="I1846" s="67">
        <v>7153</v>
      </c>
      <c r="J1846" s="67">
        <v>1</v>
      </c>
      <c r="K1846" s="157">
        <f t="shared" si="8"/>
        <v>23.064770932069511</v>
      </c>
      <c r="L1846" s="158" t="s">
        <v>13</v>
      </c>
      <c r="M1846" s="159">
        <f>AVERAGE(K1846:K1847)</f>
        <v>23.592958748890354</v>
      </c>
      <c r="N1846" s="159">
        <f>_xlfn.STDEV.S(K1846,K1847)</f>
        <v>0.74697037402827204</v>
      </c>
      <c r="O1846" s="33">
        <v>1</v>
      </c>
      <c r="P1846" s="33"/>
      <c r="Q1846" s="23">
        <f t="shared" si="1"/>
        <v>189.9</v>
      </c>
      <c r="R1846" s="117">
        <f>AVERAGE(Q1846:Q1847)</f>
        <v>187.4</v>
      </c>
    </row>
    <row r="1847" spans="1:18" ht="15.75" customHeight="1" x14ac:dyDescent="0.3">
      <c r="A1847" s="221">
        <v>3446</v>
      </c>
      <c r="B1847" s="118">
        <v>202</v>
      </c>
      <c r="C1847" s="67" t="s">
        <v>586</v>
      </c>
      <c r="D1847" s="67"/>
      <c r="E1847" s="67">
        <v>13</v>
      </c>
      <c r="F1847" s="68">
        <v>43587</v>
      </c>
      <c r="G1847" s="67">
        <v>5275</v>
      </c>
      <c r="H1847" s="67">
        <v>7570</v>
      </c>
      <c r="I1847" s="67">
        <v>7124</v>
      </c>
      <c r="J1847" s="67"/>
      <c r="K1847" s="157">
        <f t="shared" si="8"/>
        <v>24.121146565711197</v>
      </c>
      <c r="L1847" s="158"/>
      <c r="M1847" s="160"/>
      <c r="N1847" s="160"/>
      <c r="O1847" s="33"/>
      <c r="P1847" s="33"/>
      <c r="Q1847" s="23">
        <f t="shared" si="1"/>
        <v>184.9</v>
      </c>
      <c r="R1847" s="117"/>
    </row>
    <row r="1848" spans="1:18" ht="15.75" customHeight="1" x14ac:dyDescent="0.3">
      <c r="A1848" s="221">
        <v>4167</v>
      </c>
      <c r="B1848" s="118">
        <v>197</v>
      </c>
      <c r="C1848" s="67" t="s">
        <v>586</v>
      </c>
      <c r="D1848" s="67"/>
      <c r="E1848" s="67">
        <v>15</v>
      </c>
      <c r="F1848" s="68">
        <v>43599</v>
      </c>
      <c r="G1848" s="67">
        <v>5252</v>
      </c>
      <c r="H1848" s="67">
        <v>7380</v>
      </c>
      <c r="I1848" s="67">
        <v>6976</v>
      </c>
      <c r="J1848" s="67"/>
      <c r="K1848" s="157">
        <f t="shared" si="8"/>
        <v>23.433874709976799</v>
      </c>
      <c r="L1848" s="157"/>
      <c r="M1848" s="159">
        <f>AVERAGE(K1848:K1849)</f>
        <v>23.694237235514088</v>
      </c>
      <c r="N1848" s="159">
        <f>_xlfn.STDEV.S(K1848,K1849)</f>
        <v>0.36820821474854293</v>
      </c>
      <c r="O1848" s="33"/>
      <c r="P1848" s="33"/>
      <c r="Q1848" s="23">
        <f t="shared" si="1"/>
        <v>172.4</v>
      </c>
      <c r="R1848" s="117">
        <f>AVERAGE(Q1848:Q1849)</f>
        <v>169.9</v>
      </c>
    </row>
    <row r="1849" spans="1:18" ht="15.75" customHeight="1" x14ac:dyDescent="0.3">
      <c r="A1849" s="221">
        <v>4168</v>
      </c>
      <c r="B1849" s="118">
        <v>198</v>
      </c>
      <c r="C1849" s="67" t="s">
        <v>586</v>
      </c>
      <c r="D1849" s="67"/>
      <c r="E1849" s="67">
        <v>15</v>
      </c>
      <c r="F1849" s="68">
        <v>43599</v>
      </c>
      <c r="G1849" s="67">
        <v>5320</v>
      </c>
      <c r="H1849" s="67">
        <v>7395</v>
      </c>
      <c r="I1849" s="67">
        <v>6994</v>
      </c>
      <c r="J1849" s="67"/>
      <c r="K1849" s="157">
        <f t="shared" si="8"/>
        <v>23.954599761051373</v>
      </c>
      <c r="L1849" s="157"/>
      <c r="M1849" s="160"/>
      <c r="N1849" s="160"/>
      <c r="O1849" s="33"/>
      <c r="P1849" s="33"/>
      <c r="Q1849" s="23">
        <f t="shared" si="1"/>
        <v>167.4</v>
      </c>
      <c r="R1849" s="117"/>
    </row>
    <row r="1850" spans="1:18" ht="15.75" customHeight="1" x14ac:dyDescent="0.3">
      <c r="A1850" s="221">
        <v>4813</v>
      </c>
      <c r="B1850" s="118">
        <v>197</v>
      </c>
      <c r="C1850" s="67" t="s">
        <v>586</v>
      </c>
      <c r="D1850" s="67"/>
      <c r="E1850" s="67">
        <v>17</v>
      </c>
      <c r="F1850" s="68">
        <v>43619</v>
      </c>
      <c r="G1850" s="67">
        <v>5252</v>
      </c>
      <c r="H1850" s="67">
        <v>9489</v>
      </c>
      <c r="I1850" s="67">
        <v>8585</v>
      </c>
      <c r="J1850" s="67"/>
      <c r="K1850" s="157">
        <f t="shared" si="8"/>
        <v>27.122712271227122</v>
      </c>
      <c r="L1850" s="158"/>
      <c r="M1850" s="159">
        <f>AVERAGE(K1850:K1851)</f>
        <v>27.0306803336827</v>
      </c>
      <c r="N1850" s="159">
        <f>_xlfn.STDEV.S(K1850,K1851)</f>
        <v>0.13015281424679659</v>
      </c>
      <c r="O1850" s="33"/>
      <c r="P1850" s="33"/>
      <c r="Q1850" s="23">
        <f t="shared" si="1"/>
        <v>333.3</v>
      </c>
      <c r="R1850" s="117">
        <f>AVERAGE(Q1850:Q1851)</f>
        <v>327.20000000000005</v>
      </c>
    </row>
    <row r="1851" spans="1:18" ht="15.75" customHeight="1" x14ac:dyDescent="0.3">
      <c r="A1851" s="221">
        <v>4814</v>
      </c>
      <c r="B1851" s="118">
        <v>198</v>
      </c>
      <c r="C1851" s="67" t="s">
        <v>586</v>
      </c>
      <c r="D1851" s="67"/>
      <c r="E1851" s="67">
        <v>17</v>
      </c>
      <c r="F1851" s="68">
        <v>43619</v>
      </c>
      <c r="G1851" s="67">
        <v>5320</v>
      </c>
      <c r="H1851" s="67">
        <v>9396</v>
      </c>
      <c r="I1851" s="67">
        <v>8531</v>
      </c>
      <c r="J1851" s="67"/>
      <c r="K1851" s="157">
        <f t="shared" si="8"/>
        <v>26.938648396138277</v>
      </c>
      <c r="L1851" s="158"/>
      <c r="M1851" s="160"/>
      <c r="N1851" s="160"/>
      <c r="O1851" s="33"/>
      <c r="P1851" s="33"/>
      <c r="Q1851" s="23">
        <f t="shared" si="1"/>
        <v>321.10000000000002</v>
      </c>
      <c r="R1851" s="117"/>
    </row>
    <row r="1852" spans="1:18" ht="15.75" customHeight="1" x14ac:dyDescent="0.3">
      <c r="A1852" s="221">
        <v>5399</v>
      </c>
      <c r="B1852" s="118">
        <v>137</v>
      </c>
      <c r="C1852" s="7" t="s">
        <v>586</v>
      </c>
      <c r="D1852" s="7"/>
      <c r="E1852" s="7">
        <v>19</v>
      </c>
      <c r="F1852" s="156">
        <v>43637</v>
      </c>
      <c r="G1852" s="7">
        <v>5220</v>
      </c>
      <c r="H1852" s="7">
        <v>8570</v>
      </c>
      <c r="I1852" s="7">
        <v>7847</v>
      </c>
      <c r="J1852" s="7">
        <v>7</v>
      </c>
      <c r="K1852" s="161">
        <f t="shared" si="8"/>
        <v>27.521888085268365</v>
      </c>
      <c r="L1852" s="3"/>
      <c r="M1852" s="162">
        <f>AVERAGE(K1852:K1853)</f>
        <v>28.037879724731685</v>
      </c>
      <c r="N1852" s="162">
        <f>_xlfn.STDEV.S(K1852,K1853)</f>
        <v>0.72972237460015443</v>
      </c>
      <c r="O1852" s="33"/>
      <c r="P1852" s="33"/>
      <c r="Q1852" s="23">
        <f t="shared" si="1"/>
        <v>262.7</v>
      </c>
      <c r="R1852" s="117">
        <f>AVERAGE(Q1852:Q1853)</f>
        <v>253.39999999999998</v>
      </c>
    </row>
    <row r="1853" spans="1:18" ht="15.75" customHeight="1" x14ac:dyDescent="0.3">
      <c r="A1853" s="221">
        <v>5400</v>
      </c>
      <c r="B1853" s="118">
        <v>138</v>
      </c>
      <c r="C1853" s="7" t="s">
        <v>586</v>
      </c>
      <c r="D1853" s="7"/>
      <c r="E1853" s="7">
        <v>19</v>
      </c>
      <c r="F1853" s="156">
        <v>43637</v>
      </c>
      <c r="G1853" s="7">
        <v>5222</v>
      </c>
      <c r="H1853" s="7">
        <v>8360</v>
      </c>
      <c r="I1853" s="7">
        <v>7663</v>
      </c>
      <c r="J1853" s="7"/>
      <c r="K1853" s="161">
        <f t="shared" si="8"/>
        <v>28.553871364195004</v>
      </c>
      <c r="L1853" s="3"/>
      <c r="M1853" s="23"/>
      <c r="N1853" s="23"/>
      <c r="O1853" s="33"/>
      <c r="P1853" s="33"/>
      <c r="Q1853" s="23">
        <f t="shared" si="1"/>
        <v>244.1</v>
      </c>
      <c r="R1853" s="117"/>
    </row>
    <row r="1854" spans="1:18" ht="15.75" customHeight="1" x14ac:dyDescent="0.3">
      <c r="A1854" s="221">
        <v>6117</v>
      </c>
      <c r="B1854" s="118">
        <v>182</v>
      </c>
      <c r="C1854" s="7" t="s">
        <v>586</v>
      </c>
      <c r="D1854" s="7"/>
      <c r="E1854" s="7">
        <v>22</v>
      </c>
      <c r="F1854" s="156">
        <v>43685</v>
      </c>
      <c r="G1854" s="7">
        <v>5301</v>
      </c>
      <c r="H1854" s="7">
        <v>8270</v>
      </c>
      <c r="I1854" s="7">
        <v>7842</v>
      </c>
      <c r="J1854" s="7">
        <v>7</v>
      </c>
      <c r="K1854" s="152">
        <f t="shared" si="8"/>
        <v>16.843762298307752</v>
      </c>
      <c r="L1854" s="153"/>
      <c r="M1854" s="154">
        <f>AVERAGE(K1854:K1855)</f>
        <v>16.872585374505988</v>
      </c>
      <c r="N1854" s="154">
        <f>_xlfn.STDEV.S(K1854,K1855)</f>
        <v>4.076198526885879E-2</v>
      </c>
      <c r="O1854" s="33"/>
      <c r="P1854" s="33"/>
      <c r="Q1854" s="23">
        <f t="shared" si="1"/>
        <v>254.1</v>
      </c>
      <c r="R1854" s="117">
        <f>AVERAGE(Q1854:Q1855)</f>
        <v>251.3</v>
      </c>
    </row>
    <row r="1855" spans="1:18" ht="15.75" customHeight="1" x14ac:dyDescent="0.3">
      <c r="A1855" s="221">
        <v>6118</v>
      </c>
      <c r="B1855" s="118">
        <v>182</v>
      </c>
      <c r="C1855" s="7" t="s">
        <v>586</v>
      </c>
      <c r="D1855" s="7"/>
      <c r="E1855" s="7">
        <v>22</v>
      </c>
      <c r="F1855" s="156">
        <v>43685</v>
      </c>
      <c r="G1855" s="7">
        <v>5301</v>
      </c>
      <c r="H1855" s="7">
        <v>8206</v>
      </c>
      <c r="I1855" s="7">
        <v>7786</v>
      </c>
      <c r="J1855" s="7"/>
      <c r="K1855" s="152">
        <f t="shared" si="8"/>
        <v>16.901408450704224</v>
      </c>
      <c r="L1855" s="153"/>
      <c r="M1855" s="155"/>
      <c r="N1855" s="155"/>
      <c r="O1855" s="33"/>
      <c r="P1855" s="33"/>
      <c r="Q1855" s="23">
        <f t="shared" si="1"/>
        <v>248.5</v>
      </c>
      <c r="R1855" s="117"/>
    </row>
    <row r="1856" spans="1:18" ht="15.75" customHeight="1" x14ac:dyDescent="0.3">
      <c r="A1856" s="221">
        <v>3447</v>
      </c>
      <c r="B1856" s="118">
        <v>203</v>
      </c>
      <c r="C1856" s="67" t="s">
        <v>587</v>
      </c>
      <c r="D1856" s="67"/>
      <c r="E1856" s="67">
        <v>13</v>
      </c>
      <c r="F1856" s="68">
        <v>43587</v>
      </c>
      <c r="G1856" s="67">
        <v>5215</v>
      </c>
      <c r="H1856" s="67">
        <v>8025</v>
      </c>
      <c r="I1856" s="67">
        <v>7475</v>
      </c>
      <c r="J1856" s="67">
        <v>1</v>
      </c>
      <c r="K1856" s="157">
        <f t="shared" si="8"/>
        <v>24.336283185840706</v>
      </c>
      <c r="L1856" s="158" t="s">
        <v>482</v>
      </c>
      <c r="M1856" s="159">
        <f>AVERAGE(K1856:K1857)</f>
        <v>25.151939972758335</v>
      </c>
      <c r="N1856" s="159">
        <f>_xlfn.STDEV.S(K1856,K1857)</f>
        <v>1.153512890300572</v>
      </c>
      <c r="O1856" s="33">
        <v>1</v>
      </c>
      <c r="P1856" s="33"/>
      <c r="Q1856" s="23">
        <f t="shared" si="1"/>
        <v>226</v>
      </c>
      <c r="R1856" s="117">
        <f>AVERAGE(Q1856:Q1857)</f>
        <v>224.1</v>
      </c>
    </row>
    <row r="1857" spans="1:18" ht="15.75" customHeight="1" x14ac:dyDescent="0.3">
      <c r="A1857" s="221">
        <v>3448</v>
      </c>
      <c r="B1857" s="118">
        <v>204</v>
      </c>
      <c r="C1857" s="67" t="s">
        <v>587</v>
      </c>
      <c r="D1857" s="67"/>
      <c r="E1857" s="67">
        <v>13</v>
      </c>
      <c r="F1857" s="68">
        <v>43587</v>
      </c>
      <c r="G1857" s="67">
        <v>5239</v>
      </c>
      <c r="H1857" s="67">
        <v>8038</v>
      </c>
      <c r="I1857" s="67">
        <v>7461</v>
      </c>
      <c r="J1857" s="67"/>
      <c r="K1857" s="157">
        <f t="shared" si="8"/>
        <v>25.967596759675963</v>
      </c>
      <c r="L1857" s="158"/>
      <c r="M1857" s="160"/>
      <c r="N1857" s="160"/>
      <c r="O1857" s="33"/>
      <c r="P1857" s="33"/>
      <c r="Q1857" s="23">
        <f t="shared" si="1"/>
        <v>222.2</v>
      </c>
      <c r="R1857" s="117"/>
    </row>
    <row r="1858" spans="1:18" ht="15.75" customHeight="1" x14ac:dyDescent="0.3">
      <c r="A1858" s="221">
        <v>4169</v>
      </c>
      <c r="B1858" s="118">
        <v>199</v>
      </c>
      <c r="C1858" s="67" t="s">
        <v>587</v>
      </c>
      <c r="D1858" s="67"/>
      <c r="E1858" s="67">
        <v>15</v>
      </c>
      <c r="F1858" s="68">
        <v>43599</v>
      </c>
      <c r="G1858" s="67">
        <v>5262</v>
      </c>
      <c r="H1858" s="67">
        <v>8075</v>
      </c>
      <c r="I1858" s="67">
        <v>7439</v>
      </c>
      <c r="J1858" s="67"/>
      <c r="K1858" s="157">
        <f t="shared" si="8"/>
        <v>29.214515388148826</v>
      </c>
      <c r="L1858" s="157"/>
      <c r="M1858" s="159">
        <f>AVERAGE(K1858:K1859)</f>
        <v>29.2493401235755</v>
      </c>
      <c r="N1858" s="159">
        <f>_xlfn.STDEV.S(K1858,K1859)</f>
        <v>4.9249613146455547E-2</v>
      </c>
      <c r="O1858" s="33"/>
      <c r="P1858" s="33"/>
      <c r="Q1858" s="23">
        <f t="shared" si="1"/>
        <v>217.7</v>
      </c>
      <c r="R1858" s="117">
        <f>AVERAGE(Q1858:Q1859)</f>
        <v>224.1</v>
      </c>
    </row>
    <row r="1859" spans="1:18" ht="15.75" customHeight="1" x14ac:dyDescent="0.3">
      <c r="A1859" s="221">
        <v>4170</v>
      </c>
      <c r="B1859" s="118">
        <v>200</v>
      </c>
      <c r="C1859" s="67" t="s">
        <v>587</v>
      </c>
      <c r="D1859" s="67"/>
      <c r="E1859" s="67">
        <v>15</v>
      </c>
      <c r="F1859" s="68">
        <v>43599</v>
      </c>
      <c r="G1859" s="67">
        <v>5181</v>
      </c>
      <c r="H1859" s="67">
        <v>8161</v>
      </c>
      <c r="I1859" s="67">
        <v>7486</v>
      </c>
      <c r="J1859" s="67"/>
      <c r="K1859" s="157">
        <f t="shared" si="8"/>
        <v>29.284164859002171</v>
      </c>
      <c r="L1859" s="157"/>
      <c r="M1859" s="160"/>
      <c r="N1859" s="160"/>
      <c r="O1859" s="33"/>
      <c r="P1859" s="33"/>
      <c r="Q1859" s="23">
        <f t="shared" si="1"/>
        <v>230.5</v>
      </c>
      <c r="R1859" s="117"/>
    </row>
    <row r="1860" spans="1:18" ht="15.75" customHeight="1" x14ac:dyDescent="0.3">
      <c r="A1860" s="221">
        <v>4815</v>
      </c>
      <c r="B1860" s="118">
        <v>199</v>
      </c>
      <c r="C1860" s="67" t="s">
        <v>587</v>
      </c>
      <c r="D1860" s="67"/>
      <c r="E1860" s="67">
        <v>17</v>
      </c>
      <c r="F1860" s="68">
        <v>43619</v>
      </c>
      <c r="G1860" s="67">
        <v>5262</v>
      </c>
      <c r="H1860" s="67">
        <v>7465</v>
      </c>
      <c r="I1860" s="67">
        <v>7077</v>
      </c>
      <c r="J1860" s="67"/>
      <c r="K1860" s="157">
        <f t="shared" si="8"/>
        <v>21.37741046831956</v>
      </c>
      <c r="L1860" s="158"/>
      <c r="M1860" s="159">
        <f>AVERAGE(K1860:K1861)</f>
        <v>21.334700066201123</v>
      </c>
      <c r="N1860" s="159">
        <f>_xlfn.STDEV.S(K1860,K1861)</f>
        <v>6.0401629930303145E-2</v>
      </c>
      <c r="O1860" s="33"/>
      <c r="P1860" s="33"/>
      <c r="Q1860" s="23">
        <f t="shared" si="1"/>
        <v>181.5</v>
      </c>
      <c r="R1860" s="117">
        <f>AVERAGE(Q1860:Q1861)</f>
        <v>187.5</v>
      </c>
    </row>
    <row r="1861" spans="1:18" ht="15.75" customHeight="1" x14ac:dyDescent="0.3">
      <c r="A1861" s="221">
        <v>4816</v>
      </c>
      <c r="B1861" s="118">
        <v>200</v>
      </c>
      <c r="C1861" s="67" t="s">
        <v>587</v>
      </c>
      <c r="D1861" s="67"/>
      <c r="E1861" s="67">
        <v>17</v>
      </c>
      <c r="F1861" s="68">
        <v>43619</v>
      </c>
      <c r="G1861" s="67">
        <v>5181</v>
      </c>
      <c r="H1861" s="67">
        <v>7528</v>
      </c>
      <c r="I1861" s="67">
        <v>7116</v>
      </c>
      <c r="J1861" s="67"/>
      <c r="K1861" s="157">
        <f t="shared" si="8"/>
        <v>21.291989664082685</v>
      </c>
      <c r="L1861" s="158"/>
      <c r="M1861" s="160"/>
      <c r="N1861" s="160"/>
      <c r="O1861" s="33"/>
      <c r="P1861" s="33"/>
      <c r="Q1861" s="23">
        <f t="shared" si="1"/>
        <v>193.5</v>
      </c>
      <c r="R1861" s="117"/>
    </row>
    <row r="1862" spans="1:18" ht="15.75" customHeight="1" x14ac:dyDescent="0.3">
      <c r="A1862" s="221">
        <v>5401</v>
      </c>
      <c r="B1862" s="118">
        <v>139</v>
      </c>
      <c r="C1862" s="7" t="s">
        <v>587</v>
      </c>
      <c r="D1862" s="7"/>
      <c r="E1862" s="7">
        <v>19</v>
      </c>
      <c r="F1862" s="156">
        <v>43637</v>
      </c>
      <c r="G1862" s="7">
        <v>5218</v>
      </c>
      <c r="H1862" s="7">
        <v>7887</v>
      </c>
      <c r="I1862" s="7">
        <v>7290</v>
      </c>
      <c r="J1862" s="7">
        <v>8</v>
      </c>
      <c r="K1862" s="161">
        <f t="shared" si="8"/>
        <v>28.812741312741313</v>
      </c>
      <c r="L1862" s="3"/>
      <c r="M1862" s="162">
        <f>AVERAGE(K1862:K1863)</f>
        <v>28.657578385839255</v>
      </c>
      <c r="N1862" s="162">
        <f>_xlfn.STDEV.S(K1862,K1863)</f>
        <v>0.2194335156023956</v>
      </c>
      <c r="O1862" s="33"/>
      <c r="P1862" s="33"/>
      <c r="Q1862" s="23">
        <f t="shared" si="1"/>
        <v>207.2</v>
      </c>
      <c r="R1862" s="117">
        <f>AVERAGE(Q1862:Q1863)</f>
        <v>217.45</v>
      </c>
    </row>
    <row r="1863" spans="1:18" ht="15.75" customHeight="1" x14ac:dyDescent="0.3">
      <c r="A1863" s="221">
        <v>5402</v>
      </c>
      <c r="B1863" s="118">
        <v>140</v>
      </c>
      <c r="C1863" s="7" t="s">
        <v>587</v>
      </c>
      <c r="D1863" s="7"/>
      <c r="E1863" s="7">
        <v>19</v>
      </c>
      <c r="F1863" s="156">
        <v>43637</v>
      </c>
      <c r="G1863" s="7">
        <v>5241</v>
      </c>
      <c r="H1863" s="7">
        <v>8167</v>
      </c>
      <c r="I1863" s="7">
        <v>7518</v>
      </c>
      <c r="J1863" s="7"/>
      <c r="K1863" s="161">
        <f t="shared" si="8"/>
        <v>28.502415458937197</v>
      </c>
      <c r="L1863" s="3"/>
      <c r="M1863" s="23"/>
      <c r="N1863" s="23"/>
      <c r="O1863" s="33"/>
      <c r="P1863" s="33"/>
      <c r="Q1863" s="23">
        <f t="shared" si="1"/>
        <v>227.7</v>
      </c>
      <c r="R1863" s="117"/>
    </row>
    <row r="1864" spans="1:18" ht="15.75" customHeight="1" x14ac:dyDescent="0.3">
      <c r="A1864" s="221">
        <v>6119</v>
      </c>
      <c r="B1864" s="118">
        <v>183</v>
      </c>
      <c r="C1864" s="7" t="s">
        <v>587</v>
      </c>
      <c r="D1864" s="7"/>
      <c r="E1864" s="7">
        <v>22</v>
      </c>
      <c r="F1864" s="156">
        <v>43685</v>
      </c>
      <c r="G1864" s="7">
        <v>5192</v>
      </c>
      <c r="H1864" s="7">
        <v>8492</v>
      </c>
      <c r="I1864" s="7">
        <v>7988</v>
      </c>
      <c r="J1864" s="7">
        <v>8</v>
      </c>
      <c r="K1864" s="152">
        <f t="shared" si="8"/>
        <v>18.025751072961373</v>
      </c>
      <c r="L1864" s="153"/>
      <c r="M1864" s="154">
        <f>AVERAGE(K1864:K1865)</f>
        <v>17.820463612361443</v>
      </c>
      <c r="N1864" s="154">
        <f>_xlfn.STDEV.S(K1864,K1865)</f>
        <v>0.29032031096555083</v>
      </c>
      <c r="O1864" s="33"/>
      <c r="P1864" s="33"/>
      <c r="Q1864" s="23">
        <f t="shared" si="1"/>
        <v>279.60000000000002</v>
      </c>
      <c r="R1864" s="117">
        <f>AVERAGE(Q1864:Q1865)</f>
        <v>268.95000000000005</v>
      </c>
    </row>
    <row r="1865" spans="1:18" ht="15.75" customHeight="1" x14ac:dyDescent="0.3">
      <c r="A1865" s="221">
        <v>6120</v>
      </c>
      <c r="B1865" s="118">
        <v>183</v>
      </c>
      <c r="C1865" s="7" t="s">
        <v>587</v>
      </c>
      <c r="D1865" s="7"/>
      <c r="E1865" s="7">
        <v>22</v>
      </c>
      <c r="F1865" s="156">
        <v>43685</v>
      </c>
      <c r="G1865" s="7">
        <v>5192</v>
      </c>
      <c r="H1865" s="7">
        <v>8230</v>
      </c>
      <c r="I1865" s="7">
        <v>7775</v>
      </c>
      <c r="J1865" s="7"/>
      <c r="K1865" s="152">
        <f t="shared" si="8"/>
        <v>17.615176151761517</v>
      </c>
      <c r="L1865" s="153"/>
      <c r="M1865" s="155"/>
      <c r="N1865" s="155"/>
      <c r="O1865" s="33"/>
      <c r="P1865" s="33"/>
      <c r="Q1865" s="23">
        <f t="shared" si="1"/>
        <v>258.3</v>
      </c>
      <c r="R1865" s="117"/>
    </row>
    <row r="1866" spans="1:18" ht="15.75" customHeight="1" x14ac:dyDescent="0.3">
      <c r="A1866" s="221">
        <v>3811</v>
      </c>
      <c r="B1866" s="118">
        <v>233</v>
      </c>
      <c r="C1866" s="57" t="s">
        <v>588</v>
      </c>
      <c r="D1866" s="57"/>
      <c r="E1866" s="57">
        <v>14</v>
      </c>
      <c r="F1866" s="58">
        <v>43591</v>
      </c>
      <c r="G1866" s="57">
        <v>5213</v>
      </c>
      <c r="H1866" s="151">
        <v>8353</v>
      </c>
      <c r="I1866" s="57">
        <v>7704</v>
      </c>
      <c r="J1866" s="57">
        <v>2</v>
      </c>
      <c r="K1866" s="152">
        <f t="shared" si="8"/>
        <v>26.053793657165798</v>
      </c>
      <c r="L1866" s="153" t="s">
        <v>13</v>
      </c>
      <c r="M1866" s="154">
        <f>AVERAGE(K1866:K1867)</f>
        <v>26.171758570225492</v>
      </c>
      <c r="N1866" s="154">
        <f>_xlfn.STDEV.S(K1866,K1867)</f>
        <v>0.16682757993318015</v>
      </c>
      <c r="O1866" s="33">
        <v>2</v>
      </c>
      <c r="P1866" s="33"/>
      <c r="Q1866" s="23">
        <f t="shared" si="1"/>
        <v>249.1</v>
      </c>
      <c r="R1866" s="117">
        <f>AVERAGE(Q1866:Q1867)</f>
        <v>245.7</v>
      </c>
    </row>
    <row r="1867" spans="1:18" ht="15.75" customHeight="1" x14ac:dyDescent="0.3">
      <c r="A1867" s="221">
        <v>3812</v>
      </c>
      <c r="B1867" s="118">
        <v>234</v>
      </c>
      <c r="C1867" s="57" t="s">
        <v>588</v>
      </c>
      <c r="D1867" s="57"/>
      <c r="E1867" s="57">
        <v>14</v>
      </c>
      <c r="F1867" s="58">
        <v>43591</v>
      </c>
      <c r="G1867" s="57">
        <v>5254</v>
      </c>
      <c r="H1867" s="151">
        <v>8314</v>
      </c>
      <c r="I1867" s="57">
        <v>7677</v>
      </c>
      <c r="J1867" s="57"/>
      <c r="K1867" s="152">
        <f t="shared" si="8"/>
        <v>26.289723483285183</v>
      </c>
      <c r="L1867" s="153"/>
      <c r="M1867" s="155"/>
      <c r="N1867" s="155"/>
      <c r="O1867" s="33"/>
      <c r="P1867" s="33"/>
      <c r="Q1867" s="23">
        <f t="shared" si="1"/>
        <v>242.3</v>
      </c>
      <c r="R1867" s="117"/>
    </row>
    <row r="1868" spans="1:18" ht="15.75" customHeight="1" x14ac:dyDescent="0.3">
      <c r="A1868" s="221">
        <v>4469</v>
      </c>
      <c r="B1868" s="118">
        <v>175</v>
      </c>
      <c r="C1868" s="57" t="s">
        <v>588</v>
      </c>
      <c r="D1868" s="57"/>
      <c r="E1868" s="57">
        <v>16</v>
      </c>
      <c r="F1868" s="58">
        <v>43607</v>
      </c>
      <c r="G1868" s="57">
        <v>5280</v>
      </c>
      <c r="H1868" s="57">
        <v>7210</v>
      </c>
      <c r="I1868" s="57">
        <v>6861</v>
      </c>
      <c r="J1868" s="57">
        <v>2</v>
      </c>
      <c r="K1868" s="152">
        <f t="shared" si="8"/>
        <v>22.074636306135357</v>
      </c>
      <c r="L1868" s="153"/>
      <c r="M1868" s="154">
        <f>AVERAGE(K1868:K1869)</f>
        <v>22.051016783204666</v>
      </c>
      <c r="N1868" s="154">
        <f>_xlfn.STDEV.S(K1868,K1869)</f>
        <v>3.3403049665367765E-2</v>
      </c>
      <c r="O1868" s="33"/>
      <c r="P1868" s="33"/>
      <c r="Q1868" s="23">
        <f t="shared" si="1"/>
        <v>158.1</v>
      </c>
      <c r="R1868" s="117">
        <f>AVERAGE(Q1868:Q1869)</f>
        <v>170.3</v>
      </c>
    </row>
    <row r="1869" spans="1:18" ht="15.75" customHeight="1" x14ac:dyDescent="0.3">
      <c r="A1869" s="221">
        <v>4470</v>
      </c>
      <c r="B1869" s="118">
        <v>176</v>
      </c>
      <c r="C1869" s="57" t="s">
        <v>588</v>
      </c>
      <c r="D1869" s="57"/>
      <c r="E1869" s="57">
        <v>16</v>
      </c>
      <c r="F1869" s="58">
        <v>43607</v>
      </c>
      <c r="G1869" s="57">
        <v>5193</v>
      </c>
      <c r="H1869" s="57">
        <v>7420</v>
      </c>
      <c r="I1869" s="57">
        <v>7018</v>
      </c>
      <c r="J1869" s="57"/>
      <c r="K1869" s="152">
        <f t="shared" si="8"/>
        <v>22.027397260273972</v>
      </c>
      <c r="L1869" s="153"/>
      <c r="M1869" s="155"/>
      <c r="N1869" s="155"/>
      <c r="O1869" s="33"/>
      <c r="P1869" s="33"/>
      <c r="Q1869" s="23">
        <f t="shared" si="1"/>
        <v>182.5</v>
      </c>
      <c r="R1869" s="117"/>
    </row>
    <row r="1870" spans="1:18" ht="15.75" customHeight="1" x14ac:dyDescent="0.3">
      <c r="A1870" s="221">
        <v>5115</v>
      </c>
      <c r="B1870" s="118">
        <v>175</v>
      </c>
      <c r="C1870" s="57" t="s">
        <v>588</v>
      </c>
      <c r="D1870" s="57"/>
      <c r="E1870" s="57">
        <v>18</v>
      </c>
      <c r="F1870" s="58">
        <v>43626</v>
      </c>
      <c r="G1870" s="57">
        <v>5280</v>
      </c>
      <c r="H1870" s="57">
        <v>7887</v>
      </c>
      <c r="I1870" s="57">
        <v>7386</v>
      </c>
      <c r="J1870" s="57">
        <v>6</v>
      </c>
      <c r="K1870" s="152">
        <f t="shared" si="8"/>
        <v>23.789173789173791</v>
      </c>
      <c r="L1870" s="153"/>
      <c r="M1870" s="154">
        <f>AVERAGE(K1870:K1871)</f>
        <v>24.007190200372023</v>
      </c>
      <c r="N1870" s="154">
        <f>_xlfn.STDEV.S(K1870,K1871)</f>
        <v>0.30832176553644591</v>
      </c>
      <c r="O1870" s="33"/>
      <c r="P1870" s="33"/>
      <c r="Q1870" s="23">
        <f t="shared" si="1"/>
        <v>210.6</v>
      </c>
      <c r="R1870" s="117">
        <f>AVERAGE(Q1870:Q1871)</f>
        <v>202.1</v>
      </c>
    </row>
    <row r="1871" spans="1:18" ht="15.75" customHeight="1" x14ac:dyDescent="0.3">
      <c r="A1871" s="221">
        <v>5116</v>
      </c>
      <c r="B1871" s="118">
        <v>176</v>
      </c>
      <c r="C1871" s="57" t="s">
        <v>588</v>
      </c>
      <c r="D1871" s="57"/>
      <c r="E1871" s="57">
        <v>18</v>
      </c>
      <c r="F1871" s="58">
        <v>43626</v>
      </c>
      <c r="G1871" s="57">
        <v>5193</v>
      </c>
      <c r="H1871" s="57">
        <v>7598</v>
      </c>
      <c r="I1871" s="57">
        <v>7129</v>
      </c>
      <c r="J1871" s="57"/>
      <c r="K1871" s="152">
        <f t="shared" si="8"/>
        <v>24.22520661157025</v>
      </c>
      <c r="L1871" s="153"/>
      <c r="M1871" s="155"/>
      <c r="N1871" s="155"/>
      <c r="O1871" s="33"/>
      <c r="P1871" s="33"/>
      <c r="Q1871" s="23">
        <f t="shared" si="1"/>
        <v>193.6</v>
      </c>
      <c r="R1871" s="117"/>
    </row>
    <row r="1872" spans="1:18" ht="15.75" customHeight="1" x14ac:dyDescent="0.3">
      <c r="A1872" s="221">
        <v>5663</v>
      </c>
      <c r="B1872" s="118">
        <v>107</v>
      </c>
      <c r="C1872" s="7" t="s">
        <v>588</v>
      </c>
      <c r="D1872" s="7"/>
      <c r="E1872" s="7">
        <v>21</v>
      </c>
      <c r="F1872" s="156">
        <v>43657</v>
      </c>
      <c r="G1872" s="7">
        <v>5226</v>
      </c>
      <c r="H1872" s="7">
        <v>7970</v>
      </c>
      <c r="I1872" s="7">
        <v>7531</v>
      </c>
      <c r="J1872" s="7">
        <v>6</v>
      </c>
      <c r="K1872" s="152">
        <f t="shared" si="8"/>
        <v>19.045553145336225</v>
      </c>
      <c r="L1872" s="153"/>
      <c r="M1872" s="154">
        <f>AVERAGE(K1872:K1873)</f>
        <v>19.050531336545493</v>
      </c>
      <c r="N1872" s="154">
        <f>_xlfn.STDEV.S(K1872,K1873)</f>
        <v>7.0402255242338124E-3</v>
      </c>
      <c r="O1872" s="33"/>
      <c r="P1872" s="33"/>
      <c r="Q1872" s="23">
        <f t="shared" si="1"/>
        <v>230.5</v>
      </c>
      <c r="R1872" s="117">
        <f>AVERAGE(Q1872:Q1873)</f>
        <v>235.95</v>
      </c>
    </row>
    <row r="1873" spans="1:18" ht="15.75" customHeight="1" x14ac:dyDescent="0.3">
      <c r="A1873" s="221">
        <v>5664</v>
      </c>
      <c r="B1873" s="118">
        <v>108</v>
      </c>
      <c r="C1873" s="7" t="s">
        <v>588</v>
      </c>
      <c r="D1873" s="7"/>
      <c r="E1873" s="7">
        <v>21</v>
      </c>
      <c r="F1873" s="156">
        <v>43657</v>
      </c>
      <c r="G1873" s="7">
        <v>5274</v>
      </c>
      <c r="H1873" s="7">
        <v>8148</v>
      </c>
      <c r="I1873" s="7">
        <v>7688</v>
      </c>
      <c r="J1873" s="7"/>
      <c r="K1873" s="152">
        <f t="shared" si="8"/>
        <v>19.055509527754761</v>
      </c>
      <c r="L1873" s="153"/>
      <c r="M1873" s="155"/>
      <c r="N1873" s="155"/>
      <c r="O1873" s="33"/>
      <c r="P1873" s="33"/>
      <c r="Q1873" s="23">
        <f t="shared" si="1"/>
        <v>241.4</v>
      </c>
      <c r="R1873" s="117"/>
    </row>
    <row r="1874" spans="1:18" ht="15.75" customHeight="1" x14ac:dyDescent="0.3">
      <c r="A1874" s="221">
        <v>6121</v>
      </c>
      <c r="B1874" s="118">
        <v>184</v>
      </c>
      <c r="C1874" s="7" t="s">
        <v>588</v>
      </c>
      <c r="D1874" s="7"/>
      <c r="E1874" s="7">
        <v>22</v>
      </c>
      <c r="F1874" s="156">
        <v>43685</v>
      </c>
      <c r="G1874" s="7">
        <v>5243</v>
      </c>
      <c r="H1874" s="7">
        <v>8819</v>
      </c>
      <c r="I1874" s="7">
        <v>8305</v>
      </c>
      <c r="J1874" s="7">
        <v>7</v>
      </c>
      <c r="K1874" s="152">
        <f t="shared" si="8"/>
        <v>16.786414108425866</v>
      </c>
      <c r="L1874" s="153"/>
      <c r="M1874" s="154">
        <f>AVERAGE(K1874:K1875)</f>
        <v>16.723875426454697</v>
      </c>
      <c r="N1874" s="154">
        <f>_xlfn.STDEV.S(K1874,K1875)</f>
        <v>8.8443052216565385E-2</v>
      </c>
      <c r="O1874" s="33"/>
      <c r="P1874" s="33"/>
      <c r="Q1874" s="23">
        <f t="shared" si="1"/>
        <v>306.2</v>
      </c>
      <c r="R1874" s="117">
        <f>AVERAGE(Q1874:Q1875)</f>
        <v>309.45</v>
      </c>
    </row>
    <row r="1875" spans="1:18" ht="15.75" customHeight="1" x14ac:dyDescent="0.3">
      <c r="A1875" s="221">
        <v>6122</v>
      </c>
      <c r="B1875" s="118">
        <v>184</v>
      </c>
      <c r="C1875" s="7" t="s">
        <v>588</v>
      </c>
      <c r="D1875" s="7"/>
      <c r="E1875" s="7">
        <v>22</v>
      </c>
      <c r="F1875" s="156">
        <v>43685</v>
      </c>
      <c r="G1875" s="7">
        <v>5243</v>
      </c>
      <c r="H1875" s="7">
        <v>8891</v>
      </c>
      <c r="I1875" s="7">
        <v>8370</v>
      </c>
      <c r="J1875" s="7"/>
      <c r="K1875" s="152">
        <f t="shared" si="8"/>
        <v>16.661336744483528</v>
      </c>
      <c r="L1875" s="153"/>
      <c r="M1875" s="155"/>
      <c r="N1875" s="155"/>
      <c r="O1875" s="33"/>
      <c r="P1875" s="33"/>
      <c r="Q1875" s="23">
        <f t="shared" si="1"/>
        <v>312.7</v>
      </c>
      <c r="R1875" s="117"/>
    </row>
    <row r="1876" spans="1:18" ht="15.75" customHeight="1" x14ac:dyDescent="0.3">
      <c r="A1876" s="221">
        <v>3449</v>
      </c>
      <c r="B1876" s="118">
        <v>205</v>
      </c>
      <c r="C1876" s="67" t="s">
        <v>589</v>
      </c>
      <c r="D1876" s="67"/>
      <c r="E1876" s="67">
        <v>13</v>
      </c>
      <c r="F1876" s="68">
        <v>43587</v>
      </c>
      <c r="G1876" s="67">
        <v>5204</v>
      </c>
      <c r="H1876" s="67">
        <v>8972</v>
      </c>
      <c r="I1876" s="67">
        <v>8134</v>
      </c>
      <c r="J1876" s="67">
        <v>1</v>
      </c>
      <c r="K1876" s="157">
        <f t="shared" si="8"/>
        <v>28.600682593856657</v>
      </c>
      <c r="L1876" s="158" t="s">
        <v>497</v>
      </c>
      <c r="M1876" s="159">
        <f>AVERAGE(K1876:K1877)</f>
        <v>29.431249151399598</v>
      </c>
      <c r="N1876" s="159">
        <f>_xlfn.STDEV.S(K1876,K1877)</f>
        <v>1.174598490130758</v>
      </c>
      <c r="O1876" s="33">
        <v>1</v>
      </c>
      <c r="P1876" s="33"/>
      <c r="Q1876" s="23">
        <f t="shared" si="1"/>
        <v>293</v>
      </c>
      <c r="R1876" s="117">
        <f>AVERAGE(Q1876:Q1877)</f>
        <v>293.55</v>
      </c>
    </row>
    <row r="1877" spans="1:18" ht="15.75" customHeight="1" x14ac:dyDescent="0.3">
      <c r="A1877" s="221">
        <v>3450</v>
      </c>
      <c r="B1877" s="118">
        <v>206</v>
      </c>
      <c r="C1877" s="67" t="s">
        <v>589</v>
      </c>
      <c r="D1877" s="67"/>
      <c r="E1877" s="67">
        <v>13</v>
      </c>
      <c r="F1877" s="68">
        <v>43587</v>
      </c>
      <c r="G1877" s="67">
        <v>5233</v>
      </c>
      <c r="H1877" s="67">
        <v>9064</v>
      </c>
      <c r="I1877" s="67">
        <v>8174</v>
      </c>
      <c r="J1877" s="67"/>
      <c r="K1877" s="157">
        <f t="shared" si="8"/>
        <v>30.261815708942535</v>
      </c>
      <c r="L1877" s="158"/>
      <c r="M1877" s="160"/>
      <c r="N1877" s="160"/>
      <c r="O1877" s="33"/>
      <c r="P1877" s="33"/>
      <c r="Q1877" s="23">
        <f t="shared" si="1"/>
        <v>294.10000000000002</v>
      </c>
      <c r="R1877" s="117"/>
    </row>
    <row r="1878" spans="1:18" ht="15.75" customHeight="1" x14ac:dyDescent="0.3">
      <c r="A1878" s="221">
        <v>4171</v>
      </c>
      <c r="B1878" s="118">
        <v>201</v>
      </c>
      <c r="C1878" s="67" t="s">
        <v>589</v>
      </c>
      <c r="D1878" s="67"/>
      <c r="E1878" s="67">
        <v>15</v>
      </c>
      <c r="F1878" s="68">
        <v>43599</v>
      </c>
      <c r="G1878" s="67">
        <v>5254</v>
      </c>
      <c r="H1878" s="67">
        <v>9295</v>
      </c>
      <c r="I1878" s="67">
        <v>8130</v>
      </c>
      <c r="J1878" s="67"/>
      <c r="K1878" s="157">
        <f t="shared" si="8"/>
        <v>40.507649513212797</v>
      </c>
      <c r="L1878" s="157"/>
      <c r="M1878" s="159">
        <f>AVERAGE(K1878:K1879)</f>
        <v>39.416664742477117</v>
      </c>
      <c r="N1878" s="159">
        <f>_xlfn.STDEV.S(K1878,K1879)</f>
        <v>1.5428854591169008</v>
      </c>
      <c r="O1878" s="33"/>
      <c r="P1878" s="33"/>
      <c r="Q1878" s="23">
        <f t="shared" si="1"/>
        <v>287.60000000000002</v>
      </c>
      <c r="R1878" s="117">
        <f>AVERAGE(Q1878:Q1879)</f>
        <v>285.35000000000002</v>
      </c>
    </row>
    <row r="1879" spans="1:18" ht="15.75" customHeight="1" x14ac:dyDescent="0.3">
      <c r="A1879" s="221">
        <v>4172</v>
      </c>
      <c r="B1879" s="118">
        <v>202</v>
      </c>
      <c r="C1879" s="67" t="s">
        <v>589</v>
      </c>
      <c r="D1879" s="67"/>
      <c r="E1879" s="67">
        <v>15</v>
      </c>
      <c r="F1879" s="68">
        <v>43599</v>
      </c>
      <c r="G1879" s="67">
        <v>5275</v>
      </c>
      <c r="H1879" s="67">
        <v>9191</v>
      </c>
      <c r="I1879" s="67">
        <v>8106</v>
      </c>
      <c r="J1879" s="67"/>
      <c r="K1879" s="157">
        <f t="shared" si="8"/>
        <v>38.325679971741437</v>
      </c>
      <c r="L1879" s="157"/>
      <c r="M1879" s="160"/>
      <c r="N1879" s="160"/>
      <c r="O1879" s="33"/>
      <c r="P1879" s="33"/>
      <c r="Q1879" s="23">
        <f t="shared" si="1"/>
        <v>283.10000000000002</v>
      </c>
      <c r="R1879" s="117"/>
    </row>
    <row r="1880" spans="1:18" ht="15.75" customHeight="1" x14ac:dyDescent="0.3">
      <c r="A1880" s="221">
        <v>4817</v>
      </c>
      <c r="B1880" s="118">
        <v>201</v>
      </c>
      <c r="C1880" s="67" t="s">
        <v>589</v>
      </c>
      <c r="D1880" s="67"/>
      <c r="E1880" s="67">
        <v>17</v>
      </c>
      <c r="F1880" s="68">
        <v>43619</v>
      </c>
      <c r="G1880" s="67">
        <v>5254</v>
      </c>
      <c r="H1880" s="67">
        <v>8771</v>
      </c>
      <c r="I1880" s="67">
        <v>8017</v>
      </c>
      <c r="J1880" s="67"/>
      <c r="K1880" s="157">
        <f t="shared" si="8"/>
        <v>27.289178429243577</v>
      </c>
      <c r="L1880" s="158"/>
      <c r="M1880" s="159">
        <f>AVERAGE(K1880:K1881)</f>
        <v>28.169728879426259</v>
      </c>
      <c r="N1880" s="159">
        <f>_xlfn.STDEV.S(K1880,K1881)</f>
        <v>1.2452863890020829</v>
      </c>
      <c r="O1880" s="33"/>
      <c r="P1880" s="33"/>
      <c r="Q1880" s="23">
        <f t="shared" si="1"/>
        <v>276.3</v>
      </c>
      <c r="R1880" s="117">
        <f>AVERAGE(Q1880:Q1881)</f>
        <v>272.39999999999998</v>
      </c>
    </row>
    <row r="1881" spans="1:18" ht="15.75" customHeight="1" x14ac:dyDescent="0.3">
      <c r="A1881" s="221">
        <v>4818</v>
      </c>
      <c r="B1881" s="118">
        <v>202</v>
      </c>
      <c r="C1881" s="67" t="s">
        <v>589</v>
      </c>
      <c r="D1881" s="67"/>
      <c r="E1881" s="67">
        <v>17</v>
      </c>
      <c r="F1881" s="68">
        <v>43619</v>
      </c>
      <c r="G1881" s="67">
        <v>5275</v>
      </c>
      <c r="H1881" s="67">
        <v>8740</v>
      </c>
      <c r="I1881" s="67">
        <v>7960</v>
      </c>
      <c r="J1881" s="67"/>
      <c r="K1881" s="157">
        <f t="shared" si="8"/>
        <v>29.050279329608941</v>
      </c>
      <c r="L1881" s="158"/>
      <c r="M1881" s="160"/>
      <c r="N1881" s="160"/>
      <c r="O1881" s="33"/>
      <c r="P1881" s="33"/>
      <c r="Q1881" s="23">
        <f t="shared" si="1"/>
        <v>268.5</v>
      </c>
      <c r="R1881" s="117"/>
    </row>
    <row r="1882" spans="1:18" ht="15.75" customHeight="1" x14ac:dyDescent="0.3">
      <c r="A1882" s="221">
        <v>5403</v>
      </c>
      <c r="B1882" s="118">
        <v>141</v>
      </c>
      <c r="C1882" s="7" t="s">
        <v>589</v>
      </c>
      <c r="D1882" s="7"/>
      <c r="E1882" s="7">
        <v>19</v>
      </c>
      <c r="F1882" s="156">
        <v>43637</v>
      </c>
      <c r="G1882" s="7">
        <v>5187</v>
      </c>
      <c r="H1882" s="7">
        <v>8490</v>
      </c>
      <c r="I1882" s="7">
        <v>7764</v>
      </c>
      <c r="J1882" s="7">
        <v>6</v>
      </c>
      <c r="K1882" s="161">
        <f t="shared" si="8"/>
        <v>28.172293364377182</v>
      </c>
      <c r="L1882" s="3"/>
      <c r="M1882" s="162">
        <f>AVERAGE(K1882:K1883)</f>
        <v>28.150485638642103</v>
      </c>
      <c r="N1882" s="162">
        <f>_xlfn.STDEV.S(K1882,K1883)</f>
        <v>3.0840781499062827E-2</v>
      </c>
      <c r="O1882" s="33"/>
      <c r="P1882" s="33"/>
      <c r="Q1882" s="23">
        <f t="shared" si="1"/>
        <v>257.7</v>
      </c>
      <c r="R1882" s="117">
        <f>AVERAGE(Q1882:Q1883)</f>
        <v>256.3</v>
      </c>
    </row>
    <row r="1883" spans="1:18" ht="15.75" customHeight="1" x14ac:dyDescent="0.3">
      <c r="A1883" s="221">
        <v>5404</v>
      </c>
      <c r="B1883" s="118">
        <v>142</v>
      </c>
      <c r="C1883" s="7" t="s">
        <v>589</v>
      </c>
      <c r="D1883" s="7"/>
      <c r="E1883" s="7">
        <v>19</v>
      </c>
      <c r="F1883" s="156">
        <v>43637</v>
      </c>
      <c r="G1883" s="7">
        <v>5229</v>
      </c>
      <c r="H1883" s="7">
        <v>8495</v>
      </c>
      <c r="I1883" s="7">
        <v>7778</v>
      </c>
      <c r="J1883" s="7"/>
      <c r="K1883" s="161">
        <f t="shared" si="8"/>
        <v>28.128677912907023</v>
      </c>
      <c r="L1883" s="3"/>
      <c r="M1883" s="23"/>
      <c r="N1883" s="23"/>
      <c r="O1883" s="33"/>
      <c r="P1883" s="33"/>
      <c r="Q1883" s="23">
        <f t="shared" si="1"/>
        <v>254.9</v>
      </c>
      <c r="R1883" s="117"/>
    </row>
    <row r="1884" spans="1:18" ht="15.75" customHeight="1" x14ac:dyDescent="0.3">
      <c r="A1884" s="221">
        <v>6123</v>
      </c>
      <c r="B1884" s="118">
        <v>185</v>
      </c>
      <c r="C1884" s="7" t="s">
        <v>589</v>
      </c>
      <c r="D1884" s="7"/>
      <c r="E1884" s="7">
        <v>22</v>
      </c>
      <c r="F1884" s="156">
        <v>43685</v>
      </c>
      <c r="G1884" s="7">
        <v>5288</v>
      </c>
      <c r="H1884" s="7">
        <v>8469</v>
      </c>
      <c r="I1884" s="7">
        <v>7977</v>
      </c>
      <c r="J1884" s="7">
        <v>8</v>
      </c>
      <c r="K1884" s="152">
        <f t="shared" si="8"/>
        <v>18.296764596504278</v>
      </c>
      <c r="L1884" s="153"/>
      <c r="M1884" s="154">
        <f>AVERAGE(K1884:K1885)</f>
        <v>18.037692381648654</v>
      </c>
      <c r="N1884" s="154">
        <f>_xlfn.STDEV.S(K1884,K1885)</f>
        <v>0.36638343988286326</v>
      </c>
      <c r="O1884" s="33"/>
      <c r="P1884" s="33"/>
      <c r="Q1884" s="23">
        <f t="shared" si="1"/>
        <v>268.89999999999998</v>
      </c>
      <c r="R1884" s="117">
        <f>AVERAGE(Q1884:Q1885)</f>
        <v>266.35000000000002</v>
      </c>
    </row>
    <row r="1885" spans="1:18" ht="15.75" customHeight="1" x14ac:dyDescent="0.3">
      <c r="A1885" s="221">
        <v>6124</v>
      </c>
      <c r="B1885" s="118">
        <v>185</v>
      </c>
      <c r="C1885" s="7" t="s">
        <v>589</v>
      </c>
      <c r="D1885" s="7"/>
      <c r="E1885" s="7">
        <v>22</v>
      </c>
      <c r="F1885" s="156">
        <v>43685</v>
      </c>
      <c r="G1885" s="7">
        <v>5288</v>
      </c>
      <c r="H1885" s="7">
        <v>8395</v>
      </c>
      <c r="I1885" s="7">
        <v>7926</v>
      </c>
      <c r="J1885" s="7"/>
      <c r="K1885" s="152">
        <f t="shared" si="8"/>
        <v>17.778620166793026</v>
      </c>
      <c r="L1885" s="153"/>
      <c r="M1885" s="155"/>
      <c r="N1885" s="155"/>
      <c r="O1885" s="33"/>
      <c r="P1885" s="33"/>
      <c r="Q1885" s="23">
        <f t="shared" si="1"/>
        <v>263.8</v>
      </c>
      <c r="R1885" s="117"/>
    </row>
    <row r="1886" spans="1:18" ht="15.75" customHeight="1" x14ac:dyDescent="0.3">
      <c r="A1886" s="221">
        <v>3451</v>
      </c>
      <c r="B1886" s="118">
        <v>207</v>
      </c>
      <c r="C1886" s="57" t="s">
        <v>590</v>
      </c>
      <c r="D1886" s="57"/>
      <c r="E1886" s="57">
        <v>13</v>
      </c>
      <c r="F1886" s="58">
        <v>43587</v>
      </c>
      <c r="G1886" s="57">
        <v>5236</v>
      </c>
      <c r="H1886" s="57">
        <v>7589</v>
      </c>
      <c r="I1886" s="57">
        <v>7084</v>
      </c>
      <c r="J1886" s="57">
        <v>1</v>
      </c>
      <c r="K1886" s="152">
        <f t="shared" si="8"/>
        <v>27.326839826839826</v>
      </c>
      <c r="L1886" s="153" t="s">
        <v>407</v>
      </c>
      <c r="M1886" s="154">
        <f>AVERAGE(K1886:K1887)</f>
        <v>28.300230399493095</v>
      </c>
      <c r="N1886" s="154">
        <f>_xlfn.STDEV.S(K1886,K1887)</f>
        <v>1.3765821493323691</v>
      </c>
      <c r="O1886" s="33">
        <v>2</v>
      </c>
      <c r="P1886" s="33"/>
      <c r="Q1886" s="23">
        <f t="shared" si="1"/>
        <v>184.8</v>
      </c>
      <c r="R1886" s="117">
        <f>AVERAGE(Q1886:Q1887)</f>
        <v>183.95</v>
      </c>
    </row>
    <row r="1887" spans="1:18" ht="15.75" customHeight="1" x14ac:dyDescent="0.3">
      <c r="A1887" s="221">
        <v>3452</v>
      </c>
      <c r="B1887" s="118">
        <v>208</v>
      </c>
      <c r="C1887" s="57" t="s">
        <v>590</v>
      </c>
      <c r="D1887" s="57"/>
      <c r="E1887" s="57">
        <v>13</v>
      </c>
      <c r="F1887" s="58">
        <v>43587</v>
      </c>
      <c r="G1887" s="57">
        <v>5202</v>
      </c>
      <c r="H1887" s="57">
        <v>7569</v>
      </c>
      <c r="I1887" s="57">
        <v>7033</v>
      </c>
      <c r="J1887" s="57"/>
      <c r="K1887" s="152">
        <f t="shared" si="8"/>
        <v>29.273620972146368</v>
      </c>
      <c r="L1887" s="153"/>
      <c r="M1887" s="155"/>
      <c r="N1887" s="155"/>
      <c r="O1887" s="33"/>
      <c r="P1887" s="33"/>
      <c r="Q1887" s="23">
        <f t="shared" si="1"/>
        <v>183.1</v>
      </c>
      <c r="R1887" s="117"/>
    </row>
    <row r="1888" spans="1:18" ht="15.75" customHeight="1" x14ac:dyDescent="0.3">
      <c r="A1888" s="221">
        <v>4173</v>
      </c>
      <c r="B1888" s="118">
        <v>203</v>
      </c>
      <c r="C1888" s="57" t="s">
        <v>590</v>
      </c>
      <c r="D1888" s="57"/>
      <c r="E1888" s="57">
        <v>15</v>
      </c>
      <c r="F1888" s="58">
        <v>43599</v>
      </c>
      <c r="G1888" s="57">
        <v>5215</v>
      </c>
      <c r="H1888" s="57">
        <v>7182</v>
      </c>
      <c r="I1888" s="57">
        <v>6640</v>
      </c>
      <c r="J1888" s="57"/>
      <c r="K1888" s="152">
        <f t="shared" si="8"/>
        <v>38.035087719298247</v>
      </c>
      <c r="L1888" s="152"/>
      <c r="M1888" s="154">
        <f>AVERAGE(K1888:K1889)</f>
        <v>38.39713025057641</v>
      </c>
      <c r="N1888" s="154">
        <f>_xlfn.STDEV.S(K1888,K1889)</f>
        <v>0.51200545788945917</v>
      </c>
      <c r="O1888" s="33"/>
      <c r="P1888" s="33"/>
      <c r="Q1888" s="23">
        <f t="shared" si="1"/>
        <v>142.5</v>
      </c>
      <c r="R1888" s="117">
        <f>AVERAGE(Q1888:Q1889)</f>
        <v>146.19999999999999</v>
      </c>
    </row>
    <row r="1889" spans="1:18" ht="15.75" customHeight="1" x14ac:dyDescent="0.3">
      <c r="A1889" s="221">
        <v>4174</v>
      </c>
      <c r="B1889" s="118">
        <v>204</v>
      </c>
      <c r="C1889" s="57" t="s">
        <v>590</v>
      </c>
      <c r="D1889" s="57"/>
      <c r="E1889" s="57">
        <v>15</v>
      </c>
      <c r="F1889" s="58">
        <v>43599</v>
      </c>
      <c r="G1889" s="57">
        <v>5239</v>
      </c>
      <c r="H1889" s="57">
        <v>7319</v>
      </c>
      <c r="I1889" s="57">
        <v>6738</v>
      </c>
      <c r="J1889" s="57"/>
      <c r="K1889" s="152">
        <f t="shared" si="8"/>
        <v>38.759172781854566</v>
      </c>
      <c r="L1889" s="152"/>
      <c r="M1889" s="155"/>
      <c r="N1889" s="155"/>
      <c r="O1889" s="33"/>
      <c r="P1889" s="33"/>
      <c r="Q1889" s="23">
        <f t="shared" si="1"/>
        <v>149.9</v>
      </c>
      <c r="R1889" s="117"/>
    </row>
    <row r="1890" spans="1:18" ht="15.75" customHeight="1" x14ac:dyDescent="0.3">
      <c r="A1890" s="221">
        <v>4819</v>
      </c>
      <c r="B1890" s="118">
        <v>203</v>
      </c>
      <c r="C1890" s="57" t="s">
        <v>590</v>
      </c>
      <c r="D1890" s="57"/>
      <c r="E1890" s="57">
        <v>17</v>
      </c>
      <c r="F1890" s="58">
        <v>43619</v>
      </c>
      <c r="G1890" s="57">
        <v>5215</v>
      </c>
      <c r="H1890" s="57">
        <v>7326</v>
      </c>
      <c r="I1890" s="57">
        <v>6803</v>
      </c>
      <c r="J1890" s="57"/>
      <c r="K1890" s="152">
        <f t="shared" si="8"/>
        <v>32.934508816120903</v>
      </c>
      <c r="L1890" s="153"/>
      <c r="M1890" s="154">
        <f>AVERAGE(K1890:K1891)</f>
        <v>32.812170752976797</v>
      </c>
      <c r="N1890" s="154">
        <f>_xlfn.STDEV.S(K1890,K1891)</f>
        <v>0.17301214809285581</v>
      </c>
      <c r="O1890" s="33"/>
      <c r="P1890" s="33"/>
      <c r="Q1890" s="23">
        <f t="shared" si="1"/>
        <v>158.80000000000001</v>
      </c>
      <c r="R1890" s="117">
        <f>AVERAGE(Q1890:Q1891)</f>
        <v>157.10000000000002</v>
      </c>
    </row>
    <row r="1891" spans="1:18" ht="15.75" customHeight="1" x14ac:dyDescent="0.3">
      <c r="A1891" s="221">
        <v>4820</v>
      </c>
      <c r="B1891" s="118">
        <v>204</v>
      </c>
      <c r="C1891" s="57" t="s">
        <v>590</v>
      </c>
      <c r="D1891" s="57"/>
      <c r="E1891" s="57">
        <v>17</v>
      </c>
      <c r="F1891" s="58">
        <v>43619</v>
      </c>
      <c r="G1891" s="57">
        <v>5239</v>
      </c>
      <c r="H1891" s="57">
        <v>7301</v>
      </c>
      <c r="I1891" s="57">
        <v>6793</v>
      </c>
      <c r="J1891" s="57"/>
      <c r="K1891" s="152">
        <f t="shared" si="8"/>
        <v>32.689832689832684</v>
      </c>
      <c r="L1891" s="153"/>
      <c r="M1891" s="155"/>
      <c r="N1891" s="155"/>
      <c r="O1891" s="33"/>
      <c r="P1891" s="33"/>
      <c r="Q1891" s="23">
        <f t="shared" si="1"/>
        <v>155.4</v>
      </c>
      <c r="R1891" s="117"/>
    </row>
    <row r="1892" spans="1:18" ht="15.75" customHeight="1" x14ac:dyDescent="0.3">
      <c r="A1892" s="221">
        <v>6125</v>
      </c>
      <c r="B1892" s="118">
        <v>186</v>
      </c>
      <c r="C1892" s="7" t="s">
        <v>590</v>
      </c>
      <c r="D1892" s="7"/>
      <c r="E1892" s="7">
        <v>22</v>
      </c>
      <c r="F1892" s="156">
        <v>43685</v>
      </c>
      <c r="G1892" s="7">
        <v>5251</v>
      </c>
      <c r="H1892" s="7">
        <v>7205</v>
      </c>
      <c r="I1892" s="7">
        <v>6936</v>
      </c>
      <c r="J1892" s="7">
        <v>8</v>
      </c>
      <c r="K1892" s="152">
        <f t="shared" si="8"/>
        <v>15.964391691394658</v>
      </c>
      <c r="L1892" s="153"/>
      <c r="M1892" s="154">
        <f>AVERAGE(K1892:K1893)</f>
        <v>15.851735043782309</v>
      </c>
      <c r="N1892" s="154">
        <f>_xlfn.STDEV.S(K1892,K1893)</f>
        <v>0.15932055894487171</v>
      </c>
      <c r="O1892" s="33"/>
      <c r="P1892" s="33"/>
      <c r="Q1892" s="23">
        <f t="shared" si="1"/>
        <v>168.5</v>
      </c>
      <c r="R1892" s="117">
        <f>AVERAGE(Q1892:Q1893)</f>
        <v>167.8</v>
      </c>
    </row>
    <row r="1893" spans="1:18" ht="15.75" customHeight="1" x14ac:dyDescent="0.3">
      <c r="A1893" s="221">
        <v>6126</v>
      </c>
      <c r="B1893" s="118">
        <v>186</v>
      </c>
      <c r="C1893" s="7" t="s">
        <v>590</v>
      </c>
      <c r="D1893" s="7"/>
      <c r="E1893" s="7">
        <v>22</v>
      </c>
      <c r="F1893" s="156">
        <v>43685</v>
      </c>
      <c r="G1893" s="7">
        <v>5251</v>
      </c>
      <c r="H1893" s="7">
        <v>7185</v>
      </c>
      <c r="I1893" s="7">
        <v>6922</v>
      </c>
      <c r="J1893" s="7"/>
      <c r="K1893" s="152">
        <f t="shared" si="8"/>
        <v>15.739078396169958</v>
      </c>
      <c r="L1893" s="153"/>
      <c r="M1893" s="155"/>
      <c r="N1893" s="155"/>
      <c r="O1893" s="33"/>
      <c r="P1893" s="33"/>
      <c r="Q1893" s="23">
        <f t="shared" si="1"/>
        <v>167.1</v>
      </c>
      <c r="R1893" s="117"/>
    </row>
    <row r="1894" spans="1:18" ht="15.75" customHeight="1" x14ac:dyDescent="0.3">
      <c r="A1894" s="221">
        <v>3813</v>
      </c>
      <c r="B1894" s="118">
        <v>235</v>
      </c>
      <c r="C1894" s="81" t="s">
        <v>591</v>
      </c>
      <c r="D1894" s="81"/>
      <c r="E1894" s="81">
        <v>14</v>
      </c>
      <c r="F1894" s="82">
        <v>43591</v>
      </c>
      <c r="G1894" s="81">
        <v>5230</v>
      </c>
      <c r="H1894" s="134">
        <v>8468</v>
      </c>
      <c r="I1894" s="81">
        <v>7219</v>
      </c>
      <c r="J1894" s="81">
        <v>2</v>
      </c>
      <c r="K1894" s="135">
        <f t="shared" si="8"/>
        <v>62.79537456008044</v>
      </c>
      <c r="L1894" s="142" t="s">
        <v>373</v>
      </c>
      <c r="M1894" s="137">
        <f>AVERAGE(K1894:K1895)</f>
        <v>63.232219654140941</v>
      </c>
      <c r="N1894" s="137">
        <f>_xlfn.STDEV.S(K1894,K1895)</f>
        <v>0.61779225667651161</v>
      </c>
      <c r="O1894" s="33">
        <v>3</v>
      </c>
      <c r="P1894" s="33"/>
      <c r="Q1894" s="23">
        <f t="shared" si="1"/>
        <v>198.9</v>
      </c>
      <c r="R1894" s="117">
        <f>AVERAGE(Q1894:Q1895)</f>
        <v>196.75</v>
      </c>
    </row>
    <row r="1895" spans="1:18" ht="15.75" customHeight="1" x14ac:dyDescent="0.3">
      <c r="A1895" s="221">
        <v>3814</v>
      </c>
      <c r="B1895" s="118">
        <v>236</v>
      </c>
      <c r="C1895" s="81" t="s">
        <v>591</v>
      </c>
      <c r="D1895" s="81"/>
      <c r="E1895" s="81">
        <v>14</v>
      </c>
      <c r="F1895" s="82">
        <v>43591</v>
      </c>
      <c r="G1895" s="81">
        <v>5241</v>
      </c>
      <c r="H1895" s="134">
        <v>8426</v>
      </c>
      <c r="I1895" s="81">
        <v>7187</v>
      </c>
      <c r="J1895" s="81"/>
      <c r="K1895" s="135">
        <f t="shared" si="8"/>
        <v>63.669064748201443</v>
      </c>
      <c r="L1895" s="142"/>
      <c r="M1895" s="138"/>
      <c r="N1895" s="138"/>
      <c r="O1895" s="33"/>
      <c r="P1895" s="33"/>
      <c r="Q1895" s="23">
        <f t="shared" si="1"/>
        <v>194.6</v>
      </c>
      <c r="R1895" s="117"/>
    </row>
    <row r="1896" spans="1:18" ht="15.75" customHeight="1" x14ac:dyDescent="0.3">
      <c r="A1896" s="221">
        <v>4471</v>
      </c>
      <c r="B1896" s="118">
        <v>177</v>
      </c>
      <c r="C1896" s="81" t="s">
        <v>591</v>
      </c>
      <c r="D1896" s="81"/>
      <c r="E1896" s="81">
        <v>16</v>
      </c>
      <c r="F1896" s="82">
        <v>43607</v>
      </c>
      <c r="G1896" s="81">
        <v>5259</v>
      </c>
      <c r="H1896" s="81">
        <v>8274</v>
      </c>
      <c r="I1896" s="81">
        <v>7454</v>
      </c>
      <c r="J1896" s="81">
        <v>2</v>
      </c>
      <c r="K1896" s="135">
        <f t="shared" si="8"/>
        <v>37.357630979498865</v>
      </c>
      <c r="L1896" s="142" t="s">
        <v>13</v>
      </c>
      <c r="M1896" s="137">
        <f>AVERAGE(K1896:K1897)</f>
        <v>38.225557699381163</v>
      </c>
      <c r="N1896" s="137">
        <f>_xlfn.STDEV.S(K1896,K1897)</f>
        <v>1.2274337384035408</v>
      </c>
      <c r="O1896" s="33"/>
      <c r="P1896" s="33"/>
      <c r="Q1896" s="23">
        <f t="shared" si="1"/>
        <v>219.5</v>
      </c>
      <c r="R1896" s="117">
        <f>AVERAGE(Q1896:Q1897)</f>
        <v>215.65</v>
      </c>
    </row>
    <row r="1897" spans="1:18" ht="15.75" customHeight="1" x14ac:dyDescent="0.3">
      <c r="A1897" s="221">
        <v>4472</v>
      </c>
      <c r="B1897" s="118">
        <v>178</v>
      </c>
      <c r="C1897" s="81" t="s">
        <v>591</v>
      </c>
      <c r="D1897" s="81"/>
      <c r="E1897" s="81">
        <v>16</v>
      </c>
      <c r="F1897" s="82">
        <v>43607</v>
      </c>
      <c r="G1897" s="81">
        <v>5226</v>
      </c>
      <c r="H1897" s="81">
        <v>8172</v>
      </c>
      <c r="I1897" s="81">
        <v>7344</v>
      </c>
      <c r="J1897" s="81"/>
      <c r="K1897" s="135">
        <f t="shared" si="8"/>
        <v>39.093484419263461</v>
      </c>
      <c r="L1897" s="142"/>
      <c r="M1897" s="138"/>
      <c r="N1897" s="138"/>
      <c r="O1897" s="33"/>
      <c r="P1897" s="33"/>
      <c r="Q1897" s="23">
        <f t="shared" si="1"/>
        <v>211.8</v>
      </c>
      <c r="R1897" s="117"/>
    </row>
    <row r="1898" spans="1:18" ht="15.75" customHeight="1" x14ac:dyDescent="0.3">
      <c r="A1898" s="221">
        <v>5117</v>
      </c>
      <c r="B1898" s="118">
        <v>177</v>
      </c>
      <c r="C1898" s="81" t="s">
        <v>591</v>
      </c>
      <c r="D1898" s="81"/>
      <c r="E1898" s="81">
        <v>18</v>
      </c>
      <c r="F1898" s="82">
        <v>43626</v>
      </c>
      <c r="G1898" s="81">
        <v>5259</v>
      </c>
      <c r="H1898" s="81">
        <v>8111</v>
      </c>
      <c r="I1898" s="81">
        <v>7391</v>
      </c>
      <c r="J1898" s="81">
        <v>8</v>
      </c>
      <c r="K1898" s="135">
        <f t="shared" si="8"/>
        <v>33.771106941838646</v>
      </c>
      <c r="L1898" s="142"/>
      <c r="M1898" s="137">
        <f>AVERAGE(K1898:K1899)</f>
        <v>33.09739435898593</v>
      </c>
      <c r="N1898" s="137">
        <f>_xlfn.STDEV.S(K1898,K1899)</f>
        <v>0.95277347181171779</v>
      </c>
      <c r="O1898" s="33"/>
      <c r="P1898" s="33"/>
      <c r="Q1898" s="23">
        <f t="shared" si="1"/>
        <v>213.2</v>
      </c>
      <c r="R1898" s="117">
        <f>AVERAGE(Q1898:Q1899)</f>
        <v>214.7</v>
      </c>
    </row>
    <row r="1899" spans="1:18" ht="15.75" customHeight="1" x14ac:dyDescent="0.3">
      <c r="A1899" s="221">
        <v>5118</v>
      </c>
      <c r="B1899" s="118">
        <v>178</v>
      </c>
      <c r="C1899" s="81" t="s">
        <v>591</v>
      </c>
      <c r="D1899" s="81"/>
      <c r="E1899" s="81">
        <v>18</v>
      </c>
      <c r="F1899" s="82">
        <v>43626</v>
      </c>
      <c r="G1899" s="81">
        <v>5226</v>
      </c>
      <c r="H1899" s="81">
        <v>8089</v>
      </c>
      <c r="I1899" s="81">
        <v>7388</v>
      </c>
      <c r="J1899" s="81"/>
      <c r="K1899" s="135">
        <f t="shared" si="8"/>
        <v>32.423681776133215</v>
      </c>
      <c r="L1899" s="142"/>
      <c r="M1899" s="138"/>
      <c r="N1899" s="138"/>
      <c r="O1899" s="33"/>
      <c r="P1899" s="33"/>
      <c r="Q1899" s="23">
        <f t="shared" si="1"/>
        <v>216.2</v>
      </c>
      <c r="R1899" s="117"/>
    </row>
    <row r="1900" spans="1:18" ht="15.75" customHeight="1" x14ac:dyDescent="0.3">
      <c r="A1900" s="221">
        <v>6127</v>
      </c>
      <c r="B1900" s="118">
        <v>187</v>
      </c>
      <c r="C1900" s="7" t="s">
        <v>591</v>
      </c>
      <c r="D1900" s="7"/>
      <c r="E1900" s="7">
        <v>22</v>
      </c>
      <c r="F1900" s="156">
        <v>43685</v>
      </c>
      <c r="G1900" s="7">
        <v>5214</v>
      </c>
      <c r="H1900" s="7">
        <v>7645</v>
      </c>
      <c r="I1900" s="7">
        <v>7284</v>
      </c>
      <c r="J1900" s="7">
        <v>8</v>
      </c>
      <c r="K1900" s="152">
        <f t="shared" si="8"/>
        <v>17.439613526570046</v>
      </c>
      <c r="L1900" s="153"/>
      <c r="M1900" s="154">
        <f>AVERAGE(K1900:K1901)</f>
        <v>17.620462335650124</v>
      </c>
      <c r="N1900" s="154">
        <f>_xlfn.STDEV.S(K1900,K1901)</f>
        <v>0.2557588385400722</v>
      </c>
      <c r="O1900" s="33"/>
      <c r="P1900" s="33"/>
      <c r="Q1900" s="23">
        <f t="shared" si="1"/>
        <v>207</v>
      </c>
      <c r="R1900" s="117">
        <f>AVERAGE(Q1900:Q1901)</f>
        <v>202.65</v>
      </c>
    </row>
    <row r="1901" spans="1:18" ht="15.75" customHeight="1" x14ac:dyDescent="0.3">
      <c r="A1901" s="221">
        <v>6128</v>
      </c>
      <c r="B1901" s="118">
        <v>187</v>
      </c>
      <c r="C1901" s="7" t="s">
        <v>591</v>
      </c>
      <c r="D1901" s="7"/>
      <c r="E1901" s="7">
        <v>22</v>
      </c>
      <c r="F1901" s="156">
        <v>43685</v>
      </c>
      <c r="G1901" s="7">
        <v>5214</v>
      </c>
      <c r="H1901" s="7">
        <v>7550</v>
      </c>
      <c r="I1901" s="7">
        <v>7197</v>
      </c>
      <c r="J1901" s="7"/>
      <c r="K1901" s="152">
        <f t="shared" si="8"/>
        <v>17.801311144730207</v>
      </c>
      <c r="L1901" s="153"/>
      <c r="M1901" s="155"/>
      <c r="N1901" s="155"/>
      <c r="O1901" s="33"/>
      <c r="P1901" s="33"/>
      <c r="Q1901" s="23">
        <f t="shared" si="1"/>
        <v>198.3</v>
      </c>
      <c r="R1901" s="117"/>
    </row>
    <row r="1902" spans="1:18" ht="15.75" customHeight="1" x14ac:dyDescent="0.3">
      <c r="A1902" s="221">
        <v>3453</v>
      </c>
      <c r="B1902" s="118">
        <v>209</v>
      </c>
      <c r="C1902" s="67" t="s">
        <v>592</v>
      </c>
      <c r="D1902" s="67"/>
      <c r="E1902" s="67">
        <v>13</v>
      </c>
      <c r="F1902" s="68">
        <v>43587</v>
      </c>
      <c r="G1902" s="67">
        <v>5228</v>
      </c>
      <c r="H1902" s="67">
        <v>7303</v>
      </c>
      <c r="I1902" s="67">
        <v>6871</v>
      </c>
      <c r="J1902" s="67">
        <v>1</v>
      </c>
      <c r="K1902" s="157">
        <f t="shared" si="8"/>
        <v>26.293365794278756</v>
      </c>
      <c r="L1902" s="158" t="s">
        <v>13</v>
      </c>
      <c r="M1902" s="159">
        <f>AVERAGE(K1902:K1903)</f>
        <v>26.823153485374675</v>
      </c>
      <c r="N1902" s="159">
        <f>_xlfn.STDEV.S(K1902,K1903)</f>
        <v>0.74923293792617385</v>
      </c>
      <c r="O1902" s="33">
        <v>1</v>
      </c>
      <c r="P1902" s="33"/>
      <c r="Q1902" s="23">
        <f t="shared" si="1"/>
        <v>164.3</v>
      </c>
      <c r="R1902" s="117">
        <f>AVERAGE(Q1902:Q1903)</f>
        <v>167.15</v>
      </c>
    </row>
    <row r="1903" spans="1:18" ht="15.75" customHeight="1" x14ac:dyDescent="0.3">
      <c r="A1903" s="221">
        <v>3454</v>
      </c>
      <c r="B1903" s="118">
        <v>210</v>
      </c>
      <c r="C1903" s="67" t="s">
        <v>592</v>
      </c>
      <c r="D1903" s="67"/>
      <c r="E1903" s="67">
        <v>13</v>
      </c>
      <c r="F1903" s="68">
        <v>43587</v>
      </c>
      <c r="G1903" s="67">
        <v>5223</v>
      </c>
      <c r="H1903" s="67">
        <v>7388</v>
      </c>
      <c r="I1903" s="67">
        <v>6923</v>
      </c>
      <c r="J1903" s="67"/>
      <c r="K1903" s="157">
        <f t="shared" si="8"/>
        <v>27.352941176470591</v>
      </c>
      <c r="L1903" s="158"/>
      <c r="M1903" s="160"/>
      <c r="N1903" s="160"/>
      <c r="O1903" s="33"/>
      <c r="P1903" s="33"/>
      <c r="Q1903" s="23">
        <f t="shared" si="1"/>
        <v>170</v>
      </c>
      <c r="R1903" s="117"/>
    </row>
    <row r="1904" spans="1:18" ht="15.75" customHeight="1" x14ac:dyDescent="0.3">
      <c r="A1904" s="221">
        <v>4175</v>
      </c>
      <c r="B1904" s="118">
        <v>205</v>
      </c>
      <c r="C1904" s="67" t="s">
        <v>592</v>
      </c>
      <c r="D1904" s="67"/>
      <c r="E1904" s="67">
        <v>15</v>
      </c>
      <c r="F1904" s="68">
        <v>43599</v>
      </c>
      <c r="G1904" s="67">
        <v>5204</v>
      </c>
      <c r="H1904" s="67">
        <v>7734</v>
      </c>
      <c r="I1904" s="67">
        <v>7199</v>
      </c>
      <c r="J1904" s="67"/>
      <c r="K1904" s="157">
        <f t="shared" si="8"/>
        <v>26.817042606516289</v>
      </c>
      <c r="L1904" s="157"/>
      <c r="M1904" s="159">
        <f>AVERAGE(K1904:K1905)</f>
        <v>27.478229145390383</v>
      </c>
      <c r="N1904" s="159">
        <f>_xlfn.STDEV.S(K1904,K1905)</f>
        <v>0.93505897053427012</v>
      </c>
      <c r="O1904" s="33"/>
      <c r="P1904" s="33"/>
      <c r="Q1904" s="23">
        <f t="shared" si="1"/>
        <v>199.5</v>
      </c>
      <c r="R1904" s="117">
        <f>AVERAGE(Q1904:Q1905)</f>
        <v>197.3</v>
      </c>
    </row>
    <row r="1905" spans="1:18" ht="15.75" customHeight="1" x14ac:dyDescent="0.3">
      <c r="A1905" s="221">
        <v>4176</v>
      </c>
      <c r="B1905" s="118">
        <v>206</v>
      </c>
      <c r="C1905" s="67" t="s">
        <v>592</v>
      </c>
      <c r="D1905" s="67"/>
      <c r="E1905" s="67">
        <v>15</v>
      </c>
      <c r="F1905" s="68">
        <v>43599</v>
      </c>
      <c r="G1905" s="67">
        <v>5233</v>
      </c>
      <c r="H1905" s="67">
        <v>7733</v>
      </c>
      <c r="I1905" s="67">
        <v>7184</v>
      </c>
      <c r="J1905" s="67"/>
      <c r="K1905" s="157">
        <f t="shared" si="8"/>
        <v>28.139415684264478</v>
      </c>
      <c r="L1905" s="157"/>
      <c r="M1905" s="160"/>
      <c r="N1905" s="160"/>
      <c r="O1905" s="33"/>
      <c r="P1905" s="33"/>
      <c r="Q1905" s="23">
        <f t="shared" si="1"/>
        <v>195.1</v>
      </c>
      <c r="R1905" s="117"/>
    </row>
    <row r="1906" spans="1:18" ht="15.75" customHeight="1" x14ac:dyDescent="0.3">
      <c r="A1906" s="221">
        <v>4821</v>
      </c>
      <c r="B1906" s="118">
        <v>205</v>
      </c>
      <c r="C1906" s="67" t="s">
        <v>592</v>
      </c>
      <c r="D1906" s="67"/>
      <c r="E1906" s="67">
        <v>17</v>
      </c>
      <c r="F1906" s="68">
        <v>43619</v>
      </c>
      <c r="G1906" s="67">
        <v>5204</v>
      </c>
      <c r="H1906" s="67">
        <v>7723</v>
      </c>
      <c r="I1906" s="67">
        <v>7275</v>
      </c>
      <c r="J1906" s="67"/>
      <c r="K1906" s="157">
        <f t="shared" si="8"/>
        <v>21.632061805890874</v>
      </c>
      <c r="L1906" s="158"/>
      <c r="M1906" s="159">
        <f>AVERAGE(K1906:K1907)</f>
        <v>21.177476686077966</v>
      </c>
      <c r="N1906" s="159">
        <f>_xlfn.STDEV.S(K1906,K1907)</f>
        <v>0.6428804416924101</v>
      </c>
      <c r="O1906" s="33"/>
      <c r="P1906" s="33"/>
      <c r="Q1906" s="23">
        <f t="shared" si="1"/>
        <v>207.1</v>
      </c>
      <c r="R1906" s="117">
        <f>AVERAGE(Q1906:Q1907)</f>
        <v>207.3</v>
      </c>
    </row>
    <row r="1907" spans="1:18" ht="15.75" customHeight="1" x14ac:dyDescent="0.3">
      <c r="A1907" s="221">
        <v>4822</v>
      </c>
      <c r="B1907" s="118">
        <v>206</v>
      </c>
      <c r="C1907" s="67" t="s">
        <v>592</v>
      </c>
      <c r="D1907" s="67"/>
      <c r="E1907" s="67">
        <v>17</v>
      </c>
      <c r="F1907" s="68">
        <v>43619</v>
      </c>
      <c r="G1907" s="67">
        <v>5233</v>
      </c>
      <c r="H1907" s="67">
        <v>7738</v>
      </c>
      <c r="I1907" s="67">
        <v>7308</v>
      </c>
      <c r="J1907" s="67"/>
      <c r="K1907" s="157">
        <f t="shared" si="8"/>
        <v>20.722891566265062</v>
      </c>
      <c r="L1907" s="158"/>
      <c r="M1907" s="160"/>
      <c r="N1907" s="160"/>
      <c r="O1907" s="33"/>
      <c r="P1907" s="33"/>
      <c r="Q1907" s="23">
        <f t="shared" si="1"/>
        <v>207.5</v>
      </c>
      <c r="R1907" s="117"/>
    </row>
    <row r="1908" spans="1:18" ht="15.75" customHeight="1" x14ac:dyDescent="0.3">
      <c r="A1908" s="221">
        <v>5405</v>
      </c>
      <c r="B1908" s="118">
        <v>143</v>
      </c>
      <c r="C1908" s="7" t="s">
        <v>592</v>
      </c>
      <c r="D1908" s="7"/>
      <c r="E1908" s="7">
        <v>19</v>
      </c>
      <c r="F1908" s="156">
        <v>43637</v>
      </c>
      <c r="G1908" s="7">
        <v>5229</v>
      </c>
      <c r="H1908" s="7">
        <v>8524</v>
      </c>
      <c r="I1908" s="7">
        <v>7852</v>
      </c>
      <c r="J1908" s="7">
        <v>7</v>
      </c>
      <c r="K1908" s="161">
        <f t="shared" si="8"/>
        <v>25.61951963400686</v>
      </c>
      <c r="L1908" s="3"/>
      <c r="M1908" s="162">
        <f>AVERAGE(K1908:K1909)</f>
        <v>25.756352818845052</v>
      </c>
      <c r="N1908" s="162">
        <f>_xlfn.STDEV.S(K1908,K1909)</f>
        <v>0.19351134578087578</v>
      </c>
      <c r="O1908" s="33"/>
      <c r="P1908" s="33"/>
      <c r="Q1908" s="23">
        <f t="shared" si="1"/>
        <v>262.3</v>
      </c>
      <c r="R1908" s="117">
        <f>AVERAGE(Q1908:Q1909)</f>
        <v>266.89999999999998</v>
      </c>
    </row>
    <row r="1909" spans="1:18" ht="15.75" customHeight="1" x14ac:dyDescent="0.3">
      <c r="A1909" s="221">
        <v>5406</v>
      </c>
      <c r="B1909" s="118">
        <v>144</v>
      </c>
      <c r="C1909" s="7" t="s">
        <v>592</v>
      </c>
      <c r="D1909" s="7"/>
      <c r="E1909" s="7">
        <v>19</v>
      </c>
      <c r="F1909" s="156">
        <v>43637</v>
      </c>
      <c r="G1909" s="7">
        <v>5238</v>
      </c>
      <c r="H1909" s="7">
        <v>8656</v>
      </c>
      <c r="I1909" s="7">
        <v>7953</v>
      </c>
      <c r="J1909" s="7"/>
      <c r="K1909" s="161">
        <f t="shared" si="8"/>
        <v>25.893186003683244</v>
      </c>
      <c r="L1909" s="3"/>
      <c r="M1909" s="23"/>
      <c r="N1909" s="23"/>
      <c r="O1909" s="33"/>
      <c r="P1909" s="33"/>
      <c r="Q1909" s="23">
        <f t="shared" si="1"/>
        <v>271.5</v>
      </c>
      <c r="R1909" s="117"/>
    </row>
    <row r="1910" spans="1:18" ht="15.75" customHeight="1" x14ac:dyDescent="0.3">
      <c r="A1910" s="221">
        <v>6129</v>
      </c>
      <c r="B1910" s="118">
        <v>188</v>
      </c>
      <c r="C1910" s="7" t="s">
        <v>592</v>
      </c>
      <c r="D1910" s="7"/>
      <c r="E1910" s="7">
        <v>22</v>
      </c>
      <c r="F1910" s="156">
        <v>43685</v>
      </c>
      <c r="G1910" s="7">
        <v>5267</v>
      </c>
      <c r="H1910" s="7">
        <v>7764</v>
      </c>
      <c r="I1910" s="7">
        <v>7408</v>
      </c>
      <c r="J1910" s="7">
        <v>7</v>
      </c>
      <c r="K1910" s="152">
        <f t="shared" si="8"/>
        <v>16.62774404483886</v>
      </c>
      <c r="L1910" s="153"/>
      <c r="M1910" s="154">
        <f>AVERAGE(K1910:K1911)</f>
        <v>16.512993545113424</v>
      </c>
      <c r="N1910" s="154">
        <f>_xlfn.STDEV.S(K1910,K1911)</f>
        <v>0.16228171300079802</v>
      </c>
      <c r="O1910" s="33"/>
      <c r="P1910" s="33"/>
      <c r="Q1910" s="23">
        <f t="shared" si="1"/>
        <v>214.1</v>
      </c>
      <c r="R1910" s="117">
        <f>AVERAGE(Q1910:Q1911)</f>
        <v>209.5</v>
      </c>
    </row>
    <row r="1911" spans="1:18" ht="15.75" customHeight="1" x14ac:dyDescent="0.3">
      <c r="A1911" s="221">
        <v>6130</v>
      </c>
      <c r="B1911" s="118">
        <v>188</v>
      </c>
      <c r="C1911" s="7" t="s">
        <v>592</v>
      </c>
      <c r="D1911" s="7"/>
      <c r="E1911" s="7">
        <v>22</v>
      </c>
      <c r="F1911" s="156">
        <v>43685</v>
      </c>
      <c r="G1911" s="7">
        <v>5267</v>
      </c>
      <c r="H1911" s="7">
        <v>7652</v>
      </c>
      <c r="I1911" s="7">
        <v>7316</v>
      </c>
      <c r="J1911" s="7"/>
      <c r="K1911" s="152">
        <f t="shared" si="8"/>
        <v>16.398243045387993</v>
      </c>
      <c r="L1911" s="153"/>
      <c r="M1911" s="155"/>
      <c r="N1911" s="155"/>
      <c r="O1911" s="33"/>
      <c r="P1911" s="33"/>
      <c r="Q1911" s="23">
        <f t="shared" si="1"/>
        <v>204.9</v>
      </c>
      <c r="R1911" s="117"/>
    </row>
    <row r="1912" spans="1:18" ht="15.75" customHeight="1" x14ac:dyDescent="0.3">
      <c r="A1912" s="221">
        <v>3455</v>
      </c>
      <c r="B1912" s="118">
        <v>211</v>
      </c>
      <c r="C1912" s="67" t="s">
        <v>593</v>
      </c>
      <c r="D1912" s="67"/>
      <c r="E1912" s="67">
        <v>13</v>
      </c>
      <c r="F1912" s="68">
        <v>43587</v>
      </c>
      <c r="G1912" s="67">
        <v>5194</v>
      </c>
      <c r="H1912" s="67">
        <v>9048</v>
      </c>
      <c r="I1912" s="67">
        <v>7891</v>
      </c>
      <c r="J1912" s="67">
        <v>1</v>
      </c>
      <c r="K1912" s="157">
        <f t="shared" si="8"/>
        <v>42.899517982944012</v>
      </c>
      <c r="L1912" s="158" t="s">
        <v>497</v>
      </c>
      <c r="M1912" s="159">
        <f>AVERAGE(K1912:K1913)</f>
        <v>43.389712802095559</v>
      </c>
      <c r="N1912" s="159">
        <f>_xlfn.STDEV.S(K1912,K1913)</f>
        <v>0.69324016144914979</v>
      </c>
      <c r="O1912" s="33">
        <v>1</v>
      </c>
      <c r="P1912" s="33"/>
      <c r="Q1912" s="23">
        <f t="shared" si="1"/>
        <v>269.7</v>
      </c>
      <c r="R1912" s="117">
        <f>AVERAGE(Q1912:Q1913)</f>
        <v>264.75</v>
      </c>
    </row>
    <row r="1913" spans="1:18" ht="15.75" customHeight="1" x14ac:dyDescent="0.3">
      <c r="A1913" s="221">
        <v>3456</v>
      </c>
      <c r="B1913" s="118">
        <v>212</v>
      </c>
      <c r="C1913" s="67" t="s">
        <v>593</v>
      </c>
      <c r="D1913" s="67"/>
      <c r="E1913" s="67">
        <v>13</v>
      </c>
      <c r="F1913" s="68">
        <v>43587</v>
      </c>
      <c r="G1913" s="67">
        <v>5225</v>
      </c>
      <c r="H1913" s="67">
        <v>8963</v>
      </c>
      <c r="I1913" s="67">
        <v>7823</v>
      </c>
      <c r="J1913" s="67"/>
      <c r="K1913" s="157">
        <f t="shared" si="8"/>
        <v>43.879907621247114</v>
      </c>
      <c r="L1913" s="158"/>
      <c r="M1913" s="160"/>
      <c r="N1913" s="160"/>
      <c r="O1913" s="33"/>
      <c r="P1913" s="33"/>
      <c r="Q1913" s="23">
        <f t="shared" si="1"/>
        <v>259.8</v>
      </c>
      <c r="R1913" s="117"/>
    </row>
    <row r="1914" spans="1:18" ht="15.75" customHeight="1" x14ac:dyDescent="0.3">
      <c r="A1914" s="221">
        <v>4177</v>
      </c>
      <c r="B1914" s="118">
        <v>207</v>
      </c>
      <c r="C1914" s="67" t="s">
        <v>593</v>
      </c>
      <c r="D1914" s="67"/>
      <c r="E1914" s="67">
        <v>15</v>
      </c>
      <c r="F1914" s="68">
        <v>43599</v>
      </c>
      <c r="G1914" s="67">
        <v>5236</v>
      </c>
      <c r="H1914" s="67">
        <v>8269</v>
      </c>
      <c r="I1914" s="67">
        <v>7664</v>
      </c>
      <c r="J1914" s="67"/>
      <c r="K1914" s="157">
        <f t="shared" si="8"/>
        <v>24.917627677100494</v>
      </c>
      <c r="L1914" s="157"/>
      <c r="M1914" s="159">
        <f>AVERAGE(K1914:K1915)</f>
        <v>24.548896809707891</v>
      </c>
      <c r="N1914" s="159">
        <f>_xlfn.STDEV.S(K1914,K1915)</f>
        <v>0.52146419353221229</v>
      </c>
      <c r="O1914" s="33"/>
      <c r="P1914" s="33"/>
      <c r="Q1914" s="23">
        <f t="shared" si="1"/>
        <v>242.8</v>
      </c>
      <c r="R1914" s="117">
        <f>AVERAGE(Q1914:Q1915)</f>
        <v>247.95</v>
      </c>
    </row>
    <row r="1915" spans="1:18" ht="15.75" customHeight="1" x14ac:dyDescent="0.3">
      <c r="A1915" s="221">
        <v>4178</v>
      </c>
      <c r="B1915" s="118">
        <v>208</v>
      </c>
      <c r="C1915" s="67" t="s">
        <v>593</v>
      </c>
      <c r="D1915" s="67"/>
      <c r="E1915" s="67">
        <v>15</v>
      </c>
      <c r="F1915" s="68">
        <v>43599</v>
      </c>
      <c r="G1915" s="67">
        <v>5202</v>
      </c>
      <c r="H1915" s="67">
        <v>8345</v>
      </c>
      <c r="I1915" s="67">
        <v>7733</v>
      </c>
      <c r="J1915" s="67"/>
      <c r="K1915" s="157">
        <f t="shared" si="8"/>
        <v>24.180165942315291</v>
      </c>
      <c r="L1915" s="157"/>
      <c r="M1915" s="160"/>
      <c r="N1915" s="160"/>
      <c r="O1915" s="33"/>
      <c r="P1915" s="33"/>
      <c r="Q1915" s="23">
        <f t="shared" si="1"/>
        <v>253.1</v>
      </c>
      <c r="R1915" s="117"/>
    </row>
    <row r="1916" spans="1:18" ht="15.75" customHeight="1" x14ac:dyDescent="0.3">
      <c r="A1916" s="221">
        <v>4823</v>
      </c>
      <c r="B1916" s="118">
        <v>207</v>
      </c>
      <c r="C1916" s="67" t="s">
        <v>593</v>
      </c>
      <c r="D1916" s="67"/>
      <c r="E1916" s="67">
        <v>17</v>
      </c>
      <c r="F1916" s="68">
        <v>43619</v>
      </c>
      <c r="G1916" s="67">
        <v>5236</v>
      </c>
      <c r="H1916" s="67">
        <v>8787</v>
      </c>
      <c r="I1916" s="67">
        <v>7942</v>
      </c>
      <c r="J1916" s="67"/>
      <c r="K1916" s="157">
        <f t="shared" si="8"/>
        <v>31.22690317812269</v>
      </c>
      <c r="L1916" s="158"/>
      <c r="M1916" s="159">
        <f>AVERAGE(K1916:K1917)</f>
        <v>31.240730947194095</v>
      </c>
      <c r="N1916" s="159">
        <f>_xlfn.STDEV.S(K1916,K1917)</f>
        <v>1.9555418558143911E-2</v>
      </c>
      <c r="O1916" s="33"/>
      <c r="P1916" s="33"/>
      <c r="Q1916" s="23">
        <f t="shared" si="1"/>
        <v>270.60000000000002</v>
      </c>
      <c r="R1916" s="117">
        <f>AVERAGE(Q1916:Q1917)</f>
        <v>272.39999999999998</v>
      </c>
    </row>
    <row r="1917" spans="1:18" ht="15.75" customHeight="1" x14ac:dyDescent="0.3">
      <c r="A1917" s="221">
        <v>4824</v>
      </c>
      <c r="B1917" s="118">
        <v>208</v>
      </c>
      <c r="C1917" s="67" t="s">
        <v>593</v>
      </c>
      <c r="D1917" s="67"/>
      <c r="E1917" s="67">
        <v>17</v>
      </c>
      <c r="F1917" s="68">
        <v>43619</v>
      </c>
      <c r="G1917" s="67">
        <v>5202</v>
      </c>
      <c r="H1917" s="67">
        <v>8801</v>
      </c>
      <c r="I1917" s="67">
        <v>7944</v>
      </c>
      <c r="J1917" s="67"/>
      <c r="K1917" s="157">
        <f t="shared" si="8"/>
        <v>31.2545587162655</v>
      </c>
      <c r="L1917" s="158"/>
      <c r="M1917" s="160"/>
      <c r="N1917" s="160"/>
      <c r="O1917" s="33"/>
      <c r="P1917" s="33"/>
      <c r="Q1917" s="23">
        <f t="shared" si="1"/>
        <v>274.2</v>
      </c>
      <c r="R1917" s="117"/>
    </row>
    <row r="1918" spans="1:18" ht="15.75" customHeight="1" x14ac:dyDescent="0.3">
      <c r="A1918" s="221">
        <v>5407</v>
      </c>
      <c r="B1918" s="118">
        <v>145</v>
      </c>
      <c r="C1918" s="7" t="s">
        <v>593</v>
      </c>
      <c r="D1918" s="7"/>
      <c r="E1918" s="7">
        <v>19</v>
      </c>
      <c r="F1918" s="156">
        <v>43637</v>
      </c>
      <c r="G1918" s="7">
        <v>5181</v>
      </c>
      <c r="H1918" s="7">
        <v>8186</v>
      </c>
      <c r="I1918" s="7">
        <v>7569</v>
      </c>
      <c r="J1918" s="7">
        <v>7</v>
      </c>
      <c r="K1918" s="161">
        <f t="shared" si="8"/>
        <v>25.837520938023452</v>
      </c>
      <c r="L1918" s="3"/>
      <c r="M1918" s="162">
        <f>AVERAGE(K1918:K1919)</f>
        <v>25.686700823158976</v>
      </c>
      <c r="N1918" s="162">
        <f>_xlfn.STDEV.S(K1918,K1919)</f>
        <v>0.21329185192001077</v>
      </c>
      <c r="O1918" s="33"/>
      <c r="P1918" s="33"/>
      <c r="Q1918" s="23">
        <f t="shared" si="1"/>
        <v>238.8</v>
      </c>
      <c r="R1918" s="117">
        <f>AVERAGE(Q1918:Q1919)</f>
        <v>226.7</v>
      </c>
    </row>
    <row r="1919" spans="1:18" ht="15.75" customHeight="1" x14ac:dyDescent="0.3">
      <c r="A1919" s="221">
        <v>5408</v>
      </c>
      <c r="B1919" s="118">
        <v>146</v>
      </c>
      <c r="C1919" s="7" t="s">
        <v>593</v>
      </c>
      <c r="D1919" s="7"/>
      <c r="E1919" s="7">
        <v>19</v>
      </c>
      <c r="F1919" s="156">
        <v>43637</v>
      </c>
      <c r="G1919" s="7">
        <v>5179</v>
      </c>
      <c r="H1919" s="7">
        <v>7873</v>
      </c>
      <c r="I1919" s="7">
        <v>7325</v>
      </c>
      <c r="J1919" s="7"/>
      <c r="K1919" s="161">
        <f t="shared" si="8"/>
        <v>25.535880708294499</v>
      </c>
      <c r="L1919" s="3"/>
      <c r="M1919" s="23"/>
      <c r="N1919" s="23"/>
      <c r="O1919" s="33"/>
      <c r="P1919" s="33"/>
      <c r="Q1919" s="23">
        <f t="shared" si="1"/>
        <v>214.6</v>
      </c>
      <c r="R1919" s="117"/>
    </row>
    <row r="1920" spans="1:18" ht="15.75" customHeight="1" x14ac:dyDescent="0.3">
      <c r="A1920" s="221">
        <v>6131</v>
      </c>
      <c r="B1920" s="118">
        <v>189</v>
      </c>
      <c r="C1920" s="7" t="s">
        <v>593</v>
      </c>
      <c r="D1920" s="7"/>
      <c r="E1920" s="7">
        <v>22</v>
      </c>
      <c r="F1920" s="156">
        <v>43685</v>
      </c>
      <c r="G1920" s="7">
        <v>5261</v>
      </c>
      <c r="H1920" s="7">
        <v>8023</v>
      </c>
      <c r="I1920" s="7">
        <v>7609</v>
      </c>
      <c r="J1920" s="7">
        <v>7</v>
      </c>
      <c r="K1920" s="152">
        <f t="shared" si="8"/>
        <v>17.632027257240203</v>
      </c>
      <c r="L1920" s="153"/>
      <c r="M1920" s="154">
        <f>AVERAGE(K1920:K1921)</f>
        <v>17.505793007278363</v>
      </c>
      <c r="N1920" s="154">
        <f>_xlfn.STDEV.S(K1920,K1921)</f>
        <v>0.17852218833202926</v>
      </c>
      <c r="O1920" s="33"/>
      <c r="P1920" s="33"/>
      <c r="Q1920" s="23">
        <f t="shared" si="1"/>
        <v>234.8</v>
      </c>
      <c r="R1920" s="117">
        <f>AVERAGE(Q1920:Q1921)</f>
        <v>228.45</v>
      </c>
    </row>
    <row r="1921" spans="1:18" ht="15.75" customHeight="1" x14ac:dyDescent="0.3">
      <c r="A1921" s="221">
        <v>6132</v>
      </c>
      <c r="B1921" s="118">
        <v>189</v>
      </c>
      <c r="C1921" s="7" t="s">
        <v>593</v>
      </c>
      <c r="D1921" s="7"/>
      <c r="E1921" s="7">
        <v>22</v>
      </c>
      <c r="F1921" s="156">
        <v>43685</v>
      </c>
      <c r="G1921" s="7">
        <v>5261</v>
      </c>
      <c r="H1921" s="7">
        <v>7868</v>
      </c>
      <c r="I1921" s="7">
        <v>7482</v>
      </c>
      <c r="J1921" s="7"/>
      <c r="K1921" s="152">
        <f t="shared" si="8"/>
        <v>17.379558757316524</v>
      </c>
      <c r="L1921" s="153"/>
      <c r="M1921" s="155"/>
      <c r="N1921" s="155"/>
      <c r="O1921" s="33"/>
      <c r="P1921" s="33"/>
      <c r="Q1921" s="23">
        <f t="shared" si="1"/>
        <v>222.1</v>
      </c>
      <c r="R1921" s="117"/>
    </row>
    <row r="1922" spans="1:18" ht="15.75" customHeight="1" x14ac:dyDescent="0.3">
      <c r="A1922" s="221">
        <v>3457</v>
      </c>
      <c r="B1922" s="118">
        <v>213</v>
      </c>
      <c r="C1922" s="67" t="s">
        <v>594</v>
      </c>
      <c r="D1922" s="67"/>
      <c r="E1922" s="67">
        <v>13</v>
      </c>
      <c r="F1922" s="68">
        <v>43587</v>
      </c>
      <c r="G1922" s="67">
        <v>5207</v>
      </c>
      <c r="H1922" s="67">
        <v>7949</v>
      </c>
      <c r="I1922" s="67">
        <v>7276</v>
      </c>
      <c r="J1922" s="67">
        <v>1</v>
      </c>
      <c r="K1922" s="157">
        <f t="shared" si="8"/>
        <v>32.527791203479943</v>
      </c>
      <c r="L1922" s="158" t="s">
        <v>474</v>
      </c>
      <c r="M1922" s="159">
        <f>AVERAGE(K1922:K1923)</f>
        <v>33.563057750581763</v>
      </c>
      <c r="N1922" s="159">
        <f>_xlfn.STDEV.S(K1922,K1923)</f>
        <v>1.4640879915825582</v>
      </c>
      <c r="O1922" s="33">
        <v>1</v>
      </c>
      <c r="P1922" s="33"/>
      <c r="Q1922" s="23">
        <f t="shared" si="1"/>
        <v>206.9</v>
      </c>
      <c r="R1922" s="117">
        <f>AVERAGE(Q1922:Q1923)</f>
        <v>204.9</v>
      </c>
    </row>
    <row r="1923" spans="1:18" ht="15.75" customHeight="1" x14ac:dyDescent="0.3">
      <c r="A1923" s="221">
        <v>3458</v>
      </c>
      <c r="B1923" s="118">
        <v>214</v>
      </c>
      <c r="C1923" s="67" t="s">
        <v>594</v>
      </c>
      <c r="D1923" s="67"/>
      <c r="E1923" s="67">
        <v>13</v>
      </c>
      <c r="F1923" s="68">
        <v>43587</v>
      </c>
      <c r="G1923" s="67">
        <v>5237</v>
      </c>
      <c r="H1923" s="67">
        <v>7968</v>
      </c>
      <c r="I1923" s="67">
        <v>7266</v>
      </c>
      <c r="J1923" s="67"/>
      <c r="K1923" s="157">
        <f t="shared" si="8"/>
        <v>34.598324297683583</v>
      </c>
      <c r="L1923" s="158"/>
      <c r="M1923" s="160"/>
      <c r="N1923" s="160"/>
      <c r="O1923" s="33"/>
      <c r="P1923" s="33"/>
      <c r="Q1923" s="23">
        <f t="shared" si="1"/>
        <v>202.9</v>
      </c>
      <c r="R1923" s="117"/>
    </row>
    <row r="1924" spans="1:18" ht="15.75" customHeight="1" x14ac:dyDescent="0.3">
      <c r="A1924" s="221">
        <v>4179</v>
      </c>
      <c r="B1924" s="118">
        <v>209</v>
      </c>
      <c r="C1924" s="67" t="s">
        <v>594</v>
      </c>
      <c r="D1924" s="67"/>
      <c r="E1924" s="67">
        <v>15</v>
      </c>
      <c r="F1924" s="68">
        <v>43599</v>
      </c>
      <c r="G1924" s="67">
        <v>5228</v>
      </c>
      <c r="H1924" s="67">
        <v>7612</v>
      </c>
      <c r="I1924" s="67">
        <v>6992</v>
      </c>
      <c r="J1924" s="67"/>
      <c r="K1924" s="157">
        <f t="shared" si="8"/>
        <v>35.147392290249435</v>
      </c>
      <c r="L1924" s="157"/>
      <c r="M1924" s="159">
        <f>AVERAGE(K1924:K1925)</f>
        <v>34.83560090702948</v>
      </c>
      <c r="N1924" s="159">
        <f>_xlfn.STDEV.S(K1924,K1925)</f>
        <v>0.44093960278072714</v>
      </c>
      <c r="O1924" s="33"/>
      <c r="P1924" s="33"/>
      <c r="Q1924" s="23">
        <f t="shared" si="1"/>
        <v>176.4</v>
      </c>
      <c r="R1924" s="117">
        <f>AVERAGE(Q1924:Q1925)</f>
        <v>176.4</v>
      </c>
    </row>
    <row r="1925" spans="1:18" ht="15.75" customHeight="1" x14ac:dyDescent="0.3">
      <c r="A1925" s="221">
        <v>4180</v>
      </c>
      <c r="B1925" s="118">
        <v>210</v>
      </c>
      <c r="C1925" s="67" t="s">
        <v>594</v>
      </c>
      <c r="D1925" s="67"/>
      <c r="E1925" s="67">
        <v>15</v>
      </c>
      <c r="F1925" s="68">
        <v>43599</v>
      </c>
      <c r="G1925" s="67">
        <v>5223</v>
      </c>
      <c r="H1925" s="67">
        <v>7596</v>
      </c>
      <c r="I1925" s="67">
        <v>6987</v>
      </c>
      <c r="J1925" s="67"/>
      <c r="K1925" s="157">
        <f t="shared" si="8"/>
        <v>34.523809523809526</v>
      </c>
      <c r="L1925" s="157"/>
      <c r="M1925" s="160"/>
      <c r="N1925" s="160"/>
      <c r="O1925" s="33"/>
      <c r="P1925" s="33"/>
      <c r="Q1925" s="23">
        <f t="shared" si="1"/>
        <v>176.4</v>
      </c>
      <c r="R1925" s="117"/>
    </row>
    <row r="1926" spans="1:18" ht="15.75" customHeight="1" x14ac:dyDescent="0.3">
      <c r="A1926" s="221">
        <v>4825</v>
      </c>
      <c r="B1926" s="118">
        <v>209</v>
      </c>
      <c r="C1926" s="67" t="s">
        <v>594</v>
      </c>
      <c r="D1926" s="67"/>
      <c r="E1926" s="67">
        <v>17</v>
      </c>
      <c r="F1926" s="68">
        <v>43619</v>
      </c>
      <c r="G1926" s="67">
        <v>5228</v>
      </c>
      <c r="H1926" s="67">
        <v>7278</v>
      </c>
      <c r="I1926" s="67">
        <v>6821</v>
      </c>
      <c r="J1926" s="67"/>
      <c r="K1926" s="157">
        <f t="shared" si="8"/>
        <v>28.688010043942246</v>
      </c>
      <c r="L1926" s="158"/>
      <c r="M1926" s="159">
        <f>AVERAGE(K1926:K1927)</f>
        <v>28.625195648950225</v>
      </c>
      <c r="N1926" s="159">
        <f>_xlfn.STDEV.S(K1926,K1927)</f>
        <v>8.8832969309978943E-2</v>
      </c>
      <c r="O1926" s="33"/>
      <c r="P1926" s="33"/>
      <c r="Q1926" s="23">
        <f t="shared" si="1"/>
        <v>159.30000000000001</v>
      </c>
      <c r="R1926" s="117">
        <f>AVERAGE(Q1926:Q1927)</f>
        <v>158.60000000000002</v>
      </c>
    </row>
    <row r="1927" spans="1:18" ht="15.75" customHeight="1" x14ac:dyDescent="0.3">
      <c r="A1927" s="221">
        <v>4826</v>
      </c>
      <c r="B1927" s="118">
        <v>210</v>
      </c>
      <c r="C1927" s="67" t="s">
        <v>594</v>
      </c>
      <c r="D1927" s="67"/>
      <c r="E1927" s="67">
        <v>17</v>
      </c>
      <c r="F1927" s="68">
        <v>43619</v>
      </c>
      <c r="G1927" s="67">
        <v>5223</v>
      </c>
      <c r="H1927" s="67">
        <v>7253</v>
      </c>
      <c r="I1927" s="67">
        <v>6802</v>
      </c>
      <c r="J1927" s="67"/>
      <c r="K1927" s="157">
        <f t="shared" si="8"/>
        <v>28.5623812539582</v>
      </c>
      <c r="L1927" s="158"/>
      <c r="M1927" s="160"/>
      <c r="N1927" s="160"/>
      <c r="O1927" s="33"/>
      <c r="P1927" s="33"/>
      <c r="Q1927" s="23">
        <f t="shared" si="1"/>
        <v>157.9</v>
      </c>
      <c r="R1927" s="117"/>
    </row>
    <row r="1928" spans="1:18" ht="15.75" customHeight="1" x14ac:dyDescent="0.3">
      <c r="A1928" s="221">
        <v>5409</v>
      </c>
      <c r="B1928" s="118">
        <v>147</v>
      </c>
      <c r="C1928" s="7" t="s">
        <v>594</v>
      </c>
      <c r="D1928" s="7"/>
      <c r="E1928" s="7">
        <v>19</v>
      </c>
      <c r="F1928" s="156">
        <v>43637</v>
      </c>
      <c r="G1928" s="7">
        <v>5265</v>
      </c>
      <c r="H1928" s="7">
        <v>7570</v>
      </c>
      <c r="I1928" s="7">
        <v>7108</v>
      </c>
      <c r="J1928" s="7">
        <v>8</v>
      </c>
      <c r="K1928" s="161">
        <f t="shared" si="8"/>
        <v>25.067824199674444</v>
      </c>
      <c r="L1928" s="3"/>
      <c r="M1928" s="162">
        <f>AVERAGE(K1928:K1929)</f>
        <v>25.672009896720617</v>
      </c>
      <c r="N1928" s="162">
        <f>_xlfn.STDEV.S(K1928,K1929)</f>
        <v>0.85444760695454236</v>
      </c>
      <c r="O1928" s="33"/>
      <c r="P1928" s="33"/>
      <c r="Q1928" s="23">
        <f t="shared" si="1"/>
        <v>184.3</v>
      </c>
      <c r="R1928" s="117">
        <f>AVERAGE(Q1928:Q1929)</f>
        <v>185.2</v>
      </c>
    </row>
    <row r="1929" spans="1:18" ht="15.75" customHeight="1" x14ac:dyDescent="0.3">
      <c r="A1929" s="221">
        <v>5410</v>
      </c>
      <c r="B1929" s="118">
        <v>148</v>
      </c>
      <c r="C1929" s="7" t="s">
        <v>594</v>
      </c>
      <c r="D1929" s="7"/>
      <c r="E1929" s="7">
        <v>19</v>
      </c>
      <c r="F1929" s="156">
        <v>43637</v>
      </c>
      <c r="G1929" s="7">
        <v>5186</v>
      </c>
      <c r="H1929" s="7">
        <v>7536</v>
      </c>
      <c r="I1929" s="7">
        <v>7047</v>
      </c>
      <c r="J1929" s="7"/>
      <c r="K1929" s="161">
        <f t="shared" si="8"/>
        <v>26.276195593766793</v>
      </c>
      <c r="L1929" s="3"/>
      <c r="M1929" s="23"/>
      <c r="N1929" s="23"/>
      <c r="O1929" s="33"/>
      <c r="P1929" s="33"/>
      <c r="Q1929" s="23">
        <f t="shared" si="1"/>
        <v>186.1</v>
      </c>
      <c r="R1929" s="117"/>
    </row>
    <row r="1930" spans="1:18" ht="15.75" customHeight="1" x14ac:dyDescent="0.3">
      <c r="A1930" s="221">
        <v>6133</v>
      </c>
      <c r="B1930" s="118">
        <v>190</v>
      </c>
      <c r="C1930" s="7" t="s">
        <v>594</v>
      </c>
      <c r="D1930" s="7"/>
      <c r="E1930" s="7">
        <v>22</v>
      </c>
      <c r="F1930" s="156">
        <v>43685</v>
      </c>
      <c r="G1930" s="7">
        <v>5238</v>
      </c>
      <c r="H1930" s="7">
        <v>6855</v>
      </c>
      <c r="I1930" s="7">
        <v>6615</v>
      </c>
      <c r="J1930" s="7">
        <v>8</v>
      </c>
      <c r="K1930" s="152">
        <f t="shared" si="8"/>
        <v>17.429193899782135</v>
      </c>
      <c r="L1930" s="153"/>
      <c r="M1930" s="154">
        <f>AVERAGE(K1930:K1931)</f>
        <v>17.230498009961739</v>
      </c>
      <c r="N1930" s="154">
        <f>_xlfn.STDEV.S(K1930,K1931)</f>
        <v>0.28099842217179405</v>
      </c>
      <c r="O1930" s="33"/>
      <c r="P1930" s="33"/>
      <c r="Q1930" s="23">
        <f t="shared" si="1"/>
        <v>137.69999999999999</v>
      </c>
      <c r="R1930" s="117">
        <f>AVERAGE(Q1930:Q1931)</f>
        <v>139.6</v>
      </c>
    </row>
    <row r="1931" spans="1:18" ht="15.75" customHeight="1" x14ac:dyDescent="0.3">
      <c r="A1931" s="221">
        <v>6134</v>
      </c>
      <c r="B1931" s="118">
        <v>190</v>
      </c>
      <c r="C1931" s="7" t="s">
        <v>594</v>
      </c>
      <c r="D1931" s="7"/>
      <c r="E1931" s="7">
        <v>22</v>
      </c>
      <c r="F1931" s="156">
        <v>43685</v>
      </c>
      <c r="G1931" s="7">
        <v>5238</v>
      </c>
      <c r="H1931" s="7">
        <v>6894</v>
      </c>
      <c r="I1931" s="7">
        <v>6653</v>
      </c>
      <c r="J1931" s="7"/>
      <c r="K1931" s="152">
        <f t="shared" si="8"/>
        <v>17.031802120141343</v>
      </c>
      <c r="L1931" s="153"/>
      <c r="M1931" s="155"/>
      <c r="N1931" s="155"/>
      <c r="O1931" s="33"/>
      <c r="P1931" s="33"/>
      <c r="Q1931" s="23">
        <f t="shared" si="1"/>
        <v>141.5</v>
      </c>
      <c r="R1931" s="117"/>
    </row>
    <row r="1932" spans="1:18" ht="15.75" customHeight="1" x14ac:dyDescent="0.3">
      <c r="A1932" s="221">
        <v>3815</v>
      </c>
      <c r="B1932" s="118">
        <v>237</v>
      </c>
      <c r="C1932" s="81" t="s">
        <v>595</v>
      </c>
      <c r="D1932" s="81"/>
      <c r="E1932" s="81">
        <v>14</v>
      </c>
      <c r="F1932" s="82">
        <v>43591</v>
      </c>
      <c r="G1932" s="81">
        <v>5218</v>
      </c>
      <c r="H1932" s="134">
        <v>9390</v>
      </c>
      <c r="I1932" s="81">
        <v>7881</v>
      </c>
      <c r="J1932" s="81">
        <v>2</v>
      </c>
      <c r="K1932" s="135">
        <f t="shared" si="8"/>
        <v>56.665414945550133</v>
      </c>
      <c r="L1932" s="142" t="s">
        <v>373</v>
      </c>
      <c r="M1932" s="137">
        <f>AVERAGE(K1932:K1933)</f>
        <v>56.320604598342385</v>
      </c>
      <c r="N1932" s="137">
        <f>_xlfn.STDEV.S(K1932,K1933)</f>
        <v>0.4876354694677677</v>
      </c>
      <c r="O1932" s="33">
        <v>3</v>
      </c>
      <c r="P1932" s="33"/>
      <c r="Q1932" s="23">
        <f t="shared" si="1"/>
        <v>266.3</v>
      </c>
      <c r="R1932" s="117">
        <f>AVERAGE(Q1932:Q1933)</f>
        <v>265.35000000000002</v>
      </c>
    </row>
    <row r="1933" spans="1:18" ht="15.75" customHeight="1" x14ac:dyDescent="0.3">
      <c r="A1933" s="221">
        <v>3816</v>
      </c>
      <c r="B1933" s="118">
        <v>238</v>
      </c>
      <c r="C1933" s="81" t="s">
        <v>595</v>
      </c>
      <c r="D1933" s="81"/>
      <c r="E1933" s="81">
        <v>14</v>
      </c>
      <c r="F1933" s="82">
        <v>43591</v>
      </c>
      <c r="G1933" s="81">
        <v>5217</v>
      </c>
      <c r="H1933" s="134">
        <v>9341</v>
      </c>
      <c r="I1933" s="81">
        <v>7861</v>
      </c>
      <c r="J1933" s="81"/>
      <c r="K1933" s="135">
        <f t="shared" si="8"/>
        <v>55.975794251134644</v>
      </c>
      <c r="L1933" s="142"/>
      <c r="M1933" s="138"/>
      <c r="N1933" s="138"/>
      <c r="O1933" s="33"/>
      <c r="P1933" s="33"/>
      <c r="Q1933" s="23">
        <f t="shared" si="1"/>
        <v>264.39999999999998</v>
      </c>
      <c r="R1933" s="117"/>
    </row>
    <row r="1934" spans="1:18" ht="15.75" customHeight="1" x14ac:dyDescent="0.3">
      <c r="A1934" s="221">
        <v>4473</v>
      </c>
      <c r="B1934" s="118">
        <v>179</v>
      </c>
      <c r="C1934" s="81" t="s">
        <v>595</v>
      </c>
      <c r="D1934" s="81"/>
      <c r="E1934" s="81">
        <v>16</v>
      </c>
      <c r="F1934" s="82">
        <v>43607</v>
      </c>
      <c r="G1934" s="81">
        <v>5180</v>
      </c>
      <c r="H1934" s="81">
        <v>8261</v>
      </c>
      <c r="I1934" s="81">
        <v>7359</v>
      </c>
      <c r="J1934" s="81">
        <v>2</v>
      </c>
      <c r="K1934" s="135">
        <f t="shared" si="8"/>
        <v>41.395135383203304</v>
      </c>
      <c r="L1934" s="142" t="s">
        <v>13</v>
      </c>
      <c r="M1934" s="137">
        <f>AVERAGE(K1934:K1935)</f>
        <v>40.97667802740628</v>
      </c>
      <c r="N1934" s="137">
        <f>_xlfn.STDEV.S(K1934,K1935)</f>
        <v>0.59178806784293991</v>
      </c>
      <c r="O1934" s="33"/>
      <c r="P1934" s="33"/>
      <c r="Q1934" s="23">
        <f t="shared" si="1"/>
        <v>217.9</v>
      </c>
      <c r="R1934" s="117">
        <f>AVERAGE(Q1934:Q1935)</f>
        <v>223.60000000000002</v>
      </c>
    </row>
    <row r="1935" spans="1:18" ht="15.75" customHeight="1" x14ac:dyDescent="0.3">
      <c r="A1935" s="221">
        <v>4474</v>
      </c>
      <c r="B1935" s="118">
        <v>180</v>
      </c>
      <c r="C1935" s="81" t="s">
        <v>595</v>
      </c>
      <c r="D1935" s="81"/>
      <c r="E1935" s="81">
        <v>16</v>
      </c>
      <c r="F1935" s="82">
        <v>43607</v>
      </c>
      <c r="G1935" s="81">
        <v>5282</v>
      </c>
      <c r="H1935" s="81">
        <v>8505</v>
      </c>
      <c r="I1935" s="81">
        <v>7575</v>
      </c>
      <c r="J1935" s="81"/>
      <c r="K1935" s="135">
        <f t="shared" si="8"/>
        <v>40.558220671609249</v>
      </c>
      <c r="L1935" s="142"/>
      <c r="M1935" s="138"/>
      <c r="N1935" s="138"/>
      <c r="O1935" s="33"/>
      <c r="P1935" s="33"/>
      <c r="Q1935" s="23">
        <f t="shared" si="1"/>
        <v>229.3</v>
      </c>
      <c r="R1935" s="117"/>
    </row>
    <row r="1936" spans="1:18" ht="15.75" customHeight="1" x14ac:dyDescent="0.3">
      <c r="A1936" s="221">
        <v>5119</v>
      </c>
      <c r="B1936" s="118">
        <v>179</v>
      </c>
      <c r="C1936" s="81" t="s">
        <v>595</v>
      </c>
      <c r="D1936" s="81"/>
      <c r="E1936" s="81">
        <v>18</v>
      </c>
      <c r="F1936" s="82">
        <v>43626</v>
      </c>
      <c r="G1936" s="81">
        <v>5180</v>
      </c>
      <c r="H1936" s="81">
        <v>8221</v>
      </c>
      <c r="I1936" s="81">
        <v>7489</v>
      </c>
      <c r="J1936" s="81">
        <v>6</v>
      </c>
      <c r="K1936" s="135">
        <f t="shared" si="8"/>
        <v>31.702035513209182</v>
      </c>
      <c r="L1936" s="142"/>
      <c r="M1936" s="137">
        <f>AVERAGE(K1936:K1937)</f>
        <v>32.484244080842153</v>
      </c>
      <c r="N1936" s="137">
        <f>_xlfn.STDEV.S(K1936,K1937)</f>
        <v>1.1062099649509796</v>
      </c>
      <c r="O1936" s="33"/>
      <c r="P1936" s="33"/>
      <c r="Q1936" s="23">
        <f t="shared" si="1"/>
        <v>230.9</v>
      </c>
      <c r="R1936" s="117">
        <f>AVERAGE(Q1936:Q1937)</f>
        <v>240.05</v>
      </c>
    </row>
    <row r="1937" spans="1:18" ht="15.75" customHeight="1" x14ac:dyDescent="0.3">
      <c r="A1937" s="221">
        <v>5120</v>
      </c>
      <c r="B1937" s="118">
        <v>180</v>
      </c>
      <c r="C1937" s="81" t="s">
        <v>595</v>
      </c>
      <c r="D1937" s="81"/>
      <c r="E1937" s="81">
        <v>18</v>
      </c>
      <c r="F1937" s="82">
        <v>43626</v>
      </c>
      <c r="G1937" s="81">
        <v>5282</v>
      </c>
      <c r="H1937" s="81">
        <v>8603</v>
      </c>
      <c r="I1937" s="81">
        <v>7774</v>
      </c>
      <c r="J1937" s="81"/>
      <c r="K1937" s="135">
        <f t="shared" si="8"/>
        <v>33.266452648475124</v>
      </c>
      <c r="L1937" s="142"/>
      <c r="M1937" s="138"/>
      <c r="N1937" s="138"/>
      <c r="O1937" s="33"/>
      <c r="P1937" s="33"/>
      <c r="Q1937" s="23">
        <f t="shared" si="1"/>
        <v>249.2</v>
      </c>
      <c r="R1937" s="117"/>
    </row>
    <row r="1938" spans="1:18" ht="15.75" customHeight="1" x14ac:dyDescent="0.3">
      <c r="A1938" s="221">
        <v>6135</v>
      </c>
      <c r="B1938" s="118">
        <v>191</v>
      </c>
      <c r="C1938" s="7" t="s">
        <v>595</v>
      </c>
      <c r="D1938" s="7"/>
      <c r="E1938" s="7">
        <v>22</v>
      </c>
      <c r="F1938" s="156">
        <v>43685</v>
      </c>
      <c r="G1938" s="7">
        <v>5280</v>
      </c>
      <c r="H1938" s="7">
        <v>8376</v>
      </c>
      <c r="I1938" s="7">
        <v>7906</v>
      </c>
      <c r="J1938" s="7">
        <v>8</v>
      </c>
      <c r="K1938" s="152">
        <f t="shared" si="8"/>
        <v>17.897943640517898</v>
      </c>
      <c r="L1938" s="153"/>
      <c r="M1938" s="154">
        <f>AVERAGE(K1938:K1939)</f>
        <v>17.578315449602577</v>
      </c>
      <c r="N1938" s="154">
        <f>_xlfn.STDEV.S(K1938,K1939)</f>
        <v>0.45202252250922342</v>
      </c>
      <c r="O1938" s="33"/>
      <c r="P1938" s="33"/>
      <c r="Q1938" s="23">
        <f t="shared" si="1"/>
        <v>262.60000000000002</v>
      </c>
      <c r="R1938" s="117">
        <f>AVERAGE(Q1938:Q1939)</f>
        <v>260.8</v>
      </c>
    </row>
    <row r="1939" spans="1:18" ht="15.75" customHeight="1" x14ac:dyDescent="0.3">
      <c r="A1939" s="221">
        <v>6136</v>
      </c>
      <c r="B1939" s="118">
        <v>191</v>
      </c>
      <c r="C1939" s="7" t="s">
        <v>595</v>
      </c>
      <c r="D1939" s="7"/>
      <c r="E1939" s="7">
        <v>22</v>
      </c>
      <c r="F1939" s="156">
        <v>43685</v>
      </c>
      <c r="G1939" s="7">
        <v>5280</v>
      </c>
      <c r="H1939" s="7">
        <v>8317</v>
      </c>
      <c r="I1939" s="7">
        <v>7870</v>
      </c>
      <c r="J1939" s="7"/>
      <c r="K1939" s="152">
        <f t="shared" si="8"/>
        <v>17.258687258687257</v>
      </c>
      <c r="L1939" s="153"/>
      <c r="M1939" s="155"/>
      <c r="N1939" s="155"/>
      <c r="O1939" s="33"/>
      <c r="P1939" s="33"/>
      <c r="Q1939" s="23">
        <f t="shared" si="1"/>
        <v>259</v>
      </c>
      <c r="R1939" s="117"/>
    </row>
    <row r="1940" spans="1:18" ht="15.75" customHeight="1" x14ac:dyDescent="0.3">
      <c r="A1940" s="221">
        <v>2995</v>
      </c>
      <c r="B1940" s="118">
        <v>79</v>
      </c>
      <c r="C1940" s="57" t="s">
        <v>596</v>
      </c>
      <c r="D1940" s="57"/>
      <c r="E1940" s="57">
        <v>11</v>
      </c>
      <c r="F1940" s="58">
        <v>43571</v>
      </c>
      <c r="G1940" s="151">
        <v>5242</v>
      </c>
      <c r="H1940" s="57">
        <v>8362</v>
      </c>
      <c r="I1940" s="57">
        <v>7205</v>
      </c>
      <c r="J1940" s="57">
        <v>2</v>
      </c>
      <c r="K1940" s="152">
        <f t="shared" si="8"/>
        <v>58.940397350993379</v>
      </c>
      <c r="L1940" s="153">
        <v>0.5</v>
      </c>
      <c r="M1940" s="154">
        <f>AVERAGE(K1940:K1941)</f>
        <v>61.423009920476602</v>
      </c>
      <c r="N1940" s="154">
        <f>_xlfn.STDEV.S(K1940,K1941)</f>
        <v>3.5109443658810964</v>
      </c>
      <c r="O1940" s="33">
        <v>2</v>
      </c>
      <c r="P1940" s="33"/>
      <c r="Q1940" s="23">
        <f t="shared" si="1"/>
        <v>196.3</v>
      </c>
      <c r="R1940" s="117">
        <f>AVERAGE(Q1940:Q1941)</f>
        <v>197.75</v>
      </c>
    </row>
    <row r="1941" spans="1:18" ht="15.75" customHeight="1" x14ac:dyDescent="0.3">
      <c r="A1941" s="221">
        <v>2996</v>
      </c>
      <c r="B1941" s="118">
        <v>80</v>
      </c>
      <c r="C1941" s="57" t="s">
        <v>596</v>
      </c>
      <c r="D1941" s="57"/>
      <c r="E1941" s="57">
        <v>11</v>
      </c>
      <c r="F1941" s="58">
        <v>43571</v>
      </c>
      <c r="G1941" s="151">
        <v>5245</v>
      </c>
      <c r="H1941" s="57">
        <v>8510</v>
      </c>
      <c r="I1941" s="57">
        <v>7237</v>
      </c>
      <c r="J1941" s="57"/>
      <c r="K1941" s="152">
        <f t="shared" si="8"/>
        <v>63.905622489959832</v>
      </c>
      <c r="L1941" s="153"/>
      <c r="M1941" s="155"/>
      <c r="N1941" s="155"/>
      <c r="O1941" s="33"/>
      <c r="P1941" s="33"/>
      <c r="Q1941" s="23">
        <f t="shared" si="1"/>
        <v>199.2</v>
      </c>
      <c r="R1941" s="117"/>
    </row>
    <row r="1942" spans="1:18" ht="15.75" customHeight="1" x14ac:dyDescent="0.3">
      <c r="A1942" s="221">
        <v>3817</v>
      </c>
      <c r="B1942" s="118">
        <v>239</v>
      </c>
      <c r="C1942" s="57" t="s">
        <v>596</v>
      </c>
      <c r="D1942" s="57"/>
      <c r="E1942" s="57">
        <v>14</v>
      </c>
      <c r="F1942" s="58">
        <v>43591</v>
      </c>
      <c r="G1942" s="57">
        <v>5249</v>
      </c>
      <c r="H1942" s="151">
        <v>9171</v>
      </c>
      <c r="I1942" s="57">
        <v>7963</v>
      </c>
      <c r="J1942" s="57"/>
      <c r="K1942" s="152">
        <f t="shared" si="8"/>
        <v>44.509948415622695</v>
      </c>
      <c r="L1942" s="153" t="s">
        <v>13</v>
      </c>
      <c r="M1942" s="154">
        <f>AVERAGE(K1942:K1943)</f>
        <v>43.807022310028557</v>
      </c>
      <c r="N1942" s="154">
        <f>_xlfn.STDEV.S(K1942,K1943)</f>
        <v>0.99408763187733173</v>
      </c>
      <c r="O1942" s="33"/>
      <c r="P1942" s="33"/>
      <c r="Q1942" s="23">
        <f t="shared" si="1"/>
        <v>271.39999999999998</v>
      </c>
      <c r="R1942" s="117">
        <f>AVERAGE(Q1942:Q1943)</f>
        <v>268.75</v>
      </c>
    </row>
    <row r="1943" spans="1:18" ht="15.75" customHeight="1" x14ac:dyDescent="0.3">
      <c r="A1943" s="221">
        <v>3818</v>
      </c>
      <c r="B1943" s="118">
        <v>240</v>
      </c>
      <c r="C1943" s="57" t="s">
        <v>596</v>
      </c>
      <c r="D1943" s="57"/>
      <c r="E1943" s="57">
        <v>14</v>
      </c>
      <c r="F1943" s="58">
        <v>43591</v>
      </c>
      <c r="G1943" s="57">
        <v>5262</v>
      </c>
      <c r="H1943" s="151">
        <v>9070</v>
      </c>
      <c r="I1943" s="57">
        <v>7923</v>
      </c>
      <c r="J1943" s="57"/>
      <c r="K1943" s="152">
        <f t="shared" si="8"/>
        <v>43.10409620443442</v>
      </c>
      <c r="L1943" s="153"/>
      <c r="M1943" s="155"/>
      <c r="N1943" s="155"/>
      <c r="O1943" s="33"/>
      <c r="P1943" s="33"/>
      <c r="Q1943" s="23">
        <f t="shared" si="1"/>
        <v>266.10000000000002</v>
      </c>
      <c r="R1943" s="117"/>
    </row>
    <row r="1944" spans="1:18" ht="15.75" customHeight="1" x14ac:dyDescent="0.3">
      <c r="A1944" s="221">
        <v>4475</v>
      </c>
      <c r="B1944" s="118">
        <v>181</v>
      </c>
      <c r="C1944" s="57" t="s">
        <v>596</v>
      </c>
      <c r="D1944" s="57"/>
      <c r="E1944" s="57">
        <v>16</v>
      </c>
      <c r="F1944" s="58">
        <v>43607</v>
      </c>
      <c r="G1944" s="57">
        <v>5244</v>
      </c>
      <c r="H1944" s="57">
        <v>7673</v>
      </c>
      <c r="I1944" s="57">
        <v>7161</v>
      </c>
      <c r="J1944" s="57">
        <v>2</v>
      </c>
      <c r="K1944" s="152">
        <f t="shared" si="8"/>
        <v>26.708398539384454</v>
      </c>
      <c r="L1944" s="153"/>
      <c r="M1944" s="154">
        <f>AVERAGE(K1944:K1945)</f>
        <v>27.881562453771828</v>
      </c>
      <c r="N1944" s="154">
        <f>_xlfn.STDEV.S(K1944,K1945)</f>
        <v>1.6591043186133347</v>
      </c>
      <c r="O1944" s="33"/>
      <c r="P1944" s="33"/>
      <c r="Q1944" s="23">
        <f t="shared" si="1"/>
        <v>191.7</v>
      </c>
      <c r="R1944" s="117">
        <f>AVERAGE(Q1944:Q1945)</f>
        <v>196.34999999999997</v>
      </c>
    </row>
    <row r="1945" spans="1:18" ht="15.75" customHeight="1" x14ac:dyDescent="0.3">
      <c r="A1945" s="221">
        <v>4476</v>
      </c>
      <c r="B1945" s="118">
        <v>182</v>
      </c>
      <c r="C1945" s="57" t="s">
        <v>596</v>
      </c>
      <c r="D1945" s="57"/>
      <c r="E1945" s="57">
        <v>16</v>
      </c>
      <c r="F1945" s="58">
        <v>43607</v>
      </c>
      <c r="G1945" s="57">
        <v>5301</v>
      </c>
      <c r="H1945" s="57">
        <v>7895</v>
      </c>
      <c r="I1945" s="57">
        <v>7311</v>
      </c>
      <c r="J1945" s="57"/>
      <c r="K1945" s="152">
        <f t="shared" si="8"/>
        <v>29.054726368159205</v>
      </c>
      <c r="L1945" s="153"/>
      <c r="M1945" s="155"/>
      <c r="N1945" s="155"/>
      <c r="O1945" s="33"/>
      <c r="P1945" s="33"/>
      <c r="Q1945" s="23">
        <f t="shared" si="1"/>
        <v>200.99999999999997</v>
      </c>
      <c r="R1945" s="117"/>
    </row>
    <row r="1946" spans="1:18" ht="15.75" customHeight="1" x14ac:dyDescent="0.3">
      <c r="A1946" s="221">
        <v>5121</v>
      </c>
      <c r="B1946" s="118">
        <v>181</v>
      </c>
      <c r="C1946" s="57" t="s">
        <v>596</v>
      </c>
      <c r="D1946" s="57"/>
      <c r="E1946" s="57">
        <v>18</v>
      </c>
      <c r="F1946" s="58">
        <v>43626</v>
      </c>
      <c r="G1946" s="57">
        <v>5244</v>
      </c>
      <c r="H1946" s="57">
        <v>7848</v>
      </c>
      <c r="I1946" s="57">
        <v>7366</v>
      </c>
      <c r="J1946" s="57">
        <v>5</v>
      </c>
      <c r="K1946" s="152">
        <f t="shared" si="8"/>
        <v>22.714420358152687</v>
      </c>
      <c r="L1946" s="153"/>
      <c r="M1946" s="154">
        <f>AVERAGE(K1946:K1947)</f>
        <v>22.733614673458366</v>
      </c>
      <c r="N1946" s="154">
        <f>_xlfn.STDEV.S(K1946,K1947)</f>
        <v>2.7144861025756799E-2</v>
      </c>
      <c r="O1946" s="33"/>
      <c r="P1946" s="33"/>
      <c r="Q1946" s="23">
        <f t="shared" si="1"/>
        <v>212.2</v>
      </c>
      <c r="R1946" s="117">
        <f>AVERAGE(Q1946:Q1947)</f>
        <v>212.89999999999998</v>
      </c>
    </row>
    <row r="1947" spans="1:18" ht="15.75" customHeight="1" x14ac:dyDescent="0.3">
      <c r="A1947" s="221">
        <v>5122</v>
      </c>
      <c r="B1947" s="118">
        <v>182</v>
      </c>
      <c r="C1947" s="57" t="s">
        <v>596</v>
      </c>
      <c r="D1947" s="57"/>
      <c r="E1947" s="57">
        <v>18</v>
      </c>
      <c r="F1947" s="58">
        <v>43626</v>
      </c>
      <c r="G1947" s="57">
        <v>5301</v>
      </c>
      <c r="H1947" s="57">
        <v>7923</v>
      </c>
      <c r="I1947" s="57">
        <v>7437</v>
      </c>
      <c r="J1947" s="57"/>
      <c r="K1947" s="152">
        <f t="shared" si="8"/>
        <v>22.752808988764045</v>
      </c>
      <c r="L1947" s="153"/>
      <c r="M1947" s="155"/>
      <c r="N1947" s="155"/>
      <c r="O1947" s="33"/>
      <c r="P1947" s="33"/>
      <c r="Q1947" s="23">
        <f t="shared" si="1"/>
        <v>213.6</v>
      </c>
      <c r="R1947" s="117"/>
    </row>
    <row r="1948" spans="1:18" ht="15.75" customHeight="1" x14ac:dyDescent="0.3">
      <c r="A1948" s="221">
        <v>5665</v>
      </c>
      <c r="B1948" s="118">
        <v>109</v>
      </c>
      <c r="C1948" s="7" t="s">
        <v>596</v>
      </c>
      <c r="D1948" s="7"/>
      <c r="E1948" s="7">
        <v>21</v>
      </c>
      <c r="F1948" s="156">
        <v>43657</v>
      </c>
      <c r="G1948" s="7">
        <v>5191</v>
      </c>
      <c r="H1948" s="7">
        <v>7283</v>
      </c>
      <c r="I1948" s="7">
        <v>6930</v>
      </c>
      <c r="J1948" s="7">
        <v>5</v>
      </c>
      <c r="K1948" s="152">
        <f t="shared" si="8"/>
        <v>20.299022426682001</v>
      </c>
      <c r="L1948" s="153"/>
      <c r="M1948" s="154">
        <f>AVERAGE(K1948:K1949)</f>
        <v>20.249887624884288</v>
      </c>
      <c r="N1948" s="154">
        <f>_xlfn.STDEV.S(K1948,K1949)</f>
        <v>6.9487103086839835E-2</v>
      </c>
      <c r="O1948" s="33"/>
      <c r="P1948" s="33"/>
      <c r="Q1948" s="23">
        <f t="shared" si="1"/>
        <v>173.9</v>
      </c>
      <c r="R1948" s="117">
        <f>AVERAGE(Q1948:Q1949)</f>
        <v>166.65</v>
      </c>
    </row>
    <row r="1949" spans="1:18" ht="15.75" customHeight="1" x14ac:dyDescent="0.3">
      <c r="A1949" s="221">
        <v>5666</v>
      </c>
      <c r="B1949" s="118">
        <v>110</v>
      </c>
      <c r="C1949" s="7" t="s">
        <v>596</v>
      </c>
      <c r="D1949" s="7"/>
      <c r="E1949" s="7">
        <v>21</v>
      </c>
      <c r="F1949" s="156">
        <v>43657</v>
      </c>
      <c r="G1949" s="7">
        <v>5243</v>
      </c>
      <c r="H1949" s="7">
        <v>7159</v>
      </c>
      <c r="I1949" s="7">
        <v>6837</v>
      </c>
      <c r="J1949" s="7"/>
      <c r="K1949" s="152">
        <f t="shared" si="8"/>
        <v>20.200752823086574</v>
      </c>
      <c r="L1949" s="153"/>
      <c r="M1949" s="155"/>
      <c r="N1949" s="155"/>
      <c r="O1949" s="33"/>
      <c r="P1949" s="33"/>
      <c r="Q1949" s="23">
        <f t="shared" si="1"/>
        <v>159.4</v>
      </c>
      <c r="R1949" s="117"/>
    </row>
    <row r="1950" spans="1:18" ht="15.75" customHeight="1" x14ac:dyDescent="0.3">
      <c r="A1950" s="221">
        <v>6137</v>
      </c>
      <c r="B1950" s="118">
        <v>192</v>
      </c>
      <c r="C1950" s="7" t="s">
        <v>596</v>
      </c>
      <c r="D1950" s="7"/>
      <c r="E1950" s="7">
        <v>22</v>
      </c>
      <c r="F1950" s="156">
        <v>43685</v>
      </c>
      <c r="G1950" s="7">
        <v>5241</v>
      </c>
      <c r="H1950" s="7">
        <v>7687</v>
      </c>
      <c r="I1950" s="7">
        <v>7331</v>
      </c>
      <c r="J1950" s="7">
        <v>6</v>
      </c>
      <c r="K1950" s="152">
        <f t="shared" si="8"/>
        <v>17.033492822966505</v>
      </c>
      <c r="L1950" s="153"/>
      <c r="M1950" s="154">
        <f>AVERAGE(K1950:K1951)</f>
        <v>16.701474349297612</v>
      </c>
      <c r="N1950" s="154">
        <f>_xlfn.STDEV.S(K1950,K1951)</f>
        <v>0.46954502842096429</v>
      </c>
      <c r="O1950" s="33"/>
      <c r="P1950" s="33"/>
      <c r="Q1950" s="23">
        <f t="shared" si="1"/>
        <v>209</v>
      </c>
      <c r="R1950" s="117">
        <f>AVERAGE(Q1950:Q1951)</f>
        <v>213.85</v>
      </c>
    </row>
    <row r="1951" spans="1:18" ht="15.75" customHeight="1" x14ac:dyDescent="0.3">
      <c r="A1951" s="221">
        <v>6138</v>
      </c>
      <c r="B1951" s="118">
        <v>192</v>
      </c>
      <c r="C1951" s="7" t="s">
        <v>596</v>
      </c>
      <c r="D1951" s="7"/>
      <c r="E1951" s="7">
        <v>22</v>
      </c>
      <c r="F1951" s="156">
        <v>43685</v>
      </c>
      <c r="G1951" s="7">
        <v>5241</v>
      </c>
      <c r="H1951" s="7">
        <v>7786</v>
      </c>
      <c r="I1951" s="7">
        <v>7428</v>
      </c>
      <c r="J1951" s="7"/>
      <c r="K1951" s="152">
        <f t="shared" si="8"/>
        <v>16.369455875628717</v>
      </c>
      <c r="L1951" s="153"/>
      <c r="M1951" s="155"/>
      <c r="N1951" s="155"/>
      <c r="O1951" s="33"/>
      <c r="P1951" s="33"/>
      <c r="Q1951" s="23">
        <f t="shared" si="1"/>
        <v>218.7</v>
      </c>
      <c r="R1951" s="117"/>
    </row>
    <row r="1952" spans="1:18" ht="15.75" customHeight="1" x14ac:dyDescent="0.3">
      <c r="A1952" s="221">
        <v>3819</v>
      </c>
      <c r="B1952" s="118">
        <v>241</v>
      </c>
      <c r="C1952" s="57" t="s">
        <v>597</v>
      </c>
      <c r="D1952" s="57"/>
      <c r="E1952" s="57">
        <v>14</v>
      </c>
      <c r="F1952" s="58">
        <v>43591</v>
      </c>
      <c r="G1952" s="57">
        <v>5180</v>
      </c>
      <c r="H1952" s="151">
        <v>8794</v>
      </c>
      <c r="I1952" s="57">
        <v>7498</v>
      </c>
      <c r="J1952" s="57">
        <v>2</v>
      </c>
      <c r="K1952" s="152">
        <f t="shared" si="8"/>
        <v>55.910267471958583</v>
      </c>
      <c r="L1952" s="153" t="s">
        <v>377</v>
      </c>
      <c r="M1952" s="154">
        <f>AVERAGE(K1952:K1953)</f>
        <v>56.084664910459722</v>
      </c>
      <c r="N1952" s="154">
        <f>_xlfn.STDEV.S(K1952,K1953)</f>
        <v>0.24663522277143271</v>
      </c>
      <c r="O1952" s="33">
        <v>2</v>
      </c>
      <c r="P1952" s="33"/>
      <c r="Q1952" s="23">
        <f t="shared" si="1"/>
        <v>231.8</v>
      </c>
      <c r="R1952" s="117">
        <f>AVERAGE(Q1952:Q1953)</f>
        <v>219.35000000000002</v>
      </c>
    </row>
    <row r="1953" spans="1:18" ht="15.75" customHeight="1" x14ac:dyDescent="0.3">
      <c r="A1953" s="221">
        <v>3820</v>
      </c>
      <c r="B1953" s="118">
        <v>242</v>
      </c>
      <c r="C1953" s="57" t="s">
        <v>597</v>
      </c>
      <c r="D1953" s="57"/>
      <c r="E1953" s="57">
        <v>14</v>
      </c>
      <c r="F1953" s="58">
        <v>43591</v>
      </c>
      <c r="G1953" s="57">
        <v>5268</v>
      </c>
      <c r="H1953" s="151">
        <v>8501</v>
      </c>
      <c r="I1953" s="57">
        <v>7337</v>
      </c>
      <c r="J1953" s="57"/>
      <c r="K1953" s="152">
        <f t="shared" si="8"/>
        <v>56.259062348960853</v>
      </c>
      <c r="L1953" s="153"/>
      <c r="M1953" s="155"/>
      <c r="N1953" s="155"/>
      <c r="O1953" s="33"/>
      <c r="P1953" s="33"/>
      <c r="Q1953" s="23">
        <f t="shared" si="1"/>
        <v>206.9</v>
      </c>
      <c r="R1953" s="117"/>
    </row>
    <row r="1954" spans="1:18" ht="15.75" customHeight="1" x14ac:dyDescent="0.3">
      <c r="A1954" s="221">
        <v>4477</v>
      </c>
      <c r="B1954" s="118">
        <v>183</v>
      </c>
      <c r="C1954" s="57" t="s">
        <v>597</v>
      </c>
      <c r="D1954" s="57"/>
      <c r="E1954" s="57">
        <v>16</v>
      </c>
      <c r="F1954" s="58">
        <v>43607</v>
      </c>
      <c r="G1954" s="57">
        <v>5192</v>
      </c>
      <c r="H1954" s="57">
        <v>8343</v>
      </c>
      <c r="I1954" s="57">
        <v>7474</v>
      </c>
      <c r="J1954" s="57">
        <v>2</v>
      </c>
      <c r="K1954" s="152">
        <f t="shared" si="8"/>
        <v>38.080631025416302</v>
      </c>
      <c r="L1954" s="153" t="s">
        <v>13</v>
      </c>
      <c r="M1954" s="154">
        <f>AVERAGE(K1954:K1955)</f>
        <v>38.250608325485437</v>
      </c>
      <c r="N1954" s="154">
        <f>_xlfn.STDEV.S(K1954,K1955)</f>
        <v>0.24038420305333214</v>
      </c>
      <c r="O1954" s="33"/>
      <c r="P1954" s="33"/>
      <c r="Q1954" s="23">
        <f t="shared" si="1"/>
        <v>228.2</v>
      </c>
      <c r="R1954" s="117">
        <f>AVERAGE(Q1954:Q1955)</f>
        <v>226.8</v>
      </c>
    </row>
    <row r="1955" spans="1:18" ht="15.75" customHeight="1" x14ac:dyDescent="0.3">
      <c r="A1955" s="221">
        <v>4478</v>
      </c>
      <c r="B1955" s="118">
        <v>184</v>
      </c>
      <c r="C1955" s="57" t="s">
        <v>597</v>
      </c>
      <c r="D1955" s="57"/>
      <c r="E1955" s="57">
        <v>16</v>
      </c>
      <c r="F1955" s="58">
        <v>43607</v>
      </c>
      <c r="G1955" s="57">
        <v>5243</v>
      </c>
      <c r="H1955" s="57">
        <v>8363</v>
      </c>
      <c r="I1955" s="57">
        <v>7497</v>
      </c>
      <c r="J1955" s="57"/>
      <c r="K1955" s="152">
        <f t="shared" si="8"/>
        <v>38.420585625554573</v>
      </c>
      <c r="L1955" s="153"/>
      <c r="M1955" s="155"/>
      <c r="N1955" s="155"/>
      <c r="O1955" s="33"/>
      <c r="P1955" s="33"/>
      <c r="Q1955" s="23">
        <f t="shared" si="1"/>
        <v>225.4</v>
      </c>
      <c r="R1955" s="117"/>
    </row>
    <row r="1956" spans="1:18" ht="15.75" customHeight="1" x14ac:dyDescent="0.3">
      <c r="A1956" s="221">
        <v>5123</v>
      </c>
      <c r="B1956" s="118">
        <v>183</v>
      </c>
      <c r="C1956" s="57" t="s">
        <v>597</v>
      </c>
      <c r="D1956" s="57"/>
      <c r="E1956" s="57">
        <v>18</v>
      </c>
      <c r="F1956" s="58">
        <v>43626</v>
      </c>
      <c r="G1956" s="57">
        <v>5192</v>
      </c>
      <c r="H1956" s="57">
        <v>7990</v>
      </c>
      <c r="I1956" s="57">
        <v>7388</v>
      </c>
      <c r="J1956" s="57">
        <v>10</v>
      </c>
      <c r="K1956" s="152">
        <f t="shared" si="8"/>
        <v>27.413479052823313</v>
      </c>
      <c r="L1956" s="153"/>
      <c r="M1956" s="154">
        <f>AVERAGE(K1956:K1957)</f>
        <v>27.231146154266561</v>
      </c>
      <c r="N1956" s="154">
        <f>_xlfn.STDEV.S(K1956,K1957)</f>
        <v>0.25785765800575555</v>
      </c>
      <c r="O1956" s="33"/>
      <c r="P1956" s="33"/>
      <c r="Q1956" s="23">
        <f t="shared" si="1"/>
        <v>219.6</v>
      </c>
      <c r="R1956" s="117">
        <f>AVERAGE(Q1956:Q1957)</f>
        <v>221.45</v>
      </c>
    </row>
    <row r="1957" spans="1:18" ht="15.75" customHeight="1" x14ac:dyDescent="0.3">
      <c r="A1957" s="221">
        <v>5124</v>
      </c>
      <c r="B1957" s="118">
        <v>184</v>
      </c>
      <c r="C1957" s="57" t="s">
        <v>597</v>
      </c>
      <c r="D1957" s="57"/>
      <c r="E1957" s="57">
        <v>18</v>
      </c>
      <c r="F1957" s="58">
        <v>43626</v>
      </c>
      <c r="G1957" s="57">
        <v>5243</v>
      </c>
      <c r="H1957" s="57">
        <v>8080</v>
      </c>
      <c r="I1957" s="57">
        <v>7476</v>
      </c>
      <c r="J1957" s="57"/>
      <c r="K1957" s="152">
        <f t="shared" si="8"/>
        <v>27.04881325570981</v>
      </c>
      <c r="L1957" s="153"/>
      <c r="M1957" s="155"/>
      <c r="N1957" s="155"/>
      <c r="O1957" s="33"/>
      <c r="P1957" s="33"/>
      <c r="Q1957" s="23">
        <f t="shared" si="1"/>
        <v>223.3</v>
      </c>
      <c r="R1957" s="117"/>
    </row>
    <row r="1958" spans="1:18" ht="15.75" customHeight="1" x14ac:dyDescent="0.3">
      <c r="A1958" s="221">
        <v>5667</v>
      </c>
      <c r="B1958" s="118">
        <v>111</v>
      </c>
      <c r="C1958" s="7" t="s">
        <v>597</v>
      </c>
      <c r="D1958" s="7"/>
      <c r="E1958" s="7">
        <v>21</v>
      </c>
      <c r="F1958" s="156">
        <v>43657</v>
      </c>
      <c r="G1958" s="7">
        <v>5213</v>
      </c>
      <c r="H1958" s="7">
        <v>8238</v>
      </c>
      <c r="I1958" s="7">
        <v>7643</v>
      </c>
      <c r="J1958" s="7">
        <v>10</v>
      </c>
      <c r="K1958" s="152">
        <f t="shared" si="8"/>
        <v>24.485596707818928</v>
      </c>
      <c r="L1958" s="153"/>
      <c r="M1958" s="154">
        <f>AVERAGE(K1958:K1959)</f>
        <v>24.324897380570487</v>
      </c>
      <c r="N1958" s="154">
        <f>_xlfn.STDEV.S(K1958,K1959)</f>
        <v>0.22726316805897745</v>
      </c>
      <c r="O1958" s="33"/>
      <c r="P1958" s="33"/>
      <c r="Q1958" s="23">
        <f t="shared" si="1"/>
        <v>243</v>
      </c>
      <c r="R1958" s="117">
        <f>AVERAGE(Q1958:Q1959)</f>
        <v>239.65</v>
      </c>
    </row>
    <row r="1959" spans="1:18" ht="15.75" customHeight="1" x14ac:dyDescent="0.3">
      <c r="A1959" s="221">
        <v>5668</v>
      </c>
      <c r="B1959" s="118">
        <v>112</v>
      </c>
      <c r="C1959" s="7" t="s">
        <v>597</v>
      </c>
      <c r="D1959" s="7"/>
      <c r="E1959" s="7">
        <v>21</v>
      </c>
      <c r="F1959" s="156">
        <v>43657</v>
      </c>
      <c r="G1959" s="7">
        <v>5197</v>
      </c>
      <c r="H1959" s="7">
        <v>8131</v>
      </c>
      <c r="I1959" s="7">
        <v>7560</v>
      </c>
      <c r="J1959" s="7"/>
      <c r="K1959" s="152">
        <f t="shared" si="8"/>
        <v>24.164198053322046</v>
      </c>
      <c r="L1959" s="153"/>
      <c r="M1959" s="155"/>
      <c r="N1959" s="155"/>
      <c r="O1959" s="33"/>
      <c r="P1959" s="33"/>
      <c r="Q1959" s="23">
        <f t="shared" si="1"/>
        <v>236.3</v>
      </c>
      <c r="R1959" s="117"/>
    </row>
    <row r="1960" spans="1:18" ht="15.75" customHeight="1" x14ac:dyDescent="0.3">
      <c r="A1960" s="221">
        <v>6139</v>
      </c>
      <c r="B1960" s="118">
        <v>193</v>
      </c>
      <c r="C1960" s="7" t="s">
        <v>597</v>
      </c>
      <c r="D1960" s="7"/>
      <c r="E1960" s="7">
        <v>22</v>
      </c>
      <c r="F1960" s="156">
        <v>43685</v>
      </c>
      <c r="G1960" s="7">
        <v>5263</v>
      </c>
      <c r="H1960" s="7">
        <v>8223</v>
      </c>
      <c r="I1960" s="7">
        <v>7769</v>
      </c>
      <c r="J1960" s="7">
        <v>10</v>
      </c>
      <c r="K1960" s="152">
        <f t="shared" si="8"/>
        <v>18.116520351157224</v>
      </c>
      <c r="L1960" s="153"/>
      <c r="M1960" s="154">
        <f>AVERAGE(K1960:K1961)</f>
        <v>18.19508294876502</v>
      </c>
      <c r="N1960" s="154">
        <f>_xlfn.STDEV.S(K1960,K1961)</f>
        <v>0.11110429103220759</v>
      </c>
      <c r="O1960" s="33"/>
      <c r="P1960" s="33"/>
      <c r="Q1960" s="23">
        <f t="shared" si="1"/>
        <v>250.6</v>
      </c>
      <c r="R1960" s="117">
        <f>AVERAGE(Q1960:Q1961)</f>
        <v>234.2</v>
      </c>
    </row>
    <row r="1961" spans="1:18" ht="15.75" customHeight="1" x14ac:dyDescent="0.3">
      <c r="A1961" s="221">
        <v>6140</v>
      </c>
      <c r="B1961" s="118">
        <v>193</v>
      </c>
      <c r="C1961" s="7" t="s">
        <v>597</v>
      </c>
      <c r="D1961" s="7"/>
      <c r="E1961" s="7">
        <v>22</v>
      </c>
      <c r="F1961" s="156">
        <v>43685</v>
      </c>
      <c r="G1961" s="7">
        <v>5263</v>
      </c>
      <c r="H1961" s="7">
        <v>7839</v>
      </c>
      <c r="I1961" s="7">
        <v>7441</v>
      </c>
      <c r="J1961" s="7"/>
      <c r="K1961" s="152">
        <f t="shared" si="8"/>
        <v>18.273645546372819</v>
      </c>
      <c r="L1961" s="153"/>
      <c r="M1961" s="155"/>
      <c r="N1961" s="155"/>
      <c r="O1961" s="33"/>
      <c r="P1961" s="33"/>
      <c r="Q1961" s="23">
        <f t="shared" si="1"/>
        <v>217.8</v>
      </c>
      <c r="R1961" s="117"/>
    </row>
    <row r="1962" spans="1:18" ht="15.75" customHeight="1" x14ac:dyDescent="0.3">
      <c r="A1962" s="221">
        <v>3459</v>
      </c>
      <c r="B1962" s="118">
        <v>215</v>
      </c>
      <c r="C1962" s="67" t="s">
        <v>598</v>
      </c>
      <c r="D1962" s="67"/>
      <c r="E1962" s="67">
        <v>13</v>
      </c>
      <c r="F1962" s="68">
        <v>43587</v>
      </c>
      <c r="G1962" s="67">
        <v>5148</v>
      </c>
      <c r="H1962" s="67">
        <v>8355</v>
      </c>
      <c r="I1962" s="67">
        <v>6522</v>
      </c>
      <c r="J1962" s="67">
        <v>1</v>
      </c>
      <c r="K1962" s="157">
        <f t="shared" si="8"/>
        <v>133.4061135371179</v>
      </c>
      <c r="L1962" s="158" t="s">
        <v>407</v>
      </c>
      <c r="M1962" s="159">
        <f>AVERAGE(K1962:K1963)</f>
        <v>83.230602678408701</v>
      </c>
      <c r="N1962" s="159">
        <f>_xlfn.STDEV.S(K1962,K1963)</f>
        <v>70.958887955385052</v>
      </c>
      <c r="O1962" s="33">
        <v>1</v>
      </c>
      <c r="P1962" s="33"/>
      <c r="Q1962" s="23">
        <f t="shared" si="1"/>
        <v>137.4</v>
      </c>
      <c r="R1962" s="117">
        <f>AVERAGE(Q1962:Q1963)</f>
        <v>188.5</v>
      </c>
    </row>
    <row r="1963" spans="1:18" ht="15.75" customHeight="1" x14ac:dyDescent="0.3">
      <c r="A1963" s="221">
        <v>3460</v>
      </c>
      <c r="B1963" s="118">
        <v>216</v>
      </c>
      <c r="C1963" s="67" t="s">
        <v>598</v>
      </c>
      <c r="D1963" s="67"/>
      <c r="E1963" s="67">
        <v>13</v>
      </c>
      <c r="F1963" s="68">
        <v>43587</v>
      </c>
      <c r="G1963" s="67">
        <v>5240</v>
      </c>
      <c r="H1963" s="67">
        <v>8428</v>
      </c>
      <c r="I1963" s="67">
        <v>7636</v>
      </c>
      <c r="J1963" s="67"/>
      <c r="K1963" s="157">
        <f t="shared" si="8"/>
        <v>33.055091819699499</v>
      </c>
      <c r="L1963" s="158"/>
      <c r="M1963" s="160"/>
      <c r="N1963" s="160"/>
      <c r="O1963" s="33"/>
      <c r="P1963" s="33"/>
      <c r="Q1963" s="23">
        <f t="shared" si="1"/>
        <v>239.6</v>
      </c>
      <c r="R1963" s="117"/>
    </row>
    <row r="1964" spans="1:18" ht="15.75" customHeight="1" x14ac:dyDescent="0.3">
      <c r="A1964" s="221">
        <v>4181</v>
      </c>
      <c r="B1964" s="118">
        <v>211</v>
      </c>
      <c r="C1964" s="67" t="s">
        <v>598</v>
      </c>
      <c r="D1964" s="67"/>
      <c r="E1964" s="67">
        <v>15</v>
      </c>
      <c r="F1964" s="68">
        <v>43599</v>
      </c>
      <c r="G1964" s="67">
        <v>5194</v>
      </c>
      <c r="H1964" s="67">
        <v>7400</v>
      </c>
      <c r="I1964" s="67">
        <v>7002</v>
      </c>
      <c r="J1964" s="67"/>
      <c r="K1964" s="157">
        <f t="shared" si="8"/>
        <v>22.013274336283185</v>
      </c>
      <c r="L1964" s="157"/>
      <c r="M1964" s="159">
        <f>AVERAGE(K1964:K1965)</f>
        <v>22.059003734103324</v>
      </c>
      <c r="N1964" s="159">
        <f>_xlfn.STDEV.S(K1964,K1965)</f>
        <v>6.467113459639548E-2</v>
      </c>
      <c r="O1964" s="33"/>
      <c r="P1964" s="33"/>
      <c r="Q1964" s="23">
        <f t="shared" si="1"/>
        <v>180.8</v>
      </c>
      <c r="R1964" s="117">
        <f>AVERAGE(Q1964:Q1965)</f>
        <v>189.7</v>
      </c>
    </row>
    <row r="1965" spans="1:18" ht="15.75" customHeight="1" x14ac:dyDescent="0.3">
      <c r="A1965" s="221">
        <v>4182</v>
      </c>
      <c r="B1965" s="118">
        <v>212</v>
      </c>
      <c r="C1965" s="67" t="s">
        <v>598</v>
      </c>
      <c r="D1965" s="67"/>
      <c r="E1965" s="67">
        <v>15</v>
      </c>
      <c r="F1965" s="68">
        <v>43599</v>
      </c>
      <c r="G1965" s="67">
        <v>5225</v>
      </c>
      <c r="H1965" s="67">
        <v>7650</v>
      </c>
      <c r="I1965" s="67">
        <v>7211</v>
      </c>
      <c r="J1965" s="67"/>
      <c r="K1965" s="157">
        <f t="shared" si="8"/>
        <v>22.104733131923464</v>
      </c>
      <c r="L1965" s="157"/>
      <c r="M1965" s="160"/>
      <c r="N1965" s="160"/>
      <c r="O1965" s="33"/>
      <c r="P1965" s="33"/>
      <c r="Q1965" s="23">
        <f t="shared" si="1"/>
        <v>198.6</v>
      </c>
      <c r="R1965" s="117"/>
    </row>
    <row r="1966" spans="1:18" ht="15.75" customHeight="1" x14ac:dyDescent="0.3">
      <c r="A1966" s="221">
        <v>4827</v>
      </c>
      <c r="B1966" s="118">
        <v>211</v>
      </c>
      <c r="C1966" s="67" t="s">
        <v>598</v>
      </c>
      <c r="D1966" s="67"/>
      <c r="E1966" s="67">
        <v>17</v>
      </c>
      <c r="F1966" s="68">
        <v>43619</v>
      </c>
      <c r="G1966" s="67">
        <v>5194</v>
      </c>
      <c r="H1966" s="67">
        <v>7554</v>
      </c>
      <c r="I1966" s="67">
        <v>7108</v>
      </c>
      <c r="J1966" s="67"/>
      <c r="K1966" s="157">
        <f t="shared" si="8"/>
        <v>23.301985370950888</v>
      </c>
      <c r="L1966" s="158"/>
      <c r="M1966" s="159">
        <f>AVERAGE(K1966:K1967)</f>
        <v>23.499593892277417</v>
      </c>
      <c r="N1966" s="159">
        <f>_xlfn.STDEV.S(K1966,K1967)</f>
        <v>0.27946065090047323</v>
      </c>
      <c r="O1966" s="33"/>
      <c r="P1966" s="33"/>
      <c r="Q1966" s="23">
        <f t="shared" si="1"/>
        <v>191.4</v>
      </c>
      <c r="R1966" s="117">
        <f>AVERAGE(Q1966:Q1967)</f>
        <v>186.85000000000002</v>
      </c>
    </row>
    <row r="1967" spans="1:18" ht="15.75" customHeight="1" x14ac:dyDescent="0.3">
      <c r="A1967" s="221">
        <v>4828</v>
      </c>
      <c r="B1967" s="118">
        <v>212</v>
      </c>
      <c r="C1967" s="67" t="s">
        <v>598</v>
      </c>
      <c r="D1967" s="67"/>
      <c r="E1967" s="67">
        <v>17</v>
      </c>
      <c r="F1967" s="68">
        <v>43619</v>
      </c>
      <c r="G1967" s="67">
        <v>5225</v>
      </c>
      <c r="H1967" s="67">
        <v>7480</v>
      </c>
      <c r="I1967" s="67">
        <v>7048</v>
      </c>
      <c r="J1967" s="67"/>
      <c r="K1967" s="157">
        <f t="shared" si="8"/>
        <v>23.69720241360395</v>
      </c>
      <c r="L1967" s="158"/>
      <c r="M1967" s="160"/>
      <c r="N1967" s="160"/>
      <c r="O1967" s="33"/>
      <c r="P1967" s="33"/>
      <c r="Q1967" s="23">
        <f t="shared" si="1"/>
        <v>182.3</v>
      </c>
      <c r="R1967" s="117"/>
    </row>
    <row r="1968" spans="1:18" ht="15.75" customHeight="1" x14ac:dyDescent="0.3">
      <c r="A1968" s="221">
        <v>5411</v>
      </c>
      <c r="B1968" s="118">
        <v>149</v>
      </c>
      <c r="C1968" s="7" t="s">
        <v>598</v>
      </c>
      <c r="D1968" s="7"/>
      <c r="E1968" s="7">
        <v>19</v>
      </c>
      <c r="F1968" s="156">
        <v>43637</v>
      </c>
      <c r="G1968" s="7">
        <v>5222</v>
      </c>
      <c r="H1968" s="7">
        <v>7655</v>
      </c>
      <c r="I1968" s="7">
        <v>7134</v>
      </c>
      <c r="J1968" s="7">
        <v>7</v>
      </c>
      <c r="K1968" s="161">
        <f t="shared" si="8"/>
        <v>27.248953974895397</v>
      </c>
      <c r="L1968" s="3"/>
      <c r="M1968" s="162">
        <f>AVERAGE(K1968:K1969)</f>
        <v>27.19995354592271</v>
      </c>
      <c r="N1968" s="162">
        <f>_xlfn.STDEV.S(K1968,K1969)</f>
        <v>6.9297071215269845E-2</v>
      </c>
      <c r="O1968" s="33"/>
      <c r="P1968" s="33"/>
      <c r="Q1968" s="23">
        <f t="shared" si="1"/>
        <v>191.2</v>
      </c>
      <c r="R1968" s="117">
        <f>AVERAGE(Q1968:Q1969)</f>
        <v>192.64999999999998</v>
      </c>
    </row>
    <row r="1969" spans="1:18" ht="15.75" customHeight="1" x14ac:dyDescent="0.3">
      <c r="A1969" s="221">
        <v>5412</v>
      </c>
      <c r="B1969" s="118">
        <v>150</v>
      </c>
      <c r="C1969" s="7" t="s">
        <v>598</v>
      </c>
      <c r="D1969" s="7"/>
      <c r="E1969" s="7">
        <v>19</v>
      </c>
      <c r="F1969" s="156">
        <v>43637</v>
      </c>
      <c r="G1969" s="7">
        <v>5188</v>
      </c>
      <c r="H1969" s="7">
        <v>7656</v>
      </c>
      <c r="I1969" s="7">
        <v>7129</v>
      </c>
      <c r="J1969" s="7"/>
      <c r="K1969" s="161">
        <f t="shared" si="8"/>
        <v>27.150953116950028</v>
      </c>
      <c r="L1969" s="3"/>
      <c r="M1969" s="23"/>
      <c r="N1969" s="23"/>
      <c r="O1969" s="33"/>
      <c r="P1969" s="33"/>
      <c r="Q1969" s="23">
        <f t="shared" si="1"/>
        <v>194.1</v>
      </c>
      <c r="R1969" s="117"/>
    </row>
    <row r="1970" spans="1:18" ht="15.75" customHeight="1" x14ac:dyDescent="0.3">
      <c r="A1970" s="221">
        <v>6141</v>
      </c>
      <c r="B1970" s="118">
        <v>194</v>
      </c>
      <c r="C1970" s="7" t="s">
        <v>598</v>
      </c>
      <c r="D1970" s="7"/>
      <c r="E1970" s="7">
        <v>22</v>
      </c>
      <c r="F1970" s="156">
        <v>43685</v>
      </c>
      <c r="G1970" s="7">
        <v>5207</v>
      </c>
      <c r="H1970" s="7">
        <v>7289</v>
      </c>
      <c r="I1970" s="7">
        <v>6977</v>
      </c>
      <c r="J1970" s="7">
        <v>8</v>
      </c>
      <c r="K1970" s="152">
        <f t="shared" si="8"/>
        <v>17.627118644067796</v>
      </c>
      <c r="L1970" s="153"/>
      <c r="M1970" s="154">
        <f>AVERAGE(K1970:K1971)</f>
        <v>17.664251984937948</v>
      </c>
      <c r="N1970" s="154">
        <f>_xlfn.STDEV.S(K1970,K1971)</f>
        <v>5.2514474274795192E-2</v>
      </c>
      <c r="O1970" s="33"/>
      <c r="P1970" s="33"/>
      <c r="Q1970" s="23">
        <f t="shared" si="1"/>
        <v>177</v>
      </c>
      <c r="R1970" s="117">
        <f>AVERAGE(Q1970:Q1971)</f>
        <v>185.95</v>
      </c>
    </row>
    <row r="1971" spans="1:18" ht="15.75" customHeight="1" x14ac:dyDescent="0.3">
      <c r="A1971" s="221">
        <v>6142</v>
      </c>
      <c r="B1971" s="118">
        <v>194</v>
      </c>
      <c r="C1971" s="7" t="s">
        <v>598</v>
      </c>
      <c r="D1971" s="7"/>
      <c r="E1971" s="7">
        <v>22</v>
      </c>
      <c r="F1971" s="156">
        <v>43685</v>
      </c>
      <c r="G1971" s="7">
        <v>5207</v>
      </c>
      <c r="H1971" s="7">
        <v>7501</v>
      </c>
      <c r="I1971" s="7">
        <v>7156</v>
      </c>
      <c r="J1971" s="7"/>
      <c r="K1971" s="152">
        <f t="shared" si="8"/>
        <v>17.701385325808104</v>
      </c>
      <c r="L1971" s="153"/>
      <c r="M1971" s="155"/>
      <c r="N1971" s="155"/>
      <c r="O1971" s="33"/>
      <c r="P1971" s="33"/>
      <c r="Q1971" s="23">
        <f t="shared" si="1"/>
        <v>194.9</v>
      </c>
      <c r="R1971" s="117"/>
    </row>
    <row r="1972" spans="1:18" ht="15.75" customHeight="1" x14ac:dyDescent="0.3">
      <c r="A1972" s="221">
        <v>3461</v>
      </c>
      <c r="B1972" s="118">
        <v>217</v>
      </c>
      <c r="C1972" s="67" t="s">
        <v>599</v>
      </c>
      <c r="D1972" s="67"/>
      <c r="E1972" s="67">
        <v>13</v>
      </c>
      <c r="F1972" s="68">
        <v>43587</v>
      </c>
      <c r="G1972" s="67">
        <v>5263</v>
      </c>
      <c r="H1972" s="67">
        <v>7615</v>
      </c>
      <c r="I1972" s="67">
        <v>6776</v>
      </c>
      <c r="J1972" s="67">
        <v>1</v>
      </c>
      <c r="K1972" s="157">
        <f t="shared" si="8"/>
        <v>55.452742894910777</v>
      </c>
      <c r="L1972" s="158" t="s">
        <v>13</v>
      </c>
      <c r="M1972" s="159">
        <f>AVERAGE(K1972:K1973)</f>
        <v>50.974779090767491</v>
      </c>
      <c r="N1972" s="159">
        <f>_xlfn.STDEV.S(K1972,K1973)</f>
        <v>6.3327971436352533</v>
      </c>
      <c r="O1972" s="33">
        <v>1</v>
      </c>
      <c r="P1972" s="33"/>
      <c r="Q1972" s="23">
        <f t="shared" si="1"/>
        <v>151.30000000000001</v>
      </c>
      <c r="R1972" s="117">
        <f>AVERAGE(Q1972:Q1973)</f>
        <v>154.15</v>
      </c>
    </row>
    <row r="1973" spans="1:18" ht="15.75" customHeight="1" x14ac:dyDescent="0.3">
      <c r="A1973" s="221">
        <v>3462</v>
      </c>
      <c r="B1973" s="118">
        <v>218</v>
      </c>
      <c r="C1973" s="67" t="s">
        <v>599</v>
      </c>
      <c r="D1973" s="67"/>
      <c r="E1973" s="67">
        <v>13</v>
      </c>
      <c r="F1973" s="68">
        <v>43587</v>
      </c>
      <c r="G1973" s="67">
        <v>5280</v>
      </c>
      <c r="H1973" s="67">
        <v>7580</v>
      </c>
      <c r="I1973" s="67">
        <v>6850</v>
      </c>
      <c r="J1973" s="67"/>
      <c r="K1973" s="157">
        <f t="shared" si="8"/>
        <v>46.496815286624205</v>
      </c>
      <c r="L1973" s="158"/>
      <c r="M1973" s="160"/>
      <c r="N1973" s="160"/>
      <c r="O1973" s="33"/>
      <c r="P1973" s="33"/>
      <c r="Q1973" s="23">
        <f t="shared" si="1"/>
        <v>157</v>
      </c>
      <c r="R1973" s="117"/>
    </row>
    <row r="1974" spans="1:18" ht="15.75" customHeight="1" x14ac:dyDescent="0.3">
      <c r="A1974" s="221">
        <v>4183</v>
      </c>
      <c r="B1974" s="118">
        <v>213</v>
      </c>
      <c r="C1974" s="67" t="s">
        <v>599</v>
      </c>
      <c r="D1974" s="67"/>
      <c r="E1974" s="67">
        <v>15</v>
      </c>
      <c r="F1974" s="68">
        <v>43599</v>
      </c>
      <c r="G1974" s="67">
        <v>5207</v>
      </c>
      <c r="H1974" s="67">
        <v>7119</v>
      </c>
      <c r="I1974" s="67">
        <v>6799</v>
      </c>
      <c r="J1974" s="67"/>
      <c r="K1974" s="157">
        <f t="shared" si="8"/>
        <v>20.100502512562816</v>
      </c>
      <c r="L1974" s="157"/>
      <c r="M1974" s="159">
        <f>AVERAGE(K1974:K1975)</f>
        <v>20.597126256281406</v>
      </c>
      <c r="N1974" s="159">
        <f>_xlfn.STDEV.S(K1974,K1975)</f>
        <v>0.70233203376333309</v>
      </c>
      <c r="O1974" s="33"/>
      <c r="P1974" s="33"/>
      <c r="Q1974" s="23">
        <f t="shared" si="1"/>
        <v>159.19999999999999</v>
      </c>
      <c r="R1974" s="117">
        <f>AVERAGE(Q1974:Q1975)</f>
        <v>162.80000000000001</v>
      </c>
    </row>
    <row r="1975" spans="1:18" ht="15.75" customHeight="1" x14ac:dyDescent="0.3">
      <c r="A1975" s="221">
        <v>4184</v>
      </c>
      <c r="B1975" s="118">
        <v>214</v>
      </c>
      <c r="C1975" s="67" t="s">
        <v>599</v>
      </c>
      <c r="D1975" s="67"/>
      <c r="E1975" s="67">
        <v>15</v>
      </c>
      <c r="F1975" s="68">
        <v>43599</v>
      </c>
      <c r="G1975" s="67">
        <v>5237</v>
      </c>
      <c r="H1975" s="67">
        <v>7252</v>
      </c>
      <c r="I1975" s="67">
        <v>6901</v>
      </c>
      <c r="J1975" s="67"/>
      <c r="K1975" s="157">
        <f t="shared" si="8"/>
        <v>21.09375</v>
      </c>
      <c r="L1975" s="157"/>
      <c r="M1975" s="160"/>
      <c r="N1975" s="160"/>
      <c r="O1975" s="33"/>
      <c r="P1975" s="33"/>
      <c r="Q1975" s="23">
        <f t="shared" si="1"/>
        <v>166.4</v>
      </c>
      <c r="R1975" s="117"/>
    </row>
    <row r="1976" spans="1:18" ht="15.75" customHeight="1" x14ac:dyDescent="0.3">
      <c r="A1976" s="221">
        <v>4829</v>
      </c>
      <c r="B1976" s="118">
        <v>213</v>
      </c>
      <c r="C1976" s="67" t="s">
        <v>599</v>
      </c>
      <c r="D1976" s="67"/>
      <c r="E1976" s="67">
        <v>17</v>
      </c>
      <c r="F1976" s="68">
        <v>43619</v>
      </c>
      <c r="G1976" s="67">
        <v>5207</v>
      </c>
      <c r="H1976" s="67">
        <v>8185</v>
      </c>
      <c r="I1976" s="67">
        <v>7651</v>
      </c>
      <c r="J1976" s="67"/>
      <c r="K1976" s="157">
        <f t="shared" si="8"/>
        <v>21.849427168576106</v>
      </c>
      <c r="L1976" s="158"/>
      <c r="M1976" s="159">
        <f>AVERAGE(K1976:K1977)</f>
        <v>22.053100967673217</v>
      </c>
      <c r="N1976" s="159">
        <f>_xlfn.STDEV.S(K1976,K1977)</f>
        <v>0.28803824898318414</v>
      </c>
      <c r="O1976" s="33"/>
      <c r="P1976" s="33"/>
      <c r="Q1976" s="23">
        <f t="shared" si="1"/>
        <v>244.4</v>
      </c>
      <c r="R1976" s="117">
        <f>AVERAGE(Q1976:Q1977)</f>
        <v>234.75</v>
      </c>
    </row>
    <row r="1977" spans="1:18" ht="15.75" customHeight="1" x14ac:dyDescent="0.3">
      <c r="A1977" s="221">
        <v>4830</v>
      </c>
      <c r="B1977" s="118">
        <v>214</v>
      </c>
      <c r="C1977" s="67" t="s">
        <v>599</v>
      </c>
      <c r="D1977" s="67"/>
      <c r="E1977" s="67">
        <v>17</v>
      </c>
      <c r="F1977" s="68">
        <v>43619</v>
      </c>
      <c r="G1977" s="67">
        <v>5237</v>
      </c>
      <c r="H1977" s="67">
        <v>7989</v>
      </c>
      <c r="I1977" s="67">
        <v>7488</v>
      </c>
      <c r="J1977" s="67"/>
      <c r="K1977" s="157">
        <f t="shared" si="8"/>
        <v>22.256774766770324</v>
      </c>
      <c r="L1977" s="158"/>
      <c r="M1977" s="160"/>
      <c r="N1977" s="160"/>
      <c r="O1977" s="33"/>
      <c r="P1977" s="33"/>
      <c r="Q1977" s="23">
        <f t="shared" si="1"/>
        <v>225.1</v>
      </c>
      <c r="R1977" s="117"/>
    </row>
    <row r="1978" spans="1:18" ht="15.75" customHeight="1" x14ac:dyDescent="0.3">
      <c r="A1978" s="221">
        <v>5413</v>
      </c>
      <c r="B1978" s="118">
        <v>151</v>
      </c>
      <c r="C1978" s="7" t="s">
        <v>599</v>
      </c>
      <c r="D1978" s="7"/>
      <c r="E1978" s="7">
        <v>19</v>
      </c>
      <c r="F1978" s="156">
        <v>43637</v>
      </c>
      <c r="G1978" s="7">
        <v>5221</v>
      </c>
      <c r="H1978" s="7">
        <v>7806</v>
      </c>
      <c r="I1978" s="7">
        <v>7296</v>
      </c>
      <c r="J1978" s="7">
        <v>8</v>
      </c>
      <c r="K1978" s="161">
        <f t="shared" si="8"/>
        <v>24.578313253012048</v>
      </c>
      <c r="L1978" s="3"/>
      <c r="M1978" s="162">
        <f>AVERAGE(K1978:K1979)</f>
        <v>24.639563519756386</v>
      </c>
      <c r="N1978" s="162">
        <f>_xlfn.STDEV.S(K1978,K1979)</f>
        <v>8.6620957928810013E-2</v>
      </c>
      <c r="O1978" s="33"/>
      <c r="P1978" s="33"/>
      <c r="Q1978" s="23">
        <f t="shared" si="1"/>
        <v>207.5</v>
      </c>
      <c r="R1978" s="117">
        <f>AVERAGE(Q1978:Q1979)</f>
        <v>208.2</v>
      </c>
    </row>
    <row r="1979" spans="1:18" ht="15.75" customHeight="1" x14ac:dyDescent="0.3">
      <c r="A1979" s="221">
        <v>5414</v>
      </c>
      <c r="B1979" s="118">
        <v>152</v>
      </c>
      <c r="C1979" s="7" t="s">
        <v>599</v>
      </c>
      <c r="D1979" s="7"/>
      <c r="E1979" s="7">
        <v>19</v>
      </c>
      <c r="F1979" s="156">
        <v>43637</v>
      </c>
      <c r="G1979" s="7">
        <v>5292</v>
      </c>
      <c r="H1979" s="7">
        <v>7897</v>
      </c>
      <c r="I1979" s="7">
        <v>7381</v>
      </c>
      <c r="J1979" s="7"/>
      <c r="K1979" s="161">
        <f t="shared" si="8"/>
        <v>24.700813786500721</v>
      </c>
      <c r="L1979" s="3"/>
      <c r="M1979" s="23"/>
      <c r="N1979" s="23"/>
      <c r="O1979" s="33"/>
      <c r="P1979" s="33"/>
      <c r="Q1979" s="23">
        <f t="shared" si="1"/>
        <v>208.9</v>
      </c>
      <c r="R1979" s="117"/>
    </row>
    <row r="1980" spans="1:18" ht="15.75" customHeight="1" x14ac:dyDescent="0.3">
      <c r="A1980" s="221">
        <v>6143</v>
      </c>
      <c r="B1980" s="118">
        <v>195</v>
      </c>
      <c r="C1980" s="7" t="s">
        <v>599</v>
      </c>
      <c r="D1980" s="7"/>
      <c r="E1980" s="7">
        <v>22</v>
      </c>
      <c r="F1980" s="156">
        <v>43685</v>
      </c>
      <c r="G1980" s="7">
        <v>5277</v>
      </c>
      <c r="H1980" s="7">
        <v>8477</v>
      </c>
      <c r="I1980" s="7">
        <v>7999</v>
      </c>
      <c r="J1980" s="7">
        <v>8</v>
      </c>
      <c r="K1980" s="152">
        <f t="shared" si="8"/>
        <v>17.560617193240262</v>
      </c>
      <c r="L1980" s="153"/>
      <c r="M1980" s="154">
        <f>AVERAGE(K1980:K1981)</f>
        <v>17.462728933175807</v>
      </c>
      <c r="N1980" s="154">
        <f>_xlfn.STDEV.S(K1980,K1981)</f>
        <v>0.13843490498025632</v>
      </c>
      <c r="O1980" s="33"/>
      <c r="P1980" s="33"/>
      <c r="Q1980" s="23">
        <f t="shared" si="1"/>
        <v>272.2</v>
      </c>
      <c r="R1980" s="117">
        <f>AVERAGE(Q1980:Q1981)</f>
        <v>275.75</v>
      </c>
    </row>
    <row r="1981" spans="1:18" ht="15.75" customHeight="1" x14ac:dyDescent="0.3">
      <c r="A1981" s="221">
        <v>6144</v>
      </c>
      <c r="B1981" s="118">
        <v>195</v>
      </c>
      <c r="C1981" s="7" t="s">
        <v>599</v>
      </c>
      <c r="D1981" s="7"/>
      <c r="E1981" s="7">
        <v>22</v>
      </c>
      <c r="F1981" s="156">
        <v>43685</v>
      </c>
      <c r="G1981" s="7">
        <v>5277</v>
      </c>
      <c r="H1981" s="7">
        <v>8555</v>
      </c>
      <c r="I1981" s="7">
        <v>8070</v>
      </c>
      <c r="J1981" s="7"/>
      <c r="K1981" s="152">
        <f t="shared" si="8"/>
        <v>17.364840673111352</v>
      </c>
      <c r="L1981" s="153"/>
      <c r="M1981" s="155"/>
      <c r="N1981" s="155"/>
      <c r="O1981" s="33"/>
      <c r="P1981" s="33"/>
      <c r="Q1981" s="23">
        <f t="shared" si="1"/>
        <v>279.3</v>
      </c>
      <c r="R1981" s="117"/>
    </row>
    <row r="1982" spans="1:18" ht="15.75" customHeight="1" x14ac:dyDescent="0.3">
      <c r="A1982" s="221">
        <v>3463</v>
      </c>
      <c r="B1982" s="118">
        <v>219</v>
      </c>
      <c r="C1982" s="57" t="s">
        <v>600</v>
      </c>
      <c r="D1982" s="57"/>
      <c r="E1982" s="57">
        <v>13</v>
      </c>
      <c r="F1982" s="58">
        <v>43587</v>
      </c>
      <c r="G1982" s="57">
        <v>5215</v>
      </c>
      <c r="H1982" s="57"/>
      <c r="I1982" s="57"/>
      <c r="J1982" s="57"/>
      <c r="K1982" s="152">
        <f t="shared" si="8"/>
        <v>0</v>
      </c>
      <c r="L1982" s="153"/>
      <c r="M1982" s="154">
        <f>AVERAGE(K1982:K1983)</f>
        <v>0</v>
      </c>
      <c r="N1982" s="154">
        <f>_xlfn.STDEV.S(K1982,K1983)</f>
        <v>0</v>
      </c>
      <c r="O1982" s="33">
        <v>2</v>
      </c>
      <c r="P1982" s="33"/>
      <c r="Q1982" s="23">
        <f t="shared" si="1"/>
        <v>-521.5</v>
      </c>
      <c r="R1982" s="117">
        <f>AVERAGE(Q1982:Q1983)</f>
        <v>-519.65</v>
      </c>
    </row>
    <row r="1983" spans="1:18" ht="15.75" customHeight="1" x14ac:dyDescent="0.3">
      <c r="A1983" s="221">
        <v>3464</v>
      </c>
      <c r="B1983" s="118">
        <v>220</v>
      </c>
      <c r="C1983" s="57" t="s">
        <v>600</v>
      </c>
      <c r="D1983" s="57"/>
      <c r="E1983" s="57">
        <v>13</v>
      </c>
      <c r="F1983" s="58">
        <v>43587</v>
      </c>
      <c r="G1983" s="57">
        <v>5178</v>
      </c>
      <c r="H1983" s="57"/>
      <c r="I1983" s="57"/>
      <c r="J1983" s="57"/>
      <c r="K1983" s="152">
        <f t="shared" si="8"/>
        <v>0</v>
      </c>
      <c r="L1983" s="153"/>
      <c r="M1983" s="155"/>
      <c r="N1983" s="155"/>
      <c r="O1983" s="33"/>
      <c r="P1983" s="33"/>
      <c r="Q1983" s="23">
        <f t="shared" si="1"/>
        <v>-517.79999999999995</v>
      </c>
      <c r="R1983" s="117"/>
    </row>
    <row r="1984" spans="1:18" ht="15.75" customHeight="1" x14ac:dyDescent="0.3">
      <c r="A1984" s="221">
        <v>3821</v>
      </c>
      <c r="B1984" s="118">
        <v>243</v>
      </c>
      <c r="C1984" s="57" t="s">
        <v>600</v>
      </c>
      <c r="D1984" s="57"/>
      <c r="E1984" s="57">
        <v>14</v>
      </c>
      <c r="F1984" s="58">
        <v>43591</v>
      </c>
      <c r="G1984" s="57">
        <v>5234</v>
      </c>
      <c r="H1984" s="151">
        <v>9360</v>
      </c>
      <c r="I1984" s="57">
        <v>8351</v>
      </c>
      <c r="J1984" s="57">
        <v>2</v>
      </c>
      <c r="K1984" s="152">
        <f t="shared" si="8"/>
        <v>32.370869425729872</v>
      </c>
      <c r="L1984" s="153" t="s">
        <v>13</v>
      </c>
      <c r="M1984" s="154">
        <f>AVERAGE(K1984:K1985)</f>
        <v>32.727554278082323</v>
      </c>
      <c r="N1984" s="154">
        <f>_xlfn.STDEV.S(K1984,K1985)</f>
        <v>0.50442855568988665</v>
      </c>
      <c r="O1984" s="33"/>
      <c r="P1984" s="33"/>
      <c r="Q1984" s="23">
        <f t="shared" si="1"/>
        <v>311.7</v>
      </c>
      <c r="R1984" s="117">
        <f>AVERAGE(Q1984:Q1985)</f>
        <v>303.04999999999995</v>
      </c>
    </row>
    <row r="1985" spans="1:18" ht="15.75" customHeight="1" x14ac:dyDescent="0.3">
      <c r="A1985" s="221">
        <v>3822</v>
      </c>
      <c r="B1985" s="118">
        <v>244</v>
      </c>
      <c r="C1985" s="57" t="s">
        <v>600</v>
      </c>
      <c r="D1985" s="57"/>
      <c r="E1985" s="57">
        <v>14</v>
      </c>
      <c r="F1985" s="58">
        <v>43591</v>
      </c>
      <c r="G1985" s="57">
        <v>5243</v>
      </c>
      <c r="H1985" s="151">
        <v>9161</v>
      </c>
      <c r="I1985" s="57">
        <v>8187</v>
      </c>
      <c r="J1985" s="57"/>
      <c r="K1985" s="152">
        <f t="shared" si="8"/>
        <v>33.084239130434781</v>
      </c>
      <c r="L1985" s="153"/>
      <c r="M1985" s="155"/>
      <c r="N1985" s="155"/>
      <c r="O1985" s="33"/>
      <c r="P1985" s="33"/>
      <c r="Q1985" s="23">
        <f t="shared" si="1"/>
        <v>294.39999999999998</v>
      </c>
      <c r="R1985" s="117"/>
    </row>
    <row r="1986" spans="1:18" ht="15.75" customHeight="1" x14ac:dyDescent="0.3">
      <c r="A1986" s="221">
        <v>4479</v>
      </c>
      <c r="B1986" s="118">
        <v>185</v>
      </c>
      <c r="C1986" s="57" t="s">
        <v>600</v>
      </c>
      <c r="D1986" s="57"/>
      <c r="E1986" s="57">
        <v>16</v>
      </c>
      <c r="F1986" s="58">
        <v>43607</v>
      </c>
      <c r="G1986" s="57">
        <v>5288</v>
      </c>
      <c r="H1986" s="57">
        <v>7406</v>
      </c>
      <c r="I1986" s="57">
        <v>7027</v>
      </c>
      <c r="J1986" s="57">
        <v>2</v>
      </c>
      <c r="K1986" s="152">
        <f t="shared" si="8"/>
        <v>21.794134560092008</v>
      </c>
      <c r="L1986" s="153"/>
      <c r="M1986" s="154">
        <f>AVERAGE(K1986:K1987)</f>
        <v>21.834567280046002</v>
      </c>
      <c r="N1986" s="154">
        <f>_xlfn.STDEV.S(K1986,K1987)</f>
        <v>5.7180500922574408E-2</v>
      </c>
      <c r="O1986" s="33"/>
      <c r="P1986" s="33"/>
      <c r="Q1986" s="23">
        <f t="shared" si="1"/>
        <v>173.9</v>
      </c>
      <c r="R1986" s="117">
        <f>AVERAGE(Q1986:Q1987)</f>
        <v>168.55</v>
      </c>
    </row>
    <row r="1987" spans="1:18" ht="15.75" customHeight="1" x14ac:dyDescent="0.3">
      <c r="A1987" s="221">
        <v>4480</v>
      </c>
      <c r="B1987" s="118">
        <v>186</v>
      </c>
      <c r="C1987" s="57" t="s">
        <v>600</v>
      </c>
      <c r="D1987" s="57"/>
      <c r="E1987" s="57">
        <v>16</v>
      </c>
      <c r="F1987" s="58">
        <v>43607</v>
      </c>
      <c r="G1987" s="57">
        <v>5251</v>
      </c>
      <c r="H1987" s="57">
        <v>7240</v>
      </c>
      <c r="I1987" s="57">
        <v>6883</v>
      </c>
      <c r="J1987" s="57"/>
      <c r="K1987" s="152">
        <f t="shared" si="8"/>
        <v>21.875</v>
      </c>
      <c r="L1987" s="153"/>
      <c r="M1987" s="155"/>
      <c r="N1987" s="155"/>
      <c r="O1987" s="33"/>
      <c r="P1987" s="33"/>
      <c r="Q1987" s="23">
        <f t="shared" si="1"/>
        <v>163.19999999999999</v>
      </c>
      <c r="R1987" s="117"/>
    </row>
    <row r="1988" spans="1:18" ht="15.75" customHeight="1" x14ac:dyDescent="0.3">
      <c r="A1988" s="221">
        <v>5125</v>
      </c>
      <c r="B1988" s="118">
        <v>185</v>
      </c>
      <c r="C1988" s="57" t="s">
        <v>600</v>
      </c>
      <c r="D1988" s="57"/>
      <c r="E1988" s="57">
        <v>18</v>
      </c>
      <c r="F1988" s="58">
        <v>43626</v>
      </c>
      <c r="G1988" s="57">
        <v>5288</v>
      </c>
      <c r="H1988" s="57">
        <v>8627</v>
      </c>
      <c r="I1988" s="57">
        <v>7979</v>
      </c>
      <c r="J1988" s="57">
        <v>7</v>
      </c>
      <c r="K1988" s="152">
        <f t="shared" si="8"/>
        <v>24.08026755852843</v>
      </c>
      <c r="L1988" s="153"/>
      <c r="M1988" s="154">
        <f>AVERAGE(K1988:K1989)</f>
        <v>24.707884897605005</v>
      </c>
      <c r="N1988" s="154">
        <f>_xlfn.STDEV.S(K1988,K1989)</f>
        <v>0.88758495290260409</v>
      </c>
      <c r="O1988" s="33"/>
      <c r="P1988" s="33"/>
      <c r="Q1988" s="23">
        <f t="shared" si="1"/>
        <v>269.10000000000002</v>
      </c>
      <c r="R1988" s="117">
        <f>AVERAGE(Q1988:Q1989)</f>
        <v>257.5</v>
      </c>
    </row>
    <row r="1989" spans="1:18" ht="15.75" customHeight="1" x14ac:dyDescent="0.3">
      <c r="A1989" s="221">
        <v>5126</v>
      </c>
      <c r="B1989" s="118">
        <v>186</v>
      </c>
      <c r="C1989" s="57" t="s">
        <v>600</v>
      </c>
      <c r="D1989" s="57"/>
      <c r="E1989" s="57">
        <v>18</v>
      </c>
      <c r="F1989" s="58">
        <v>43626</v>
      </c>
      <c r="G1989" s="57">
        <v>5251</v>
      </c>
      <c r="H1989" s="57">
        <v>8333</v>
      </c>
      <c r="I1989" s="57">
        <v>7710</v>
      </c>
      <c r="J1989" s="57"/>
      <c r="K1989" s="152">
        <f t="shared" si="8"/>
        <v>25.335502236681577</v>
      </c>
      <c r="L1989" s="153"/>
      <c r="M1989" s="155"/>
      <c r="N1989" s="155"/>
      <c r="O1989" s="33"/>
      <c r="P1989" s="33"/>
      <c r="Q1989" s="23">
        <f t="shared" si="1"/>
        <v>245.9</v>
      </c>
      <c r="R1989" s="117"/>
    </row>
    <row r="1990" spans="1:18" ht="15.75" customHeight="1" x14ac:dyDescent="0.3">
      <c r="A1990" s="221">
        <v>5669</v>
      </c>
      <c r="B1990" s="118">
        <v>113</v>
      </c>
      <c r="C1990" s="7" t="s">
        <v>600</v>
      </c>
      <c r="D1990" s="7"/>
      <c r="E1990" s="7">
        <v>21</v>
      </c>
      <c r="F1990" s="156">
        <v>43657</v>
      </c>
      <c r="G1990" s="7">
        <v>5283</v>
      </c>
      <c r="H1990" s="7">
        <v>7692</v>
      </c>
      <c r="I1990" s="7">
        <v>7296</v>
      </c>
      <c r="J1990" s="7">
        <v>7</v>
      </c>
      <c r="K1990" s="152">
        <f t="shared" si="8"/>
        <v>19.672131147540984</v>
      </c>
      <c r="L1990" s="153"/>
      <c r="M1990" s="154">
        <f>AVERAGE(K1990:K1991)</f>
        <v>19.55685150965467</v>
      </c>
      <c r="N1990" s="154">
        <f>_xlfn.STDEV.S(K1990,K1991)</f>
        <v>0.16303002736428407</v>
      </c>
      <c r="O1990" s="33"/>
      <c r="P1990" s="33"/>
      <c r="Q1990" s="23">
        <f t="shared" si="1"/>
        <v>201.3</v>
      </c>
      <c r="R1990" s="117">
        <f>AVERAGE(Q1990:Q1991)</f>
        <v>197.35000000000002</v>
      </c>
    </row>
    <row r="1991" spans="1:18" ht="15.75" customHeight="1" x14ac:dyDescent="0.3">
      <c r="A1991" s="221">
        <v>5670</v>
      </c>
      <c r="B1991" s="118">
        <v>114</v>
      </c>
      <c r="C1991" s="7" t="s">
        <v>600</v>
      </c>
      <c r="D1991" s="7"/>
      <c r="E1991" s="7">
        <v>21</v>
      </c>
      <c r="F1991" s="156">
        <v>43657</v>
      </c>
      <c r="G1991" s="7">
        <v>5247</v>
      </c>
      <c r="H1991" s="7">
        <v>7557</v>
      </c>
      <c r="I1991" s="7">
        <v>7181</v>
      </c>
      <c r="J1991" s="7"/>
      <c r="K1991" s="152">
        <f t="shared" si="8"/>
        <v>19.441571871768357</v>
      </c>
      <c r="L1991" s="153"/>
      <c r="M1991" s="155"/>
      <c r="N1991" s="155"/>
      <c r="O1991" s="33"/>
      <c r="P1991" s="33"/>
      <c r="Q1991" s="23">
        <f t="shared" si="1"/>
        <v>193.4</v>
      </c>
      <c r="R1991" s="117"/>
    </row>
    <row r="1992" spans="1:18" ht="15.75" customHeight="1" x14ac:dyDescent="0.3">
      <c r="A1992" s="221">
        <v>6145</v>
      </c>
      <c r="B1992" s="118">
        <v>196</v>
      </c>
      <c r="C1992" s="7" t="s">
        <v>600</v>
      </c>
      <c r="D1992" s="7"/>
      <c r="E1992" s="7">
        <v>22</v>
      </c>
      <c r="F1992" s="156">
        <v>43685</v>
      </c>
      <c r="G1992" s="7">
        <v>5243</v>
      </c>
      <c r="H1992" s="7">
        <v>8388</v>
      </c>
      <c r="I1992" s="7">
        <v>7947</v>
      </c>
      <c r="J1992" s="7">
        <v>9</v>
      </c>
      <c r="K1992" s="152">
        <f t="shared" si="8"/>
        <v>16.309171597633135</v>
      </c>
      <c r="L1992" s="153"/>
      <c r="M1992" s="154">
        <f>AVERAGE(K1992:K1993)</f>
        <v>16.295485994511285</v>
      </c>
      <c r="N1992" s="154">
        <f>_xlfn.STDEV.S(K1992,K1993)</f>
        <v>1.935436554417579E-2</v>
      </c>
      <c r="O1992" s="33"/>
      <c r="P1992" s="33"/>
      <c r="Q1992" s="23">
        <f t="shared" si="1"/>
        <v>270.39999999999998</v>
      </c>
      <c r="R1992" s="117">
        <f>AVERAGE(Q1992:Q1993)</f>
        <v>262.95</v>
      </c>
    </row>
    <row r="1993" spans="1:18" ht="15.75" customHeight="1" x14ac:dyDescent="0.3">
      <c r="A1993" s="221">
        <v>6146</v>
      </c>
      <c r="B1993" s="118">
        <v>196</v>
      </c>
      <c r="C1993" s="7" t="s">
        <v>600</v>
      </c>
      <c r="D1993" s="7"/>
      <c r="E1993" s="7">
        <v>22</v>
      </c>
      <c r="F1993" s="156">
        <v>43685</v>
      </c>
      <c r="G1993" s="7">
        <v>5243</v>
      </c>
      <c r="H1993" s="7">
        <v>8214</v>
      </c>
      <c r="I1993" s="7">
        <v>7798</v>
      </c>
      <c r="J1993" s="7"/>
      <c r="K1993" s="152">
        <f t="shared" si="8"/>
        <v>16.281800391389435</v>
      </c>
      <c r="L1993" s="153"/>
      <c r="M1993" s="155"/>
      <c r="N1993" s="155"/>
      <c r="O1993" s="33"/>
      <c r="P1993" s="33"/>
      <c r="Q1993" s="23">
        <f t="shared" si="1"/>
        <v>255.5</v>
      </c>
      <c r="R1993" s="117"/>
    </row>
    <row r="1994" spans="1:18" ht="15.75" customHeight="1" x14ac:dyDescent="0.3">
      <c r="A1994" s="221">
        <v>3823</v>
      </c>
      <c r="B1994" s="118">
        <v>245</v>
      </c>
      <c r="C1994" s="57" t="s">
        <v>601</v>
      </c>
      <c r="D1994" s="57"/>
      <c r="E1994" s="57">
        <v>14</v>
      </c>
      <c r="F1994" s="58">
        <v>43591</v>
      </c>
      <c r="G1994" s="57">
        <v>5235</v>
      </c>
      <c r="H1994" s="151">
        <v>8662</v>
      </c>
      <c r="I1994" s="57">
        <v>7420</v>
      </c>
      <c r="J1994" s="57">
        <v>2</v>
      </c>
      <c r="K1994" s="152">
        <f t="shared" si="8"/>
        <v>56.84210526315789</v>
      </c>
      <c r="L1994" s="153" t="s">
        <v>377</v>
      </c>
      <c r="M1994" s="154">
        <f>AVERAGE(K1994:K1995)</f>
        <v>57.573301766527045</v>
      </c>
      <c r="N1994" s="154">
        <f>_xlfn.STDEV.S(K1994,K1995)</f>
        <v>1.0340680118244434</v>
      </c>
      <c r="O1994" s="33">
        <v>2</v>
      </c>
      <c r="P1994" s="33"/>
      <c r="Q1994" s="23">
        <f t="shared" si="1"/>
        <v>218.5</v>
      </c>
      <c r="R1994" s="117">
        <f>AVERAGE(Q1994:Q1995)</f>
        <v>224.85</v>
      </c>
    </row>
    <row r="1995" spans="1:18" ht="15.75" customHeight="1" x14ac:dyDescent="0.3">
      <c r="A1995" s="221">
        <v>3824</v>
      </c>
      <c r="B1995" s="118">
        <v>246</v>
      </c>
      <c r="C1995" s="57" t="s">
        <v>601</v>
      </c>
      <c r="D1995" s="57"/>
      <c r="E1995" s="57">
        <v>14</v>
      </c>
      <c r="F1995" s="58">
        <v>43591</v>
      </c>
      <c r="G1995" s="57">
        <v>5309</v>
      </c>
      <c r="H1995" s="151">
        <v>8969</v>
      </c>
      <c r="I1995" s="57">
        <v>7621</v>
      </c>
      <c r="J1995" s="57"/>
      <c r="K1995" s="152">
        <f t="shared" si="8"/>
        <v>58.3044982698962</v>
      </c>
      <c r="L1995" s="153"/>
      <c r="M1995" s="155"/>
      <c r="N1995" s="155"/>
      <c r="O1995" s="33"/>
      <c r="P1995" s="33"/>
      <c r="Q1995" s="23">
        <f t="shared" si="1"/>
        <v>231.2</v>
      </c>
      <c r="R1995" s="117"/>
    </row>
    <row r="1996" spans="1:18" ht="15.75" customHeight="1" x14ac:dyDescent="0.3">
      <c r="A1996" s="221">
        <v>4481</v>
      </c>
      <c r="B1996" s="118">
        <v>187</v>
      </c>
      <c r="C1996" s="57" t="s">
        <v>601</v>
      </c>
      <c r="D1996" s="57"/>
      <c r="E1996" s="57">
        <v>16</v>
      </c>
      <c r="F1996" s="58">
        <v>43607</v>
      </c>
      <c r="G1996" s="57">
        <v>5214</v>
      </c>
      <c r="H1996" s="57">
        <v>6532</v>
      </c>
      <c r="I1996" s="57">
        <v>6295</v>
      </c>
      <c r="J1996" s="57">
        <v>2</v>
      </c>
      <c r="K1996" s="152">
        <f t="shared" si="8"/>
        <v>21.924144310823312</v>
      </c>
      <c r="L1996" s="153" t="s">
        <v>13</v>
      </c>
      <c r="M1996" s="154">
        <f>AVERAGE(K1996:K1997)</f>
        <v>22.271595964935464</v>
      </c>
      <c r="N1996" s="154">
        <f>_xlfn.STDEV.S(K1996,K1997)</f>
        <v>0.49137084151437399</v>
      </c>
      <c r="O1996" s="33"/>
      <c r="P1996" s="33"/>
      <c r="Q1996" s="23">
        <f t="shared" si="1"/>
        <v>108.1</v>
      </c>
      <c r="R1996" s="117">
        <f>AVERAGE(Q1996:Q1997)</f>
        <v>104.44999999999999</v>
      </c>
    </row>
    <row r="1997" spans="1:18" ht="15.75" customHeight="1" x14ac:dyDescent="0.3">
      <c r="A1997" s="221">
        <v>4482</v>
      </c>
      <c r="B1997" s="118">
        <v>188</v>
      </c>
      <c r="C1997" s="57" t="s">
        <v>601</v>
      </c>
      <c r="D1997" s="57"/>
      <c r="E1997" s="57">
        <v>16</v>
      </c>
      <c r="F1997" s="58">
        <v>43607</v>
      </c>
      <c r="G1997" s="57">
        <v>5267</v>
      </c>
      <c r="H1997" s="57">
        <v>6503</v>
      </c>
      <c r="I1997" s="57">
        <v>6275</v>
      </c>
      <c r="J1997" s="57"/>
      <c r="K1997" s="152">
        <f t="shared" si="8"/>
        <v>22.61904761904762</v>
      </c>
      <c r="L1997" s="153"/>
      <c r="M1997" s="155"/>
      <c r="N1997" s="155"/>
      <c r="O1997" s="33"/>
      <c r="P1997" s="33"/>
      <c r="Q1997" s="23">
        <f t="shared" si="1"/>
        <v>100.8</v>
      </c>
      <c r="R1997" s="117"/>
    </row>
    <row r="1998" spans="1:18" ht="15.75" customHeight="1" x14ac:dyDescent="0.3">
      <c r="A1998" s="221">
        <v>5127</v>
      </c>
      <c r="B1998" s="118">
        <v>187</v>
      </c>
      <c r="C1998" s="57" t="s">
        <v>601</v>
      </c>
      <c r="D1998" s="57"/>
      <c r="E1998" s="57">
        <v>18</v>
      </c>
      <c r="F1998" s="58">
        <v>43626</v>
      </c>
      <c r="G1998" s="57">
        <v>5214</v>
      </c>
      <c r="H1998" s="57">
        <v>7007</v>
      </c>
      <c r="I1998" s="57">
        <v>6696</v>
      </c>
      <c r="J1998" s="57">
        <v>6</v>
      </c>
      <c r="K1998" s="152">
        <f t="shared" si="8"/>
        <v>20.985155195681511</v>
      </c>
      <c r="L1998" s="153"/>
      <c r="M1998" s="154">
        <f>AVERAGE(K1998:K1999)</f>
        <v>20.958456862932621</v>
      </c>
      <c r="N1998" s="154">
        <f>_xlfn.STDEV.S(K1998,K1999)</f>
        <v>3.7757144266231717E-2</v>
      </c>
      <c r="O1998" s="33"/>
      <c r="P1998" s="33"/>
      <c r="Q1998" s="23">
        <f t="shared" si="1"/>
        <v>148.19999999999999</v>
      </c>
      <c r="R1998" s="117">
        <f>AVERAGE(Q1998:Q1999)</f>
        <v>150.30000000000001</v>
      </c>
    </row>
    <row r="1999" spans="1:18" ht="15.75" customHeight="1" x14ac:dyDescent="0.3">
      <c r="A1999" s="221">
        <v>5128</v>
      </c>
      <c r="B1999" s="118">
        <v>188</v>
      </c>
      <c r="C1999" s="57" t="s">
        <v>601</v>
      </c>
      <c r="D1999" s="57"/>
      <c r="E1999" s="57">
        <v>18</v>
      </c>
      <c r="F1999" s="58">
        <v>43626</v>
      </c>
      <c r="G1999" s="57">
        <v>5267</v>
      </c>
      <c r="H1999" s="57">
        <v>7110</v>
      </c>
      <c r="I1999" s="57">
        <v>6791</v>
      </c>
      <c r="J1999" s="57"/>
      <c r="K1999" s="152">
        <f t="shared" si="8"/>
        <v>20.931758530183728</v>
      </c>
      <c r="L1999" s="153"/>
      <c r="M1999" s="155"/>
      <c r="N1999" s="155"/>
      <c r="O1999" s="33"/>
      <c r="P1999" s="33"/>
      <c r="Q1999" s="23">
        <f t="shared" si="1"/>
        <v>152.4</v>
      </c>
      <c r="R1999" s="117"/>
    </row>
    <row r="2000" spans="1:18" ht="15.75" customHeight="1" x14ac:dyDescent="0.3">
      <c r="A2000" s="221">
        <v>5671</v>
      </c>
      <c r="B2000" s="118">
        <v>115</v>
      </c>
      <c r="C2000" s="7" t="s">
        <v>601</v>
      </c>
      <c r="D2000" s="7"/>
      <c r="E2000" s="7">
        <v>21</v>
      </c>
      <c r="F2000" s="156">
        <v>43657</v>
      </c>
      <c r="G2000" s="7">
        <v>5260</v>
      </c>
      <c r="H2000" s="7">
        <v>6835</v>
      </c>
      <c r="I2000" s="7">
        <v>6508</v>
      </c>
      <c r="J2000" s="7">
        <v>6</v>
      </c>
      <c r="K2000" s="152">
        <f t="shared" si="8"/>
        <v>26.201923076923077</v>
      </c>
      <c r="L2000" s="153"/>
      <c r="M2000" s="154">
        <f>AVERAGE(K2000:K2001)</f>
        <v>25.963706636500753</v>
      </c>
      <c r="N2000" s="154">
        <f>_xlfn.STDEV.S(K2000,K2001)</f>
        <v>0.33688892082549038</v>
      </c>
      <c r="O2000" s="33"/>
      <c r="P2000" s="33"/>
      <c r="Q2000" s="23">
        <f t="shared" si="1"/>
        <v>124.8</v>
      </c>
      <c r="R2000" s="117">
        <f>AVERAGE(Q2000:Q2001)</f>
        <v>126.15</v>
      </c>
    </row>
    <row r="2001" spans="1:18" ht="15.75" customHeight="1" x14ac:dyDescent="0.3">
      <c r="A2001" s="221">
        <v>5672</v>
      </c>
      <c r="B2001" s="118">
        <v>116</v>
      </c>
      <c r="C2001" s="7" t="s">
        <v>601</v>
      </c>
      <c r="D2001" s="7"/>
      <c r="E2001" s="7">
        <v>21</v>
      </c>
      <c r="F2001" s="156">
        <v>43657</v>
      </c>
      <c r="G2001" s="7">
        <v>5263</v>
      </c>
      <c r="H2001" s="7">
        <v>6866</v>
      </c>
      <c r="I2001" s="7">
        <v>6538</v>
      </c>
      <c r="J2001" s="7"/>
      <c r="K2001" s="152">
        <f t="shared" si="8"/>
        <v>25.725490196078432</v>
      </c>
      <c r="L2001" s="153"/>
      <c r="M2001" s="155"/>
      <c r="N2001" s="155"/>
      <c r="O2001" s="33"/>
      <c r="P2001" s="33"/>
      <c r="Q2001" s="23">
        <f t="shared" si="1"/>
        <v>127.5</v>
      </c>
      <c r="R2001" s="117"/>
    </row>
    <row r="2002" spans="1:18" ht="15.75" customHeight="1" x14ac:dyDescent="0.3">
      <c r="A2002" s="221">
        <v>6147</v>
      </c>
      <c r="B2002" s="118">
        <v>197</v>
      </c>
      <c r="C2002" s="7" t="s">
        <v>601</v>
      </c>
      <c r="D2002" s="7"/>
      <c r="E2002" s="7">
        <v>22</v>
      </c>
      <c r="F2002" s="156">
        <v>43685</v>
      </c>
      <c r="G2002" s="7">
        <v>5252</v>
      </c>
      <c r="H2002" s="7">
        <v>7695</v>
      </c>
      <c r="I2002" s="7">
        <v>7350</v>
      </c>
      <c r="J2002" s="7">
        <v>6</v>
      </c>
      <c r="K2002" s="152">
        <f t="shared" si="8"/>
        <v>16.44423260247855</v>
      </c>
      <c r="L2002" s="153"/>
      <c r="M2002" s="154">
        <f>AVERAGE(K2002:K2003)</f>
        <v>16.200839705494595</v>
      </c>
      <c r="N2002" s="154">
        <f>_xlfn.STDEV.S(K2002,K2003)</f>
        <v>0.3442095358999876</v>
      </c>
      <c r="O2002" s="33"/>
      <c r="P2002" s="33"/>
      <c r="Q2002" s="23">
        <f t="shared" si="1"/>
        <v>209.8</v>
      </c>
      <c r="R2002" s="117">
        <f>AVERAGE(Q2002:Q2003)</f>
        <v>208.3</v>
      </c>
    </row>
    <row r="2003" spans="1:18" ht="15.75" customHeight="1" x14ac:dyDescent="0.3">
      <c r="A2003" s="221">
        <v>6148</v>
      </c>
      <c r="B2003" s="118">
        <v>197</v>
      </c>
      <c r="C2003" s="7" t="s">
        <v>601</v>
      </c>
      <c r="D2003" s="7"/>
      <c r="E2003" s="7">
        <v>22</v>
      </c>
      <c r="F2003" s="156">
        <v>43685</v>
      </c>
      <c r="G2003" s="7">
        <v>5252</v>
      </c>
      <c r="H2003" s="7">
        <v>7650</v>
      </c>
      <c r="I2003" s="7">
        <v>7320</v>
      </c>
      <c r="J2003" s="7"/>
      <c r="K2003" s="152">
        <f t="shared" si="8"/>
        <v>15.957446808510639</v>
      </c>
      <c r="L2003" s="153"/>
      <c r="M2003" s="155"/>
      <c r="N2003" s="155"/>
      <c r="O2003" s="33"/>
      <c r="P2003" s="33"/>
      <c r="Q2003" s="23">
        <f t="shared" si="1"/>
        <v>206.8</v>
      </c>
      <c r="R2003" s="117"/>
    </row>
    <row r="2004" spans="1:18" ht="15.75" customHeight="1" x14ac:dyDescent="0.3">
      <c r="A2004" s="221">
        <v>3465</v>
      </c>
      <c r="B2004" s="118">
        <v>221</v>
      </c>
      <c r="C2004" s="67" t="s">
        <v>602</v>
      </c>
      <c r="D2004" s="67"/>
      <c r="E2004" s="67">
        <v>13</v>
      </c>
      <c r="F2004" s="68">
        <v>43587</v>
      </c>
      <c r="G2004" s="67">
        <v>5187</v>
      </c>
      <c r="H2004" s="67">
        <v>7044</v>
      </c>
      <c r="I2004" s="67">
        <v>6684</v>
      </c>
      <c r="J2004" s="67">
        <v>1</v>
      </c>
      <c r="K2004" s="157">
        <f t="shared" si="8"/>
        <v>24.048096192384769</v>
      </c>
      <c r="L2004" s="158" t="s">
        <v>13</v>
      </c>
      <c r="M2004" s="159">
        <f>AVERAGE(K2004:K2005)</f>
        <v>25.166398952660192</v>
      </c>
      <c r="N2004" s="159">
        <f>_xlfn.STDEV.S(K2004,K2005)</f>
        <v>1.5815189304207713</v>
      </c>
      <c r="O2004" s="33">
        <v>1</v>
      </c>
      <c r="P2004" s="33"/>
      <c r="Q2004" s="23">
        <f t="shared" si="1"/>
        <v>149.69999999999999</v>
      </c>
      <c r="R2004" s="117">
        <f>AVERAGE(Q2004:Q2005)</f>
        <v>159.5</v>
      </c>
    </row>
    <row r="2005" spans="1:18" ht="15.75" customHeight="1" x14ac:dyDescent="0.3">
      <c r="A2005" s="221">
        <v>3466</v>
      </c>
      <c r="B2005" s="118">
        <v>222</v>
      </c>
      <c r="C2005" s="67" t="s">
        <v>602</v>
      </c>
      <c r="D2005" s="67"/>
      <c r="E2005" s="67">
        <v>13</v>
      </c>
      <c r="F2005" s="68">
        <v>43587</v>
      </c>
      <c r="G2005" s="67">
        <v>5216</v>
      </c>
      <c r="H2005" s="67">
        <v>7354</v>
      </c>
      <c r="I2005" s="67">
        <v>6909</v>
      </c>
      <c r="J2005" s="67"/>
      <c r="K2005" s="157">
        <f t="shared" si="8"/>
        <v>26.284701712935615</v>
      </c>
      <c r="L2005" s="158"/>
      <c r="M2005" s="160"/>
      <c r="N2005" s="160"/>
      <c r="O2005" s="33"/>
      <c r="P2005" s="33"/>
      <c r="Q2005" s="23">
        <f t="shared" si="1"/>
        <v>169.3</v>
      </c>
      <c r="R2005" s="117"/>
    </row>
    <row r="2006" spans="1:18" ht="15.75" customHeight="1" x14ac:dyDescent="0.3">
      <c r="A2006" s="221">
        <v>4185</v>
      </c>
      <c r="B2006" s="118">
        <v>215</v>
      </c>
      <c r="C2006" s="67" t="s">
        <v>602</v>
      </c>
      <c r="D2006" s="67"/>
      <c r="E2006" s="67">
        <v>15</v>
      </c>
      <c r="F2006" s="68">
        <v>43599</v>
      </c>
      <c r="G2006" s="67">
        <v>5148</v>
      </c>
      <c r="H2006" s="67">
        <v>7667</v>
      </c>
      <c r="I2006" s="67">
        <v>7075</v>
      </c>
      <c r="J2006" s="67"/>
      <c r="K2006" s="157">
        <f t="shared" si="8"/>
        <v>30.721328489880644</v>
      </c>
      <c r="L2006" s="157"/>
      <c r="M2006" s="159">
        <f>AVERAGE(K2006:K2007)</f>
        <v>31.191070667418998</v>
      </c>
      <c r="N2006" s="159">
        <f>_xlfn.STDEV.S(K2006,K2007)</f>
        <v>0.66431575829341039</v>
      </c>
      <c r="O2006" s="33"/>
      <c r="P2006" s="33"/>
      <c r="Q2006" s="23">
        <f t="shared" si="1"/>
        <v>192.7</v>
      </c>
      <c r="R2006" s="117">
        <f>AVERAGE(Q2006:Q2007)</f>
        <v>196</v>
      </c>
    </row>
    <row r="2007" spans="1:18" ht="15.75" customHeight="1" x14ac:dyDescent="0.3">
      <c r="A2007" s="221">
        <v>4186</v>
      </c>
      <c r="B2007" s="118">
        <v>216</v>
      </c>
      <c r="C2007" s="67" t="s">
        <v>602</v>
      </c>
      <c r="D2007" s="67"/>
      <c r="E2007" s="67">
        <v>15</v>
      </c>
      <c r="F2007" s="68">
        <v>43599</v>
      </c>
      <c r="G2007" s="67">
        <v>5240</v>
      </c>
      <c r="H2007" s="67">
        <v>7864</v>
      </c>
      <c r="I2007" s="67">
        <v>7233</v>
      </c>
      <c r="J2007" s="67"/>
      <c r="K2007" s="157">
        <f t="shared" si="8"/>
        <v>31.660812844957352</v>
      </c>
      <c r="L2007" s="157"/>
      <c r="M2007" s="160"/>
      <c r="N2007" s="160"/>
      <c r="O2007" s="33"/>
      <c r="P2007" s="33"/>
      <c r="Q2007" s="23">
        <f t="shared" si="1"/>
        <v>199.3</v>
      </c>
      <c r="R2007" s="117"/>
    </row>
    <row r="2008" spans="1:18" ht="15.75" customHeight="1" x14ac:dyDescent="0.3">
      <c r="A2008" s="221">
        <v>4831</v>
      </c>
      <c r="B2008" s="118">
        <v>215</v>
      </c>
      <c r="C2008" s="67" t="s">
        <v>602</v>
      </c>
      <c r="D2008" s="67"/>
      <c r="E2008" s="67">
        <v>17</v>
      </c>
      <c r="F2008" s="68">
        <v>43619</v>
      </c>
      <c r="G2008" s="67">
        <v>5148</v>
      </c>
      <c r="H2008" s="67">
        <v>8092</v>
      </c>
      <c r="I2008" s="67">
        <v>7478</v>
      </c>
      <c r="J2008" s="67"/>
      <c r="K2008" s="157">
        <f t="shared" si="8"/>
        <v>26.351931330472102</v>
      </c>
      <c r="L2008" s="158"/>
      <c r="M2008" s="159">
        <f>AVERAGE(K2008:K2009)</f>
        <v>26.19552556743654</v>
      </c>
      <c r="N2008" s="159">
        <f>_xlfn.STDEV.S(K2008,K2009)</f>
        <v>0.2211911513182033</v>
      </c>
      <c r="O2008" s="33"/>
      <c r="P2008" s="33"/>
      <c r="Q2008" s="23">
        <f t="shared" si="1"/>
        <v>233</v>
      </c>
      <c r="R2008" s="117">
        <f>AVERAGE(Q2008:Q2009)</f>
        <v>239.2</v>
      </c>
    </row>
    <row r="2009" spans="1:18" ht="15.75" customHeight="1" x14ac:dyDescent="0.3">
      <c r="A2009" s="221">
        <v>4832</v>
      </c>
      <c r="B2009" s="118">
        <v>216</v>
      </c>
      <c r="C2009" s="67" t="s">
        <v>602</v>
      </c>
      <c r="D2009" s="67"/>
      <c r="E2009" s="67">
        <v>17</v>
      </c>
      <c r="F2009" s="68">
        <v>43619</v>
      </c>
      <c r="G2009" s="67">
        <v>5240</v>
      </c>
      <c r="H2009" s="67">
        <v>8333</v>
      </c>
      <c r="I2009" s="67">
        <v>7694</v>
      </c>
      <c r="J2009" s="67"/>
      <c r="K2009" s="157">
        <f t="shared" si="8"/>
        <v>26.039119804400979</v>
      </c>
      <c r="L2009" s="158"/>
      <c r="M2009" s="160"/>
      <c r="N2009" s="160"/>
      <c r="O2009" s="33"/>
      <c r="P2009" s="33"/>
      <c r="Q2009" s="23">
        <f t="shared" si="1"/>
        <v>245.4</v>
      </c>
      <c r="R2009" s="117"/>
    </row>
    <row r="2010" spans="1:18" ht="15.75" customHeight="1" x14ac:dyDescent="0.3">
      <c r="A2010" s="221">
        <v>5415</v>
      </c>
      <c r="B2010" s="118">
        <v>153</v>
      </c>
      <c r="C2010" s="7" t="s">
        <v>602</v>
      </c>
      <c r="D2010" s="7"/>
      <c r="E2010" s="7">
        <v>19</v>
      </c>
      <c r="F2010" s="156">
        <v>43637</v>
      </c>
      <c r="G2010" s="7">
        <v>5238</v>
      </c>
      <c r="H2010" s="7">
        <v>7611</v>
      </c>
      <c r="I2010" s="7">
        <v>7172</v>
      </c>
      <c r="J2010" s="7">
        <v>5</v>
      </c>
      <c r="K2010" s="161">
        <f t="shared" si="8"/>
        <v>22.699069286452946</v>
      </c>
      <c r="L2010" s="3"/>
      <c r="M2010" s="162">
        <f>AVERAGE(K2010:K2011)</f>
        <v>22.867439506935717</v>
      </c>
      <c r="N2010" s="162">
        <f>_xlfn.STDEV.S(K2010,K2011)</f>
        <v>0.23811144930648562</v>
      </c>
      <c r="O2010" s="33"/>
      <c r="P2010" s="33"/>
      <c r="Q2010" s="23">
        <f t="shared" si="1"/>
        <v>193.4</v>
      </c>
      <c r="R2010" s="117">
        <f>AVERAGE(Q2010:Q2011)</f>
        <v>190.25</v>
      </c>
    </row>
    <row r="2011" spans="1:18" ht="15.75" customHeight="1" x14ac:dyDescent="0.3">
      <c r="A2011" s="221">
        <v>5416</v>
      </c>
      <c r="B2011" s="118">
        <v>154</v>
      </c>
      <c r="C2011" s="7" t="s">
        <v>602</v>
      </c>
      <c r="D2011" s="7"/>
      <c r="E2011" s="7">
        <v>19</v>
      </c>
      <c r="F2011" s="156">
        <v>43637</v>
      </c>
      <c r="G2011" s="7">
        <v>5194</v>
      </c>
      <c r="H2011" s="7">
        <v>7496</v>
      </c>
      <c r="I2011" s="7">
        <v>7065</v>
      </c>
      <c r="J2011" s="7"/>
      <c r="K2011" s="161">
        <f t="shared" si="8"/>
        <v>23.035809727418492</v>
      </c>
      <c r="L2011" s="3"/>
      <c r="M2011" s="23"/>
      <c r="N2011" s="23"/>
      <c r="O2011" s="33"/>
      <c r="P2011" s="33"/>
      <c r="Q2011" s="23">
        <f t="shared" si="1"/>
        <v>187.1</v>
      </c>
      <c r="R2011" s="117"/>
    </row>
    <row r="2012" spans="1:18" ht="15.75" customHeight="1" x14ac:dyDescent="0.3">
      <c r="A2012" s="221">
        <v>6149</v>
      </c>
      <c r="B2012" s="118">
        <v>198</v>
      </c>
      <c r="C2012" s="7" t="s">
        <v>602</v>
      </c>
      <c r="D2012" s="7"/>
      <c r="E2012" s="7">
        <v>22</v>
      </c>
      <c r="F2012" s="156">
        <v>43685</v>
      </c>
      <c r="G2012" s="7">
        <v>5320</v>
      </c>
      <c r="H2012" s="7">
        <v>7658</v>
      </c>
      <c r="I2012" s="7">
        <v>7341</v>
      </c>
      <c r="J2012" s="7">
        <v>5</v>
      </c>
      <c r="K2012" s="152">
        <f t="shared" si="8"/>
        <v>15.685304304799605</v>
      </c>
      <c r="L2012" s="153"/>
      <c r="M2012" s="154">
        <f>AVERAGE(K2012:K2013)</f>
        <v>15.682814013805974</v>
      </c>
      <c r="N2012" s="154">
        <f>_xlfn.STDEV.S(K2012,K2013)</f>
        <v>3.5218032974483194E-3</v>
      </c>
      <c r="O2012" s="33"/>
      <c r="P2012" s="33"/>
      <c r="Q2012" s="23">
        <f t="shared" si="1"/>
        <v>202.1</v>
      </c>
      <c r="R2012" s="117">
        <f>AVERAGE(Q2012:Q2013)</f>
        <v>199.89999999999998</v>
      </c>
    </row>
    <row r="2013" spans="1:18" ht="15.75" customHeight="1" x14ac:dyDescent="0.3">
      <c r="A2013" s="221">
        <v>6150</v>
      </c>
      <c r="B2013" s="118">
        <v>198</v>
      </c>
      <c r="C2013" s="7" t="s">
        <v>602</v>
      </c>
      <c r="D2013" s="7"/>
      <c r="E2013" s="7">
        <v>22</v>
      </c>
      <c r="F2013" s="156">
        <v>43685</v>
      </c>
      <c r="G2013" s="7">
        <v>5320</v>
      </c>
      <c r="H2013" s="7">
        <v>7607</v>
      </c>
      <c r="I2013" s="7">
        <v>7297</v>
      </c>
      <c r="J2013" s="7"/>
      <c r="K2013" s="152">
        <f t="shared" si="8"/>
        <v>15.680323722812343</v>
      </c>
      <c r="L2013" s="153"/>
      <c r="M2013" s="155"/>
      <c r="N2013" s="155"/>
      <c r="O2013" s="33"/>
      <c r="P2013" s="33"/>
      <c r="Q2013" s="23">
        <f t="shared" si="1"/>
        <v>197.7</v>
      </c>
      <c r="R2013" s="117"/>
    </row>
    <row r="2014" spans="1:18" ht="15.75" customHeight="1" x14ac:dyDescent="0.3">
      <c r="A2014" s="221">
        <v>3467</v>
      </c>
      <c r="B2014" s="118">
        <v>223</v>
      </c>
      <c r="C2014" s="57" t="s">
        <v>603</v>
      </c>
      <c r="D2014" s="57"/>
      <c r="E2014" s="57">
        <v>13</v>
      </c>
      <c r="F2014" s="58">
        <v>43587</v>
      </c>
      <c r="G2014" s="57">
        <v>5225</v>
      </c>
      <c r="H2014" s="57">
        <v>8321</v>
      </c>
      <c r="I2014" s="57">
        <v>7469</v>
      </c>
      <c r="J2014" s="57">
        <v>1</v>
      </c>
      <c r="K2014" s="152">
        <f t="shared" si="8"/>
        <v>37.967914438502675</v>
      </c>
      <c r="L2014" s="153" t="s">
        <v>377</v>
      </c>
      <c r="M2014" s="154">
        <f>AVERAGE(K2014:K2015)</f>
        <v>38.518735900371482</v>
      </c>
      <c r="N2014" s="154">
        <f>_xlfn.STDEV.S(K2014,K2015)</f>
        <v>0.77897918182104176</v>
      </c>
      <c r="O2014" s="33">
        <v>2</v>
      </c>
      <c r="P2014" s="33"/>
      <c r="Q2014" s="23">
        <f t="shared" si="1"/>
        <v>224.4</v>
      </c>
      <c r="R2014" s="117">
        <f>AVERAGE(Q2014:Q2015)</f>
        <v>222.9</v>
      </c>
    </row>
    <row r="2015" spans="1:18" ht="15.75" customHeight="1" x14ac:dyDescent="0.3">
      <c r="A2015" s="221">
        <v>3468</v>
      </c>
      <c r="B2015" s="118">
        <v>224</v>
      </c>
      <c r="C2015" s="57" t="s">
        <v>603</v>
      </c>
      <c r="D2015" s="57"/>
      <c r="E2015" s="57">
        <v>13</v>
      </c>
      <c r="F2015" s="58">
        <v>43587</v>
      </c>
      <c r="G2015" s="57">
        <v>5231</v>
      </c>
      <c r="H2015" s="57">
        <v>8310</v>
      </c>
      <c r="I2015" s="57">
        <v>7445</v>
      </c>
      <c r="J2015" s="57"/>
      <c r="K2015" s="152">
        <f t="shared" si="8"/>
        <v>39.069557362240289</v>
      </c>
      <c r="L2015" s="153"/>
      <c r="M2015" s="155"/>
      <c r="N2015" s="155"/>
      <c r="O2015" s="33"/>
      <c r="P2015" s="33"/>
      <c r="Q2015" s="23">
        <f t="shared" si="1"/>
        <v>221.4</v>
      </c>
      <c r="R2015" s="117"/>
    </row>
    <row r="2016" spans="1:18" ht="15.75" customHeight="1" x14ac:dyDescent="0.3">
      <c r="A2016" s="221">
        <v>4187</v>
      </c>
      <c r="B2016" s="118">
        <v>217</v>
      </c>
      <c r="C2016" s="57" t="s">
        <v>603</v>
      </c>
      <c r="D2016" s="57"/>
      <c r="E2016" s="57">
        <v>15</v>
      </c>
      <c r="F2016" s="58">
        <v>43599</v>
      </c>
      <c r="G2016" s="57">
        <v>5263</v>
      </c>
      <c r="H2016" s="57">
        <v>9096</v>
      </c>
      <c r="I2016" s="57">
        <v>7978</v>
      </c>
      <c r="J2016" s="57"/>
      <c r="K2016" s="152">
        <f t="shared" si="8"/>
        <v>41.178637200736652</v>
      </c>
      <c r="L2016" s="152" t="s">
        <v>604</v>
      </c>
      <c r="M2016" s="154">
        <f>AVERAGE(K2016:K2017)</f>
        <v>41.83931860036833</v>
      </c>
      <c r="N2016" s="154">
        <f>_xlfn.STDEV.S(K2016,K2017)</f>
        <v>0.93434459576675188</v>
      </c>
      <c r="O2016" s="33"/>
      <c r="P2016" s="33"/>
      <c r="Q2016" s="23">
        <f t="shared" si="1"/>
        <v>271.5</v>
      </c>
      <c r="R2016" s="117">
        <f>AVERAGE(Q2016:Q2017)</f>
        <v>267.75</v>
      </c>
    </row>
    <row r="2017" spans="1:18" ht="15.75" customHeight="1" x14ac:dyDescent="0.3">
      <c r="A2017" s="221">
        <v>4188</v>
      </c>
      <c r="B2017" s="118">
        <v>218</v>
      </c>
      <c r="C2017" s="57" t="s">
        <v>603</v>
      </c>
      <c r="D2017" s="57"/>
      <c r="E2017" s="57">
        <v>15</v>
      </c>
      <c r="F2017" s="58">
        <v>43599</v>
      </c>
      <c r="G2017" s="57">
        <v>5280</v>
      </c>
      <c r="H2017" s="57">
        <v>9042</v>
      </c>
      <c r="I2017" s="57">
        <v>7920</v>
      </c>
      <c r="J2017" s="57"/>
      <c r="K2017" s="152">
        <f t="shared" si="8"/>
        <v>42.5</v>
      </c>
      <c r="L2017" s="152"/>
      <c r="M2017" s="155"/>
      <c r="N2017" s="155"/>
      <c r="O2017" s="33"/>
      <c r="P2017" s="33"/>
      <c r="Q2017" s="23">
        <f t="shared" si="1"/>
        <v>264</v>
      </c>
      <c r="R2017" s="117"/>
    </row>
    <row r="2018" spans="1:18" ht="15.75" customHeight="1" x14ac:dyDescent="0.3">
      <c r="A2018" s="221">
        <v>4833</v>
      </c>
      <c r="B2018" s="118">
        <v>217</v>
      </c>
      <c r="C2018" s="57" t="s">
        <v>603</v>
      </c>
      <c r="D2018" s="57"/>
      <c r="E2018" s="57">
        <v>17</v>
      </c>
      <c r="F2018" s="58">
        <v>43619</v>
      </c>
      <c r="G2018" s="57">
        <v>5263</v>
      </c>
      <c r="H2018" s="57">
        <v>9028</v>
      </c>
      <c r="I2018" s="57">
        <v>7950</v>
      </c>
      <c r="J2018" s="57"/>
      <c r="K2018" s="152">
        <f t="shared" si="8"/>
        <v>40.119091924078901</v>
      </c>
      <c r="L2018" s="153"/>
      <c r="M2018" s="154">
        <f>AVERAGE(K2018:K2019)</f>
        <v>40.385477194131141</v>
      </c>
      <c r="N2018" s="154">
        <f>_xlfn.STDEV.S(K2018,K2019)</f>
        <v>0.376725661724297</v>
      </c>
      <c r="O2018" s="33"/>
      <c r="P2018" s="33"/>
      <c r="Q2018" s="23">
        <f t="shared" si="1"/>
        <v>268.7</v>
      </c>
      <c r="R2018" s="117">
        <f>AVERAGE(Q2018:Q2019)</f>
        <v>273.95</v>
      </c>
    </row>
    <row r="2019" spans="1:18" ht="15.75" customHeight="1" x14ac:dyDescent="0.3">
      <c r="A2019" s="221">
        <v>4834</v>
      </c>
      <c r="B2019" s="118">
        <v>218</v>
      </c>
      <c r="C2019" s="57" t="s">
        <v>603</v>
      </c>
      <c r="D2019" s="57"/>
      <c r="E2019" s="57">
        <v>17</v>
      </c>
      <c r="F2019" s="58">
        <v>43619</v>
      </c>
      <c r="G2019" s="57">
        <v>5280</v>
      </c>
      <c r="H2019" s="57">
        <v>9207</v>
      </c>
      <c r="I2019" s="57">
        <v>8072</v>
      </c>
      <c r="J2019" s="57"/>
      <c r="K2019" s="152">
        <f t="shared" si="8"/>
        <v>40.651862464183381</v>
      </c>
      <c r="L2019" s="153"/>
      <c r="M2019" s="155"/>
      <c r="N2019" s="155"/>
      <c r="O2019" s="33"/>
      <c r="P2019" s="33"/>
      <c r="Q2019" s="23">
        <f t="shared" si="1"/>
        <v>279.2</v>
      </c>
      <c r="R2019" s="117"/>
    </row>
    <row r="2020" spans="1:18" ht="15.75" customHeight="1" x14ac:dyDescent="0.3">
      <c r="A2020" s="221">
        <v>6151</v>
      </c>
      <c r="B2020" s="118">
        <v>199</v>
      </c>
      <c r="C2020" s="7" t="s">
        <v>603</v>
      </c>
      <c r="D2020" s="7"/>
      <c r="E2020" s="7">
        <v>22</v>
      </c>
      <c r="F2020" s="156">
        <v>43685</v>
      </c>
      <c r="G2020" s="7">
        <v>5262</v>
      </c>
      <c r="H2020" s="7">
        <v>8574</v>
      </c>
      <c r="I2020" s="7">
        <v>8024</v>
      </c>
      <c r="J2020" s="7">
        <v>10</v>
      </c>
      <c r="K2020" s="152">
        <f t="shared" si="8"/>
        <v>19.913106444605358</v>
      </c>
      <c r="L2020" s="153"/>
      <c r="M2020" s="154">
        <f>AVERAGE(K2020:K2021)</f>
        <v>19.407985786942792</v>
      </c>
      <c r="N2020" s="154">
        <f>_xlfn.STDEV.S(K2020,K2021)</f>
        <v>0.71434848470121803</v>
      </c>
      <c r="O2020" s="33"/>
      <c r="P2020" s="33"/>
      <c r="Q2020" s="23">
        <f t="shared" si="1"/>
        <v>276.2</v>
      </c>
      <c r="R2020" s="117">
        <f>AVERAGE(Q2020:Q2021)</f>
        <v>281.2</v>
      </c>
    </row>
    <row r="2021" spans="1:18" ht="15.75" customHeight="1" x14ac:dyDescent="0.3">
      <c r="A2021" s="221">
        <v>6152</v>
      </c>
      <c r="B2021" s="118">
        <v>199</v>
      </c>
      <c r="C2021" s="7" t="s">
        <v>603</v>
      </c>
      <c r="D2021" s="7"/>
      <c r="E2021" s="7">
        <v>22</v>
      </c>
      <c r="F2021" s="156">
        <v>43685</v>
      </c>
      <c r="G2021" s="7">
        <v>5262</v>
      </c>
      <c r="H2021" s="7">
        <v>8665</v>
      </c>
      <c r="I2021" s="7">
        <v>8124</v>
      </c>
      <c r="J2021" s="7"/>
      <c r="K2021" s="152">
        <f t="shared" si="8"/>
        <v>18.902865129280226</v>
      </c>
      <c r="L2021" s="153"/>
      <c r="M2021" s="155"/>
      <c r="N2021" s="155"/>
      <c r="O2021" s="33"/>
      <c r="P2021" s="33"/>
      <c r="Q2021" s="23">
        <f t="shared" si="1"/>
        <v>286.2</v>
      </c>
      <c r="R2021" s="117"/>
    </row>
    <row r="2022" spans="1:18" ht="15.75" customHeight="1" x14ac:dyDescent="0.3">
      <c r="A2022" s="221">
        <v>3469</v>
      </c>
      <c r="B2022" s="118">
        <v>225</v>
      </c>
      <c r="C2022" s="67" t="s">
        <v>605</v>
      </c>
      <c r="D2022" s="67"/>
      <c r="E2022" s="67">
        <v>13</v>
      </c>
      <c r="F2022" s="68">
        <v>43587</v>
      </c>
      <c r="G2022" s="67">
        <v>5260</v>
      </c>
      <c r="H2022" s="67">
        <v>7937</v>
      </c>
      <c r="I2022" s="67">
        <v>7404</v>
      </c>
      <c r="J2022" s="67">
        <v>1</v>
      </c>
      <c r="K2022" s="157">
        <f t="shared" si="8"/>
        <v>24.860074626865671</v>
      </c>
      <c r="L2022" s="158" t="s">
        <v>606</v>
      </c>
      <c r="M2022" s="159">
        <f>AVERAGE(K2022:K2023)</f>
        <v>25.498820382215904</v>
      </c>
      <c r="N2022" s="159">
        <f>_xlfn.STDEV.S(K2022,K2023)</f>
        <v>0.90332291012454535</v>
      </c>
      <c r="O2022" s="33">
        <v>1</v>
      </c>
      <c r="P2022" s="33"/>
      <c r="Q2022" s="23">
        <f t="shared" si="1"/>
        <v>214.4</v>
      </c>
      <c r="R2022" s="117">
        <f>AVERAGE(Q2022:Q2023)</f>
        <v>201.7</v>
      </c>
    </row>
    <row r="2023" spans="1:18" ht="15.75" customHeight="1" x14ac:dyDescent="0.3">
      <c r="A2023" s="221">
        <v>3470</v>
      </c>
      <c r="B2023" s="118">
        <v>226</v>
      </c>
      <c r="C2023" s="67" t="s">
        <v>605</v>
      </c>
      <c r="D2023" s="67"/>
      <c r="E2023" s="67">
        <v>13</v>
      </c>
      <c r="F2023" s="68">
        <v>43587</v>
      </c>
      <c r="G2023" s="67">
        <v>5197</v>
      </c>
      <c r="H2023" s="67">
        <v>7581</v>
      </c>
      <c r="I2023" s="67">
        <v>7087</v>
      </c>
      <c r="J2023" s="67"/>
      <c r="K2023" s="157">
        <f t="shared" si="8"/>
        <v>26.137566137566136</v>
      </c>
      <c r="L2023" s="158"/>
      <c r="M2023" s="160"/>
      <c r="N2023" s="160"/>
      <c r="O2023" s="33"/>
      <c r="P2023" s="33"/>
      <c r="Q2023" s="23">
        <f t="shared" si="1"/>
        <v>189</v>
      </c>
      <c r="R2023" s="117"/>
    </row>
    <row r="2024" spans="1:18" ht="15.75" customHeight="1" x14ac:dyDescent="0.3">
      <c r="A2024" s="221">
        <v>4189</v>
      </c>
      <c r="B2024" s="118">
        <v>219</v>
      </c>
      <c r="C2024" s="67" t="s">
        <v>605</v>
      </c>
      <c r="D2024" s="67"/>
      <c r="E2024" s="67">
        <v>15</v>
      </c>
      <c r="F2024" s="68">
        <v>43599</v>
      </c>
      <c r="G2024" s="67">
        <v>5215</v>
      </c>
      <c r="H2024" s="67">
        <v>6722</v>
      </c>
      <c r="I2024" s="67">
        <v>6497</v>
      </c>
      <c r="J2024" s="67"/>
      <c r="K2024" s="157">
        <f t="shared" si="8"/>
        <v>17.550702028081123</v>
      </c>
      <c r="L2024" s="157"/>
      <c r="M2024" s="159">
        <f>AVERAGE(K2024:K2025)</f>
        <v>17.39347880007325</v>
      </c>
      <c r="N2024" s="159">
        <f>_xlfn.STDEV.S(K2024,K2025)</f>
        <v>0.22234722136881038</v>
      </c>
      <c r="O2024" s="33"/>
      <c r="P2024" s="33"/>
      <c r="Q2024" s="23">
        <f t="shared" si="1"/>
        <v>128.19999999999999</v>
      </c>
      <c r="R2024" s="117">
        <f>AVERAGE(Q2024:Q2025)</f>
        <v>131.39999999999998</v>
      </c>
    </row>
    <row r="2025" spans="1:18" ht="15.75" customHeight="1" x14ac:dyDescent="0.3">
      <c r="A2025" s="221">
        <v>4190</v>
      </c>
      <c r="B2025" s="118">
        <v>220</v>
      </c>
      <c r="C2025" s="67" t="s">
        <v>605</v>
      </c>
      <c r="D2025" s="67"/>
      <c r="E2025" s="67">
        <v>15</v>
      </c>
      <c r="F2025" s="68">
        <v>43599</v>
      </c>
      <c r="G2025" s="67">
        <v>5178</v>
      </c>
      <c r="H2025" s="67">
        <v>6756</v>
      </c>
      <c r="I2025" s="67">
        <v>6524</v>
      </c>
      <c r="J2025" s="67"/>
      <c r="K2025" s="157">
        <f t="shared" si="8"/>
        <v>17.236255572065378</v>
      </c>
      <c r="L2025" s="157"/>
      <c r="M2025" s="160"/>
      <c r="N2025" s="160"/>
      <c r="O2025" s="33"/>
      <c r="P2025" s="33"/>
      <c r="Q2025" s="23">
        <f t="shared" si="1"/>
        <v>134.6</v>
      </c>
      <c r="R2025" s="117"/>
    </row>
    <row r="2026" spans="1:18" ht="15.75" customHeight="1" x14ac:dyDescent="0.3">
      <c r="A2026" s="221">
        <v>4835</v>
      </c>
      <c r="B2026" s="118">
        <v>219</v>
      </c>
      <c r="C2026" s="67" t="s">
        <v>605</v>
      </c>
      <c r="D2026" s="67"/>
      <c r="E2026" s="67">
        <v>17</v>
      </c>
      <c r="F2026" s="68">
        <v>43619</v>
      </c>
      <c r="G2026" s="67">
        <v>5215</v>
      </c>
      <c r="H2026" s="67">
        <v>7552</v>
      </c>
      <c r="I2026" s="67">
        <v>7140</v>
      </c>
      <c r="J2026" s="67"/>
      <c r="K2026" s="157">
        <f t="shared" si="8"/>
        <v>21.402597402597404</v>
      </c>
      <c r="L2026" s="158"/>
      <c r="M2026" s="159">
        <f>AVERAGE(K2026:K2027)</f>
        <v>21.467344249952944</v>
      </c>
      <c r="N2026" s="159">
        <f>_xlfn.STDEV.S(K2026,K2027)</f>
        <v>9.1565869651107634E-2</v>
      </c>
      <c r="O2026" s="33"/>
      <c r="P2026" s="33"/>
      <c r="Q2026" s="23">
        <f t="shared" si="1"/>
        <v>192.5</v>
      </c>
      <c r="R2026" s="117">
        <f>AVERAGE(Q2026:Q2027)</f>
        <v>192.85</v>
      </c>
    </row>
    <row r="2027" spans="1:18" ht="15.75" customHeight="1" x14ac:dyDescent="0.3">
      <c r="A2027" s="221">
        <v>4836</v>
      </c>
      <c r="B2027" s="118">
        <v>220</v>
      </c>
      <c r="C2027" s="67" t="s">
        <v>605</v>
      </c>
      <c r="D2027" s="67"/>
      <c r="E2027" s="67">
        <v>17</v>
      </c>
      <c r="F2027" s="68">
        <v>43619</v>
      </c>
      <c r="G2027" s="67">
        <v>5178</v>
      </c>
      <c r="H2027" s="67">
        <v>7526</v>
      </c>
      <c r="I2027" s="67">
        <v>7110</v>
      </c>
      <c r="J2027" s="67"/>
      <c r="K2027" s="157">
        <f t="shared" si="8"/>
        <v>21.532091097308488</v>
      </c>
      <c r="L2027" s="158"/>
      <c r="M2027" s="160"/>
      <c r="N2027" s="160"/>
      <c r="O2027" s="33"/>
      <c r="P2027" s="33"/>
      <c r="Q2027" s="23">
        <f t="shared" si="1"/>
        <v>193.2</v>
      </c>
      <c r="R2027" s="117"/>
    </row>
    <row r="2028" spans="1:18" ht="15.75" customHeight="1" x14ac:dyDescent="0.3">
      <c r="A2028" s="221">
        <v>5417</v>
      </c>
      <c r="B2028" s="118">
        <v>155</v>
      </c>
      <c r="C2028" s="7" t="s">
        <v>605</v>
      </c>
      <c r="D2028" s="7"/>
      <c r="E2028" s="7">
        <v>19</v>
      </c>
      <c r="F2028" s="156">
        <v>43637</v>
      </c>
      <c r="G2028" s="7">
        <v>5181</v>
      </c>
      <c r="H2028" s="7">
        <v>7500</v>
      </c>
      <c r="I2028" s="7">
        <v>7052</v>
      </c>
      <c r="J2028" s="7">
        <v>8</v>
      </c>
      <c r="K2028" s="161">
        <f t="shared" si="8"/>
        <v>23.944414751469804</v>
      </c>
      <c r="L2028" s="3"/>
      <c r="M2028" s="162">
        <f>AVERAGE(K2028:K2029)</f>
        <v>23.97906843919974</v>
      </c>
      <c r="N2028" s="162">
        <f>_xlfn.STDEV.S(K2028,K2029)</f>
        <v>4.9007715173917193E-2</v>
      </c>
      <c r="O2028" s="33"/>
      <c r="P2028" s="33"/>
      <c r="Q2028" s="23">
        <f t="shared" si="1"/>
        <v>187.1</v>
      </c>
      <c r="R2028" s="117">
        <f>AVERAGE(Q2028:Q2029)</f>
        <v>181</v>
      </c>
    </row>
    <row r="2029" spans="1:18" ht="15.75" customHeight="1" x14ac:dyDescent="0.3">
      <c r="A2029" s="221">
        <v>5418</v>
      </c>
      <c r="B2029" s="118">
        <v>156</v>
      </c>
      <c r="C2029" s="7" t="s">
        <v>605</v>
      </c>
      <c r="D2029" s="7"/>
      <c r="E2029" s="7">
        <v>19</v>
      </c>
      <c r="F2029" s="156">
        <v>43637</v>
      </c>
      <c r="G2029" s="7">
        <v>5171</v>
      </c>
      <c r="H2029" s="7">
        <v>7340</v>
      </c>
      <c r="I2029" s="7">
        <v>6920</v>
      </c>
      <c r="J2029" s="7"/>
      <c r="K2029" s="161">
        <f t="shared" si="8"/>
        <v>24.013722126929675</v>
      </c>
      <c r="L2029" s="3"/>
      <c r="M2029" s="23"/>
      <c r="N2029" s="23"/>
      <c r="O2029" s="33"/>
      <c r="P2029" s="33"/>
      <c r="Q2029" s="23">
        <f t="shared" si="1"/>
        <v>174.9</v>
      </c>
      <c r="R2029" s="117"/>
    </row>
    <row r="2030" spans="1:18" ht="15.75" customHeight="1" x14ac:dyDescent="0.3">
      <c r="A2030" s="221">
        <v>6153</v>
      </c>
      <c r="B2030" s="118">
        <v>200</v>
      </c>
      <c r="C2030" s="7" t="s">
        <v>605</v>
      </c>
      <c r="D2030" s="7"/>
      <c r="E2030" s="7">
        <v>22</v>
      </c>
      <c r="F2030" s="156">
        <v>43685</v>
      </c>
      <c r="G2030" s="7">
        <v>5181</v>
      </c>
      <c r="H2030" s="7">
        <v>7227</v>
      </c>
      <c r="I2030" s="7">
        <v>6908</v>
      </c>
      <c r="J2030" s="7">
        <v>9</v>
      </c>
      <c r="K2030" s="152">
        <f t="shared" si="8"/>
        <v>18.471337579617835</v>
      </c>
      <c r="L2030" s="153"/>
      <c r="M2030" s="154">
        <f>AVERAGE(K2030:K2031)</f>
        <v>18.187001350643214</v>
      </c>
      <c r="N2030" s="154">
        <f>_xlfn.STDEV.S(K2030,K2031)</f>
        <v>0.40211215128992733</v>
      </c>
      <c r="O2030" s="33"/>
      <c r="P2030" s="33"/>
      <c r="Q2030" s="23">
        <f t="shared" si="1"/>
        <v>172.7</v>
      </c>
      <c r="R2030" s="117">
        <f>AVERAGE(Q2030:Q2031)</f>
        <v>172.64999999999998</v>
      </c>
    </row>
    <row r="2031" spans="1:18" ht="15.75" customHeight="1" x14ac:dyDescent="0.3">
      <c r="A2031" s="221">
        <v>6154</v>
      </c>
      <c r="B2031" s="118">
        <v>200</v>
      </c>
      <c r="C2031" s="7" t="s">
        <v>605</v>
      </c>
      <c r="D2031" s="7"/>
      <c r="E2031" s="7">
        <v>22</v>
      </c>
      <c r="F2031" s="156">
        <v>43685</v>
      </c>
      <c r="G2031" s="7">
        <v>5181</v>
      </c>
      <c r="H2031" s="7">
        <v>7216</v>
      </c>
      <c r="I2031" s="7">
        <v>6907</v>
      </c>
      <c r="J2031" s="7"/>
      <c r="K2031" s="152">
        <f t="shared" si="8"/>
        <v>17.902665121668598</v>
      </c>
      <c r="L2031" s="153"/>
      <c r="M2031" s="155"/>
      <c r="N2031" s="155"/>
      <c r="O2031" s="33"/>
      <c r="P2031" s="33"/>
      <c r="Q2031" s="23">
        <f t="shared" si="1"/>
        <v>172.6</v>
      </c>
      <c r="R2031" s="117"/>
    </row>
    <row r="2032" spans="1:18" ht="15.75" customHeight="1" x14ac:dyDescent="0.3">
      <c r="A2032" s="221">
        <v>3825</v>
      </c>
      <c r="B2032" s="118">
        <v>247</v>
      </c>
      <c r="C2032" s="57" t="s">
        <v>607</v>
      </c>
      <c r="D2032" s="57"/>
      <c r="E2032" s="57">
        <v>14</v>
      </c>
      <c r="F2032" s="58">
        <v>43591</v>
      </c>
      <c r="G2032" s="57">
        <v>5282</v>
      </c>
      <c r="H2032" s="151">
        <v>7949</v>
      </c>
      <c r="I2032" s="57">
        <v>7164</v>
      </c>
      <c r="J2032" s="57">
        <v>2</v>
      </c>
      <c r="K2032" s="152">
        <f t="shared" si="8"/>
        <v>41.710945802337939</v>
      </c>
      <c r="L2032" s="153" t="s">
        <v>405</v>
      </c>
      <c r="M2032" s="154">
        <f>AVERAGE(K2032:K2033)</f>
        <v>41.710945802337939</v>
      </c>
      <c r="N2032" s="154" t="e">
        <f>_xlfn.STDEV.S(K2032,K2033)</f>
        <v>#DIV/0!</v>
      </c>
      <c r="O2032" s="33">
        <v>2</v>
      </c>
      <c r="P2032" s="33"/>
      <c r="Q2032" s="23">
        <f t="shared" si="1"/>
        <v>188.2</v>
      </c>
      <c r="R2032" s="117">
        <f>AVERAGE(Q2032:Q2033)</f>
        <v>-167.1</v>
      </c>
    </row>
    <row r="2033" spans="1:18" ht="15.75" customHeight="1" x14ac:dyDescent="0.3">
      <c r="A2033" s="221">
        <v>3826</v>
      </c>
      <c r="B2033" s="118">
        <v>248</v>
      </c>
      <c r="C2033" s="57" t="s">
        <v>607</v>
      </c>
      <c r="D2033" s="57"/>
      <c r="E2033" s="57">
        <v>14</v>
      </c>
      <c r="F2033" s="58">
        <v>43591</v>
      </c>
      <c r="G2033" s="57">
        <v>5224</v>
      </c>
      <c r="H2033" s="151">
        <v>7729</v>
      </c>
      <c r="I2033" s="57"/>
      <c r="J2033" s="57"/>
      <c r="K2033" s="152"/>
      <c r="L2033" s="153"/>
      <c r="M2033" s="155"/>
      <c r="N2033" s="155"/>
      <c r="O2033" s="33"/>
      <c r="P2033" s="33"/>
      <c r="Q2033" s="23">
        <f t="shared" si="1"/>
        <v>-522.4</v>
      </c>
      <c r="R2033" s="117"/>
    </row>
    <row r="2034" spans="1:18" ht="15.75" customHeight="1" x14ac:dyDescent="0.3">
      <c r="A2034" s="221">
        <v>4483</v>
      </c>
      <c r="B2034" s="118">
        <v>189</v>
      </c>
      <c r="C2034" s="57" t="s">
        <v>607</v>
      </c>
      <c r="D2034" s="57"/>
      <c r="E2034" s="57">
        <v>16</v>
      </c>
      <c r="F2034" s="58">
        <v>43607</v>
      </c>
      <c r="G2034" s="57">
        <v>5261</v>
      </c>
      <c r="H2034" s="57">
        <v>7653</v>
      </c>
      <c r="I2034" s="57">
        <v>7184</v>
      </c>
      <c r="J2034" s="57">
        <v>2</v>
      </c>
      <c r="K2034" s="152">
        <f t="shared" ref="K2034:K2065" si="9">+(((H2034-G2034)-(I2034-G2034))/(I2034-G2034))*100</f>
        <v>24.388975559022359</v>
      </c>
      <c r="L2034" s="153"/>
      <c r="M2034" s="154">
        <f>AVERAGE(K2034:K2035)</f>
        <v>24.33245513074867</v>
      </c>
      <c r="N2034" s="154">
        <f>_xlfn.STDEV.S(K2034,K2035)</f>
        <v>7.9931956215784639E-2</v>
      </c>
      <c r="O2034" s="33"/>
      <c r="P2034" s="33"/>
      <c r="Q2034" s="23">
        <f t="shared" si="1"/>
        <v>192.3</v>
      </c>
      <c r="R2034" s="117">
        <f>AVERAGE(Q2034:Q2035)</f>
        <v>191.10000000000002</v>
      </c>
    </row>
    <row r="2035" spans="1:18" ht="15.75" customHeight="1" x14ac:dyDescent="0.3">
      <c r="A2035" s="221">
        <v>4484</v>
      </c>
      <c r="B2035" s="118">
        <v>190</v>
      </c>
      <c r="C2035" s="57" t="s">
        <v>607</v>
      </c>
      <c r="D2035" s="57"/>
      <c r="E2035" s="57">
        <v>16</v>
      </c>
      <c r="F2035" s="58">
        <v>43607</v>
      </c>
      <c r="G2035" s="57">
        <v>5238</v>
      </c>
      <c r="H2035" s="57">
        <v>7598</v>
      </c>
      <c r="I2035" s="57">
        <v>7137</v>
      </c>
      <c r="J2035" s="57"/>
      <c r="K2035" s="152">
        <f t="shared" si="9"/>
        <v>24.275934702474984</v>
      </c>
      <c r="L2035" s="153"/>
      <c r="M2035" s="155"/>
      <c r="N2035" s="155"/>
      <c r="O2035" s="33"/>
      <c r="P2035" s="33"/>
      <c r="Q2035" s="23">
        <f t="shared" si="1"/>
        <v>189.9</v>
      </c>
      <c r="R2035" s="117"/>
    </row>
    <row r="2036" spans="1:18" ht="15.75" customHeight="1" x14ac:dyDescent="0.3">
      <c r="A2036" s="221">
        <v>5129</v>
      </c>
      <c r="B2036" s="118">
        <v>189</v>
      </c>
      <c r="C2036" s="57" t="s">
        <v>607</v>
      </c>
      <c r="D2036" s="57"/>
      <c r="E2036" s="57">
        <v>18</v>
      </c>
      <c r="F2036" s="58">
        <v>43626</v>
      </c>
      <c r="G2036" s="57">
        <v>5261</v>
      </c>
      <c r="H2036" s="57">
        <v>7520</v>
      </c>
      <c r="I2036" s="57">
        <v>7134</v>
      </c>
      <c r="J2036" s="57">
        <v>8</v>
      </c>
      <c r="K2036" s="152">
        <f t="shared" si="9"/>
        <v>20.608649225840896</v>
      </c>
      <c r="L2036" s="153"/>
      <c r="M2036" s="154">
        <f>AVERAGE(K2036:K2037)</f>
        <v>20.868427177023012</v>
      </c>
      <c r="N2036" s="154">
        <f>_xlfn.STDEV.S(K2036,K2037)</f>
        <v>0.3673815017672441</v>
      </c>
      <c r="O2036" s="33"/>
      <c r="P2036" s="33"/>
      <c r="Q2036" s="23">
        <f t="shared" si="1"/>
        <v>187.3</v>
      </c>
      <c r="R2036" s="117">
        <f>AVERAGE(Q2036:Q2037)</f>
        <v>191.15</v>
      </c>
    </row>
    <row r="2037" spans="1:18" ht="15.75" customHeight="1" x14ac:dyDescent="0.3">
      <c r="A2037" s="221">
        <v>5130</v>
      </c>
      <c r="B2037" s="118">
        <v>190</v>
      </c>
      <c r="C2037" s="57" t="s">
        <v>607</v>
      </c>
      <c r="D2037" s="57"/>
      <c r="E2037" s="57">
        <v>18</v>
      </c>
      <c r="F2037" s="58">
        <v>43626</v>
      </c>
      <c r="G2037" s="57">
        <v>5238</v>
      </c>
      <c r="H2037" s="57">
        <v>7600</v>
      </c>
      <c r="I2037" s="57">
        <v>7188</v>
      </c>
      <c r="J2037" s="57"/>
      <c r="K2037" s="152">
        <f t="shared" si="9"/>
        <v>21.128205128205128</v>
      </c>
      <c r="L2037" s="153"/>
      <c r="M2037" s="155"/>
      <c r="N2037" s="155"/>
      <c r="O2037" s="33"/>
      <c r="P2037" s="33"/>
      <c r="Q2037" s="23">
        <f t="shared" si="1"/>
        <v>195</v>
      </c>
      <c r="R2037" s="117"/>
    </row>
    <row r="2038" spans="1:18" ht="15.75" customHeight="1" x14ac:dyDescent="0.3">
      <c r="A2038" s="221">
        <v>5673</v>
      </c>
      <c r="B2038" s="118">
        <v>117</v>
      </c>
      <c r="C2038" s="7" t="s">
        <v>607</v>
      </c>
      <c r="D2038" s="7"/>
      <c r="E2038" s="7">
        <v>21</v>
      </c>
      <c r="F2038" s="156">
        <v>43657</v>
      </c>
      <c r="G2038" s="7">
        <v>5221</v>
      </c>
      <c r="H2038" s="7">
        <v>7377</v>
      </c>
      <c r="I2038" s="7">
        <v>7026</v>
      </c>
      <c r="J2038" s="7">
        <v>8</v>
      </c>
      <c r="K2038" s="152">
        <f t="shared" si="9"/>
        <v>19.445983379501385</v>
      </c>
      <c r="L2038" s="153"/>
      <c r="M2038" s="154">
        <f>AVERAGE(K2038:K2039)</f>
        <v>19.494233519816053</v>
      </c>
      <c r="N2038" s="154">
        <f>_xlfn.STDEV.S(K2038,K2039)</f>
        <v>6.8236002819408018E-2</v>
      </c>
      <c r="O2038" s="33"/>
      <c r="P2038" s="33"/>
      <c r="Q2038" s="23">
        <f t="shared" si="1"/>
        <v>180.5</v>
      </c>
      <c r="R2038" s="117">
        <f>AVERAGE(Q2038:Q2039)</f>
        <v>166.75</v>
      </c>
    </row>
    <row r="2039" spans="1:18" ht="15.75" customHeight="1" x14ac:dyDescent="0.3">
      <c r="A2039" s="221">
        <v>5674</v>
      </c>
      <c r="B2039" s="118">
        <v>118</v>
      </c>
      <c r="C2039" s="7" t="s">
        <v>607</v>
      </c>
      <c r="D2039" s="7"/>
      <c r="E2039" s="7">
        <v>21</v>
      </c>
      <c r="F2039" s="156">
        <v>43657</v>
      </c>
      <c r="G2039" s="7">
        <v>5249</v>
      </c>
      <c r="H2039" s="7">
        <v>7078</v>
      </c>
      <c r="I2039" s="7">
        <v>6779</v>
      </c>
      <c r="J2039" s="7"/>
      <c r="K2039" s="152">
        <f t="shared" si="9"/>
        <v>19.542483660130721</v>
      </c>
      <c r="L2039" s="153"/>
      <c r="M2039" s="155"/>
      <c r="N2039" s="155"/>
      <c r="O2039" s="33"/>
      <c r="P2039" s="33"/>
      <c r="Q2039" s="23">
        <f t="shared" si="1"/>
        <v>153</v>
      </c>
      <c r="R2039" s="117"/>
    </row>
    <row r="2040" spans="1:18" ht="15.75" customHeight="1" x14ac:dyDescent="0.3">
      <c r="A2040" s="221">
        <v>6155</v>
      </c>
      <c r="B2040" s="118">
        <v>201</v>
      </c>
      <c r="C2040" s="7" t="s">
        <v>607</v>
      </c>
      <c r="D2040" s="7"/>
      <c r="E2040" s="7">
        <v>22</v>
      </c>
      <c r="F2040" s="156">
        <v>43685</v>
      </c>
      <c r="G2040" s="7">
        <v>5254</v>
      </c>
      <c r="H2040" s="7">
        <v>7482</v>
      </c>
      <c r="I2040" s="7">
        <v>7132</v>
      </c>
      <c r="J2040" s="7">
        <v>8</v>
      </c>
      <c r="K2040" s="152">
        <f t="shared" si="9"/>
        <v>18.636847710330137</v>
      </c>
      <c r="L2040" s="153"/>
      <c r="M2040" s="154">
        <f>AVERAGE(K2040:K2041)</f>
        <v>18.282154425113255</v>
      </c>
      <c r="N2040" s="154">
        <f>_xlfn.STDEV.S(K2040,K2041)</f>
        <v>0.50161205443638335</v>
      </c>
      <c r="O2040" s="33"/>
      <c r="P2040" s="33"/>
      <c r="Q2040" s="23">
        <f t="shared" si="1"/>
        <v>187.8</v>
      </c>
      <c r="R2040" s="117">
        <f>AVERAGE(Q2040:Q2041)</f>
        <v>190.4</v>
      </c>
    </row>
    <row r="2041" spans="1:18" ht="15.75" customHeight="1" x14ac:dyDescent="0.3">
      <c r="A2041" s="221">
        <v>6156</v>
      </c>
      <c r="B2041" s="118">
        <v>201</v>
      </c>
      <c r="C2041" s="7" t="s">
        <v>607</v>
      </c>
      <c r="D2041" s="7"/>
      <c r="E2041" s="7">
        <v>22</v>
      </c>
      <c r="F2041" s="156">
        <v>43685</v>
      </c>
      <c r="G2041" s="7">
        <v>5254</v>
      </c>
      <c r="H2041" s="7">
        <v>7530</v>
      </c>
      <c r="I2041" s="7">
        <v>7184</v>
      </c>
      <c r="J2041" s="7"/>
      <c r="K2041" s="152">
        <f t="shared" si="9"/>
        <v>17.927461139896373</v>
      </c>
      <c r="L2041" s="153"/>
      <c r="M2041" s="155"/>
      <c r="N2041" s="155"/>
      <c r="O2041" s="33"/>
      <c r="P2041" s="33"/>
      <c r="Q2041" s="23">
        <f t="shared" si="1"/>
        <v>193</v>
      </c>
      <c r="R2041" s="117"/>
    </row>
    <row r="2042" spans="1:18" ht="15.75" customHeight="1" x14ac:dyDescent="0.3">
      <c r="A2042" s="221">
        <v>3827</v>
      </c>
      <c r="B2042" s="118">
        <v>249</v>
      </c>
      <c r="C2042" s="57" t="s">
        <v>608</v>
      </c>
      <c r="D2042" s="57"/>
      <c r="E2042" s="57">
        <v>14</v>
      </c>
      <c r="F2042" s="58">
        <v>43591</v>
      </c>
      <c r="G2042" s="57">
        <v>5178</v>
      </c>
      <c r="H2042" s="151">
        <v>7560</v>
      </c>
      <c r="I2042" s="57">
        <v>6857</v>
      </c>
      <c r="J2042" s="57">
        <v>2</v>
      </c>
      <c r="K2042" s="152">
        <f t="shared" si="9"/>
        <v>41.870160810005956</v>
      </c>
      <c r="L2042" s="153" t="s">
        <v>474</v>
      </c>
      <c r="M2042" s="154">
        <f>AVERAGE(K2042:K2043)</f>
        <v>41.855055200214068</v>
      </c>
      <c r="N2042" s="154">
        <f>_xlfn.STDEV.S(K2042,K2043)</f>
        <v>2.1362558235604175E-2</v>
      </c>
      <c r="O2042" s="33">
        <v>2</v>
      </c>
      <c r="P2042" s="33"/>
      <c r="Q2042" s="23">
        <f t="shared" si="1"/>
        <v>167.9</v>
      </c>
      <c r="R2042" s="117">
        <f>AVERAGE(Q2042:Q2043)</f>
        <v>163.30000000000001</v>
      </c>
    </row>
    <row r="2043" spans="1:18" ht="15.75" customHeight="1" x14ac:dyDescent="0.3">
      <c r="A2043" s="221">
        <v>3828</v>
      </c>
      <c r="B2043" s="118">
        <v>250</v>
      </c>
      <c r="C2043" s="57" t="s">
        <v>608</v>
      </c>
      <c r="D2043" s="57"/>
      <c r="E2043" s="57">
        <v>14</v>
      </c>
      <c r="F2043" s="58">
        <v>43591</v>
      </c>
      <c r="G2043" s="57">
        <v>5274</v>
      </c>
      <c r="H2043" s="151">
        <v>7525</v>
      </c>
      <c r="I2043" s="57">
        <v>6861</v>
      </c>
      <c r="J2043" s="57"/>
      <c r="K2043" s="152">
        <f t="shared" si="9"/>
        <v>41.839949590422179</v>
      </c>
      <c r="L2043" s="153"/>
      <c r="M2043" s="155"/>
      <c r="N2043" s="155"/>
      <c r="O2043" s="33"/>
      <c r="P2043" s="33"/>
      <c r="Q2043" s="23">
        <f t="shared" si="1"/>
        <v>158.69999999999999</v>
      </c>
      <c r="R2043" s="117"/>
    </row>
    <row r="2044" spans="1:18" ht="15.75" customHeight="1" x14ac:dyDescent="0.3">
      <c r="A2044" s="221">
        <v>4485</v>
      </c>
      <c r="B2044" s="118">
        <v>191</v>
      </c>
      <c r="C2044" s="57" t="s">
        <v>608</v>
      </c>
      <c r="D2044" s="57"/>
      <c r="E2044" s="57">
        <v>16</v>
      </c>
      <c r="F2044" s="58">
        <v>43607</v>
      </c>
      <c r="G2044" s="57">
        <v>5280</v>
      </c>
      <c r="H2044" s="57">
        <v>6944</v>
      </c>
      <c r="I2044" s="57">
        <v>6586</v>
      </c>
      <c r="J2044" s="57">
        <v>2</v>
      </c>
      <c r="K2044" s="152">
        <f t="shared" si="9"/>
        <v>27.411944869831544</v>
      </c>
      <c r="L2044" s="153"/>
      <c r="M2044" s="154">
        <f>AVERAGE(K2044:K2045)</f>
        <v>27.231561386987259</v>
      </c>
      <c r="N2044" s="154">
        <f>_xlfn.STDEV.S(K2044,K2045)</f>
        <v>0.25510076786648167</v>
      </c>
      <c r="O2044" s="33"/>
      <c r="P2044" s="33"/>
      <c r="Q2044" s="23">
        <f t="shared" si="1"/>
        <v>130.6</v>
      </c>
      <c r="R2044" s="117">
        <f>AVERAGE(Q2044:Q2045)</f>
        <v>126.85</v>
      </c>
    </row>
    <row r="2045" spans="1:18" ht="15.75" customHeight="1" x14ac:dyDescent="0.3">
      <c r="A2045" s="221">
        <v>4486</v>
      </c>
      <c r="B2045" s="118">
        <v>192</v>
      </c>
      <c r="C2045" s="57" t="s">
        <v>608</v>
      </c>
      <c r="D2045" s="57"/>
      <c r="E2045" s="57">
        <v>16</v>
      </c>
      <c r="F2045" s="58">
        <v>43607</v>
      </c>
      <c r="G2045" s="57">
        <v>5241</v>
      </c>
      <c r="H2045" s="57">
        <v>6805</v>
      </c>
      <c r="I2045" s="57">
        <v>6472</v>
      </c>
      <c r="J2045" s="57"/>
      <c r="K2045" s="152">
        <f t="shared" si="9"/>
        <v>27.051177904142975</v>
      </c>
      <c r="L2045" s="153"/>
      <c r="M2045" s="155"/>
      <c r="N2045" s="155"/>
      <c r="O2045" s="33"/>
      <c r="P2045" s="33"/>
      <c r="Q2045" s="23">
        <f t="shared" si="1"/>
        <v>123.1</v>
      </c>
      <c r="R2045" s="117"/>
    </row>
    <row r="2046" spans="1:18" ht="15.75" customHeight="1" x14ac:dyDescent="0.3">
      <c r="A2046" s="221">
        <v>5131</v>
      </c>
      <c r="B2046" s="118">
        <v>191</v>
      </c>
      <c r="C2046" s="57" t="s">
        <v>608</v>
      </c>
      <c r="D2046" s="57"/>
      <c r="E2046" s="57">
        <v>18</v>
      </c>
      <c r="F2046" s="58">
        <v>43626</v>
      </c>
      <c r="G2046" s="57">
        <v>5280</v>
      </c>
      <c r="H2046" s="57">
        <v>7430</v>
      </c>
      <c r="I2046" s="57">
        <v>6974</v>
      </c>
      <c r="J2046" s="57">
        <v>5</v>
      </c>
      <c r="K2046" s="152">
        <f t="shared" si="9"/>
        <v>26.918536009445099</v>
      </c>
      <c r="L2046" s="153"/>
      <c r="M2046" s="154">
        <f>AVERAGE(K2046:K2047)</f>
        <v>26.84039106326496</v>
      </c>
      <c r="N2046" s="154">
        <f>_xlfn.STDEV.S(K2046,K2047)</f>
        <v>0.11051364271886518</v>
      </c>
      <c r="O2046" s="33"/>
      <c r="P2046" s="33"/>
      <c r="Q2046" s="23">
        <f t="shared" si="1"/>
        <v>169.4</v>
      </c>
      <c r="R2046" s="117">
        <f>AVERAGE(Q2046:Q2047)</f>
        <v>168.4</v>
      </c>
    </row>
    <row r="2047" spans="1:18" ht="15.75" customHeight="1" x14ac:dyDescent="0.3">
      <c r="A2047" s="221">
        <v>5132</v>
      </c>
      <c r="B2047" s="118">
        <v>192</v>
      </c>
      <c r="C2047" s="57" t="s">
        <v>608</v>
      </c>
      <c r="D2047" s="57"/>
      <c r="E2047" s="57">
        <v>18</v>
      </c>
      <c r="F2047" s="58">
        <v>43626</v>
      </c>
      <c r="G2047" s="57">
        <v>5241</v>
      </c>
      <c r="H2047" s="57">
        <v>7363</v>
      </c>
      <c r="I2047" s="57">
        <v>6915</v>
      </c>
      <c r="J2047" s="57"/>
      <c r="K2047" s="152">
        <f t="shared" si="9"/>
        <v>26.762246117084825</v>
      </c>
      <c r="L2047" s="153"/>
      <c r="M2047" s="155"/>
      <c r="N2047" s="155"/>
      <c r="O2047" s="33"/>
      <c r="P2047" s="33"/>
      <c r="Q2047" s="23">
        <f t="shared" si="1"/>
        <v>167.4</v>
      </c>
      <c r="R2047" s="117"/>
    </row>
    <row r="2048" spans="1:18" ht="15.75" customHeight="1" x14ac:dyDescent="0.3">
      <c r="A2048" s="221">
        <v>5675</v>
      </c>
      <c r="B2048" s="118">
        <v>119</v>
      </c>
      <c r="C2048" s="7" t="s">
        <v>608</v>
      </c>
      <c r="D2048" s="7"/>
      <c r="E2048" s="7">
        <v>21</v>
      </c>
      <c r="F2048" s="156">
        <v>43657</v>
      </c>
      <c r="G2048" s="7">
        <v>5212</v>
      </c>
      <c r="H2048" s="7">
        <v>7265</v>
      </c>
      <c r="I2048" s="7">
        <v>6926</v>
      </c>
      <c r="J2048" s="7">
        <v>5</v>
      </c>
      <c r="K2048" s="152">
        <f t="shared" si="9"/>
        <v>19.778296382730456</v>
      </c>
      <c r="L2048" s="153"/>
      <c r="M2048" s="154">
        <f>AVERAGE(K2048:K2049)</f>
        <v>19.924052205326834</v>
      </c>
      <c r="N2048" s="154">
        <f>_xlfn.STDEV.S(K2048,K2049)</f>
        <v>0.20612986111064457</v>
      </c>
      <c r="O2048" s="33"/>
      <c r="P2048" s="33"/>
      <c r="Q2048" s="23">
        <f t="shared" si="1"/>
        <v>171.4</v>
      </c>
      <c r="R2048" s="117">
        <f>AVERAGE(Q2048:Q2049)</f>
        <v>171.65</v>
      </c>
    </row>
    <row r="2049" spans="1:18" ht="15.75" customHeight="1" x14ac:dyDescent="0.3">
      <c r="A2049" s="221">
        <v>5676</v>
      </c>
      <c r="B2049" s="118">
        <v>120</v>
      </c>
      <c r="C2049" s="7" t="s">
        <v>608</v>
      </c>
      <c r="D2049" s="7"/>
      <c r="E2049" s="7">
        <v>21</v>
      </c>
      <c r="F2049" s="156">
        <v>43657</v>
      </c>
      <c r="G2049" s="7">
        <v>5196</v>
      </c>
      <c r="H2049" s="7">
        <v>7260</v>
      </c>
      <c r="I2049" s="7">
        <v>6915</v>
      </c>
      <c r="J2049" s="7"/>
      <c r="K2049" s="152">
        <f t="shared" si="9"/>
        <v>20.069808027923212</v>
      </c>
      <c r="L2049" s="153"/>
      <c r="M2049" s="155"/>
      <c r="N2049" s="155"/>
      <c r="O2049" s="33"/>
      <c r="P2049" s="33"/>
      <c r="Q2049" s="23">
        <f t="shared" si="1"/>
        <v>171.9</v>
      </c>
      <c r="R2049" s="117"/>
    </row>
    <row r="2050" spans="1:18" ht="15.75" customHeight="1" x14ac:dyDescent="0.3">
      <c r="A2050" s="221">
        <v>6157</v>
      </c>
      <c r="B2050" s="118">
        <v>202</v>
      </c>
      <c r="C2050" s="7" t="s">
        <v>608</v>
      </c>
      <c r="D2050" s="7"/>
      <c r="E2050" s="7">
        <v>22</v>
      </c>
      <c r="F2050" s="156">
        <v>43685</v>
      </c>
      <c r="G2050" s="7">
        <v>5275</v>
      </c>
      <c r="H2050" s="7">
        <v>7200</v>
      </c>
      <c r="I2050" s="7">
        <v>6883</v>
      </c>
      <c r="J2050" s="7">
        <v>6</v>
      </c>
      <c r="K2050" s="152">
        <f t="shared" si="9"/>
        <v>19.713930348258707</v>
      </c>
      <c r="L2050" s="153"/>
      <c r="M2050" s="154">
        <f>AVERAGE(K2050:K2051)</f>
        <v>19.235771507868698</v>
      </c>
      <c r="N2050" s="154">
        <f>_xlfn.STDEV.S(K2050,K2051)</f>
        <v>0.67621871704814496</v>
      </c>
      <c r="O2050" s="33"/>
      <c r="P2050" s="33"/>
      <c r="Q2050" s="23">
        <f t="shared" si="1"/>
        <v>160.80000000000001</v>
      </c>
      <c r="R2050" s="117">
        <f>AVERAGE(Q2050:Q2051)</f>
        <v>162.5</v>
      </c>
    </row>
    <row r="2051" spans="1:18" ht="15.75" customHeight="1" x14ac:dyDescent="0.3">
      <c r="A2051" s="221">
        <v>6158</v>
      </c>
      <c r="B2051" s="118">
        <v>202</v>
      </c>
      <c r="C2051" s="7" t="s">
        <v>608</v>
      </c>
      <c r="D2051" s="7"/>
      <c r="E2051" s="7">
        <v>22</v>
      </c>
      <c r="F2051" s="156">
        <v>43685</v>
      </c>
      <c r="G2051" s="7">
        <v>5275</v>
      </c>
      <c r="H2051" s="7">
        <v>7225</v>
      </c>
      <c r="I2051" s="7">
        <v>6917</v>
      </c>
      <c r="J2051" s="7"/>
      <c r="K2051" s="152">
        <f t="shared" si="9"/>
        <v>18.757612667478686</v>
      </c>
      <c r="L2051" s="153"/>
      <c r="M2051" s="155"/>
      <c r="N2051" s="155"/>
      <c r="O2051" s="33"/>
      <c r="P2051" s="33"/>
      <c r="Q2051" s="23">
        <f t="shared" si="1"/>
        <v>164.2</v>
      </c>
      <c r="R2051" s="117"/>
    </row>
    <row r="2052" spans="1:18" ht="15.75" customHeight="1" x14ac:dyDescent="0.3">
      <c r="A2052" s="221">
        <v>3471</v>
      </c>
      <c r="B2052" s="118">
        <v>227</v>
      </c>
      <c r="C2052" s="67" t="s">
        <v>609</v>
      </c>
      <c r="D2052" s="67"/>
      <c r="E2052" s="67">
        <v>13</v>
      </c>
      <c r="F2052" s="68">
        <v>43587</v>
      </c>
      <c r="G2052" s="67">
        <v>5247</v>
      </c>
      <c r="H2052" s="67">
        <v>7365</v>
      </c>
      <c r="I2052" s="67">
        <v>6983</v>
      </c>
      <c r="J2052" s="67">
        <v>1</v>
      </c>
      <c r="K2052" s="157">
        <f t="shared" si="9"/>
        <v>22.004608294930875</v>
      </c>
      <c r="L2052" s="158" t="s">
        <v>13</v>
      </c>
      <c r="M2052" s="159">
        <f>AVERAGE(K2052:K2053)</f>
        <v>22.82703403942222</v>
      </c>
      <c r="N2052" s="159">
        <f>_xlfn.STDEV.S(K2052,K2053)</f>
        <v>1.1630856419044486</v>
      </c>
      <c r="O2052" s="33">
        <v>1</v>
      </c>
      <c r="P2052" s="33"/>
      <c r="Q2052" s="23">
        <f t="shared" si="1"/>
        <v>173.6</v>
      </c>
      <c r="R2052" s="117">
        <f>AVERAGE(Q2052:Q2053)</f>
        <v>170.1</v>
      </c>
    </row>
    <row r="2053" spans="1:18" ht="15.75" customHeight="1" x14ac:dyDescent="0.3">
      <c r="A2053" s="221">
        <v>3472</v>
      </c>
      <c r="B2053" s="118">
        <v>228</v>
      </c>
      <c r="C2053" s="67" t="s">
        <v>609</v>
      </c>
      <c r="D2053" s="67"/>
      <c r="E2053" s="67">
        <v>13</v>
      </c>
      <c r="F2053" s="68">
        <v>43587</v>
      </c>
      <c r="G2053" s="67">
        <v>5238</v>
      </c>
      <c r="H2053" s="67">
        <v>7298</v>
      </c>
      <c r="I2053" s="67">
        <v>6904</v>
      </c>
      <c r="J2053" s="67"/>
      <c r="K2053" s="157">
        <f t="shared" si="9"/>
        <v>23.649459783913564</v>
      </c>
      <c r="L2053" s="158"/>
      <c r="M2053" s="160"/>
      <c r="N2053" s="160"/>
      <c r="O2053" s="33"/>
      <c r="P2053" s="33"/>
      <c r="Q2053" s="23">
        <f t="shared" si="1"/>
        <v>166.6</v>
      </c>
      <c r="R2053" s="117"/>
    </row>
    <row r="2054" spans="1:18" ht="15.75" customHeight="1" x14ac:dyDescent="0.3">
      <c r="A2054" s="221">
        <v>4191</v>
      </c>
      <c r="B2054" s="118">
        <v>221</v>
      </c>
      <c r="C2054" s="67" t="s">
        <v>609</v>
      </c>
      <c r="D2054" s="67"/>
      <c r="E2054" s="67">
        <v>15</v>
      </c>
      <c r="F2054" s="68">
        <v>43599</v>
      </c>
      <c r="G2054" s="67">
        <v>5187</v>
      </c>
      <c r="H2054" s="67">
        <v>7147</v>
      </c>
      <c r="I2054" s="67">
        <v>6781</v>
      </c>
      <c r="J2054" s="67"/>
      <c r="K2054" s="157">
        <f t="shared" si="9"/>
        <v>22.961104140526974</v>
      </c>
      <c r="L2054" s="157"/>
      <c r="M2054" s="159">
        <f>AVERAGE(K2054:K2055)</f>
        <v>23.933382258942732</v>
      </c>
      <c r="N2054" s="159">
        <f>_xlfn.STDEV.S(K2054,K2055)</f>
        <v>1.3750089014621596</v>
      </c>
      <c r="O2054" s="33"/>
      <c r="P2054" s="33"/>
      <c r="Q2054" s="23">
        <f t="shared" si="1"/>
        <v>159.4</v>
      </c>
      <c r="R2054" s="117">
        <f>AVERAGE(Q2054:Q2055)</f>
        <v>159.19999999999999</v>
      </c>
    </row>
    <row r="2055" spans="1:18" ht="15.75" customHeight="1" x14ac:dyDescent="0.3">
      <c r="A2055" s="221">
        <v>4192</v>
      </c>
      <c r="B2055" s="118">
        <v>222</v>
      </c>
      <c r="C2055" s="67" t="s">
        <v>609</v>
      </c>
      <c r="D2055" s="67"/>
      <c r="E2055" s="67">
        <v>15</v>
      </c>
      <c r="F2055" s="68">
        <v>43599</v>
      </c>
      <c r="G2055" s="67">
        <v>5216</v>
      </c>
      <c r="H2055" s="67">
        <v>7202</v>
      </c>
      <c r="I2055" s="67">
        <v>6806</v>
      </c>
      <c r="J2055" s="67"/>
      <c r="K2055" s="157">
        <f t="shared" si="9"/>
        <v>24.90566037735849</v>
      </c>
      <c r="L2055" s="157"/>
      <c r="M2055" s="160"/>
      <c r="N2055" s="160"/>
      <c r="O2055" s="33"/>
      <c r="P2055" s="33"/>
      <c r="Q2055" s="23">
        <f t="shared" si="1"/>
        <v>159</v>
      </c>
      <c r="R2055" s="117"/>
    </row>
    <row r="2056" spans="1:18" ht="15.75" customHeight="1" x14ac:dyDescent="0.3">
      <c r="A2056" s="221">
        <v>4837</v>
      </c>
      <c r="B2056" s="118">
        <v>221</v>
      </c>
      <c r="C2056" s="67" t="s">
        <v>609</v>
      </c>
      <c r="D2056" s="67"/>
      <c r="E2056" s="67">
        <v>17</v>
      </c>
      <c r="F2056" s="68">
        <v>43619</v>
      </c>
      <c r="G2056" s="67">
        <v>5187</v>
      </c>
      <c r="H2056" s="67">
        <v>7390</v>
      </c>
      <c r="I2056" s="67">
        <v>7010</v>
      </c>
      <c r="J2056" s="67"/>
      <c r="K2056" s="157">
        <f t="shared" si="9"/>
        <v>20.844761382336806</v>
      </c>
      <c r="L2056" s="158"/>
      <c r="M2056" s="159">
        <f>AVERAGE(K2056:K2057)</f>
        <v>20.866167673416925</v>
      </c>
      <c r="N2056" s="159">
        <f>_xlfn.STDEV.S(K2056,K2057)</f>
        <v>3.0273067165607893E-2</v>
      </c>
      <c r="O2056" s="33"/>
      <c r="P2056" s="33"/>
      <c r="Q2056" s="23">
        <f t="shared" si="1"/>
        <v>182.3</v>
      </c>
      <c r="R2056" s="117">
        <f>AVERAGE(Q2056:Q2057)</f>
        <v>175.65</v>
      </c>
    </row>
    <row r="2057" spans="1:18" ht="15.75" customHeight="1" x14ac:dyDescent="0.3">
      <c r="A2057" s="221">
        <v>4838</v>
      </c>
      <c r="B2057" s="118">
        <v>222</v>
      </c>
      <c r="C2057" s="67" t="s">
        <v>609</v>
      </c>
      <c r="D2057" s="67"/>
      <c r="E2057" s="67">
        <v>17</v>
      </c>
      <c r="F2057" s="68">
        <v>43619</v>
      </c>
      <c r="G2057" s="67">
        <v>5216</v>
      </c>
      <c r="H2057" s="67">
        <v>7259</v>
      </c>
      <c r="I2057" s="67">
        <v>6906</v>
      </c>
      <c r="J2057" s="67"/>
      <c r="K2057" s="157">
        <f t="shared" si="9"/>
        <v>20.88757396449704</v>
      </c>
      <c r="L2057" s="158"/>
      <c r="M2057" s="160"/>
      <c r="N2057" s="160"/>
      <c r="O2057" s="33"/>
      <c r="P2057" s="33"/>
      <c r="Q2057" s="23">
        <f t="shared" si="1"/>
        <v>169</v>
      </c>
      <c r="R2057" s="117"/>
    </row>
    <row r="2058" spans="1:18" ht="15.75" customHeight="1" x14ac:dyDescent="0.3">
      <c r="A2058" s="221">
        <v>5419</v>
      </c>
      <c r="B2058" s="118">
        <v>157</v>
      </c>
      <c r="C2058" s="7" t="s">
        <v>609</v>
      </c>
      <c r="D2058" s="7"/>
      <c r="E2058" s="7">
        <v>19</v>
      </c>
      <c r="F2058" s="156">
        <v>43637</v>
      </c>
      <c r="G2058" s="7">
        <v>5319</v>
      </c>
      <c r="H2058" s="7">
        <v>7109</v>
      </c>
      <c r="I2058" s="7">
        <v>6729</v>
      </c>
      <c r="J2058" s="7">
        <v>6</v>
      </c>
      <c r="K2058" s="161">
        <f t="shared" si="9"/>
        <v>26.950354609929079</v>
      </c>
      <c r="L2058" s="3"/>
      <c r="M2058" s="162">
        <f>AVERAGE(K2058:K2059)</f>
        <v>29.441563859586388</v>
      </c>
      <c r="N2058" s="162">
        <f>_xlfn.STDEV.S(K2058,K2059)</f>
        <v>3.5231019075746666</v>
      </c>
      <c r="O2058" s="33"/>
      <c r="P2058" s="33"/>
      <c r="Q2058" s="23">
        <f t="shared" si="1"/>
        <v>141</v>
      </c>
      <c r="R2058" s="117">
        <f>AVERAGE(Q2058:Q2059)</f>
        <v>135.94999999999999</v>
      </c>
    </row>
    <row r="2059" spans="1:18" ht="15.75" customHeight="1" x14ac:dyDescent="0.3">
      <c r="A2059" s="221">
        <v>5420</v>
      </c>
      <c r="B2059" s="118">
        <v>158</v>
      </c>
      <c r="C2059" s="7" t="s">
        <v>609</v>
      </c>
      <c r="D2059" s="7"/>
      <c r="E2059" s="7">
        <v>19</v>
      </c>
      <c r="F2059" s="156">
        <v>43637</v>
      </c>
      <c r="G2059" s="7">
        <v>5219</v>
      </c>
      <c r="H2059" s="7">
        <v>6946</v>
      </c>
      <c r="I2059" s="7">
        <v>6528</v>
      </c>
      <c r="J2059" s="7"/>
      <c r="K2059" s="161">
        <f t="shared" si="9"/>
        <v>31.932773109243694</v>
      </c>
      <c r="L2059" s="3"/>
      <c r="M2059" s="23"/>
      <c r="N2059" s="23"/>
      <c r="O2059" s="33"/>
      <c r="P2059" s="33"/>
      <c r="Q2059" s="23">
        <f t="shared" si="1"/>
        <v>130.9</v>
      </c>
      <c r="R2059" s="117"/>
    </row>
    <row r="2060" spans="1:18" ht="15.75" customHeight="1" x14ac:dyDescent="0.3">
      <c r="A2060" s="221">
        <v>3473</v>
      </c>
      <c r="B2060" s="118">
        <v>229</v>
      </c>
      <c r="C2060" s="67" t="s">
        <v>610</v>
      </c>
      <c r="D2060" s="67"/>
      <c r="E2060" s="67">
        <v>13</v>
      </c>
      <c r="F2060" s="68">
        <v>43587</v>
      </c>
      <c r="G2060" s="67">
        <v>5205</v>
      </c>
      <c r="H2060" s="67">
        <v>7035</v>
      </c>
      <c r="I2060" s="67">
        <v>6640</v>
      </c>
      <c r="J2060" s="67">
        <v>1</v>
      </c>
      <c r="K2060" s="157">
        <f t="shared" si="9"/>
        <v>27.526132404181187</v>
      </c>
      <c r="L2060" s="158" t="s">
        <v>407</v>
      </c>
      <c r="M2060" s="159">
        <f>AVERAGE(K2060:K2061)</f>
        <v>27.755603515523426</v>
      </c>
      <c r="N2060" s="159">
        <f>_xlfn.STDEV.S(K2060,K2061)</f>
        <v>0.3245211578330231</v>
      </c>
      <c r="O2060" s="33">
        <v>1</v>
      </c>
      <c r="P2060" s="33"/>
      <c r="Q2060" s="23">
        <f t="shared" si="1"/>
        <v>143.5</v>
      </c>
      <c r="R2060" s="117">
        <f>AVERAGE(Q2060:Q2061)</f>
        <v>138.75</v>
      </c>
    </row>
    <row r="2061" spans="1:18" ht="15.75" customHeight="1" x14ac:dyDescent="0.3">
      <c r="A2061" s="221">
        <v>3474</v>
      </c>
      <c r="B2061" s="118">
        <v>230</v>
      </c>
      <c r="C2061" s="67" t="s">
        <v>610</v>
      </c>
      <c r="D2061" s="67"/>
      <c r="E2061" s="67">
        <v>13</v>
      </c>
      <c r="F2061" s="68">
        <v>43587</v>
      </c>
      <c r="G2061" s="67">
        <v>5171</v>
      </c>
      <c r="H2061" s="67">
        <v>6886</v>
      </c>
      <c r="I2061" s="67">
        <v>6511</v>
      </c>
      <c r="J2061" s="67"/>
      <c r="K2061" s="157">
        <f t="shared" si="9"/>
        <v>27.985074626865668</v>
      </c>
      <c r="L2061" s="158"/>
      <c r="M2061" s="160"/>
      <c r="N2061" s="160"/>
      <c r="O2061" s="33"/>
      <c r="P2061" s="33"/>
      <c r="Q2061" s="23">
        <f t="shared" si="1"/>
        <v>134</v>
      </c>
      <c r="R2061" s="117"/>
    </row>
    <row r="2062" spans="1:18" ht="15.75" customHeight="1" x14ac:dyDescent="0.3">
      <c r="A2062" s="221">
        <v>4193</v>
      </c>
      <c r="B2062" s="118">
        <v>223</v>
      </c>
      <c r="C2062" s="67" t="s">
        <v>610</v>
      </c>
      <c r="D2062" s="67"/>
      <c r="E2062" s="67">
        <v>15</v>
      </c>
      <c r="F2062" s="68">
        <v>43599</v>
      </c>
      <c r="G2062" s="67">
        <v>5225</v>
      </c>
      <c r="H2062" s="67">
        <v>6773</v>
      </c>
      <c r="I2062" s="67">
        <v>6420</v>
      </c>
      <c r="J2062" s="67"/>
      <c r="K2062" s="157">
        <f t="shared" si="9"/>
        <v>29.539748953974897</v>
      </c>
      <c r="L2062" s="157"/>
      <c r="M2062" s="159">
        <f>AVERAGE(K2062:K2063)</f>
        <v>29.851080973507173</v>
      </c>
      <c r="N2062" s="159">
        <f>_xlfn.STDEV.S(K2062,K2063)</f>
        <v>0.44028996442354812</v>
      </c>
      <c r="O2062" s="33"/>
      <c r="P2062" s="33"/>
      <c r="Q2062" s="23">
        <f t="shared" si="1"/>
        <v>119.5</v>
      </c>
      <c r="R2062" s="117">
        <f>AVERAGE(Q2062:Q2063)</f>
        <v>124.4</v>
      </c>
    </row>
    <row r="2063" spans="1:18" ht="15.75" customHeight="1" x14ac:dyDescent="0.3">
      <c r="A2063" s="221">
        <v>4194</v>
      </c>
      <c r="B2063" s="118">
        <v>224</v>
      </c>
      <c r="C2063" s="67" t="s">
        <v>610</v>
      </c>
      <c r="D2063" s="67"/>
      <c r="E2063" s="67">
        <v>15</v>
      </c>
      <c r="F2063" s="68">
        <v>43599</v>
      </c>
      <c r="G2063" s="67">
        <v>5231</v>
      </c>
      <c r="H2063" s="67">
        <v>6914</v>
      </c>
      <c r="I2063" s="67">
        <v>6524</v>
      </c>
      <c r="J2063" s="67"/>
      <c r="K2063" s="157">
        <f t="shared" si="9"/>
        <v>30.162412993039446</v>
      </c>
      <c r="L2063" s="157"/>
      <c r="M2063" s="160"/>
      <c r="N2063" s="160"/>
      <c r="O2063" s="33"/>
      <c r="P2063" s="33"/>
      <c r="Q2063" s="23">
        <f t="shared" si="1"/>
        <v>129.30000000000001</v>
      </c>
      <c r="R2063" s="117"/>
    </row>
    <row r="2064" spans="1:18" ht="15.75" customHeight="1" x14ac:dyDescent="0.3">
      <c r="A2064" s="221">
        <v>4839</v>
      </c>
      <c r="B2064" s="118">
        <v>223</v>
      </c>
      <c r="C2064" s="67" t="s">
        <v>610</v>
      </c>
      <c r="D2064" s="67"/>
      <c r="E2064" s="67">
        <v>17</v>
      </c>
      <c r="F2064" s="68">
        <v>43619</v>
      </c>
      <c r="G2064" s="67">
        <v>5225</v>
      </c>
      <c r="H2064" s="67">
        <v>7109</v>
      </c>
      <c r="I2064" s="67">
        <v>6668</v>
      </c>
      <c r="J2064" s="67"/>
      <c r="K2064" s="157">
        <f t="shared" si="9"/>
        <v>30.561330561330564</v>
      </c>
      <c r="L2064" s="158"/>
      <c r="M2064" s="159">
        <f>AVERAGE(K2064:K2065)</f>
        <v>31.03770753418641</v>
      </c>
      <c r="N2064" s="159">
        <f>_xlfn.STDEV.S(K2064,K2065)</f>
        <v>0.67369877581497684</v>
      </c>
      <c r="O2064" s="33"/>
      <c r="P2064" s="33"/>
      <c r="Q2064" s="23">
        <f t="shared" si="1"/>
        <v>144.30000000000001</v>
      </c>
      <c r="R2064" s="117">
        <f>AVERAGE(Q2064:Q2065)</f>
        <v>157.35000000000002</v>
      </c>
    </row>
    <row r="2065" spans="1:18" ht="15.75" customHeight="1" x14ac:dyDescent="0.3">
      <c r="A2065" s="221">
        <v>4840</v>
      </c>
      <c r="B2065" s="118">
        <v>224</v>
      </c>
      <c r="C2065" s="67" t="s">
        <v>610</v>
      </c>
      <c r="D2065" s="67"/>
      <c r="E2065" s="67">
        <v>17</v>
      </c>
      <c r="F2065" s="68">
        <v>43619</v>
      </c>
      <c r="G2065" s="67">
        <v>5231</v>
      </c>
      <c r="H2065" s="67">
        <v>7472</v>
      </c>
      <c r="I2065" s="67">
        <v>6935</v>
      </c>
      <c r="J2065" s="67"/>
      <c r="K2065" s="157">
        <f t="shared" si="9"/>
        <v>31.514084507042256</v>
      </c>
      <c r="L2065" s="158"/>
      <c r="M2065" s="160"/>
      <c r="N2065" s="160"/>
      <c r="O2065" s="33"/>
      <c r="P2065" s="33"/>
      <c r="Q2065" s="23">
        <f t="shared" si="1"/>
        <v>170.4</v>
      </c>
      <c r="R2065" s="117"/>
    </row>
    <row r="2066" spans="1:18" ht="15.75" customHeight="1" x14ac:dyDescent="0.3">
      <c r="A2066" s="221">
        <v>5421</v>
      </c>
      <c r="B2066" s="118">
        <v>159</v>
      </c>
      <c r="C2066" s="7" t="s">
        <v>610</v>
      </c>
      <c r="D2066" s="7"/>
      <c r="E2066" s="7">
        <v>19</v>
      </c>
      <c r="F2066" s="156">
        <v>43637</v>
      </c>
      <c r="G2066" s="7">
        <v>5300</v>
      </c>
      <c r="H2066" s="7" t="s">
        <v>611</v>
      </c>
      <c r="I2066" s="7"/>
      <c r="J2066" s="7"/>
      <c r="K2066" s="161"/>
      <c r="L2066" s="3"/>
      <c r="M2066" s="162"/>
      <c r="N2066" s="162"/>
      <c r="O2066" s="33"/>
      <c r="P2066" s="33"/>
      <c r="Q2066" s="23">
        <f t="shared" si="1"/>
        <v>-530</v>
      </c>
      <c r="R2066" s="117">
        <f>AVERAGE(Q2066:Q2067)</f>
        <v>-526.70000000000005</v>
      </c>
    </row>
    <row r="2067" spans="1:18" ht="15.75" customHeight="1" x14ac:dyDescent="0.3">
      <c r="A2067" s="221">
        <v>5422</v>
      </c>
      <c r="B2067" s="118">
        <v>160</v>
      </c>
      <c r="C2067" s="7" t="s">
        <v>610</v>
      </c>
      <c r="D2067" s="7"/>
      <c r="E2067" s="7">
        <v>19</v>
      </c>
      <c r="F2067" s="156">
        <v>43637</v>
      </c>
      <c r="G2067" s="7">
        <v>5234</v>
      </c>
      <c r="H2067" s="7" t="s">
        <v>611</v>
      </c>
      <c r="I2067" s="7"/>
      <c r="J2067" s="7"/>
      <c r="K2067" s="161"/>
      <c r="L2067" s="3"/>
      <c r="M2067" s="23"/>
      <c r="N2067" s="23"/>
      <c r="O2067" s="33"/>
      <c r="P2067" s="33"/>
      <c r="Q2067" s="23">
        <f t="shared" si="1"/>
        <v>-523.4</v>
      </c>
      <c r="R2067" s="117"/>
    </row>
    <row r="2068" spans="1:18" ht="15.75" customHeight="1" x14ac:dyDescent="0.3">
      <c r="A2068" s="221">
        <v>3475</v>
      </c>
      <c r="B2068" s="118">
        <v>231</v>
      </c>
      <c r="C2068" s="67" t="s">
        <v>612</v>
      </c>
      <c r="D2068" s="67"/>
      <c r="E2068" s="67">
        <v>13</v>
      </c>
      <c r="F2068" s="68">
        <v>43587</v>
      </c>
      <c r="G2068" s="67">
        <v>5229</v>
      </c>
      <c r="H2068" s="67">
        <v>7292</v>
      </c>
      <c r="I2068" s="67">
        <v>6726</v>
      </c>
      <c r="J2068" s="67">
        <v>1</v>
      </c>
      <c r="K2068" s="157">
        <f t="shared" ref="K2068:K2135" si="10">+(((H2068-G2068)-(I2068-G2068))/(I2068-G2068))*100</f>
        <v>37.80895123580494</v>
      </c>
      <c r="L2068" s="158" t="s">
        <v>482</v>
      </c>
      <c r="M2068" s="159">
        <f>AVERAGE(K2068:K2069)</f>
        <v>38.884725782484431</v>
      </c>
      <c r="N2068" s="159">
        <f>_xlfn.STDEV.S(K2068,K2069)</f>
        <v>1.5213749539699033</v>
      </c>
      <c r="O2068" s="33">
        <v>1</v>
      </c>
      <c r="P2068" s="33"/>
      <c r="Q2068" s="23">
        <f t="shared" si="1"/>
        <v>149.69999999999999</v>
      </c>
      <c r="R2068" s="117">
        <f>AVERAGE(Q2068:Q2069)</f>
        <v>150.80000000000001</v>
      </c>
    </row>
    <row r="2069" spans="1:18" ht="15.75" customHeight="1" x14ac:dyDescent="0.3">
      <c r="A2069" s="221">
        <v>3476</v>
      </c>
      <c r="B2069" s="118">
        <v>232</v>
      </c>
      <c r="C2069" s="67" t="s">
        <v>612</v>
      </c>
      <c r="D2069" s="67"/>
      <c r="E2069" s="67">
        <v>13</v>
      </c>
      <c r="F2069" s="68">
        <v>43587</v>
      </c>
      <c r="G2069" s="67">
        <v>5244</v>
      </c>
      <c r="H2069" s="67">
        <v>7370</v>
      </c>
      <c r="I2069" s="67">
        <v>6763</v>
      </c>
      <c r="J2069" s="67"/>
      <c r="K2069" s="157">
        <f t="shared" si="10"/>
        <v>39.960500329163921</v>
      </c>
      <c r="L2069" s="158"/>
      <c r="M2069" s="160"/>
      <c r="N2069" s="160"/>
      <c r="O2069" s="33"/>
      <c r="P2069" s="33"/>
      <c r="Q2069" s="23">
        <f t="shared" si="1"/>
        <v>151.9</v>
      </c>
      <c r="R2069" s="117"/>
    </row>
    <row r="2070" spans="1:18" ht="15.75" customHeight="1" x14ac:dyDescent="0.3">
      <c r="A2070" s="221">
        <v>4195</v>
      </c>
      <c r="B2070" s="118">
        <v>225</v>
      </c>
      <c r="C2070" s="67" t="s">
        <v>612</v>
      </c>
      <c r="D2070" s="67"/>
      <c r="E2070" s="67">
        <v>15</v>
      </c>
      <c r="F2070" s="68">
        <v>43599</v>
      </c>
      <c r="G2070" s="67">
        <v>5260</v>
      </c>
      <c r="H2070" s="67">
        <v>8139</v>
      </c>
      <c r="I2070" s="67">
        <v>7597</v>
      </c>
      <c r="J2070" s="67"/>
      <c r="K2070" s="157">
        <f t="shared" si="10"/>
        <v>23.192126658108688</v>
      </c>
      <c r="L2070" s="157"/>
      <c r="M2070" s="159">
        <f>AVERAGE(K2070:K2071)</f>
        <v>23.754872262056825</v>
      </c>
      <c r="N2070" s="159">
        <f>_xlfn.STDEV.S(K2070,K2071)</f>
        <v>0.79584246526929414</v>
      </c>
      <c r="O2070" s="33"/>
      <c r="P2070" s="33"/>
      <c r="Q2070" s="23">
        <f t="shared" si="1"/>
        <v>233.7</v>
      </c>
      <c r="R2070" s="117">
        <f>AVERAGE(Q2070:Q2071)</f>
        <v>237.75</v>
      </c>
    </row>
    <row r="2071" spans="1:18" ht="15.75" customHeight="1" x14ac:dyDescent="0.3">
      <c r="A2071" s="221">
        <v>4196</v>
      </c>
      <c r="B2071" s="118">
        <v>226</v>
      </c>
      <c r="C2071" s="67" t="s">
        <v>612</v>
      </c>
      <c r="D2071" s="67"/>
      <c r="E2071" s="67">
        <v>15</v>
      </c>
      <c r="F2071" s="68">
        <v>43599</v>
      </c>
      <c r="G2071" s="67">
        <v>5197</v>
      </c>
      <c r="H2071" s="67">
        <v>8203</v>
      </c>
      <c r="I2071" s="67">
        <v>7615</v>
      </c>
      <c r="J2071" s="67"/>
      <c r="K2071" s="157">
        <f t="shared" si="10"/>
        <v>24.317617866004962</v>
      </c>
      <c r="L2071" s="157"/>
      <c r="M2071" s="160"/>
      <c r="N2071" s="160"/>
      <c r="O2071" s="33"/>
      <c r="P2071" s="33"/>
      <c r="Q2071" s="23">
        <f t="shared" si="1"/>
        <v>241.8</v>
      </c>
      <c r="R2071" s="117"/>
    </row>
    <row r="2072" spans="1:18" ht="15.75" customHeight="1" x14ac:dyDescent="0.3">
      <c r="A2072" s="221">
        <v>4841</v>
      </c>
      <c r="B2072" s="118">
        <v>225</v>
      </c>
      <c r="C2072" s="67" t="s">
        <v>612</v>
      </c>
      <c r="D2072" s="67"/>
      <c r="E2072" s="67">
        <v>17</v>
      </c>
      <c r="F2072" s="68">
        <v>43619</v>
      </c>
      <c r="G2072" s="67">
        <v>5260</v>
      </c>
      <c r="H2072" s="67">
        <v>8311</v>
      </c>
      <c r="I2072" s="67">
        <v>7747</v>
      </c>
      <c r="J2072" s="67"/>
      <c r="K2072" s="157">
        <f t="shared" si="10"/>
        <v>22.677925211097708</v>
      </c>
      <c r="L2072" s="158"/>
      <c r="M2072" s="159">
        <f>AVERAGE(K2072:K2073)</f>
        <v>23.010260739729084</v>
      </c>
      <c r="N2072" s="159">
        <f>_xlfn.STDEV.S(K2072,K2073)</f>
        <v>0.46999341184892346</v>
      </c>
      <c r="O2072" s="33"/>
      <c r="P2072" s="33"/>
      <c r="Q2072" s="23">
        <f t="shared" si="1"/>
        <v>248.7</v>
      </c>
      <c r="R2072" s="117">
        <f>AVERAGE(Q2072:Q2073)</f>
        <v>250.3</v>
      </c>
    </row>
    <row r="2073" spans="1:18" ht="15.75" customHeight="1" x14ac:dyDescent="0.3">
      <c r="A2073" s="221">
        <v>4842</v>
      </c>
      <c r="B2073" s="118">
        <v>226</v>
      </c>
      <c r="C2073" s="67" t="s">
        <v>612</v>
      </c>
      <c r="D2073" s="67"/>
      <c r="E2073" s="67">
        <v>17</v>
      </c>
      <c r="F2073" s="68">
        <v>43619</v>
      </c>
      <c r="G2073" s="67">
        <v>5197</v>
      </c>
      <c r="H2073" s="67">
        <v>8304</v>
      </c>
      <c r="I2073" s="67">
        <v>7716</v>
      </c>
      <c r="J2073" s="67"/>
      <c r="K2073" s="157">
        <f t="shared" si="10"/>
        <v>23.34259626836046</v>
      </c>
      <c r="L2073" s="158"/>
      <c r="M2073" s="160"/>
      <c r="N2073" s="160"/>
      <c r="O2073" s="33"/>
      <c r="P2073" s="33"/>
      <c r="Q2073" s="23">
        <f t="shared" si="1"/>
        <v>251.9</v>
      </c>
      <c r="R2073" s="117"/>
    </row>
    <row r="2074" spans="1:18" ht="15.75" customHeight="1" x14ac:dyDescent="0.3">
      <c r="A2074" s="221">
        <v>5423</v>
      </c>
      <c r="B2074" s="118">
        <v>161</v>
      </c>
      <c r="C2074" s="7" t="s">
        <v>612</v>
      </c>
      <c r="D2074" s="7"/>
      <c r="E2074" s="7">
        <v>19</v>
      </c>
      <c r="F2074" s="156">
        <v>43637</v>
      </c>
      <c r="G2074" s="7">
        <v>5264</v>
      </c>
      <c r="H2074" s="7">
        <v>7676</v>
      </c>
      <c r="I2074" s="7">
        <v>7198</v>
      </c>
      <c r="J2074" s="7">
        <v>4</v>
      </c>
      <c r="K2074" s="161">
        <f t="shared" si="10"/>
        <v>24.715615305067217</v>
      </c>
      <c r="L2074" s="3"/>
      <c r="M2074" s="162">
        <f>AVERAGE(K2074:K2075)</f>
        <v>24.792362626355597</v>
      </c>
      <c r="N2074" s="162">
        <f>_xlfn.STDEV.S(K2074,K2075)</f>
        <v>0.1085371026418349</v>
      </c>
      <c r="O2074" s="33"/>
      <c r="P2074" s="33"/>
      <c r="Q2074" s="23">
        <f t="shared" si="1"/>
        <v>193.4</v>
      </c>
      <c r="R2074" s="117">
        <f>AVERAGE(Q2074:Q2075)</f>
        <v>192.2</v>
      </c>
    </row>
    <row r="2075" spans="1:18" ht="15.75" customHeight="1" x14ac:dyDescent="0.3">
      <c r="A2075" s="221">
        <v>5424</v>
      </c>
      <c r="B2075" s="118">
        <v>162</v>
      </c>
      <c r="C2075" s="7" t="s">
        <v>612</v>
      </c>
      <c r="D2075" s="7"/>
      <c r="E2075" s="7">
        <v>19</v>
      </c>
      <c r="F2075" s="156">
        <v>43637</v>
      </c>
      <c r="G2075" s="7">
        <v>5232</v>
      </c>
      <c r="H2075" s="7">
        <v>7617</v>
      </c>
      <c r="I2075" s="7">
        <v>7142</v>
      </c>
      <c r="J2075" s="7"/>
      <c r="K2075" s="161">
        <f t="shared" si="10"/>
        <v>24.869109947643981</v>
      </c>
      <c r="L2075" s="3"/>
      <c r="M2075" s="23"/>
      <c r="N2075" s="23"/>
      <c r="O2075" s="33"/>
      <c r="P2075" s="33"/>
      <c r="Q2075" s="23">
        <f t="shared" si="1"/>
        <v>191</v>
      </c>
      <c r="R2075" s="117"/>
    </row>
    <row r="2076" spans="1:18" ht="15.75" customHeight="1" x14ac:dyDescent="0.3">
      <c r="A2076" s="221">
        <v>6159</v>
      </c>
      <c r="B2076" s="118">
        <v>203</v>
      </c>
      <c r="C2076" s="7" t="s">
        <v>612</v>
      </c>
      <c r="D2076" s="7"/>
      <c r="E2076" s="7">
        <v>22</v>
      </c>
      <c r="F2076" s="156">
        <v>43685</v>
      </c>
      <c r="G2076" s="7">
        <v>5215</v>
      </c>
      <c r="H2076" s="7">
        <v>8109</v>
      </c>
      <c r="I2076" s="7">
        <v>7641</v>
      </c>
      <c r="J2076" s="7">
        <v>9</v>
      </c>
      <c r="K2076" s="152">
        <f t="shared" si="10"/>
        <v>19.291014014839241</v>
      </c>
      <c r="L2076" s="153"/>
      <c r="M2076" s="154">
        <f>AVERAGE(K2076:K2077)</f>
        <v>18.82837095029943</v>
      </c>
      <c r="N2076" s="154">
        <f>_xlfn.STDEV.S(K2076,K2077)</f>
        <v>0.65427609641005269</v>
      </c>
      <c r="O2076" s="33"/>
      <c r="P2076" s="33"/>
      <c r="Q2076" s="23">
        <f t="shared" si="1"/>
        <v>242.6</v>
      </c>
      <c r="R2076" s="117">
        <f>AVERAGE(Q2076:Q2077)</f>
        <v>247.35</v>
      </c>
    </row>
    <row r="2077" spans="1:18" ht="15.75" customHeight="1" x14ac:dyDescent="0.3">
      <c r="A2077" s="221">
        <v>6160</v>
      </c>
      <c r="B2077" s="118">
        <v>203</v>
      </c>
      <c r="C2077" s="7" t="s">
        <v>612</v>
      </c>
      <c r="D2077" s="7"/>
      <c r="E2077" s="7">
        <v>22</v>
      </c>
      <c r="F2077" s="156">
        <v>43685</v>
      </c>
      <c r="G2077" s="7">
        <v>5215</v>
      </c>
      <c r="H2077" s="7">
        <v>8199</v>
      </c>
      <c r="I2077" s="7">
        <v>7736</v>
      </c>
      <c r="J2077" s="7"/>
      <c r="K2077" s="152">
        <f t="shared" si="10"/>
        <v>18.365727885759618</v>
      </c>
      <c r="L2077" s="153"/>
      <c r="M2077" s="155"/>
      <c r="N2077" s="155"/>
      <c r="O2077" s="33"/>
      <c r="P2077" s="33"/>
      <c r="Q2077" s="23">
        <f t="shared" si="1"/>
        <v>252.1</v>
      </c>
      <c r="R2077" s="117"/>
    </row>
    <row r="2078" spans="1:18" ht="15.75" customHeight="1" x14ac:dyDescent="0.3">
      <c r="A2078" s="221">
        <v>3477</v>
      </c>
      <c r="B2078" s="118">
        <v>233</v>
      </c>
      <c r="C2078" s="67" t="s">
        <v>613</v>
      </c>
      <c r="D2078" s="67"/>
      <c r="E2078" s="67">
        <v>13</v>
      </c>
      <c r="F2078" s="68">
        <v>43587</v>
      </c>
      <c r="G2078" s="67">
        <v>5213</v>
      </c>
      <c r="H2078" s="67">
        <v>8531</v>
      </c>
      <c r="I2078" s="67">
        <v>7600</v>
      </c>
      <c r="J2078" s="67">
        <v>1</v>
      </c>
      <c r="K2078" s="157">
        <f t="shared" si="10"/>
        <v>39.002932551319645</v>
      </c>
      <c r="L2078" s="158" t="s">
        <v>497</v>
      </c>
      <c r="M2078" s="159">
        <f>AVERAGE(K2078:K2079)</f>
        <v>38.658144357851604</v>
      </c>
      <c r="N2078" s="159">
        <f>_xlfn.STDEV.S(K2078,K2079)</f>
        <v>0.48760413934862218</v>
      </c>
      <c r="O2078" s="33">
        <v>1</v>
      </c>
      <c r="P2078" s="33"/>
      <c r="Q2078" s="23">
        <f t="shared" si="1"/>
        <v>238.7</v>
      </c>
      <c r="R2078" s="117">
        <f>AVERAGE(Q2078:Q2079)</f>
        <v>236.14999999999998</v>
      </c>
    </row>
    <row r="2079" spans="1:18" ht="15.75" customHeight="1" x14ac:dyDescent="0.3">
      <c r="A2079" s="221">
        <v>3478</v>
      </c>
      <c r="B2079" s="118">
        <v>234</v>
      </c>
      <c r="C2079" s="67" t="s">
        <v>613</v>
      </c>
      <c r="D2079" s="67"/>
      <c r="E2079" s="67">
        <v>13</v>
      </c>
      <c r="F2079" s="68">
        <v>43587</v>
      </c>
      <c r="G2079" s="67">
        <v>5254</v>
      </c>
      <c r="H2079" s="67">
        <v>8485</v>
      </c>
      <c r="I2079" s="67">
        <v>7590</v>
      </c>
      <c r="J2079" s="67"/>
      <c r="K2079" s="157">
        <f t="shared" si="10"/>
        <v>38.313356164383563</v>
      </c>
      <c r="L2079" s="158"/>
      <c r="M2079" s="160"/>
      <c r="N2079" s="160"/>
      <c r="O2079" s="33"/>
      <c r="P2079" s="33"/>
      <c r="Q2079" s="23">
        <f t="shared" si="1"/>
        <v>233.6</v>
      </c>
      <c r="R2079" s="117"/>
    </row>
    <row r="2080" spans="1:18" ht="15.75" customHeight="1" x14ac:dyDescent="0.3">
      <c r="A2080" s="221">
        <v>4197</v>
      </c>
      <c r="B2080" s="118">
        <v>227</v>
      </c>
      <c r="C2080" s="67" t="s">
        <v>613</v>
      </c>
      <c r="D2080" s="67"/>
      <c r="E2080" s="67">
        <v>15</v>
      </c>
      <c r="F2080" s="68">
        <v>43599</v>
      </c>
      <c r="G2080" s="67">
        <v>5247</v>
      </c>
      <c r="H2080" s="67">
        <v>8000</v>
      </c>
      <c r="I2080" s="67">
        <v>7307</v>
      </c>
      <c r="J2080" s="67"/>
      <c r="K2080" s="157">
        <f t="shared" si="10"/>
        <v>33.640776699029125</v>
      </c>
      <c r="L2080" s="157"/>
      <c r="M2080" s="159">
        <f>AVERAGE(K2080:K2081)</f>
        <v>34.507304237365034</v>
      </c>
      <c r="N2080" s="159">
        <f>_xlfn.STDEV.S(K2080,K2081)</f>
        <v>1.2254549968844093</v>
      </c>
      <c r="O2080" s="33"/>
      <c r="P2080" s="33"/>
      <c r="Q2080" s="23">
        <f t="shared" si="1"/>
        <v>206</v>
      </c>
      <c r="R2080" s="117">
        <f>AVERAGE(Q2080:Q2081)</f>
        <v>210</v>
      </c>
    </row>
    <row r="2081" spans="1:18" ht="15.75" customHeight="1" x14ac:dyDescent="0.3">
      <c r="A2081" s="221">
        <v>4198</v>
      </c>
      <c r="B2081" s="118">
        <v>228</v>
      </c>
      <c r="C2081" s="67" t="s">
        <v>613</v>
      </c>
      <c r="D2081" s="67"/>
      <c r="E2081" s="67">
        <v>15</v>
      </c>
      <c r="F2081" s="68">
        <v>43599</v>
      </c>
      <c r="G2081" s="67">
        <v>5238</v>
      </c>
      <c r="H2081" s="67">
        <v>8135</v>
      </c>
      <c r="I2081" s="67">
        <v>7378</v>
      </c>
      <c r="J2081" s="67"/>
      <c r="K2081" s="157">
        <f t="shared" si="10"/>
        <v>35.373831775700936</v>
      </c>
      <c r="L2081" s="157"/>
      <c r="M2081" s="160"/>
      <c r="N2081" s="160"/>
      <c r="O2081" s="33"/>
      <c r="P2081" s="33"/>
      <c r="Q2081" s="23">
        <f t="shared" si="1"/>
        <v>214</v>
      </c>
      <c r="R2081" s="117"/>
    </row>
    <row r="2082" spans="1:18" ht="15.75" customHeight="1" x14ac:dyDescent="0.3">
      <c r="A2082" s="221">
        <v>4843</v>
      </c>
      <c r="B2082" s="118">
        <v>227</v>
      </c>
      <c r="C2082" s="67" t="s">
        <v>613</v>
      </c>
      <c r="D2082" s="67"/>
      <c r="E2082" s="67">
        <v>17</v>
      </c>
      <c r="F2082" s="68">
        <v>43619</v>
      </c>
      <c r="G2082" s="67">
        <v>5247</v>
      </c>
      <c r="H2082" s="67">
        <v>8247</v>
      </c>
      <c r="I2082" s="67">
        <v>7598</v>
      </c>
      <c r="J2082" s="67"/>
      <c r="K2082" s="157">
        <f t="shared" si="10"/>
        <v>27.605274351339855</v>
      </c>
      <c r="L2082" s="158"/>
      <c r="M2082" s="159">
        <f>AVERAGE(K2082:K2083)</f>
        <v>27.867125932564285</v>
      </c>
      <c r="N2082" s="159">
        <f>_xlfn.STDEV.S(K2082,K2083)</f>
        <v>0.37031405749642959</v>
      </c>
      <c r="O2082" s="33"/>
      <c r="P2082" s="33"/>
      <c r="Q2082" s="23">
        <f t="shared" si="1"/>
        <v>235.1</v>
      </c>
      <c r="R2082" s="117">
        <f>AVERAGE(Q2082:Q2083)</f>
        <v>235.39999999999998</v>
      </c>
    </row>
    <row r="2083" spans="1:18" ht="15.75" customHeight="1" x14ac:dyDescent="0.3">
      <c r="A2083" s="221">
        <v>4844</v>
      </c>
      <c r="B2083" s="118">
        <v>228</v>
      </c>
      <c r="C2083" s="67" t="s">
        <v>613</v>
      </c>
      <c r="D2083" s="67"/>
      <c r="E2083" s="67">
        <v>17</v>
      </c>
      <c r="F2083" s="68">
        <v>43619</v>
      </c>
      <c r="G2083" s="67">
        <v>5238</v>
      </c>
      <c r="H2083" s="67">
        <v>8258</v>
      </c>
      <c r="I2083" s="67">
        <v>7595</v>
      </c>
      <c r="J2083" s="67"/>
      <c r="K2083" s="157">
        <f t="shared" si="10"/>
        <v>28.128977513788715</v>
      </c>
      <c r="L2083" s="158"/>
      <c r="M2083" s="160"/>
      <c r="N2083" s="160"/>
      <c r="O2083" s="33"/>
      <c r="P2083" s="33"/>
      <c r="Q2083" s="23">
        <f t="shared" si="1"/>
        <v>235.7</v>
      </c>
      <c r="R2083" s="117"/>
    </row>
    <row r="2084" spans="1:18" ht="15.75" customHeight="1" x14ac:dyDescent="0.3">
      <c r="A2084" s="221">
        <v>5425</v>
      </c>
      <c r="B2084" s="118">
        <v>163</v>
      </c>
      <c r="C2084" s="7" t="s">
        <v>613</v>
      </c>
      <c r="D2084" s="7"/>
      <c r="E2084" s="7">
        <v>19</v>
      </c>
      <c r="F2084" s="156">
        <v>43637</v>
      </c>
      <c r="G2084" s="7">
        <v>5193</v>
      </c>
      <c r="H2084" s="7">
        <v>8497</v>
      </c>
      <c r="I2084" s="7">
        <v>7638</v>
      </c>
      <c r="J2084" s="7">
        <v>7</v>
      </c>
      <c r="K2084" s="161">
        <f t="shared" si="10"/>
        <v>35.132924335378327</v>
      </c>
      <c r="L2084" s="3"/>
      <c r="M2084" s="162">
        <f>AVERAGE(K2084:K2085)</f>
        <v>34.164229840281145</v>
      </c>
      <c r="N2084" s="162">
        <f>_xlfn.STDEV.S(K2084,K2085)</f>
        <v>1.3699408927625927</v>
      </c>
      <c r="O2084" s="33"/>
      <c r="P2084" s="33"/>
      <c r="Q2084" s="23">
        <f t="shared" si="1"/>
        <v>244.5</v>
      </c>
      <c r="R2084" s="117">
        <f>AVERAGE(Q2084:Q2085)</f>
        <v>243.2</v>
      </c>
    </row>
    <row r="2085" spans="1:18" ht="15.75" customHeight="1" x14ac:dyDescent="0.3">
      <c r="A2085" s="221">
        <v>5426</v>
      </c>
      <c r="B2085" s="118">
        <v>164</v>
      </c>
      <c r="C2085" s="7" t="s">
        <v>613</v>
      </c>
      <c r="D2085" s="7"/>
      <c r="E2085" s="7">
        <v>19</v>
      </c>
      <c r="F2085" s="156">
        <v>43637</v>
      </c>
      <c r="G2085" s="7">
        <v>5245</v>
      </c>
      <c r="H2085" s="7">
        <v>8467</v>
      </c>
      <c r="I2085" s="7">
        <v>7664</v>
      </c>
      <c r="J2085" s="7"/>
      <c r="K2085" s="161">
        <f t="shared" si="10"/>
        <v>33.195535345183963</v>
      </c>
      <c r="L2085" s="3"/>
      <c r="M2085" s="23"/>
      <c r="N2085" s="23"/>
      <c r="O2085" s="33"/>
      <c r="P2085" s="33"/>
      <c r="Q2085" s="23">
        <f t="shared" si="1"/>
        <v>241.9</v>
      </c>
      <c r="R2085" s="117"/>
    </row>
    <row r="2086" spans="1:18" ht="15.75" customHeight="1" x14ac:dyDescent="0.3">
      <c r="A2086" s="221">
        <v>6161</v>
      </c>
      <c r="B2086" s="118">
        <v>204</v>
      </c>
      <c r="C2086" s="7" t="s">
        <v>613</v>
      </c>
      <c r="D2086" s="7"/>
      <c r="E2086" s="7">
        <v>22</v>
      </c>
      <c r="F2086" s="156">
        <v>43685</v>
      </c>
      <c r="G2086" s="7">
        <v>5239</v>
      </c>
      <c r="H2086" s="7">
        <v>8164</v>
      </c>
      <c r="I2086" s="7">
        <v>7688</v>
      </c>
      <c r="J2086" s="7">
        <v>10</v>
      </c>
      <c r="K2086" s="152">
        <f t="shared" si="10"/>
        <v>19.436504695794202</v>
      </c>
      <c r="L2086" s="153"/>
      <c r="M2086" s="154">
        <f>AVERAGE(K2086:K2087)</f>
        <v>18.803568180546812</v>
      </c>
      <c r="N2086" s="154">
        <f>_xlfn.STDEV.S(K2086,K2087)</f>
        <v>0.89510740398402233</v>
      </c>
      <c r="O2086" s="33"/>
      <c r="P2086" s="33"/>
      <c r="Q2086" s="23">
        <f t="shared" si="1"/>
        <v>244.9</v>
      </c>
      <c r="R2086" s="117">
        <f>AVERAGE(Q2086:Q2087)</f>
        <v>244.35000000000002</v>
      </c>
    </row>
    <row r="2087" spans="1:18" ht="15.75" customHeight="1" x14ac:dyDescent="0.3">
      <c r="A2087" s="221">
        <v>6162</v>
      </c>
      <c r="B2087" s="118">
        <v>204</v>
      </c>
      <c r="C2087" s="7" t="s">
        <v>613</v>
      </c>
      <c r="D2087" s="7"/>
      <c r="E2087" s="7">
        <v>22</v>
      </c>
      <c r="F2087" s="156">
        <v>43685</v>
      </c>
      <c r="G2087" s="7">
        <v>5239</v>
      </c>
      <c r="H2087" s="7">
        <v>8120</v>
      </c>
      <c r="I2087" s="7">
        <v>7677</v>
      </c>
      <c r="J2087" s="7"/>
      <c r="K2087" s="152">
        <f t="shared" si="10"/>
        <v>18.170631665299425</v>
      </c>
      <c r="L2087" s="153"/>
      <c r="M2087" s="155"/>
      <c r="N2087" s="155"/>
      <c r="O2087" s="33"/>
      <c r="P2087" s="33"/>
      <c r="Q2087" s="23">
        <f t="shared" si="1"/>
        <v>243.8</v>
      </c>
      <c r="R2087" s="117"/>
    </row>
    <row r="2088" spans="1:18" ht="15.75" customHeight="1" x14ac:dyDescent="0.3">
      <c r="A2088" s="221">
        <v>3479</v>
      </c>
      <c r="B2088" s="118">
        <v>235</v>
      </c>
      <c r="C2088" s="67" t="s">
        <v>614</v>
      </c>
      <c r="D2088" s="67"/>
      <c r="E2088" s="67">
        <v>13</v>
      </c>
      <c r="F2088" s="68">
        <v>43587</v>
      </c>
      <c r="G2088" s="67">
        <v>5230</v>
      </c>
      <c r="H2088" s="67">
        <v>8251</v>
      </c>
      <c r="I2088" s="67">
        <v>7185</v>
      </c>
      <c r="J2088" s="67">
        <v>1</v>
      </c>
      <c r="K2088" s="157">
        <f t="shared" si="10"/>
        <v>54.526854219948852</v>
      </c>
      <c r="L2088" s="158" t="s">
        <v>377</v>
      </c>
      <c r="M2088" s="159">
        <f>AVERAGE(K2088:K2089)</f>
        <v>54.425898505855429</v>
      </c>
      <c r="N2088" s="159">
        <f>_xlfn.STDEV.S(K2088,K2089)</f>
        <v>0.14277294006997499</v>
      </c>
      <c r="O2088" s="33">
        <v>1</v>
      </c>
      <c r="P2088" s="33"/>
      <c r="Q2088" s="23">
        <f t="shared" si="1"/>
        <v>195.5</v>
      </c>
      <c r="R2088" s="117">
        <f>AVERAGE(Q2088:Q2089)</f>
        <v>207</v>
      </c>
    </row>
    <row r="2089" spans="1:18" ht="15.75" customHeight="1" x14ac:dyDescent="0.3">
      <c r="A2089" s="221">
        <v>3480</v>
      </c>
      <c r="B2089" s="118">
        <v>236</v>
      </c>
      <c r="C2089" s="67" t="s">
        <v>614</v>
      </c>
      <c r="D2089" s="67"/>
      <c r="E2089" s="67">
        <v>13</v>
      </c>
      <c r="F2089" s="68">
        <v>43587</v>
      </c>
      <c r="G2089" s="67">
        <v>5241</v>
      </c>
      <c r="H2089" s="67">
        <v>8613</v>
      </c>
      <c r="I2089" s="67">
        <v>7426</v>
      </c>
      <c r="J2089" s="67"/>
      <c r="K2089" s="157">
        <f t="shared" si="10"/>
        <v>54.324942791762012</v>
      </c>
      <c r="L2089" s="158"/>
      <c r="M2089" s="160"/>
      <c r="N2089" s="160"/>
      <c r="O2089" s="33"/>
      <c r="P2089" s="33"/>
      <c r="Q2089" s="23">
        <f t="shared" si="1"/>
        <v>218.5</v>
      </c>
      <c r="R2089" s="117"/>
    </row>
    <row r="2090" spans="1:18" ht="15.75" customHeight="1" x14ac:dyDescent="0.3">
      <c r="A2090" s="221">
        <v>4199</v>
      </c>
      <c r="B2090" s="118">
        <v>229</v>
      </c>
      <c r="C2090" s="67" t="s">
        <v>614</v>
      </c>
      <c r="D2090" s="67"/>
      <c r="E2090" s="67">
        <v>15</v>
      </c>
      <c r="F2090" s="68">
        <v>43599</v>
      </c>
      <c r="G2090" s="67">
        <v>5205</v>
      </c>
      <c r="H2090" s="67">
        <v>8908</v>
      </c>
      <c r="I2090" s="67">
        <v>7731</v>
      </c>
      <c r="J2090" s="67"/>
      <c r="K2090" s="157">
        <f t="shared" si="10"/>
        <v>46.595407759303249</v>
      </c>
      <c r="L2090" s="157" t="s">
        <v>378</v>
      </c>
      <c r="M2090" s="159">
        <f>AVERAGE(K2090:K2091)</f>
        <v>45.903540295599015</v>
      </c>
      <c r="N2090" s="159">
        <f>_xlfn.STDEV.S(K2090,K2091)</f>
        <v>0.97844835053520329</v>
      </c>
      <c r="O2090" s="33"/>
      <c r="P2090" s="33"/>
      <c r="Q2090" s="23">
        <f t="shared" si="1"/>
        <v>252.6</v>
      </c>
      <c r="R2090" s="117">
        <f>AVERAGE(Q2090:Q2091)</f>
        <v>247.95</v>
      </c>
    </row>
    <row r="2091" spans="1:18" ht="15.75" customHeight="1" x14ac:dyDescent="0.3">
      <c r="A2091" s="221">
        <v>4200</v>
      </c>
      <c r="B2091" s="118">
        <v>230</v>
      </c>
      <c r="C2091" s="67" t="s">
        <v>614</v>
      </c>
      <c r="D2091" s="67"/>
      <c r="E2091" s="67">
        <v>15</v>
      </c>
      <c r="F2091" s="68">
        <v>43599</v>
      </c>
      <c r="G2091" s="67">
        <v>5171</v>
      </c>
      <c r="H2091" s="67">
        <v>8704</v>
      </c>
      <c r="I2091" s="67">
        <v>7604</v>
      </c>
      <c r="J2091" s="67"/>
      <c r="K2091" s="157">
        <f t="shared" si="10"/>
        <v>45.211672831894781</v>
      </c>
      <c r="L2091" s="157"/>
      <c r="M2091" s="160"/>
      <c r="N2091" s="160"/>
      <c r="O2091" s="33"/>
      <c r="P2091" s="33"/>
      <c r="Q2091" s="23">
        <f t="shared" si="1"/>
        <v>243.3</v>
      </c>
      <c r="R2091" s="117"/>
    </row>
    <row r="2092" spans="1:18" ht="15.75" customHeight="1" x14ac:dyDescent="0.3">
      <c r="A2092" s="221">
        <v>4845</v>
      </c>
      <c r="B2092" s="118">
        <v>229</v>
      </c>
      <c r="C2092" s="67" t="s">
        <v>614</v>
      </c>
      <c r="D2092" s="67"/>
      <c r="E2092" s="67">
        <v>17</v>
      </c>
      <c r="F2092" s="68">
        <v>43619</v>
      </c>
      <c r="G2092" s="67">
        <v>5205</v>
      </c>
      <c r="H2092" s="67">
        <v>8565</v>
      </c>
      <c r="I2092" s="67">
        <v>7844</v>
      </c>
      <c r="J2092" s="67"/>
      <c r="K2092" s="157">
        <f t="shared" si="10"/>
        <v>27.320954907161806</v>
      </c>
      <c r="L2092" s="158"/>
      <c r="M2092" s="159">
        <f>AVERAGE(K2092:K2093)</f>
        <v>27.374541167644615</v>
      </c>
      <c r="N2092" s="159">
        <f>_xlfn.STDEV.S(K2092,K2093)</f>
        <v>7.5782416331649394E-2</v>
      </c>
      <c r="O2092" s="33"/>
      <c r="P2092" s="33"/>
      <c r="Q2092" s="23">
        <f t="shared" si="1"/>
        <v>263.89999999999998</v>
      </c>
      <c r="R2092" s="117">
        <f>AVERAGE(Q2092:Q2093)</f>
        <v>260.64999999999998</v>
      </c>
    </row>
    <row r="2093" spans="1:18" ht="15.75" customHeight="1" x14ac:dyDescent="0.3">
      <c r="A2093" s="221">
        <v>4846</v>
      </c>
      <c r="B2093" s="118">
        <v>230</v>
      </c>
      <c r="C2093" s="67" t="s">
        <v>614</v>
      </c>
      <c r="D2093" s="67"/>
      <c r="E2093" s="67">
        <v>17</v>
      </c>
      <c r="F2093" s="68">
        <v>43619</v>
      </c>
      <c r="G2093" s="67">
        <v>5171</v>
      </c>
      <c r="H2093" s="67">
        <v>8451</v>
      </c>
      <c r="I2093" s="67">
        <v>7745</v>
      </c>
      <c r="J2093" s="67"/>
      <c r="K2093" s="157">
        <f t="shared" si="10"/>
        <v>27.428127428127429</v>
      </c>
      <c r="L2093" s="158"/>
      <c r="M2093" s="160"/>
      <c r="N2093" s="160"/>
      <c r="O2093" s="33"/>
      <c r="P2093" s="33"/>
      <c r="Q2093" s="23">
        <f t="shared" si="1"/>
        <v>257.39999999999998</v>
      </c>
      <c r="R2093" s="117"/>
    </row>
    <row r="2094" spans="1:18" ht="15.75" customHeight="1" x14ac:dyDescent="0.3">
      <c r="A2094" s="221">
        <v>5427</v>
      </c>
      <c r="B2094" s="118">
        <v>165</v>
      </c>
      <c r="C2094" s="7" t="s">
        <v>614</v>
      </c>
      <c r="D2094" s="7"/>
      <c r="E2094" s="7">
        <v>19</v>
      </c>
      <c r="F2094" s="156">
        <v>43637</v>
      </c>
      <c r="G2094" s="7">
        <v>5226</v>
      </c>
      <c r="H2094" s="7">
        <v>8407</v>
      </c>
      <c r="I2094" s="7">
        <v>7577</v>
      </c>
      <c r="J2094" s="7">
        <v>5</v>
      </c>
      <c r="K2094" s="161">
        <f t="shared" si="10"/>
        <v>35.304125903870691</v>
      </c>
      <c r="L2094" s="3"/>
      <c r="M2094" s="162">
        <f>AVERAGE(K2094:K2095)</f>
        <v>34.733695604996569</v>
      </c>
      <c r="N2094" s="162">
        <f>_xlfn.STDEV.S(K2094,K2095)</f>
        <v>0.80671026505632115</v>
      </c>
      <c r="O2094" s="33"/>
      <c r="P2094" s="33"/>
      <c r="Q2094" s="23">
        <f t="shared" si="1"/>
        <v>235.1</v>
      </c>
      <c r="R2094" s="117">
        <f>AVERAGE(Q2094:Q2095)</f>
        <v>240.05</v>
      </c>
    </row>
    <row r="2095" spans="1:18" ht="15.75" customHeight="1" x14ac:dyDescent="0.3">
      <c r="A2095" s="221">
        <v>5428</v>
      </c>
      <c r="B2095" s="118">
        <v>166</v>
      </c>
      <c r="C2095" s="7" t="s">
        <v>614</v>
      </c>
      <c r="D2095" s="7"/>
      <c r="E2095" s="7">
        <v>19</v>
      </c>
      <c r="F2095" s="156">
        <v>43637</v>
      </c>
      <c r="G2095" s="7">
        <v>5252</v>
      </c>
      <c r="H2095" s="7">
        <v>8539</v>
      </c>
      <c r="I2095" s="7">
        <v>7702</v>
      </c>
      <c r="J2095" s="7"/>
      <c r="K2095" s="161">
        <f t="shared" si="10"/>
        <v>34.163265306122447</v>
      </c>
      <c r="L2095" s="3"/>
      <c r="M2095" s="23"/>
      <c r="N2095" s="23"/>
      <c r="O2095" s="33"/>
      <c r="P2095" s="33"/>
      <c r="Q2095" s="23">
        <f t="shared" si="1"/>
        <v>245</v>
      </c>
      <c r="R2095" s="117"/>
    </row>
    <row r="2096" spans="1:18" ht="15.75" customHeight="1" x14ac:dyDescent="0.3">
      <c r="A2096" s="221">
        <v>6163</v>
      </c>
      <c r="B2096" s="118">
        <v>205</v>
      </c>
      <c r="C2096" s="7" t="s">
        <v>614</v>
      </c>
      <c r="D2096" s="7"/>
      <c r="E2096" s="7">
        <v>22</v>
      </c>
      <c r="F2096" s="156">
        <v>43685</v>
      </c>
      <c r="G2096" s="7">
        <v>5204</v>
      </c>
      <c r="H2096" s="7">
        <v>7987</v>
      </c>
      <c r="I2096" s="7">
        <v>7543</v>
      </c>
      <c r="J2096" s="7">
        <v>5</v>
      </c>
      <c r="K2096" s="152">
        <f t="shared" si="10"/>
        <v>18.982471141513468</v>
      </c>
      <c r="L2096" s="153"/>
      <c r="M2096" s="154">
        <f>AVERAGE(K2096:K2097)</f>
        <v>18.630308418438855</v>
      </c>
      <c r="N2096" s="154">
        <f>_xlfn.STDEV.S(K2096,K2097)</f>
        <v>0.49803329913435873</v>
      </c>
      <c r="O2096" s="33"/>
      <c r="P2096" s="33"/>
      <c r="Q2096" s="23">
        <f t="shared" si="1"/>
        <v>233.9</v>
      </c>
      <c r="R2096" s="117">
        <f>AVERAGE(Q2096:Q2097)</f>
        <v>230.2</v>
      </c>
    </row>
    <row r="2097" spans="1:18" ht="15.75" customHeight="1" x14ac:dyDescent="0.3">
      <c r="A2097" s="221">
        <v>6164</v>
      </c>
      <c r="B2097" s="118">
        <v>205</v>
      </c>
      <c r="C2097" s="7" t="s">
        <v>614</v>
      </c>
      <c r="D2097" s="7"/>
      <c r="E2097" s="7">
        <v>22</v>
      </c>
      <c r="F2097" s="156">
        <v>43685</v>
      </c>
      <c r="G2097" s="7">
        <v>5204</v>
      </c>
      <c r="H2097" s="7">
        <v>7883</v>
      </c>
      <c r="I2097" s="7">
        <v>7469</v>
      </c>
      <c r="J2097" s="7"/>
      <c r="K2097" s="152">
        <f t="shared" si="10"/>
        <v>18.278145695364241</v>
      </c>
      <c r="L2097" s="153"/>
      <c r="M2097" s="155"/>
      <c r="N2097" s="155"/>
      <c r="O2097" s="33"/>
      <c r="P2097" s="33"/>
      <c r="Q2097" s="23">
        <f t="shared" si="1"/>
        <v>226.5</v>
      </c>
      <c r="R2097" s="117"/>
    </row>
    <row r="2098" spans="1:18" ht="15.75" customHeight="1" x14ac:dyDescent="0.3">
      <c r="A2098" s="221">
        <v>3829</v>
      </c>
      <c r="B2098" s="118">
        <v>251</v>
      </c>
      <c r="C2098" s="81" t="s">
        <v>615</v>
      </c>
      <c r="D2098" s="81"/>
      <c r="E2098" s="81">
        <v>14</v>
      </c>
      <c r="F2098" s="82">
        <v>43591</v>
      </c>
      <c r="G2098" s="81">
        <v>5258</v>
      </c>
      <c r="H2098" s="134">
        <v>9769</v>
      </c>
      <c r="I2098" s="81">
        <v>8084</v>
      </c>
      <c r="J2098" s="81">
        <v>2</v>
      </c>
      <c r="K2098" s="135">
        <f t="shared" si="10"/>
        <v>59.624911535739564</v>
      </c>
      <c r="L2098" s="142" t="s">
        <v>373</v>
      </c>
      <c r="M2098" s="137">
        <f>AVERAGE(K2098:K2099)</f>
        <v>58.795684279400177</v>
      </c>
      <c r="N2098" s="137">
        <f>_xlfn.STDEV.S(K2098,K2099)</f>
        <v>1.1727044322045914</v>
      </c>
      <c r="O2098" s="33">
        <v>3</v>
      </c>
      <c r="P2098" s="33"/>
      <c r="Q2098" s="23">
        <f t="shared" si="1"/>
        <v>282.60000000000002</v>
      </c>
      <c r="R2098" s="117">
        <f>AVERAGE(Q2098:Q2099)</f>
        <v>284.39999999999998</v>
      </c>
    </row>
    <row r="2099" spans="1:18" ht="15.75" customHeight="1" x14ac:dyDescent="0.3">
      <c r="A2099" s="221">
        <v>3830</v>
      </c>
      <c r="B2099" s="118">
        <v>252</v>
      </c>
      <c r="C2099" s="81" t="s">
        <v>615</v>
      </c>
      <c r="D2099" s="81"/>
      <c r="E2099" s="81">
        <v>14</v>
      </c>
      <c r="F2099" s="82">
        <v>43591</v>
      </c>
      <c r="G2099" s="81">
        <v>5296</v>
      </c>
      <c r="H2099" s="134">
        <v>9817</v>
      </c>
      <c r="I2099" s="81">
        <v>8158</v>
      </c>
      <c r="J2099" s="81"/>
      <c r="K2099" s="135">
        <f t="shared" si="10"/>
        <v>57.966457023060791</v>
      </c>
      <c r="L2099" s="142"/>
      <c r="M2099" s="138"/>
      <c r="N2099" s="138"/>
      <c r="O2099" s="33"/>
      <c r="P2099" s="33"/>
      <c r="Q2099" s="23">
        <f t="shared" si="1"/>
        <v>286.2</v>
      </c>
      <c r="R2099" s="117"/>
    </row>
    <row r="2100" spans="1:18" ht="15.75" customHeight="1" x14ac:dyDescent="0.3">
      <c r="A2100" s="221">
        <v>4487</v>
      </c>
      <c r="B2100" s="118">
        <v>193</v>
      </c>
      <c r="C2100" s="81" t="s">
        <v>615</v>
      </c>
      <c r="D2100" s="81"/>
      <c r="E2100" s="81">
        <v>16</v>
      </c>
      <c r="F2100" s="82">
        <v>43607</v>
      </c>
      <c r="G2100" s="81">
        <v>5263</v>
      </c>
      <c r="H2100" s="81">
        <v>9245</v>
      </c>
      <c r="I2100" s="81">
        <v>8180</v>
      </c>
      <c r="J2100" s="81">
        <v>2</v>
      </c>
      <c r="K2100" s="135">
        <f t="shared" si="10"/>
        <v>36.510113129928008</v>
      </c>
      <c r="L2100" s="136" t="s">
        <v>13</v>
      </c>
      <c r="M2100" s="137">
        <f>AVERAGE(K2100:K2101)</f>
        <v>36.250347516864437</v>
      </c>
      <c r="N2100" s="137">
        <f>_xlfn.STDEV.S(K2100,K2101)</f>
        <v>0.36736405303265907</v>
      </c>
      <c r="O2100" s="33"/>
      <c r="P2100" s="33"/>
      <c r="Q2100" s="23">
        <f t="shared" si="1"/>
        <v>291.7</v>
      </c>
      <c r="R2100" s="117">
        <f>AVERAGE(Q2100:Q2101)</f>
        <v>294.5</v>
      </c>
    </row>
    <row r="2101" spans="1:18" ht="15.75" customHeight="1" x14ac:dyDescent="0.3">
      <c r="A2101" s="221">
        <v>4488</v>
      </c>
      <c r="B2101" s="118">
        <v>194</v>
      </c>
      <c r="C2101" s="81" t="s">
        <v>615</v>
      </c>
      <c r="D2101" s="81"/>
      <c r="E2101" s="81">
        <v>16</v>
      </c>
      <c r="F2101" s="82">
        <v>43607</v>
      </c>
      <c r="G2101" s="81">
        <v>5207</v>
      </c>
      <c r="H2101" s="81">
        <v>9250</v>
      </c>
      <c r="I2101" s="81">
        <v>8180</v>
      </c>
      <c r="J2101" s="81"/>
      <c r="K2101" s="135">
        <f t="shared" si="10"/>
        <v>35.990581903800873</v>
      </c>
      <c r="L2101" s="136"/>
      <c r="M2101" s="138"/>
      <c r="N2101" s="138"/>
      <c r="O2101" s="33"/>
      <c r="P2101" s="33"/>
      <c r="Q2101" s="23">
        <f t="shared" si="1"/>
        <v>297.3</v>
      </c>
      <c r="R2101" s="117"/>
    </row>
    <row r="2102" spans="1:18" ht="15.75" customHeight="1" x14ac:dyDescent="0.3">
      <c r="A2102" s="221">
        <v>5133</v>
      </c>
      <c r="B2102" s="118">
        <v>193</v>
      </c>
      <c r="C2102" s="81" t="s">
        <v>615</v>
      </c>
      <c r="D2102" s="81"/>
      <c r="E2102" s="81">
        <v>18</v>
      </c>
      <c r="F2102" s="82">
        <v>43626</v>
      </c>
      <c r="G2102" s="81">
        <v>5263</v>
      </c>
      <c r="H2102" s="81">
        <v>9061</v>
      </c>
      <c r="I2102" s="81">
        <v>8153</v>
      </c>
      <c r="J2102" s="81">
        <v>11</v>
      </c>
      <c r="K2102" s="135">
        <f t="shared" si="10"/>
        <v>31.418685121107266</v>
      </c>
      <c r="L2102" s="136"/>
      <c r="M2102" s="137">
        <f>AVERAGE(K2102:K2103)</f>
        <v>31.454405397178409</v>
      </c>
      <c r="N2102" s="137">
        <f>_xlfn.STDEV.S(K2102,K2103)</f>
        <v>5.051609887152067E-2</v>
      </c>
      <c r="O2102" s="33"/>
      <c r="P2102" s="33"/>
      <c r="Q2102" s="23">
        <f t="shared" si="1"/>
        <v>289</v>
      </c>
      <c r="R2102" s="117">
        <f>AVERAGE(Q2102:Q2103)</f>
        <v>283.75</v>
      </c>
    </row>
    <row r="2103" spans="1:18" ht="15.75" customHeight="1" x14ac:dyDescent="0.3">
      <c r="A2103" s="221">
        <v>5134</v>
      </c>
      <c r="B2103" s="118">
        <v>194</v>
      </c>
      <c r="C2103" s="81" t="s">
        <v>615</v>
      </c>
      <c r="D2103" s="81"/>
      <c r="E2103" s="81">
        <v>18</v>
      </c>
      <c r="F2103" s="82">
        <v>43626</v>
      </c>
      <c r="G2103" s="81">
        <v>5207</v>
      </c>
      <c r="H2103" s="81">
        <v>8869</v>
      </c>
      <c r="I2103" s="81">
        <v>7992</v>
      </c>
      <c r="J2103" s="81"/>
      <c r="K2103" s="135">
        <f t="shared" si="10"/>
        <v>31.490125673249551</v>
      </c>
      <c r="L2103" s="136"/>
      <c r="M2103" s="138"/>
      <c r="N2103" s="138"/>
      <c r="O2103" s="33"/>
      <c r="P2103" s="33"/>
      <c r="Q2103" s="23">
        <f t="shared" si="1"/>
        <v>278.5</v>
      </c>
      <c r="R2103" s="117"/>
    </row>
    <row r="2104" spans="1:18" ht="15.75" customHeight="1" x14ac:dyDescent="0.3">
      <c r="A2104" s="221">
        <v>6165</v>
      </c>
      <c r="B2104" s="118">
        <v>206</v>
      </c>
      <c r="C2104" s="7" t="s">
        <v>615</v>
      </c>
      <c r="D2104" s="7"/>
      <c r="E2104" s="7">
        <v>22</v>
      </c>
      <c r="F2104" s="156">
        <v>43685</v>
      </c>
      <c r="G2104" s="7">
        <v>5233</v>
      </c>
      <c r="H2104" s="7">
        <v>8908</v>
      </c>
      <c r="I2104" s="7">
        <v>8324</v>
      </c>
      <c r="J2104" s="7">
        <v>11</v>
      </c>
      <c r="K2104" s="152">
        <f t="shared" si="10"/>
        <v>18.893561954060175</v>
      </c>
      <c r="L2104" s="167"/>
      <c r="M2104" s="154">
        <f>AVERAGE(K2104:K2105)</f>
        <v>18.65402192584407</v>
      </c>
      <c r="N2104" s="154">
        <f>_xlfn.STDEV.S(K2104,K2105)</f>
        <v>0.33876075663444938</v>
      </c>
      <c r="O2104" s="33"/>
      <c r="P2104" s="33"/>
      <c r="Q2104" s="23">
        <f t="shared" si="1"/>
        <v>309.10000000000002</v>
      </c>
      <c r="R2104" s="117">
        <f>AVERAGE(Q2104:Q2105)</f>
        <v>314.75</v>
      </c>
    </row>
    <row r="2105" spans="1:18" ht="15.75" customHeight="1" x14ac:dyDescent="0.3">
      <c r="A2105" s="221">
        <v>6166</v>
      </c>
      <c r="B2105" s="118">
        <v>206</v>
      </c>
      <c r="C2105" s="7" t="s">
        <v>615</v>
      </c>
      <c r="D2105" s="7"/>
      <c r="E2105" s="7">
        <v>22</v>
      </c>
      <c r="F2105" s="156">
        <v>43685</v>
      </c>
      <c r="G2105" s="7">
        <v>5233</v>
      </c>
      <c r="H2105" s="7">
        <v>9027</v>
      </c>
      <c r="I2105" s="7">
        <v>8437</v>
      </c>
      <c r="J2105" s="7"/>
      <c r="K2105" s="152">
        <f t="shared" si="10"/>
        <v>18.414481897627965</v>
      </c>
      <c r="L2105" s="167"/>
      <c r="M2105" s="155"/>
      <c r="N2105" s="155"/>
      <c r="O2105" s="33"/>
      <c r="P2105" s="33"/>
      <c r="Q2105" s="23">
        <f t="shared" si="1"/>
        <v>320.39999999999998</v>
      </c>
      <c r="R2105" s="117"/>
    </row>
    <row r="2106" spans="1:18" ht="15.75" customHeight="1" x14ac:dyDescent="0.3">
      <c r="A2106" s="221">
        <v>3481</v>
      </c>
      <c r="B2106" s="118">
        <v>237</v>
      </c>
      <c r="C2106" s="67" t="s">
        <v>616</v>
      </c>
      <c r="D2106" s="67"/>
      <c r="E2106" s="67">
        <v>13</v>
      </c>
      <c r="F2106" s="68">
        <v>43587</v>
      </c>
      <c r="G2106" s="67">
        <v>5218</v>
      </c>
      <c r="H2106" s="67">
        <v>7441</v>
      </c>
      <c r="I2106" s="67">
        <v>6781</v>
      </c>
      <c r="J2106" s="67">
        <v>1</v>
      </c>
      <c r="K2106" s="157">
        <f t="shared" si="10"/>
        <v>42.226487523992326</v>
      </c>
      <c r="L2106" s="168" t="s">
        <v>474</v>
      </c>
      <c r="M2106" s="159">
        <f>AVERAGE(K2106:K2107)</f>
        <v>41.525349364056694</v>
      </c>
      <c r="N2106" s="159">
        <f>_xlfn.STDEV.S(K2106,K2107)</f>
        <v>0.99155909487829086</v>
      </c>
      <c r="O2106" s="33">
        <v>1</v>
      </c>
      <c r="P2106" s="33"/>
      <c r="Q2106" s="23">
        <f t="shared" si="1"/>
        <v>156.30000000000001</v>
      </c>
      <c r="R2106" s="117">
        <f>AVERAGE(Q2106:Q2107)</f>
        <v>155.80000000000001</v>
      </c>
    </row>
    <row r="2107" spans="1:18" ht="15.75" customHeight="1" x14ac:dyDescent="0.3">
      <c r="A2107" s="221">
        <v>3482</v>
      </c>
      <c r="B2107" s="118">
        <v>238</v>
      </c>
      <c r="C2107" s="67" t="s">
        <v>616</v>
      </c>
      <c r="D2107" s="67"/>
      <c r="E2107" s="67">
        <v>13</v>
      </c>
      <c r="F2107" s="68">
        <v>43587</v>
      </c>
      <c r="G2107" s="67">
        <v>5217</v>
      </c>
      <c r="H2107" s="67">
        <v>7404</v>
      </c>
      <c r="I2107" s="67">
        <v>6770</v>
      </c>
      <c r="J2107" s="67"/>
      <c r="K2107" s="157">
        <f t="shared" si="10"/>
        <v>40.824211204121056</v>
      </c>
      <c r="L2107" s="168"/>
      <c r="M2107" s="160"/>
      <c r="N2107" s="160"/>
      <c r="O2107" s="33"/>
      <c r="P2107" s="33"/>
      <c r="Q2107" s="23">
        <f t="shared" si="1"/>
        <v>155.30000000000001</v>
      </c>
      <c r="R2107" s="117"/>
    </row>
    <row r="2108" spans="1:18" ht="15.75" customHeight="1" x14ac:dyDescent="0.3">
      <c r="A2108" s="221">
        <v>4201</v>
      </c>
      <c r="B2108" s="118">
        <v>231</v>
      </c>
      <c r="C2108" s="67" t="s">
        <v>616</v>
      </c>
      <c r="D2108" s="67"/>
      <c r="E2108" s="67">
        <v>15</v>
      </c>
      <c r="F2108" s="68">
        <v>43599</v>
      </c>
      <c r="G2108" s="67">
        <v>5229</v>
      </c>
      <c r="H2108" s="67">
        <v>7059</v>
      </c>
      <c r="I2108" s="67">
        <v>6610</v>
      </c>
      <c r="J2108" s="67"/>
      <c r="K2108" s="157">
        <f t="shared" si="10"/>
        <v>32.512671976828386</v>
      </c>
      <c r="L2108" s="169"/>
      <c r="M2108" s="159">
        <f>AVERAGE(K2108:K2109)</f>
        <v>31.999776221650347</v>
      </c>
      <c r="N2108" s="159">
        <f>_xlfn.STDEV.S(K2108,K2109)</f>
        <v>0.72534413305637413</v>
      </c>
      <c r="O2108" s="33"/>
      <c r="P2108" s="33"/>
      <c r="Q2108" s="23">
        <f t="shared" si="1"/>
        <v>138.1</v>
      </c>
      <c r="R2108" s="117">
        <f>AVERAGE(Q2108:Q2109)</f>
        <v>137.64999999999998</v>
      </c>
    </row>
    <row r="2109" spans="1:18" ht="15.75" customHeight="1" x14ac:dyDescent="0.3">
      <c r="A2109" s="221">
        <v>4202</v>
      </c>
      <c r="B2109" s="118">
        <v>232</v>
      </c>
      <c r="C2109" s="67" t="s">
        <v>616</v>
      </c>
      <c r="D2109" s="67"/>
      <c r="E2109" s="67">
        <v>15</v>
      </c>
      <c r="F2109" s="68">
        <v>43599</v>
      </c>
      <c r="G2109" s="67">
        <v>5244</v>
      </c>
      <c r="H2109" s="67">
        <v>7048</v>
      </c>
      <c r="I2109" s="67">
        <v>6616</v>
      </c>
      <c r="J2109" s="67"/>
      <c r="K2109" s="157">
        <f t="shared" si="10"/>
        <v>31.486880466472307</v>
      </c>
      <c r="L2109" s="169"/>
      <c r="M2109" s="160"/>
      <c r="N2109" s="160"/>
      <c r="O2109" s="33"/>
      <c r="P2109" s="33"/>
      <c r="Q2109" s="23">
        <f t="shared" si="1"/>
        <v>137.19999999999999</v>
      </c>
      <c r="R2109" s="117"/>
    </row>
    <row r="2110" spans="1:18" ht="15.75" customHeight="1" x14ac:dyDescent="0.3">
      <c r="A2110" s="221">
        <v>4847</v>
      </c>
      <c r="B2110" s="118">
        <v>231</v>
      </c>
      <c r="C2110" s="67" t="s">
        <v>616</v>
      </c>
      <c r="D2110" s="67"/>
      <c r="E2110" s="67">
        <v>17</v>
      </c>
      <c r="F2110" s="68">
        <v>43619</v>
      </c>
      <c r="G2110" s="67">
        <v>5229</v>
      </c>
      <c r="H2110" s="67">
        <v>6753</v>
      </c>
      <c r="I2110" s="67">
        <v>6403</v>
      </c>
      <c r="J2110" s="67"/>
      <c r="K2110" s="157">
        <f t="shared" si="10"/>
        <v>29.812606473594549</v>
      </c>
      <c r="L2110" s="168"/>
      <c r="M2110" s="159">
        <f>AVERAGE(K2110:K2111)</f>
        <v>29.737968386933765</v>
      </c>
      <c r="N2110" s="159">
        <f>_xlfn.STDEV.S(K2110,K2111)</f>
        <v>0.10555419442526114</v>
      </c>
      <c r="O2110" s="33"/>
      <c r="P2110" s="33"/>
      <c r="Q2110" s="23">
        <f t="shared" si="1"/>
        <v>117.4</v>
      </c>
      <c r="R2110" s="117">
        <f>AVERAGE(Q2110:Q2111)</f>
        <v>113.65</v>
      </c>
    </row>
    <row r="2111" spans="1:18" ht="15.75" customHeight="1" x14ac:dyDescent="0.3">
      <c r="A2111" s="221">
        <v>4848</v>
      </c>
      <c r="B2111" s="118">
        <v>232</v>
      </c>
      <c r="C2111" s="67" t="s">
        <v>616</v>
      </c>
      <c r="D2111" s="67"/>
      <c r="E2111" s="67">
        <v>17</v>
      </c>
      <c r="F2111" s="68">
        <v>43619</v>
      </c>
      <c r="G2111" s="67">
        <v>5244</v>
      </c>
      <c r="H2111" s="67">
        <v>6669</v>
      </c>
      <c r="I2111" s="67">
        <v>6343</v>
      </c>
      <c r="J2111" s="67"/>
      <c r="K2111" s="157">
        <f t="shared" si="10"/>
        <v>29.663330300272978</v>
      </c>
      <c r="L2111" s="168"/>
      <c r="M2111" s="160"/>
      <c r="N2111" s="160"/>
      <c r="O2111" s="33"/>
      <c r="P2111" s="33"/>
      <c r="Q2111" s="23">
        <f t="shared" si="1"/>
        <v>109.9</v>
      </c>
      <c r="R2111" s="117"/>
    </row>
    <row r="2112" spans="1:18" ht="15.75" customHeight="1" x14ac:dyDescent="0.3">
      <c r="A2112" s="221">
        <v>5429</v>
      </c>
      <c r="B2112" s="118">
        <v>167</v>
      </c>
      <c r="C2112" s="7" t="s">
        <v>616</v>
      </c>
      <c r="D2112" s="7"/>
      <c r="E2112" s="7">
        <v>19</v>
      </c>
      <c r="F2112" s="156">
        <v>43637</v>
      </c>
      <c r="G2112" s="7">
        <v>5280</v>
      </c>
      <c r="H2112" s="7">
        <v>7598</v>
      </c>
      <c r="I2112" s="7">
        <v>7019</v>
      </c>
      <c r="J2112" s="7">
        <v>7</v>
      </c>
      <c r="K2112" s="161">
        <f t="shared" si="10"/>
        <v>33.294997124784359</v>
      </c>
      <c r="L2112" s="170"/>
      <c r="M2112" s="162">
        <f>AVERAGE(K2112:K2113)</f>
        <v>33.81892713382075</v>
      </c>
      <c r="N2112" s="162">
        <f>_xlfn.STDEV.S(K2112,K2113)</f>
        <v>0.74094892451352268</v>
      </c>
      <c r="O2112" s="33"/>
      <c r="P2112" s="33"/>
      <c r="Q2112" s="23">
        <f t="shared" si="1"/>
        <v>173.9</v>
      </c>
      <c r="R2112" s="117">
        <f>AVERAGE(Q2112:Q2113)</f>
        <v>174.45</v>
      </c>
    </row>
    <row r="2113" spans="1:18" ht="15.75" customHeight="1" x14ac:dyDescent="0.3">
      <c r="A2113" s="221">
        <v>5430</v>
      </c>
      <c r="B2113" s="118">
        <v>168</v>
      </c>
      <c r="C2113" s="7" t="s">
        <v>616</v>
      </c>
      <c r="D2113" s="7"/>
      <c r="E2113" s="7">
        <v>19</v>
      </c>
      <c r="F2113" s="156">
        <v>43637</v>
      </c>
      <c r="G2113" s="7">
        <v>5212</v>
      </c>
      <c r="H2113" s="7">
        <v>7563</v>
      </c>
      <c r="I2113" s="7">
        <v>6962</v>
      </c>
      <c r="J2113" s="7"/>
      <c r="K2113" s="161">
        <f t="shared" si="10"/>
        <v>34.342857142857142</v>
      </c>
      <c r="L2113" s="170"/>
      <c r="M2113" s="23"/>
      <c r="N2113" s="23"/>
      <c r="O2113" s="33"/>
      <c r="P2113" s="33"/>
      <c r="Q2113" s="23">
        <f t="shared" si="1"/>
        <v>175</v>
      </c>
      <c r="R2113" s="117"/>
    </row>
    <row r="2114" spans="1:18" ht="15.75" customHeight="1" x14ac:dyDescent="0.3">
      <c r="A2114" s="221">
        <v>6167</v>
      </c>
      <c r="B2114" s="118">
        <v>207</v>
      </c>
      <c r="C2114" s="7" t="s">
        <v>616</v>
      </c>
      <c r="D2114" s="7"/>
      <c r="E2114" s="7">
        <v>22</v>
      </c>
      <c r="F2114" s="156">
        <v>43685</v>
      </c>
      <c r="G2114" s="7">
        <v>5236</v>
      </c>
      <c r="H2114" s="7">
        <v>6587</v>
      </c>
      <c r="I2114" s="7">
        <v>6365</v>
      </c>
      <c r="J2114" s="7">
        <v>7</v>
      </c>
      <c r="K2114" s="152">
        <f t="shared" si="10"/>
        <v>19.663418954827279</v>
      </c>
      <c r="L2114" s="167"/>
      <c r="M2114" s="154">
        <f>AVERAGE(K2114:K2115)</f>
        <v>18.936187089353936</v>
      </c>
      <c r="N2114" s="154">
        <f>_xlfn.STDEV.S(K2114,K2115)</f>
        <v>1.0284611671422845</v>
      </c>
      <c r="O2114" s="33"/>
      <c r="P2114" s="33"/>
      <c r="Q2114" s="23">
        <f t="shared" si="1"/>
        <v>112.9</v>
      </c>
      <c r="R2114" s="117">
        <f>AVERAGE(Q2114:Q2115)</f>
        <v>123.45</v>
      </c>
    </row>
    <row r="2115" spans="1:18" ht="15.75" customHeight="1" x14ac:dyDescent="0.3">
      <c r="A2115" s="221">
        <v>6168</v>
      </c>
      <c r="B2115" s="118">
        <v>207</v>
      </c>
      <c r="C2115" s="7" t="s">
        <v>616</v>
      </c>
      <c r="D2115" s="7"/>
      <c r="E2115" s="7">
        <v>22</v>
      </c>
      <c r="F2115" s="156">
        <v>43685</v>
      </c>
      <c r="G2115" s="7">
        <v>5236</v>
      </c>
      <c r="H2115" s="7">
        <v>6820</v>
      </c>
      <c r="I2115" s="7">
        <v>6576</v>
      </c>
      <c r="J2115" s="7"/>
      <c r="K2115" s="152">
        <f t="shared" si="10"/>
        <v>18.208955223880597</v>
      </c>
      <c r="L2115" s="167"/>
      <c r="M2115" s="155"/>
      <c r="N2115" s="155"/>
      <c r="O2115" s="33"/>
      <c r="P2115" s="33"/>
      <c r="Q2115" s="23">
        <f t="shared" si="1"/>
        <v>134</v>
      </c>
      <c r="R2115" s="117"/>
    </row>
    <row r="2116" spans="1:18" ht="15.75" customHeight="1" x14ac:dyDescent="0.3">
      <c r="A2116" s="221">
        <v>3831</v>
      </c>
      <c r="B2116" s="118">
        <v>253</v>
      </c>
      <c r="C2116" s="67" t="s">
        <v>617</v>
      </c>
      <c r="D2116" s="67"/>
      <c r="E2116" s="67">
        <v>14</v>
      </c>
      <c r="F2116" s="68">
        <v>43591</v>
      </c>
      <c r="G2116" s="67">
        <v>5257</v>
      </c>
      <c r="H2116" s="10">
        <v>10903</v>
      </c>
      <c r="I2116" s="67">
        <v>8655</v>
      </c>
      <c r="J2116" s="67">
        <v>2</v>
      </c>
      <c r="K2116" s="157">
        <f t="shared" si="10"/>
        <v>66.156562683931725</v>
      </c>
      <c r="L2116" s="168" t="s">
        <v>377</v>
      </c>
      <c r="M2116" s="159">
        <f>AVERAGE(K2116:K2117)</f>
        <v>63.380005479896894</v>
      </c>
      <c r="N2116" s="159">
        <f>_xlfn.STDEV.S(K2116,K2117)</f>
        <v>3.9266448546507728</v>
      </c>
      <c r="O2116" s="33">
        <v>1</v>
      </c>
      <c r="P2116" s="33"/>
      <c r="Q2116" s="23">
        <f t="shared" si="1"/>
        <v>339.8</v>
      </c>
      <c r="R2116" s="117">
        <f>AVERAGE(Q2116:Q2117)</f>
        <v>343.9</v>
      </c>
    </row>
    <row r="2117" spans="1:18" ht="15.75" customHeight="1" x14ac:dyDescent="0.3">
      <c r="A2117" s="221">
        <v>3832</v>
      </c>
      <c r="B2117" s="118">
        <v>254</v>
      </c>
      <c r="C2117" s="67" t="s">
        <v>617</v>
      </c>
      <c r="D2117" s="67"/>
      <c r="E2117" s="67">
        <v>14</v>
      </c>
      <c r="F2117" s="68">
        <v>43591</v>
      </c>
      <c r="G2117" s="67">
        <v>5257</v>
      </c>
      <c r="H2117" s="10">
        <v>10846</v>
      </c>
      <c r="I2117" s="67">
        <v>8737</v>
      </c>
      <c r="J2117" s="67"/>
      <c r="K2117" s="157">
        <f t="shared" si="10"/>
        <v>60.603448275862071</v>
      </c>
      <c r="L2117" s="168"/>
      <c r="M2117" s="160"/>
      <c r="N2117" s="160"/>
      <c r="O2117" s="33"/>
      <c r="P2117" s="33"/>
      <c r="Q2117" s="23">
        <f t="shared" si="1"/>
        <v>348</v>
      </c>
      <c r="R2117" s="117"/>
    </row>
    <row r="2118" spans="1:18" ht="15.75" customHeight="1" x14ac:dyDescent="0.3">
      <c r="A2118" s="221">
        <v>4489</v>
      </c>
      <c r="B2118" s="118">
        <v>195</v>
      </c>
      <c r="C2118" s="67" t="s">
        <v>617</v>
      </c>
      <c r="D2118" s="67"/>
      <c r="E2118" s="67">
        <v>16</v>
      </c>
      <c r="F2118" s="68">
        <v>43607</v>
      </c>
      <c r="G2118" s="67">
        <v>5277</v>
      </c>
      <c r="H2118" s="67">
        <v>9898</v>
      </c>
      <c r="I2118" s="67">
        <v>8469</v>
      </c>
      <c r="J2118" s="67">
        <v>2</v>
      </c>
      <c r="K2118" s="157">
        <f t="shared" si="10"/>
        <v>44.768170426065161</v>
      </c>
      <c r="L2118" s="168" t="s">
        <v>13</v>
      </c>
      <c r="M2118" s="159">
        <f>AVERAGE(K2118:K2119)</f>
        <v>44.319669953495364</v>
      </c>
      <c r="N2118" s="159">
        <f>_xlfn.STDEV.S(K2118,K2119)</f>
        <v>0.63427545103894512</v>
      </c>
      <c r="O2118" s="33"/>
      <c r="P2118" s="33"/>
      <c r="Q2118" s="23">
        <f t="shared" si="1"/>
        <v>319.2</v>
      </c>
      <c r="R2118" s="117">
        <f>AVERAGE(Q2118:Q2119)</f>
        <v>319.5</v>
      </c>
    </row>
    <row r="2119" spans="1:18" ht="15.75" customHeight="1" x14ac:dyDescent="0.3">
      <c r="A2119" s="221">
        <v>4490</v>
      </c>
      <c r="B2119" s="118">
        <v>196</v>
      </c>
      <c r="C2119" s="67" t="s">
        <v>617</v>
      </c>
      <c r="D2119" s="67"/>
      <c r="E2119" s="67">
        <v>16</v>
      </c>
      <c r="F2119" s="68">
        <v>43607</v>
      </c>
      <c r="G2119" s="67">
        <v>5243</v>
      </c>
      <c r="H2119" s="67">
        <v>9844</v>
      </c>
      <c r="I2119" s="67">
        <v>8441</v>
      </c>
      <c r="J2119" s="67"/>
      <c r="K2119" s="157">
        <f t="shared" si="10"/>
        <v>43.871169480925573</v>
      </c>
      <c r="L2119" s="168"/>
      <c r="M2119" s="160"/>
      <c r="N2119" s="160"/>
      <c r="O2119" s="33"/>
      <c r="P2119" s="33"/>
      <c r="Q2119" s="23">
        <f t="shared" si="1"/>
        <v>319.8</v>
      </c>
      <c r="R2119" s="117"/>
    </row>
    <row r="2120" spans="1:18" ht="15.75" customHeight="1" x14ac:dyDescent="0.3">
      <c r="A2120" s="221">
        <v>5135</v>
      </c>
      <c r="B2120" s="118">
        <v>195</v>
      </c>
      <c r="C2120" s="67" t="s">
        <v>617</v>
      </c>
      <c r="D2120" s="67"/>
      <c r="E2120" s="67">
        <v>18</v>
      </c>
      <c r="F2120" s="68">
        <v>43626</v>
      </c>
      <c r="G2120" s="67">
        <v>5277</v>
      </c>
      <c r="H2120" s="67">
        <v>8070</v>
      </c>
      <c r="I2120" s="67">
        <v>7611</v>
      </c>
      <c r="J2120" s="67">
        <v>8</v>
      </c>
      <c r="K2120" s="157">
        <f t="shared" si="10"/>
        <v>19.665809768637533</v>
      </c>
      <c r="L2120" s="168"/>
      <c r="M2120" s="159">
        <f>AVERAGE(K2120:K2121)</f>
        <v>19.916106152147613</v>
      </c>
      <c r="N2120" s="159">
        <f>_xlfn.STDEV.S(K2120,K2121)</f>
        <v>0.35397254017288915</v>
      </c>
      <c r="O2120" s="33"/>
      <c r="P2120" s="33"/>
      <c r="Q2120" s="23">
        <f t="shared" si="1"/>
        <v>233.4</v>
      </c>
      <c r="R2120" s="117">
        <f>AVERAGE(Q2120:Q2121)</f>
        <v>242.9</v>
      </c>
    </row>
    <row r="2121" spans="1:18" ht="15.75" customHeight="1" x14ac:dyDescent="0.3">
      <c r="A2121" s="221">
        <v>5136</v>
      </c>
      <c r="B2121" s="118">
        <v>196</v>
      </c>
      <c r="C2121" s="67" t="s">
        <v>617</v>
      </c>
      <c r="D2121" s="67"/>
      <c r="E2121" s="67">
        <v>18</v>
      </c>
      <c r="F2121" s="68">
        <v>43626</v>
      </c>
      <c r="G2121" s="67">
        <v>5243</v>
      </c>
      <c r="H2121" s="67">
        <v>8276</v>
      </c>
      <c r="I2121" s="67">
        <v>7767</v>
      </c>
      <c r="J2121" s="67"/>
      <c r="K2121" s="157">
        <f t="shared" si="10"/>
        <v>20.166402535657689</v>
      </c>
      <c r="L2121" s="168"/>
      <c r="M2121" s="160"/>
      <c r="N2121" s="160"/>
      <c r="O2121" s="33"/>
      <c r="P2121" s="33"/>
      <c r="Q2121" s="23">
        <f t="shared" si="1"/>
        <v>252.4</v>
      </c>
      <c r="R2121" s="117"/>
    </row>
    <row r="2122" spans="1:18" ht="15.75" customHeight="1" x14ac:dyDescent="0.3">
      <c r="A2122" s="221">
        <v>5431</v>
      </c>
      <c r="B2122" s="118">
        <v>169</v>
      </c>
      <c r="C2122" s="7" t="s">
        <v>617</v>
      </c>
      <c r="D2122" s="7"/>
      <c r="E2122" s="7">
        <v>19</v>
      </c>
      <c r="F2122" s="156">
        <v>43637</v>
      </c>
      <c r="G2122" s="7">
        <v>5223</v>
      </c>
      <c r="H2122" s="7">
        <v>8837</v>
      </c>
      <c r="I2122" s="7">
        <v>8091</v>
      </c>
      <c r="J2122" s="7">
        <v>9</v>
      </c>
      <c r="K2122" s="161">
        <f t="shared" si="10"/>
        <v>26.011157601115759</v>
      </c>
      <c r="L2122" s="170"/>
      <c r="M2122" s="162">
        <f>AVERAGE(K2122:K2123)</f>
        <v>33.5675200521543</v>
      </c>
      <c r="N2122" s="162">
        <f>_xlfn.STDEV.S(K2122,K2123)</f>
        <v>10.686310260465524</v>
      </c>
      <c r="O2122" s="33"/>
      <c r="P2122" s="33"/>
      <c r="Q2122" s="23">
        <f t="shared" si="1"/>
        <v>286.8</v>
      </c>
      <c r="R2122" s="117">
        <f>AVERAGE(Q2122:Q2123)</f>
        <v>260.85000000000002</v>
      </c>
    </row>
    <row r="2123" spans="1:18" ht="15.75" customHeight="1" x14ac:dyDescent="0.3">
      <c r="A2123" s="221">
        <v>5432</v>
      </c>
      <c r="B2123" s="118">
        <v>170</v>
      </c>
      <c r="C2123" s="7" t="s">
        <v>617</v>
      </c>
      <c r="D2123" s="7"/>
      <c r="E2123" s="7">
        <v>19</v>
      </c>
      <c r="F2123" s="156">
        <v>43637</v>
      </c>
      <c r="G2123" s="7">
        <v>5223</v>
      </c>
      <c r="H2123" s="7">
        <v>8538</v>
      </c>
      <c r="I2123" s="7">
        <v>7572</v>
      </c>
      <c r="J2123" s="7"/>
      <c r="K2123" s="161">
        <f t="shared" si="10"/>
        <v>41.123882503192846</v>
      </c>
      <c r="L2123" s="170"/>
      <c r="M2123" s="23"/>
      <c r="N2123" s="23"/>
      <c r="O2123" s="33"/>
      <c r="P2123" s="33"/>
      <c r="Q2123" s="23">
        <f t="shared" si="1"/>
        <v>234.9</v>
      </c>
      <c r="R2123" s="117"/>
    </row>
    <row r="2124" spans="1:18" ht="15.75" customHeight="1" x14ac:dyDescent="0.3">
      <c r="A2124" s="221">
        <v>5545</v>
      </c>
      <c r="B2124" s="118">
        <v>37</v>
      </c>
      <c r="C2124" s="7" t="s">
        <v>617</v>
      </c>
      <c r="D2124" s="7"/>
      <c r="E2124" s="7">
        <v>20</v>
      </c>
      <c r="F2124" s="156">
        <v>43649</v>
      </c>
      <c r="G2124" s="7">
        <v>5225</v>
      </c>
      <c r="H2124" s="7">
        <v>8792</v>
      </c>
      <c r="I2124" s="7">
        <v>8146</v>
      </c>
      <c r="J2124" s="7">
        <v>8</v>
      </c>
      <c r="K2124" s="152">
        <f t="shared" si="10"/>
        <v>22.115713796644982</v>
      </c>
      <c r="L2124" s="167"/>
      <c r="M2124" s="154">
        <f>AVERAGE(K2124:K2125)</f>
        <v>22.478565532653416</v>
      </c>
      <c r="N2124" s="154">
        <f>_xlfn.STDEV.S(K2124,K2125)</f>
        <v>0.51314984619374904</v>
      </c>
      <c r="O2124" s="33"/>
      <c r="P2124" s="33"/>
      <c r="Q2124" s="23">
        <f t="shared" si="1"/>
        <v>292.10000000000002</v>
      </c>
      <c r="R2124" s="117">
        <f>AVERAGE(Q2124:Q2125)</f>
        <v>291.39999999999998</v>
      </c>
    </row>
    <row r="2125" spans="1:18" ht="15.75" customHeight="1" x14ac:dyDescent="0.3">
      <c r="A2125" s="221">
        <v>5546</v>
      </c>
      <c r="B2125" s="118">
        <v>38</v>
      </c>
      <c r="C2125" s="7" t="s">
        <v>617</v>
      </c>
      <c r="D2125" s="7"/>
      <c r="E2125" s="7">
        <v>20</v>
      </c>
      <c r="F2125" s="156">
        <v>43649</v>
      </c>
      <c r="G2125" s="7">
        <v>5241</v>
      </c>
      <c r="H2125" s="7">
        <v>8812</v>
      </c>
      <c r="I2125" s="7">
        <v>8148</v>
      </c>
      <c r="J2125" s="7"/>
      <c r="K2125" s="152">
        <f t="shared" si="10"/>
        <v>22.84141726866185</v>
      </c>
      <c r="L2125" s="167"/>
      <c r="M2125" s="155"/>
      <c r="N2125" s="155"/>
      <c r="O2125" s="33"/>
      <c r="P2125" s="33"/>
      <c r="Q2125" s="23">
        <f t="shared" si="1"/>
        <v>290.7</v>
      </c>
      <c r="R2125" s="117"/>
    </row>
    <row r="2126" spans="1:18" ht="15.75" customHeight="1" x14ac:dyDescent="0.3">
      <c r="A2126" s="221">
        <v>6169</v>
      </c>
      <c r="B2126" s="118">
        <v>208</v>
      </c>
      <c r="C2126" s="7" t="s">
        <v>617</v>
      </c>
      <c r="D2126" s="7"/>
      <c r="E2126" s="7">
        <v>22</v>
      </c>
      <c r="F2126" s="156">
        <v>43685</v>
      </c>
      <c r="G2126" s="7">
        <v>5202</v>
      </c>
      <c r="H2126" s="7">
        <v>9334</v>
      </c>
      <c r="I2126" s="7">
        <v>8647</v>
      </c>
      <c r="J2126" s="7">
        <v>8</v>
      </c>
      <c r="K2126" s="152">
        <f t="shared" si="10"/>
        <v>19.941944847605225</v>
      </c>
      <c r="L2126" s="167"/>
      <c r="M2126" s="154">
        <f>AVERAGE(K2126:K2127)</f>
        <v>19.466850673644082</v>
      </c>
      <c r="N2126" s="154">
        <f>_xlfn.STDEV.S(K2126,K2127)</f>
        <v>0.67188462422028805</v>
      </c>
      <c r="O2126" s="33"/>
      <c r="P2126" s="33"/>
      <c r="Q2126" s="23">
        <f t="shared" si="1"/>
        <v>344.5</v>
      </c>
      <c r="R2126" s="117">
        <f>AVERAGE(Q2126:Q2127)</f>
        <v>329.95</v>
      </c>
    </row>
    <row r="2127" spans="1:18" ht="15.75" customHeight="1" x14ac:dyDescent="0.3">
      <c r="A2127" s="221">
        <v>6170</v>
      </c>
      <c r="B2127" s="118">
        <v>208</v>
      </c>
      <c r="C2127" s="7" t="s">
        <v>617</v>
      </c>
      <c r="D2127" s="7"/>
      <c r="E2127" s="7">
        <v>22</v>
      </c>
      <c r="F2127" s="156">
        <v>43685</v>
      </c>
      <c r="G2127" s="7">
        <v>5202</v>
      </c>
      <c r="H2127" s="7">
        <v>8955</v>
      </c>
      <c r="I2127" s="7">
        <v>8356</v>
      </c>
      <c r="J2127" s="7"/>
      <c r="K2127" s="152">
        <f t="shared" si="10"/>
        <v>18.991756499682943</v>
      </c>
      <c r="L2127" s="167"/>
      <c r="M2127" s="155"/>
      <c r="N2127" s="155"/>
      <c r="O2127" s="33"/>
      <c r="P2127" s="33"/>
      <c r="Q2127" s="23">
        <f t="shared" si="1"/>
        <v>315.39999999999998</v>
      </c>
      <c r="R2127" s="117"/>
    </row>
    <row r="2128" spans="1:18" ht="15.75" customHeight="1" x14ac:dyDescent="0.3">
      <c r="A2128" s="221">
        <v>3483</v>
      </c>
      <c r="B2128" s="118">
        <v>239</v>
      </c>
      <c r="C2128" s="67" t="s">
        <v>618</v>
      </c>
      <c r="D2128" s="67"/>
      <c r="E2128" s="67">
        <v>13</v>
      </c>
      <c r="F2128" s="68">
        <v>43587</v>
      </c>
      <c r="G2128" s="67">
        <v>5249</v>
      </c>
      <c r="H2128" s="67"/>
      <c r="I2128" s="67"/>
      <c r="J2128" s="67"/>
      <c r="K2128" s="157">
        <f t="shared" si="10"/>
        <v>0</v>
      </c>
      <c r="L2128" s="168"/>
      <c r="M2128" s="159">
        <f>AVERAGE(K2128:K2129)</f>
        <v>0</v>
      </c>
      <c r="N2128" s="159">
        <f>_xlfn.STDEV.S(K2128,K2129)</f>
        <v>0</v>
      </c>
      <c r="O2128" s="33">
        <v>1</v>
      </c>
      <c r="P2128" s="33"/>
      <c r="Q2128" s="23">
        <f t="shared" si="1"/>
        <v>-524.9</v>
      </c>
      <c r="R2128" s="117">
        <f>AVERAGE(Q2128:Q2129)</f>
        <v>-525.54999999999995</v>
      </c>
    </row>
    <row r="2129" spans="1:18" ht="15.75" customHeight="1" x14ac:dyDescent="0.3">
      <c r="A2129" s="221">
        <v>3484</v>
      </c>
      <c r="B2129" s="118">
        <v>240</v>
      </c>
      <c r="C2129" s="67" t="s">
        <v>618</v>
      </c>
      <c r="D2129" s="67"/>
      <c r="E2129" s="67">
        <v>13</v>
      </c>
      <c r="F2129" s="68">
        <v>43587</v>
      </c>
      <c r="G2129" s="67">
        <v>5262</v>
      </c>
      <c r="H2129" s="67"/>
      <c r="I2129" s="67"/>
      <c r="J2129" s="67"/>
      <c r="K2129" s="157">
        <f t="shared" si="10"/>
        <v>0</v>
      </c>
      <c r="L2129" s="168"/>
      <c r="M2129" s="160"/>
      <c r="N2129" s="160"/>
      <c r="O2129" s="33"/>
      <c r="P2129" s="33"/>
      <c r="Q2129" s="23">
        <f t="shared" si="1"/>
        <v>-526.20000000000005</v>
      </c>
      <c r="R2129" s="117"/>
    </row>
    <row r="2130" spans="1:18" ht="15.75" customHeight="1" x14ac:dyDescent="0.3">
      <c r="A2130" s="221">
        <v>3833</v>
      </c>
      <c r="B2130" s="118">
        <v>255</v>
      </c>
      <c r="C2130" s="67" t="s">
        <v>618</v>
      </c>
      <c r="D2130" s="67"/>
      <c r="E2130" s="67">
        <v>14</v>
      </c>
      <c r="F2130" s="68">
        <v>43591</v>
      </c>
      <c r="G2130" s="67">
        <v>5260</v>
      </c>
      <c r="H2130" s="10">
        <v>7455</v>
      </c>
      <c r="I2130" s="67">
        <v>7080</v>
      </c>
      <c r="J2130" s="67">
        <v>1</v>
      </c>
      <c r="K2130" s="157">
        <f t="shared" si="10"/>
        <v>20.604395604395602</v>
      </c>
      <c r="L2130" s="168" t="s">
        <v>13</v>
      </c>
      <c r="M2130" s="159">
        <f>AVERAGE(K2130:K2131)</f>
        <v>21.049355354986105</v>
      </c>
      <c r="N2130" s="159">
        <f>_xlfn.STDEV.S(K2130,K2131)</f>
        <v>0.62926811399524096</v>
      </c>
      <c r="O2130" s="33"/>
      <c r="P2130" s="33"/>
      <c r="Q2130" s="23">
        <f t="shared" si="1"/>
        <v>182</v>
      </c>
      <c r="R2130" s="117">
        <f>AVERAGE(Q2130:Q2131)</f>
        <v>183.35</v>
      </c>
    </row>
    <row r="2131" spans="1:18" ht="15.75" customHeight="1" x14ac:dyDescent="0.3">
      <c r="A2131" s="221">
        <v>3834</v>
      </c>
      <c r="B2131" s="118">
        <v>256</v>
      </c>
      <c r="C2131" s="67" t="s">
        <v>618</v>
      </c>
      <c r="D2131" s="67"/>
      <c r="E2131" s="67">
        <v>14</v>
      </c>
      <c r="F2131" s="68">
        <v>43591</v>
      </c>
      <c r="G2131" s="67">
        <v>5193</v>
      </c>
      <c r="H2131" s="10">
        <v>7437</v>
      </c>
      <c r="I2131" s="67">
        <v>7040</v>
      </c>
      <c r="J2131" s="67"/>
      <c r="K2131" s="157">
        <f t="shared" si="10"/>
        <v>21.494315105576611</v>
      </c>
      <c r="L2131" s="168"/>
      <c r="M2131" s="160"/>
      <c r="N2131" s="160"/>
      <c r="O2131" s="33"/>
      <c r="P2131" s="33"/>
      <c r="Q2131" s="23">
        <f t="shared" si="1"/>
        <v>184.7</v>
      </c>
      <c r="R2131" s="117"/>
    </row>
    <row r="2132" spans="1:18" ht="15.75" customHeight="1" x14ac:dyDescent="0.3">
      <c r="A2132" s="221">
        <v>4203</v>
      </c>
      <c r="B2132" s="118">
        <v>233</v>
      </c>
      <c r="C2132" s="67" t="s">
        <v>618</v>
      </c>
      <c r="D2132" s="67"/>
      <c r="E2132" s="67">
        <v>15</v>
      </c>
      <c r="F2132" s="68">
        <v>43599</v>
      </c>
      <c r="G2132" s="67">
        <v>5213</v>
      </c>
      <c r="H2132" s="67">
        <v>7329</v>
      </c>
      <c r="I2132" s="67">
        <v>7009</v>
      </c>
      <c r="J2132" s="67"/>
      <c r="K2132" s="157">
        <f t="shared" si="10"/>
        <v>17.817371937639198</v>
      </c>
      <c r="L2132" s="169"/>
      <c r="M2132" s="159">
        <f>AVERAGE(K2132:K2133)</f>
        <v>17.828353558847297</v>
      </c>
      <c r="N2132" s="159">
        <f>_xlfn.STDEV.S(K2132,K2133)</f>
        <v>1.5530357649340572E-2</v>
      </c>
      <c r="O2132" s="33"/>
      <c r="P2132" s="33"/>
      <c r="Q2132" s="23">
        <f t="shared" si="1"/>
        <v>179.6</v>
      </c>
      <c r="R2132" s="117">
        <f>AVERAGE(Q2132:Q2133)</f>
        <v>180.05</v>
      </c>
    </row>
    <row r="2133" spans="1:18" ht="15.75" customHeight="1" x14ac:dyDescent="0.3">
      <c r="A2133" s="221">
        <v>4204</v>
      </c>
      <c r="B2133" s="118">
        <v>234</v>
      </c>
      <c r="C2133" s="67" t="s">
        <v>618</v>
      </c>
      <c r="D2133" s="67"/>
      <c r="E2133" s="67">
        <v>15</v>
      </c>
      <c r="F2133" s="68">
        <v>43599</v>
      </c>
      <c r="G2133" s="67">
        <v>5254</v>
      </c>
      <c r="H2133" s="67">
        <v>7381</v>
      </c>
      <c r="I2133" s="67">
        <v>7059</v>
      </c>
      <c r="J2133" s="67"/>
      <c r="K2133" s="157">
        <f t="shared" si="10"/>
        <v>17.8393351800554</v>
      </c>
      <c r="L2133" s="169"/>
      <c r="M2133" s="160"/>
      <c r="N2133" s="160"/>
      <c r="O2133" s="33"/>
      <c r="P2133" s="33"/>
      <c r="Q2133" s="23">
        <f t="shared" si="1"/>
        <v>180.5</v>
      </c>
      <c r="R2133" s="117"/>
    </row>
    <row r="2134" spans="1:18" ht="15.75" customHeight="1" x14ac:dyDescent="0.3">
      <c r="A2134" s="221">
        <v>4849</v>
      </c>
      <c r="B2134" s="118">
        <v>233</v>
      </c>
      <c r="C2134" s="67" t="s">
        <v>618</v>
      </c>
      <c r="D2134" s="67"/>
      <c r="E2134" s="67">
        <v>17</v>
      </c>
      <c r="F2134" s="68">
        <v>43619</v>
      </c>
      <c r="G2134" s="67">
        <v>5213</v>
      </c>
      <c r="H2134" s="67">
        <v>6871</v>
      </c>
      <c r="I2134" s="67">
        <v>6577</v>
      </c>
      <c r="J2134" s="67"/>
      <c r="K2134" s="157">
        <f t="shared" si="10"/>
        <v>21.55425219941349</v>
      </c>
      <c r="L2134" s="168"/>
      <c r="M2134" s="159">
        <f>AVERAGE(K2134:K2135)</f>
        <v>21.446022420776977</v>
      </c>
      <c r="N2134" s="159">
        <f>_xlfn.STDEV.S(K2134,K2135)</f>
        <v>0.15306002080039227</v>
      </c>
      <c r="O2134" s="33"/>
      <c r="P2134" s="33"/>
      <c r="Q2134" s="23">
        <f t="shared" si="1"/>
        <v>136.4</v>
      </c>
      <c r="R2134" s="117">
        <f>AVERAGE(Q2134:Q2135)</f>
        <v>142.94999999999999</v>
      </c>
    </row>
    <row r="2135" spans="1:18" ht="15.75" customHeight="1" x14ac:dyDescent="0.3">
      <c r="A2135" s="221">
        <v>4850</v>
      </c>
      <c r="B2135" s="118">
        <v>234</v>
      </c>
      <c r="C2135" s="67" t="s">
        <v>618</v>
      </c>
      <c r="D2135" s="67"/>
      <c r="E2135" s="67">
        <v>17</v>
      </c>
      <c r="F2135" s="68">
        <v>43619</v>
      </c>
      <c r="G2135" s="67">
        <v>5254</v>
      </c>
      <c r="H2135" s="67">
        <v>7068</v>
      </c>
      <c r="I2135" s="67">
        <v>6749</v>
      </c>
      <c r="J2135" s="67"/>
      <c r="K2135" s="157">
        <f t="shared" si="10"/>
        <v>21.337792642140467</v>
      </c>
      <c r="L2135" s="168"/>
      <c r="M2135" s="160"/>
      <c r="N2135" s="160"/>
      <c r="O2135" s="33"/>
      <c r="P2135" s="33"/>
      <c r="Q2135" s="23">
        <f t="shared" si="1"/>
        <v>149.5</v>
      </c>
      <c r="R2135" s="117"/>
    </row>
    <row r="2136" spans="1:18" ht="15.75" customHeight="1" x14ac:dyDescent="0.3">
      <c r="A2136" s="221">
        <v>5433</v>
      </c>
      <c r="B2136" s="118">
        <v>171</v>
      </c>
      <c r="C2136" s="7" t="s">
        <v>618</v>
      </c>
      <c r="D2136" s="7"/>
      <c r="E2136" s="7">
        <v>19</v>
      </c>
      <c r="F2136" s="156">
        <v>43637</v>
      </c>
      <c r="G2136" s="7">
        <v>5259</v>
      </c>
      <c r="H2136" s="7" t="s">
        <v>619</v>
      </c>
      <c r="I2136" s="7"/>
      <c r="J2136" s="7">
        <v>7</v>
      </c>
      <c r="K2136" s="161"/>
      <c r="L2136" s="170"/>
      <c r="M2136" s="162"/>
      <c r="N2136" s="162"/>
      <c r="O2136" s="33"/>
      <c r="P2136" s="33"/>
      <c r="Q2136" s="23">
        <f t="shared" si="1"/>
        <v>-525.9</v>
      </c>
      <c r="R2136" s="117">
        <f>AVERAGE(Q2136:Q2137)</f>
        <v>-526.65</v>
      </c>
    </row>
    <row r="2137" spans="1:18" ht="15.75" customHeight="1" x14ac:dyDescent="0.3">
      <c r="A2137" s="221">
        <v>5434</v>
      </c>
      <c r="B2137" s="118">
        <v>172</v>
      </c>
      <c r="C2137" s="7" t="s">
        <v>618</v>
      </c>
      <c r="D2137" s="7"/>
      <c r="E2137" s="7">
        <v>19</v>
      </c>
      <c r="F2137" s="156">
        <v>43637</v>
      </c>
      <c r="G2137" s="7">
        <v>5274</v>
      </c>
      <c r="H2137" s="7" t="s">
        <v>619</v>
      </c>
      <c r="I2137" s="7"/>
      <c r="J2137" s="7"/>
      <c r="K2137" s="161"/>
      <c r="L2137" s="170"/>
      <c r="M2137" s="23"/>
      <c r="N2137" s="23"/>
      <c r="O2137" s="33"/>
      <c r="P2137" s="33"/>
      <c r="Q2137" s="23">
        <f t="shared" si="1"/>
        <v>-527.4</v>
      </c>
      <c r="R2137" s="117"/>
    </row>
    <row r="2138" spans="1:18" ht="15.75" customHeight="1" x14ac:dyDescent="0.3">
      <c r="A2138" s="221">
        <v>5547</v>
      </c>
      <c r="B2138" s="118">
        <v>39</v>
      </c>
      <c r="C2138" s="7" t="s">
        <v>618</v>
      </c>
      <c r="D2138" s="7"/>
      <c r="E2138" s="7">
        <v>20</v>
      </c>
      <c r="F2138" s="156">
        <v>43649</v>
      </c>
      <c r="G2138" s="7">
        <v>5245</v>
      </c>
      <c r="H2138" s="7">
        <v>7150</v>
      </c>
      <c r="I2138" s="7">
        <v>6807</v>
      </c>
      <c r="J2138" s="7">
        <v>7</v>
      </c>
      <c r="K2138" s="152">
        <f t="shared" ref="K2138:K2151" si="11">+(((H2138-G2138)-(I2138-G2138))/(I2138-G2138))*100</f>
        <v>21.959026888604352</v>
      </c>
      <c r="L2138" s="167"/>
      <c r="M2138" s="154">
        <f>AVERAGE(K2138:K2139)</f>
        <v>21.865122300390738</v>
      </c>
      <c r="N2138" s="154">
        <f>_xlfn.STDEV.S(K2138,K2139)</f>
        <v>0.1328011422207549</v>
      </c>
      <c r="O2138" s="33"/>
      <c r="P2138" s="33"/>
      <c r="Q2138" s="23">
        <f t="shared" si="1"/>
        <v>156.19999999999999</v>
      </c>
      <c r="R2138" s="117">
        <f>AVERAGE(Q2138:Q2139)</f>
        <v>159.39999999999998</v>
      </c>
    </row>
    <row r="2139" spans="1:18" ht="15.75" customHeight="1" x14ac:dyDescent="0.3">
      <c r="A2139" s="221">
        <v>5548</v>
      </c>
      <c r="B2139" s="118">
        <v>40</v>
      </c>
      <c r="C2139" s="7" t="s">
        <v>618</v>
      </c>
      <c r="D2139" s="7"/>
      <c r="E2139" s="7">
        <v>20</v>
      </c>
      <c r="F2139" s="156">
        <v>43649</v>
      </c>
      <c r="G2139" s="7">
        <v>5216</v>
      </c>
      <c r="H2139" s="7">
        <v>7196</v>
      </c>
      <c r="I2139" s="7">
        <v>6842</v>
      </c>
      <c r="J2139" s="7"/>
      <c r="K2139" s="152">
        <f t="shared" si="11"/>
        <v>21.771217712177123</v>
      </c>
      <c r="L2139" s="167"/>
      <c r="M2139" s="155"/>
      <c r="N2139" s="155"/>
      <c r="O2139" s="33"/>
      <c r="P2139" s="33"/>
      <c r="Q2139" s="23">
        <f t="shared" si="1"/>
        <v>162.6</v>
      </c>
      <c r="R2139" s="117"/>
    </row>
    <row r="2140" spans="1:18" ht="15.75" customHeight="1" x14ac:dyDescent="0.3">
      <c r="A2140" s="221">
        <v>6171</v>
      </c>
      <c r="B2140" s="118">
        <v>209</v>
      </c>
      <c r="C2140" s="7" t="s">
        <v>618</v>
      </c>
      <c r="D2140" s="7"/>
      <c r="E2140" s="7">
        <v>22</v>
      </c>
      <c r="F2140" s="156">
        <v>43685</v>
      </c>
      <c r="G2140" s="7">
        <v>5228</v>
      </c>
      <c r="H2140" s="7">
        <v>7986</v>
      </c>
      <c r="I2140" s="7">
        <v>7552</v>
      </c>
      <c r="J2140" s="7">
        <v>7</v>
      </c>
      <c r="K2140" s="152">
        <f t="shared" si="11"/>
        <v>18.674698795180721</v>
      </c>
      <c r="L2140" s="167"/>
      <c r="M2140" s="154">
        <f>AVERAGE(K2140:K2141)</f>
        <v>18.156119624127577</v>
      </c>
      <c r="N2140" s="154">
        <f>_xlfn.STDEV.S(K2140,K2141)</f>
        <v>0.73338169686755339</v>
      </c>
      <c r="O2140" s="33"/>
      <c r="P2140" s="33"/>
      <c r="Q2140" s="23">
        <f t="shared" si="1"/>
        <v>232.4</v>
      </c>
      <c r="R2140" s="117">
        <f>AVERAGE(Q2140:Q2141)</f>
        <v>239.8</v>
      </c>
    </row>
    <row r="2141" spans="1:18" ht="15.75" customHeight="1" x14ac:dyDescent="0.3">
      <c r="A2141" s="221">
        <v>6172</v>
      </c>
      <c r="B2141" s="118">
        <v>209</v>
      </c>
      <c r="C2141" s="7" t="s">
        <v>618</v>
      </c>
      <c r="D2141" s="7"/>
      <c r="E2141" s="7">
        <v>22</v>
      </c>
      <c r="F2141" s="156">
        <v>43685</v>
      </c>
      <c r="G2141" s="7">
        <v>5228</v>
      </c>
      <c r="H2141" s="7">
        <v>8136</v>
      </c>
      <c r="I2141" s="7">
        <v>7700</v>
      </c>
      <c r="J2141" s="7"/>
      <c r="K2141" s="152">
        <f t="shared" si="11"/>
        <v>17.637540453074433</v>
      </c>
      <c r="L2141" s="167"/>
      <c r="M2141" s="155"/>
      <c r="N2141" s="155"/>
      <c r="O2141" s="33"/>
      <c r="P2141" s="33"/>
      <c r="Q2141" s="23">
        <f t="shared" si="1"/>
        <v>247.2</v>
      </c>
      <c r="R2141" s="117"/>
    </row>
    <row r="2142" spans="1:18" ht="15.75" customHeight="1" x14ac:dyDescent="0.3">
      <c r="A2142" s="221">
        <v>3485</v>
      </c>
      <c r="B2142" s="118">
        <v>241</v>
      </c>
      <c r="C2142" s="57" t="s">
        <v>620</v>
      </c>
      <c r="D2142" s="57"/>
      <c r="E2142" s="57">
        <v>13</v>
      </c>
      <c r="F2142" s="58">
        <v>43587</v>
      </c>
      <c r="G2142" s="57">
        <v>5180</v>
      </c>
      <c r="H2142" s="57">
        <v>6486</v>
      </c>
      <c r="I2142" s="57">
        <v>5969</v>
      </c>
      <c r="J2142" s="57">
        <v>1</v>
      </c>
      <c r="K2142" s="152">
        <f t="shared" si="11"/>
        <v>65.525982256020271</v>
      </c>
      <c r="L2142" s="167" t="s">
        <v>13</v>
      </c>
      <c r="M2142" s="154">
        <f>AVERAGE(K2142:K2143)</f>
        <v>68.608579363304244</v>
      </c>
      <c r="N2142" s="154">
        <f>_xlfn.STDEV.S(K2142,K2143)</f>
        <v>4.3594506364530758</v>
      </c>
      <c r="O2142" s="33">
        <v>2</v>
      </c>
      <c r="P2142" s="33"/>
      <c r="Q2142" s="23">
        <f t="shared" si="1"/>
        <v>78.900000000000006</v>
      </c>
      <c r="R2142" s="117">
        <f>AVERAGE(Q2142:Q2143)</f>
        <v>80.25</v>
      </c>
    </row>
    <row r="2143" spans="1:18" ht="15.75" customHeight="1" x14ac:dyDescent="0.3">
      <c r="A2143" s="221">
        <v>3486</v>
      </c>
      <c r="B2143" s="118">
        <v>242</v>
      </c>
      <c r="C2143" s="57" t="s">
        <v>620</v>
      </c>
      <c r="D2143" s="57"/>
      <c r="E2143" s="57">
        <v>13</v>
      </c>
      <c r="F2143" s="58">
        <v>43587</v>
      </c>
      <c r="G2143" s="57">
        <v>5268</v>
      </c>
      <c r="H2143" s="57">
        <v>6669</v>
      </c>
      <c r="I2143" s="57">
        <v>6084</v>
      </c>
      <c r="J2143" s="57"/>
      <c r="K2143" s="152">
        <f t="shared" si="11"/>
        <v>71.691176470588232</v>
      </c>
      <c r="L2143" s="167"/>
      <c r="M2143" s="155"/>
      <c r="N2143" s="155"/>
      <c r="O2143" s="33"/>
      <c r="P2143" s="33"/>
      <c r="Q2143" s="23">
        <f t="shared" si="1"/>
        <v>81.599999999999994</v>
      </c>
      <c r="R2143" s="117"/>
    </row>
    <row r="2144" spans="1:18" ht="15.75" customHeight="1" x14ac:dyDescent="0.3">
      <c r="A2144" s="221">
        <v>4205</v>
      </c>
      <c r="B2144" s="118">
        <v>235</v>
      </c>
      <c r="C2144" s="57" t="s">
        <v>620</v>
      </c>
      <c r="D2144" s="57"/>
      <c r="E2144" s="57">
        <v>15</v>
      </c>
      <c r="F2144" s="58">
        <v>43599</v>
      </c>
      <c r="G2144" s="57">
        <v>5230</v>
      </c>
      <c r="H2144" s="57">
        <v>7546</v>
      </c>
      <c r="I2144" s="57">
        <v>6873</v>
      </c>
      <c r="J2144" s="57"/>
      <c r="K2144" s="152">
        <f t="shared" si="11"/>
        <v>40.96165550821668</v>
      </c>
      <c r="L2144" s="171"/>
      <c r="M2144" s="154">
        <f>AVERAGE(K2144:K2145)</f>
        <v>41.380768547477196</v>
      </c>
      <c r="N2144" s="154">
        <f>_xlfn.STDEV.S(K2144,K2145)</f>
        <v>0.59271534428962924</v>
      </c>
      <c r="O2144" s="33"/>
      <c r="P2144" s="33"/>
      <c r="Q2144" s="23">
        <f t="shared" si="1"/>
        <v>164.3</v>
      </c>
      <c r="R2144" s="117">
        <f>AVERAGE(Q2144:Q2145)</f>
        <v>166.60000000000002</v>
      </c>
    </row>
    <row r="2145" spans="1:18" ht="15.75" customHeight="1" x14ac:dyDescent="0.3">
      <c r="A2145" s="221">
        <v>4206</v>
      </c>
      <c r="B2145" s="118">
        <v>236</v>
      </c>
      <c r="C2145" s="57" t="s">
        <v>620</v>
      </c>
      <c r="D2145" s="57"/>
      <c r="E2145" s="57">
        <v>15</v>
      </c>
      <c r="F2145" s="58">
        <v>43599</v>
      </c>
      <c r="G2145" s="57">
        <v>5241</v>
      </c>
      <c r="H2145" s="57">
        <v>7636</v>
      </c>
      <c r="I2145" s="57">
        <v>6930</v>
      </c>
      <c r="J2145" s="57"/>
      <c r="K2145" s="152">
        <f t="shared" si="11"/>
        <v>41.799881586737712</v>
      </c>
      <c r="L2145" s="171"/>
      <c r="M2145" s="155"/>
      <c r="N2145" s="155"/>
      <c r="O2145" s="33"/>
      <c r="P2145" s="33"/>
      <c r="Q2145" s="23">
        <f t="shared" si="1"/>
        <v>168.9</v>
      </c>
      <c r="R2145" s="117"/>
    </row>
    <row r="2146" spans="1:18" ht="15.75" customHeight="1" x14ac:dyDescent="0.3">
      <c r="A2146" s="221">
        <v>4851</v>
      </c>
      <c r="B2146" s="118">
        <v>235</v>
      </c>
      <c r="C2146" s="57" t="s">
        <v>620</v>
      </c>
      <c r="D2146" s="57"/>
      <c r="E2146" s="57">
        <v>17</v>
      </c>
      <c r="F2146" s="58">
        <v>43619</v>
      </c>
      <c r="G2146" s="57">
        <v>5230</v>
      </c>
      <c r="H2146" s="57">
        <v>8045</v>
      </c>
      <c r="I2146" s="57">
        <v>7266</v>
      </c>
      <c r="J2146" s="57"/>
      <c r="K2146" s="152">
        <f t="shared" si="11"/>
        <v>38.261296660117878</v>
      </c>
      <c r="L2146" s="167"/>
      <c r="M2146" s="154">
        <f>AVERAGE(K2146:K2147)</f>
        <v>39.395799845210455</v>
      </c>
      <c r="N2146" s="154">
        <f>_xlfn.STDEV.S(K2146,K2147)</f>
        <v>1.6044297909133953</v>
      </c>
      <c r="O2146" s="33"/>
      <c r="P2146" s="33"/>
      <c r="Q2146" s="23">
        <f t="shared" si="1"/>
        <v>203.6</v>
      </c>
      <c r="R2146" s="117">
        <f>AVERAGE(Q2146:Q2147)</f>
        <v>194.2</v>
      </c>
    </row>
    <row r="2147" spans="1:18" ht="15.75" customHeight="1" x14ac:dyDescent="0.3">
      <c r="A2147" s="221">
        <v>4852</v>
      </c>
      <c r="B2147" s="118">
        <v>236</v>
      </c>
      <c r="C2147" s="57" t="s">
        <v>620</v>
      </c>
      <c r="D2147" s="57"/>
      <c r="E2147" s="57">
        <v>17</v>
      </c>
      <c r="F2147" s="58">
        <v>43619</v>
      </c>
      <c r="G2147" s="57">
        <v>5241</v>
      </c>
      <c r="H2147" s="57">
        <v>7838</v>
      </c>
      <c r="I2147" s="57">
        <v>7089</v>
      </c>
      <c r="J2147" s="57"/>
      <c r="K2147" s="152">
        <f t="shared" si="11"/>
        <v>40.530303030303031</v>
      </c>
      <c r="L2147" s="167"/>
      <c r="M2147" s="155"/>
      <c r="N2147" s="155"/>
      <c r="O2147" s="33"/>
      <c r="P2147" s="33"/>
      <c r="Q2147" s="23">
        <f t="shared" si="1"/>
        <v>184.8</v>
      </c>
      <c r="R2147" s="117"/>
    </row>
    <row r="2148" spans="1:18" ht="15.75" customHeight="1" x14ac:dyDescent="0.3">
      <c r="A2148" s="221">
        <v>6173</v>
      </c>
      <c r="B2148" s="118">
        <v>210</v>
      </c>
      <c r="C2148" s="7" t="s">
        <v>620</v>
      </c>
      <c r="D2148" s="7"/>
      <c r="E2148" s="7">
        <v>22</v>
      </c>
      <c r="F2148" s="156">
        <v>43685</v>
      </c>
      <c r="G2148" s="7">
        <v>5223</v>
      </c>
      <c r="H2148" s="7">
        <v>7623</v>
      </c>
      <c r="I2148" s="7">
        <v>7233</v>
      </c>
      <c r="J2148" s="7">
        <v>9</v>
      </c>
      <c r="K2148" s="152">
        <f t="shared" si="11"/>
        <v>19.402985074626866</v>
      </c>
      <c r="L2148" s="167"/>
      <c r="M2148" s="154">
        <f>AVERAGE(K2148:K2149)</f>
        <v>19.051086033248392</v>
      </c>
      <c r="N2148" s="154">
        <f>_xlfn.STDEV.S(K2148,K2149)</f>
        <v>0.4976603969035282</v>
      </c>
      <c r="O2148" s="33"/>
      <c r="P2148" s="33"/>
      <c r="Q2148" s="23">
        <f t="shared" si="1"/>
        <v>200.99999999999997</v>
      </c>
      <c r="R2148" s="117">
        <f>AVERAGE(Q2148:Q2149)</f>
        <v>205.04999999999998</v>
      </c>
    </row>
    <row r="2149" spans="1:18" ht="15.75" customHeight="1" x14ac:dyDescent="0.3">
      <c r="A2149" s="221">
        <v>6174</v>
      </c>
      <c r="B2149" s="118">
        <v>210</v>
      </c>
      <c r="C2149" s="7" t="s">
        <v>620</v>
      </c>
      <c r="D2149" s="7"/>
      <c r="E2149" s="7">
        <v>22</v>
      </c>
      <c r="F2149" s="156">
        <v>43685</v>
      </c>
      <c r="G2149" s="7">
        <v>5223</v>
      </c>
      <c r="H2149" s="7">
        <v>7705</v>
      </c>
      <c r="I2149" s="7">
        <v>7314</v>
      </c>
      <c r="J2149" s="7"/>
      <c r="K2149" s="152">
        <f t="shared" si="11"/>
        <v>18.699186991869919</v>
      </c>
      <c r="L2149" s="167"/>
      <c r="M2149" s="155"/>
      <c r="N2149" s="155"/>
      <c r="O2149" s="33"/>
      <c r="P2149" s="33"/>
      <c r="Q2149" s="23">
        <f t="shared" si="1"/>
        <v>209.1</v>
      </c>
      <c r="R2149" s="117"/>
    </row>
    <row r="2150" spans="1:18" ht="15.75" customHeight="1" x14ac:dyDescent="0.3">
      <c r="A2150" s="221">
        <v>3487</v>
      </c>
      <c r="B2150" s="118">
        <v>243</v>
      </c>
      <c r="C2150" s="67" t="s">
        <v>621</v>
      </c>
      <c r="D2150" s="67"/>
      <c r="E2150" s="67">
        <v>13</v>
      </c>
      <c r="F2150" s="68">
        <v>43587</v>
      </c>
      <c r="G2150" s="67">
        <v>5234</v>
      </c>
      <c r="H2150" s="67">
        <v>8805</v>
      </c>
      <c r="I2150" s="67">
        <v>7767</v>
      </c>
      <c r="J2150" s="67">
        <v>1</v>
      </c>
      <c r="K2150" s="157">
        <f t="shared" si="11"/>
        <v>40.979076194236086</v>
      </c>
      <c r="L2150" s="168" t="s">
        <v>377</v>
      </c>
      <c r="M2150" s="159">
        <f>AVERAGE(K2150:K2151)</f>
        <v>41.990410697467084</v>
      </c>
      <c r="N2150" s="159">
        <f>_xlfn.STDEV.S(K2150,K2151)</f>
        <v>1.4302429705651341</v>
      </c>
      <c r="O2150" s="33">
        <v>1</v>
      </c>
      <c r="P2150" s="33"/>
      <c r="Q2150" s="23">
        <f t="shared" si="1"/>
        <v>253.3</v>
      </c>
      <c r="R2150" s="117">
        <f>AVERAGE(Q2150:Q2151)</f>
        <v>269.89999999999998</v>
      </c>
    </row>
    <row r="2151" spans="1:18" ht="15.75" customHeight="1" x14ac:dyDescent="0.3">
      <c r="A2151" s="221">
        <v>3488</v>
      </c>
      <c r="B2151" s="118">
        <v>244</v>
      </c>
      <c r="C2151" s="67" t="s">
        <v>621</v>
      </c>
      <c r="D2151" s="67"/>
      <c r="E2151" s="67">
        <v>13</v>
      </c>
      <c r="F2151" s="68">
        <v>43587</v>
      </c>
      <c r="G2151" s="67">
        <v>5243</v>
      </c>
      <c r="H2151" s="67">
        <v>9340</v>
      </c>
      <c r="I2151" s="67">
        <v>8108</v>
      </c>
      <c r="J2151" s="67"/>
      <c r="K2151" s="157">
        <f t="shared" si="11"/>
        <v>43.001745200698082</v>
      </c>
      <c r="L2151" s="168"/>
      <c r="M2151" s="160"/>
      <c r="N2151" s="160"/>
      <c r="O2151" s="33"/>
      <c r="P2151" s="33"/>
      <c r="Q2151" s="23">
        <f t="shared" si="1"/>
        <v>286.5</v>
      </c>
      <c r="R2151" s="117"/>
    </row>
    <row r="2152" spans="1:18" ht="15.75" customHeight="1" x14ac:dyDescent="0.3">
      <c r="A2152" s="221">
        <v>5435</v>
      </c>
      <c r="B2152" s="118">
        <v>173</v>
      </c>
      <c r="C2152" s="7" t="s">
        <v>621</v>
      </c>
      <c r="D2152" s="7"/>
      <c r="E2152" s="7">
        <v>19</v>
      </c>
      <c r="F2152" s="156">
        <v>43637</v>
      </c>
      <c r="G2152" s="7">
        <v>5227</v>
      </c>
      <c r="H2152" s="7" t="s">
        <v>611</v>
      </c>
      <c r="I2152" s="7"/>
      <c r="J2152" s="7"/>
      <c r="K2152" s="161"/>
      <c r="L2152" s="170"/>
      <c r="M2152" s="162"/>
      <c r="N2152" s="162"/>
      <c r="O2152" s="33"/>
      <c r="P2152" s="33"/>
      <c r="Q2152" s="23">
        <f t="shared" si="1"/>
        <v>-522.70000000000005</v>
      </c>
      <c r="R2152" s="117">
        <f>AVERAGE(Q2152:Q2153)</f>
        <v>-520.45000000000005</v>
      </c>
    </row>
    <row r="2153" spans="1:18" ht="15.75" customHeight="1" x14ac:dyDescent="0.3">
      <c r="A2153" s="221">
        <v>5436</v>
      </c>
      <c r="B2153" s="118">
        <v>174</v>
      </c>
      <c r="C2153" s="7" t="s">
        <v>621</v>
      </c>
      <c r="D2153" s="7"/>
      <c r="E2153" s="7">
        <v>19</v>
      </c>
      <c r="F2153" s="156">
        <v>43637</v>
      </c>
      <c r="G2153" s="7">
        <v>5182</v>
      </c>
      <c r="H2153" s="7" t="s">
        <v>611</v>
      </c>
      <c r="I2153" s="7"/>
      <c r="J2153" s="7"/>
      <c r="K2153" s="161"/>
      <c r="L2153" s="170"/>
      <c r="M2153" s="23"/>
      <c r="N2153" s="23"/>
      <c r="O2153" s="33"/>
      <c r="P2153" s="33"/>
      <c r="Q2153" s="23">
        <f t="shared" si="1"/>
        <v>-518.20000000000005</v>
      </c>
      <c r="R2153" s="117"/>
    </row>
    <row r="2154" spans="1:18" ht="15.75" customHeight="1" x14ac:dyDescent="0.3">
      <c r="A2154" s="221">
        <v>3489</v>
      </c>
      <c r="B2154" s="118">
        <v>245</v>
      </c>
      <c r="C2154" s="57" t="s">
        <v>622</v>
      </c>
      <c r="D2154" s="57"/>
      <c r="E2154" s="57">
        <v>13</v>
      </c>
      <c r="F2154" s="58">
        <v>43587</v>
      </c>
      <c r="G2154" s="57">
        <v>5235</v>
      </c>
      <c r="H2154" s="57">
        <v>8514</v>
      </c>
      <c r="I2154" s="57">
        <v>7443</v>
      </c>
      <c r="J2154" s="57">
        <v>1</v>
      </c>
      <c r="K2154" s="152">
        <f t="shared" ref="K2154:K2757" si="12">+(((H2154-G2154)-(I2154-G2154))/(I2154-G2154))*100</f>
        <v>48.505434782608695</v>
      </c>
      <c r="L2154" s="167" t="s">
        <v>474</v>
      </c>
      <c r="M2154" s="154">
        <f>AVERAGE(K2154:K2155)</f>
        <v>48.136645962732921</v>
      </c>
      <c r="N2154" s="154">
        <f>_xlfn.STDEV.S(K2154,K2155)</f>
        <v>0.52154615071988908</v>
      </c>
      <c r="O2154" s="33">
        <v>2</v>
      </c>
      <c r="P2154" s="33"/>
      <c r="Q2154" s="23">
        <f t="shared" si="1"/>
        <v>220.8</v>
      </c>
      <c r="R2154" s="117">
        <f>AVERAGE(Q2154:Q2155)</f>
        <v>222.4</v>
      </c>
    </row>
    <row r="2155" spans="1:18" ht="15.75" customHeight="1" x14ac:dyDescent="0.3">
      <c r="A2155" s="221">
        <v>3490</v>
      </c>
      <c r="B2155" s="118">
        <v>246</v>
      </c>
      <c r="C2155" s="57" t="s">
        <v>622</v>
      </c>
      <c r="D2155" s="57"/>
      <c r="E2155" s="57">
        <v>13</v>
      </c>
      <c r="F2155" s="58">
        <v>43587</v>
      </c>
      <c r="G2155" s="57">
        <v>5309</v>
      </c>
      <c r="H2155" s="57">
        <v>8619</v>
      </c>
      <c r="I2155" s="57">
        <v>7549</v>
      </c>
      <c r="J2155" s="57"/>
      <c r="K2155" s="152">
        <f t="shared" si="12"/>
        <v>47.767857142857146</v>
      </c>
      <c r="L2155" s="167"/>
      <c r="M2155" s="155"/>
      <c r="N2155" s="155"/>
      <c r="O2155" s="33"/>
      <c r="P2155" s="33"/>
      <c r="Q2155" s="23">
        <f t="shared" si="1"/>
        <v>224</v>
      </c>
      <c r="R2155" s="117"/>
    </row>
    <row r="2156" spans="1:18" ht="15.75" customHeight="1" x14ac:dyDescent="0.3">
      <c r="A2156" s="221">
        <v>4207</v>
      </c>
      <c r="B2156" s="118">
        <v>237</v>
      </c>
      <c r="C2156" s="57" t="s">
        <v>622</v>
      </c>
      <c r="D2156" s="57"/>
      <c r="E2156" s="57">
        <v>15</v>
      </c>
      <c r="F2156" s="58">
        <v>43599</v>
      </c>
      <c r="G2156" s="57">
        <v>5218</v>
      </c>
      <c r="H2156" s="57">
        <v>8753</v>
      </c>
      <c r="I2156" s="57">
        <v>7666</v>
      </c>
      <c r="J2156" s="57"/>
      <c r="K2156" s="152">
        <f t="shared" si="12"/>
        <v>44.403594771241828</v>
      </c>
      <c r="L2156" s="171"/>
      <c r="M2156" s="154">
        <f>AVERAGE(K2156:K2157)</f>
        <v>43.839224286205706</v>
      </c>
      <c r="N2156" s="154">
        <f>_xlfn.STDEV.S(K2156,K2157)</f>
        <v>0.79814039414116023</v>
      </c>
      <c r="O2156" s="33"/>
      <c r="P2156" s="33"/>
      <c r="Q2156" s="23">
        <f t="shared" si="1"/>
        <v>244.8</v>
      </c>
      <c r="R2156" s="117">
        <f>AVERAGE(Q2156:Q2157)</f>
        <v>250.65</v>
      </c>
    </row>
    <row r="2157" spans="1:18" ht="15.75" customHeight="1" x14ac:dyDescent="0.3">
      <c r="A2157" s="221">
        <v>4208</v>
      </c>
      <c r="B2157" s="118">
        <v>238</v>
      </c>
      <c r="C2157" s="57" t="s">
        <v>622</v>
      </c>
      <c r="D2157" s="57"/>
      <c r="E2157" s="57">
        <v>15</v>
      </c>
      <c r="F2157" s="58">
        <v>43599</v>
      </c>
      <c r="G2157" s="57">
        <v>5217</v>
      </c>
      <c r="H2157" s="57">
        <v>8892</v>
      </c>
      <c r="I2157" s="57">
        <v>7782</v>
      </c>
      <c r="J2157" s="57"/>
      <c r="K2157" s="152">
        <f t="shared" si="12"/>
        <v>43.274853801169591</v>
      </c>
      <c r="L2157" s="171"/>
      <c r="M2157" s="155"/>
      <c r="N2157" s="155"/>
      <c r="O2157" s="33"/>
      <c r="P2157" s="33"/>
      <c r="Q2157" s="23">
        <f t="shared" si="1"/>
        <v>256.5</v>
      </c>
      <c r="R2157" s="117"/>
    </row>
    <row r="2158" spans="1:18" ht="15.75" customHeight="1" x14ac:dyDescent="0.3">
      <c r="A2158" s="221">
        <v>4853</v>
      </c>
      <c r="B2158" s="118">
        <v>237</v>
      </c>
      <c r="C2158" s="57" t="s">
        <v>622</v>
      </c>
      <c r="D2158" s="57"/>
      <c r="E2158" s="57">
        <v>17</v>
      </c>
      <c r="F2158" s="58">
        <v>43619</v>
      </c>
      <c r="G2158" s="57">
        <v>5218</v>
      </c>
      <c r="H2158" s="57">
        <v>8009</v>
      </c>
      <c r="I2158" s="57">
        <v>7367</v>
      </c>
      <c r="J2158" s="57"/>
      <c r="K2158" s="152">
        <f t="shared" si="12"/>
        <v>29.874360167519775</v>
      </c>
      <c r="L2158" s="167"/>
      <c r="M2158" s="154">
        <f>AVERAGE(K2158:K2159)</f>
        <v>30.14455335564929</v>
      </c>
      <c r="N2158" s="154">
        <f>_xlfn.STDEV.S(K2158,K2159)</f>
        <v>0.3821108711135846</v>
      </c>
      <c r="O2158" s="33"/>
      <c r="P2158" s="33"/>
      <c r="Q2158" s="23">
        <f t="shared" si="1"/>
        <v>214.9</v>
      </c>
      <c r="R2158" s="117">
        <f>AVERAGE(Q2158:Q2159)</f>
        <v>215.95</v>
      </c>
    </row>
    <row r="2159" spans="1:18" ht="15.75" customHeight="1" x14ac:dyDescent="0.3">
      <c r="A2159" s="221">
        <v>4854</v>
      </c>
      <c r="B2159" s="118">
        <v>238</v>
      </c>
      <c r="C2159" s="57" t="s">
        <v>622</v>
      </c>
      <c r="D2159" s="57"/>
      <c r="E2159" s="57">
        <v>17</v>
      </c>
      <c r="F2159" s="58">
        <v>43619</v>
      </c>
      <c r="G2159" s="57">
        <v>5217</v>
      </c>
      <c r="H2159" s="57">
        <v>8047</v>
      </c>
      <c r="I2159" s="57">
        <v>7387</v>
      </c>
      <c r="J2159" s="57"/>
      <c r="K2159" s="152">
        <f t="shared" si="12"/>
        <v>30.414746543778804</v>
      </c>
      <c r="L2159" s="167"/>
      <c r="M2159" s="155"/>
      <c r="N2159" s="155"/>
      <c r="O2159" s="33"/>
      <c r="P2159" s="33"/>
      <c r="Q2159" s="23">
        <f t="shared" si="1"/>
        <v>217</v>
      </c>
      <c r="R2159" s="117"/>
    </row>
    <row r="2160" spans="1:18" ht="15.75" customHeight="1" x14ac:dyDescent="0.3">
      <c r="A2160" s="221">
        <v>6175</v>
      </c>
      <c r="B2160" s="118">
        <v>211</v>
      </c>
      <c r="C2160" s="7" t="s">
        <v>622</v>
      </c>
      <c r="D2160" s="7"/>
      <c r="E2160" s="7">
        <v>22</v>
      </c>
      <c r="F2160" s="156">
        <v>43685</v>
      </c>
      <c r="G2160" s="7">
        <v>5194</v>
      </c>
      <c r="H2160" s="7">
        <v>8180</v>
      </c>
      <c r="I2160" s="7">
        <v>7697</v>
      </c>
      <c r="J2160" s="7">
        <v>8</v>
      </c>
      <c r="K2160" s="152">
        <f t="shared" si="12"/>
        <v>19.296843787455053</v>
      </c>
      <c r="L2160" s="167"/>
      <c r="M2160" s="154">
        <f>AVERAGE(K2160:K2161)</f>
        <v>18.80673852699406</v>
      </c>
      <c r="N2160" s="154">
        <f>_xlfn.STDEV.S(K2160,K2161)</f>
        <v>0.69311350633433455</v>
      </c>
      <c r="O2160" s="33"/>
      <c r="P2160" s="33"/>
      <c r="Q2160" s="23">
        <f t="shared" si="1"/>
        <v>250.3</v>
      </c>
      <c r="R2160" s="117">
        <f>AVERAGE(Q2160:Q2161)</f>
        <v>249.9</v>
      </c>
    </row>
    <row r="2161" spans="1:18" ht="15.75" customHeight="1" x14ac:dyDescent="0.3">
      <c r="A2161" s="221">
        <v>6176</v>
      </c>
      <c r="B2161" s="118">
        <v>211</v>
      </c>
      <c r="C2161" s="7" t="s">
        <v>622</v>
      </c>
      <c r="D2161" s="7"/>
      <c r="E2161" s="7">
        <v>22</v>
      </c>
      <c r="F2161" s="156">
        <v>43685</v>
      </c>
      <c r="G2161" s="7">
        <v>5194</v>
      </c>
      <c r="H2161" s="7">
        <v>8146</v>
      </c>
      <c r="I2161" s="7">
        <v>7689</v>
      </c>
      <c r="J2161" s="7"/>
      <c r="K2161" s="152">
        <f t="shared" si="12"/>
        <v>18.316633266533067</v>
      </c>
      <c r="L2161" s="167"/>
      <c r="M2161" s="155"/>
      <c r="N2161" s="155"/>
      <c r="O2161" s="33"/>
      <c r="P2161" s="33"/>
      <c r="Q2161" s="23">
        <f t="shared" si="1"/>
        <v>249.5</v>
      </c>
      <c r="R2161" s="117"/>
    </row>
    <row r="2162" spans="1:18" ht="15.75" customHeight="1" x14ac:dyDescent="0.3">
      <c r="A2162" s="221">
        <v>3835</v>
      </c>
      <c r="B2162" s="118">
        <v>257</v>
      </c>
      <c r="C2162" s="81" t="s">
        <v>623</v>
      </c>
      <c r="D2162" s="81"/>
      <c r="E2162" s="81">
        <v>14</v>
      </c>
      <c r="F2162" s="82">
        <v>43591</v>
      </c>
      <c r="G2162" s="81">
        <v>5226</v>
      </c>
      <c r="H2162" s="134">
        <v>8943</v>
      </c>
      <c r="I2162" s="81">
        <v>7423</v>
      </c>
      <c r="J2162" s="81">
        <v>2</v>
      </c>
      <c r="K2162" s="135">
        <f t="shared" si="12"/>
        <v>69.185252617205279</v>
      </c>
      <c r="L2162" s="136" t="s">
        <v>373</v>
      </c>
      <c r="M2162" s="137">
        <f>AVERAGE(K2162:K2163)</f>
        <v>68.879680717608267</v>
      </c>
      <c r="N2162" s="137">
        <f>_xlfn.STDEV.S(K2162,K2163)</f>
        <v>0.43214392469020474</v>
      </c>
      <c r="O2162" s="33">
        <v>3</v>
      </c>
      <c r="P2162" s="33"/>
      <c r="Q2162" s="23">
        <f t="shared" si="1"/>
        <v>219.7</v>
      </c>
      <c r="R2162" s="117">
        <f>AVERAGE(Q2162:Q2163)</f>
        <v>216.45</v>
      </c>
    </row>
    <row r="2163" spans="1:18" ht="15.75" customHeight="1" x14ac:dyDescent="0.3">
      <c r="A2163" s="221">
        <v>3836</v>
      </c>
      <c r="B2163" s="118">
        <v>258</v>
      </c>
      <c r="C2163" s="81" t="s">
        <v>623</v>
      </c>
      <c r="D2163" s="81"/>
      <c r="E2163" s="81">
        <v>14</v>
      </c>
      <c r="F2163" s="82">
        <v>43591</v>
      </c>
      <c r="G2163" s="81">
        <v>5266</v>
      </c>
      <c r="H2163" s="134">
        <v>8860</v>
      </c>
      <c r="I2163" s="81">
        <v>7398</v>
      </c>
      <c r="J2163" s="81"/>
      <c r="K2163" s="135">
        <f t="shared" si="12"/>
        <v>68.574108818011254</v>
      </c>
      <c r="L2163" s="136"/>
      <c r="M2163" s="138"/>
      <c r="N2163" s="138"/>
      <c r="O2163" s="33"/>
      <c r="P2163" s="33"/>
      <c r="Q2163" s="23">
        <f t="shared" si="1"/>
        <v>213.2</v>
      </c>
      <c r="R2163" s="117"/>
    </row>
    <row r="2164" spans="1:18" ht="15.75" customHeight="1" x14ac:dyDescent="0.3">
      <c r="A2164" s="221">
        <v>4491</v>
      </c>
      <c r="B2164" s="118">
        <v>197</v>
      </c>
      <c r="C2164" s="81" t="s">
        <v>623</v>
      </c>
      <c r="D2164" s="81"/>
      <c r="E2164" s="81">
        <v>16</v>
      </c>
      <c r="F2164" s="82">
        <v>43607</v>
      </c>
      <c r="G2164" s="81">
        <v>5252</v>
      </c>
      <c r="H2164" s="81">
        <v>8485</v>
      </c>
      <c r="I2164" s="81">
        <v>7550</v>
      </c>
      <c r="J2164" s="81">
        <v>2</v>
      </c>
      <c r="K2164" s="135">
        <f t="shared" si="12"/>
        <v>40.687554395126199</v>
      </c>
      <c r="L2164" s="136" t="s">
        <v>13</v>
      </c>
      <c r="M2164" s="137">
        <f>AVERAGE(K2164:K2165)</f>
        <v>41.045531583528017</v>
      </c>
      <c r="N2164" s="137">
        <f>_xlfn.STDEV.S(K2164,K2165)</f>
        <v>0.50625619485803552</v>
      </c>
      <c r="O2164" s="33"/>
      <c r="P2164" s="33"/>
      <c r="Q2164" s="23">
        <f t="shared" si="1"/>
        <v>229.8</v>
      </c>
      <c r="R2164" s="117">
        <f>AVERAGE(Q2164:Q2165)</f>
        <v>228.9</v>
      </c>
    </row>
    <row r="2165" spans="1:18" ht="15.75" customHeight="1" x14ac:dyDescent="0.3">
      <c r="A2165" s="221">
        <v>4492</v>
      </c>
      <c r="B2165" s="118">
        <v>198</v>
      </c>
      <c r="C2165" s="81" t="s">
        <v>623</v>
      </c>
      <c r="D2165" s="81"/>
      <c r="E2165" s="81">
        <v>16</v>
      </c>
      <c r="F2165" s="82">
        <v>43607</v>
      </c>
      <c r="G2165" s="81">
        <v>5320</v>
      </c>
      <c r="H2165" s="81">
        <v>8544</v>
      </c>
      <c r="I2165" s="81">
        <v>7600</v>
      </c>
      <c r="J2165" s="81"/>
      <c r="K2165" s="135">
        <f t="shared" si="12"/>
        <v>41.403508771929829</v>
      </c>
      <c r="L2165" s="136"/>
      <c r="M2165" s="138"/>
      <c r="N2165" s="138"/>
      <c r="O2165" s="33"/>
      <c r="P2165" s="33"/>
      <c r="Q2165" s="23">
        <f t="shared" si="1"/>
        <v>228</v>
      </c>
      <c r="R2165" s="117"/>
    </row>
    <row r="2166" spans="1:18" ht="15.75" customHeight="1" x14ac:dyDescent="0.3">
      <c r="A2166" s="221">
        <v>5137</v>
      </c>
      <c r="B2166" s="118">
        <v>197</v>
      </c>
      <c r="C2166" s="81" t="s">
        <v>623</v>
      </c>
      <c r="D2166" s="81"/>
      <c r="E2166" s="81">
        <v>18</v>
      </c>
      <c r="F2166" s="82">
        <v>43626</v>
      </c>
      <c r="G2166" s="81">
        <v>5252</v>
      </c>
      <c r="H2166" s="81">
        <v>8746</v>
      </c>
      <c r="I2166" s="81">
        <v>7899</v>
      </c>
      <c r="J2166" s="81">
        <v>8</v>
      </c>
      <c r="K2166" s="135">
        <f t="shared" si="12"/>
        <v>31.998488855307894</v>
      </c>
      <c r="L2166" s="136"/>
      <c r="M2166" s="137">
        <f>AVERAGE(K2166:K2167)</f>
        <v>32.171698582940721</v>
      </c>
      <c r="N2166" s="137">
        <f>_xlfn.STDEV.S(K2166,K2167)</f>
        <v>0.24495554595329103</v>
      </c>
      <c r="O2166" s="33"/>
      <c r="P2166" s="33"/>
      <c r="Q2166" s="23">
        <f t="shared" si="1"/>
        <v>264.7</v>
      </c>
      <c r="R2166" s="117">
        <f>AVERAGE(Q2166:Q2167)</f>
        <v>260.5</v>
      </c>
    </row>
    <row r="2167" spans="1:18" ht="15.75" customHeight="1" x14ac:dyDescent="0.3">
      <c r="A2167" s="221">
        <v>5138</v>
      </c>
      <c r="B2167" s="118">
        <v>198</v>
      </c>
      <c r="C2167" s="81" t="s">
        <v>623</v>
      </c>
      <c r="D2167" s="81"/>
      <c r="E2167" s="81">
        <v>18</v>
      </c>
      <c r="F2167" s="82">
        <v>43626</v>
      </c>
      <c r="G2167" s="81">
        <v>5320</v>
      </c>
      <c r="H2167" s="81">
        <v>8712</v>
      </c>
      <c r="I2167" s="81">
        <v>7883</v>
      </c>
      <c r="J2167" s="81"/>
      <c r="K2167" s="135">
        <f t="shared" si="12"/>
        <v>32.344908310573544</v>
      </c>
      <c r="L2167" s="136"/>
      <c r="M2167" s="138"/>
      <c r="N2167" s="138"/>
      <c r="O2167" s="33"/>
      <c r="P2167" s="33"/>
      <c r="Q2167" s="23">
        <f t="shared" si="1"/>
        <v>256.3</v>
      </c>
      <c r="R2167" s="117"/>
    </row>
    <row r="2168" spans="1:18" ht="15.75" customHeight="1" x14ac:dyDescent="0.3">
      <c r="A2168" s="221">
        <v>6177</v>
      </c>
      <c r="B2168" s="118">
        <v>212</v>
      </c>
      <c r="C2168" s="7" t="s">
        <v>623</v>
      </c>
      <c r="D2168" s="7"/>
      <c r="E2168" s="7">
        <v>22</v>
      </c>
      <c r="F2168" s="156">
        <v>43685</v>
      </c>
      <c r="G2168" s="7">
        <v>5225</v>
      </c>
      <c r="H2168" s="7">
        <v>8144</v>
      </c>
      <c r="I2168" s="7">
        <v>7675</v>
      </c>
      <c r="J2168" s="7">
        <v>8</v>
      </c>
      <c r="K2168" s="152">
        <f t="shared" si="12"/>
        <v>19.142857142857142</v>
      </c>
      <c r="L2168" s="167"/>
      <c r="M2168" s="154">
        <f>AVERAGE(K2168:K2169)</f>
        <v>18.686329099240183</v>
      </c>
      <c r="N2168" s="154">
        <f>_xlfn.STDEV.S(K2168,K2169)</f>
        <v>0.64562815088675996</v>
      </c>
      <c r="O2168" s="33"/>
      <c r="P2168" s="33"/>
      <c r="Q2168" s="23">
        <f t="shared" si="1"/>
        <v>245</v>
      </c>
      <c r="R2168" s="117">
        <f>AVERAGE(Q2168:Q2169)</f>
        <v>245.65</v>
      </c>
    </row>
    <row r="2169" spans="1:18" ht="15.75" customHeight="1" x14ac:dyDescent="0.3">
      <c r="A2169" s="221">
        <v>6178</v>
      </c>
      <c r="B2169" s="118">
        <v>212</v>
      </c>
      <c r="C2169" s="7" t="s">
        <v>623</v>
      </c>
      <c r="D2169" s="7"/>
      <c r="E2169" s="7">
        <v>22</v>
      </c>
      <c r="F2169" s="156">
        <v>43685</v>
      </c>
      <c r="G2169" s="7">
        <v>5225</v>
      </c>
      <c r="H2169" s="7">
        <v>8137</v>
      </c>
      <c r="I2169" s="7">
        <v>7688</v>
      </c>
      <c r="J2169" s="7"/>
      <c r="K2169" s="152">
        <f t="shared" si="12"/>
        <v>18.229801055623224</v>
      </c>
      <c r="L2169" s="167"/>
      <c r="M2169" s="155"/>
      <c r="N2169" s="155"/>
      <c r="O2169" s="33"/>
      <c r="P2169" s="33"/>
      <c r="Q2169" s="23">
        <f t="shared" si="1"/>
        <v>246.3</v>
      </c>
      <c r="R2169" s="117"/>
    </row>
    <row r="2170" spans="1:18" ht="15.75" customHeight="1" x14ac:dyDescent="0.3">
      <c r="A2170" s="221">
        <v>3837</v>
      </c>
      <c r="B2170" s="118">
        <v>259</v>
      </c>
      <c r="C2170" s="57" t="s">
        <v>624</v>
      </c>
      <c r="D2170" s="57"/>
      <c r="E2170" s="57">
        <v>14</v>
      </c>
      <c r="F2170" s="58">
        <v>43591</v>
      </c>
      <c r="G2170" s="57">
        <v>5198</v>
      </c>
      <c r="H2170" s="151">
        <v>7835</v>
      </c>
      <c r="I2170" s="57">
        <v>7208</v>
      </c>
      <c r="J2170" s="57">
        <v>2</v>
      </c>
      <c r="K2170" s="152">
        <f t="shared" si="12"/>
        <v>31.194029850746269</v>
      </c>
      <c r="L2170" s="167" t="s">
        <v>474</v>
      </c>
      <c r="M2170" s="154">
        <f>AVERAGE(K2170:K2171)</f>
        <v>31.622061307562372</v>
      </c>
      <c r="N2170" s="154">
        <f>_xlfn.STDEV.S(K2170,K2171)</f>
        <v>0.60532789135164788</v>
      </c>
      <c r="O2170" s="33">
        <v>2</v>
      </c>
      <c r="P2170" s="33"/>
      <c r="Q2170" s="23">
        <f t="shared" si="1"/>
        <v>200.99999999999997</v>
      </c>
      <c r="R2170" s="117">
        <f>AVERAGE(Q2170:Q2171)</f>
        <v>208.29999999999998</v>
      </c>
    </row>
    <row r="2171" spans="1:18" ht="15.75" customHeight="1" x14ac:dyDescent="0.3">
      <c r="A2171" s="221">
        <v>3838</v>
      </c>
      <c r="B2171" s="118">
        <v>260</v>
      </c>
      <c r="C2171" s="57" t="s">
        <v>624</v>
      </c>
      <c r="D2171" s="57"/>
      <c r="E2171" s="57">
        <v>14</v>
      </c>
      <c r="F2171" s="58">
        <v>43591</v>
      </c>
      <c r="G2171" s="57">
        <v>5247</v>
      </c>
      <c r="H2171" s="151">
        <v>8094</v>
      </c>
      <c r="I2171" s="57">
        <v>7403</v>
      </c>
      <c r="J2171" s="57"/>
      <c r="K2171" s="152">
        <f t="shared" si="12"/>
        <v>32.050092764378476</v>
      </c>
      <c r="L2171" s="167"/>
      <c r="M2171" s="155"/>
      <c r="N2171" s="155"/>
      <c r="O2171" s="33"/>
      <c r="P2171" s="33"/>
      <c r="Q2171" s="23">
        <f t="shared" si="1"/>
        <v>215.6</v>
      </c>
      <c r="R2171" s="117"/>
    </row>
    <row r="2172" spans="1:18" ht="15.75" customHeight="1" x14ac:dyDescent="0.3">
      <c r="A2172" s="221">
        <v>4493</v>
      </c>
      <c r="B2172" s="118">
        <v>199</v>
      </c>
      <c r="C2172" s="57" t="s">
        <v>624</v>
      </c>
      <c r="D2172" s="57"/>
      <c r="E2172" s="57">
        <v>16</v>
      </c>
      <c r="F2172" s="58">
        <v>43607</v>
      </c>
      <c r="G2172" s="57">
        <v>5262</v>
      </c>
      <c r="H2172" s="57">
        <v>8656</v>
      </c>
      <c r="I2172" s="57">
        <v>8037</v>
      </c>
      <c r="J2172" s="57">
        <v>2</v>
      </c>
      <c r="K2172" s="152">
        <f t="shared" si="12"/>
        <v>22.306306306306308</v>
      </c>
      <c r="L2172" s="167"/>
      <c r="M2172" s="154">
        <f>AVERAGE(K2172:K2173)</f>
        <v>22.049397110014439</v>
      </c>
      <c r="N2172" s="154">
        <f>_xlfn.STDEV.S(K2172,K2173)</f>
        <v>0.36332446969432941</v>
      </c>
      <c r="O2172" s="33"/>
      <c r="P2172" s="33"/>
      <c r="Q2172" s="23">
        <f t="shared" si="1"/>
        <v>277.5</v>
      </c>
      <c r="R2172" s="117">
        <f>AVERAGE(Q2172:Q2173)</f>
        <v>273.2</v>
      </c>
    </row>
    <row r="2173" spans="1:18" ht="15.75" customHeight="1" x14ac:dyDescent="0.3">
      <c r="A2173" s="221">
        <v>4494</v>
      </c>
      <c r="B2173" s="118">
        <v>200</v>
      </c>
      <c r="C2173" s="57" t="s">
        <v>624</v>
      </c>
      <c r="D2173" s="57"/>
      <c r="E2173" s="57">
        <v>16</v>
      </c>
      <c r="F2173" s="58">
        <v>43607</v>
      </c>
      <c r="G2173" s="57">
        <v>5181</v>
      </c>
      <c r="H2173" s="57">
        <v>8456</v>
      </c>
      <c r="I2173" s="57">
        <v>7870</v>
      </c>
      <c r="J2173" s="57"/>
      <c r="K2173" s="152">
        <f t="shared" si="12"/>
        <v>21.792487913722574</v>
      </c>
      <c r="L2173" s="167"/>
      <c r="M2173" s="155"/>
      <c r="N2173" s="155"/>
      <c r="O2173" s="33"/>
      <c r="P2173" s="33"/>
      <c r="Q2173" s="23">
        <f t="shared" si="1"/>
        <v>268.89999999999998</v>
      </c>
      <c r="R2173" s="117"/>
    </row>
    <row r="2174" spans="1:18" ht="15.75" customHeight="1" x14ac:dyDescent="0.3">
      <c r="A2174" s="221">
        <v>5139</v>
      </c>
      <c r="B2174" s="118">
        <v>199</v>
      </c>
      <c r="C2174" s="57" t="s">
        <v>624</v>
      </c>
      <c r="D2174" s="57"/>
      <c r="E2174" s="57">
        <v>18</v>
      </c>
      <c r="F2174" s="58">
        <v>43626</v>
      </c>
      <c r="G2174" s="57">
        <v>5262</v>
      </c>
      <c r="H2174" s="57">
        <v>9301</v>
      </c>
      <c r="I2174" s="57">
        <v>8208</v>
      </c>
      <c r="J2174" s="57">
        <v>9</v>
      </c>
      <c r="K2174" s="152">
        <f t="shared" si="12"/>
        <v>37.101154107264087</v>
      </c>
      <c r="L2174" s="167"/>
      <c r="M2174" s="154">
        <f>AVERAGE(K2174:K2175)</f>
        <v>37.571667383914573</v>
      </c>
      <c r="N2174" s="154">
        <f>_xlfn.STDEV.S(K2174,K2175)</f>
        <v>0.66540625711572143</v>
      </c>
      <c r="O2174" s="33"/>
      <c r="P2174" s="33"/>
      <c r="Q2174" s="23">
        <f t="shared" si="1"/>
        <v>294.60000000000002</v>
      </c>
      <c r="R2174" s="117">
        <f>AVERAGE(Q2174:Q2175)</f>
        <v>272.95000000000005</v>
      </c>
    </row>
    <row r="2175" spans="1:18" ht="15.75" customHeight="1" x14ac:dyDescent="0.3">
      <c r="A2175" s="221">
        <v>5140</v>
      </c>
      <c r="B2175" s="118">
        <v>200</v>
      </c>
      <c r="C2175" s="57" t="s">
        <v>624</v>
      </c>
      <c r="D2175" s="57"/>
      <c r="E2175" s="57">
        <v>18</v>
      </c>
      <c r="F2175" s="58">
        <v>43626</v>
      </c>
      <c r="G2175" s="57">
        <v>5181</v>
      </c>
      <c r="H2175" s="57">
        <v>8650</v>
      </c>
      <c r="I2175" s="57">
        <v>7694</v>
      </c>
      <c r="J2175" s="57"/>
      <c r="K2175" s="152">
        <f t="shared" si="12"/>
        <v>38.042180660565059</v>
      </c>
      <c r="L2175" s="167"/>
      <c r="M2175" s="155"/>
      <c r="N2175" s="155"/>
      <c r="O2175" s="33"/>
      <c r="P2175" s="33"/>
      <c r="Q2175" s="23">
        <f t="shared" si="1"/>
        <v>251.3</v>
      </c>
      <c r="R2175" s="117"/>
    </row>
    <row r="2176" spans="1:18" ht="15.75" customHeight="1" x14ac:dyDescent="0.3">
      <c r="A2176" s="221">
        <v>6179</v>
      </c>
      <c r="B2176" s="118">
        <v>213</v>
      </c>
      <c r="C2176" s="7" t="s">
        <v>624</v>
      </c>
      <c r="D2176" s="7"/>
      <c r="E2176" s="7">
        <v>22</v>
      </c>
      <c r="F2176" s="156">
        <v>43685</v>
      </c>
      <c r="G2176" s="7">
        <v>5207</v>
      </c>
      <c r="H2176" s="7">
        <v>7349</v>
      </c>
      <c r="I2176" s="7">
        <v>7010</v>
      </c>
      <c r="J2176" s="7">
        <v>9</v>
      </c>
      <c r="K2176" s="152">
        <f t="shared" si="12"/>
        <v>18.801996672212979</v>
      </c>
      <c r="L2176" s="167"/>
      <c r="M2176" s="154">
        <f>AVERAGE(K2176:K2177)</f>
        <v>18.450998336106487</v>
      </c>
      <c r="N2176" s="154">
        <f>_xlfn.STDEV.S(K2176,K2177)</f>
        <v>0.49638660729218931</v>
      </c>
      <c r="O2176" s="33"/>
      <c r="P2176" s="33"/>
      <c r="Q2176" s="23">
        <f t="shared" si="1"/>
        <v>180.3</v>
      </c>
      <c r="R2176" s="117">
        <f>AVERAGE(Q2176:Q2177)</f>
        <v>190.15</v>
      </c>
    </row>
    <row r="2177" spans="1:18" ht="15.75" customHeight="1" x14ac:dyDescent="0.3">
      <c r="A2177" s="221">
        <v>6180</v>
      </c>
      <c r="B2177" s="118">
        <v>213</v>
      </c>
      <c r="C2177" s="7" t="s">
        <v>624</v>
      </c>
      <c r="D2177" s="7"/>
      <c r="E2177" s="7">
        <v>22</v>
      </c>
      <c r="F2177" s="156">
        <v>43685</v>
      </c>
      <c r="G2177" s="7">
        <v>5207</v>
      </c>
      <c r="H2177" s="7">
        <v>7569</v>
      </c>
      <c r="I2177" s="7">
        <v>7207</v>
      </c>
      <c r="J2177" s="7"/>
      <c r="K2177" s="152">
        <f t="shared" si="12"/>
        <v>18.099999999999998</v>
      </c>
      <c r="L2177" s="167"/>
      <c r="M2177" s="155"/>
      <c r="N2177" s="155"/>
      <c r="O2177" s="33"/>
      <c r="P2177" s="33"/>
      <c r="Q2177" s="23">
        <f t="shared" si="1"/>
        <v>200</v>
      </c>
      <c r="R2177" s="117"/>
    </row>
    <row r="2178" spans="1:18" ht="15.75" customHeight="1" x14ac:dyDescent="0.3">
      <c r="A2178" s="221">
        <v>3491</v>
      </c>
      <c r="B2178" s="118">
        <v>247</v>
      </c>
      <c r="C2178" s="67" t="s">
        <v>625</v>
      </c>
      <c r="D2178" s="67"/>
      <c r="E2178" s="67">
        <v>13</v>
      </c>
      <c r="F2178" s="68">
        <v>43587</v>
      </c>
      <c r="G2178" s="67">
        <v>5282</v>
      </c>
      <c r="H2178" s="67">
        <v>8728</v>
      </c>
      <c r="I2178" s="67">
        <v>7840</v>
      </c>
      <c r="J2178" s="67">
        <v>1</v>
      </c>
      <c r="K2178" s="157">
        <f t="shared" si="12"/>
        <v>34.71462079749805</v>
      </c>
      <c r="L2178" s="168" t="s">
        <v>407</v>
      </c>
      <c r="M2178" s="159">
        <f>AVERAGE(K2178:K2179)</f>
        <v>35.537422969105492</v>
      </c>
      <c r="N2178" s="159">
        <f>_xlfn.STDEV.S(K2178,K2179)</f>
        <v>1.1636179902372847</v>
      </c>
      <c r="O2178" s="33">
        <v>1</v>
      </c>
      <c r="P2178" s="33"/>
      <c r="Q2178" s="23">
        <f t="shared" si="1"/>
        <v>255.8</v>
      </c>
      <c r="R2178" s="117">
        <f>AVERAGE(Q2178:Q2179)</f>
        <v>261.14999999999998</v>
      </c>
    </row>
    <row r="2179" spans="1:18" ht="15.75" customHeight="1" x14ac:dyDescent="0.3">
      <c r="A2179" s="221">
        <v>3492</v>
      </c>
      <c r="B2179" s="118">
        <v>248</v>
      </c>
      <c r="C2179" s="67" t="s">
        <v>625</v>
      </c>
      <c r="D2179" s="67"/>
      <c r="E2179" s="67">
        <v>13</v>
      </c>
      <c r="F2179" s="68">
        <v>43587</v>
      </c>
      <c r="G2179" s="67">
        <v>5224</v>
      </c>
      <c r="H2179" s="67">
        <v>8858</v>
      </c>
      <c r="I2179" s="67">
        <v>7889</v>
      </c>
      <c r="J2179" s="67"/>
      <c r="K2179" s="157">
        <f t="shared" si="12"/>
        <v>36.360225140712942</v>
      </c>
      <c r="L2179" s="168"/>
      <c r="M2179" s="160"/>
      <c r="N2179" s="160"/>
      <c r="O2179" s="33"/>
      <c r="P2179" s="33"/>
      <c r="Q2179" s="23">
        <f t="shared" si="1"/>
        <v>266.5</v>
      </c>
      <c r="R2179" s="117"/>
    </row>
    <row r="2180" spans="1:18" ht="15.75" customHeight="1" x14ac:dyDescent="0.3">
      <c r="A2180" s="221">
        <v>4209</v>
      </c>
      <c r="B2180" s="118">
        <v>239</v>
      </c>
      <c r="C2180" s="67" t="s">
        <v>625</v>
      </c>
      <c r="D2180" s="67"/>
      <c r="E2180" s="67">
        <v>15</v>
      </c>
      <c r="F2180" s="68">
        <v>43599</v>
      </c>
      <c r="G2180" s="67">
        <v>5249</v>
      </c>
      <c r="H2180" s="67">
        <v>8469</v>
      </c>
      <c r="I2180" s="67">
        <v>7775</v>
      </c>
      <c r="J2180" s="67"/>
      <c r="K2180" s="157">
        <f t="shared" si="12"/>
        <v>27.474267616785429</v>
      </c>
      <c r="L2180" s="160"/>
      <c r="M2180" s="159">
        <f>AVERAGE(K2180:K2181)</f>
        <v>27.318774139468712</v>
      </c>
      <c r="N2180" s="159">
        <f>_xlfn.STDEV.S(K2180,K2181)</f>
        <v>0.21990098448185522</v>
      </c>
      <c r="O2180" s="33"/>
      <c r="P2180" s="33"/>
      <c r="Q2180" s="23">
        <f t="shared" si="1"/>
        <v>252.6</v>
      </c>
      <c r="R2180" s="117">
        <f>AVERAGE(Q2180:Q2181)</f>
        <v>259.2</v>
      </c>
    </row>
    <row r="2181" spans="1:18" ht="15.75" customHeight="1" x14ac:dyDescent="0.3">
      <c r="A2181" s="221">
        <v>4210</v>
      </c>
      <c r="B2181" s="118">
        <v>240</v>
      </c>
      <c r="C2181" s="67" t="s">
        <v>625</v>
      </c>
      <c r="D2181" s="67"/>
      <c r="E2181" s="67">
        <v>15</v>
      </c>
      <c r="F2181" s="68">
        <v>43599</v>
      </c>
      <c r="G2181" s="67">
        <v>5262</v>
      </c>
      <c r="H2181" s="67">
        <v>8642</v>
      </c>
      <c r="I2181" s="67">
        <v>7920</v>
      </c>
      <c r="J2181" s="67"/>
      <c r="K2181" s="157">
        <f t="shared" si="12"/>
        <v>27.163280662151994</v>
      </c>
      <c r="L2181" s="160"/>
      <c r="M2181" s="160"/>
      <c r="N2181" s="160"/>
      <c r="O2181" s="33"/>
      <c r="P2181" s="33"/>
      <c r="Q2181" s="23">
        <f t="shared" si="1"/>
        <v>265.8</v>
      </c>
      <c r="R2181" s="117"/>
    </row>
    <row r="2182" spans="1:18" ht="15.75" customHeight="1" x14ac:dyDescent="0.3">
      <c r="A2182" s="221">
        <v>4855</v>
      </c>
      <c r="B2182" s="118">
        <v>239</v>
      </c>
      <c r="C2182" s="67" t="s">
        <v>625</v>
      </c>
      <c r="D2182" s="67"/>
      <c r="E2182" s="67">
        <v>17</v>
      </c>
      <c r="F2182" s="68">
        <v>43619</v>
      </c>
      <c r="G2182" s="67">
        <v>5249</v>
      </c>
      <c r="H2182" s="67">
        <v>8980</v>
      </c>
      <c r="I2182" s="67">
        <v>8238</v>
      </c>
      <c r="J2182" s="67"/>
      <c r="K2182" s="157">
        <f t="shared" si="12"/>
        <v>24.824355971896956</v>
      </c>
      <c r="L2182" s="168"/>
      <c r="M2182" s="159">
        <f>AVERAGE(K2182:K2183)</f>
        <v>25.911836222448819</v>
      </c>
      <c r="N2182" s="159">
        <f>_xlfn.STDEV.S(K2182,K2183)</f>
        <v>1.5379293191433361</v>
      </c>
      <c r="O2182" s="33"/>
      <c r="P2182" s="33"/>
      <c r="Q2182" s="23">
        <f t="shared" si="1"/>
        <v>298.89999999999998</v>
      </c>
      <c r="R2182" s="117">
        <f>AVERAGE(Q2182:Q2183)</f>
        <v>295.75</v>
      </c>
    </row>
    <row r="2183" spans="1:18" ht="15.75" customHeight="1" x14ac:dyDescent="0.3">
      <c r="A2183" s="221">
        <v>4856</v>
      </c>
      <c r="B2183" s="118">
        <v>240</v>
      </c>
      <c r="C2183" s="67" t="s">
        <v>625</v>
      </c>
      <c r="D2183" s="67"/>
      <c r="E2183" s="67">
        <v>17</v>
      </c>
      <c r="F2183" s="68">
        <v>43619</v>
      </c>
      <c r="G2183" s="67">
        <v>5262</v>
      </c>
      <c r="H2183" s="67">
        <v>8978</v>
      </c>
      <c r="I2183" s="67">
        <v>8188</v>
      </c>
      <c r="J2183" s="67"/>
      <c r="K2183" s="157">
        <f t="shared" si="12"/>
        <v>26.999316473000682</v>
      </c>
      <c r="L2183" s="168"/>
      <c r="M2183" s="160"/>
      <c r="N2183" s="160"/>
      <c r="O2183" s="33"/>
      <c r="P2183" s="33"/>
      <c r="Q2183" s="23">
        <f t="shared" si="1"/>
        <v>292.60000000000002</v>
      </c>
      <c r="R2183" s="117"/>
    </row>
    <row r="2184" spans="1:18" ht="15.75" customHeight="1" x14ac:dyDescent="0.3">
      <c r="A2184" s="221">
        <v>5437</v>
      </c>
      <c r="B2184" s="118">
        <v>175</v>
      </c>
      <c r="C2184" s="7" t="s">
        <v>625</v>
      </c>
      <c r="D2184" s="7"/>
      <c r="E2184" s="7">
        <v>19</v>
      </c>
      <c r="F2184" s="156">
        <v>43637</v>
      </c>
      <c r="G2184" s="7">
        <v>5280</v>
      </c>
      <c r="H2184" s="7">
        <v>7803</v>
      </c>
      <c r="I2184" s="7">
        <v>7313</v>
      </c>
      <c r="J2184" s="7">
        <v>6</v>
      </c>
      <c r="K2184" s="161">
        <f t="shared" si="12"/>
        <v>24.102311854402362</v>
      </c>
      <c r="L2184" s="170"/>
      <c r="M2184" s="162">
        <f>AVERAGE(K2184:K2185)</f>
        <v>24.625594772826467</v>
      </c>
      <c r="N2184" s="162">
        <f>_xlfn.STDEV.S(K2184,K2185)</f>
        <v>0.74003380019354292</v>
      </c>
      <c r="O2184" s="33"/>
      <c r="P2184" s="33"/>
      <c r="Q2184" s="23">
        <f t="shared" si="1"/>
        <v>203.3</v>
      </c>
      <c r="R2184" s="117">
        <f>AVERAGE(Q2184:Q2185)</f>
        <v>210.8</v>
      </c>
    </row>
    <row r="2185" spans="1:18" ht="15.75" customHeight="1" x14ac:dyDescent="0.3">
      <c r="A2185" s="221">
        <v>5438</v>
      </c>
      <c r="B2185" s="118">
        <v>176</v>
      </c>
      <c r="C2185" s="7" t="s">
        <v>625</v>
      </c>
      <c r="D2185" s="7"/>
      <c r="E2185" s="7">
        <v>19</v>
      </c>
      <c r="F2185" s="156">
        <v>43637</v>
      </c>
      <c r="G2185" s="7">
        <v>5193</v>
      </c>
      <c r="H2185" s="7">
        <v>7925</v>
      </c>
      <c r="I2185" s="7">
        <v>7376</v>
      </c>
      <c r="J2185" s="7"/>
      <c r="K2185" s="161">
        <f t="shared" si="12"/>
        <v>25.148877691250572</v>
      </c>
      <c r="L2185" s="170"/>
      <c r="M2185" s="23"/>
      <c r="N2185" s="23"/>
      <c r="O2185" s="33"/>
      <c r="P2185" s="33"/>
      <c r="Q2185" s="23">
        <f t="shared" si="1"/>
        <v>218.3</v>
      </c>
      <c r="R2185" s="117"/>
    </row>
    <row r="2186" spans="1:18" ht="15.75" customHeight="1" x14ac:dyDescent="0.3">
      <c r="A2186" s="221">
        <v>6181</v>
      </c>
      <c r="B2186" s="118">
        <v>214</v>
      </c>
      <c r="C2186" s="7" t="s">
        <v>625</v>
      </c>
      <c r="D2186" s="7"/>
      <c r="E2186" s="7">
        <v>22</v>
      </c>
      <c r="F2186" s="156">
        <v>43685</v>
      </c>
      <c r="G2186" s="7">
        <v>5237</v>
      </c>
      <c r="H2186" s="7">
        <v>8164</v>
      </c>
      <c r="I2186" s="7">
        <v>7714</v>
      </c>
      <c r="J2186" s="7">
        <v>6</v>
      </c>
      <c r="K2186" s="152">
        <f t="shared" si="12"/>
        <v>18.167137666532096</v>
      </c>
      <c r="L2186" s="167"/>
      <c r="M2186" s="154">
        <f>AVERAGE(K2186:K2187)</f>
        <v>17.664675344368796</v>
      </c>
      <c r="N2186" s="154">
        <f>_xlfn.STDEV.S(K2186,K2187)</f>
        <v>0.71058903058481826</v>
      </c>
      <c r="O2186" s="33"/>
      <c r="P2186" s="33"/>
      <c r="Q2186" s="23">
        <f t="shared" si="1"/>
        <v>247.7</v>
      </c>
      <c r="R2186" s="117">
        <f>AVERAGE(Q2186:Q2187)</f>
        <v>256.7</v>
      </c>
    </row>
    <row r="2187" spans="1:18" ht="15.75" customHeight="1" x14ac:dyDescent="0.3">
      <c r="A2187" s="221">
        <v>6182</v>
      </c>
      <c r="B2187" s="118">
        <v>214</v>
      </c>
      <c r="C2187" s="7" t="s">
        <v>625</v>
      </c>
      <c r="D2187" s="7"/>
      <c r="E2187" s="7">
        <v>22</v>
      </c>
      <c r="F2187" s="156">
        <v>43685</v>
      </c>
      <c r="G2187" s="7">
        <v>5237</v>
      </c>
      <c r="H2187" s="7">
        <v>8350</v>
      </c>
      <c r="I2187" s="7">
        <v>7894</v>
      </c>
      <c r="J2187" s="7"/>
      <c r="K2187" s="152">
        <f t="shared" si="12"/>
        <v>17.162213022205496</v>
      </c>
      <c r="L2187" s="167"/>
      <c r="M2187" s="155"/>
      <c r="N2187" s="155"/>
      <c r="O2187" s="33"/>
      <c r="P2187" s="33"/>
      <c r="Q2187" s="23">
        <f t="shared" si="1"/>
        <v>265.7</v>
      </c>
      <c r="R2187" s="117"/>
    </row>
    <row r="2188" spans="1:18" ht="15.75" customHeight="1" x14ac:dyDescent="0.3">
      <c r="A2188" s="221">
        <v>2997</v>
      </c>
      <c r="B2188" s="118">
        <v>81</v>
      </c>
      <c r="C2188" s="57" t="s">
        <v>626</v>
      </c>
      <c r="D2188" s="57"/>
      <c r="E2188" s="57">
        <v>11</v>
      </c>
      <c r="F2188" s="58">
        <v>43571</v>
      </c>
      <c r="G2188" s="151">
        <v>5180</v>
      </c>
      <c r="H2188" s="57">
        <v>8487</v>
      </c>
      <c r="I2188" s="57">
        <v>7330</v>
      </c>
      <c r="J2188" s="57">
        <v>2</v>
      </c>
      <c r="K2188" s="152">
        <f t="shared" si="12"/>
        <v>53.813953488372093</v>
      </c>
      <c r="L2188" s="167">
        <v>0.25</v>
      </c>
      <c r="M2188" s="154">
        <f>AVERAGE(K2188:K2189)</f>
        <v>53.986661507758726</v>
      </c>
      <c r="N2188" s="154">
        <f>_xlfn.STDEV.S(K2188,K2189)</f>
        <v>0.2442460233471766</v>
      </c>
      <c r="O2188" s="33">
        <v>2</v>
      </c>
      <c r="P2188" s="33"/>
      <c r="Q2188" s="23">
        <f t="shared" si="1"/>
        <v>215</v>
      </c>
      <c r="R2188" s="117">
        <f>AVERAGE(Q2188:Q2189)</f>
        <v>221.7</v>
      </c>
    </row>
    <row r="2189" spans="1:18" ht="15.75" customHeight="1" x14ac:dyDescent="0.3">
      <c r="A2189" s="221">
        <v>2998</v>
      </c>
      <c r="B2189" s="118">
        <v>82</v>
      </c>
      <c r="C2189" s="57" t="s">
        <v>626</v>
      </c>
      <c r="D2189" s="57"/>
      <c r="E2189" s="57">
        <v>11</v>
      </c>
      <c r="F2189" s="58">
        <v>43571</v>
      </c>
      <c r="G2189" s="151">
        <v>5194</v>
      </c>
      <c r="H2189" s="57">
        <v>8715</v>
      </c>
      <c r="I2189" s="57">
        <v>7478</v>
      </c>
      <c r="J2189" s="57"/>
      <c r="K2189" s="152">
        <f t="shared" si="12"/>
        <v>54.159369527145365</v>
      </c>
      <c r="L2189" s="167"/>
      <c r="M2189" s="155"/>
      <c r="N2189" s="155"/>
      <c r="O2189" s="33"/>
      <c r="P2189" s="33"/>
      <c r="Q2189" s="23">
        <f t="shared" si="1"/>
        <v>228.4</v>
      </c>
      <c r="R2189" s="117"/>
    </row>
    <row r="2190" spans="1:18" ht="15.75" customHeight="1" x14ac:dyDescent="0.3">
      <c r="A2190" s="221">
        <v>3839</v>
      </c>
      <c r="B2190" s="118">
        <v>261</v>
      </c>
      <c r="C2190" s="57" t="s">
        <v>626</v>
      </c>
      <c r="D2190" s="57"/>
      <c r="E2190" s="57">
        <v>14</v>
      </c>
      <c r="F2190" s="58">
        <v>43591</v>
      </c>
      <c r="G2190" s="57">
        <v>5229</v>
      </c>
      <c r="H2190" s="151">
        <v>8175</v>
      </c>
      <c r="I2190" s="57">
        <v>7433</v>
      </c>
      <c r="J2190" s="57"/>
      <c r="K2190" s="152">
        <f t="shared" si="12"/>
        <v>33.666061705989108</v>
      </c>
      <c r="L2190" s="167" t="s">
        <v>405</v>
      </c>
      <c r="M2190" s="154">
        <f>AVERAGE(K2190:K2191)</f>
        <v>33.972768844260926</v>
      </c>
      <c r="N2190" s="154">
        <f>_xlfn.STDEV.S(K2190,K2191)</f>
        <v>0.4337493946206506</v>
      </c>
      <c r="O2190" s="33"/>
      <c r="P2190" s="33"/>
      <c r="Q2190" s="23">
        <f t="shared" si="1"/>
        <v>220.4</v>
      </c>
      <c r="R2190" s="117">
        <f>AVERAGE(Q2190:Q2191)</f>
        <v>224.7</v>
      </c>
    </row>
    <row r="2191" spans="1:18" ht="15.75" customHeight="1" x14ac:dyDescent="0.3">
      <c r="A2191" s="221">
        <v>3840</v>
      </c>
      <c r="B2191" s="118">
        <v>262</v>
      </c>
      <c r="C2191" s="57" t="s">
        <v>626</v>
      </c>
      <c r="D2191" s="57"/>
      <c r="E2191" s="57">
        <v>14</v>
      </c>
      <c r="F2191" s="58">
        <v>43591</v>
      </c>
      <c r="G2191" s="57">
        <v>5194</v>
      </c>
      <c r="H2191" s="151">
        <v>8269</v>
      </c>
      <c r="I2191" s="57">
        <v>7484</v>
      </c>
      <c r="J2191" s="57"/>
      <c r="K2191" s="152">
        <f t="shared" si="12"/>
        <v>34.279475982532752</v>
      </c>
      <c r="L2191" s="167"/>
      <c r="M2191" s="155"/>
      <c r="N2191" s="155"/>
      <c r="O2191" s="33"/>
      <c r="P2191" s="33"/>
      <c r="Q2191" s="23">
        <f t="shared" si="1"/>
        <v>229</v>
      </c>
      <c r="R2191" s="117"/>
    </row>
    <row r="2192" spans="1:18" ht="15.75" customHeight="1" x14ac:dyDescent="0.3">
      <c r="A2192" s="221">
        <v>4495</v>
      </c>
      <c r="B2192" s="118">
        <v>201</v>
      </c>
      <c r="C2192" s="57" t="s">
        <v>626</v>
      </c>
      <c r="D2192" s="57"/>
      <c r="E2192" s="57">
        <v>16</v>
      </c>
      <c r="F2192" s="58">
        <v>43607</v>
      </c>
      <c r="G2192" s="57">
        <v>5254</v>
      </c>
      <c r="H2192" s="57">
        <v>8201</v>
      </c>
      <c r="I2192" s="57">
        <v>7600</v>
      </c>
      <c r="J2192" s="57">
        <v>2</v>
      </c>
      <c r="K2192" s="152">
        <f t="shared" si="12"/>
        <v>25.618073316283034</v>
      </c>
      <c r="L2192" s="167"/>
      <c r="M2192" s="154">
        <f>AVERAGE(K2192:K2193)</f>
        <v>25.759773072565082</v>
      </c>
      <c r="N2192" s="154">
        <f>_xlfn.STDEV.S(K2192,K2193)</f>
        <v>0.2003937171190365</v>
      </c>
      <c r="O2192" s="33"/>
      <c r="P2192" s="33"/>
      <c r="Q2192" s="23">
        <f t="shared" si="1"/>
        <v>234.6</v>
      </c>
      <c r="R2192" s="117">
        <f>AVERAGE(Q2192:Q2193)</f>
        <v>215.75</v>
      </c>
    </row>
    <row r="2193" spans="1:18" ht="15.75" customHeight="1" x14ac:dyDescent="0.3">
      <c r="A2193" s="221">
        <v>4496</v>
      </c>
      <c r="B2193" s="118">
        <v>202</v>
      </c>
      <c r="C2193" s="57" t="s">
        <v>626</v>
      </c>
      <c r="D2193" s="57"/>
      <c r="E2193" s="57">
        <v>16</v>
      </c>
      <c r="F2193" s="58">
        <v>43607</v>
      </c>
      <c r="G2193" s="57">
        <v>5275</v>
      </c>
      <c r="H2193" s="57">
        <v>7754</v>
      </c>
      <c r="I2193" s="57">
        <v>7244</v>
      </c>
      <c r="J2193" s="57"/>
      <c r="K2193" s="152">
        <f t="shared" si="12"/>
        <v>25.901472828847133</v>
      </c>
      <c r="L2193" s="167"/>
      <c r="M2193" s="155"/>
      <c r="N2193" s="155"/>
      <c r="O2193" s="33"/>
      <c r="P2193" s="33"/>
      <c r="Q2193" s="23">
        <f t="shared" si="1"/>
        <v>196.9</v>
      </c>
      <c r="R2193" s="117"/>
    </row>
    <row r="2194" spans="1:18" ht="15.75" customHeight="1" x14ac:dyDescent="0.3">
      <c r="A2194" s="221">
        <v>5141</v>
      </c>
      <c r="B2194" s="118">
        <v>201</v>
      </c>
      <c r="C2194" s="57" t="s">
        <v>626</v>
      </c>
      <c r="D2194" s="57"/>
      <c r="E2194" s="57">
        <v>18</v>
      </c>
      <c r="F2194" s="58">
        <v>43626</v>
      </c>
      <c r="G2194" s="57">
        <v>5254</v>
      </c>
      <c r="H2194" s="57">
        <v>8401</v>
      </c>
      <c r="I2194" s="57">
        <v>7807</v>
      </c>
      <c r="J2194" s="57">
        <v>5</v>
      </c>
      <c r="K2194" s="152">
        <f t="shared" si="12"/>
        <v>23.266745005875443</v>
      </c>
      <c r="L2194" s="167"/>
      <c r="M2194" s="154">
        <f>AVERAGE(K2194:K2195)</f>
        <v>23.48728108901205</v>
      </c>
      <c r="N2194" s="154">
        <f>_xlfn.STDEV.S(K2194,K2195)</f>
        <v>0.31188511976442879</v>
      </c>
      <c r="O2194" s="33"/>
      <c r="P2194" s="33"/>
      <c r="Q2194" s="23">
        <f t="shared" si="1"/>
        <v>255.3</v>
      </c>
      <c r="R2194" s="117">
        <f>AVERAGE(Q2194:Q2195)</f>
        <v>244.7</v>
      </c>
    </row>
    <row r="2195" spans="1:18" ht="15.75" customHeight="1" x14ac:dyDescent="0.3">
      <c r="A2195" s="221">
        <v>5142</v>
      </c>
      <c r="B2195" s="118">
        <v>202</v>
      </c>
      <c r="C2195" s="57" t="s">
        <v>626</v>
      </c>
      <c r="D2195" s="57"/>
      <c r="E2195" s="57">
        <v>18</v>
      </c>
      <c r="F2195" s="58">
        <v>43626</v>
      </c>
      <c r="G2195" s="57">
        <v>5275</v>
      </c>
      <c r="H2195" s="57">
        <v>8171</v>
      </c>
      <c r="I2195" s="57">
        <v>7616</v>
      </c>
      <c r="J2195" s="57"/>
      <c r="K2195" s="152">
        <f t="shared" si="12"/>
        <v>23.707817172148655</v>
      </c>
      <c r="L2195" s="167"/>
      <c r="M2195" s="155"/>
      <c r="N2195" s="155"/>
      <c r="O2195" s="33"/>
      <c r="P2195" s="33"/>
      <c r="Q2195" s="23">
        <f t="shared" si="1"/>
        <v>234.1</v>
      </c>
      <c r="R2195" s="117"/>
    </row>
    <row r="2196" spans="1:18" ht="15.75" customHeight="1" x14ac:dyDescent="0.3">
      <c r="A2196" s="221">
        <v>5677</v>
      </c>
      <c r="B2196" s="118">
        <v>121</v>
      </c>
      <c r="C2196" s="7" t="s">
        <v>626</v>
      </c>
      <c r="D2196" s="7"/>
      <c r="E2196" s="7">
        <v>21</v>
      </c>
      <c r="F2196" s="156">
        <v>43657</v>
      </c>
      <c r="G2196" s="7">
        <v>5262</v>
      </c>
      <c r="H2196" s="7">
        <v>8163</v>
      </c>
      <c r="I2196" s="7">
        <v>7668</v>
      </c>
      <c r="J2196" s="7">
        <v>5</v>
      </c>
      <c r="K2196" s="152">
        <f t="shared" si="12"/>
        <v>20.57356608478803</v>
      </c>
      <c r="L2196" s="167"/>
      <c r="M2196" s="154">
        <f>AVERAGE(K2196:K2197)</f>
        <v>20.477607240526375</v>
      </c>
      <c r="N2196" s="154">
        <f>_xlfn.STDEV.S(K2196,K2197)</f>
        <v>0.13570629898448111</v>
      </c>
      <c r="O2196" s="33"/>
      <c r="P2196" s="33"/>
      <c r="Q2196" s="23">
        <f t="shared" si="1"/>
        <v>240.6</v>
      </c>
      <c r="R2196" s="117">
        <f>AVERAGE(Q2196:Q2197)</f>
        <v>243.45</v>
      </c>
    </row>
    <row r="2197" spans="1:18" ht="15.75" customHeight="1" x14ac:dyDescent="0.3">
      <c r="A2197" s="221">
        <v>5678</v>
      </c>
      <c r="B2197" s="118">
        <v>122</v>
      </c>
      <c r="C2197" s="7" t="s">
        <v>626</v>
      </c>
      <c r="D2197" s="7"/>
      <c r="E2197" s="7">
        <v>21</v>
      </c>
      <c r="F2197" s="156">
        <v>43657</v>
      </c>
      <c r="G2197" s="7">
        <v>5223</v>
      </c>
      <c r="H2197" s="7">
        <v>8188</v>
      </c>
      <c r="I2197" s="7">
        <v>7686</v>
      </c>
      <c r="J2197" s="7"/>
      <c r="K2197" s="152">
        <f t="shared" si="12"/>
        <v>20.381648396264719</v>
      </c>
      <c r="L2197" s="167"/>
      <c r="M2197" s="155"/>
      <c r="N2197" s="155"/>
      <c r="O2197" s="33"/>
      <c r="P2197" s="33"/>
      <c r="Q2197" s="23">
        <f t="shared" si="1"/>
        <v>246.3</v>
      </c>
      <c r="R2197" s="117"/>
    </row>
    <row r="2198" spans="1:18" ht="15.75" customHeight="1" x14ac:dyDescent="0.3">
      <c r="A2198" s="221">
        <v>6183</v>
      </c>
      <c r="B2198" s="118">
        <v>215</v>
      </c>
      <c r="C2198" s="7" t="s">
        <v>626</v>
      </c>
      <c r="D2198" s="7"/>
      <c r="E2198" s="7">
        <v>22</v>
      </c>
      <c r="F2198" s="156">
        <v>43685</v>
      </c>
      <c r="G2198" s="7">
        <v>5148</v>
      </c>
      <c r="H2198" s="7">
        <v>7958</v>
      </c>
      <c r="I2198" s="7">
        <v>7518</v>
      </c>
      <c r="J2198" s="7">
        <v>8</v>
      </c>
      <c r="K2198" s="152">
        <f t="shared" si="12"/>
        <v>18.565400843881857</v>
      </c>
      <c r="L2198" s="167"/>
      <c r="M2198" s="154">
        <f>AVERAGE(K2198:K2199)</f>
        <v>17.987494366432099</v>
      </c>
      <c r="N2198" s="154">
        <f>_xlfn.STDEV.S(K2198,K2199)</f>
        <v>0.81728317819270957</v>
      </c>
      <c r="O2198" s="33"/>
      <c r="P2198" s="33"/>
      <c r="Q2198" s="23">
        <f t="shared" si="1"/>
        <v>237</v>
      </c>
      <c r="R2198" s="117">
        <f>AVERAGE(Q2198:Q2199)</f>
        <v>237.4</v>
      </c>
    </row>
    <row r="2199" spans="1:18" ht="15.75" customHeight="1" x14ac:dyDescent="0.3">
      <c r="A2199" s="221">
        <v>6184</v>
      </c>
      <c r="B2199" s="118">
        <v>215</v>
      </c>
      <c r="C2199" s="7" t="s">
        <v>626</v>
      </c>
      <c r="D2199" s="7"/>
      <c r="E2199" s="7">
        <v>22</v>
      </c>
      <c r="F2199" s="156">
        <v>43685</v>
      </c>
      <c r="G2199" s="7">
        <v>5148</v>
      </c>
      <c r="H2199" s="7">
        <v>7940</v>
      </c>
      <c r="I2199" s="7">
        <v>7526</v>
      </c>
      <c r="J2199" s="7"/>
      <c r="K2199" s="152">
        <f t="shared" si="12"/>
        <v>17.40958788898234</v>
      </c>
      <c r="L2199" s="167"/>
      <c r="M2199" s="155"/>
      <c r="N2199" s="155"/>
      <c r="O2199" s="33"/>
      <c r="P2199" s="33"/>
      <c r="Q2199" s="23">
        <f t="shared" si="1"/>
        <v>237.8</v>
      </c>
      <c r="R2199" s="117"/>
    </row>
    <row r="2200" spans="1:18" ht="15.75" customHeight="1" x14ac:dyDescent="0.3">
      <c r="A2200" s="221">
        <v>3493</v>
      </c>
      <c r="B2200" s="118">
        <v>249</v>
      </c>
      <c r="C2200" s="67" t="s">
        <v>627</v>
      </c>
      <c r="D2200" s="67"/>
      <c r="E2200" s="67">
        <v>13</v>
      </c>
      <c r="F2200" s="68">
        <v>43587</v>
      </c>
      <c r="G2200" s="67">
        <v>5178</v>
      </c>
      <c r="H2200" s="67">
        <v>8538</v>
      </c>
      <c r="I2200" s="67">
        <v>7616</v>
      </c>
      <c r="J2200" s="67">
        <v>1</v>
      </c>
      <c r="K2200" s="157">
        <f t="shared" si="12"/>
        <v>37.817883511074655</v>
      </c>
      <c r="L2200" s="168" t="s">
        <v>461</v>
      </c>
      <c r="M2200" s="159">
        <f>AVERAGE(K2200:K2201)</f>
        <v>38.937700999580059</v>
      </c>
      <c r="N2200" s="159">
        <f>_xlfn.STDEV.S(K2200,K2201)</f>
        <v>1.5836610796269155</v>
      </c>
      <c r="O2200" s="33">
        <v>1</v>
      </c>
      <c r="P2200" s="33"/>
      <c r="Q2200" s="23">
        <f t="shared" si="1"/>
        <v>243.8</v>
      </c>
      <c r="R2200" s="117">
        <f>AVERAGE(Q2200:Q2201)</f>
        <v>243.60000000000002</v>
      </c>
    </row>
    <row r="2201" spans="1:18" ht="15.75" customHeight="1" x14ac:dyDescent="0.3">
      <c r="A2201" s="221">
        <v>3494</v>
      </c>
      <c r="B2201" s="118">
        <v>250</v>
      </c>
      <c r="C2201" s="67" t="s">
        <v>627</v>
      </c>
      <c r="D2201" s="67"/>
      <c r="E2201" s="67">
        <v>13</v>
      </c>
      <c r="F2201" s="68">
        <v>43587</v>
      </c>
      <c r="G2201" s="67">
        <v>5274</v>
      </c>
      <c r="H2201" s="67">
        <v>8683</v>
      </c>
      <c r="I2201" s="67">
        <v>7708</v>
      </c>
      <c r="J2201" s="67"/>
      <c r="K2201" s="157">
        <f t="shared" si="12"/>
        <v>40.057518488085456</v>
      </c>
      <c r="L2201" s="168"/>
      <c r="M2201" s="160"/>
      <c r="N2201" s="160"/>
      <c r="O2201" s="33"/>
      <c r="P2201" s="33"/>
      <c r="Q2201" s="23">
        <f t="shared" si="1"/>
        <v>243.4</v>
      </c>
      <c r="R2201" s="117"/>
    </row>
    <row r="2202" spans="1:18" ht="15.75" customHeight="1" x14ac:dyDescent="0.3">
      <c r="A2202" s="221">
        <v>4211</v>
      </c>
      <c r="B2202" s="118">
        <v>241</v>
      </c>
      <c r="C2202" s="67" t="s">
        <v>627</v>
      </c>
      <c r="D2202" s="67"/>
      <c r="E2202" s="67">
        <v>15</v>
      </c>
      <c r="F2202" s="68">
        <v>43599</v>
      </c>
      <c r="G2202" s="67">
        <v>5180</v>
      </c>
      <c r="H2202" s="67">
        <v>8431</v>
      </c>
      <c r="I2202" s="67">
        <v>7647</v>
      </c>
      <c r="J2202" s="67"/>
      <c r="K2202" s="157">
        <f t="shared" si="12"/>
        <v>31.779489258208351</v>
      </c>
      <c r="L2202" s="160" t="s">
        <v>13</v>
      </c>
      <c r="M2202" s="159">
        <f>AVERAGE(K2202:K2203)</f>
        <v>31.582429549414762</v>
      </c>
      <c r="N2202" s="159">
        <f>_xlfn.STDEV.S(K2202,K2203)</f>
        <v>0.27868451277318812</v>
      </c>
      <c r="O2202" s="33"/>
      <c r="P2202" s="33"/>
      <c r="Q2202" s="23">
        <f t="shared" si="1"/>
        <v>246.7</v>
      </c>
      <c r="R2202" s="117">
        <f>AVERAGE(Q2202:Q2203)</f>
        <v>245.7</v>
      </c>
    </row>
    <row r="2203" spans="1:18" ht="15.75" customHeight="1" x14ac:dyDescent="0.3">
      <c r="A2203" s="221">
        <v>4212</v>
      </c>
      <c r="B2203" s="118">
        <v>242</v>
      </c>
      <c r="C2203" s="67" t="s">
        <v>627</v>
      </c>
      <c r="D2203" s="67"/>
      <c r="E2203" s="67">
        <v>15</v>
      </c>
      <c r="F2203" s="68">
        <v>43599</v>
      </c>
      <c r="G2203" s="67">
        <v>5268</v>
      </c>
      <c r="H2203" s="67">
        <v>8483</v>
      </c>
      <c r="I2203" s="67">
        <v>7715</v>
      </c>
      <c r="J2203" s="67"/>
      <c r="K2203" s="157">
        <f t="shared" si="12"/>
        <v>31.38536984062117</v>
      </c>
      <c r="L2203" s="160"/>
      <c r="M2203" s="160"/>
      <c r="N2203" s="160"/>
      <c r="O2203" s="33"/>
      <c r="P2203" s="33"/>
      <c r="Q2203" s="23">
        <f t="shared" si="1"/>
        <v>244.7</v>
      </c>
      <c r="R2203" s="117"/>
    </row>
    <row r="2204" spans="1:18" ht="15.75" customHeight="1" x14ac:dyDescent="0.3">
      <c r="A2204" s="221">
        <v>4857</v>
      </c>
      <c r="B2204" s="118">
        <v>241</v>
      </c>
      <c r="C2204" s="67" t="s">
        <v>627</v>
      </c>
      <c r="D2204" s="67"/>
      <c r="E2204" s="67">
        <v>17</v>
      </c>
      <c r="F2204" s="68">
        <v>43619</v>
      </c>
      <c r="G2204" s="67">
        <v>5180</v>
      </c>
      <c r="H2204" s="67">
        <v>8152</v>
      </c>
      <c r="I2204" s="67">
        <v>7582</v>
      </c>
      <c r="J2204" s="67"/>
      <c r="K2204" s="157">
        <f t="shared" si="12"/>
        <v>23.730224812656118</v>
      </c>
      <c r="L2204" s="168"/>
      <c r="M2204" s="159">
        <f>AVERAGE(K2204:K2205)</f>
        <v>24.048923536176289</v>
      </c>
      <c r="N2204" s="159">
        <f>_xlfn.STDEV.S(K2204,K2205)</f>
        <v>0.45070805711321699</v>
      </c>
      <c r="O2204" s="33"/>
      <c r="P2204" s="33"/>
      <c r="Q2204" s="23">
        <f t="shared" si="1"/>
        <v>240.2</v>
      </c>
      <c r="R2204" s="117">
        <f>AVERAGE(Q2204:Q2205)</f>
        <v>238.7</v>
      </c>
    </row>
    <row r="2205" spans="1:18" ht="15.75" customHeight="1" x14ac:dyDescent="0.3">
      <c r="A2205" s="221">
        <v>4858</v>
      </c>
      <c r="B2205" s="118">
        <v>242</v>
      </c>
      <c r="C2205" s="67" t="s">
        <v>627</v>
      </c>
      <c r="D2205" s="67"/>
      <c r="E2205" s="67">
        <v>17</v>
      </c>
      <c r="F2205" s="68">
        <v>43619</v>
      </c>
      <c r="G2205" s="67">
        <v>5268</v>
      </c>
      <c r="H2205" s="67">
        <v>8218</v>
      </c>
      <c r="I2205" s="67">
        <v>7640</v>
      </c>
      <c r="J2205" s="67"/>
      <c r="K2205" s="157">
        <f t="shared" si="12"/>
        <v>24.367622259696457</v>
      </c>
      <c r="L2205" s="168"/>
      <c r="M2205" s="160"/>
      <c r="N2205" s="160"/>
      <c r="O2205" s="33"/>
      <c r="P2205" s="33"/>
      <c r="Q2205" s="23">
        <f t="shared" si="1"/>
        <v>237.2</v>
      </c>
      <c r="R2205" s="117"/>
    </row>
    <row r="2206" spans="1:18" ht="15.75" customHeight="1" x14ac:dyDescent="0.3">
      <c r="A2206" s="221">
        <v>5439</v>
      </c>
      <c r="B2206" s="118">
        <v>177</v>
      </c>
      <c r="C2206" s="7" t="s">
        <v>627</v>
      </c>
      <c r="D2206" s="7"/>
      <c r="E2206" s="7">
        <v>19</v>
      </c>
      <c r="F2206" s="156">
        <v>43637</v>
      </c>
      <c r="G2206" s="7">
        <v>5259</v>
      </c>
      <c r="H2206" s="7">
        <v>7795</v>
      </c>
      <c r="I2206" s="7">
        <v>7296</v>
      </c>
      <c r="J2206" s="7">
        <v>7</v>
      </c>
      <c r="K2206" s="161">
        <f t="shared" si="12"/>
        <v>24.496809032891505</v>
      </c>
      <c r="L2206" s="170"/>
      <c r="M2206" s="162">
        <f>AVERAGE(K2206:K2207)</f>
        <v>24.924460854473921</v>
      </c>
      <c r="N2206" s="162">
        <f>_xlfn.STDEV.S(K2206,K2207)</f>
        <v>0.60479100605541103</v>
      </c>
      <c r="O2206" s="33"/>
      <c r="P2206" s="33"/>
      <c r="Q2206" s="23">
        <f t="shared" si="1"/>
        <v>203.7</v>
      </c>
      <c r="R2206" s="117">
        <f>AVERAGE(Q2206:Q2207)</f>
        <v>201.25</v>
      </c>
    </row>
    <row r="2207" spans="1:18" ht="15.75" customHeight="1" x14ac:dyDescent="0.3">
      <c r="A2207" s="221">
        <v>5440</v>
      </c>
      <c r="B2207" s="118">
        <v>178</v>
      </c>
      <c r="C2207" s="7" t="s">
        <v>627</v>
      </c>
      <c r="D2207" s="7"/>
      <c r="E2207" s="7">
        <v>19</v>
      </c>
      <c r="F2207" s="156">
        <v>43637</v>
      </c>
      <c r="G2207" s="7">
        <v>5226</v>
      </c>
      <c r="H2207" s="7">
        <v>7718</v>
      </c>
      <c r="I2207" s="7">
        <v>7214</v>
      </c>
      <c r="J2207" s="7"/>
      <c r="K2207" s="161">
        <f t="shared" si="12"/>
        <v>25.352112676056336</v>
      </c>
      <c r="L2207" s="170"/>
      <c r="M2207" s="23"/>
      <c r="N2207" s="23"/>
      <c r="O2207" s="33"/>
      <c r="P2207" s="33"/>
      <c r="Q2207" s="23">
        <f t="shared" si="1"/>
        <v>198.8</v>
      </c>
      <c r="R2207" s="117"/>
    </row>
    <row r="2208" spans="1:18" ht="15.75" customHeight="1" x14ac:dyDescent="0.3">
      <c r="A2208" s="221">
        <v>6185</v>
      </c>
      <c r="B2208" s="118">
        <v>216</v>
      </c>
      <c r="C2208" s="7" t="s">
        <v>627</v>
      </c>
      <c r="D2208" s="7"/>
      <c r="E2208" s="7">
        <v>22</v>
      </c>
      <c r="F2208" s="156">
        <v>43685</v>
      </c>
      <c r="G2208" s="7">
        <v>5240</v>
      </c>
      <c r="H2208" s="7">
        <v>8451</v>
      </c>
      <c r="I2208" s="7">
        <v>7961</v>
      </c>
      <c r="J2208" s="7">
        <v>7</v>
      </c>
      <c r="K2208" s="152">
        <f t="shared" si="12"/>
        <v>18.00808526277104</v>
      </c>
      <c r="L2208" s="167"/>
      <c r="M2208" s="154">
        <f>AVERAGE(K2208:K2209)</f>
        <v>17.447508123309163</v>
      </c>
      <c r="N2208" s="154">
        <f>_xlfn.STDEV.S(K2208,K2209)</f>
        <v>0.7927757933833004</v>
      </c>
      <c r="O2208" s="33"/>
      <c r="P2208" s="33"/>
      <c r="Q2208" s="23">
        <f t="shared" si="1"/>
        <v>272.10000000000002</v>
      </c>
      <c r="R2208" s="117">
        <f>AVERAGE(Q2208:Q2209)</f>
        <v>272.25</v>
      </c>
    </row>
    <row r="2209" spans="1:18" ht="15.75" customHeight="1" x14ac:dyDescent="0.3">
      <c r="A2209" s="221">
        <v>6186</v>
      </c>
      <c r="B2209" s="118">
        <v>216</v>
      </c>
      <c r="C2209" s="7" t="s">
        <v>627</v>
      </c>
      <c r="D2209" s="7"/>
      <c r="E2209" s="7">
        <v>22</v>
      </c>
      <c r="F2209" s="156">
        <v>43685</v>
      </c>
      <c r="G2209" s="7">
        <v>5240</v>
      </c>
      <c r="H2209" s="7">
        <v>8424</v>
      </c>
      <c r="I2209" s="7">
        <v>7964</v>
      </c>
      <c r="J2209" s="7"/>
      <c r="K2209" s="152">
        <f t="shared" si="12"/>
        <v>16.886930983847286</v>
      </c>
      <c r="L2209" s="167"/>
      <c r="M2209" s="155"/>
      <c r="N2209" s="155"/>
      <c r="O2209" s="33"/>
      <c r="P2209" s="33"/>
      <c r="Q2209" s="23">
        <f t="shared" si="1"/>
        <v>272.39999999999998</v>
      </c>
      <c r="R2209" s="117"/>
    </row>
    <row r="2210" spans="1:18" ht="15.75" customHeight="1" x14ac:dyDescent="0.3">
      <c r="A2210" s="221">
        <v>3841</v>
      </c>
      <c r="B2210" s="118">
        <v>263</v>
      </c>
      <c r="C2210" s="57" t="s">
        <v>628</v>
      </c>
      <c r="D2210" s="57"/>
      <c r="E2210" s="57">
        <v>14</v>
      </c>
      <c r="F2210" s="58">
        <v>43591</v>
      </c>
      <c r="G2210" s="57">
        <v>5258</v>
      </c>
      <c r="H2210" s="151">
        <v>8306</v>
      </c>
      <c r="I2210" s="57">
        <v>7493</v>
      </c>
      <c r="J2210" s="57">
        <v>2</v>
      </c>
      <c r="K2210" s="152">
        <f t="shared" si="12"/>
        <v>36.375838926174495</v>
      </c>
      <c r="L2210" s="167" t="s">
        <v>407</v>
      </c>
      <c r="M2210" s="154">
        <f>AVERAGE(K2210:K2211)</f>
        <v>38.12914532370857</v>
      </c>
      <c r="N2210" s="154">
        <f>_xlfn.STDEV.S(K2210,K2211)</f>
        <v>2.4795496863882076</v>
      </c>
      <c r="O2210" s="33">
        <v>2</v>
      </c>
      <c r="P2210" s="33"/>
      <c r="Q2210" s="23">
        <f t="shared" si="1"/>
        <v>223.5</v>
      </c>
      <c r="R2210" s="117">
        <f>AVERAGE(Q2210:Q2211)</f>
        <v>230.85</v>
      </c>
    </row>
    <row r="2211" spans="1:18" ht="15.75" customHeight="1" x14ac:dyDescent="0.3">
      <c r="A2211" s="221">
        <v>3842</v>
      </c>
      <c r="B2211" s="118">
        <v>264</v>
      </c>
      <c r="C2211" s="57" t="s">
        <v>628</v>
      </c>
      <c r="D2211" s="57"/>
      <c r="E2211" s="57">
        <v>14</v>
      </c>
      <c r="F2211" s="58">
        <v>43591</v>
      </c>
      <c r="G2211" s="57">
        <v>5312</v>
      </c>
      <c r="H2211" s="151">
        <v>8644</v>
      </c>
      <c r="I2211" s="57">
        <v>7694</v>
      </c>
      <c r="J2211" s="57"/>
      <c r="K2211" s="152">
        <f t="shared" si="12"/>
        <v>39.882451721242653</v>
      </c>
      <c r="L2211" s="167"/>
      <c r="M2211" s="155"/>
      <c r="N2211" s="155"/>
      <c r="O2211" s="33"/>
      <c r="P2211" s="33"/>
      <c r="Q2211" s="23">
        <f t="shared" si="1"/>
        <v>238.2</v>
      </c>
      <c r="R2211" s="117"/>
    </row>
    <row r="2212" spans="1:18" ht="15.75" customHeight="1" x14ac:dyDescent="0.3">
      <c r="A2212" s="221">
        <v>4497</v>
      </c>
      <c r="B2212" s="118">
        <v>203</v>
      </c>
      <c r="C2212" s="57" t="s">
        <v>628</v>
      </c>
      <c r="D2212" s="57"/>
      <c r="E2212" s="57">
        <v>16</v>
      </c>
      <c r="F2212" s="58">
        <v>43607</v>
      </c>
      <c r="G2212" s="57">
        <v>5215</v>
      </c>
      <c r="H2212" s="57">
        <v>8614</v>
      </c>
      <c r="I2212" s="57">
        <v>7656</v>
      </c>
      <c r="J2212" s="57">
        <v>2</v>
      </c>
      <c r="K2212" s="152">
        <f t="shared" si="12"/>
        <v>39.246210569438759</v>
      </c>
      <c r="L2212" s="167"/>
      <c r="M2212" s="154">
        <f>AVERAGE(K2212:K2213)</f>
        <v>40.131308566031905</v>
      </c>
      <c r="N2212" s="154">
        <f>_xlfn.STDEV.S(K2212,K2213)</f>
        <v>1.2517175908112823</v>
      </c>
      <c r="O2212" s="33"/>
      <c r="P2212" s="33"/>
      <c r="Q2212" s="23">
        <f t="shared" si="1"/>
        <v>244.1</v>
      </c>
      <c r="R2212" s="117">
        <f>AVERAGE(Q2212:Q2213)</f>
        <v>247</v>
      </c>
    </row>
    <row r="2213" spans="1:18" ht="15.75" customHeight="1" x14ac:dyDescent="0.3">
      <c r="A2213" s="221">
        <v>4498</v>
      </c>
      <c r="B2213" s="118">
        <v>204</v>
      </c>
      <c r="C2213" s="57" t="s">
        <v>628</v>
      </c>
      <c r="D2213" s="57"/>
      <c r="E2213" s="57">
        <v>16</v>
      </c>
      <c r="F2213" s="58">
        <v>43607</v>
      </c>
      <c r="G2213" s="57">
        <v>5239</v>
      </c>
      <c r="H2213" s="57">
        <v>8763</v>
      </c>
      <c r="I2213" s="57">
        <v>7738</v>
      </c>
      <c r="J2213" s="57"/>
      <c r="K2213" s="152">
        <f t="shared" si="12"/>
        <v>41.01640656262505</v>
      </c>
      <c r="L2213" s="167"/>
      <c r="M2213" s="155"/>
      <c r="N2213" s="155"/>
      <c r="O2213" s="33"/>
      <c r="P2213" s="33"/>
      <c r="Q2213" s="23">
        <f t="shared" si="1"/>
        <v>249.9</v>
      </c>
      <c r="R2213" s="117"/>
    </row>
    <row r="2214" spans="1:18" ht="15.75" customHeight="1" x14ac:dyDescent="0.3">
      <c r="A2214" s="221">
        <v>5143</v>
      </c>
      <c r="B2214" s="118">
        <v>203</v>
      </c>
      <c r="C2214" s="57" t="s">
        <v>628</v>
      </c>
      <c r="D2214" s="57"/>
      <c r="E2214" s="57">
        <v>18</v>
      </c>
      <c r="F2214" s="58">
        <v>43626</v>
      </c>
      <c r="G2214" s="57">
        <v>5215</v>
      </c>
      <c r="H2214" s="57">
        <v>7490</v>
      </c>
      <c r="I2214" s="57">
        <v>7057</v>
      </c>
      <c r="J2214" s="57">
        <v>8</v>
      </c>
      <c r="K2214" s="152">
        <f t="shared" si="12"/>
        <v>23.507057546145493</v>
      </c>
      <c r="L2214" s="167"/>
      <c r="M2214" s="154">
        <f>AVERAGE(K2214:K2215)</f>
        <v>23.394153773072745</v>
      </c>
      <c r="N2214" s="154">
        <f>_xlfn.STDEV.S(K2214,K2215)</f>
        <v>0.1596700471225723</v>
      </c>
      <c r="O2214" s="33"/>
      <c r="P2214" s="33"/>
      <c r="Q2214" s="23">
        <f t="shared" si="1"/>
        <v>184.2</v>
      </c>
      <c r="R2214" s="117">
        <f>AVERAGE(Q2214:Q2215)</f>
        <v>188.1</v>
      </c>
    </row>
    <row r="2215" spans="1:18" ht="15.75" customHeight="1" x14ac:dyDescent="0.3">
      <c r="A2215" s="221">
        <v>5144</v>
      </c>
      <c r="B2215" s="118">
        <v>204</v>
      </c>
      <c r="C2215" s="57" t="s">
        <v>628</v>
      </c>
      <c r="D2215" s="57"/>
      <c r="E2215" s="57">
        <v>18</v>
      </c>
      <c r="F2215" s="58">
        <v>43626</v>
      </c>
      <c r="G2215" s="57">
        <v>5239</v>
      </c>
      <c r="H2215" s="57">
        <v>7606</v>
      </c>
      <c r="I2215" s="57">
        <v>7159</v>
      </c>
      <c r="J2215" s="57"/>
      <c r="K2215" s="152">
        <f t="shared" si="12"/>
        <v>23.28125</v>
      </c>
      <c r="L2215" s="167"/>
      <c r="M2215" s="155"/>
      <c r="N2215" s="155"/>
      <c r="O2215" s="33"/>
      <c r="P2215" s="33"/>
      <c r="Q2215" s="23">
        <f t="shared" si="1"/>
        <v>192</v>
      </c>
      <c r="R2215" s="117"/>
    </row>
    <row r="2216" spans="1:18" ht="15.75" customHeight="1" x14ac:dyDescent="0.3">
      <c r="A2216" s="221">
        <v>5679</v>
      </c>
      <c r="B2216" s="118">
        <v>123</v>
      </c>
      <c r="C2216" s="7" t="s">
        <v>628</v>
      </c>
      <c r="D2216" s="7"/>
      <c r="E2216" s="7">
        <v>21</v>
      </c>
      <c r="F2216" s="156">
        <v>43657</v>
      </c>
      <c r="G2216" s="7">
        <v>5241</v>
      </c>
      <c r="H2216" s="7">
        <v>8163</v>
      </c>
      <c r="I2216" s="7">
        <v>7645</v>
      </c>
      <c r="J2216" s="7">
        <v>8</v>
      </c>
      <c r="K2216" s="152">
        <f t="shared" si="12"/>
        <v>21.547420965058237</v>
      </c>
      <c r="L2216" s="167"/>
      <c r="M2216" s="154">
        <f>AVERAGE(K2216:K2217)</f>
        <v>21.684773389253628</v>
      </c>
      <c r="N2216" s="154">
        <f>_xlfn.STDEV.S(K2216,K2217)</f>
        <v>0.1942456611219478</v>
      </c>
      <c r="O2216" s="33"/>
      <c r="P2216" s="33"/>
      <c r="Q2216" s="23">
        <f t="shared" si="1"/>
        <v>240.4</v>
      </c>
      <c r="R2216" s="117">
        <f>AVERAGE(Q2216:Q2217)</f>
        <v>235.45</v>
      </c>
    </row>
    <row r="2217" spans="1:18" ht="15.75" customHeight="1" x14ac:dyDescent="0.3">
      <c r="A2217" s="221">
        <v>5680</v>
      </c>
      <c r="B2217" s="118">
        <v>124</v>
      </c>
      <c r="C2217" s="7" t="s">
        <v>628</v>
      </c>
      <c r="D2217" s="7"/>
      <c r="E2217" s="7">
        <v>21</v>
      </c>
      <c r="F2217" s="156">
        <v>43657</v>
      </c>
      <c r="G2217" s="7">
        <v>5265</v>
      </c>
      <c r="H2217" s="7">
        <v>8073</v>
      </c>
      <c r="I2217" s="7">
        <v>7570</v>
      </c>
      <c r="J2217" s="7"/>
      <c r="K2217" s="152">
        <f t="shared" si="12"/>
        <v>21.822125813449023</v>
      </c>
      <c r="L2217" s="167"/>
      <c r="M2217" s="155"/>
      <c r="N2217" s="155"/>
      <c r="O2217" s="33"/>
      <c r="P2217" s="33"/>
      <c r="Q2217" s="23">
        <f t="shared" si="1"/>
        <v>230.5</v>
      </c>
      <c r="R2217" s="117"/>
    </row>
    <row r="2218" spans="1:18" ht="15.75" customHeight="1" x14ac:dyDescent="0.3">
      <c r="A2218" s="221">
        <v>6187</v>
      </c>
      <c r="B2218" s="118">
        <v>217</v>
      </c>
      <c r="C2218" s="7" t="s">
        <v>628</v>
      </c>
      <c r="D2218" s="7"/>
      <c r="E2218" s="7">
        <v>22</v>
      </c>
      <c r="F2218" s="156">
        <v>43685</v>
      </c>
      <c r="G2218" s="7">
        <v>5263</v>
      </c>
      <c r="H2218" s="7">
        <v>7676</v>
      </c>
      <c r="I2218" s="7">
        <v>7308</v>
      </c>
      <c r="J2218" s="7">
        <v>8</v>
      </c>
      <c r="K2218" s="152">
        <f t="shared" si="12"/>
        <v>17.995110024449879</v>
      </c>
      <c r="L2218" s="167"/>
      <c r="M2218" s="154">
        <f>AVERAGE(K2218:K2219)</f>
        <v>17.734928749598676</v>
      </c>
      <c r="N2218" s="154">
        <f>_xlfn.STDEV.S(K2218,K2219)</f>
        <v>0.3679518875700924</v>
      </c>
      <c r="O2218" s="33"/>
      <c r="P2218" s="33"/>
      <c r="Q2218" s="23">
        <f t="shared" si="1"/>
        <v>204.5</v>
      </c>
      <c r="R2218" s="117">
        <f>AVERAGE(Q2218:Q2219)</f>
        <v>201.25</v>
      </c>
    </row>
    <row r="2219" spans="1:18" ht="15.75" customHeight="1" x14ac:dyDescent="0.3">
      <c r="A2219" s="221">
        <v>6188</v>
      </c>
      <c r="B2219" s="118">
        <v>217</v>
      </c>
      <c r="C2219" s="7" t="s">
        <v>628</v>
      </c>
      <c r="D2219" s="7"/>
      <c r="E2219" s="7">
        <v>22</v>
      </c>
      <c r="F2219" s="156">
        <v>43685</v>
      </c>
      <c r="G2219" s="7">
        <v>5263</v>
      </c>
      <c r="H2219" s="7">
        <v>7589</v>
      </c>
      <c r="I2219" s="7">
        <v>7243</v>
      </c>
      <c r="J2219" s="7"/>
      <c r="K2219" s="152">
        <f t="shared" si="12"/>
        <v>17.474747474747474</v>
      </c>
      <c r="L2219" s="167"/>
      <c r="M2219" s="155"/>
      <c r="N2219" s="155"/>
      <c r="O2219" s="33"/>
      <c r="P2219" s="33"/>
      <c r="Q2219" s="23">
        <f t="shared" si="1"/>
        <v>198</v>
      </c>
      <c r="R2219" s="117"/>
    </row>
    <row r="2220" spans="1:18" ht="15.75" customHeight="1" x14ac:dyDescent="0.3">
      <c r="A2220" s="221">
        <v>3495</v>
      </c>
      <c r="B2220" s="118">
        <v>251</v>
      </c>
      <c r="C2220" s="57" t="s">
        <v>629</v>
      </c>
      <c r="D2220" s="57"/>
      <c r="E2220" s="57">
        <v>13</v>
      </c>
      <c r="F2220" s="58">
        <v>43587</v>
      </c>
      <c r="G2220" s="57">
        <v>5258</v>
      </c>
      <c r="H2220" s="57">
        <v>8996</v>
      </c>
      <c r="I2220" s="57">
        <v>7834</v>
      </c>
      <c r="J2220" s="57">
        <v>1</v>
      </c>
      <c r="K2220" s="152">
        <f t="shared" si="12"/>
        <v>45.108695652173914</v>
      </c>
      <c r="L2220" s="167" t="s">
        <v>461</v>
      </c>
      <c r="M2220" s="154">
        <f>AVERAGE(K2220:K2221)</f>
        <v>45.147984555849341</v>
      </c>
      <c r="N2220" s="154">
        <f>_xlfn.STDEV.S(K2220,K2221)</f>
        <v>5.5562900428558895E-2</v>
      </c>
      <c r="O2220" s="33">
        <v>2</v>
      </c>
      <c r="P2220" s="33"/>
      <c r="Q2220" s="23">
        <f t="shared" si="1"/>
        <v>257.60000000000002</v>
      </c>
      <c r="R2220" s="117">
        <f>AVERAGE(Q2220:Q2221)</f>
        <v>252.95000000000002</v>
      </c>
    </row>
    <row r="2221" spans="1:18" ht="15.75" customHeight="1" x14ac:dyDescent="0.3">
      <c r="A2221" s="221">
        <v>3496</v>
      </c>
      <c r="B2221" s="118">
        <v>252</v>
      </c>
      <c r="C2221" s="57" t="s">
        <v>629</v>
      </c>
      <c r="D2221" s="57"/>
      <c r="E2221" s="57">
        <v>13</v>
      </c>
      <c r="F2221" s="58">
        <v>43587</v>
      </c>
      <c r="G2221" s="57">
        <v>5296</v>
      </c>
      <c r="H2221" s="57">
        <v>8901</v>
      </c>
      <c r="I2221" s="57">
        <v>7779</v>
      </c>
      <c r="J2221" s="57"/>
      <c r="K2221" s="152">
        <f t="shared" si="12"/>
        <v>45.187273459524768</v>
      </c>
      <c r="L2221" s="167"/>
      <c r="M2221" s="155"/>
      <c r="N2221" s="155"/>
      <c r="O2221" s="33"/>
      <c r="P2221" s="33"/>
      <c r="Q2221" s="23">
        <f t="shared" si="1"/>
        <v>248.3</v>
      </c>
      <c r="R2221" s="117"/>
    </row>
    <row r="2222" spans="1:18" ht="15.75" customHeight="1" x14ac:dyDescent="0.3">
      <c r="A2222" s="221">
        <v>4213</v>
      </c>
      <c r="B2222" s="118">
        <v>243</v>
      </c>
      <c r="C2222" s="57" t="s">
        <v>629</v>
      </c>
      <c r="D2222" s="57"/>
      <c r="E2222" s="57">
        <v>15</v>
      </c>
      <c r="F2222" s="58">
        <v>43599</v>
      </c>
      <c r="G2222" s="57">
        <v>5234</v>
      </c>
      <c r="H2222" s="57">
        <v>8935</v>
      </c>
      <c r="I2222" s="57">
        <v>7780</v>
      </c>
      <c r="J2222" s="57"/>
      <c r="K2222" s="152">
        <f t="shared" si="12"/>
        <v>45.365278868813824</v>
      </c>
      <c r="L2222" s="155" t="s">
        <v>604</v>
      </c>
      <c r="M2222" s="154">
        <f>AVERAGE(K2222:K2223)</f>
        <v>45.499664445376638</v>
      </c>
      <c r="N2222" s="154">
        <f>_xlfn.STDEV.S(K2222,K2223)</f>
        <v>0.19004990496245874</v>
      </c>
      <c r="O2222" s="33"/>
      <c r="P2222" s="33"/>
      <c r="Q2222" s="23">
        <f t="shared" si="1"/>
        <v>254.6</v>
      </c>
      <c r="R2222" s="117">
        <f>AVERAGE(Q2222:Q2223)</f>
        <v>241.25</v>
      </c>
    </row>
    <row r="2223" spans="1:18" ht="15.75" customHeight="1" x14ac:dyDescent="0.3">
      <c r="A2223" s="221">
        <v>4214</v>
      </c>
      <c r="B2223" s="118">
        <v>244</v>
      </c>
      <c r="C2223" s="57" t="s">
        <v>629</v>
      </c>
      <c r="D2223" s="57"/>
      <c r="E2223" s="57">
        <v>15</v>
      </c>
      <c r="F2223" s="58">
        <v>43599</v>
      </c>
      <c r="G2223" s="57">
        <v>5243</v>
      </c>
      <c r="H2223" s="57">
        <v>8562</v>
      </c>
      <c r="I2223" s="57">
        <v>7522</v>
      </c>
      <c r="J2223" s="57"/>
      <c r="K2223" s="152">
        <f t="shared" si="12"/>
        <v>45.634050021939451</v>
      </c>
      <c r="L2223" s="155"/>
      <c r="M2223" s="155"/>
      <c r="N2223" s="155"/>
      <c r="O2223" s="33"/>
      <c r="P2223" s="33"/>
      <c r="Q2223" s="23">
        <f t="shared" si="1"/>
        <v>227.9</v>
      </c>
      <c r="R2223" s="117"/>
    </row>
    <row r="2224" spans="1:18" ht="15.75" customHeight="1" x14ac:dyDescent="0.3">
      <c r="A2224" s="221">
        <v>4859</v>
      </c>
      <c r="B2224" s="118">
        <v>243</v>
      </c>
      <c r="C2224" s="57" t="s">
        <v>629</v>
      </c>
      <c r="D2224" s="57"/>
      <c r="E2224" s="57">
        <v>17</v>
      </c>
      <c r="F2224" s="58">
        <v>43619</v>
      </c>
      <c r="G2224" s="57">
        <v>5234</v>
      </c>
      <c r="H2224" s="57">
        <v>8605</v>
      </c>
      <c r="I2224" s="57">
        <v>7662</v>
      </c>
      <c r="J2224" s="57"/>
      <c r="K2224" s="152">
        <f t="shared" si="12"/>
        <v>38.83855024711697</v>
      </c>
      <c r="L2224" s="167"/>
      <c r="M2224" s="154">
        <f>AVERAGE(K2224:K2225)</f>
        <v>38.88249579950282</v>
      </c>
      <c r="N2224" s="154">
        <f>_xlfn.STDEV.S(K2224,K2225)</f>
        <v>6.2148396190046182E-2</v>
      </c>
      <c r="O2224" s="33"/>
      <c r="P2224" s="33"/>
      <c r="Q2224" s="23">
        <f t="shared" si="1"/>
        <v>242.8</v>
      </c>
      <c r="R2224" s="117">
        <f>AVERAGE(Q2224:Q2225)</f>
        <v>247.15</v>
      </c>
    </row>
    <row r="2225" spans="1:18" ht="15.75" customHeight="1" x14ac:dyDescent="0.3">
      <c r="A2225" s="221">
        <v>4860</v>
      </c>
      <c r="B2225" s="118">
        <v>244</v>
      </c>
      <c r="C2225" s="57" t="s">
        <v>629</v>
      </c>
      <c r="D2225" s="57"/>
      <c r="E2225" s="57">
        <v>17</v>
      </c>
      <c r="F2225" s="58">
        <v>43619</v>
      </c>
      <c r="G2225" s="57">
        <v>5243</v>
      </c>
      <c r="H2225" s="57">
        <v>8737</v>
      </c>
      <c r="I2225" s="57">
        <v>7758</v>
      </c>
      <c r="J2225" s="57"/>
      <c r="K2225" s="152">
        <f t="shared" si="12"/>
        <v>38.92644135188867</v>
      </c>
      <c r="L2225" s="167"/>
      <c r="M2225" s="155"/>
      <c r="N2225" s="155"/>
      <c r="O2225" s="33"/>
      <c r="P2225" s="33"/>
      <c r="Q2225" s="23">
        <f t="shared" si="1"/>
        <v>251.5</v>
      </c>
      <c r="R2225" s="117"/>
    </row>
    <row r="2226" spans="1:18" ht="15.75" customHeight="1" x14ac:dyDescent="0.3">
      <c r="A2226" s="221">
        <v>6189</v>
      </c>
      <c r="B2226" s="118">
        <v>218</v>
      </c>
      <c r="C2226" s="7" t="s">
        <v>629</v>
      </c>
      <c r="D2226" s="7"/>
      <c r="E2226" s="7">
        <v>22</v>
      </c>
      <c r="F2226" s="156">
        <v>43685</v>
      </c>
      <c r="G2226" s="7">
        <v>5280</v>
      </c>
      <c r="H2226" s="7">
        <v>8133</v>
      </c>
      <c r="I2226" s="7">
        <v>7681</v>
      </c>
      <c r="J2226" s="7">
        <v>7</v>
      </c>
      <c r="K2226" s="152">
        <f t="shared" si="12"/>
        <v>18.825489379425239</v>
      </c>
      <c r="L2226" s="167"/>
      <c r="M2226" s="154">
        <f>AVERAGE(K2226:K2227)</f>
        <v>18.38766769895151</v>
      </c>
      <c r="N2226" s="154">
        <f>_xlfn.STDEV.S(K2226,K2227)</f>
        <v>0.61917335842692656</v>
      </c>
      <c r="O2226" s="33"/>
      <c r="P2226" s="33"/>
      <c r="Q2226" s="23">
        <f t="shared" si="1"/>
        <v>240.1</v>
      </c>
      <c r="R2226" s="117">
        <f>AVERAGE(Q2226:Q2227)</f>
        <v>233.7</v>
      </c>
    </row>
    <row r="2227" spans="1:18" ht="15.75" customHeight="1" x14ac:dyDescent="0.3">
      <c r="A2227" s="221">
        <v>6190</v>
      </c>
      <c r="B2227" s="118">
        <v>218</v>
      </c>
      <c r="C2227" s="7" t="s">
        <v>629</v>
      </c>
      <c r="D2227" s="7"/>
      <c r="E2227" s="7">
        <v>22</v>
      </c>
      <c r="F2227" s="156">
        <v>43685</v>
      </c>
      <c r="G2227" s="7">
        <v>5280</v>
      </c>
      <c r="H2227" s="7">
        <v>7961</v>
      </c>
      <c r="I2227" s="7">
        <v>7553</v>
      </c>
      <c r="J2227" s="7"/>
      <c r="K2227" s="152">
        <f t="shared" si="12"/>
        <v>17.949846018477782</v>
      </c>
      <c r="L2227" s="167"/>
      <c r="M2227" s="155"/>
      <c r="N2227" s="155"/>
      <c r="O2227" s="33"/>
      <c r="P2227" s="33"/>
      <c r="Q2227" s="23">
        <f t="shared" si="1"/>
        <v>227.3</v>
      </c>
      <c r="R2227" s="117"/>
    </row>
    <row r="2228" spans="1:18" ht="15.75" customHeight="1" x14ac:dyDescent="0.3">
      <c r="A2228" s="221">
        <v>3843</v>
      </c>
      <c r="B2228" s="118">
        <v>265</v>
      </c>
      <c r="C2228" s="57" t="s">
        <v>630</v>
      </c>
      <c r="D2228" s="57"/>
      <c r="E2228" s="57">
        <v>14</v>
      </c>
      <c r="F2228" s="58">
        <v>43591</v>
      </c>
      <c r="G2228" s="57">
        <v>5235</v>
      </c>
      <c r="H2228" s="151">
        <v>7864</v>
      </c>
      <c r="I2228" s="57">
        <v>7050</v>
      </c>
      <c r="J2228" s="57">
        <v>2</v>
      </c>
      <c r="K2228" s="152">
        <f t="shared" si="12"/>
        <v>44.848484848484851</v>
      </c>
      <c r="L2228" s="167" t="s">
        <v>631</v>
      </c>
      <c r="M2228" s="154">
        <f>AVERAGE(K2228:K2229)</f>
        <v>44.980633401686035</v>
      </c>
      <c r="N2228" s="154">
        <f>_xlfn.STDEV.S(K2228,K2229)</f>
        <v>0.18688627618509615</v>
      </c>
      <c r="O2228" s="33">
        <v>2</v>
      </c>
      <c r="P2228" s="33"/>
      <c r="Q2228" s="23">
        <f t="shared" si="1"/>
        <v>181.5</v>
      </c>
      <c r="R2228" s="117">
        <f>AVERAGE(Q2228:Q2229)</f>
        <v>183.85</v>
      </c>
    </row>
    <row r="2229" spans="1:18" ht="15.75" customHeight="1" x14ac:dyDescent="0.3">
      <c r="A2229" s="221">
        <v>3844</v>
      </c>
      <c r="B2229" s="118">
        <v>266</v>
      </c>
      <c r="C2229" s="57" t="s">
        <v>630</v>
      </c>
      <c r="D2229" s="57"/>
      <c r="E2229" s="57">
        <v>14</v>
      </c>
      <c r="F2229" s="58">
        <v>43591</v>
      </c>
      <c r="G2229" s="57">
        <v>5209</v>
      </c>
      <c r="H2229" s="151">
        <v>7911</v>
      </c>
      <c r="I2229" s="57">
        <v>7071</v>
      </c>
      <c r="J2229" s="57"/>
      <c r="K2229" s="152">
        <f t="shared" si="12"/>
        <v>45.112781954887218</v>
      </c>
      <c r="L2229" s="167"/>
      <c r="M2229" s="155"/>
      <c r="N2229" s="155"/>
      <c r="O2229" s="33"/>
      <c r="P2229" s="33"/>
      <c r="Q2229" s="23">
        <f t="shared" si="1"/>
        <v>186.2</v>
      </c>
      <c r="R2229" s="117"/>
    </row>
    <row r="2230" spans="1:18" ht="15.75" customHeight="1" x14ac:dyDescent="0.3">
      <c r="A2230" s="221">
        <v>4499</v>
      </c>
      <c r="B2230" s="118">
        <v>205</v>
      </c>
      <c r="C2230" s="57" t="s">
        <v>630</v>
      </c>
      <c r="D2230" s="57"/>
      <c r="E2230" s="57">
        <v>16</v>
      </c>
      <c r="F2230" s="58">
        <v>43607</v>
      </c>
      <c r="G2230" s="57">
        <v>5204</v>
      </c>
      <c r="H2230" s="57">
        <v>8339</v>
      </c>
      <c r="I2230" s="57">
        <v>7578</v>
      </c>
      <c r="J2230" s="57">
        <v>2</v>
      </c>
      <c r="K2230" s="152">
        <f t="shared" si="12"/>
        <v>32.055602358887953</v>
      </c>
      <c r="L2230" s="167"/>
      <c r="M2230" s="154">
        <f>AVERAGE(K2230:K2231)</f>
        <v>32.029481145844649</v>
      </c>
      <c r="N2230" s="154">
        <f>_xlfn.STDEV.S(K2230,K2231)</f>
        <v>3.6940973751477119E-2</v>
      </c>
      <c r="O2230" s="33"/>
      <c r="P2230" s="33"/>
      <c r="Q2230" s="23">
        <f t="shared" si="1"/>
        <v>237.4</v>
      </c>
      <c r="R2230" s="117">
        <f>AVERAGE(Q2230:Q2231)</f>
        <v>237.75</v>
      </c>
    </row>
    <row r="2231" spans="1:18" ht="15.75" customHeight="1" x14ac:dyDescent="0.3">
      <c r="A2231" s="221">
        <v>4500</v>
      </c>
      <c r="B2231" s="118">
        <v>206</v>
      </c>
      <c r="C2231" s="57" t="s">
        <v>630</v>
      </c>
      <c r="D2231" s="57"/>
      <c r="E2231" s="57">
        <v>16</v>
      </c>
      <c r="F2231" s="58">
        <v>43607</v>
      </c>
      <c r="G2231" s="57">
        <v>5233</v>
      </c>
      <c r="H2231" s="57">
        <v>8376</v>
      </c>
      <c r="I2231" s="57">
        <v>7614</v>
      </c>
      <c r="J2231" s="57"/>
      <c r="K2231" s="152">
        <f t="shared" si="12"/>
        <v>32.003359932801345</v>
      </c>
      <c r="L2231" s="167"/>
      <c r="M2231" s="155"/>
      <c r="N2231" s="155"/>
      <c r="O2231" s="33"/>
      <c r="P2231" s="33"/>
      <c r="Q2231" s="23">
        <f t="shared" si="1"/>
        <v>238.1</v>
      </c>
      <c r="R2231" s="117"/>
    </row>
    <row r="2232" spans="1:18" ht="15.75" customHeight="1" x14ac:dyDescent="0.3">
      <c r="A2232" s="221">
        <v>5145</v>
      </c>
      <c r="B2232" s="118">
        <v>205</v>
      </c>
      <c r="C2232" s="57" t="s">
        <v>630</v>
      </c>
      <c r="D2232" s="57"/>
      <c r="E2232" s="57">
        <v>18</v>
      </c>
      <c r="F2232" s="58">
        <v>43626</v>
      </c>
      <c r="G2232" s="57">
        <v>5204</v>
      </c>
      <c r="H2232" s="57">
        <v>7859</v>
      </c>
      <c r="I2232" s="57">
        <v>7332</v>
      </c>
      <c r="J2232" s="57">
        <v>5</v>
      </c>
      <c r="K2232" s="152">
        <f t="shared" si="12"/>
        <v>24.765037593984964</v>
      </c>
      <c r="L2232" s="167"/>
      <c r="M2232" s="154">
        <f>AVERAGE(K2232:K2233)</f>
        <v>24.456592871066555</v>
      </c>
      <c r="N2232" s="154">
        <f>_xlfn.STDEV.S(K2232,K2233)</f>
        <v>0.4362067103936233</v>
      </c>
      <c r="O2232" s="33"/>
      <c r="P2232" s="33"/>
      <c r="Q2232" s="23">
        <f t="shared" si="1"/>
        <v>212.8</v>
      </c>
      <c r="R2232" s="117">
        <f>AVERAGE(Q2232:Q2233)</f>
        <v>207.65</v>
      </c>
    </row>
    <row r="2233" spans="1:18" ht="15.75" customHeight="1" x14ac:dyDescent="0.3">
      <c r="A2233" s="221">
        <v>5146</v>
      </c>
      <c r="B2233" s="118">
        <v>206</v>
      </c>
      <c r="C2233" s="57" t="s">
        <v>630</v>
      </c>
      <c r="D2233" s="57"/>
      <c r="E2233" s="57">
        <v>18</v>
      </c>
      <c r="F2233" s="58">
        <v>43626</v>
      </c>
      <c r="G2233" s="57">
        <v>5233</v>
      </c>
      <c r="H2233" s="57">
        <v>7747</v>
      </c>
      <c r="I2233" s="57">
        <v>7258</v>
      </c>
      <c r="J2233" s="57"/>
      <c r="K2233" s="152">
        <f t="shared" si="12"/>
        <v>24.148148148148149</v>
      </c>
      <c r="L2233" s="167"/>
      <c r="M2233" s="155"/>
      <c r="N2233" s="155"/>
      <c r="O2233" s="33"/>
      <c r="P2233" s="33"/>
      <c r="Q2233" s="23">
        <f t="shared" si="1"/>
        <v>202.5</v>
      </c>
      <c r="R2233" s="117"/>
    </row>
    <row r="2234" spans="1:18" ht="15.75" customHeight="1" x14ac:dyDescent="0.3">
      <c r="A2234" s="221">
        <v>5681</v>
      </c>
      <c r="B2234" s="118">
        <v>125</v>
      </c>
      <c r="C2234" s="7" t="s">
        <v>630</v>
      </c>
      <c r="D2234" s="7"/>
      <c r="E2234" s="7">
        <v>21</v>
      </c>
      <c r="F2234" s="156">
        <v>43657</v>
      </c>
      <c r="G2234" s="7">
        <v>5217</v>
      </c>
      <c r="H2234" s="7">
        <v>7698</v>
      </c>
      <c r="I2234" s="7">
        <v>7258</v>
      </c>
      <c r="J2234" s="7">
        <v>5</v>
      </c>
      <c r="K2234" s="152">
        <f t="shared" si="12"/>
        <v>21.558059774620283</v>
      </c>
      <c r="L2234" s="167"/>
      <c r="M2234" s="154">
        <f>AVERAGE(K2234:K2235)</f>
        <v>21.189860886376437</v>
      </c>
      <c r="N2234" s="154">
        <f>_xlfn.STDEV.S(K2234,K2235)</f>
        <v>0.52071186140514514</v>
      </c>
      <c r="O2234" s="33"/>
      <c r="P2234" s="33"/>
      <c r="Q2234" s="23">
        <f t="shared" si="1"/>
        <v>204.1</v>
      </c>
      <c r="R2234" s="117">
        <f>AVERAGE(Q2234:Q2235)</f>
        <v>209.14999999999998</v>
      </c>
    </row>
    <row r="2235" spans="1:18" ht="15.75" customHeight="1" x14ac:dyDescent="0.3">
      <c r="A2235" s="221">
        <v>5682</v>
      </c>
      <c r="B2235" s="118">
        <v>126</v>
      </c>
      <c r="C2235" s="7" t="s">
        <v>630</v>
      </c>
      <c r="D2235" s="7"/>
      <c r="E2235" s="7">
        <v>21</v>
      </c>
      <c r="F2235" s="156">
        <v>43657</v>
      </c>
      <c r="G2235" s="7">
        <v>5232</v>
      </c>
      <c r="H2235" s="7">
        <v>7820</v>
      </c>
      <c r="I2235" s="7">
        <v>7374</v>
      </c>
      <c r="J2235" s="7"/>
      <c r="K2235" s="152">
        <f t="shared" si="12"/>
        <v>20.821661998132587</v>
      </c>
      <c r="L2235" s="167"/>
      <c r="M2235" s="155"/>
      <c r="N2235" s="155"/>
      <c r="O2235" s="33"/>
      <c r="P2235" s="33"/>
      <c r="Q2235" s="23">
        <f t="shared" si="1"/>
        <v>214.2</v>
      </c>
      <c r="R2235" s="117"/>
    </row>
    <row r="2236" spans="1:18" ht="15.75" customHeight="1" x14ac:dyDescent="0.3">
      <c r="A2236" s="221">
        <v>6191</v>
      </c>
      <c r="B2236" s="118">
        <v>219</v>
      </c>
      <c r="C2236" s="7" t="s">
        <v>630</v>
      </c>
      <c r="D2236" s="7"/>
      <c r="E2236" s="7">
        <v>22</v>
      </c>
      <c r="F2236" s="156">
        <v>43685</v>
      </c>
      <c r="G2236" s="7">
        <v>5215</v>
      </c>
      <c r="H2236" s="7">
        <v>7932</v>
      </c>
      <c r="I2236" s="7">
        <v>7501</v>
      </c>
      <c r="J2236" s="7">
        <v>6</v>
      </c>
      <c r="K2236" s="152">
        <f t="shared" si="12"/>
        <v>18.853893263342083</v>
      </c>
      <c r="L2236" s="167"/>
      <c r="M2236" s="154">
        <f>AVERAGE(K2236:K2237)</f>
        <v>18.341184063018737</v>
      </c>
      <c r="N2236" s="154">
        <f>_xlfn.STDEV.S(K2236,K2237)</f>
        <v>0.72508030465073814</v>
      </c>
      <c r="O2236" s="33"/>
      <c r="P2236" s="33"/>
      <c r="Q2236" s="23">
        <f t="shared" si="1"/>
        <v>228.6</v>
      </c>
      <c r="R2236" s="117">
        <f>AVERAGE(Q2236:Q2237)</f>
        <v>232.64999999999998</v>
      </c>
    </row>
    <row r="2237" spans="1:18" ht="15.75" customHeight="1" x14ac:dyDescent="0.3">
      <c r="A2237" s="221">
        <v>6192</v>
      </c>
      <c r="B2237" s="118">
        <v>219</v>
      </c>
      <c r="C2237" s="7" t="s">
        <v>630</v>
      </c>
      <c r="D2237" s="7"/>
      <c r="E2237" s="7">
        <v>22</v>
      </c>
      <c r="F2237" s="156">
        <v>43685</v>
      </c>
      <c r="G2237" s="7">
        <v>5215</v>
      </c>
      <c r="H2237" s="7">
        <v>8004</v>
      </c>
      <c r="I2237" s="7">
        <v>7582</v>
      </c>
      <c r="J2237" s="7"/>
      <c r="K2237" s="152">
        <f t="shared" si="12"/>
        <v>17.828474862695394</v>
      </c>
      <c r="L2237" s="167"/>
      <c r="M2237" s="155"/>
      <c r="N2237" s="155"/>
      <c r="O2237" s="33"/>
      <c r="P2237" s="33"/>
      <c r="Q2237" s="23">
        <f t="shared" si="1"/>
        <v>236.7</v>
      </c>
      <c r="R2237" s="117"/>
    </row>
    <row r="2238" spans="1:18" ht="15.75" customHeight="1" x14ac:dyDescent="0.3">
      <c r="A2238" s="221">
        <v>3497</v>
      </c>
      <c r="B2238" s="118">
        <v>253</v>
      </c>
      <c r="C2238" s="67" t="s">
        <v>632</v>
      </c>
      <c r="D2238" s="67"/>
      <c r="E2238" s="67">
        <v>13</v>
      </c>
      <c r="F2238" s="68">
        <v>43587</v>
      </c>
      <c r="G2238" s="67">
        <v>5257</v>
      </c>
      <c r="H2238" s="67">
        <v>7586</v>
      </c>
      <c r="I2238" s="67">
        <v>7028</v>
      </c>
      <c r="J2238" s="67">
        <v>1</v>
      </c>
      <c r="K2238" s="157">
        <f t="shared" si="12"/>
        <v>31.507622811970638</v>
      </c>
      <c r="L2238" s="168" t="s">
        <v>13</v>
      </c>
      <c r="M2238" s="159">
        <f>AVERAGE(K2238:K2239)</f>
        <v>31.606815697830811</v>
      </c>
      <c r="N2238" s="159">
        <f>_xlfn.STDEV.S(K2238,K2239)</f>
        <v>0.14027992447438581</v>
      </c>
      <c r="O2238" s="33">
        <v>1</v>
      </c>
      <c r="P2238" s="33"/>
      <c r="Q2238" s="23">
        <f t="shared" si="1"/>
        <v>177.1</v>
      </c>
      <c r="R2238" s="117">
        <f>AVERAGE(Q2238:Q2239)</f>
        <v>181.75</v>
      </c>
    </row>
    <row r="2239" spans="1:18" ht="15.75" customHeight="1" x14ac:dyDescent="0.3">
      <c r="A2239" s="221">
        <v>3498</v>
      </c>
      <c r="B2239" s="118">
        <v>254</v>
      </c>
      <c r="C2239" s="67" t="s">
        <v>632</v>
      </c>
      <c r="D2239" s="67"/>
      <c r="E2239" s="67">
        <v>13</v>
      </c>
      <c r="F2239" s="68">
        <v>43587</v>
      </c>
      <c r="G2239" s="67">
        <v>5257</v>
      </c>
      <c r="H2239" s="67">
        <v>7712</v>
      </c>
      <c r="I2239" s="67">
        <v>7121</v>
      </c>
      <c r="J2239" s="67"/>
      <c r="K2239" s="157">
        <f t="shared" si="12"/>
        <v>31.706008583690988</v>
      </c>
      <c r="L2239" s="168"/>
      <c r="M2239" s="160"/>
      <c r="N2239" s="160"/>
      <c r="O2239" s="33"/>
      <c r="P2239" s="33"/>
      <c r="Q2239" s="23">
        <f t="shared" si="1"/>
        <v>186.4</v>
      </c>
      <c r="R2239" s="117"/>
    </row>
    <row r="2240" spans="1:18" ht="15.75" customHeight="1" x14ac:dyDescent="0.3">
      <c r="A2240" s="221">
        <v>4215</v>
      </c>
      <c r="B2240" s="118">
        <v>245</v>
      </c>
      <c r="C2240" s="67" t="s">
        <v>632</v>
      </c>
      <c r="D2240" s="67"/>
      <c r="E2240" s="67">
        <v>15</v>
      </c>
      <c r="F2240" s="68">
        <v>43599</v>
      </c>
      <c r="G2240" s="67">
        <v>5235</v>
      </c>
      <c r="H2240" s="67">
        <v>6916</v>
      </c>
      <c r="I2240" s="67">
        <v>6555</v>
      </c>
      <c r="J2240" s="67"/>
      <c r="K2240" s="157">
        <f t="shared" si="12"/>
        <v>27.348484848484851</v>
      </c>
      <c r="L2240" s="160"/>
      <c r="M2240" s="159">
        <f>AVERAGE(K2240:K2241)</f>
        <v>27.256450525910417</v>
      </c>
      <c r="N2240" s="159">
        <f>_xlfn.STDEV.S(K2240,K2241)</f>
        <v>0.13015618718858832</v>
      </c>
      <c r="O2240" s="33"/>
      <c r="P2240" s="33"/>
      <c r="Q2240" s="23">
        <f t="shared" si="1"/>
        <v>132</v>
      </c>
      <c r="R2240" s="117">
        <f>AVERAGE(Q2240:Q2241)</f>
        <v>128.94999999999999</v>
      </c>
    </row>
    <row r="2241" spans="1:18" ht="15.75" customHeight="1" x14ac:dyDescent="0.3">
      <c r="A2241" s="221">
        <v>4216</v>
      </c>
      <c r="B2241" s="118">
        <v>246</v>
      </c>
      <c r="C2241" s="67" t="s">
        <v>632</v>
      </c>
      <c r="D2241" s="67"/>
      <c r="E2241" s="67">
        <v>15</v>
      </c>
      <c r="F2241" s="68">
        <v>43599</v>
      </c>
      <c r="G2241" s="67">
        <v>5309</v>
      </c>
      <c r="H2241" s="67">
        <v>6910</v>
      </c>
      <c r="I2241" s="67">
        <v>6568</v>
      </c>
      <c r="J2241" s="67"/>
      <c r="K2241" s="157">
        <f t="shared" si="12"/>
        <v>27.164416203335978</v>
      </c>
      <c r="L2241" s="160"/>
      <c r="M2241" s="160"/>
      <c r="N2241" s="160"/>
      <c r="O2241" s="33"/>
      <c r="P2241" s="33"/>
      <c r="Q2241" s="23">
        <f t="shared" si="1"/>
        <v>125.9</v>
      </c>
      <c r="R2241" s="117"/>
    </row>
    <row r="2242" spans="1:18" ht="15.75" customHeight="1" x14ac:dyDescent="0.3">
      <c r="A2242" s="221">
        <v>4861</v>
      </c>
      <c r="B2242" s="118">
        <v>245</v>
      </c>
      <c r="C2242" s="67" t="s">
        <v>632</v>
      </c>
      <c r="D2242" s="67"/>
      <c r="E2242" s="67">
        <v>17</v>
      </c>
      <c r="F2242" s="68">
        <v>43619</v>
      </c>
      <c r="G2242" s="67">
        <v>5235</v>
      </c>
      <c r="H2242" s="67">
        <v>7166</v>
      </c>
      <c r="I2242" s="67">
        <v>6826</v>
      </c>
      <c r="J2242" s="67"/>
      <c r="K2242" s="157">
        <f t="shared" si="12"/>
        <v>21.370207416719044</v>
      </c>
      <c r="L2242" s="168"/>
      <c r="M2242" s="159">
        <f>AVERAGE(K2242:K2243)</f>
        <v>21.29471683848848</v>
      </c>
      <c r="N2242" s="159">
        <f>_xlfn.STDEV.S(K2242,K2243)</f>
        <v>0.10675979956505095</v>
      </c>
      <c r="O2242" s="33"/>
      <c r="P2242" s="33"/>
      <c r="Q2242" s="23">
        <f t="shared" si="1"/>
        <v>159.1</v>
      </c>
      <c r="R2242" s="117">
        <f>AVERAGE(Q2242:Q2243)</f>
        <v>164.85</v>
      </c>
    </row>
    <row r="2243" spans="1:18" ht="15.75" customHeight="1" x14ac:dyDescent="0.3">
      <c r="A2243" s="221">
        <v>4862</v>
      </c>
      <c r="B2243" s="118">
        <v>246</v>
      </c>
      <c r="C2243" s="67" t="s">
        <v>632</v>
      </c>
      <c r="D2243" s="67"/>
      <c r="E2243" s="67">
        <v>17</v>
      </c>
      <c r="F2243" s="68">
        <v>43619</v>
      </c>
      <c r="G2243" s="67">
        <v>5309</v>
      </c>
      <c r="H2243" s="67">
        <v>7377</v>
      </c>
      <c r="I2243" s="67">
        <v>7015</v>
      </c>
      <c r="J2243" s="67"/>
      <c r="K2243" s="157">
        <f t="shared" si="12"/>
        <v>21.219226260257916</v>
      </c>
      <c r="L2243" s="168"/>
      <c r="M2243" s="160"/>
      <c r="N2243" s="160"/>
      <c r="O2243" s="33"/>
      <c r="P2243" s="33"/>
      <c r="Q2243" s="23">
        <f t="shared" si="1"/>
        <v>170.6</v>
      </c>
      <c r="R2243" s="117"/>
    </row>
    <row r="2244" spans="1:18" ht="15.75" customHeight="1" x14ac:dyDescent="0.3">
      <c r="A2244" s="221">
        <v>5441</v>
      </c>
      <c r="B2244" s="118">
        <v>179</v>
      </c>
      <c r="C2244" s="7" t="s">
        <v>632</v>
      </c>
      <c r="D2244" s="7"/>
      <c r="E2244" s="7">
        <v>19</v>
      </c>
      <c r="F2244" s="156">
        <v>43637</v>
      </c>
      <c r="G2244" s="7">
        <v>5180</v>
      </c>
      <c r="H2244" s="7">
        <v>6884</v>
      </c>
      <c r="I2244" s="7">
        <v>6541</v>
      </c>
      <c r="J2244" s="7">
        <v>11</v>
      </c>
      <c r="K2244" s="161">
        <f t="shared" si="12"/>
        <v>25.202057310800878</v>
      </c>
      <c r="L2244" s="170"/>
      <c r="M2244" s="162">
        <f>AVERAGE(K2244:K2245)</f>
        <v>25.319327820168851</v>
      </c>
      <c r="N2244" s="162">
        <f>_xlfn.STDEV.S(K2244,K2245)</f>
        <v>0.16584554481458869</v>
      </c>
      <c r="O2244" s="33"/>
      <c r="P2244" s="33"/>
      <c r="Q2244" s="23">
        <f t="shared" si="1"/>
        <v>136.1</v>
      </c>
      <c r="R2244" s="117">
        <f>AVERAGE(Q2244:Q2245)</f>
        <v>133.89999999999998</v>
      </c>
    </row>
    <row r="2245" spans="1:18" ht="15.75" customHeight="1" x14ac:dyDescent="0.3">
      <c r="A2245" s="221">
        <v>5442</v>
      </c>
      <c r="B2245" s="118">
        <v>180</v>
      </c>
      <c r="C2245" s="7" t="s">
        <v>632</v>
      </c>
      <c r="D2245" s="7"/>
      <c r="E2245" s="7">
        <v>19</v>
      </c>
      <c r="F2245" s="156">
        <v>43637</v>
      </c>
      <c r="G2245" s="7">
        <v>5282</v>
      </c>
      <c r="H2245" s="7">
        <v>6934</v>
      </c>
      <c r="I2245" s="7">
        <v>6599</v>
      </c>
      <c r="J2245" s="7"/>
      <c r="K2245" s="161">
        <f t="shared" si="12"/>
        <v>25.436598329536825</v>
      </c>
      <c r="L2245" s="170"/>
      <c r="M2245" s="23"/>
      <c r="N2245" s="23"/>
      <c r="O2245" s="33"/>
      <c r="P2245" s="33"/>
      <c r="Q2245" s="23">
        <f t="shared" si="1"/>
        <v>131.69999999999999</v>
      </c>
      <c r="R2245" s="117"/>
    </row>
    <row r="2246" spans="1:18" ht="15.75" customHeight="1" x14ac:dyDescent="0.3">
      <c r="A2246" s="221">
        <v>6193</v>
      </c>
      <c r="B2246" s="118">
        <v>220</v>
      </c>
      <c r="C2246" s="7" t="s">
        <v>632</v>
      </c>
      <c r="D2246" s="7"/>
      <c r="E2246" s="7">
        <v>22</v>
      </c>
      <c r="F2246" s="156">
        <v>43685</v>
      </c>
      <c r="G2246" s="7">
        <v>5178</v>
      </c>
      <c r="H2246" s="7">
        <v>6956</v>
      </c>
      <c r="I2246" s="7">
        <v>6682</v>
      </c>
      <c r="J2246" s="7">
        <v>11</v>
      </c>
      <c r="K2246" s="152">
        <f t="shared" si="12"/>
        <v>18.218085106382979</v>
      </c>
      <c r="L2246" s="167"/>
      <c r="M2246" s="154">
        <f>AVERAGE(K2246:K2247)</f>
        <v>17.776146952403572</v>
      </c>
      <c r="N2246" s="154">
        <f>_xlfn.STDEV.S(K2246,K2247)</f>
        <v>0.62499493108780713</v>
      </c>
      <c r="O2246" s="33"/>
      <c r="P2246" s="33"/>
      <c r="Q2246" s="23">
        <f t="shared" si="1"/>
        <v>150.4</v>
      </c>
      <c r="R2246" s="117">
        <f>AVERAGE(Q2246:Q2247)</f>
        <v>151.35000000000002</v>
      </c>
    </row>
    <row r="2247" spans="1:18" ht="15.75" customHeight="1" x14ac:dyDescent="0.3">
      <c r="A2247" s="221">
        <v>6194</v>
      </c>
      <c r="B2247" s="118">
        <v>220</v>
      </c>
      <c r="C2247" s="7" t="s">
        <v>632</v>
      </c>
      <c r="D2247" s="7"/>
      <c r="E2247" s="7">
        <v>22</v>
      </c>
      <c r="F2247" s="156">
        <v>43685</v>
      </c>
      <c r="G2247" s="7">
        <v>5178</v>
      </c>
      <c r="H2247" s="7">
        <v>6965</v>
      </c>
      <c r="I2247" s="7">
        <v>6701</v>
      </c>
      <c r="J2247" s="7"/>
      <c r="K2247" s="152">
        <f t="shared" si="12"/>
        <v>17.334208798424164</v>
      </c>
      <c r="L2247" s="167"/>
      <c r="M2247" s="155"/>
      <c r="N2247" s="155"/>
      <c r="O2247" s="33"/>
      <c r="P2247" s="33"/>
      <c r="Q2247" s="23">
        <f t="shared" si="1"/>
        <v>152.30000000000001</v>
      </c>
      <c r="R2247" s="117"/>
    </row>
    <row r="2248" spans="1:18" ht="15.75" customHeight="1" x14ac:dyDescent="0.3">
      <c r="A2248" s="221">
        <v>3845</v>
      </c>
      <c r="B2248" s="118">
        <v>267</v>
      </c>
      <c r="C2248" s="57" t="s">
        <v>633</v>
      </c>
      <c r="D2248" s="57"/>
      <c r="E2248" s="57">
        <v>14</v>
      </c>
      <c r="F2248" s="58">
        <v>43591</v>
      </c>
      <c r="G2248" s="57">
        <v>5263</v>
      </c>
      <c r="H2248" s="151">
        <v>8855</v>
      </c>
      <c r="I2248" s="57">
        <v>7667</v>
      </c>
      <c r="J2248" s="57">
        <v>2</v>
      </c>
      <c r="K2248" s="152">
        <f t="shared" si="12"/>
        <v>49.417637271214645</v>
      </c>
      <c r="L2248" s="167" t="s">
        <v>377</v>
      </c>
      <c r="M2248" s="154">
        <f>AVERAGE(K2248:K2249)</f>
        <v>49.476162121224917</v>
      </c>
      <c r="N2248" s="154">
        <f>_xlfn.STDEV.S(K2248,K2249)</f>
        <v>8.2766636620378101E-2</v>
      </c>
      <c r="O2248" s="33">
        <v>2</v>
      </c>
      <c r="P2248" s="33"/>
      <c r="Q2248" s="23">
        <f t="shared" si="1"/>
        <v>240.4</v>
      </c>
      <c r="R2248" s="117">
        <f>AVERAGE(Q2248:Q2249)</f>
        <v>238.4</v>
      </c>
    </row>
    <row r="2249" spans="1:18" ht="15.75" customHeight="1" x14ac:dyDescent="0.3">
      <c r="A2249" s="221">
        <v>3846</v>
      </c>
      <c r="B2249" s="118">
        <v>268</v>
      </c>
      <c r="C2249" s="57" t="s">
        <v>633</v>
      </c>
      <c r="D2249" s="57"/>
      <c r="E2249" s="57">
        <v>14</v>
      </c>
      <c r="F2249" s="58">
        <v>43591</v>
      </c>
      <c r="G2249" s="57">
        <v>5219</v>
      </c>
      <c r="H2249" s="151">
        <v>8754</v>
      </c>
      <c r="I2249" s="57">
        <v>7583</v>
      </c>
      <c r="J2249" s="57"/>
      <c r="K2249" s="152">
        <f t="shared" si="12"/>
        <v>49.534686971235189</v>
      </c>
      <c r="L2249" s="167"/>
      <c r="M2249" s="155"/>
      <c r="N2249" s="155"/>
      <c r="O2249" s="33"/>
      <c r="P2249" s="33"/>
      <c r="Q2249" s="23">
        <f t="shared" si="1"/>
        <v>236.4</v>
      </c>
      <c r="R2249" s="117"/>
    </row>
    <row r="2250" spans="1:18" ht="15.75" customHeight="1" x14ac:dyDescent="0.3">
      <c r="A2250" s="221">
        <v>4501</v>
      </c>
      <c r="B2250" s="118">
        <v>207</v>
      </c>
      <c r="C2250" s="57" t="s">
        <v>633</v>
      </c>
      <c r="D2250" s="57"/>
      <c r="E2250" s="57">
        <v>16</v>
      </c>
      <c r="F2250" s="58">
        <v>43607</v>
      </c>
      <c r="G2250" s="57">
        <v>5236</v>
      </c>
      <c r="H2250" s="57">
        <v>7944</v>
      </c>
      <c r="I2250" s="57">
        <v>7371</v>
      </c>
      <c r="J2250" s="57">
        <v>2</v>
      </c>
      <c r="K2250" s="152">
        <f t="shared" si="12"/>
        <v>26.838407494145201</v>
      </c>
      <c r="L2250" s="167" t="s">
        <v>13</v>
      </c>
      <c r="M2250" s="154">
        <f>AVERAGE(K2250:K2251)</f>
        <v>26.855427078892845</v>
      </c>
      <c r="N2250" s="154">
        <f>_xlfn.STDEV.S(K2250,K2251)</f>
        <v>2.406932757607827E-2</v>
      </c>
      <c r="O2250" s="33"/>
      <c r="P2250" s="33"/>
      <c r="Q2250" s="23">
        <f t="shared" si="1"/>
        <v>213.5</v>
      </c>
      <c r="R2250" s="117">
        <f>AVERAGE(Q2250:Q2251)</f>
        <v>216.9</v>
      </c>
    </row>
    <row r="2251" spans="1:18" ht="15.75" customHeight="1" x14ac:dyDescent="0.3">
      <c r="A2251" s="221">
        <v>4502</v>
      </c>
      <c r="B2251" s="118">
        <v>208</v>
      </c>
      <c r="C2251" s="57" t="s">
        <v>633</v>
      </c>
      <c r="D2251" s="57"/>
      <c r="E2251" s="57">
        <v>16</v>
      </c>
      <c r="F2251" s="58">
        <v>43607</v>
      </c>
      <c r="G2251" s="57">
        <v>5202</v>
      </c>
      <c r="H2251" s="57">
        <v>7997</v>
      </c>
      <c r="I2251" s="57">
        <v>7405</v>
      </c>
      <c r="J2251" s="57"/>
      <c r="K2251" s="152">
        <f t="shared" si="12"/>
        <v>26.872446663640492</v>
      </c>
      <c r="L2251" s="167"/>
      <c r="M2251" s="155"/>
      <c r="N2251" s="155"/>
      <c r="O2251" s="33"/>
      <c r="P2251" s="33"/>
      <c r="Q2251" s="23">
        <f t="shared" si="1"/>
        <v>220.3</v>
      </c>
      <c r="R2251" s="117"/>
    </row>
    <row r="2252" spans="1:18" ht="15.75" customHeight="1" x14ac:dyDescent="0.3">
      <c r="A2252" s="221">
        <v>5147</v>
      </c>
      <c r="B2252" s="118">
        <v>207</v>
      </c>
      <c r="C2252" s="57" t="s">
        <v>633</v>
      </c>
      <c r="D2252" s="57"/>
      <c r="E2252" s="57">
        <v>18</v>
      </c>
      <c r="F2252" s="58">
        <v>43626</v>
      </c>
      <c r="G2252" s="57">
        <v>5236</v>
      </c>
      <c r="H2252" s="57">
        <v>7776</v>
      </c>
      <c r="I2252" s="57">
        <v>7341</v>
      </c>
      <c r="J2252" s="57">
        <v>10</v>
      </c>
      <c r="K2252" s="152">
        <f t="shared" si="12"/>
        <v>20.665083135391924</v>
      </c>
      <c r="L2252" s="167"/>
      <c r="M2252" s="154">
        <f>AVERAGE(K2252:K2253)</f>
        <v>20.732889696503619</v>
      </c>
      <c r="N2252" s="154">
        <f>_xlfn.STDEV.S(K2252,K2253)</f>
        <v>9.5892958342041548E-2</v>
      </c>
      <c r="O2252" s="33"/>
      <c r="P2252" s="33"/>
      <c r="Q2252" s="23">
        <f t="shared" si="1"/>
        <v>210.5</v>
      </c>
      <c r="R2252" s="117">
        <f>AVERAGE(Q2252:Q2253)</f>
        <v>220.15</v>
      </c>
    </row>
    <row r="2253" spans="1:18" ht="15.75" customHeight="1" x14ac:dyDescent="0.3">
      <c r="A2253" s="221">
        <v>5148</v>
      </c>
      <c r="B2253" s="118">
        <v>208</v>
      </c>
      <c r="C2253" s="57" t="s">
        <v>633</v>
      </c>
      <c r="D2253" s="57"/>
      <c r="E2253" s="57">
        <v>18</v>
      </c>
      <c r="F2253" s="58">
        <v>43626</v>
      </c>
      <c r="G2253" s="57">
        <v>5202</v>
      </c>
      <c r="H2253" s="57">
        <v>7978</v>
      </c>
      <c r="I2253" s="57">
        <v>7500</v>
      </c>
      <c r="J2253" s="57"/>
      <c r="K2253" s="152">
        <f t="shared" si="12"/>
        <v>20.800696257615318</v>
      </c>
      <c r="L2253" s="167"/>
      <c r="M2253" s="155"/>
      <c r="N2253" s="155"/>
      <c r="O2253" s="33"/>
      <c r="P2253" s="33"/>
      <c r="Q2253" s="23">
        <f t="shared" si="1"/>
        <v>229.8</v>
      </c>
      <c r="R2253" s="117"/>
    </row>
    <row r="2254" spans="1:18" ht="15.75" customHeight="1" x14ac:dyDescent="0.3">
      <c r="A2254" s="221">
        <v>5683</v>
      </c>
      <c r="B2254" s="118">
        <v>127</v>
      </c>
      <c r="C2254" s="7" t="s">
        <v>633</v>
      </c>
      <c r="D2254" s="7"/>
      <c r="E2254" s="7">
        <v>21</v>
      </c>
      <c r="F2254" s="156">
        <v>43657</v>
      </c>
      <c r="G2254" s="7">
        <v>5247</v>
      </c>
      <c r="H2254" s="7">
        <v>7599</v>
      </c>
      <c r="I2254" s="7">
        <v>7220</v>
      </c>
      <c r="J2254" s="7">
        <v>10</v>
      </c>
      <c r="K2254" s="152">
        <f t="shared" si="12"/>
        <v>19.209325899645211</v>
      </c>
      <c r="L2254" s="167"/>
      <c r="M2254" s="154">
        <f>AVERAGE(K2254:K2255)</f>
        <v>19.460555898870471</v>
      </c>
      <c r="N2254" s="154">
        <f>_xlfn.STDEV.S(K2254,K2255)</f>
        <v>0.35529287217934391</v>
      </c>
      <c r="O2254" s="33"/>
      <c r="P2254" s="33"/>
      <c r="Q2254" s="23">
        <f t="shared" si="1"/>
        <v>197.3</v>
      </c>
      <c r="R2254" s="117">
        <f>AVERAGE(Q2254:Q2255)</f>
        <v>195.8</v>
      </c>
    </row>
    <row r="2255" spans="1:18" ht="15.75" customHeight="1" x14ac:dyDescent="0.3">
      <c r="A2255" s="221">
        <v>5684</v>
      </c>
      <c r="B2255" s="118">
        <v>128</v>
      </c>
      <c r="C2255" s="7" t="s">
        <v>633</v>
      </c>
      <c r="D2255" s="7"/>
      <c r="E2255" s="7">
        <v>21</v>
      </c>
      <c r="F2255" s="156">
        <v>43657</v>
      </c>
      <c r="G2255" s="7">
        <v>5213</v>
      </c>
      <c r="H2255" s="7">
        <v>7539</v>
      </c>
      <c r="I2255" s="7">
        <v>7156</v>
      </c>
      <c r="J2255" s="7"/>
      <c r="K2255" s="152">
        <f t="shared" si="12"/>
        <v>19.71178589809573</v>
      </c>
      <c r="L2255" s="167"/>
      <c r="M2255" s="155"/>
      <c r="N2255" s="155"/>
      <c r="O2255" s="33"/>
      <c r="P2255" s="33"/>
      <c r="Q2255" s="23">
        <f t="shared" si="1"/>
        <v>194.3</v>
      </c>
      <c r="R2255" s="117"/>
    </row>
    <row r="2256" spans="1:18" ht="15.75" customHeight="1" x14ac:dyDescent="0.3">
      <c r="A2256" s="221">
        <v>6195</v>
      </c>
      <c r="B2256" s="118">
        <v>221</v>
      </c>
      <c r="C2256" s="7" t="s">
        <v>633</v>
      </c>
      <c r="D2256" s="7"/>
      <c r="E2256" s="7">
        <v>22</v>
      </c>
      <c r="F2256" s="156">
        <v>43685</v>
      </c>
      <c r="G2256" s="7">
        <v>5187</v>
      </c>
      <c r="H2256" s="7">
        <v>7666</v>
      </c>
      <c r="I2256" s="7">
        <v>7292</v>
      </c>
      <c r="J2256" s="7">
        <v>10</v>
      </c>
      <c r="K2256" s="152">
        <f t="shared" si="12"/>
        <v>17.767220902612827</v>
      </c>
      <c r="L2256" s="167"/>
      <c r="M2256" s="154">
        <f>AVERAGE(K2256:K2257)</f>
        <v>17.284179981444048</v>
      </c>
      <c r="N2256" s="154">
        <f>_xlfn.STDEV.S(K2256,K2257)</f>
        <v>0.68312302189807839</v>
      </c>
      <c r="O2256" s="33"/>
      <c r="P2256" s="33"/>
      <c r="Q2256" s="23">
        <f t="shared" si="1"/>
        <v>210.5</v>
      </c>
      <c r="R2256" s="117">
        <f>AVERAGE(Q2256:Q2257)</f>
        <v>210.6</v>
      </c>
    </row>
    <row r="2257" spans="1:18" ht="15.75" customHeight="1" x14ac:dyDescent="0.3">
      <c r="A2257" s="221">
        <v>6196</v>
      </c>
      <c r="B2257" s="118">
        <v>221</v>
      </c>
      <c r="C2257" s="7" t="s">
        <v>633</v>
      </c>
      <c r="D2257" s="7"/>
      <c r="E2257" s="7">
        <v>22</v>
      </c>
      <c r="F2257" s="156">
        <v>43685</v>
      </c>
      <c r="G2257" s="7">
        <v>5187</v>
      </c>
      <c r="H2257" s="7">
        <v>7648</v>
      </c>
      <c r="I2257" s="7">
        <v>7294</v>
      </c>
      <c r="J2257" s="7"/>
      <c r="K2257" s="152">
        <f t="shared" si="12"/>
        <v>16.801139060275272</v>
      </c>
      <c r="L2257" s="167"/>
      <c r="M2257" s="155"/>
      <c r="N2257" s="155"/>
      <c r="O2257" s="33"/>
      <c r="P2257" s="33"/>
      <c r="Q2257" s="23">
        <f t="shared" si="1"/>
        <v>210.7</v>
      </c>
      <c r="R2257" s="117"/>
    </row>
    <row r="2258" spans="1:18" ht="15.75" customHeight="1" x14ac:dyDescent="0.3">
      <c r="A2258" s="221">
        <v>3499</v>
      </c>
      <c r="B2258" s="118">
        <v>255</v>
      </c>
      <c r="C2258" s="67" t="s">
        <v>634</v>
      </c>
      <c r="D2258" s="67"/>
      <c r="E2258" s="67">
        <v>13</v>
      </c>
      <c r="F2258" s="68">
        <v>43587</v>
      </c>
      <c r="G2258" s="67">
        <v>5260</v>
      </c>
      <c r="H2258" s="67">
        <v>7348</v>
      </c>
      <c r="I2258" s="67">
        <v>6946</v>
      </c>
      <c r="J2258" s="67">
        <v>1</v>
      </c>
      <c r="K2258" s="157">
        <f t="shared" si="12"/>
        <v>23.843416370106763</v>
      </c>
      <c r="L2258" s="168" t="s">
        <v>13</v>
      </c>
      <c r="M2258" s="159">
        <f>AVERAGE(K2258:K2259)</f>
        <v>24.539473999319867</v>
      </c>
      <c r="N2258" s="159">
        <f>_xlfn.STDEV.S(K2258,K2259)</f>
        <v>0.98437413942643781</v>
      </c>
      <c r="O2258" s="33">
        <v>1</v>
      </c>
      <c r="P2258" s="33"/>
      <c r="Q2258" s="23">
        <f t="shared" si="1"/>
        <v>168.6</v>
      </c>
      <c r="R2258" s="117">
        <f>AVERAGE(Q2258:Q2259)</f>
        <v>158.6</v>
      </c>
    </row>
    <row r="2259" spans="1:18" ht="15.75" customHeight="1" x14ac:dyDescent="0.3">
      <c r="A2259" s="221">
        <v>3500</v>
      </c>
      <c r="B2259" s="118">
        <v>256</v>
      </c>
      <c r="C2259" s="67" t="s">
        <v>634</v>
      </c>
      <c r="D2259" s="67"/>
      <c r="E2259" s="67">
        <v>13</v>
      </c>
      <c r="F2259" s="68">
        <v>43587</v>
      </c>
      <c r="G2259" s="67">
        <v>5193</v>
      </c>
      <c r="H2259" s="67">
        <v>7054</v>
      </c>
      <c r="I2259" s="67">
        <v>6679</v>
      </c>
      <c r="J2259" s="67"/>
      <c r="K2259" s="157">
        <f t="shared" si="12"/>
        <v>25.235531628532975</v>
      </c>
      <c r="L2259" s="168"/>
      <c r="M2259" s="160"/>
      <c r="N2259" s="160"/>
      <c r="O2259" s="33"/>
      <c r="P2259" s="33"/>
      <c r="Q2259" s="23">
        <f t="shared" si="1"/>
        <v>148.6</v>
      </c>
      <c r="R2259" s="117"/>
    </row>
    <row r="2260" spans="1:18" ht="15.75" customHeight="1" x14ac:dyDescent="0.3">
      <c r="A2260" s="221">
        <v>4217</v>
      </c>
      <c r="B2260" s="118">
        <v>247</v>
      </c>
      <c r="C2260" s="67" t="s">
        <v>634</v>
      </c>
      <c r="D2260" s="67"/>
      <c r="E2260" s="67">
        <v>15</v>
      </c>
      <c r="F2260" s="68">
        <v>43599</v>
      </c>
      <c r="G2260" s="67">
        <v>5282</v>
      </c>
      <c r="H2260" s="67">
        <v>7267</v>
      </c>
      <c r="I2260" s="67">
        <v>6930</v>
      </c>
      <c r="J2260" s="67"/>
      <c r="K2260" s="157">
        <f t="shared" si="12"/>
        <v>20.449029126213592</v>
      </c>
      <c r="L2260" s="160"/>
      <c r="M2260" s="159">
        <f>AVERAGE(K2260:K2261)</f>
        <v>20.97420477376355</v>
      </c>
      <c r="N2260" s="159">
        <f>_xlfn.STDEV.S(K2260,K2261)</f>
        <v>0.74271052339322252</v>
      </c>
      <c r="O2260" s="33"/>
      <c r="P2260" s="33"/>
      <c r="Q2260" s="23">
        <f t="shared" si="1"/>
        <v>164.8</v>
      </c>
      <c r="R2260" s="117">
        <f>AVERAGE(Q2260:Q2261)</f>
        <v>163.10000000000002</v>
      </c>
    </row>
    <row r="2261" spans="1:18" ht="15.75" customHeight="1" x14ac:dyDescent="0.3">
      <c r="A2261" s="221">
        <v>4218</v>
      </c>
      <c r="B2261" s="118">
        <v>248</v>
      </c>
      <c r="C2261" s="67" t="s">
        <v>634</v>
      </c>
      <c r="D2261" s="67"/>
      <c r="E2261" s="67">
        <v>15</v>
      </c>
      <c r="F2261" s="68">
        <v>43599</v>
      </c>
      <c r="G2261" s="67">
        <v>5224</v>
      </c>
      <c r="H2261" s="67">
        <v>7185</v>
      </c>
      <c r="I2261" s="67">
        <v>6838</v>
      </c>
      <c r="J2261" s="67"/>
      <c r="K2261" s="157">
        <f t="shared" si="12"/>
        <v>21.499380421313507</v>
      </c>
      <c r="L2261" s="160"/>
      <c r="M2261" s="160"/>
      <c r="N2261" s="160"/>
      <c r="O2261" s="33"/>
      <c r="P2261" s="33"/>
      <c r="Q2261" s="23">
        <f t="shared" si="1"/>
        <v>161.4</v>
      </c>
      <c r="R2261" s="117"/>
    </row>
    <row r="2262" spans="1:18" ht="15.75" customHeight="1" x14ac:dyDescent="0.3">
      <c r="A2262" s="221">
        <v>4863</v>
      </c>
      <c r="B2262" s="118">
        <v>247</v>
      </c>
      <c r="C2262" s="67" t="s">
        <v>634</v>
      </c>
      <c r="D2262" s="67"/>
      <c r="E2262" s="67">
        <v>17</v>
      </c>
      <c r="F2262" s="68">
        <v>43619</v>
      </c>
      <c r="G2262" s="67">
        <v>5282</v>
      </c>
      <c r="H2262" s="67">
        <v>7441</v>
      </c>
      <c r="I2262" s="67">
        <v>7052</v>
      </c>
      <c r="J2262" s="67"/>
      <c r="K2262" s="157">
        <f t="shared" si="12"/>
        <v>21.977401129943502</v>
      </c>
      <c r="L2262" s="168"/>
      <c r="M2262" s="159">
        <f>AVERAGE(K2262:K2263)</f>
        <v>22.038263247187494</v>
      </c>
      <c r="N2262" s="159">
        <f>_xlfn.STDEV.S(K2262,K2263)</f>
        <v>8.607203164119559E-2</v>
      </c>
      <c r="O2262" s="33"/>
      <c r="P2262" s="33"/>
      <c r="Q2262" s="23">
        <f t="shared" si="1"/>
        <v>177</v>
      </c>
      <c r="R2262" s="117">
        <f>AVERAGE(Q2262:Q2263)</f>
        <v>174.25</v>
      </c>
    </row>
    <row r="2263" spans="1:18" ht="15.75" customHeight="1" x14ac:dyDescent="0.3">
      <c r="A2263" s="221">
        <v>4864</v>
      </c>
      <c r="B2263" s="118">
        <v>248</v>
      </c>
      <c r="C2263" s="67" t="s">
        <v>634</v>
      </c>
      <c r="D2263" s="67"/>
      <c r="E2263" s="67">
        <v>17</v>
      </c>
      <c r="F2263" s="68">
        <v>43619</v>
      </c>
      <c r="G2263" s="67">
        <v>5224</v>
      </c>
      <c r="H2263" s="67">
        <v>7318</v>
      </c>
      <c r="I2263" s="67">
        <v>6939</v>
      </c>
      <c r="J2263" s="67"/>
      <c r="K2263" s="157">
        <f t="shared" si="12"/>
        <v>22.099125364431487</v>
      </c>
      <c r="L2263" s="168"/>
      <c r="M2263" s="160"/>
      <c r="N2263" s="160"/>
      <c r="O2263" s="33"/>
      <c r="P2263" s="33"/>
      <c r="Q2263" s="23">
        <f t="shared" si="1"/>
        <v>171.5</v>
      </c>
      <c r="R2263" s="117"/>
    </row>
    <row r="2264" spans="1:18" ht="15.75" customHeight="1" x14ac:dyDescent="0.3">
      <c r="A2264" s="221">
        <v>5443</v>
      </c>
      <c r="B2264" s="118">
        <v>181</v>
      </c>
      <c r="C2264" s="7" t="s">
        <v>634</v>
      </c>
      <c r="D2264" s="7"/>
      <c r="E2264" s="7">
        <v>19</v>
      </c>
      <c r="F2264" s="156">
        <v>43637</v>
      </c>
      <c r="G2264" s="7">
        <v>5244</v>
      </c>
      <c r="H2264" s="7">
        <v>7476</v>
      </c>
      <c r="I2264" s="7">
        <v>7054</v>
      </c>
      <c r="J2264" s="7">
        <v>7</v>
      </c>
      <c r="K2264" s="161">
        <f t="shared" si="12"/>
        <v>23.314917127071823</v>
      </c>
      <c r="L2264" s="170"/>
      <c r="M2264" s="162">
        <f>AVERAGE(K2264:K2265)</f>
        <v>23.292335947732099</v>
      </c>
      <c r="N2264" s="162">
        <f>_xlfn.STDEV.S(K2264,K2265)</f>
        <v>3.1934610076619532E-2</v>
      </c>
      <c r="O2264" s="33"/>
      <c r="P2264" s="33"/>
      <c r="Q2264" s="23">
        <f t="shared" si="1"/>
        <v>181</v>
      </c>
      <c r="R2264" s="117">
        <f>AVERAGE(Q2264:Q2265)</f>
        <v>182.25</v>
      </c>
    </row>
    <row r="2265" spans="1:18" ht="15.75" customHeight="1" x14ac:dyDescent="0.3">
      <c r="A2265" s="221">
        <v>5444</v>
      </c>
      <c r="B2265" s="118">
        <v>182</v>
      </c>
      <c r="C2265" s="7" t="s">
        <v>634</v>
      </c>
      <c r="D2265" s="7"/>
      <c r="E2265" s="7">
        <v>19</v>
      </c>
      <c r="F2265" s="156">
        <v>43637</v>
      </c>
      <c r="G2265" s="7">
        <v>5301</v>
      </c>
      <c r="H2265" s="7">
        <v>7563</v>
      </c>
      <c r="I2265" s="7">
        <v>7136</v>
      </c>
      <c r="J2265" s="7"/>
      <c r="K2265" s="161">
        <f t="shared" si="12"/>
        <v>23.269754768392371</v>
      </c>
      <c r="L2265" s="170"/>
      <c r="M2265" s="23"/>
      <c r="N2265" s="23"/>
      <c r="O2265" s="33"/>
      <c r="P2265" s="33"/>
      <c r="Q2265" s="23">
        <f t="shared" si="1"/>
        <v>183.5</v>
      </c>
      <c r="R2265" s="117"/>
    </row>
    <row r="2266" spans="1:18" ht="15.75" customHeight="1" x14ac:dyDescent="0.3">
      <c r="A2266" s="221">
        <v>6197</v>
      </c>
      <c r="B2266" s="118">
        <v>222</v>
      </c>
      <c r="C2266" s="7" t="s">
        <v>634</v>
      </c>
      <c r="D2266" s="7"/>
      <c r="E2266" s="7">
        <v>22</v>
      </c>
      <c r="F2266" s="156">
        <v>43685</v>
      </c>
      <c r="G2266" s="7">
        <v>5216</v>
      </c>
      <c r="H2266" s="7">
        <v>7169</v>
      </c>
      <c r="I2266" s="7">
        <v>6873</v>
      </c>
      <c r="J2266" s="7">
        <v>7</v>
      </c>
      <c r="K2266" s="152">
        <f t="shared" si="12"/>
        <v>17.863608931804468</v>
      </c>
      <c r="L2266" s="167"/>
      <c r="M2266" s="154">
        <f>AVERAGE(K2266:K2267)</f>
        <v>17.61681975642211</v>
      </c>
      <c r="N2266" s="154">
        <f>_xlfn.STDEV.S(K2266,K2267)</f>
        <v>0.34901259887259944</v>
      </c>
      <c r="O2266" s="33"/>
      <c r="P2266" s="33"/>
      <c r="Q2266" s="23">
        <f t="shared" si="1"/>
        <v>165.7</v>
      </c>
      <c r="R2266" s="117">
        <f>AVERAGE(Q2266:Q2267)</f>
        <v>164.6</v>
      </c>
    </row>
    <row r="2267" spans="1:18" ht="15.75" customHeight="1" x14ac:dyDescent="0.3">
      <c r="A2267" s="221">
        <v>6198</v>
      </c>
      <c r="B2267" s="118">
        <v>222</v>
      </c>
      <c r="C2267" s="7" t="s">
        <v>634</v>
      </c>
      <c r="D2267" s="7"/>
      <c r="E2267" s="7">
        <v>22</v>
      </c>
      <c r="F2267" s="156">
        <v>43685</v>
      </c>
      <c r="G2267" s="7">
        <v>5216</v>
      </c>
      <c r="H2267" s="7">
        <v>7135</v>
      </c>
      <c r="I2267" s="7">
        <v>6851</v>
      </c>
      <c r="J2267" s="7"/>
      <c r="K2267" s="152">
        <f t="shared" si="12"/>
        <v>17.370030581039757</v>
      </c>
      <c r="L2267" s="167"/>
      <c r="M2267" s="155"/>
      <c r="N2267" s="155"/>
      <c r="O2267" s="33"/>
      <c r="P2267" s="33"/>
      <c r="Q2267" s="23">
        <f t="shared" si="1"/>
        <v>163.5</v>
      </c>
      <c r="R2267" s="117"/>
    </row>
    <row r="2268" spans="1:18" ht="15.75" customHeight="1" x14ac:dyDescent="0.3">
      <c r="A2268" s="221">
        <v>2999</v>
      </c>
      <c r="B2268" s="118">
        <v>83</v>
      </c>
      <c r="C2268" s="57" t="s">
        <v>635</v>
      </c>
      <c r="D2268" s="57"/>
      <c r="E2268" s="57">
        <v>11</v>
      </c>
      <c r="F2268" s="58">
        <v>43571</v>
      </c>
      <c r="G2268" s="151">
        <v>5294</v>
      </c>
      <c r="H2268" s="57">
        <v>7772</v>
      </c>
      <c r="I2268" s="57">
        <v>6553</v>
      </c>
      <c r="J2268" s="57">
        <v>2</v>
      </c>
      <c r="K2268" s="152">
        <f t="shared" si="12"/>
        <v>96.822875297855433</v>
      </c>
      <c r="L2268" s="167">
        <v>0.25</v>
      </c>
      <c r="M2268" s="154">
        <f>AVERAGE(K2268:K2269)</f>
        <v>96.576201107329013</v>
      </c>
      <c r="N2268" s="154">
        <f>_xlfn.STDEV.S(K2268,K2269)</f>
        <v>0.34884998572985798</v>
      </c>
      <c r="O2268" s="33">
        <v>2</v>
      </c>
      <c r="P2268" s="33"/>
      <c r="Q2268" s="23">
        <f t="shared" si="1"/>
        <v>125.9</v>
      </c>
      <c r="R2268" s="117">
        <f>AVERAGE(Q2268:Q2269)</f>
        <v>124.25</v>
      </c>
    </row>
    <row r="2269" spans="1:18" ht="15.75" customHeight="1" x14ac:dyDescent="0.3">
      <c r="A2269" s="221">
        <v>3000</v>
      </c>
      <c r="B2269" s="118">
        <v>84</v>
      </c>
      <c r="C2269" s="57" t="s">
        <v>635</v>
      </c>
      <c r="D2269" s="57"/>
      <c r="E2269" s="57">
        <v>11</v>
      </c>
      <c r="F2269" s="58">
        <v>43571</v>
      </c>
      <c r="G2269" s="151">
        <v>5375</v>
      </c>
      <c r="H2269" s="57">
        <v>7782</v>
      </c>
      <c r="I2269" s="57">
        <v>6601</v>
      </c>
      <c r="J2269" s="57"/>
      <c r="K2269" s="152">
        <f t="shared" si="12"/>
        <v>96.329526916802607</v>
      </c>
      <c r="L2269" s="167"/>
      <c r="M2269" s="155"/>
      <c r="N2269" s="155"/>
      <c r="O2269" s="33"/>
      <c r="P2269" s="33"/>
      <c r="Q2269" s="23">
        <f t="shared" si="1"/>
        <v>122.6</v>
      </c>
      <c r="R2269" s="117"/>
    </row>
    <row r="2270" spans="1:18" ht="15.75" customHeight="1" x14ac:dyDescent="0.3">
      <c r="A2270" s="221">
        <v>3847</v>
      </c>
      <c r="B2270" s="118">
        <v>269</v>
      </c>
      <c r="C2270" s="57" t="s">
        <v>635</v>
      </c>
      <c r="D2270" s="57"/>
      <c r="E2270" s="57">
        <v>14</v>
      </c>
      <c r="F2270" s="58">
        <v>43591</v>
      </c>
      <c r="G2270" s="57">
        <v>5241</v>
      </c>
      <c r="H2270" s="151">
        <v>7150</v>
      </c>
      <c r="I2270" s="57">
        <v>6715</v>
      </c>
      <c r="J2270" s="57"/>
      <c r="K2270" s="152">
        <f t="shared" si="12"/>
        <v>29.511533242876524</v>
      </c>
      <c r="L2270" s="167" t="s">
        <v>13</v>
      </c>
      <c r="M2270" s="154">
        <f>AVERAGE(K2270:K2271)</f>
        <v>29.348751399730787</v>
      </c>
      <c r="N2270" s="154">
        <f>_xlfn.STDEV.S(K2270,K2271)</f>
        <v>0.23020829028479373</v>
      </c>
      <c r="O2270" s="33"/>
      <c r="P2270" s="33"/>
      <c r="Q2270" s="23">
        <f t="shared" si="1"/>
        <v>147.4</v>
      </c>
      <c r="R2270" s="117">
        <f>AVERAGE(Q2270:Q2271)</f>
        <v>149.25</v>
      </c>
    </row>
    <row r="2271" spans="1:18" ht="15.75" customHeight="1" x14ac:dyDescent="0.3">
      <c r="A2271" s="221">
        <v>3848</v>
      </c>
      <c r="B2271" s="118">
        <v>270</v>
      </c>
      <c r="C2271" s="57" t="s">
        <v>635</v>
      </c>
      <c r="D2271" s="57"/>
      <c r="E2271" s="57">
        <v>14</v>
      </c>
      <c r="F2271" s="58">
        <v>43591</v>
      </c>
      <c r="G2271" s="57">
        <v>5254</v>
      </c>
      <c r="H2271" s="151">
        <v>7206</v>
      </c>
      <c r="I2271" s="57">
        <v>6765</v>
      </c>
      <c r="J2271" s="57"/>
      <c r="K2271" s="152">
        <f t="shared" si="12"/>
        <v>29.185969556585047</v>
      </c>
      <c r="L2271" s="167"/>
      <c r="M2271" s="155"/>
      <c r="N2271" s="155"/>
      <c r="O2271" s="33"/>
      <c r="P2271" s="33"/>
      <c r="Q2271" s="23">
        <f t="shared" si="1"/>
        <v>151.1</v>
      </c>
      <c r="R2271" s="117"/>
    </row>
    <row r="2272" spans="1:18" ht="15.75" customHeight="1" x14ac:dyDescent="0.3">
      <c r="A2272" s="221">
        <v>4503</v>
      </c>
      <c r="B2272" s="118">
        <v>209</v>
      </c>
      <c r="C2272" s="57" t="s">
        <v>635</v>
      </c>
      <c r="D2272" s="57"/>
      <c r="E2272" s="57">
        <v>16</v>
      </c>
      <c r="F2272" s="58">
        <v>43607</v>
      </c>
      <c r="G2272" s="57">
        <v>5228</v>
      </c>
      <c r="H2272" s="57">
        <v>7029</v>
      </c>
      <c r="I2272" s="57">
        <v>6716</v>
      </c>
      <c r="J2272" s="57">
        <v>2</v>
      </c>
      <c r="K2272" s="152">
        <f t="shared" si="12"/>
        <v>21.03494623655914</v>
      </c>
      <c r="L2272" s="167"/>
      <c r="M2272" s="154">
        <f>AVERAGE(K2272:K2273)</f>
        <v>21.043788907753253</v>
      </c>
      <c r="N2272" s="154">
        <f>_xlfn.STDEV.S(K2272,K2273)</f>
        <v>1.2505425530320771E-2</v>
      </c>
      <c r="O2272" s="33"/>
      <c r="P2272" s="33"/>
      <c r="Q2272" s="23">
        <f t="shared" si="1"/>
        <v>148.80000000000001</v>
      </c>
      <c r="R2272" s="117">
        <f>AVERAGE(Q2272:Q2273)</f>
        <v>149.44999999999999</v>
      </c>
    </row>
    <row r="2273" spans="1:18" ht="15.75" customHeight="1" x14ac:dyDescent="0.3">
      <c r="A2273" s="221">
        <v>4504</v>
      </c>
      <c r="B2273" s="118">
        <v>210</v>
      </c>
      <c r="C2273" s="57" t="s">
        <v>635</v>
      </c>
      <c r="D2273" s="57"/>
      <c r="E2273" s="57">
        <v>16</v>
      </c>
      <c r="F2273" s="58">
        <v>43607</v>
      </c>
      <c r="G2273" s="57">
        <v>5223</v>
      </c>
      <c r="H2273" s="57">
        <v>7040</v>
      </c>
      <c r="I2273" s="57">
        <v>6724</v>
      </c>
      <c r="J2273" s="57"/>
      <c r="K2273" s="152">
        <f t="shared" si="12"/>
        <v>21.052631578947366</v>
      </c>
      <c r="L2273" s="167"/>
      <c r="M2273" s="155"/>
      <c r="N2273" s="155"/>
      <c r="O2273" s="33"/>
      <c r="P2273" s="33"/>
      <c r="Q2273" s="23">
        <f t="shared" si="1"/>
        <v>150.1</v>
      </c>
      <c r="R2273" s="117"/>
    </row>
    <row r="2274" spans="1:18" ht="15.75" customHeight="1" x14ac:dyDescent="0.3">
      <c r="A2274" s="221">
        <v>5149</v>
      </c>
      <c r="B2274" s="118">
        <v>209</v>
      </c>
      <c r="C2274" s="57" t="s">
        <v>635</v>
      </c>
      <c r="D2274" s="57"/>
      <c r="E2274" s="57">
        <v>18</v>
      </c>
      <c r="F2274" s="58">
        <v>43626</v>
      </c>
      <c r="G2274" s="57">
        <v>5228</v>
      </c>
      <c r="H2274" s="57">
        <v>7123</v>
      </c>
      <c r="I2274" s="57">
        <v>6808</v>
      </c>
      <c r="J2274" s="57">
        <v>6</v>
      </c>
      <c r="K2274" s="152">
        <f t="shared" si="12"/>
        <v>19.936708860759495</v>
      </c>
      <c r="L2274" s="167"/>
      <c r="M2274" s="154">
        <f>AVERAGE(K2274:K2275)</f>
        <v>19.725212285741343</v>
      </c>
      <c r="N2274" s="154">
        <f>_xlfn.STDEV.S(K2274,K2275)</f>
        <v>0.29910132478612755</v>
      </c>
      <c r="O2274" s="33"/>
      <c r="P2274" s="33"/>
      <c r="Q2274" s="23">
        <f t="shared" si="1"/>
        <v>158</v>
      </c>
      <c r="R2274" s="117">
        <f>AVERAGE(Q2274:Q2275)</f>
        <v>159.19999999999999</v>
      </c>
    </row>
    <row r="2275" spans="1:18" ht="15.75" customHeight="1" x14ac:dyDescent="0.3">
      <c r="A2275" s="221">
        <v>5150</v>
      </c>
      <c r="B2275" s="118">
        <v>210</v>
      </c>
      <c r="C2275" s="57" t="s">
        <v>635</v>
      </c>
      <c r="D2275" s="57"/>
      <c r="E2275" s="57">
        <v>18</v>
      </c>
      <c r="F2275" s="58">
        <v>43626</v>
      </c>
      <c r="G2275" s="57">
        <v>5223</v>
      </c>
      <c r="H2275" s="57">
        <v>7140</v>
      </c>
      <c r="I2275" s="57">
        <v>6827</v>
      </c>
      <c r="J2275" s="57"/>
      <c r="K2275" s="152">
        <f t="shared" si="12"/>
        <v>19.513715710723194</v>
      </c>
      <c r="L2275" s="167"/>
      <c r="M2275" s="155"/>
      <c r="N2275" s="155"/>
      <c r="O2275" s="33"/>
      <c r="P2275" s="33"/>
      <c r="Q2275" s="23">
        <f t="shared" si="1"/>
        <v>160.4</v>
      </c>
      <c r="R2275" s="117"/>
    </row>
    <row r="2276" spans="1:18" ht="15.75" customHeight="1" x14ac:dyDescent="0.3">
      <c r="A2276" s="221">
        <v>5549</v>
      </c>
      <c r="B2276" s="118">
        <v>41</v>
      </c>
      <c r="C2276" s="7" t="s">
        <v>635</v>
      </c>
      <c r="D2276" s="7"/>
      <c r="E2276" s="7">
        <v>20</v>
      </c>
      <c r="F2276" s="156">
        <v>43649</v>
      </c>
      <c r="G2276" s="7">
        <v>5264</v>
      </c>
      <c r="H2276" s="7">
        <v>7398</v>
      </c>
      <c r="I2276" s="7">
        <v>7008</v>
      </c>
      <c r="J2276" s="7">
        <v>9</v>
      </c>
      <c r="K2276" s="152">
        <f t="shared" si="12"/>
        <v>22.362385321100916</v>
      </c>
      <c r="L2276" s="167"/>
      <c r="M2276" s="154">
        <f>AVERAGE(K2276:K2277)</f>
        <v>22.197174395710277</v>
      </c>
      <c r="N2276" s="154">
        <f>_xlfn.STDEV.S(K2276,K2277)</f>
        <v>0.23364353133965352</v>
      </c>
      <c r="O2276" s="33"/>
      <c r="P2276" s="33"/>
      <c r="Q2276" s="23">
        <f t="shared" si="1"/>
        <v>174.4</v>
      </c>
      <c r="R2276" s="117">
        <f>AVERAGE(Q2276:Q2277)</f>
        <v>174.8</v>
      </c>
    </row>
    <row r="2277" spans="1:18" ht="15.75" customHeight="1" x14ac:dyDescent="0.3">
      <c r="A2277" s="221">
        <v>5550</v>
      </c>
      <c r="B2277" s="118">
        <v>42</v>
      </c>
      <c r="C2277" s="7" t="s">
        <v>635</v>
      </c>
      <c r="D2277" s="7"/>
      <c r="E2277" s="7">
        <v>20</v>
      </c>
      <c r="F2277" s="156">
        <v>43649</v>
      </c>
      <c r="G2277" s="7">
        <v>5270</v>
      </c>
      <c r="H2277" s="7">
        <v>7408</v>
      </c>
      <c r="I2277" s="7">
        <v>7022</v>
      </c>
      <c r="J2277" s="7"/>
      <c r="K2277" s="152">
        <f t="shared" si="12"/>
        <v>22.031963470319635</v>
      </c>
      <c r="L2277" s="167"/>
      <c r="M2277" s="155"/>
      <c r="N2277" s="155"/>
      <c r="O2277" s="33"/>
      <c r="P2277" s="33"/>
      <c r="Q2277" s="23">
        <f t="shared" si="1"/>
        <v>175.2</v>
      </c>
      <c r="R2277" s="117"/>
    </row>
    <row r="2278" spans="1:18" ht="15.75" customHeight="1" x14ac:dyDescent="0.3">
      <c r="A2278" s="221">
        <v>6199</v>
      </c>
      <c r="B2278" s="118">
        <v>223</v>
      </c>
      <c r="C2278" s="7" t="s">
        <v>635</v>
      </c>
      <c r="D2278" s="7"/>
      <c r="E2278" s="7">
        <v>22</v>
      </c>
      <c r="F2278" s="156">
        <v>43685</v>
      </c>
      <c r="G2278" s="7">
        <v>5225</v>
      </c>
      <c r="H2278" s="7">
        <v>6772</v>
      </c>
      <c r="I2278" s="7">
        <v>6544</v>
      </c>
      <c r="J2278" s="7">
        <v>9</v>
      </c>
      <c r="K2278" s="152">
        <f t="shared" si="12"/>
        <v>17.285822592873391</v>
      </c>
      <c r="L2278" s="167"/>
      <c r="M2278" s="154">
        <f>AVERAGE(K2278:K2279)</f>
        <v>17.221147992227007</v>
      </c>
      <c r="N2278" s="154">
        <f>_xlfn.STDEV.S(K2278,K2279)</f>
        <v>9.1463697375180425E-2</v>
      </c>
      <c r="O2278" s="33"/>
      <c r="P2278" s="33"/>
      <c r="Q2278" s="23">
        <f t="shared" si="1"/>
        <v>131.9</v>
      </c>
      <c r="R2278" s="117">
        <f>AVERAGE(Q2278:Q2279)</f>
        <v>128.9</v>
      </c>
    </row>
    <row r="2279" spans="1:18" ht="15.75" customHeight="1" x14ac:dyDescent="0.3">
      <c r="A2279" s="221">
        <v>6200</v>
      </c>
      <c r="B2279" s="118">
        <v>223</v>
      </c>
      <c r="C2279" s="7" t="s">
        <v>635</v>
      </c>
      <c r="D2279" s="7"/>
      <c r="E2279" s="7">
        <v>22</v>
      </c>
      <c r="F2279" s="156">
        <v>43685</v>
      </c>
      <c r="G2279" s="7">
        <v>5225</v>
      </c>
      <c r="H2279" s="7">
        <v>6700</v>
      </c>
      <c r="I2279" s="7">
        <v>6484</v>
      </c>
      <c r="J2279" s="7"/>
      <c r="K2279" s="152">
        <f t="shared" si="12"/>
        <v>17.156473391580622</v>
      </c>
      <c r="L2279" s="167"/>
      <c r="M2279" s="155"/>
      <c r="N2279" s="155"/>
      <c r="O2279" s="33"/>
      <c r="P2279" s="33"/>
      <c r="Q2279" s="23">
        <f t="shared" si="1"/>
        <v>125.9</v>
      </c>
      <c r="R2279" s="117"/>
    </row>
    <row r="2280" spans="1:18" ht="15.75" customHeight="1" x14ac:dyDescent="0.3">
      <c r="A2280" s="221">
        <v>3501</v>
      </c>
      <c r="B2280" s="118">
        <v>257</v>
      </c>
      <c r="C2280" s="67" t="s">
        <v>636</v>
      </c>
      <c r="D2280" s="67"/>
      <c r="E2280" s="67">
        <v>13</v>
      </c>
      <c r="F2280" s="68">
        <v>43587</v>
      </c>
      <c r="G2280" s="67">
        <v>5226</v>
      </c>
      <c r="H2280" s="67">
        <v>7657</v>
      </c>
      <c r="I2280" s="67">
        <v>7199</v>
      </c>
      <c r="J2280" s="67">
        <v>1</v>
      </c>
      <c r="K2280" s="157">
        <f t="shared" si="12"/>
        <v>23.213380638621388</v>
      </c>
      <c r="L2280" s="168" t="s">
        <v>13</v>
      </c>
      <c r="M2280" s="159">
        <f>AVERAGE(K2280:K2281)</f>
        <v>23.544068010113044</v>
      </c>
      <c r="N2280" s="159">
        <f>_xlfn.STDEV.S(K2280,K2281)</f>
        <v>0.46766256566900782</v>
      </c>
      <c r="O2280" s="33">
        <v>1</v>
      </c>
      <c r="P2280" s="33"/>
      <c r="Q2280" s="23">
        <f t="shared" si="1"/>
        <v>197.3</v>
      </c>
      <c r="R2280" s="117">
        <f>AVERAGE(Q2280:Q2281)</f>
        <v>200.85000000000002</v>
      </c>
    </row>
    <row r="2281" spans="1:18" ht="15.75" customHeight="1" x14ac:dyDescent="0.3">
      <c r="A2281" s="221">
        <v>3502</v>
      </c>
      <c r="B2281" s="118">
        <v>258</v>
      </c>
      <c r="C2281" s="67" t="s">
        <v>636</v>
      </c>
      <c r="D2281" s="67"/>
      <c r="E2281" s="67">
        <v>13</v>
      </c>
      <c r="F2281" s="68">
        <v>43587</v>
      </c>
      <c r="G2281" s="67">
        <v>5266</v>
      </c>
      <c r="H2281" s="67">
        <v>7798</v>
      </c>
      <c r="I2281" s="67">
        <v>7310</v>
      </c>
      <c r="J2281" s="67"/>
      <c r="K2281" s="157">
        <f t="shared" si="12"/>
        <v>23.874755381604697</v>
      </c>
      <c r="L2281" s="168"/>
      <c r="M2281" s="160"/>
      <c r="N2281" s="160"/>
      <c r="O2281" s="33"/>
      <c r="P2281" s="33"/>
      <c r="Q2281" s="23">
        <f t="shared" si="1"/>
        <v>204.4</v>
      </c>
      <c r="R2281" s="117"/>
    </row>
    <row r="2282" spans="1:18" ht="15.75" customHeight="1" x14ac:dyDescent="0.3">
      <c r="A2282" s="221">
        <v>4219</v>
      </c>
      <c r="B2282" s="118">
        <v>249</v>
      </c>
      <c r="C2282" s="67" t="s">
        <v>636</v>
      </c>
      <c r="D2282" s="67"/>
      <c r="E2282" s="67">
        <v>15</v>
      </c>
      <c r="F2282" s="68">
        <v>43599</v>
      </c>
      <c r="G2282" s="67">
        <v>5178</v>
      </c>
      <c r="H2282" s="67">
        <v>8574</v>
      </c>
      <c r="I2282" s="67">
        <v>7665</v>
      </c>
      <c r="J2282" s="67"/>
      <c r="K2282" s="157">
        <f t="shared" si="12"/>
        <v>36.55006031363088</v>
      </c>
      <c r="L2282" s="160"/>
      <c r="M2282" s="159">
        <f>AVERAGE(K2282:K2283)</f>
        <v>35.864793334813911</v>
      </c>
      <c r="N2282" s="159">
        <f>_xlfn.STDEV.S(K2282,K2283)</f>
        <v>0.9691138552893942</v>
      </c>
      <c r="O2282" s="33"/>
      <c r="P2282" s="33"/>
      <c r="Q2282" s="23">
        <f t="shared" si="1"/>
        <v>248.7</v>
      </c>
      <c r="R2282" s="117">
        <f>AVERAGE(Q2282:Q2283)</f>
        <v>255.25</v>
      </c>
    </row>
    <row r="2283" spans="1:18" ht="15.75" customHeight="1" x14ac:dyDescent="0.3">
      <c r="A2283" s="221">
        <v>4220</v>
      </c>
      <c r="B2283" s="118">
        <v>250</v>
      </c>
      <c r="C2283" s="67" t="s">
        <v>636</v>
      </c>
      <c r="D2283" s="67"/>
      <c r="E2283" s="67">
        <v>15</v>
      </c>
      <c r="F2283" s="68">
        <v>43599</v>
      </c>
      <c r="G2283" s="67">
        <v>5274</v>
      </c>
      <c r="H2283" s="67">
        <v>8813</v>
      </c>
      <c r="I2283" s="67">
        <v>7892</v>
      </c>
      <c r="J2283" s="67"/>
      <c r="K2283" s="157">
        <f t="shared" si="12"/>
        <v>35.179526355996941</v>
      </c>
      <c r="L2283" s="160"/>
      <c r="M2283" s="160"/>
      <c r="N2283" s="160"/>
      <c r="O2283" s="33"/>
      <c r="P2283" s="33"/>
      <c r="Q2283" s="23">
        <f t="shared" si="1"/>
        <v>261.8</v>
      </c>
      <c r="R2283" s="117"/>
    </row>
    <row r="2284" spans="1:18" ht="15.75" customHeight="1" x14ac:dyDescent="0.3">
      <c r="A2284" s="221">
        <v>4865</v>
      </c>
      <c r="B2284" s="118">
        <v>249</v>
      </c>
      <c r="C2284" s="67" t="s">
        <v>636</v>
      </c>
      <c r="D2284" s="67"/>
      <c r="E2284" s="67">
        <v>17</v>
      </c>
      <c r="F2284" s="68">
        <v>43619</v>
      </c>
      <c r="G2284" s="67">
        <v>5178</v>
      </c>
      <c r="H2284" s="67">
        <v>8347</v>
      </c>
      <c r="I2284" s="67">
        <v>7720</v>
      </c>
      <c r="J2284" s="67"/>
      <c r="K2284" s="157">
        <f t="shared" si="12"/>
        <v>24.665617623918173</v>
      </c>
      <c r="L2284" s="168"/>
      <c r="M2284" s="159">
        <f>AVERAGE(K2284:K2285)</f>
        <v>25.309438578256749</v>
      </c>
      <c r="N2284" s="159">
        <f>_xlfn.STDEV.S(K2284,K2285)</f>
        <v>0.91050032536560332</v>
      </c>
      <c r="O2284" s="33"/>
      <c r="P2284" s="33"/>
      <c r="Q2284" s="23">
        <f t="shared" si="1"/>
        <v>254.2</v>
      </c>
      <c r="R2284" s="117">
        <f>AVERAGE(Q2284:Q2285)</f>
        <v>249.05</v>
      </c>
    </row>
    <row r="2285" spans="1:18" ht="15.75" customHeight="1" x14ac:dyDescent="0.3">
      <c r="A2285" s="221">
        <v>4866</v>
      </c>
      <c r="B2285" s="118">
        <v>250</v>
      </c>
      <c r="C2285" s="67" t="s">
        <v>636</v>
      </c>
      <c r="D2285" s="67"/>
      <c r="E2285" s="67">
        <v>17</v>
      </c>
      <c r="F2285" s="68">
        <v>43619</v>
      </c>
      <c r="G2285" s="67">
        <v>5274</v>
      </c>
      <c r="H2285" s="67">
        <v>8346</v>
      </c>
      <c r="I2285" s="67">
        <v>7713</v>
      </c>
      <c r="J2285" s="67"/>
      <c r="K2285" s="157">
        <f t="shared" si="12"/>
        <v>25.953259532595325</v>
      </c>
      <c r="L2285" s="168"/>
      <c r="M2285" s="160"/>
      <c r="N2285" s="160"/>
      <c r="O2285" s="33"/>
      <c r="P2285" s="33"/>
      <c r="Q2285" s="23">
        <f t="shared" si="1"/>
        <v>243.9</v>
      </c>
      <c r="R2285" s="117"/>
    </row>
    <row r="2286" spans="1:18" ht="15.75" customHeight="1" x14ac:dyDescent="0.3">
      <c r="A2286" s="221">
        <v>5445</v>
      </c>
      <c r="B2286" s="118">
        <v>183</v>
      </c>
      <c r="C2286" s="7" t="s">
        <v>636</v>
      </c>
      <c r="D2286" s="7"/>
      <c r="E2286" s="7">
        <v>19</v>
      </c>
      <c r="F2286" s="156">
        <v>43637</v>
      </c>
      <c r="G2286" s="7">
        <v>5192</v>
      </c>
      <c r="H2286" s="7">
        <v>8074</v>
      </c>
      <c r="I2286" s="7">
        <v>7475</v>
      </c>
      <c r="J2286" s="7">
        <v>7</v>
      </c>
      <c r="K2286" s="161">
        <f t="shared" si="12"/>
        <v>26.237406920718353</v>
      </c>
      <c r="L2286" s="170"/>
      <c r="M2286" s="162">
        <f>AVERAGE(K2286:K2287)</f>
        <v>26.226148846003404</v>
      </c>
      <c r="N2286" s="162">
        <f>_xlfn.STDEV.S(K2286,K2287)</f>
        <v>1.5921321948092527E-2</v>
      </c>
      <c r="O2286" s="33"/>
      <c r="P2286" s="33"/>
      <c r="Q2286" s="23">
        <f t="shared" si="1"/>
        <v>228.3</v>
      </c>
      <c r="R2286" s="117">
        <f>AVERAGE(Q2286:Q2287)</f>
        <v>226.3</v>
      </c>
    </row>
    <row r="2287" spans="1:18" ht="15.75" customHeight="1" x14ac:dyDescent="0.3">
      <c r="A2287" s="221">
        <v>5446</v>
      </c>
      <c r="B2287" s="118">
        <v>184</v>
      </c>
      <c r="C2287" s="7" t="s">
        <v>636</v>
      </c>
      <c r="D2287" s="7"/>
      <c r="E2287" s="7">
        <v>19</v>
      </c>
      <c r="F2287" s="156">
        <v>43637</v>
      </c>
      <c r="G2287" s="7">
        <v>5243</v>
      </c>
      <c r="H2287" s="7">
        <v>8074</v>
      </c>
      <c r="I2287" s="7">
        <v>7486</v>
      </c>
      <c r="J2287" s="7"/>
      <c r="K2287" s="161">
        <f t="shared" si="12"/>
        <v>26.214890771288452</v>
      </c>
      <c r="L2287" s="170"/>
      <c r="M2287" s="23"/>
      <c r="N2287" s="23"/>
      <c r="O2287" s="33"/>
      <c r="P2287" s="33"/>
      <c r="Q2287" s="23">
        <f t="shared" si="1"/>
        <v>224.3</v>
      </c>
      <c r="R2287" s="117"/>
    </row>
    <row r="2288" spans="1:18" ht="15.75" customHeight="1" x14ac:dyDescent="0.3">
      <c r="A2288" s="221">
        <v>6201</v>
      </c>
      <c r="B2288" s="118">
        <v>224</v>
      </c>
      <c r="C2288" s="7" t="s">
        <v>636</v>
      </c>
      <c r="D2288" s="7"/>
      <c r="E2288" s="7">
        <v>22</v>
      </c>
      <c r="F2288" s="156">
        <v>43685</v>
      </c>
      <c r="G2288" s="7">
        <v>5231</v>
      </c>
      <c r="H2288" s="7">
        <v>7642</v>
      </c>
      <c r="I2288" s="7">
        <v>7279</v>
      </c>
      <c r="J2288" s="7">
        <v>7</v>
      </c>
      <c r="K2288" s="152">
        <f t="shared" si="12"/>
        <v>17.724609375</v>
      </c>
      <c r="L2288" s="167"/>
      <c r="M2288" s="154">
        <f>AVERAGE(K2288:K2289)</f>
        <v>17.434372726891226</v>
      </c>
      <c r="N2288" s="154">
        <f>_xlfn.STDEV.S(K2288,K2289)</f>
        <v>0.41045660405313306</v>
      </c>
      <c r="O2288" s="33"/>
      <c r="P2288" s="33"/>
      <c r="Q2288" s="23">
        <f t="shared" si="1"/>
        <v>204.8</v>
      </c>
      <c r="R2288" s="117">
        <f>AVERAGE(Q2288:Q2289)</f>
        <v>214.10000000000002</v>
      </c>
    </row>
    <row r="2289" spans="1:18" ht="15.75" customHeight="1" x14ac:dyDescent="0.3">
      <c r="A2289" s="221">
        <v>6202</v>
      </c>
      <c r="B2289" s="118">
        <v>224</v>
      </c>
      <c r="C2289" s="7" t="s">
        <v>636</v>
      </c>
      <c r="D2289" s="7"/>
      <c r="E2289" s="7">
        <v>22</v>
      </c>
      <c r="F2289" s="156">
        <v>43685</v>
      </c>
      <c r="G2289" s="7">
        <v>5231</v>
      </c>
      <c r="H2289" s="7">
        <v>7848</v>
      </c>
      <c r="I2289" s="7">
        <v>7465</v>
      </c>
      <c r="J2289" s="7"/>
      <c r="K2289" s="152">
        <f t="shared" si="12"/>
        <v>17.144136078782456</v>
      </c>
      <c r="L2289" s="167"/>
      <c r="M2289" s="155"/>
      <c r="N2289" s="155"/>
      <c r="O2289" s="33"/>
      <c r="P2289" s="33"/>
      <c r="Q2289" s="23">
        <f t="shared" si="1"/>
        <v>223.4</v>
      </c>
      <c r="R2289" s="117"/>
    </row>
    <row r="2290" spans="1:18" ht="15.75" customHeight="1" x14ac:dyDescent="0.3">
      <c r="A2290" s="221">
        <v>3503</v>
      </c>
      <c r="B2290" s="118">
        <v>259</v>
      </c>
      <c r="C2290" s="67" t="s">
        <v>637</v>
      </c>
      <c r="D2290" s="67"/>
      <c r="E2290" s="67">
        <v>13</v>
      </c>
      <c r="F2290" s="68">
        <v>43587</v>
      </c>
      <c r="G2290" s="67">
        <v>5198</v>
      </c>
      <c r="H2290" s="67">
        <v>8384</v>
      </c>
      <c r="I2290" s="67">
        <v>7484</v>
      </c>
      <c r="J2290" s="67">
        <v>1</v>
      </c>
      <c r="K2290" s="157">
        <f t="shared" si="12"/>
        <v>39.370078740157481</v>
      </c>
      <c r="L2290" s="168" t="s">
        <v>377</v>
      </c>
      <c r="M2290" s="159">
        <f>AVERAGE(K2290:K2291)</f>
        <v>38.774743302911261</v>
      </c>
      <c r="N2290" s="159">
        <f>_xlfn.STDEV.S(K2290,K2291)</f>
        <v>0.84193144951492105</v>
      </c>
      <c r="O2290" s="33">
        <v>1</v>
      </c>
      <c r="P2290" s="33"/>
      <c r="Q2290" s="23">
        <f t="shared" si="1"/>
        <v>228.6</v>
      </c>
      <c r="R2290" s="117">
        <f>AVERAGE(Q2290:Q2291)</f>
        <v>227.45</v>
      </c>
    </row>
    <row r="2291" spans="1:18" ht="15.75" customHeight="1" x14ac:dyDescent="0.3">
      <c r="A2291" s="221">
        <v>3504</v>
      </c>
      <c r="B2291" s="118">
        <v>260</v>
      </c>
      <c r="C2291" s="67" t="s">
        <v>637</v>
      </c>
      <c r="D2291" s="67"/>
      <c r="E2291" s="67">
        <v>13</v>
      </c>
      <c r="F2291" s="68">
        <v>43587</v>
      </c>
      <c r="G2291" s="67">
        <v>5247</v>
      </c>
      <c r="H2291" s="67">
        <v>8374</v>
      </c>
      <c r="I2291" s="67">
        <v>7510</v>
      </c>
      <c r="J2291" s="67"/>
      <c r="K2291" s="157">
        <f t="shared" si="12"/>
        <v>38.179407865665041</v>
      </c>
      <c r="L2291" s="168"/>
      <c r="M2291" s="160"/>
      <c r="N2291" s="160"/>
      <c r="O2291" s="33"/>
      <c r="P2291" s="33"/>
      <c r="Q2291" s="23">
        <f t="shared" si="1"/>
        <v>226.3</v>
      </c>
      <c r="R2291" s="117"/>
    </row>
    <row r="2292" spans="1:18" ht="15.75" customHeight="1" x14ac:dyDescent="0.3">
      <c r="A2292" s="221">
        <v>4221</v>
      </c>
      <c r="B2292" s="118">
        <v>251</v>
      </c>
      <c r="C2292" s="67" t="s">
        <v>637</v>
      </c>
      <c r="D2292" s="67"/>
      <c r="E2292" s="67">
        <v>15</v>
      </c>
      <c r="F2292" s="68">
        <v>43599</v>
      </c>
      <c r="G2292" s="67">
        <v>5258</v>
      </c>
      <c r="H2292" s="67">
        <v>7567</v>
      </c>
      <c r="I2292" s="67">
        <v>7001</v>
      </c>
      <c r="J2292" s="67"/>
      <c r="K2292" s="157">
        <f t="shared" si="12"/>
        <v>32.472748135398739</v>
      </c>
      <c r="L2292" s="160" t="s">
        <v>13</v>
      </c>
      <c r="M2292" s="159">
        <f>AVERAGE(K2292:K2293)</f>
        <v>32.191430247474649</v>
      </c>
      <c r="N2292" s="159">
        <f>_xlfn.STDEV.S(K2292,K2293)</f>
        <v>0.39784357244039908</v>
      </c>
      <c r="O2292" s="33"/>
      <c r="P2292" s="33"/>
      <c r="Q2292" s="23">
        <f t="shared" si="1"/>
        <v>174.3</v>
      </c>
      <c r="R2292" s="117">
        <f>AVERAGE(Q2292:Q2293)</f>
        <v>176.15</v>
      </c>
    </row>
    <row r="2293" spans="1:18" ht="15.75" customHeight="1" x14ac:dyDescent="0.3">
      <c r="A2293" s="221">
        <v>4222</v>
      </c>
      <c r="B2293" s="118">
        <v>252</v>
      </c>
      <c r="C2293" s="67" t="s">
        <v>637</v>
      </c>
      <c r="D2293" s="67"/>
      <c r="E2293" s="67">
        <v>15</v>
      </c>
      <c r="F2293" s="68">
        <v>43599</v>
      </c>
      <c r="G2293" s="67">
        <v>5296</v>
      </c>
      <c r="H2293" s="67">
        <v>7644</v>
      </c>
      <c r="I2293" s="67">
        <v>7076</v>
      </c>
      <c r="J2293" s="67"/>
      <c r="K2293" s="157">
        <f t="shared" si="12"/>
        <v>31.910112359550563</v>
      </c>
      <c r="L2293" s="160"/>
      <c r="M2293" s="160"/>
      <c r="N2293" s="160"/>
      <c r="O2293" s="33"/>
      <c r="P2293" s="33"/>
      <c r="Q2293" s="23">
        <f t="shared" si="1"/>
        <v>178</v>
      </c>
      <c r="R2293" s="117"/>
    </row>
    <row r="2294" spans="1:18" ht="15.75" customHeight="1" x14ac:dyDescent="0.3">
      <c r="A2294" s="221">
        <v>4867</v>
      </c>
      <c r="B2294" s="118">
        <v>251</v>
      </c>
      <c r="C2294" s="67" t="s">
        <v>637</v>
      </c>
      <c r="D2294" s="67"/>
      <c r="E2294" s="67">
        <v>17</v>
      </c>
      <c r="F2294" s="68">
        <v>43619</v>
      </c>
      <c r="G2294" s="67">
        <v>5258</v>
      </c>
      <c r="H2294" s="67">
        <v>7051</v>
      </c>
      <c r="I2294" s="67">
        <v>6676</v>
      </c>
      <c r="J2294" s="67"/>
      <c r="K2294" s="157">
        <f t="shared" si="12"/>
        <v>26.44569816643159</v>
      </c>
      <c r="L2294" s="168"/>
      <c r="M2294" s="159">
        <f>AVERAGE(K2294:K2295)</f>
        <v>26.403459972990031</v>
      </c>
      <c r="N2294" s="159">
        <f>_xlfn.STDEV.S(K2294,K2295)</f>
        <v>5.973382601519104E-2</v>
      </c>
      <c r="O2294" s="33"/>
      <c r="P2294" s="33"/>
      <c r="Q2294" s="23">
        <f t="shared" si="1"/>
        <v>141.80000000000001</v>
      </c>
      <c r="R2294" s="117">
        <f>AVERAGE(Q2294:Q2295)</f>
        <v>146.19999999999999</v>
      </c>
    </row>
    <row r="2295" spans="1:18" ht="15.75" customHeight="1" x14ac:dyDescent="0.3">
      <c r="A2295" s="221">
        <v>4868</v>
      </c>
      <c r="B2295" s="118">
        <v>252</v>
      </c>
      <c r="C2295" s="67" t="s">
        <v>637</v>
      </c>
      <c r="D2295" s="67"/>
      <c r="E2295" s="67">
        <v>17</v>
      </c>
      <c r="F2295" s="68">
        <v>43619</v>
      </c>
      <c r="G2295" s="67">
        <v>5296</v>
      </c>
      <c r="H2295" s="67">
        <v>7199</v>
      </c>
      <c r="I2295" s="67">
        <v>6802</v>
      </c>
      <c r="J2295" s="67"/>
      <c r="K2295" s="157">
        <f t="shared" si="12"/>
        <v>26.361221779548472</v>
      </c>
      <c r="L2295" s="168"/>
      <c r="M2295" s="160"/>
      <c r="N2295" s="160"/>
      <c r="O2295" s="33"/>
      <c r="P2295" s="33"/>
      <c r="Q2295" s="23">
        <f t="shared" si="1"/>
        <v>150.6</v>
      </c>
      <c r="R2295" s="117"/>
    </row>
    <row r="2296" spans="1:18" ht="15.75" customHeight="1" x14ac:dyDescent="0.3">
      <c r="A2296" s="221">
        <v>5447</v>
      </c>
      <c r="B2296" s="118">
        <v>185</v>
      </c>
      <c r="C2296" s="7" t="s">
        <v>637</v>
      </c>
      <c r="D2296" s="7"/>
      <c r="E2296" s="7">
        <v>19</v>
      </c>
      <c r="F2296" s="156">
        <v>43637</v>
      </c>
      <c r="G2296" s="7">
        <v>5288</v>
      </c>
      <c r="H2296" s="7">
        <v>7714</v>
      </c>
      <c r="I2296" s="7">
        <v>7121</v>
      </c>
      <c r="J2296" s="7">
        <v>10</v>
      </c>
      <c r="K2296" s="161">
        <f t="shared" si="12"/>
        <v>32.351336606655757</v>
      </c>
      <c r="L2296" s="170"/>
      <c r="M2296" s="162">
        <f>AVERAGE(K2296:K2297)</f>
        <v>30.170377298036875</v>
      </c>
      <c r="N2296" s="162">
        <f>_xlfn.STDEV.S(K2296,K2297)</f>
        <v>3.0843422332326731</v>
      </c>
      <c r="O2296" s="33"/>
      <c r="P2296" s="33"/>
      <c r="Q2296" s="23">
        <f t="shared" si="1"/>
        <v>183.3</v>
      </c>
      <c r="R2296" s="117">
        <f>AVERAGE(Q2296:Q2297)</f>
        <v>186.15</v>
      </c>
    </row>
    <row r="2297" spans="1:18" ht="15.75" customHeight="1" x14ac:dyDescent="0.3">
      <c r="A2297" s="221">
        <v>5448</v>
      </c>
      <c r="B2297" s="118">
        <v>186</v>
      </c>
      <c r="C2297" s="7" t="s">
        <v>637</v>
      </c>
      <c r="D2297" s="7"/>
      <c r="E2297" s="7">
        <v>19</v>
      </c>
      <c r="F2297" s="156">
        <v>43637</v>
      </c>
      <c r="G2297" s="7">
        <v>5251</v>
      </c>
      <c r="H2297" s="7">
        <v>7670</v>
      </c>
      <c r="I2297" s="7">
        <v>7141</v>
      </c>
      <c r="J2297" s="7"/>
      <c r="K2297" s="161">
        <f t="shared" si="12"/>
        <v>27.989417989417991</v>
      </c>
      <c r="L2297" s="170"/>
      <c r="M2297" s="23"/>
      <c r="N2297" s="23"/>
      <c r="O2297" s="33"/>
      <c r="P2297" s="33"/>
      <c r="Q2297" s="23">
        <f t="shared" si="1"/>
        <v>189</v>
      </c>
      <c r="R2297" s="117"/>
    </row>
    <row r="2298" spans="1:18" ht="15.75" customHeight="1" x14ac:dyDescent="0.3">
      <c r="A2298" s="221">
        <v>6203</v>
      </c>
      <c r="B2298" s="118">
        <v>225</v>
      </c>
      <c r="C2298" s="7" t="s">
        <v>637</v>
      </c>
      <c r="D2298" s="7"/>
      <c r="E2298" s="7">
        <v>22</v>
      </c>
      <c r="F2298" s="156">
        <v>43685</v>
      </c>
      <c r="G2298" s="7">
        <v>5260</v>
      </c>
      <c r="H2298" s="7">
        <v>7082</v>
      </c>
      <c r="I2298" s="7">
        <v>6784</v>
      </c>
      <c r="J2298" s="7">
        <v>10</v>
      </c>
      <c r="K2298" s="152">
        <f t="shared" si="12"/>
        <v>19.553805774278217</v>
      </c>
      <c r="L2298" s="167"/>
      <c r="M2298" s="154">
        <f>AVERAGE(K2298:K2299)</f>
        <v>19.07922846853446</v>
      </c>
      <c r="N2298" s="154">
        <f>_xlfn.STDEV.S(K2298,K2299)</f>
        <v>0.67115366217730721</v>
      </c>
      <c r="O2298" s="33"/>
      <c r="P2298" s="33"/>
      <c r="Q2298" s="23">
        <f t="shared" si="1"/>
        <v>152.4</v>
      </c>
      <c r="R2298" s="117">
        <f>AVERAGE(Q2298:Q2299)</f>
        <v>147.15</v>
      </c>
    </row>
    <row r="2299" spans="1:18" ht="15.75" customHeight="1" x14ac:dyDescent="0.3">
      <c r="A2299" s="221">
        <v>6204</v>
      </c>
      <c r="B2299" s="118">
        <v>225</v>
      </c>
      <c r="C2299" s="7" t="s">
        <v>637</v>
      </c>
      <c r="D2299" s="7"/>
      <c r="E2299" s="7">
        <v>22</v>
      </c>
      <c r="F2299" s="156">
        <v>43685</v>
      </c>
      <c r="G2299" s="7">
        <v>5260</v>
      </c>
      <c r="H2299" s="7">
        <v>6943</v>
      </c>
      <c r="I2299" s="7">
        <v>6679</v>
      </c>
      <c r="J2299" s="7"/>
      <c r="K2299" s="152">
        <f t="shared" si="12"/>
        <v>18.604651162790699</v>
      </c>
      <c r="L2299" s="167"/>
      <c r="M2299" s="155"/>
      <c r="N2299" s="155"/>
      <c r="O2299" s="33"/>
      <c r="P2299" s="33"/>
      <c r="Q2299" s="23">
        <f t="shared" si="1"/>
        <v>141.9</v>
      </c>
      <c r="R2299" s="117"/>
    </row>
    <row r="2300" spans="1:18" ht="15.75" customHeight="1" x14ac:dyDescent="0.3">
      <c r="A2300" s="221">
        <v>3505</v>
      </c>
      <c r="B2300" s="118">
        <v>261</v>
      </c>
      <c r="C2300" s="67" t="s">
        <v>638</v>
      </c>
      <c r="D2300" s="67"/>
      <c r="E2300" s="67">
        <v>13</v>
      </c>
      <c r="F2300" s="68">
        <v>43587</v>
      </c>
      <c r="G2300" s="67">
        <v>5229</v>
      </c>
      <c r="H2300" s="67">
        <v>8115</v>
      </c>
      <c r="I2300" s="67">
        <v>7348</v>
      </c>
      <c r="J2300" s="67">
        <v>1</v>
      </c>
      <c r="K2300" s="157">
        <f t="shared" si="12"/>
        <v>36.196319018404907</v>
      </c>
      <c r="L2300" s="168" t="s">
        <v>497</v>
      </c>
      <c r="M2300" s="159">
        <f>AVERAGE(K2300:K2301)</f>
        <v>35.78136387879735</v>
      </c>
      <c r="N2300" s="159">
        <f>_xlfn.STDEV.S(K2300,K2301)</f>
        <v>0.58683518620942254</v>
      </c>
      <c r="O2300" s="33">
        <v>1</v>
      </c>
      <c r="P2300" s="33"/>
      <c r="Q2300" s="23">
        <f t="shared" si="1"/>
        <v>211.9</v>
      </c>
      <c r="R2300" s="117">
        <f>AVERAGE(Q2300:Q2301)</f>
        <v>215.8</v>
      </c>
    </row>
    <row r="2301" spans="1:18" ht="15.75" customHeight="1" x14ac:dyDescent="0.3">
      <c r="A2301" s="221">
        <v>3506</v>
      </c>
      <c r="B2301" s="118">
        <v>262</v>
      </c>
      <c r="C2301" s="67" t="s">
        <v>638</v>
      </c>
      <c r="D2301" s="67"/>
      <c r="E2301" s="67">
        <v>13</v>
      </c>
      <c r="F2301" s="68">
        <v>43587</v>
      </c>
      <c r="G2301" s="67">
        <v>5194</v>
      </c>
      <c r="H2301" s="67">
        <v>8168</v>
      </c>
      <c r="I2301" s="67">
        <v>7391</v>
      </c>
      <c r="J2301" s="67"/>
      <c r="K2301" s="157">
        <f t="shared" si="12"/>
        <v>35.366408739189801</v>
      </c>
      <c r="L2301" s="168"/>
      <c r="M2301" s="160"/>
      <c r="N2301" s="160"/>
      <c r="O2301" s="33"/>
      <c r="P2301" s="33"/>
      <c r="Q2301" s="23">
        <f t="shared" si="1"/>
        <v>219.7</v>
      </c>
      <c r="R2301" s="117"/>
    </row>
    <row r="2302" spans="1:18" ht="15.75" customHeight="1" x14ac:dyDescent="0.3">
      <c r="A2302" s="221">
        <v>4223</v>
      </c>
      <c r="B2302" s="118">
        <v>253</v>
      </c>
      <c r="C2302" s="67" t="s">
        <v>638</v>
      </c>
      <c r="D2302" s="67"/>
      <c r="E2302" s="67">
        <v>15</v>
      </c>
      <c r="F2302" s="68">
        <v>43599</v>
      </c>
      <c r="G2302" s="67">
        <v>5257</v>
      </c>
      <c r="H2302" s="67">
        <v>8062</v>
      </c>
      <c r="I2302" s="67">
        <v>7518</v>
      </c>
      <c r="J2302" s="67"/>
      <c r="K2302" s="157">
        <f t="shared" si="12"/>
        <v>24.060150375939848</v>
      </c>
      <c r="L2302" s="160"/>
      <c r="M2302" s="159">
        <f>AVERAGE(K2302:K2303)</f>
        <v>25.005173484169138</v>
      </c>
      <c r="N2302" s="159">
        <f>_xlfn.STDEV.S(K2302,K2303)</f>
        <v>1.3364644964138384</v>
      </c>
      <c r="O2302" s="33"/>
      <c r="P2302" s="33"/>
      <c r="Q2302" s="23">
        <f t="shared" si="1"/>
        <v>226.1</v>
      </c>
      <c r="R2302" s="117">
        <f>AVERAGE(Q2302:Q2303)</f>
        <v>227.5</v>
      </c>
    </row>
    <row r="2303" spans="1:18" ht="15.75" customHeight="1" x14ac:dyDescent="0.3">
      <c r="A2303" s="221">
        <v>4224</v>
      </c>
      <c r="B2303" s="118">
        <v>254</v>
      </c>
      <c r="C2303" s="67" t="s">
        <v>638</v>
      </c>
      <c r="D2303" s="67"/>
      <c r="E2303" s="67">
        <v>15</v>
      </c>
      <c r="F2303" s="68">
        <v>43599</v>
      </c>
      <c r="G2303" s="67">
        <v>5257</v>
      </c>
      <c r="H2303" s="67">
        <v>8140</v>
      </c>
      <c r="I2303" s="67">
        <v>7546</v>
      </c>
      <c r="J2303" s="67"/>
      <c r="K2303" s="157">
        <f t="shared" si="12"/>
        <v>25.950196592398427</v>
      </c>
      <c r="L2303" s="160"/>
      <c r="M2303" s="160"/>
      <c r="N2303" s="160"/>
      <c r="O2303" s="33"/>
      <c r="P2303" s="33"/>
      <c r="Q2303" s="23">
        <f t="shared" si="1"/>
        <v>228.9</v>
      </c>
      <c r="R2303" s="117"/>
    </row>
    <row r="2304" spans="1:18" ht="15.75" customHeight="1" x14ac:dyDescent="0.3">
      <c r="A2304" s="221">
        <v>4869</v>
      </c>
      <c r="B2304" s="118">
        <v>253</v>
      </c>
      <c r="C2304" s="67" t="s">
        <v>638</v>
      </c>
      <c r="D2304" s="67"/>
      <c r="E2304" s="67">
        <v>17</v>
      </c>
      <c r="F2304" s="68">
        <v>43619</v>
      </c>
      <c r="G2304" s="67">
        <v>5257</v>
      </c>
      <c r="H2304" s="67">
        <v>7884</v>
      </c>
      <c r="I2304" s="67">
        <v>7378</v>
      </c>
      <c r="J2304" s="67"/>
      <c r="K2304" s="157">
        <f t="shared" si="12"/>
        <v>23.856671381423858</v>
      </c>
      <c r="L2304" s="168"/>
      <c r="M2304" s="159">
        <f>AVERAGE(K2304:K2305)</f>
        <v>24.417733485453233</v>
      </c>
      <c r="N2304" s="159">
        <f>_xlfn.STDEV.S(K2304,K2305)</f>
        <v>0.79346163685192905</v>
      </c>
      <c r="O2304" s="33"/>
      <c r="P2304" s="33"/>
      <c r="Q2304" s="23">
        <f t="shared" si="1"/>
        <v>212.1</v>
      </c>
      <c r="R2304" s="117">
        <f>AVERAGE(Q2304:Q2305)</f>
        <v>223.95</v>
      </c>
    </row>
    <row r="2305" spans="1:18" ht="15.75" customHeight="1" x14ac:dyDescent="0.3">
      <c r="A2305" s="221">
        <v>4870</v>
      </c>
      <c r="B2305" s="118">
        <v>254</v>
      </c>
      <c r="C2305" s="67" t="s">
        <v>638</v>
      </c>
      <c r="D2305" s="67"/>
      <c r="E2305" s="67">
        <v>17</v>
      </c>
      <c r="F2305" s="68">
        <v>43619</v>
      </c>
      <c r="G2305" s="67">
        <v>5257</v>
      </c>
      <c r="H2305" s="67">
        <v>8204</v>
      </c>
      <c r="I2305" s="67">
        <v>7615</v>
      </c>
      <c r="J2305" s="67"/>
      <c r="K2305" s="157">
        <f t="shared" si="12"/>
        <v>24.978795589482612</v>
      </c>
      <c r="L2305" s="168"/>
      <c r="M2305" s="160"/>
      <c r="N2305" s="160"/>
      <c r="O2305" s="33"/>
      <c r="P2305" s="33"/>
      <c r="Q2305" s="23">
        <f t="shared" si="1"/>
        <v>235.8</v>
      </c>
      <c r="R2305" s="117"/>
    </row>
    <row r="2306" spans="1:18" ht="15.75" customHeight="1" x14ac:dyDescent="0.3">
      <c r="A2306" s="221">
        <v>5449</v>
      </c>
      <c r="B2306" s="118">
        <v>187</v>
      </c>
      <c r="C2306" s="7" t="s">
        <v>638</v>
      </c>
      <c r="D2306" s="7"/>
      <c r="E2306" s="7">
        <v>19</v>
      </c>
      <c r="F2306" s="156">
        <v>43637</v>
      </c>
      <c r="G2306" s="7">
        <v>5214</v>
      </c>
      <c r="H2306" s="7">
        <v>8035</v>
      </c>
      <c r="I2306" s="7">
        <v>7383</v>
      </c>
      <c r="J2306" s="7">
        <v>4</v>
      </c>
      <c r="K2306" s="161">
        <f t="shared" si="12"/>
        <v>30.059935454126325</v>
      </c>
      <c r="L2306" s="170"/>
      <c r="M2306" s="162">
        <f>AVERAGE(K2306:K2307)</f>
        <v>30.065096532683771</v>
      </c>
      <c r="N2306" s="162">
        <f>_xlfn.STDEV.S(K2306,K2307)</f>
        <v>7.2988672924132079E-3</v>
      </c>
      <c r="O2306" s="33"/>
      <c r="P2306" s="33"/>
      <c r="Q2306" s="23">
        <f t="shared" si="1"/>
        <v>216.9</v>
      </c>
      <c r="R2306" s="117">
        <f>AVERAGE(Q2306:Q2307)</f>
        <v>215.2</v>
      </c>
    </row>
    <row r="2307" spans="1:18" ht="15.75" customHeight="1" x14ac:dyDescent="0.3">
      <c r="A2307" s="221">
        <v>5450</v>
      </c>
      <c r="B2307" s="118">
        <v>188</v>
      </c>
      <c r="C2307" s="7" t="s">
        <v>638</v>
      </c>
      <c r="D2307" s="7"/>
      <c r="E2307" s="7">
        <v>19</v>
      </c>
      <c r="F2307" s="156">
        <v>43637</v>
      </c>
      <c r="G2307" s="7">
        <v>5267</v>
      </c>
      <c r="H2307" s="7">
        <v>8044</v>
      </c>
      <c r="I2307" s="7">
        <v>7402</v>
      </c>
      <c r="J2307" s="7"/>
      <c r="K2307" s="161">
        <f t="shared" si="12"/>
        <v>30.070257611241217</v>
      </c>
      <c r="L2307" s="170"/>
      <c r="M2307" s="23"/>
      <c r="N2307" s="23"/>
      <c r="O2307" s="33"/>
      <c r="P2307" s="33"/>
      <c r="Q2307" s="23">
        <f t="shared" si="1"/>
        <v>213.5</v>
      </c>
      <c r="R2307" s="117"/>
    </row>
    <row r="2308" spans="1:18" ht="15.75" customHeight="1" x14ac:dyDescent="0.3">
      <c r="A2308" s="221">
        <v>6205</v>
      </c>
      <c r="B2308" s="118">
        <v>226</v>
      </c>
      <c r="C2308" s="7" t="s">
        <v>638</v>
      </c>
      <c r="D2308" s="7"/>
      <c r="E2308" s="7">
        <v>22</v>
      </c>
      <c r="F2308" s="156">
        <v>43685</v>
      </c>
      <c r="G2308" s="7">
        <v>5197</v>
      </c>
      <c r="H2308" s="7">
        <v>7946</v>
      </c>
      <c r="I2308" s="7">
        <v>7499</v>
      </c>
      <c r="J2308" s="7">
        <v>5</v>
      </c>
      <c r="K2308" s="152">
        <f t="shared" si="12"/>
        <v>19.417897480451781</v>
      </c>
      <c r="L2308" s="167"/>
      <c r="M2308" s="154">
        <f>AVERAGE(K2308:K2309)</f>
        <v>18.709810066668613</v>
      </c>
      <c r="N2308" s="154">
        <f>_xlfn.STDEV.S(K2308,K2309)</f>
        <v>1.0013868239178465</v>
      </c>
      <c r="O2308" s="33"/>
      <c r="P2308" s="33"/>
      <c r="Q2308" s="23">
        <f t="shared" si="1"/>
        <v>230.2</v>
      </c>
      <c r="R2308" s="117">
        <f>AVERAGE(Q2308:Q2309)</f>
        <v>231.2</v>
      </c>
    </row>
    <row r="2309" spans="1:18" ht="15.75" customHeight="1" x14ac:dyDescent="0.3">
      <c r="A2309" s="221">
        <v>6206</v>
      </c>
      <c r="B2309" s="118">
        <v>226</v>
      </c>
      <c r="C2309" s="7" t="s">
        <v>638</v>
      </c>
      <c r="D2309" s="7"/>
      <c r="E2309" s="7">
        <v>22</v>
      </c>
      <c r="F2309" s="156">
        <v>43685</v>
      </c>
      <c r="G2309" s="7">
        <v>5197</v>
      </c>
      <c r="H2309" s="7">
        <v>7937</v>
      </c>
      <c r="I2309" s="7">
        <v>7519</v>
      </c>
      <c r="J2309" s="7"/>
      <c r="K2309" s="152">
        <f t="shared" si="12"/>
        <v>18.001722652885444</v>
      </c>
      <c r="L2309" s="167"/>
      <c r="M2309" s="155"/>
      <c r="N2309" s="155"/>
      <c r="O2309" s="33"/>
      <c r="P2309" s="33"/>
      <c r="Q2309" s="23">
        <f t="shared" si="1"/>
        <v>232.2</v>
      </c>
      <c r="R2309" s="117"/>
    </row>
    <row r="2310" spans="1:18" ht="15.75" customHeight="1" x14ac:dyDescent="0.3">
      <c r="A2310" s="221">
        <v>3849</v>
      </c>
      <c r="B2310" s="118">
        <v>271</v>
      </c>
      <c r="C2310" s="57" t="s">
        <v>639</v>
      </c>
      <c r="D2310" s="57"/>
      <c r="E2310" s="57">
        <v>14</v>
      </c>
      <c r="F2310" s="58">
        <v>43591</v>
      </c>
      <c r="G2310" s="57">
        <v>5224</v>
      </c>
      <c r="H2310" s="151">
        <v>7144</v>
      </c>
      <c r="I2310" s="57">
        <v>6726</v>
      </c>
      <c r="J2310" s="57">
        <v>2</v>
      </c>
      <c r="K2310" s="152">
        <f t="shared" si="12"/>
        <v>27.829560585885488</v>
      </c>
      <c r="L2310" s="167" t="s">
        <v>13</v>
      </c>
      <c r="M2310" s="154">
        <f>AVERAGE(K2310:K2311)</f>
        <v>27.369701146349492</v>
      </c>
      <c r="N2310" s="154">
        <f>_xlfn.STDEV.S(K2310,K2311)</f>
        <v>0.65033945617709932</v>
      </c>
      <c r="O2310" s="33">
        <v>2</v>
      </c>
      <c r="P2310" s="33"/>
      <c r="Q2310" s="23">
        <f t="shared" si="1"/>
        <v>150.19999999999999</v>
      </c>
      <c r="R2310" s="117">
        <f>AVERAGE(Q2310:Q2311)</f>
        <v>147.75</v>
      </c>
    </row>
    <row r="2311" spans="1:18" ht="15.75" customHeight="1" x14ac:dyDescent="0.3">
      <c r="A2311" s="221">
        <v>3850</v>
      </c>
      <c r="B2311" s="118">
        <v>272</v>
      </c>
      <c r="C2311" s="57" t="s">
        <v>639</v>
      </c>
      <c r="D2311" s="57"/>
      <c r="E2311" s="57">
        <v>14</v>
      </c>
      <c r="F2311" s="58">
        <v>43591</v>
      </c>
      <c r="G2311" s="57">
        <v>5257</v>
      </c>
      <c r="H2311" s="151">
        <v>7101</v>
      </c>
      <c r="I2311" s="57">
        <v>6710</v>
      </c>
      <c r="J2311" s="57"/>
      <c r="K2311" s="152">
        <f t="shared" si="12"/>
        <v>26.909841706813491</v>
      </c>
      <c r="L2311" s="167"/>
      <c r="M2311" s="155"/>
      <c r="N2311" s="155"/>
      <c r="O2311" s="33"/>
      <c r="P2311" s="33"/>
      <c r="Q2311" s="23">
        <f t="shared" si="1"/>
        <v>145.30000000000001</v>
      </c>
      <c r="R2311" s="117"/>
    </row>
    <row r="2312" spans="1:18" ht="15.75" customHeight="1" x14ac:dyDescent="0.3">
      <c r="A2312" s="221">
        <v>4505</v>
      </c>
      <c r="B2312" s="118">
        <v>211</v>
      </c>
      <c r="C2312" s="57" t="s">
        <v>639</v>
      </c>
      <c r="D2312" s="57"/>
      <c r="E2312" s="57">
        <v>16</v>
      </c>
      <c r="F2312" s="58">
        <v>43607</v>
      </c>
      <c r="G2312" s="57">
        <v>5194</v>
      </c>
      <c r="H2312" s="57">
        <v>7358</v>
      </c>
      <c r="I2312" s="57">
        <v>6893</v>
      </c>
      <c r="J2312" s="57">
        <v>2</v>
      </c>
      <c r="K2312" s="152">
        <f t="shared" si="12"/>
        <v>27.369040612124778</v>
      </c>
      <c r="L2312" s="167"/>
      <c r="M2312" s="154">
        <f>AVERAGE(K2312:K2313)</f>
        <v>27.213593420627731</v>
      </c>
      <c r="N2312" s="154">
        <f>_xlfn.STDEV.S(K2312,K2313)</f>
        <v>0.21983552644793058</v>
      </c>
      <c r="O2312" s="33"/>
      <c r="P2312" s="33"/>
      <c r="Q2312" s="23">
        <f t="shared" si="1"/>
        <v>169.9</v>
      </c>
      <c r="R2312" s="117">
        <f>AVERAGE(Q2312:Q2313)</f>
        <v>171.8</v>
      </c>
    </row>
    <row r="2313" spans="1:18" ht="15.75" customHeight="1" x14ac:dyDescent="0.3">
      <c r="A2313" s="221">
        <v>4506</v>
      </c>
      <c r="B2313" s="118">
        <v>212</v>
      </c>
      <c r="C2313" s="57" t="s">
        <v>639</v>
      </c>
      <c r="D2313" s="57"/>
      <c r="E2313" s="57">
        <v>16</v>
      </c>
      <c r="F2313" s="58">
        <v>43607</v>
      </c>
      <c r="G2313" s="57">
        <v>5225</v>
      </c>
      <c r="H2313" s="57">
        <v>7432</v>
      </c>
      <c r="I2313" s="57">
        <v>6962</v>
      </c>
      <c r="J2313" s="57"/>
      <c r="K2313" s="152">
        <f t="shared" si="12"/>
        <v>27.058146229130685</v>
      </c>
      <c r="L2313" s="167"/>
      <c r="M2313" s="155"/>
      <c r="N2313" s="155"/>
      <c r="O2313" s="33"/>
      <c r="P2313" s="33"/>
      <c r="Q2313" s="23">
        <f t="shared" si="1"/>
        <v>173.7</v>
      </c>
      <c r="R2313" s="117"/>
    </row>
    <row r="2314" spans="1:18" ht="15.75" customHeight="1" x14ac:dyDescent="0.3">
      <c r="A2314" s="221">
        <v>5151</v>
      </c>
      <c r="B2314" s="118">
        <v>211</v>
      </c>
      <c r="C2314" s="57" t="s">
        <v>639</v>
      </c>
      <c r="D2314" s="57"/>
      <c r="E2314" s="57">
        <v>18</v>
      </c>
      <c r="F2314" s="58">
        <v>43626</v>
      </c>
      <c r="G2314" s="57">
        <v>5194</v>
      </c>
      <c r="H2314" s="57">
        <v>7024</v>
      </c>
      <c r="I2314" s="57">
        <v>6701</v>
      </c>
      <c r="J2314" s="57">
        <v>8</v>
      </c>
      <c r="K2314" s="152">
        <f t="shared" si="12"/>
        <v>21.433311214333113</v>
      </c>
      <c r="L2314" s="167"/>
      <c r="M2314" s="154">
        <f>AVERAGE(K2314:K2315)</f>
        <v>21.418158828354819</v>
      </c>
      <c r="N2314" s="154">
        <f>_xlfn.STDEV.S(K2314,K2315)</f>
        <v>2.1428709752816931E-2</v>
      </c>
      <c r="O2314" s="33"/>
      <c r="P2314" s="33"/>
      <c r="Q2314" s="23">
        <f t="shared" si="1"/>
        <v>150.69999999999999</v>
      </c>
      <c r="R2314" s="117">
        <f>AVERAGE(Q2314:Q2315)</f>
        <v>145.19999999999999</v>
      </c>
    </row>
    <row r="2315" spans="1:18" ht="15.75" customHeight="1" x14ac:dyDescent="0.3">
      <c r="A2315" s="221">
        <v>5152</v>
      </c>
      <c r="B2315" s="118">
        <v>212</v>
      </c>
      <c r="C2315" s="57" t="s">
        <v>639</v>
      </c>
      <c r="D2315" s="57"/>
      <c r="E2315" s="57">
        <v>18</v>
      </c>
      <c r="F2315" s="58">
        <v>43626</v>
      </c>
      <c r="G2315" s="57">
        <v>5225</v>
      </c>
      <c r="H2315" s="57">
        <v>6921</v>
      </c>
      <c r="I2315" s="57">
        <v>6622</v>
      </c>
      <c r="J2315" s="57"/>
      <c r="K2315" s="152">
        <f t="shared" si="12"/>
        <v>21.403006442376523</v>
      </c>
      <c r="L2315" s="167"/>
      <c r="M2315" s="155"/>
      <c r="N2315" s="155"/>
      <c r="O2315" s="33"/>
      <c r="P2315" s="33"/>
      <c r="Q2315" s="23">
        <f t="shared" si="1"/>
        <v>139.69999999999999</v>
      </c>
      <c r="R2315" s="117"/>
    </row>
    <row r="2316" spans="1:18" ht="15.75" customHeight="1" x14ac:dyDescent="0.3">
      <c r="A2316" s="221">
        <v>6207</v>
      </c>
      <c r="B2316" s="118">
        <v>227</v>
      </c>
      <c r="C2316" s="7" t="s">
        <v>639</v>
      </c>
      <c r="D2316" s="7"/>
      <c r="E2316" s="7">
        <v>22</v>
      </c>
      <c r="F2316" s="156">
        <v>43685</v>
      </c>
      <c r="G2316" s="7">
        <v>5247</v>
      </c>
      <c r="H2316" s="7">
        <v>6635</v>
      </c>
      <c r="I2316" s="7">
        <v>6417</v>
      </c>
      <c r="J2316" s="7">
        <v>8</v>
      </c>
      <c r="K2316" s="152">
        <f t="shared" si="12"/>
        <v>18.632478632478634</v>
      </c>
      <c r="L2316" s="167"/>
      <c r="M2316" s="154">
        <f>AVERAGE(K2316:K2317)</f>
        <v>18.139768728004022</v>
      </c>
      <c r="N2316" s="154">
        <f>_xlfn.STDEV.S(K2316,K2317)</f>
        <v>0.69679702922354614</v>
      </c>
      <c r="O2316" s="33"/>
      <c r="P2316" s="33"/>
      <c r="Q2316" s="23">
        <f t="shared" si="1"/>
        <v>117</v>
      </c>
      <c r="R2316" s="117">
        <f>AVERAGE(Q2316:Q2317)</f>
        <v>115.45</v>
      </c>
    </row>
    <row r="2317" spans="1:18" ht="15.75" customHeight="1" x14ac:dyDescent="0.3">
      <c r="A2317" s="221">
        <v>6208</v>
      </c>
      <c r="B2317" s="118">
        <v>227</v>
      </c>
      <c r="C2317" s="7" t="s">
        <v>639</v>
      </c>
      <c r="D2317" s="7"/>
      <c r="E2317" s="7">
        <v>22</v>
      </c>
      <c r="F2317" s="156">
        <v>43685</v>
      </c>
      <c r="G2317" s="7">
        <v>5247</v>
      </c>
      <c r="H2317" s="7">
        <v>6587</v>
      </c>
      <c r="I2317" s="7">
        <v>6386</v>
      </c>
      <c r="J2317" s="7"/>
      <c r="K2317" s="152">
        <f t="shared" si="12"/>
        <v>17.647058823529413</v>
      </c>
      <c r="L2317" s="167"/>
      <c r="M2317" s="155"/>
      <c r="N2317" s="155"/>
      <c r="O2317" s="33"/>
      <c r="P2317" s="33"/>
      <c r="Q2317" s="23">
        <f t="shared" si="1"/>
        <v>113.9</v>
      </c>
      <c r="R2317" s="117"/>
    </row>
    <row r="2318" spans="1:18" ht="15.75" customHeight="1" x14ac:dyDescent="0.3">
      <c r="A2318" s="221">
        <v>3507</v>
      </c>
      <c r="B2318" s="118">
        <v>263</v>
      </c>
      <c r="C2318" s="67" t="s">
        <v>640</v>
      </c>
      <c r="D2318" s="67"/>
      <c r="E2318" s="67">
        <v>13</v>
      </c>
      <c r="F2318" s="68">
        <v>43587</v>
      </c>
      <c r="G2318" s="67">
        <v>5258</v>
      </c>
      <c r="H2318" s="67">
        <v>7186</v>
      </c>
      <c r="I2318" s="67">
        <v>6847</v>
      </c>
      <c r="J2318" s="67">
        <v>1</v>
      </c>
      <c r="K2318" s="157">
        <f t="shared" si="12"/>
        <v>21.334172435494022</v>
      </c>
      <c r="L2318" s="168" t="s">
        <v>13</v>
      </c>
      <c r="M2318" s="159">
        <f>AVERAGE(K2318:K2319)</f>
        <v>21.177891718729327</v>
      </c>
      <c r="N2318" s="159">
        <f>_xlfn.STDEV.S(K2318,K2319)</f>
        <v>0.22101430918601672</v>
      </c>
      <c r="O2318" s="33">
        <v>1</v>
      </c>
      <c r="P2318" s="33"/>
      <c r="Q2318" s="23">
        <f t="shared" si="1"/>
        <v>158.9</v>
      </c>
      <c r="R2318" s="117">
        <f>AVERAGE(Q2318:Q2319)</f>
        <v>155.80000000000001</v>
      </c>
    </row>
    <row r="2319" spans="1:18" ht="15.75" customHeight="1" x14ac:dyDescent="0.3">
      <c r="A2319" s="221">
        <v>3508</v>
      </c>
      <c r="B2319" s="118">
        <v>264</v>
      </c>
      <c r="C2319" s="67" t="s">
        <v>640</v>
      </c>
      <c r="D2319" s="67"/>
      <c r="E2319" s="67">
        <v>13</v>
      </c>
      <c r="F2319" s="68">
        <v>43587</v>
      </c>
      <c r="G2319" s="67">
        <v>5312</v>
      </c>
      <c r="H2319" s="67">
        <v>7160</v>
      </c>
      <c r="I2319" s="67">
        <v>6839</v>
      </c>
      <c r="J2319" s="67"/>
      <c r="K2319" s="157">
        <f t="shared" si="12"/>
        <v>21.021611001964637</v>
      </c>
      <c r="L2319" s="168"/>
      <c r="M2319" s="160"/>
      <c r="N2319" s="160"/>
      <c r="O2319" s="33"/>
      <c r="P2319" s="33"/>
      <c r="Q2319" s="23">
        <f t="shared" si="1"/>
        <v>152.69999999999999</v>
      </c>
      <c r="R2319" s="117"/>
    </row>
    <row r="2320" spans="1:18" ht="15.75" customHeight="1" x14ac:dyDescent="0.3">
      <c r="A2320" s="221">
        <v>4225</v>
      </c>
      <c r="B2320" s="118">
        <v>255</v>
      </c>
      <c r="C2320" s="67" t="s">
        <v>640</v>
      </c>
      <c r="D2320" s="67"/>
      <c r="E2320" s="67">
        <v>15</v>
      </c>
      <c r="F2320" s="68">
        <v>43599</v>
      </c>
      <c r="G2320" s="67">
        <v>5260</v>
      </c>
      <c r="H2320" s="67">
        <v>6392</v>
      </c>
      <c r="I2320" s="67">
        <v>6196</v>
      </c>
      <c r="J2320" s="67"/>
      <c r="K2320" s="157">
        <f t="shared" si="12"/>
        <v>20.94017094017094</v>
      </c>
      <c r="L2320" s="160"/>
      <c r="M2320" s="159">
        <f>AVERAGE(K2320:K2321)</f>
        <v>21.976361620713085</v>
      </c>
      <c r="N2320" s="159">
        <f>_xlfn.STDEV.S(K2320,K2321)</f>
        <v>1.4653949136273083</v>
      </c>
      <c r="O2320" s="33"/>
      <c r="P2320" s="33"/>
      <c r="Q2320" s="23">
        <f t="shared" si="1"/>
        <v>93.6</v>
      </c>
      <c r="R2320" s="117">
        <f>AVERAGE(Q2320:Q2321)</f>
        <v>106.55</v>
      </c>
    </row>
    <row r="2321" spans="1:18" ht="15.75" customHeight="1" x14ac:dyDescent="0.3">
      <c r="A2321" s="221">
        <v>4226</v>
      </c>
      <c r="B2321" s="118">
        <v>256</v>
      </c>
      <c r="C2321" s="67" t="s">
        <v>640</v>
      </c>
      <c r="D2321" s="67"/>
      <c r="E2321" s="67">
        <v>15</v>
      </c>
      <c r="F2321" s="68">
        <v>43599</v>
      </c>
      <c r="G2321" s="67">
        <v>5193</v>
      </c>
      <c r="H2321" s="67">
        <v>6663</v>
      </c>
      <c r="I2321" s="67">
        <v>6388</v>
      </c>
      <c r="J2321" s="67"/>
      <c r="K2321" s="157">
        <f t="shared" si="12"/>
        <v>23.01255230125523</v>
      </c>
      <c r="L2321" s="160"/>
      <c r="M2321" s="160"/>
      <c r="N2321" s="160"/>
      <c r="O2321" s="33"/>
      <c r="P2321" s="33"/>
      <c r="Q2321" s="23">
        <f t="shared" si="1"/>
        <v>119.5</v>
      </c>
      <c r="R2321" s="117"/>
    </row>
    <row r="2322" spans="1:18" ht="15.75" customHeight="1" x14ac:dyDescent="0.3">
      <c r="A2322" s="221">
        <v>4871</v>
      </c>
      <c r="B2322" s="118">
        <v>255</v>
      </c>
      <c r="C2322" s="67" t="s">
        <v>640</v>
      </c>
      <c r="D2322" s="67"/>
      <c r="E2322" s="67">
        <v>17</v>
      </c>
      <c r="F2322" s="68">
        <v>43619</v>
      </c>
      <c r="G2322" s="67">
        <v>5260</v>
      </c>
      <c r="H2322" s="67">
        <v>6483</v>
      </c>
      <c r="I2322" s="67">
        <v>6276</v>
      </c>
      <c r="J2322" s="67"/>
      <c r="K2322" s="157">
        <f t="shared" si="12"/>
        <v>20.374015748031496</v>
      </c>
      <c r="L2322" s="168"/>
      <c r="M2322" s="159">
        <f>AVERAGE(K2322:K2323)</f>
        <v>20.490308498458212</v>
      </c>
      <c r="N2322" s="159">
        <f>_xlfn.STDEV.S(K2322,K2323)</f>
        <v>0.16446278485912871</v>
      </c>
      <c r="O2322" s="33"/>
      <c r="P2322" s="33"/>
      <c r="Q2322" s="23">
        <f t="shared" si="1"/>
        <v>101.6</v>
      </c>
      <c r="R2322" s="117">
        <f>AVERAGE(Q2322:Q2323)</f>
        <v>106.85</v>
      </c>
    </row>
    <row r="2323" spans="1:18" ht="15.75" customHeight="1" x14ac:dyDescent="0.3">
      <c r="A2323" s="221">
        <v>4872</v>
      </c>
      <c r="B2323" s="118">
        <v>256</v>
      </c>
      <c r="C2323" s="67" t="s">
        <v>640</v>
      </c>
      <c r="D2323" s="67"/>
      <c r="E2323" s="67">
        <v>17</v>
      </c>
      <c r="F2323" s="68">
        <v>43619</v>
      </c>
      <c r="G2323" s="67">
        <v>5193</v>
      </c>
      <c r="H2323" s="67">
        <v>6545</v>
      </c>
      <c r="I2323" s="67">
        <v>6314</v>
      </c>
      <c r="J2323" s="67"/>
      <c r="K2323" s="157">
        <f t="shared" si="12"/>
        <v>20.606601248884925</v>
      </c>
      <c r="L2323" s="168"/>
      <c r="M2323" s="160"/>
      <c r="N2323" s="160"/>
      <c r="O2323" s="33"/>
      <c r="P2323" s="33"/>
      <c r="Q2323" s="23">
        <f t="shared" si="1"/>
        <v>112.1</v>
      </c>
      <c r="R2323" s="117"/>
    </row>
    <row r="2324" spans="1:18" ht="15.75" customHeight="1" x14ac:dyDescent="0.3">
      <c r="A2324" s="221">
        <v>5451</v>
      </c>
      <c r="B2324" s="118">
        <v>189</v>
      </c>
      <c r="C2324" s="7" t="s">
        <v>640</v>
      </c>
      <c r="D2324" s="7"/>
      <c r="E2324" s="7">
        <v>19</v>
      </c>
      <c r="F2324" s="156">
        <v>43637</v>
      </c>
      <c r="G2324" s="7">
        <v>5261</v>
      </c>
      <c r="H2324" s="7">
        <v>6530</v>
      </c>
      <c r="I2324" s="7">
        <v>6265</v>
      </c>
      <c r="J2324" s="7">
        <v>7</v>
      </c>
      <c r="K2324" s="161">
        <f t="shared" si="12"/>
        <v>26.394422310756973</v>
      </c>
      <c r="L2324" s="170"/>
      <c r="M2324" s="162">
        <f>AVERAGE(K2324:K2325)</f>
        <v>25.774850906931281</v>
      </c>
      <c r="N2324" s="162">
        <f>_xlfn.STDEV.S(K2324,K2325)</f>
        <v>0.87620628214883078</v>
      </c>
      <c r="O2324" s="33"/>
      <c r="P2324" s="33"/>
      <c r="Q2324" s="23">
        <f t="shared" si="1"/>
        <v>100.4</v>
      </c>
      <c r="R2324" s="117">
        <f>AVERAGE(Q2324:Q2325)</f>
        <v>98.5</v>
      </c>
    </row>
    <row r="2325" spans="1:18" ht="15.75" customHeight="1" x14ac:dyDescent="0.3">
      <c r="A2325" s="221">
        <v>5452</v>
      </c>
      <c r="B2325" s="118">
        <v>190</v>
      </c>
      <c r="C2325" s="7" t="s">
        <v>640</v>
      </c>
      <c r="D2325" s="7"/>
      <c r="E2325" s="7">
        <v>19</v>
      </c>
      <c r="F2325" s="156">
        <v>43637</v>
      </c>
      <c r="G2325" s="7">
        <v>5238</v>
      </c>
      <c r="H2325" s="7">
        <v>6447</v>
      </c>
      <c r="I2325" s="7">
        <v>6204</v>
      </c>
      <c r="J2325" s="7"/>
      <c r="K2325" s="161">
        <f t="shared" si="12"/>
        <v>25.155279503105589</v>
      </c>
      <c r="L2325" s="170"/>
      <c r="M2325" s="23"/>
      <c r="N2325" s="23"/>
      <c r="O2325" s="33"/>
      <c r="P2325" s="33"/>
      <c r="Q2325" s="23">
        <f t="shared" si="1"/>
        <v>96.6</v>
      </c>
      <c r="R2325" s="117"/>
    </row>
    <row r="2326" spans="1:18" ht="15.75" customHeight="1" x14ac:dyDescent="0.3">
      <c r="A2326" s="221">
        <v>6209</v>
      </c>
      <c r="B2326" s="118">
        <v>228</v>
      </c>
      <c r="C2326" s="7" t="s">
        <v>640</v>
      </c>
      <c r="D2326" s="7"/>
      <c r="E2326" s="7">
        <v>22</v>
      </c>
      <c r="F2326" s="156">
        <v>43685</v>
      </c>
      <c r="G2326" s="7">
        <v>5238</v>
      </c>
      <c r="H2326" s="7">
        <v>6476</v>
      </c>
      <c r="I2326" s="7">
        <v>6279</v>
      </c>
      <c r="J2326" s="7">
        <v>7</v>
      </c>
      <c r="K2326" s="152">
        <f t="shared" si="12"/>
        <v>18.924111431316042</v>
      </c>
      <c r="L2326" s="167"/>
      <c r="M2326" s="154">
        <f>AVERAGE(K2326:K2327)</f>
        <v>18.695666057301604</v>
      </c>
      <c r="N2326" s="154">
        <f>_xlfn.STDEV.S(K2326,K2327)</f>
        <v>0.32307054619261227</v>
      </c>
      <c r="O2326" s="33"/>
      <c r="P2326" s="33"/>
      <c r="Q2326" s="23">
        <f t="shared" si="1"/>
        <v>104.1</v>
      </c>
      <c r="R2326" s="117">
        <f>AVERAGE(Q2326:Q2327)</f>
        <v>106.19999999999999</v>
      </c>
    </row>
    <row r="2327" spans="1:18" ht="15.75" customHeight="1" x14ac:dyDescent="0.3">
      <c r="A2327" s="221">
        <v>6210</v>
      </c>
      <c r="B2327" s="118">
        <v>228</v>
      </c>
      <c r="C2327" s="7" t="s">
        <v>640</v>
      </c>
      <c r="D2327" s="7"/>
      <c r="E2327" s="7">
        <v>22</v>
      </c>
      <c r="F2327" s="156">
        <v>43685</v>
      </c>
      <c r="G2327" s="7">
        <v>5238</v>
      </c>
      <c r="H2327" s="7">
        <v>6521</v>
      </c>
      <c r="I2327" s="7">
        <v>6321</v>
      </c>
      <c r="J2327" s="7"/>
      <c r="K2327" s="152">
        <f t="shared" si="12"/>
        <v>18.467220683287167</v>
      </c>
      <c r="L2327" s="167"/>
      <c r="M2327" s="155"/>
      <c r="N2327" s="155"/>
      <c r="O2327" s="33"/>
      <c r="P2327" s="33"/>
      <c r="Q2327" s="23">
        <f t="shared" si="1"/>
        <v>108.3</v>
      </c>
      <c r="R2327" s="117"/>
    </row>
    <row r="2328" spans="1:18" ht="15.75" customHeight="1" x14ac:dyDescent="0.3">
      <c r="A2328" s="221">
        <v>3509</v>
      </c>
      <c r="B2328" s="118">
        <v>265</v>
      </c>
      <c r="C2328" s="67" t="s">
        <v>641</v>
      </c>
      <c r="D2328" s="67"/>
      <c r="E2328" s="67">
        <v>13</v>
      </c>
      <c r="F2328" s="68">
        <v>43587</v>
      </c>
      <c r="G2328" s="67">
        <v>5235</v>
      </c>
      <c r="H2328" s="67">
        <v>8065</v>
      </c>
      <c r="I2328" s="67">
        <v>7430</v>
      </c>
      <c r="J2328" s="67">
        <v>1</v>
      </c>
      <c r="K2328" s="157">
        <f t="shared" si="12"/>
        <v>28.929384965831435</v>
      </c>
      <c r="L2328" s="168" t="s">
        <v>482</v>
      </c>
      <c r="M2328" s="159">
        <f>AVERAGE(K2328:K2329)</f>
        <v>29.689531883343982</v>
      </c>
      <c r="N2328" s="159">
        <f>_xlfn.STDEV.S(K2328,K2329)</f>
        <v>1.0750100801423481</v>
      </c>
      <c r="O2328" s="33">
        <v>1</v>
      </c>
      <c r="P2328" s="33"/>
      <c r="Q2328" s="23">
        <f t="shared" si="1"/>
        <v>219.5</v>
      </c>
      <c r="R2328" s="117">
        <f>AVERAGE(Q2328:Q2329)</f>
        <v>226.5</v>
      </c>
    </row>
    <row r="2329" spans="1:18" ht="15.75" customHeight="1" x14ac:dyDescent="0.3">
      <c r="A2329" s="221">
        <v>3510</v>
      </c>
      <c r="B2329" s="118">
        <v>266</v>
      </c>
      <c r="C2329" s="67" t="s">
        <v>641</v>
      </c>
      <c r="D2329" s="67"/>
      <c r="E2329" s="67">
        <v>13</v>
      </c>
      <c r="F2329" s="68">
        <v>43587</v>
      </c>
      <c r="G2329" s="67">
        <v>5209</v>
      </c>
      <c r="H2329" s="67">
        <v>8255</v>
      </c>
      <c r="I2329" s="67">
        <v>7544</v>
      </c>
      <c r="J2329" s="67"/>
      <c r="K2329" s="157">
        <f t="shared" si="12"/>
        <v>30.449678800856532</v>
      </c>
      <c r="L2329" s="168"/>
      <c r="M2329" s="160"/>
      <c r="N2329" s="160"/>
      <c r="O2329" s="33"/>
      <c r="P2329" s="33"/>
      <c r="Q2329" s="23">
        <f t="shared" si="1"/>
        <v>233.5</v>
      </c>
      <c r="R2329" s="117"/>
    </row>
    <row r="2330" spans="1:18" ht="15.75" customHeight="1" x14ac:dyDescent="0.3">
      <c r="A2330" s="221">
        <v>4227</v>
      </c>
      <c r="B2330" s="118">
        <v>257</v>
      </c>
      <c r="C2330" s="67" t="s">
        <v>641</v>
      </c>
      <c r="D2330" s="67"/>
      <c r="E2330" s="67">
        <v>15</v>
      </c>
      <c r="F2330" s="68">
        <v>43599</v>
      </c>
      <c r="G2330" s="67">
        <v>5226</v>
      </c>
      <c r="H2330" s="67">
        <v>8221</v>
      </c>
      <c r="I2330" s="67">
        <v>7570</v>
      </c>
      <c r="J2330" s="67"/>
      <c r="K2330" s="157">
        <f t="shared" si="12"/>
        <v>27.773037542662117</v>
      </c>
      <c r="L2330" s="160"/>
      <c r="M2330" s="159">
        <f>AVERAGE(K2330:K2331)</f>
        <v>27.502314740068204</v>
      </c>
      <c r="N2330" s="159">
        <f>_xlfn.STDEV.S(K2330,K2331)</f>
        <v>0.38285985907196496</v>
      </c>
      <c r="O2330" s="33"/>
      <c r="P2330" s="33"/>
      <c r="Q2330" s="23">
        <f t="shared" si="1"/>
        <v>234.4</v>
      </c>
      <c r="R2330" s="117">
        <f>AVERAGE(Q2330:Q2331)</f>
        <v>238.75</v>
      </c>
    </row>
    <row r="2331" spans="1:18" ht="15.75" customHeight="1" x14ac:dyDescent="0.3">
      <c r="A2331" s="221">
        <v>4228</v>
      </c>
      <c r="B2331" s="118">
        <v>258</v>
      </c>
      <c r="C2331" s="67" t="s">
        <v>641</v>
      </c>
      <c r="D2331" s="67"/>
      <c r="E2331" s="67">
        <v>15</v>
      </c>
      <c r="F2331" s="68">
        <v>43599</v>
      </c>
      <c r="G2331" s="67">
        <v>5266</v>
      </c>
      <c r="H2331" s="67">
        <v>8359</v>
      </c>
      <c r="I2331" s="67">
        <v>7697</v>
      </c>
      <c r="J2331" s="67"/>
      <c r="K2331" s="157">
        <f t="shared" si="12"/>
        <v>27.231591937474292</v>
      </c>
      <c r="L2331" s="160"/>
      <c r="M2331" s="160"/>
      <c r="N2331" s="160"/>
      <c r="O2331" s="33"/>
      <c r="P2331" s="33"/>
      <c r="Q2331" s="23">
        <f t="shared" si="1"/>
        <v>243.1</v>
      </c>
      <c r="R2331" s="117"/>
    </row>
    <row r="2332" spans="1:18" ht="15.75" customHeight="1" x14ac:dyDescent="0.3">
      <c r="A2332" s="221">
        <v>4873</v>
      </c>
      <c r="B2332" s="118">
        <v>257</v>
      </c>
      <c r="C2332" s="67" t="s">
        <v>641</v>
      </c>
      <c r="D2332" s="67"/>
      <c r="E2332" s="67">
        <v>17</v>
      </c>
      <c r="F2332" s="68">
        <v>43619</v>
      </c>
      <c r="G2332" s="67">
        <v>5226</v>
      </c>
      <c r="H2332" s="67">
        <v>8006</v>
      </c>
      <c r="I2332" s="67">
        <v>7486</v>
      </c>
      <c r="J2332" s="67"/>
      <c r="K2332" s="157">
        <f t="shared" si="12"/>
        <v>23.008849557522122</v>
      </c>
      <c r="L2332" s="168"/>
      <c r="M2332" s="159">
        <f>AVERAGE(K2332:K2333)</f>
        <v>22.983298018197679</v>
      </c>
      <c r="N2332" s="159">
        <f>_xlfn.STDEV.S(K2332,K2333)</f>
        <v>3.6135333452134231E-2</v>
      </c>
      <c r="O2332" s="33"/>
      <c r="P2332" s="33"/>
      <c r="Q2332" s="23">
        <f t="shared" si="1"/>
        <v>226</v>
      </c>
      <c r="R2332" s="117">
        <f>AVERAGE(Q2332:Q2333)</f>
        <v>219.5</v>
      </c>
    </row>
    <row r="2333" spans="1:18" ht="15.75" customHeight="1" x14ac:dyDescent="0.3">
      <c r="A2333" s="221">
        <v>4874</v>
      </c>
      <c r="B2333" s="118">
        <v>258</v>
      </c>
      <c r="C2333" s="67" t="s">
        <v>641</v>
      </c>
      <c r="D2333" s="67"/>
      <c r="E2333" s="67">
        <v>17</v>
      </c>
      <c r="F2333" s="68">
        <v>43619</v>
      </c>
      <c r="G2333" s="67">
        <v>5266</v>
      </c>
      <c r="H2333" s="67">
        <v>7885</v>
      </c>
      <c r="I2333" s="67">
        <v>7396</v>
      </c>
      <c r="J2333" s="67"/>
      <c r="K2333" s="157">
        <f t="shared" si="12"/>
        <v>22.95774647887324</v>
      </c>
      <c r="L2333" s="168"/>
      <c r="M2333" s="160"/>
      <c r="N2333" s="160"/>
      <c r="O2333" s="33"/>
      <c r="P2333" s="33"/>
      <c r="Q2333" s="23">
        <f t="shared" si="1"/>
        <v>213</v>
      </c>
      <c r="R2333" s="117"/>
    </row>
    <row r="2334" spans="1:18" ht="15.75" customHeight="1" x14ac:dyDescent="0.3">
      <c r="A2334" s="221">
        <v>5453</v>
      </c>
      <c r="B2334" s="118">
        <v>191</v>
      </c>
      <c r="C2334" s="7" t="s">
        <v>641</v>
      </c>
      <c r="D2334" s="7"/>
      <c r="E2334" s="7">
        <v>19</v>
      </c>
      <c r="F2334" s="156">
        <v>43637</v>
      </c>
      <c r="G2334" s="7">
        <v>5280</v>
      </c>
      <c r="H2334" s="7">
        <v>8669</v>
      </c>
      <c r="I2334" s="7">
        <v>8026</v>
      </c>
      <c r="J2334" s="7">
        <v>8</v>
      </c>
      <c r="K2334" s="161">
        <f t="shared" si="12"/>
        <v>23.415877640203934</v>
      </c>
      <c r="L2334" s="170"/>
      <c r="M2334" s="162">
        <f>AVERAGE(K2334:K2335)</f>
        <v>23.277461292012077</v>
      </c>
      <c r="N2334" s="162">
        <f>_xlfn.STDEV.S(K2334,K2335)</f>
        <v>0.1957502768670783</v>
      </c>
      <c r="O2334" s="33"/>
      <c r="P2334" s="33"/>
      <c r="Q2334" s="23">
        <f t="shared" si="1"/>
        <v>274.60000000000002</v>
      </c>
      <c r="R2334" s="117">
        <f>AVERAGE(Q2334:Q2335)</f>
        <v>279.70000000000005</v>
      </c>
    </row>
    <row r="2335" spans="1:18" ht="15.75" customHeight="1" x14ac:dyDescent="0.3">
      <c r="A2335" s="221">
        <v>5454</v>
      </c>
      <c r="B2335" s="118">
        <v>192</v>
      </c>
      <c r="C2335" s="7" t="s">
        <v>641</v>
      </c>
      <c r="D2335" s="7"/>
      <c r="E2335" s="7">
        <v>19</v>
      </c>
      <c r="F2335" s="156">
        <v>43637</v>
      </c>
      <c r="G2335" s="7">
        <v>5241</v>
      </c>
      <c r="H2335" s="7">
        <v>8748</v>
      </c>
      <c r="I2335" s="7">
        <v>8089</v>
      </c>
      <c r="J2335" s="7"/>
      <c r="K2335" s="161">
        <f t="shared" si="12"/>
        <v>23.139044943820224</v>
      </c>
      <c r="L2335" s="170"/>
      <c r="M2335" s="23"/>
      <c r="N2335" s="23"/>
      <c r="O2335" s="33"/>
      <c r="P2335" s="33"/>
      <c r="Q2335" s="23">
        <f t="shared" si="1"/>
        <v>284.8</v>
      </c>
      <c r="R2335" s="117"/>
    </row>
    <row r="2336" spans="1:18" ht="15.75" customHeight="1" x14ac:dyDescent="0.3">
      <c r="A2336" s="221">
        <v>6211</v>
      </c>
      <c r="B2336" s="118">
        <v>229</v>
      </c>
      <c r="C2336" s="7" t="s">
        <v>641</v>
      </c>
      <c r="D2336" s="7"/>
      <c r="E2336" s="7">
        <v>22</v>
      </c>
      <c r="F2336" s="156">
        <v>43685</v>
      </c>
      <c r="G2336" s="7">
        <v>5205</v>
      </c>
      <c r="H2336" s="7">
        <v>7673</v>
      </c>
      <c r="I2336" s="7">
        <v>7273</v>
      </c>
      <c r="J2336" s="7">
        <v>8</v>
      </c>
      <c r="K2336" s="152">
        <f t="shared" si="12"/>
        <v>19.342359767891683</v>
      </c>
      <c r="L2336" s="167"/>
      <c r="M2336" s="154">
        <f>AVERAGE(K2336:K2337)</f>
        <v>19.034206703869213</v>
      </c>
      <c r="N2336" s="154">
        <f>_xlfn.STDEV.S(K2336,K2337)</f>
        <v>0.43579424242740156</v>
      </c>
      <c r="O2336" s="33"/>
      <c r="P2336" s="33"/>
      <c r="Q2336" s="23">
        <f t="shared" si="1"/>
        <v>206.8</v>
      </c>
      <c r="R2336" s="117">
        <f>AVERAGE(Q2336:Q2337)</f>
        <v>207.8</v>
      </c>
    </row>
    <row r="2337" spans="1:18" ht="15.75" customHeight="1" x14ac:dyDescent="0.3">
      <c r="A2337" s="221">
        <v>6212</v>
      </c>
      <c r="B2337" s="118">
        <v>229</v>
      </c>
      <c r="C2337" s="7" t="s">
        <v>641</v>
      </c>
      <c r="D2337" s="7"/>
      <c r="E2337" s="7">
        <v>22</v>
      </c>
      <c r="F2337" s="156">
        <v>43685</v>
      </c>
      <c r="G2337" s="7">
        <v>5205</v>
      </c>
      <c r="H2337" s="7">
        <v>7684</v>
      </c>
      <c r="I2337" s="7">
        <v>7293</v>
      </c>
      <c r="J2337" s="7"/>
      <c r="K2337" s="152">
        <f t="shared" si="12"/>
        <v>18.726053639846743</v>
      </c>
      <c r="L2337" s="167"/>
      <c r="M2337" s="155"/>
      <c r="N2337" s="155"/>
      <c r="O2337" s="33"/>
      <c r="P2337" s="33"/>
      <c r="Q2337" s="23">
        <f t="shared" si="1"/>
        <v>208.8</v>
      </c>
      <c r="R2337" s="117"/>
    </row>
    <row r="2338" spans="1:18" ht="15.75" customHeight="1" x14ac:dyDescent="0.3">
      <c r="A2338" s="221">
        <v>3511</v>
      </c>
      <c r="B2338" s="118">
        <v>267</v>
      </c>
      <c r="C2338" s="57" t="s">
        <v>642</v>
      </c>
      <c r="D2338" s="57"/>
      <c r="E2338" s="57">
        <v>13</v>
      </c>
      <c r="F2338" s="58">
        <v>43587</v>
      </c>
      <c r="G2338" s="57">
        <v>5263</v>
      </c>
      <c r="H2338" s="57">
        <v>8393</v>
      </c>
      <c r="I2338" s="57">
        <v>7477</v>
      </c>
      <c r="J2338" s="57">
        <v>1</v>
      </c>
      <c r="K2338" s="152">
        <f t="shared" si="12"/>
        <v>41.373080397470638</v>
      </c>
      <c r="L2338" s="167" t="s">
        <v>377</v>
      </c>
      <c r="M2338" s="154">
        <f>AVERAGE(K2338:K2339)</f>
        <v>43.044787621415736</v>
      </c>
      <c r="N2338" s="154">
        <f>_xlfn.STDEV.S(K2338,K2339)</f>
        <v>2.3641510284202298</v>
      </c>
      <c r="O2338" s="33">
        <v>2</v>
      </c>
      <c r="P2338" s="33"/>
      <c r="Q2338" s="23">
        <f t="shared" si="1"/>
        <v>221.4</v>
      </c>
      <c r="R2338" s="117">
        <f>AVERAGE(Q2338:Q2339)</f>
        <v>227.10000000000002</v>
      </c>
    </row>
    <row r="2339" spans="1:18" ht="15.75" customHeight="1" x14ac:dyDescent="0.3">
      <c r="A2339" s="221">
        <v>3512</v>
      </c>
      <c r="B2339" s="118">
        <v>268</v>
      </c>
      <c r="C2339" s="57" t="s">
        <v>642</v>
      </c>
      <c r="D2339" s="57"/>
      <c r="E2339" s="57">
        <v>13</v>
      </c>
      <c r="F2339" s="58">
        <v>43587</v>
      </c>
      <c r="G2339" s="57">
        <v>5219</v>
      </c>
      <c r="H2339" s="57">
        <v>8588</v>
      </c>
      <c r="I2339" s="57">
        <v>7547</v>
      </c>
      <c r="J2339" s="57"/>
      <c r="K2339" s="152">
        <f t="shared" si="12"/>
        <v>44.716494845360828</v>
      </c>
      <c r="L2339" s="167"/>
      <c r="M2339" s="155"/>
      <c r="N2339" s="155"/>
      <c r="O2339" s="33"/>
      <c r="P2339" s="33"/>
      <c r="Q2339" s="23">
        <f t="shared" si="1"/>
        <v>232.8</v>
      </c>
      <c r="R2339" s="117"/>
    </row>
    <row r="2340" spans="1:18" ht="15.75" customHeight="1" x14ac:dyDescent="0.3">
      <c r="A2340" s="221">
        <v>4229</v>
      </c>
      <c r="B2340" s="118">
        <v>259</v>
      </c>
      <c r="C2340" s="57" t="s">
        <v>642</v>
      </c>
      <c r="D2340" s="57"/>
      <c r="E2340" s="57">
        <v>15</v>
      </c>
      <c r="F2340" s="58">
        <v>43599</v>
      </c>
      <c r="G2340" s="57">
        <v>5198</v>
      </c>
      <c r="H2340" s="57">
        <v>7964</v>
      </c>
      <c r="I2340" s="57">
        <v>7204</v>
      </c>
      <c r="J2340" s="57"/>
      <c r="K2340" s="152">
        <f t="shared" si="12"/>
        <v>37.886340977068791</v>
      </c>
      <c r="L2340" s="155" t="s">
        <v>13</v>
      </c>
      <c r="M2340" s="154">
        <f>AVERAGE(K2340:K2341)</f>
        <v>38.595775947591463</v>
      </c>
      <c r="N2340" s="154">
        <f>_xlfn.STDEV.S(K2340,K2341)</f>
        <v>1.0032925569349245</v>
      </c>
      <c r="O2340" s="33"/>
      <c r="P2340" s="33"/>
      <c r="Q2340" s="23">
        <f t="shared" si="1"/>
        <v>200.59999999999997</v>
      </c>
      <c r="R2340" s="117">
        <f>AVERAGE(Q2340:Q2341)</f>
        <v>201.05</v>
      </c>
    </row>
    <row r="2341" spans="1:18" ht="15.75" customHeight="1" x14ac:dyDescent="0.3">
      <c r="A2341" s="221">
        <v>4230</v>
      </c>
      <c r="B2341" s="118">
        <v>260</v>
      </c>
      <c r="C2341" s="57" t="s">
        <v>642</v>
      </c>
      <c r="D2341" s="57"/>
      <c r="E2341" s="57">
        <v>15</v>
      </c>
      <c r="F2341" s="58">
        <v>43599</v>
      </c>
      <c r="G2341" s="57">
        <v>5247</v>
      </c>
      <c r="H2341" s="57">
        <v>8054</v>
      </c>
      <c r="I2341" s="57">
        <v>7262</v>
      </c>
      <c r="J2341" s="57"/>
      <c r="K2341" s="152">
        <f t="shared" si="12"/>
        <v>39.305210918114142</v>
      </c>
      <c r="L2341" s="155"/>
      <c r="M2341" s="155"/>
      <c r="N2341" s="155"/>
      <c r="O2341" s="33"/>
      <c r="P2341" s="33"/>
      <c r="Q2341" s="23">
        <f t="shared" si="1"/>
        <v>201.50000000000003</v>
      </c>
      <c r="R2341" s="117"/>
    </row>
    <row r="2342" spans="1:18" ht="15.75" customHeight="1" x14ac:dyDescent="0.3">
      <c r="A2342" s="221">
        <v>4875</v>
      </c>
      <c r="B2342" s="118">
        <v>259</v>
      </c>
      <c r="C2342" s="57" t="s">
        <v>642</v>
      </c>
      <c r="D2342" s="57"/>
      <c r="E2342" s="57">
        <v>17</v>
      </c>
      <c r="F2342" s="58">
        <v>43619</v>
      </c>
      <c r="G2342" s="57">
        <v>5198</v>
      </c>
      <c r="H2342" s="57">
        <v>8650</v>
      </c>
      <c r="I2342" s="57">
        <v>7770</v>
      </c>
      <c r="J2342" s="57"/>
      <c r="K2342" s="152">
        <f t="shared" si="12"/>
        <v>34.214618973561429</v>
      </c>
      <c r="L2342" s="167"/>
      <c r="M2342" s="154">
        <f>AVERAGE(K2342:K2343)</f>
        <v>34.29859277975892</v>
      </c>
      <c r="N2342" s="154">
        <f>_xlfn.STDEV.S(K2342,K2343)</f>
        <v>0.11875689560858203</v>
      </c>
      <c r="O2342" s="33"/>
      <c r="P2342" s="33"/>
      <c r="Q2342" s="23">
        <f t="shared" si="1"/>
        <v>257.2</v>
      </c>
      <c r="R2342" s="117">
        <f>AVERAGE(Q2342:Q2343)</f>
        <v>252.5</v>
      </c>
    </row>
    <row r="2343" spans="1:18" ht="15.75" customHeight="1" x14ac:dyDescent="0.3">
      <c r="A2343" s="221">
        <v>4876</v>
      </c>
      <c r="B2343" s="118">
        <v>260</v>
      </c>
      <c r="C2343" s="57" t="s">
        <v>642</v>
      </c>
      <c r="D2343" s="57"/>
      <c r="E2343" s="57">
        <v>17</v>
      </c>
      <c r="F2343" s="58">
        <v>43619</v>
      </c>
      <c r="G2343" s="57">
        <v>5247</v>
      </c>
      <c r="H2343" s="57">
        <v>8577</v>
      </c>
      <c r="I2343" s="57">
        <v>7725</v>
      </c>
      <c r="J2343" s="57"/>
      <c r="K2343" s="152">
        <f t="shared" si="12"/>
        <v>34.382566585956411</v>
      </c>
      <c r="L2343" s="167"/>
      <c r="M2343" s="155"/>
      <c r="N2343" s="155"/>
      <c r="O2343" s="33"/>
      <c r="P2343" s="33"/>
      <c r="Q2343" s="23">
        <f t="shared" si="1"/>
        <v>247.8</v>
      </c>
      <c r="R2343" s="117"/>
    </row>
    <row r="2344" spans="1:18" ht="15.75" customHeight="1" x14ac:dyDescent="0.3">
      <c r="A2344" s="221">
        <v>6213</v>
      </c>
      <c r="B2344" s="118">
        <v>230</v>
      </c>
      <c r="C2344" s="7" t="s">
        <v>642</v>
      </c>
      <c r="D2344" s="7"/>
      <c r="E2344" s="7">
        <v>22</v>
      </c>
      <c r="F2344" s="156">
        <v>43685</v>
      </c>
      <c r="G2344" s="7">
        <v>5171</v>
      </c>
      <c r="H2344" s="7">
        <v>8434</v>
      </c>
      <c r="I2344" s="7">
        <v>7900</v>
      </c>
      <c r="J2344" s="7">
        <v>9</v>
      </c>
      <c r="K2344" s="152">
        <f t="shared" si="12"/>
        <v>19.567607182117992</v>
      </c>
      <c r="L2344" s="167"/>
      <c r="M2344" s="154">
        <f>AVERAGE(K2344:K2345)</f>
        <v>19.087065773902332</v>
      </c>
      <c r="N2344" s="154">
        <f>_xlfn.STDEV.S(K2344,K2345)</f>
        <v>0.67958817678045358</v>
      </c>
      <c r="O2344" s="33"/>
      <c r="P2344" s="33"/>
      <c r="Q2344" s="23">
        <f t="shared" si="1"/>
        <v>272.89999999999998</v>
      </c>
      <c r="R2344" s="117">
        <f>AVERAGE(Q2344:Q2345)</f>
        <v>260.60000000000002</v>
      </c>
    </row>
    <row r="2345" spans="1:18" ht="15.75" customHeight="1" x14ac:dyDescent="0.3">
      <c r="A2345" s="221">
        <v>6214</v>
      </c>
      <c r="B2345" s="118">
        <v>230</v>
      </c>
      <c r="C2345" s="7" t="s">
        <v>642</v>
      </c>
      <c r="D2345" s="7"/>
      <c r="E2345" s="7">
        <v>22</v>
      </c>
      <c r="F2345" s="156">
        <v>43685</v>
      </c>
      <c r="G2345" s="7">
        <v>5171</v>
      </c>
      <c r="H2345" s="7">
        <v>8116</v>
      </c>
      <c r="I2345" s="7">
        <v>7654</v>
      </c>
      <c r="J2345" s="7"/>
      <c r="K2345" s="152">
        <f t="shared" si="12"/>
        <v>18.606524365686671</v>
      </c>
      <c r="L2345" s="167"/>
      <c r="M2345" s="155"/>
      <c r="N2345" s="155"/>
      <c r="O2345" s="33"/>
      <c r="P2345" s="33"/>
      <c r="Q2345" s="23">
        <f t="shared" si="1"/>
        <v>248.3</v>
      </c>
      <c r="R2345" s="117"/>
    </row>
    <row r="2346" spans="1:18" ht="15.75" customHeight="1" x14ac:dyDescent="0.3">
      <c r="A2346" s="221">
        <v>3513</v>
      </c>
      <c r="B2346" s="118">
        <v>269</v>
      </c>
      <c r="C2346" s="67" t="s">
        <v>643</v>
      </c>
      <c r="D2346" s="67"/>
      <c r="E2346" s="67">
        <v>13</v>
      </c>
      <c r="F2346" s="68">
        <v>43587</v>
      </c>
      <c r="G2346" s="67">
        <v>5241</v>
      </c>
      <c r="H2346" s="67">
        <v>8432</v>
      </c>
      <c r="I2346" s="67">
        <v>7667</v>
      </c>
      <c r="J2346" s="67">
        <v>1</v>
      </c>
      <c r="K2346" s="157">
        <f t="shared" si="12"/>
        <v>31.533388293487224</v>
      </c>
      <c r="L2346" s="168" t="s">
        <v>407</v>
      </c>
      <c r="M2346" s="159">
        <f>AVERAGE(K2346:K2347)</f>
        <v>31.257703828624663</v>
      </c>
      <c r="N2346" s="159">
        <f>_xlfn.STDEV.S(K2346,K2347)</f>
        <v>0.38987670914420264</v>
      </c>
      <c r="O2346" s="33">
        <v>1</v>
      </c>
      <c r="P2346" s="33"/>
      <c r="Q2346" s="23">
        <f t="shared" si="1"/>
        <v>242.6</v>
      </c>
      <c r="R2346" s="117">
        <f>AVERAGE(Q2346:Q2347)</f>
        <v>229.75</v>
      </c>
    </row>
    <row r="2347" spans="1:18" ht="15.75" customHeight="1" x14ac:dyDescent="0.3">
      <c r="A2347" s="221">
        <v>3514</v>
      </c>
      <c r="B2347" s="118">
        <v>270</v>
      </c>
      <c r="C2347" s="67" t="s">
        <v>643</v>
      </c>
      <c r="D2347" s="67"/>
      <c r="E2347" s="67">
        <v>13</v>
      </c>
      <c r="F2347" s="68">
        <v>43587</v>
      </c>
      <c r="G2347" s="67">
        <v>5254</v>
      </c>
      <c r="H2347" s="67">
        <v>8095</v>
      </c>
      <c r="I2347" s="67">
        <v>7423</v>
      </c>
      <c r="J2347" s="67"/>
      <c r="K2347" s="157">
        <f t="shared" si="12"/>
        <v>30.982019363762102</v>
      </c>
      <c r="L2347" s="168"/>
      <c r="M2347" s="160"/>
      <c r="N2347" s="160"/>
      <c r="O2347" s="33"/>
      <c r="P2347" s="33"/>
      <c r="Q2347" s="23">
        <f t="shared" si="1"/>
        <v>216.9</v>
      </c>
      <c r="R2347" s="117"/>
    </row>
    <row r="2348" spans="1:18" ht="15.75" customHeight="1" x14ac:dyDescent="0.3">
      <c r="A2348" s="221">
        <v>4231</v>
      </c>
      <c r="B2348" s="118">
        <v>261</v>
      </c>
      <c r="C2348" s="67" t="s">
        <v>643</v>
      </c>
      <c r="D2348" s="67"/>
      <c r="E2348" s="67">
        <v>15</v>
      </c>
      <c r="F2348" s="68">
        <v>43599</v>
      </c>
      <c r="G2348" s="67">
        <v>5229</v>
      </c>
      <c r="H2348" s="67">
        <v>9969</v>
      </c>
      <c r="I2348" s="67">
        <v>8788</v>
      </c>
      <c r="J2348" s="67"/>
      <c r="K2348" s="157">
        <f t="shared" si="12"/>
        <v>33.183478505198089</v>
      </c>
      <c r="L2348" s="160"/>
      <c r="M2348" s="159">
        <f>AVERAGE(K2348:K2349)</f>
        <v>33.356116695368442</v>
      </c>
      <c r="N2348" s="159">
        <f>_xlfn.STDEV.S(K2348,K2349)</f>
        <v>0.24414726992246422</v>
      </c>
      <c r="O2348" s="33"/>
      <c r="P2348" s="33"/>
      <c r="Q2348" s="23">
        <f t="shared" si="1"/>
        <v>355.9</v>
      </c>
      <c r="R2348" s="117">
        <f>AVERAGE(Q2348:Q2349)</f>
        <v>357.04999999999995</v>
      </c>
    </row>
    <row r="2349" spans="1:18" ht="15.75" customHeight="1" x14ac:dyDescent="0.3">
      <c r="A2349" s="221">
        <v>4232</v>
      </c>
      <c r="B2349" s="118">
        <v>262</v>
      </c>
      <c r="C2349" s="67" t="s">
        <v>643</v>
      </c>
      <c r="D2349" s="67"/>
      <c r="E2349" s="67">
        <v>15</v>
      </c>
      <c r="F2349" s="68">
        <v>43599</v>
      </c>
      <c r="G2349" s="67">
        <v>5194</v>
      </c>
      <c r="H2349" s="67">
        <v>9977</v>
      </c>
      <c r="I2349" s="67">
        <v>8776</v>
      </c>
      <c r="J2349" s="67"/>
      <c r="K2349" s="157">
        <f t="shared" si="12"/>
        <v>33.528754885538802</v>
      </c>
      <c r="L2349" s="160"/>
      <c r="M2349" s="160"/>
      <c r="N2349" s="160"/>
      <c r="O2349" s="33"/>
      <c r="P2349" s="33"/>
      <c r="Q2349" s="23">
        <f t="shared" si="1"/>
        <v>358.2</v>
      </c>
      <c r="R2349" s="117"/>
    </row>
    <row r="2350" spans="1:18" ht="15.75" customHeight="1" x14ac:dyDescent="0.3">
      <c r="A2350" s="221">
        <v>4877</v>
      </c>
      <c r="B2350" s="118">
        <v>261</v>
      </c>
      <c r="C2350" s="67" t="s">
        <v>643</v>
      </c>
      <c r="D2350" s="67"/>
      <c r="E2350" s="67">
        <v>17</v>
      </c>
      <c r="F2350" s="68">
        <v>43619</v>
      </c>
      <c r="G2350" s="67">
        <v>5229</v>
      </c>
      <c r="H2350" s="67">
        <v>8102</v>
      </c>
      <c r="I2350" s="67">
        <v>7584</v>
      </c>
      <c r="J2350" s="67"/>
      <c r="K2350" s="157">
        <f t="shared" si="12"/>
        <v>21.995753715498939</v>
      </c>
      <c r="L2350" s="168"/>
      <c r="M2350" s="159">
        <f>AVERAGE(K2350:K2351)</f>
        <v>21.885686045028621</v>
      </c>
      <c r="N2350" s="159">
        <f>_xlfn.STDEV.S(K2350,K2351)</f>
        <v>0.15565919235793674</v>
      </c>
      <c r="O2350" s="33"/>
      <c r="P2350" s="33"/>
      <c r="Q2350" s="23">
        <f t="shared" si="1"/>
        <v>235.5</v>
      </c>
      <c r="R2350" s="117">
        <f>AVERAGE(Q2350:Q2351)</f>
        <v>230.95</v>
      </c>
    </row>
    <row r="2351" spans="1:18" ht="15.75" customHeight="1" x14ac:dyDescent="0.3">
      <c r="A2351" s="221">
        <v>4878</v>
      </c>
      <c r="B2351" s="118">
        <v>262</v>
      </c>
      <c r="C2351" s="67" t="s">
        <v>643</v>
      </c>
      <c r="D2351" s="67"/>
      <c r="E2351" s="67">
        <v>17</v>
      </c>
      <c r="F2351" s="68">
        <v>43619</v>
      </c>
      <c r="G2351" s="67">
        <v>5194</v>
      </c>
      <c r="H2351" s="67">
        <v>7951</v>
      </c>
      <c r="I2351" s="67">
        <v>7458</v>
      </c>
      <c r="J2351" s="67"/>
      <c r="K2351" s="157">
        <f t="shared" si="12"/>
        <v>21.775618374558302</v>
      </c>
      <c r="L2351" s="168"/>
      <c r="M2351" s="160"/>
      <c r="N2351" s="160"/>
      <c r="O2351" s="33"/>
      <c r="P2351" s="33"/>
      <c r="Q2351" s="23">
        <f t="shared" si="1"/>
        <v>226.4</v>
      </c>
      <c r="R2351" s="117"/>
    </row>
    <row r="2352" spans="1:18" ht="15.75" customHeight="1" x14ac:dyDescent="0.3">
      <c r="A2352" s="221">
        <v>5455</v>
      </c>
      <c r="B2352" s="118">
        <v>193</v>
      </c>
      <c r="C2352" s="7" t="s">
        <v>643</v>
      </c>
      <c r="D2352" s="7"/>
      <c r="E2352" s="7">
        <v>19</v>
      </c>
      <c r="F2352" s="156">
        <v>43637</v>
      </c>
      <c r="G2352" s="7">
        <v>5263</v>
      </c>
      <c r="H2352" s="7">
        <v>7858</v>
      </c>
      <c r="I2352" s="7">
        <v>7323</v>
      </c>
      <c r="J2352" s="7">
        <v>6</v>
      </c>
      <c r="K2352" s="161">
        <f t="shared" si="12"/>
        <v>25.970873786407765</v>
      </c>
      <c r="L2352" s="170"/>
      <c r="M2352" s="162">
        <f>AVERAGE(K2352:K2353)</f>
        <v>25.592370706801361</v>
      </c>
      <c r="N2352" s="162">
        <f>_xlfn.STDEV.S(K2352,K2353)</f>
        <v>0.53528418857935911</v>
      </c>
      <c r="O2352" s="33"/>
      <c r="P2352" s="33"/>
      <c r="Q2352" s="23">
        <f t="shared" si="1"/>
        <v>206</v>
      </c>
      <c r="R2352" s="117">
        <f>AVERAGE(Q2352:Q2353)</f>
        <v>214.05</v>
      </c>
    </row>
    <row r="2353" spans="1:18" ht="15.75" customHeight="1" x14ac:dyDescent="0.3">
      <c r="A2353" s="221">
        <v>5456</v>
      </c>
      <c r="B2353" s="118">
        <v>194</v>
      </c>
      <c r="C2353" s="7" t="s">
        <v>643</v>
      </c>
      <c r="D2353" s="7"/>
      <c r="E2353" s="7">
        <v>19</v>
      </c>
      <c r="F2353" s="156">
        <v>43637</v>
      </c>
      <c r="G2353" s="7">
        <v>5207</v>
      </c>
      <c r="H2353" s="7">
        <v>7988</v>
      </c>
      <c r="I2353" s="7">
        <v>7428</v>
      </c>
      <c r="J2353" s="7"/>
      <c r="K2353" s="161">
        <f t="shared" si="12"/>
        <v>25.213867627194958</v>
      </c>
      <c r="L2353" s="170"/>
      <c r="M2353" s="23"/>
      <c r="N2353" s="23"/>
      <c r="O2353" s="33"/>
      <c r="P2353" s="33"/>
      <c r="Q2353" s="23">
        <f t="shared" si="1"/>
        <v>222.1</v>
      </c>
      <c r="R2353" s="117"/>
    </row>
    <row r="2354" spans="1:18" ht="15.75" customHeight="1" x14ac:dyDescent="0.3">
      <c r="A2354" s="221">
        <v>6215</v>
      </c>
      <c r="B2354" s="118">
        <v>231</v>
      </c>
      <c r="C2354" s="7" t="s">
        <v>643</v>
      </c>
      <c r="D2354" s="7"/>
      <c r="E2354" s="7">
        <v>22</v>
      </c>
      <c r="F2354" s="156">
        <v>43685</v>
      </c>
      <c r="G2354" s="7">
        <v>5229</v>
      </c>
      <c r="H2354" s="7">
        <v>8201</v>
      </c>
      <c r="I2354" s="7">
        <v>7730</v>
      </c>
      <c r="J2354" s="7">
        <v>6</v>
      </c>
      <c r="K2354" s="152">
        <f t="shared" si="12"/>
        <v>18.832467013194723</v>
      </c>
      <c r="L2354" s="167"/>
      <c r="M2354" s="154">
        <f>AVERAGE(K2354:K2355)</f>
        <v>18.243247724606839</v>
      </c>
      <c r="N2354" s="154">
        <f>_xlfn.STDEV.S(K2354,K2355)</f>
        <v>0.83328190913280986</v>
      </c>
      <c r="O2354" s="33"/>
      <c r="P2354" s="33"/>
      <c r="Q2354" s="23">
        <f t="shared" si="1"/>
        <v>250.1</v>
      </c>
      <c r="R2354" s="117">
        <f>AVERAGE(Q2354:Q2355)</f>
        <v>251.64999999999998</v>
      </c>
    </row>
    <row r="2355" spans="1:18" ht="15.75" customHeight="1" x14ac:dyDescent="0.3">
      <c r="A2355" s="221">
        <v>6216</v>
      </c>
      <c r="B2355" s="118">
        <v>231</v>
      </c>
      <c r="C2355" s="7" t="s">
        <v>643</v>
      </c>
      <c r="D2355" s="7"/>
      <c r="E2355" s="7">
        <v>22</v>
      </c>
      <c r="F2355" s="156">
        <v>43685</v>
      </c>
      <c r="G2355" s="7">
        <v>5229</v>
      </c>
      <c r="H2355" s="7">
        <v>8208</v>
      </c>
      <c r="I2355" s="7">
        <v>7761</v>
      </c>
      <c r="J2355" s="7"/>
      <c r="K2355" s="152">
        <f t="shared" si="12"/>
        <v>17.654028436018958</v>
      </c>
      <c r="L2355" s="167"/>
      <c r="M2355" s="155"/>
      <c r="N2355" s="155"/>
      <c r="O2355" s="33"/>
      <c r="P2355" s="33"/>
      <c r="Q2355" s="23">
        <f t="shared" si="1"/>
        <v>253.2</v>
      </c>
      <c r="R2355" s="117"/>
    </row>
    <row r="2356" spans="1:18" ht="15.75" customHeight="1" x14ac:dyDescent="0.3">
      <c r="A2356" s="221">
        <v>3001</v>
      </c>
      <c r="B2356" s="118">
        <v>85</v>
      </c>
      <c r="C2356" s="57" t="s">
        <v>644</v>
      </c>
      <c r="D2356" s="57"/>
      <c r="E2356" s="57">
        <v>11</v>
      </c>
      <c r="F2356" s="58">
        <v>43571</v>
      </c>
      <c r="G2356" s="151">
        <v>5253</v>
      </c>
      <c r="H2356" s="57">
        <v>8920</v>
      </c>
      <c r="I2356" s="57">
        <v>7531</v>
      </c>
      <c r="J2356" s="57">
        <v>2</v>
      </c>
      <c r="K2356" s="152">
        <f t="shared" si="12"/>
        <v>60.974539069359089</v>
      </c>
      <c r="L2356" s="167">
        <v>0.5</v>
      </c>
      <c r="M2356" s="154">
        <f>AVERAGE(K2356:K2357)</f>
        <v>61.03899367261058</v>
      </c>
      <c r="N2356" s="154">
        <f>_xlfn.STDEV.S(K2356,K2357)</f>
        <v>9.1152574075635553E-2</v>
      </c>
      <c r="O2356" s="33">
        <v>2</v>
      </c>
      <c r="P2356" s="33"/>
      <c r="Q2356" s="23">
        <f t="shared" si="1"/>
        <v>227.8</v>
      </c>
      <c r="R2356" s="117">
        <f>AVERAGE(Q2356:Q2357)</f>
        <v>222.65</v>
      </c>
    </row>
    <row r="2357" spans="1:18" ht="15.75" customHeight="1" x14ac:dyDescent="0.3">
      <c r="A2357" s="221">
        <v>3002</v>
      </c>
      <c r="B2357" s="118">
        <v>86</v>
      </c>
      <c r="C2357" s="57" t="s">
        <v>644</v>
      </c>
      <c r="D2357" s="57"/>
      <c r="E2357" s="57">
        <v>11</v>
      </c>
      <c r="F2357" s="58">
        <v>43571</v>
      </c>
      <c r="G2357" s="151">
        <v>5281</v>
      </c>
      <c r="H2357" s="57">
        <v>8785</v>
      </c>
      <c r="I2357" s="57">
        <v>7456</v>
      </c>
      <c r="J2357" s="57"/>
      <c r="K2357" s="152">
        <f t="shared" si="12"/>
        <v>61.103448275862071</v>
      </c>
      <c r="L2357" s="167"/>
      <c r="M2357" s="155"/>
      <c r="N2357" s="155"/>
      <c r="O2357" s="33"/>
      <c r="P2357" s="33"/>
      <c r="Q2357" s="23">
        <f t="shared" si="1"/>
        <v>217.5</v>
      </c>
      <c r="R2357" s="117"/>
    </row>
    <row r="2358" spans="1:18" ht="15.75" customHeight="1" x14ac:dyDescent="0.3">
      <c r="A2358" s="221">
        <v>3851</v>
      </c>
      <c r="B2358" s="118">
        <v>273</v>
      </c>
      <c r="C2358" s="57" t="s">
        <v>644</v>
      </c>
      <c r="D2358" s="57"/>
      <c r="E2358" s="57">
        <v>14</v>
      </c>
      <c r="F2358" s="58">
        <v>43591</v>
      </c>
      <c r="G2358" s="57">
        <v>5242</v>
      </c>
      <c r="H2358" s="151">
        <v>8962</v>
      </c>
      <c r="I2358" s="57">
        <v>7896</v>
      </c>
      <c r="J2358" s="57"/>
      <c r="K2358" s="152">
        <f t="shared" si="12"/>
        <v>40.165787490580257</v>
      </c>
      <c r="L2358" s="167" t="s">
        <v>405</v>
      </c>
      <c r="M2358" s="154">
        <f>AVERAGE(K2358:K2359)</f>
        <v>40.178165446066416</v>
      </c>
      <c r="N2358" s="154">
        <f>_xlfn.STDEV.S(K2358,K2359)</f>
        <v>1.7505072522975805E-2</v>
      </c>
      <c r="O2358" s="33"/>
      <c r="P2358" s="33"/>
      <c r="Q2358" s="23">
        <f t="shared" si="1"/>
        <v>265.39999999999998</v>
      </c>
      <c r="R2358" s="117">
        <f>AVERAGE(Q2358:Q2359)</f>
        <v>274.39999999999998</v>
      </c>
    </row>
    <row r="2359" spans="1:18" ht="15.75" customHeight="1" x14ac:dyDescent="0.3">
      <c r="A2359" s="221">
        <v>3852</v>
      </c>
      <c r="B2359" s="118">
        <v>274</v>
      </c>
      <c r="C2359" s="57" t="s">
        <v>644</v>
      </c>
      <c r="D2359" s="57"/>
      <c r="E2359" s="57">
        <v>14</v>
      </c>
      <c r="F2359" s="58">
        <v>43591</v>
      </c>
      <c r="G2359" s="57">
        <v>5233</v>
      </c>
      <c r="H2359" s="151">
        <v>9206</v>
      </c>
      <c r="I2359" s="57">
        <v>8067</v>
      </c>
      <c r="J2359" s="57"/>
      <c r="K2359" s="152">
        <f t="shared" si="12"/>
        <v>40.190543401552574</v>
      </c>
      <c r="L2359" s="167"/>
      <c r="M2359" s="155"/>
      <c r="N2359" s="155"/>
      <c r="O2359" s="33"/>
      <c r="P2359" s="33"/>
      <c r="Q2359" s="23">
        <f t="shared" si="1"/>
        <v>283.39999999999998</v>
      </c>
      <c r="R2359" s="117"/>
    </row>
    <row r="2360" spans="1:18" ht="15.75" customHeight="1" x14ac:dyDescent="0.3">
      <c r="A2360" s="221">
        <v>4507</v>
      </c>
      <c r="B2360" s="118">
        <v>213</v>
      </c>
      <c r="C2360" s="57" t="s">
        <v>644</v>
      </c>
      <c r="D2360" s="57"/>
      <c r="E2360" s="57">
        <v>16</v>
      </c>
      <c r="F2360" s="58">
        <v>43607</v>
      </c>
      <c r="G2360" s="57">
        <v>5207</v>
      </c>
      <c r="H2360" s="57">
        <v>8050</v>
      </c>
      <c r="I2360" s="57">
        <v>7519</v>
      </c>
      <c r="J2360" s="57">
        <v>2</v>
      </c>
      <c r="K2360" s="152">
        <f t="shared" si="12"/>
        <v>22.96712802768166</v>
      </c>
      <c r="L2360" s="167"/>
      <c r="M2360" s="154">
        <f>AVERAGE(K2360:K2361)</f>
        <v>22.898877238898834</v>
      </c>
      <c r="N2360" s="154">
        <f>_xlfn.STDEV.S(K2360,K2361)</f>
        <v>9.6521191139332274E-2</v>
      </c>
      <c r="O2360" s="33"/>
      <c r="P2360" s="33"/>
      <c r="Q2360" s="23">
        <f t="shared" si="1"/>
        <v>231.2</v>
      </c>
      <c r="R2360" s="117">
        <f>AVERAGE(Q2360:Q2361)</f>
        <v>223.35</v>
      </c>
    </row>
    <row r="2361" spans="1:18" ht="15.75" customHeight="1" x14ac:dyDescent="0.3">
      <c r="A2361" s="221">
        <v>4508</v>
      </c>
      <c r="B2361" s="118">
        <v>214</v>
      </c>
      <c r="C2361" s="57" t="s">
        <v>644</v>
      </c>
      <c r="D2361" s="57"/>
      <c r="E2361" s="57">
        <v>16</v>
      </c>
      <c r="F2361" s="58">
        <v>43607</v>
      </c>
      <c r="G2361" s="57">
        <v>5237</v>
      </c>
      <c r="H2361" s="57">
        <v>7884</v>
      </c>
      <c r="I2361" s="57">
        <v>7392</v>
      </c>
      <c r="J2361" s="57"/>
      <c r="K2361" s="152">
        <f t="shared" si="12"/>
        <v>22.830626450116011</v>
      </c>
      <c r="L2361" s="167"/>
      <c r="M2361" s="155"/>
      <c r="N2361" s="155"/>
      <c r="O2361" s="33"/>
      <c r="P2361" s="33"/>
      <c r="Q2361" s="23">
        <f t="shared" si="1"/>
        <v>215.5</v>
      </c>
      <c r="R2361" s="117"/>
    </row>
    <row r="2362" spans="1:18" ht="15.75" customHeight="1" x14ac:dyDescent="0.3">
      <c r="A2362" s="221">
        <v>5153</v>
      </c>
      <c r="B2362" s="118">
        <v>213</v>
      </c>
      <c r="C2362" s="57" t="s">
        <v>644</v>
      </c>
      <c r="D2362" s="57"/>
      <c r="E2362" s="57">
        <v>18</v>
      </c>
      <c r="F2362" s="58">
        <v>43626</v>
      </c>
      <c r="G2362" s="57">
        <v>5207</v>
      </c>
      <c r="H2362" s="57">
        <v>7355</v>
      </c>
      <c r="I2362" s="57">
        <v>6987</v>
      </c>
      <c r="J2362" s="57">
        <v>6</v>
      </c>
      <c r="K2362" s="152">
        <f t="shared" si="12"/>
        <v>20.674157303370784</v>
      </c>
      <c r="L2362" s="167"/>
      <c r="M2362" s="154">
        <f>AVERAGE(K2362:K2363)</f>
        <v>20.655353805689501</v>
      </c>
      <c r="N2362" s="154">
        <f>_xlfn.STDEV.S(K2362,K2363)</f>
        <v>2.6592161440923943E-2</v>
      </c>
      <c r="O2362" s="33"/>
      <c r="P2362" s="33"/>
      <c r="Q2362" s="23">
        <f t="shared" si="1"/>
        <v>178</v>
      </c>
      <c r="R2362" s="117">
        <f>AVERAGE(Q2362:Q2363)</f>
        <v>186.4</v>
      </c>
    </row>
    <row r="2363" spans="1:18" ht="15.75" customHeight="1" x14ac:dyDescent="0.3">
      <c r="A2363" s="221">
        <v>5154</v>
      </c>
      <c r="B2363" s="118">
        <v>214</v>
      </c>
      <c r="C2363" s="57" t="s">
        <v>644</v>
      </c>
      <c r="D2363" s="57"/>
      <c r="E2363" s="57">
        <v>18</v>
      </c>
      <c r="F2363" s="58">
        <v>43626</v>
      </c>
      <c r="G2363" s="57">
        <v>5237</v>
      </c>
      <c r="H2363" s="57">
        <v>7587</v>
      </c>
      <c r="I2363" s="57">
        <v>7185</v>
      </c>
      <c r="J2363" s="57"/>
      <c r="K2363" s="152">
        <f t="shared" si="12"/>
        <v>20.636550308008214</v>
      </c>
      <c r="L2363" s="167"/>
      <c r="M2363" s="155"/>
      <c r="N2363" s="155"/>
      <c r="O2363" s="33"/>
      <c r="P2363" s="33"/>
      <c r="Q2363" s="23">
        <f t="shared" si="1"/>
        <v>194.8</v>
      </c>
      <c r="R2363" s="117"/>
    </row>
    <row r="2364" spans="1:18" ht="15.75" customHeight="1" x14ac:dyDescent="0.3">
      <c r="A2364" s="221">
        <v>5685</v>
      </c>
      <c r="B2364" s="118">
        <v>129</v>
      </c>
      <c r="C2364" s="7" t="s">
        <v>644</v>
      </c>
      <c r="D2364" s="7"/>
      <c r="E2364" s="7">
        <v>21</v>
      </c>
      <c r="F2364" s="156">
        <v>43657</v>
      </c>
      <c r="G2364" s="7">
        <v>5238</v>
      </c>
      <c r="H2364" s="7">
        <v>8490</v>
      </c>
      <c r="I2364" s="7">
        <v>7936</v>
      </c>
      <c r="J2364" s="7">
        <v>6</v>
      </c>
      <c r="K2364" s="152">
        <f t="shared" si="12"/>
        <v>20.533728687916973</v>
      </c>
      <c r="L2364" s="167"/>
      <c r="M2364" s="154">
        <f>AVERAGE(K2364:K2365)</f>
        <v>20.61578033311838</v>
      </c>
      <c r="N2364" s="154">
        <f>_xlfn.STDEV.S(K2364,K2365)</f>
        <v>0.11603854945885234</v>
      </c>
      <c r="O2364" s="33"/>
      <c r="P2364" s="33"/>
      <c r="Q2364" s="23">
        <f t="shared" si="1"/>
        <v>269.8</v>
      </c>
      <c r="R2364" s="117">
        <f>AVERAGE(Q2364:Q2365)</f>
        <v>282.5</v>
      </c>
    </row>
    <row r="2365" spans="1:18" ht="15.75" customHeight="1" x14ac:dyDescent="0.3">
      <c r="A2365" s="221">
        <v>5686</v>
      </c>
      <c r="B2365" s="118">
        <v>130</v>
      </c>
      <c r="C2365" s="7" t="s">
        <v>644</v>
      </c>
      <c r="D2365" s="7"/>
      <c r="E2365" s="7">
        <v>21</v>
      </c>
      <c r="F2365" s="156">
        <v>43657</v>
      </c>
      <c r="G2365" s="7">
        <v>5212</v>
      </c>
      <c r="H2365" s="7">
        <v>8775</v>
      </c>
      <c r="I2365" s="7">
        <v>8164</v>
      </c>
      <c r="J2365" s="7"/>
      <c r="K2365" s="152">
        <f t="shared" si="12"/>
        <v>20.697831978319783</v>
      </c>
      <c r="L2365" s="167"/>
      <c r="M2365" s="155"/>
      <c r="N2365" s="155"/>
      <c r="O2365" s="33"/>
      <c r="P2365" s="33"/>
      <c r="Q2365" s="23">
        <f t="shared" si="1"/>
        <v>295.2</v>
      </c>
      <c r="R2365" s="117"/>
    </row>
    <row r="2366" spans="1:18" ht="15.75" customHeight="1" x14ac:dyDescent="0.3">
      <c r="A2366" s="221">
        <v>6217</v>
      </c>
      <c r="B2366" s="118">
        <v>232</v>
      </c>
      <c r="C2366" s="7" t="s">
        <v>644</v>
      </c>
      <c r="D2366" s="7"/>
      <c r="E2366" s="7">
        <v>22</v>
      </c>
      <c r="F2366" s="156">
        <v>43685</v>
      </c>
      <c r="G2366" s="7">
        <v>5244</v>
      </c>
      <c r="H2366" s="7">
        <v>8596</v>
      </c>
      <c r="I2366" s="7">
        <v>8044</v>
      </c>
      <c r="J2366" s="7">
        <v>6</v>
      </c>
      <c r="K2366" s="152">
        <f t="shared" si="12"/>
        <v>19.714285714285715</v>
      </c>
      <c r="L2366" s="167"/>
      <c r="M2366" s="154">
        <f>AVERAGE(K2366:K2367)</f>
        <v>19.139843279083784</v>
      </c>
      <c r="N2366" s="154">
        <f>_xlfn.STDEV.S(K2366,K2367)</f>
        <v>0.81238428266519591</v>
      </c>
      <c r="O2366" s="33"/>
      <c r="P2366" s="33"/>
      <c r="Q2366" s="23">
        <f t="shared" si="1"/>
        <v>280</v>
      </c>
      <c r="R2366" s="117">
        <f>AVERAGE(Q2366:Q2367)</f>
        <v>282.2</v>
      </c>
    </row>
    <row r="2367" spans="1:18" ht="15.75" customHeight="1" x14ac:dyDescent="0.3">
      <c r="A2367" s="221">
        <v>6218</v>
      </c>
      <c r="B2367" s="118">
        <v>232</v>
      </c>
      <c r="C2367" s="7" t="s">
        <v>644</v>
      </c>
      <c r="D2367" s="7"/>
      <c r="E2367" s="7">
        <v>22</v>
      </c>
      <c r="F2367" s="156">
        <v>43685</v>
      </c>
      <c r="G2367" s="7">
        <v>5244</v>
      </c>
      <c r="H2367" s="7">
        <v>8616</v>
      </c>
      <c r="I2367" s="7">
        <v>8088</v>
      </c>
      <c r="J2367" s="7"/>
      <c r="K2367" s="152">
        <f t="shared" si="12"/>
        <v>18.565400843881857</v>
      </c>
      <c r="L2367" s="167"/>
      <c r="M2367" s="155"/>
      <c r="N2367" s="155"/>
      <c r="O2367" s="33"/>
      <c r="P2367" s="33"/>
      <c r="Q2367" s="23">
        <f t="shared" si="1"/>
        <v>284.39999999999998</v>
      </c>
      <c r="R2367" s="117"/>
    </row>
    <row r="2368" spans="1:18" ht="15.75" customHeight="1" x14ac:dyDescent="0.3">
      <c r="A2368" s="221">
        <v>3853</v>
      </c>
      <c r="B2368" s="118">
        <v>275</v>
      </c>
      <c r="C2368" s="57" t="s">
        <v>645</v>
      </c>
      <c r="D2368" s="57"/>
      <c r="E2368" s="57">
        <v>14</v>
      </c>
      <c r="F2368" s="58">
        <v>43591</v>
      </c>
      <c r="G2368" s="57">
        <v>5274</v>
      </c>
      <c r="H2368" s="151">
        <v>7338</v>
      </c>
      <c r="I2368" s="57">
        <v>6676</v>
      </c>
      <c r="J2368" s="57">
        <v>2</v>
      </c>
      <c r="K2368" s="152">
        <f t="shared" si="12"/>
        <v>47.218259629101283</v>
      </c>
      <c r="L2368" s="167" t="s">
        <v>405</v>
      </c>
      <c r="M2368" s="154">
        <f>AVERAGE(K2368:K2369)</f>
        <v>46.660865243496289</v>
      </c>
      <c r="N2368" s="154">
        <f>_xlfn.STDEV.S(K2368,K2369)</f>
        <v>0.78827469971320563</v>
      </c>
      <c r="O2368" s="33">
        <v>2</v>
      </c>
      <c r="P2368" s="33"/>
      <c r="Q2368" s="23">
        <f t="shared" si="1"/>
        <v>140.19999999999999</v>
      </c>
      <c r="R2368" s="117">
        <f>AVERAGE(Q2368:Q2369)</f>
        <v>146.44999999999999</v>
      </c>
    </row>
    <row r="2369" spans="1:18" ht="15.75" customHeight="1" x14ac:dyDescent="0.3">
      <c r="A2369" s="221">
        <v>3854</v>
      </c>
      <c r="B2369" s="118">
        <v>276</v>
      </c>
      <c r="C2369" s="57" t="s">
        <v>645</v>
      </c>
      <c r="D2369" s="57"/>
      <c r="E2369" s="57">
        <v>14</v>
      </c>
      <c r="F2369" s="58">
        <v>43591</v>
      </c>
      <c r="G2369" s="57">
        <v>5217</v>
      </c>
      <c r="H2369" s="151">
        <v>7448</v>
      </c>
      <c r="I2369" s="57">
        <v>6744</v>
      </c>
      <c r="J2369" s="57"/>
      <c r="K2369" s="152">
        <f t="shared" si="12"/>
        <v>46.103470857891288</v>
      </c>
      <c r="L2369" s="167"/>
      <c r="M2369" s="155"/>
      <c r="N2369" s="155"/>
      <c r="O2369" s="33"/>
      <c r="P2369" s="33"/>
      <c r="Q2369" s="23">
        <f t="shared" si="1"/>
        <v>152.69999999999999</v>
      </c>
      <c r="R2369" s="117"/>
    </row>
    <row r="2370" spans="1:18" ht="15.75" customHeight="1" x14ac:dyDescent="0.3">
      <c r="A2370" s="221">
        <v>4509</v>
      </c>
      <c r="B2370" s="118">
        <v>215</v>
      </c>
      <c r="C2370" s="57" t="s">
        <v>645</v>
      </c>
      <c r="D2370" s="57"/>
      <c r="E2370" s="57">
        <v>16</v>
      </c>
      <c r="F2370" s="58">
        <v>43607</v>
      </c>
      <c r="G2370" s="57">
        <v>5148</v>
      </c>
      <c r="H2370" s="57">
        <v>7426</v>
      </c>
      <c r="I2370" s="57">
        <v>6740</v>
      </c>
      <c r="J2370" s="57">
        <v>2</v>
      </c>
      <c r="K2370" s="152">
        <f t="shared" si="12"/>
        <v>43.090452261306531</v>
      </c>
      <c r="L2370" s="167"/>
      <c r="M2370" s="154">
        <f>AVERAGE(K2370:K2371)</f>
        <v>42.762123986895382</v>
      </c>
      <c r="N2370" s="154">
        <f>_xlfn.STDEV.S(K2370,K2371)</f>
        <v>0.46432629858280194</v>
      </c>
      <c r="O2370" s="33"/>
      <c r="P2370" s="33"/>
      <c r="Q2370" s="23">
        <f t="shared" si="1"/>
        <v>159.19999999999999</v>
      </c>
      <c r="R2370" s="117">
        <f>AVERAGE(Q2370:Q2371)</f>
        <v>158.89999999999998</v>
      </c>
    </row>
    <row r="2371" spans="1:18" ht="15.75" customHeight="1" x14ac:dyDescent="0.3">
      <c r="A2371" s="221">
        <v>4510</v>
      </c>
      <c r="B2371" s="118">
        <v>216</v>
      </c>
      <c r="C2371" s="57" t="s">
        <v>645</v>
      </c>
      <c r="D2371" s="57"/>
      <c r="E2371" s="57">
        <v>16</v>
      </c>
      <c r="F2371" s="58">
        <v>43607</v>
      </c>
      <c r="G2371" s="57">
        <v>5240</v>
      </c>
      <c r="H2371" s="57">
        <v>7499</v>
      </c>
      <c r="I2371" s="57">
        <v>6826</v>
      </c>
      <c r="J2371" s="57"/>
      <c r="K2371" s="152">
        <f t="shared" si="12"/>
        <v>42.433795712484233</v>
      </c>
      <c r="L2371" s="167"/>
      <c r="M2371" s="155"/>
      <c r="N2371" s="155"/>
      <c r="O2371" s="33"/>
      <c r="P2371" s="33"/>
      <c r="Q2371" s="23">
        <f t="shared" si="1"/>
        <v>158.6</v>
      </c>
      <c r="R2371" s="117"/>
    </row>
    <row r="2372" spans="1:18" ht="15.75" customHeight="1" x14ac:dyDescent="0.3">
      <c r="A2372" s="221">
        <v>5155</v>
      </c>
      <c r="B2372" s="118">
        <v>215</v>
      </c>
      <c r="C2372" s="57" t="s">
        <v>645</v>
      </c>
      <c r="D2372" s="57"/>
      <c r="E2372" s="57">
        <v>18</v>
      </c>
      <c r="F2372" s="58">
        <v>43626</v>
      </c>
      <c r="G2372" s="57">
        <v>5148</v>
      </c>
      <c r="H2372" s="57">
        <v>7295</v>
      </c>
      <c r="I2372" s="57">
        <v>6893</v>
      </c>
      <c r="J2372" s="57">
        <v>8</v>
      </c>
      <c r="K2372" s="152">
        <f t="shared" si="12"/>
        <v>23.03724928366762</v>
      </c>
      <c r="L2372" s="167"/>
      <c r="M2372" s="154">
        <f>AVERAGE(K2372:K2373)</f>
        <v>23.294375714795184</v>
      </c>
      <c r="N2372" s="154">
        <f>_xlfn.STDEV.S(K2372,K2373)</f>
        <v>0.3636316861451917</v>
      </c>
      <c r="O2372" s="33"/>
      <c r="P2372" s="33"/>
      <c r="Q2372" s="23">
        <f t="shared" si="1"/>
        <v>174.5</v>
      </c>
      <c r="R2372" s="117">
        <f>AVERAGE(Q2372:Q2373)</f>
        <v>180.45</v>
      </c>
    </row>
    <row r="2373" spans="1:18" ht="15.75" customHeight="1" x14ac:dyDescent="0.3">
      <c r="A2373" s="221">
        <v>5156</v>
      </c>
      <c r="B2373" s="118">
        <v>216</v>
      </c>
      <c r="C2373" s="57" t="s">
        <v>645</v>
      </c>
      <c r="D2373" s="57"/>
      <c r="E2373" s="57">
        <v>18</v>
      </c>
      <c r="F2373" s="58">
        <v>43626</v>
      </c>
      <c r="G2373" s="57">
        <v>5240</v>
      </c>
      <c r="H2373" s="57">
        <v>7543</v>
      </c>
      <c r="I2373" s="57">
        <v>7104</v>
      </c>
      <c r="J2373" s="57"/>
      <c r="K2373" s="152">
        <f t="shared" si="12"/>
        <v>23.551502145922747</v>
      </c>
      <c r="L2373" s="167"/>
      <c r="M2373" s="155"/>
      <c r="N2373" s="155"/>
      <c r="O2373" s="33"/>
      <c r="P2373" s="33"/>
      <c r="Q2373" s="23">
        <f t="shared" si="1"/>
        <v>186.4</v>
      </c>
      <c r="R2373" s="117"/>
    </row>
    <row r="2374" spans="1:18" ht="15.75" customHeight="1" x14ac:dyDescent="0.3">
      <c r="A2374" s="221">
        <v>5687</v>
      </c>
      <c r="B2374" s="118">
        <v>131</v>
      </c>
      <c r="C2374" s="7" t="s">
        <v>645</v>
      </c>
      <c r="D2374" s="7"/>
      <c r="E2374" s="7">
        <v>21</v>
      </c>
      <c r="F2374" s="156">
        <v>43657</v>
      </c>
      <c r="G2374" s="7">
        <v>5209</v>
      </c>
      <c r="H2374" s="7">
        <v>7186</v>
      </c>
      <c r="I2374" s="7">
        <v>6774</v>
      </c>
      <c r="J2374" s="7">
        <v>8</v>
      </c>
      <c r="K2374" s="152">
        <f t="shared" si="12"/>
        <v>26.325878594249204</v>
      </c>
      <c r="L2374" s="167"/>
      <c r="M2374" s="154">
        <f>AVERAGE(K2374:K2375)</f>
        <v>25.377923010479648</v>
      </c>
      <c r="N2374" s="154">
        <f>_xlfn.STDEV.S(K2374,K2375)</f>
        <v>1.3406116430942077</v>
      </c>
      <c r="O2374" s="33"/>
      <c r="P2374" s="33"/>
      <c r="Q2374" s="23">
        <f t="shared" si="1"/>
        <v>156.5</v>
      </c>
      <c r="R2374" s="117">
        <f>AVERAGE(Q2374:Q2375)</f>
        <v>155</v>
      </c>
    </row>
    <row r="2375" spans="1:18" ht="15.75" customHeight="1" x14ac:dyDescent="0.3">
      <c r="A2375" s="221">
        <v>5688</v>
      </c>
      <c r="B2375" s="118">
        <v>132</v>
      </c>
      <c r="C2375" s="7" t="s">
        <v>645</v>
      </c>
      <c r="D2375" s="7"/>
      <c r="E2375" s="7">
        <v>21</v>
      </c>
      <c r="F2375" s="156">
        <v>43657</v>
      </c>
      <c r="G2375" s="7">
        <v>5233</v>
      </c>
      <c r="H2375" s="7">
        <v>7143</v>
      </c>
      <c r="I2375" s="7">
        <v>6768</v>
      </c>
      <c r="J2375" s="7"/>
      <c r="K2375" s="152">
        <f t="shared" si="12"/>
        <v>24.429967426710096</v>
      </c>
      <c r="L2375" s="167"/>
      <c r="M2375" s="155"/>
      <c r="N2375" s="155"/>
      <c r="O2375" s="33"/>
      <c r="P2375" s="33"/>
      <c r="Q2375" s="23">
        <f t="shared" si="1"/>
        <v>153.5</v>
      </c>
      <c r="R2375" s="117"/>
    </row>
    <row r="2376" spans="1:18" ht="15.75" customHeight="1" x14ac:dyDescent="0.3">
      <c r="A2376" s="221">
        <v>6219</v>
      </c>
      <c r="B2376" s="118">
        <v>233</v>
      </c>
      <c r="C2376" s="7" t="s">
        <v>645</v>
      </c>
      <c r="D2376" s="7"/>
      <c r="E2376" s="7">
        <v>22</v>
      </c>
      <c r="F2376" s="156">
        <v>43685</v>
      </c>
      <c r="G2376" s="7">
        <v>5213</v>
      </c>
      <c r="H2376" s="7">
        <v>6912</v>
      </c>
      <c r="I2376" s="7">
        <v>6643</v>
      </c>
      <c r="J2376" s="7">
        <v>8</v>
      </c>
      <c r="K2376" s="152">
        <f t="shared" si="12"/>
        <v>18.81118881118881</v>
      </c>
      <c r="L2376" s="167"/>
      <c r="M2376" s="154">
        <f>AVERAGE(K2376:K2377)</f>
        <v>18.416097445948193</v>
      </c>
      <c r="N2376" s="154">
        <f>_xlfn.STDEV.S(K2376,K2377)</f>
        <v>0.55874356709978279</v>
      </c>
      <c r="O2376" s="33"/>
      <c r="P2376" s="33"/>
      <c r="Q2376" s="23">
        <f t="shared" si="1"/>
        <v>143</v>
      </c>
      <c r="R2376" s="117">
        <f>AVERAGE(Q2376:Q2377)</f>
        <v>161.94999999999999</v>
      </c>
    </row>
    <row r="2377" spans="1:18" ht="15.75" customHeight="1" x14ac:dyDescent="0.3">
      <c r="A2377" s="221">
        <v>6220</v>
      </c>
      <c r="B2377" s="118">
        <v>233</v>
      </c>
      <c r="C2377" s="7" t="s">
        <v>645</v>
      </c>
      <c r="D2377" s="7"/>
      <c r="E2377" s="7">
        <v>22</v>
      </c>
      <c r="F2377" s="156">
        <v>43685</v>
      </c>
      <c r="G2377" s="7">
        <v>5213</v>
      </c>
      <c r="H2377" s="7">
        <v>7348</v>
      </c>
      <c r="I2377" s="7">
        <v>7022</v>
      </c>
      <c r="J2377" s="7"/>
      <c r="K2377" s="152">
        <f t="shared" si="12"/>
        <v>18.021006080707576</v>
      </c>
      <c r="L2377" s="167"/>
      <c r="M2377" s="155"/>
      <c r="N2377" s="155"/>
      <c r="O2377" s="33"/>
      <c r="P2377" s="33"/>
      <c r="Q2377" s="23">
        <f t="shared" si="1"/>
        <v>180.9</v>
      </c>
      <c r="R2377" s="117"/>
    </row>
    <row r="2378" spans="1:18" ht="15.75" customHeight="1" x14ac:dyDescent="0.3">
      <c r="A2378" s="221">
        <v>3855</v>
      </c>
      <c r="B2378" s="118">
        <v>277</v>
      </c>
      <c r="C2378" s="81" t="s">
        <v>646</v>
      </c>
      <c r="D2378" s="81"/>
      <c r="E2378" s="81">
        <v>14</v>
      </c>
      <c r="F2378" s="82">
        <v>43591</v>
      </c>
      <c r="G2378" s="81">
        <v>5252</v>
      </c>
      <c r="H2378" s="134">
        <v>8541</v>
      </c>
      <c r="I2378" s="81">
        <v>7428</v>
      </c>
      <c r="J2378" s="81">
        <v>2</v>
      </c>
      <c r="K2378" s="135">
        <f t="shared" si="12"/>
        <v>51.148897058823529</v>
      </c>
      <c r="L2378" s="136" t="s">
        <v>463</v>
      </c>
      <c r="M2378" s="137">
        <f>AVERAGE(K2378:K2379)</f>
        <v>51.351710710386243</v>
      </c>
      <c r="N2378" s="137">
        <f>_xlfn.STDEV.S(K2378,K2379)</f>
        <v>0.28682181667440632</v>
      </c>
      <c r="O2378" s="33">
        <v>3</v>
      </c>
      <c r="P2378" s="33"/>
      <c r="Q2378" s="23">
        <f t="shared" si="1"/>
        <v>217.6</v>
      </c>
      <c r="R2378" s="117">
        <f>AVERAGE(Q2378:Q2379)</f>
        <v>216.55</v>
      </c>
    </row>
    <row r="2379" spans="1:18" ht="15.75" customHeight="1" x14ac:dyDescent="0.3">
      <c r="A2379" s="221">
        <v>3856</v>
      </c>
      <c r="B2379" s="118">
        <v>278</v>
      </c>
      <c r="C2379" s="81" t="s">
        <v>646</v>
      </c>
      <c r="D2379" s="81"/>
      <c r="E2379" s="81">
        <v>14</v>
      </c>
      <c r="F2379" s="82">
        <v>43591</v>
      </c>
      <c r="G2379" s="81">
        <v>5256</v>
      </c>
      <c r="H2379" s="134">
        <v>8522</v>
      </c>
      <c r="I2379" s="81">
        <v>7411</v>
      </c>
      <c r="J2379" s="81"/>
      <c r="K2379" s="135">
        <f t="shared" si="12"/>
        <v>51.554524361948964</v>
      </c>
      <c r="L2379" s="136"/>
      <c r="M2379" s="138"/>
      <c r="N2379" s="138"/>
      <c r="O2379" s="33"/>
      <c r="P2379" s="33"/>
      <c r="Q2379" s="23">
        <f t="shared" si="1"/>
        <v>215.5</v>
      </c>
      <c r="R2379" s="117"/>
    </row>
    <row r="2380" spans="1:18" ht="15.75" customHeight="1" x14ac:dyDescent="0.3">
      <c r="A2380" s="221">
        <v>4511</v>
      </c>
      <c r="B2380" s="118">
        <v>217</v>
      </c>
      <c r="C2380" s="81" t="s">
        <v>646</v>
      </c>
      <c r="D2380" s="81"/>
      <c r="E2380" s="81">
        <v>16</v>
      </c>
      <c r="F2380" s="82">
        <v>43607</v>
      </c>
      <c r="G2380" s="81">
        <v>5263</v>
      </c>
      <c r="H2380" s="81">
        <v>8865</v>
      </c>
      <c r="I2380" s="81">
        <v>7913</v>
      </c>
      <c r="J2380" s="81">
        <v>2</v>
      </c>
      <c r="K2380" s="135">
        <f t="shared" si="12"/>
        <v>35.924528301886795</v>
      </c>
      <c r="L2380" s="136"/>
      <c r="M2380" s="137">
        <f>AVERAGE(K2380:K2381)</f>
        <v>36.531773889022645</v>
      </c>
      <c r="N2380" s="137">
        <f>_xlfn.STDEV.S(K2380,K2381)</f>
        <v>0.85877494501873208</v>
      </c>
      <c r="O2380" s="33"/>
      <c r="P2380" s="33"/>
      <c r="Q2380" s="23">
        <f t="shared" si="1"/>
        <v>265</v>
      </c>
      <c r="R2380" s="117">
        <f>AVERAGE(Q2380:Q2381)</f>
        <v>281.39999999999998</v>
      </c>
    </row>
    <row r="2381" spans="1:18" ht="15.75" customHeight="1" x14ac:dyDescent="0.3">
      <c r="A2381" s="221">
        <v>4512</v>
      </c>
      <c r="B2381" s="118">
        <v>218</v>
      </c>
      <c r="C2381" s="81" t="s">
        <v>646</v>
      </c>
      <c r="D2381" s="81"/>
      <c r="E2381" s="81">
        <v>16</v>
      </c>
      <c r="F2381" s="82">
        <v>43607</v>
      </c>
      <c r="G2381" s="81">
        <v>5280</v>
      </c>
      <c r="H2381" s="81">
        <v>9364</v>
      </c>
      <c r="I2381" s="81">
        <v>8258</v>
      </c>
      <c r="J2381" s="81"/>
      <c r="K2381" s="135">
        <f t="shared" si="12"/>
        <v>37.139019476158495</v>
      </c>
      <c r="L2381" s="136"/>
      <c r="M2381" s="138"/>
      <c r="N2381" s="138"/>
      <c r="O2381" s="33"/>
      <c r="P2381" s="33"/>
      <c r="Q2381" s="23">
        <f t="shared" si="1"/>
        <v>297.8</v>
      </c>
      <c r="R2381" s="117"/>
    </row>
    <row r="2382" spans="1:18" ht="15.75" customHeight="1" x14ac:dyDescent="0.3">
      <c r="A2382" s="221">
        <v>5157</v>
      </c>
      <c r="B2382" s="118">
        <v>217</v>
      </c>
      <c r="C2382" s="81" t="s">
        <v>646</v>
      </c>
      <c r="D2382" s="81"/>
      <c r="E2382" s="81">
        <v>18</v>
      </c>
      <c r="F2382" s="82">
        <v>43626</v>
      </c>
      <c r="G2382" s="81">
        <v>5263</v>
      </c>
      <c r="H2382" s="81">
        <v>8687</v>
      </c>
      <c r="I2382" s="81">
        <v>7742</v>
      </c>
      <c r="J2382" s="81">
        <v>6</v>
      </c>
      <c r="K2382" s="135">
        <f t="shared" si="12"/>
        <v>38.120209762000805</v>
      </c>
      <c r="L2382" s="136"/>
      <c r="M2382" s="137">
        <f>AVERAGE(K2382:K2383)</f>
        <v>37.619661667704008</v>
      </c>
      <c r="N2382" s="137">
        <f>_xlfn.STDEV.S(K2382,K2383)</f>
        <v>0.70788190357454139</v>
      </c>
      <c r="O2382" s="33"/>
      <c r="P2382" s="33"/>
      <c r="Q2382" s="23">
        <f t="shared" si="1"/>
        <v>247.9</v>
      </c>
      <c r="R2382" s="117">
        <f>AVERAGE(Q2382:Q2383)</f>
        <v>250.3</v>
      </c>
    </row>
    <row r="2383" spans="1:18" ht="15.75" customHeight="1" x14ac:dyDescent="0.3">
      <c r="A2383" s="221">
        <v>5158</v>
      </c>
      <c r="B2383" s="118">
        <v>218</v>
      </c>
      <c r="C2383" s="81" t="s">
        <v>646</v>
      </c>
      <c r="D2383" s="81"/>
      <c r="E2383" s="81">
        <v>18</v>
      </c>
      <c r="F2383" s="82">
        <v>43626</v>
      </c>
      <c r="G2383" s="81">
        <v>5280</v>
      </c>
      <c r="H2383" s="81">
        <v>8745</v>
      </c>
      <c r="I2383" s="81">
        <v>7807</v>
      </c>
      <c r="J2383" s="81"/>
      <c r="K2383" s="135">
        <f t="shared" si="12"/>
        <v>37.119113573407205</v>
      </c>
      <c r="L2383" s="136"/>
      <c r="M2383" s="138"/>
      <c r="N2383" s="138"/>
      <c r="O2383" s="33"/>
      <c r="P2383" s="33"/>
      <c r="Q2383" s="23">
        <f t="shared" si="1"/>
        <v>252.7</v>
      </c>
      <c r="R2383" s="117"/>
    </row>
    <row r="2384" spans="1:18" ht="15.75" customHeight="1" x14ac:dyDescent="0.3">
      <c r="A2384" s="221">
        <v>6221</v>
      </c>
      <c r="B2384" s="118">
        <v>234</v>
      </c>
      <c r="C2384" s="7" t="s">
        <v>646</v>
      </c>
      <c r="D2384" s="7"/>
      <c r="E2384" s="7">
        <v>22</v>
      </c>
      <c r="F2384" s="156">
        <v>43685</v>
      </c>
      <c r="G2384" s="7">
        <v>5254</v>
      </c>
      <c r="H2384" s="7">
        <v>7714</v>
      </c>
      <c r="I2384" s="7">
        <v>7301</v>
      </c>
      <c r="J2384" s="7">
        <v>8</v>
      </c>
      <c r="K2384" s="152">
        <f t="shared" si="12"/>
        <v>20.175867122618467</v>
      </c>
      <c r="L2384" s="167"/>
      <c r="M2384" s="154">
        <f>AVERAGE(K2384:K2385)</f>
        <v>19.875069146686375</v>
      </c>
      <c r="N2384" s="154">
        <f>_xlfn.STDEV.S(K2384,K2385)</f>
        <v>0.42539257709754003</v>
      </c>
      <c r="O2384" s="33"/>
      <c r="P2384" s="33"/>
      <c r="Q2384" s="23">
        <f t="shared" si="1"/>
        <v>204.70000000000002</v>
      </c>
      <c r="R2384" s="117">
        <f>AVERAGE(Q2384:Q2385)</f>
        <v>210.4</v>
      </c>
    </row>
    <row r="2385" spans="1:18" ht="15.75" customHeight="1" x14ac:dyDescent="0.3">
      <c r="A2385" s="221">
        <v>6222</v>
      </c>
      <c r="B2385" s="118">
        <v>234</v>
      </c>
      <c r="C2385" s="7" t="s">
        <v>646</v>
      </c>
      <c r="D2385" s="7"/>
      <c r="E2385" s="7">
        <v>22</v>
      </c>
      <c r="F2385" s="156">
        <v>43685</v>
      </c>
      <c r="G2385" s="7">
        <v>5254</v>
      </c>
      <c r="H2385" s="7">
        <v>7838</v>
      </c>
      <c r="I2385" s="7">
        <v>7415</v>
      </c>
      <c r="J2385" s="7"/>
      <c r="K2385" s="152">
        <f t="shared" si="12"/>
        <v>19.574271170754283</v>
      </c>
      <c r="L2385" s="167"/>
      <c r="M2385" s="155"/>
      <c r="N2385" s="155"/>
      <c r="O2385" s="33"/>
      <c r="P2385" s="33"/>
      <c r="Q2385" s="23">
        <f t="shared" si="1"/>
        <v>216.1</v>
      </c>
      <c r="R2385" s="117"/>
    </row>
    <row r="2386" spans="1:18" ht="15.75" customHeight="1" x14ac:dyDescent="0.3">
      <c r="A2386" s="221">
        <v>3003</v>
      </c>
      <c r="B2386" s="118">
        <v>87</v>
      </c>
      <c r="C2386" s="57" t="s">
        <v>647</v>
      </c>
      <c r="D2386" s="57"/>
      <c r="E2386" s="57">
        <v>11</v>
      </c>
      <c r="F2386" s="58">
        <v>43571</v>
      </c>
      <c r="G2386" s="151">
        <v>5250</v>
      </c>
      <c r="H2386" s="57">
        <v>9595</v>
      </c>
      <c r="I2386" s="57">
        <v>7848</v>
      </c>
      <c r="J2386" s="57">
        <v>2</v>
      </c>
      <c r="K2386" s="152">
        <f t="shared" si="12"/>
        <v>67.2440338722094</v>
      </c>
      <c r="L2386" s="167">
        <v>0.5</v>
      </c>
      <c r="M2386" s="154">
        <f>AVERAGE(K2386:K2387)</f>
        <v>65.966062304724744</v>
      </c>
      <c r="N2386" s="154">
        <f>_xlfn.STDEV.S(K2386,K2387)</f>
        <v>1.8073247230640133</v>
      </c>
      <c r="O2386" s="33">
        <v>2</v>
      </c>
      <c r="P2386" s="33"/>
      <c r="Q2386" s="23">
        <f t="shared" si="1"/>
        <v>259.8</v>
      </c>
      <c r="R2386" s="117">
        <f>AVERAGE(Q2386:Q2387)</f>
        <v>262.14999999999998</v>
      </c>
    </row>
    <row r="2387" spans="1:18" ht="15.75" customHeight="1" x14ac:dyDescent="0.3">
      <c r="A2387" s="221">
        <v>3004</v>
      </c>
      <c r="B2387" s="118">
        <v>88</v>
      </c>
      <c r="C2387" s="57" t="s">
        <v>647</v>
      </c>
      <c r="D2387" s="57"/>
      <c r="E2387" s="57">
        <v>11</v>
      </c>
      <c r="F2387" s="58">
        <v>43571</v>
      </c>
      <c r="G2387" s="151">
        <v>5241</v>
      </c>
      <c r="H2387" s="57">
        <v>9597</v>
      </c>
      <c r="I2387" s="57">
        <v>7886</v>
      </c>
      <c r="J2387" s="57"/>
      <c r="K2387" s="152">
        <f t="shared" si="12"/>
        <v>64.688090737240074</v>
      </c>
      <c r="L2387" s="167"/>
      <c r="M2387" s="155"/>
      <c r="N2387" s="155"/>
      <c r="O2387" s="33"/>
      <c r="P2387" s="33"/>
      <c r="Q2387" s="23">
        <f t="shared" si="1"/>
        <v>264.5</v>
      </c>
      <c r="R2387" s="117"/>
    </row>
    <row r="2388" spans="1:18" ht="15.75" customHeight="1" x14ac:dyDescent="0.3">
      <c r="A2388" s="221">
        <v>3857</v>
      </c>
      <c r="B2388" s="118">
        <v>279</v>
      </c>
      <c r="C2388" s="57" t="s">
        <v>647</v>
      </c>
      <c r="D2388" s="57"/>
      <c r="E2388" s="57">
        <v>14</v>
      </c>
      <c r="F2388" s="58">
        <v>43591</v>
      </c>
      <c r="G2388" s="57">
        <v>5269</v>
      </c>
      <c r="H2388" s="151">
        <v>9125</v>
      </c>
      <c r="I2388" s="57">
        <v>8134</v>
      </c>
      <c r="J2388" s="57"/>
      <c r="K2388" s="152">
        <f t="shared" si="12"/>
        <v>34.589877835951135</v>
      </c>
      <c r="L2388" s="167" t="s">
        <v>407</v>
      </c>
      <c r="M2388" s="154">
        <f>AVERAGE(K2388:K2389)</f>
        <v>34.838153335040666</v>
      </c>
      <c r="N2388" s="154">
        <f>_xlfn.STDEV.S(K2388,K2389)</f>
        <v>0.35111457801736257</v>
      </c>
      <c r="O2388" s="33"/>
      <c r="P2388" s="33"/>
      <c r="Q2388" s="23">
        <f t="shared" si="1"/>
        <v>286.5</v>
      </c>
      <c r="R2388" s="117">
        <f>AVERAGE(Q2388:Q2389)</f>
        <v>279.2</v>
      </c>
    </row>
    <row r="2389" spans="1:18" ht="15.75" customHeight="1" x14ac:dyDescent="0.3">
      <c r="A2389" s="221">
        <v>3858</v>
      </c>
      <c r="B2389" s="118">
        <v>280</v>
      </c>
      <c r="C2389" s="57" t="s">
        <v>647</v>
      </c>
      <c r="D2389" s="57"/>
      <c r="E2389" s="57">
        <v>14</v>
      </c>
      <c r="F2389" s="58">
        <v>43591</v>
      </c>
      <c r="G2389" s="57">
        <v>5260</v>
      </c>
      <c r="H2389" s="151">
        <v>8933</v>
      </c>
      <c r="I2389" s="57">
        <v>7979</v>
      </c>
      <c r="J2389" s="57"/>
      <c r="K2389" s="152">
        <f t="shared" si="12"/>
        <v>35.086428834130196</v>
      </c>
      <c r="L2389" s="167"/>
      <c r="M2389" s="155"/>
      <c r="N2389" s="155"/>
      <c r="O2389" s="33"/>
      <c r="P2389" s="33"/>
      <c r="Q2389" s="23">
        <f t="shared" si="1"/>
        <v>271.89999999999998</v>
      </c>
      <c r="R2389" s="117"/>
    </row>
    <row r="2390" spans="1:18" ht="15.75" customHeight="1" x14ac:dyDescent="0.3">
      <c r="A2390" s="221">
        <v>4513</v>
      </c>
      <c r="B2390" s="118">
        <v>219</v>
      </c>
      <c r="C2390" s="57" t="s">
        <v>647</v>
      </c>
      <c r="D2390" s="57"/>
      <c r="E2390" s="57">
        <v>16</v>
      </c>
      <c r="F2390" s="58">
        <v>43607</v>
      </c>
      <c r="G2390" s="57">
        <v>5215</v>
      </c>
      <c r="H2390" s="57">
        <v>8073</v>
      </c>
      <c r="I2390" s="57">
        <v>7501</v>
      </c>
      <c r="J2390" s="57">
        <v>2</v>
      </c>
      <c r="K2390" s="152">
        <f t="shared" si="12"/>
        <v>25.021872265966756</v>
      </c>
      <c r="L2390" s="167"/>
      <c r="M2390" s="154">
        <f>AVERAGE(K2390:K2391)</f>
        <v>25.048122703319123</v>
      </c>
      <c r="N2390" s="154">
        <f>_xlfn.STDEV.S(K2390,K2391)</f>
        <v>3.7123724521940002E-2</v>
      </c>
      <c r="O2390" s="33"/>
      <c r="P2390" s="33"/>
      <c r="Q2390" s="23">
        <f t="shared" si="1"/>
        <v>228.6</v>
      </c>
      <c r="R2390" s="117">
        <f>AVERAGE(Q2390:Q2391)</f>
        <v>231.95</v>
      </c>
    </row>
    <row r="2391" spans="1:18" ht="15.75" customHeight="1" x14ac:dyDescent="0.3">
      <c r="A2391" s="221">
        <v>4514</v>
      </c>
      <c r="B2391" s="118">
        <v>220</v>
      </c>
      <c r="C2391" s="57" t="s">
        <v>647</v>
      </c>
      <c r="D2391" s="57"/>
      <c r="E2391" s="57">
        <v>16</v>
      </c>
      <c r="F2391" s="58">
        <v>43607</v>
      </c>
      <c r="G2391" s="57">
        <v>5178</v>
      </c>
      <c r="H2391" s="57">
        <v>8121</v>
      </c>
      <c r="I2391" s="57">
        <v>7531</v>
      </c>
      <c r="J2391" s="57"/>
      <c r="K2391" s="152">
        <f t="shared" si="12"/>
        <v>25.074373140671486</v>
      </c>
      <c r="L2391" s="167"/>
      <c r="M2391" s="155"/>
      <c r="N2391" s="155"/>
      <c r="O2391" s="33"/>
      <c r="P2391" s="33"/>
      <c r="Q2391" s="23">
        <f t="shared" si="1"/>
        <v>235.3</v>
      </c>
      <c r="R2391" s="117"/>
    </row>
    <row r="2392" spans="1:18" ht="15.75" customHeight="1" x14ac:dyDescent="0.3">
      <c r="A2392" s="221">
        <v>5159</v>
      </c>
      <c r="B2392" s="118">
        <v>219</v>
      </c>
      <c r="C2392" s="57" t="s">
        <v>647</v>
      </c>
      <c r="D2392" s="57"/>
      <c r="E2392" s="57">
        <v>18</v>
      </c>
      <c r="F2392" s="58">
        <v>43626</v>
      </c>
      <c r="G2392" s="57">
        <v>5215</v>
      </c>
      <c r="H2392" s="57">
        <v>7723</v>
      </c>
      <c r="I2392" s="57">
        <v>7259</v>
      </c>
      <c r="J2392" s="57">
        <v>8</v>
      </c>
      <c r="K2392" s="152">
        <f t="shared" si="12"/>
        <v>22.700587084148726</v>
      </c>
      <c r="L2392" s="167"/>
      <c r="M2392" s="154">
        <f>AVERAGE(K2392:K2393)</f>
        <v>22.619440150389462</v>
      </c>
      <c r="N2392" s="154">
        <f>_xlfn.STDEV.S(K2392,K2393)</f>
        <v>0.11475909426734242</v>
      </c>
      <c r="O2392" s="33"/>
      <c r="P2392" s="33"/>
      <c r="Q2392" s="23">
        <f t="shared" si="1"/>
        <v>204.4</v>
      </c>
      <c r="R2392" s="117">
        <f>AVERAGE(Q2392:Q2393)</f>
        <v>216.45</v>
      </c>
    </row>
    <row r="2393" spans="1:18" ht="15.75" customHeight="1" x14ac:dyDescent="0.3">
      <c r="A2393" s="221">
        <v>5160</v>
      </c>
      <c r="B2393" s="118">
        <v>220</v>
      </c>
      <c r="C2393" s="57" t="s">
        <v>647</v>
      </c>
      <c r="D2393" s="57"/>
      <c r="E2393" s="57">
        <v>18</v>
      </c>
      <c r="F2393" s="58">
        <v>43626</v>
      </c>
      <c r="G2393" s="57">
        <v>5178</v>
      </c>
      <c r="H2393" s="57">
        <v>7978</v>
      </c>
      <c r="I2393" s="57">
        <v>7463</v>
      </c>
      <c r="J2393" s="57"/>
      <c r="K2393" s="152">
        <f t="shared" si="12"/>
        <v>22.538293216630198</v>
      </c>
      <c r="L2393" s="167"/>
      <c r="M2393" s="155"/>
      <c r="N2393" s="155"/>
      <c r="O2393" s="33"/>
      <c r="P2393" s="33"/>
      <c r="Q2393" s="23">
        <f t="shared" si="1"/>
        <v>228.5</v>
      </c>
      <c r="R2393" s="117"/>
    </row>
    <row r="2394" spans="1:18" ht="15.75" customHeight="1" x14ac:dyDescent="0.3">
      <c r="A2394" s="221">
        <v>5689</v>
      </c>
      <c r="B2394" s="118">
        <v>133</v>
      </c>
      <c r="C2394" s="7" t="s">
        <v>647</v>
      </c>
      <c r="D2394" s="7"/>
      <c r="E2394" s="7">
        <v>21</v>
      </c>
      <c r="F2394" s="156">
        <v>43657</v>
      </c>
      <c r="G2394" s="7">
        <v>5286</v>
      </c>
      <c r="H2394" s="7">
        <v>7980</v>
      </c>
      <c r="I2394" s="7">
        <v>7531</v>
      </c>
      <c r="J2394" s="7">
        <v>8</v>
      </c>
      <c r="K2394" s="152">
        <f t="shared" si="12"/>
        <v>20</v>
      </c>
      <c r="L2394" s="167"/>
      <c r="M2394" s="154">
        <f>AVERAGE(K2394:K2395)</f>
        <v>20.256410256410255</v>
      </c>
      <c r="N2394" s="154">
        <f>_xlfn.STDEV.S(K2394,K2395)</f>
        <v>0.36261886214694616</v>
      </c>
      <c r="O2394" s="33"/>
      <c r="P2394" s="33"/>
      <c r="Q2394" s="23">
        <f t="shared" si="1"/>
        <v>224.5</v>
      </c>
      <c r="R2394" s="117">
        <f>AVERAGE(Q2394:Q2395)</f>
        <v>217.55</v>
      </c>
    </row>
    <row r="2395" spans="1:18" ht="15.75" customHeight="1" x14ac:dyDescent="0.3">
      <c r="A2395" s="221">
        <v>5690</v>
      </c>
      <c r="B2395" s="118">
        <v>134</v>
      </c>
      <c r="C2395" s="7" t="s">
        <v>647</v>
      </c>
      <c r="D2395" s="7"/>
      <c r="E2395" s="7">
        <v>21</v>
      </c>
      <c r="F2395" s="156">
        <v>43657</v>
      </c>
      <c r="G2395" s="7">
        <v>5220</v>
      </c>
      <c r="H2395" s="7">
        <v>7758</v>
      </c>
      <c r="I2395" s="7">
        <v>7326</v>
      </c>
      <c r="J2395" s="7"/>
      <c r="K2395" s="152">
        <f t="shared" si="12"/>
        <v>20.512820512820511</v>
      </c>
      <c r="L2395" s="167"/>
      <c r="M2395" s="155"/>
      <c r="N2395" s="155"/>
      <c r="O2395" s="33"/>
      <c r="P2395" s="33"/>
      <c r="Q2395" s="23">
        <f t="shared" si="1"/>
        <v>210.6</v>
      </c>
      <c r="R2395" s="117"/>
    </row>
    <row r="2396" spans="1:18" ht="15.75" customHeight="1" x14ac:dyDescent="0.3">
      <c r="A2396" s="221">
        <v>6223</v>
      </c>
      <c r="B2396" s="118">
        <v>235</v>
      </c>
      <c r="C2396" s="7" t="s">
        <v>647</v>
      </c>
      <c r="D2396" s="7"/>
      <c r="E2396" s="7">
        <v>22</v>
      </c>
      <c r="F2396" s="156">
        <v>43685</v>
      </c>
      <c r="G2396" s="7">
        <v>5230</v>
      </c>
      <c r="H2396" s="7">
        <v>7592</v>
      </c>
      <c r="I2396" s="7">
        <v>7211</v>
      </c>
      <c r="J2396" s="7">
        <v>8</v>
      </c>
      <c r="K2396" s="152">
        <f t="shared" si="12"/>
        <v>19.232710752145383</v>
      </c>
      <c r="L2396" s="167"/>
      <c r="M2396" s="154">
        <f>AVERAGE(K2396:K2397)</f>
        <v>19.06536455925297</v>
      </c>
      <c r="N2396" s="154">
        <f>_xlfn.STDEV.S(K2396,K2397)</f>
        <v>0.23666325559995252</v>
      </c>
      <c r="O2396" s="33"/>
      <c r="P2396" s="33"/>
      <c r="Q2396" s="23">
        <f t="shared" si="1"/>
        <v>198.1</v>
      </c>
      <c r="R2396" s="117">
        <f>AVERAGE(Q2396:Q2397)</f>
        <v>202.5</v>
      </c>
    </row>
    <row r="2397" spans="1:18" ht="15.75" customHeight="1" x14ac:dyDescent="0.3">
      <c r="A2397" s="221">
        <v>6224</v>
      </c>
      <c r="B2397" s="118">
        <v>235</v>
      </c>
      <c r="C2397" s="7" t="s">
        <v>647</v>
      </c>
      <c r="D2397" s="7"/>
      <c r="E2397" s="7">
        <v>22</v>
      </c>
      <c r="F2397" s="156">
        <v>43685</v>
      </c>
      <c r="G2397" s="7">
        <v>5230</v>
      </c>
      <c r="H2397" s="7">
        <v>7690</v>
      </c>
      <c r="I2397" s="7">
        <v>7299</v>
      </c>
      <c r="J2397" s="7"/>
      <c r="K2397" s="152">
        <f t="shared" si="12"/>
        <v>18.89801836636056</v>
      </c>
      <c r="L2397" s="167"/>
      <c r="M2397" s="155"/>
      <c r="N2397" s="155"/>
      <c r="O2397" s="33"/>
      <c r="P2397" s="33"/>
      <c r="Q2397" s="23">
        <f t="shared" si="1"/>
        <v>206.9</v>
      </c>
      <c r="R2397" s="117"/>
    </row>
    <row r="2398" spans="1:18" ht="15.75" customHeight="1" x14ac:dyDescent="0.3">
      <c r="A2398" s="221">
        <v>3515</v>
      </c>
      <c r="B2398" s="118">
        <v>271</v>
      </c>
      <c r="C2398" s="67" t="s">
        <v>648</v>
      </c>
      <c r="D2398" s="67"/>
      <c r="E2398" s="67">
        <v>13</v>
      </c>
      <c r="F2398" s="68">
        <v>43587</v>
      </c>
      <c r="G2398" s="67">
        <v>5224</v>
      </c>
      <c r="H2398" s="67">
        <v>7598</v>
      </c>
      <c r="I2398" s="67">
        <v>7069</v>
      </c>
      <c r="J2398" s="67">
        <v>1</v>
      </c>
      <c r="K2398" s="157">
        <f t="shared" si="12"/>
        <v>28.672086720867206</v>
      </c>
      <c r="L2398" s="168" t="s">
        <v>407</v>
      </c>
      <c r="M2398" s="159">
        <f>AVERAGE(K2398:K2399)</f>
        <v>28.993199365955924</v>
      </c>
      <c r="N2398" s="159">
        <f>_xlfn.STDEV.S(K2398,K2399)</f>
        <v>0.45412185773396296</v>
      </c>
      <c r="O2398" s="33">
        <v>1</v>
      </c>
      <c r="P2398" s="33"/>
      <c r="Q2398" s="23">
        <f t="shared" si="1"/>
        <v>184.5</v>
      </c>
      <c r="R2398" s="117">
        <f>AVERAGE(Q2398:Q2399)</f>
        <v>200.9</v>
      </c>
    </row>
    <row r="2399" spans="1:18" ht="15.75" customHeight="1" x14ac:dyDescent="0.3">
      <c r="A2399" s="221">
        <v>3516</v>
      </c>
      <c r="B2399" s="118">
        <v>272</v>
      </c>
      <c r="C2399" s="67" t="s">
        <v>648</v>
      </c>
      <c r="D2399" s="67"/>
      <c r="E2399" s="67">
        <v>13</v>
      </c>
      <c r="F2399" s="68">
        <v>43587</v>
      </c>
      <c r="G2399" s="67">
        <v>5257</v>
      </c>
      <c r="H2399" s="67">
        <v>8067</v>
      </c>
      <c r="I2399" s="67">
        <v>7430</v>
      </c>
      <c r="J2399" s="67"/>
      <c r="K2399" s="157">
        <f t="shared" si="12"/>
        <v>29.314312011044642</v>
      </c>
      <c r="L2399" s="168"/>
      <c r="M2399" s="160"/>
      <c r="N2399" s="160"/>
      <c r="O2399" s="33"/>
      <c r="P2399" s="33"/>
      <c r="Q2399" s="23">
        <f t="shared" si="1"/>
        <v>217.3</v>
      </c>
      <c r="R2399" s="117"/>
    </row>
    <row r="2400" spans="1:18" ht="15.75" customHeight="1" x14ac:dyDescent="0.3">
      <c r="A2400" s="221">
        <v>4233</v>
      </c>
      <c r="B2400" s="118">
        <v>263</v>
      </c>
      <c r="C2400" s="67" t="s">
        <v>648</v>
      </c>
      <c r="D2400" s="67"/>
      <c r="E2400" s="67">
        <v>15</v>
      </c>
      <c r="F2400" s="68">
        <v>43599</v>
      </c>
      <c r="G2400" s="67">
        <v>5258</v>
      </c>
      <c r="H2400" s="67">
        <v>8048</v>
      </c>
      <c r="I2400" s="67">
        <v>7485</v>
      </c>
      <c r="J2400" s="67"/>
      <c r="K2400" s="157">
        <f t="shared" si="12"/>
        <v>25.280646609788953</v>
      </c>
      <c r="L2400" s="160"/>
      <c r="M2400" s="159">
        <f>AVERAGE(K2400:K2401)</f>
        <v>25.20135304302142</v>
      </c>
      <c r="N2400" s="159">
        <f>_xlfn.STDEV.S(K2400,K2401)</f>
        <v>0.11213803753158323</v>
      </c>
      <c r="O2400" s="33"/>
      <c r="P2400" s="33"/>
      <c r="Q2400" s="23">
        <f t="shared" si="1"/>
        <v>222.7</v>
      </c>
      <c r="R2400" s="117">
        <f>AVERAGE(Q2400:Q2401)</f>
        <v>224</v>
      </c>
    </row>
    <row r="2401" spans="1:18" ht="15.75" customHeight="1" x14ac:dyDescent="0.3">
      <c r="A2401" s="221">
        <v>4234</v>
      </c>
      <c r="B2401" s="118">
        <v>264</v>
      </c>
      <c r="C2401" s="67" t="s">
        <v>648</v>
      </c>
      <c r="D2401" s="67"/>
      <c r="E2401" s="67">
        <v>15</v>
      </c>
      <c r="F2401" s="68">
        <v>43599</v>
      </c>
      <c r="G2401" s="67">
        <v>5312</v>
      </c>
      <c r="H2401" s="67">
        <v>8131</v>
      </c>
      <c r="I2401" s="67">
        <v>7565</v>
      </c>
      <c r="J2401" s="67"/>
      <c r="K2401" s="157">
        <f t="shared" si="12"/>
        <v>25.122059476253884</v>
      </c>
      <c r="L2401" s="160"/>
      <c r="M2401" s="160"/>
      <c r="N2401" s="160"/>
      <c r="O2401" s="33"/>
      <c r="P2401" s="33"/>
      <c r="Q2401" s="23">
        <f t="shared" si="1"/>
        <v>225.3</v>
      </c>
      <c r="R2401" s="117"/>
    </row>
    <row r="2402" spans="1:18" ht="15.75" customHeight="1" x14ac:dyDescent="0.3">
      <c r="A2402" s="221">
        <v>4879</v>
      </c>
      <c r="B2402" s="118">
        <v>263</v>
      </c>
      <c r="C2402" s="67" t="s">
        <v>648</v>
      </c>
      <c r="D2402" s="67"/>
      <c r="E2402" s="67">
        <v>17</v>
      </c>
      <c r="F2402" s="68">
        <v>43619</v>
      </c>
      <c r="G2402" s="67">
        <v>5258</v>
      </c>
      <c r="H2402" s="67">
        <v>7398</v>
      </c>
      <c r="I2402" s="67">
        <v>7036</v>
      </c>
      <c r="J2402" s="67"/>
      <c r="K2402" s="157">
        <f t="shared" si="12"/>
        <v>20.359955005624297</v>
      </c>
      <c r="L2402" s="168"/>
      <c r="M2402" s="159">
        <f>AVERAGE(K2402:K2403)</f>
        <v>20.388310836145482</v>
      </c>
      <c r="N2402" s="159">
        <f>_xlfn.STDEV.S(K2402,K2403)</f>
        <v>4.01012000954135E-2</v>
      </c>
      <c r="O2402" s="33"/>
      <c r="P2402" s="33"/>
      <c r="Q2402" s="23">
        <f t="shared" si="1"/>
        <v>177.8</v>
      </c>
      <c r="R2402" s="117">
        <f>AVERAGE(Q2402:Q2403)</f>
        <v>172.9</v>
      </c>
    </row>
    <row r="2403" spans="1:18" ht="15.75" customHeight="1" x14ac:dyDescent="0.3">
      <c r="A2403" s="221">
        <v>4880</v>
      </c>
      <c r="B2403" s="118">
        <v>264</v>
      </c>
      <c r="C2403" s="67" t="s">
        <v>648</v>
      </c>
      <c r="D2403" s="67"/>
      <c r="E2403" s="67">
        <v>17</v>
      </c>
      <c r="F2403" s="68">
        <v>43619</v>
      </c>
      <c r="G2403" s="67">
        <v>5312</v>
      </c>
      <c r="H2403" s="67">
        <v>7335</v>
      </c>
      <c r="I2403" s="67">
        <v>6992</v>
      </c>
      <c r="J2403" s="67"/>
      <c r="K2403" s="157">
        <f t="shared" si="12"/>
        <v>20.416666666666668</v>
      </c>
      <c r="L2403" s="168"/>
      <c r="M2403" s="160"/>
      <c r="N2403" s="160"/>
      <c r="O2403" s="33"/>
      <c r="P2403" s="33"/>
      <c r="Q2403" s="23">
        <f t="shared" si="1"/>
        <v>168</v>
      </c>
      <c r="R2403" s="117"/>
    </row>
    <row r="2404" spans="1:18" ht="15.75" customHeight="1" x14ac:dyDescent="0.3">
      <c r="A2404" s="221">
        <v>5457</v>
      </c>
      <c r="B2404" s="118">
        <v>195</v>
      </c>
      <c r="C2404" s="7" t="s">
        <v>648</v>
      </c>
      <c r="D2404" s="7"/>
      <c r="E2404" s="7">
        <v>19</v>
      </c>
      <c r="F2404" s="156">
        <v>43637</v>
      </c>
      <c r="G2404" s="7">
        <v>5277</v>
      </c>
      <c r="H2404" s="7">
        <v>8113</v>
      </c>
      <c r="I2404" s="7">
        <v>7522</v>
      </c>
      <c r="J2404" s="7">
        <v>8</v>
      </c>
      <c r="K2404" s="161">
        <f t="shared" si="12"/>
        <v>26.325167037861913</v>
      </c>
      <c r="L2404" s="170"/>
      <c r="M2404" s="162">
        <f>AVERAGE(K2404:K2405)</f>
        <v>25.261575269618397</v>
      </c>
      <c r="N2404" s="162">
        <f>_xlfn.STDEV.S(K2404,K2405)</f>
        <v>1.5041459034783591</v>
      </c>
      <c r="O2404" s="33"/>
      <c r="P2404" s="33"/>
      <c r="Q2404" s="23">
        <f t="shared" si="1"/>
        <v>224.5</v>
      </c>
      <c r="R2404" s="117">
        <f>AVERAGE(Q2404:Q2405)</f>
        <v>221.35</v>
      </c>
    </row>
    <row r="2405" spans="1:18" ht="15.75" customHeight="1" x14ac:dyDescent="0.3">
      <c r="A2405" s="221">
        <v>5458</v>
      </c>
      <c r="B2405" s="118">
        <v>196</v>
      </c>
      <c r="C2405" s="7" t="s">
        <v>648</v>
      </c>
      <c r="D2405" s="7"/>
      <c r="E2405" s="7">
        <v>19</v>
      </c>
      <c r="F2405" s="156">
        <v>43637</v>
      </c>
      <c r="G2405" s="7">
        <v>5243</v>
      </c>
      <c r="H2405" s="7">
        <v>7953</v>
      </c>
      <c r="I2405" s="7">
        <v>7425</v>
      </c>
      <c r="J2405" s="7"/>
      <c r="K2405" s="161">
        <f t="shared" si="12"/>
        <v>24.197983501374885</v>
      </c>
      <c r="L2405" s="170"/>
      <c r="M2405" s="23"/>
      <c r="N2405" s="23"/>
      <c r="O2405" s="33"/>
      <c r="P2405" s="33"/>
      <c r="Q2405" s="23">
        <f t="shared" si="1"/>
        <v>218.2</v>
      </c>
      <c r="R2405" s="117"/>
    </row>
    <row r="2406" spans="1:18" ht="15.75" customHeight="1" x14ac:dyDescent="0.3">
      <c r="A2406" s="221">
        <v>6225</v>
      </c>
      <c r="B2406" s="118">
        <v>236</v>
      </c>
      <c r="C2406" s="7" t="s">
        <v>648</v>
      </c>
      <c r="D2406" s="7"/>
      <c r="E2406" s="7">
        <v>22</v>
      </c>
      <c r="F2406" s="156">
        <v>43685</v>
      </c>
      <c r="G2406" s="7">
        <v>5241</v>
      </c>
      <c r="H2406" s="7">
        <v>7465</v>
      </c>
      <c r="I2406" s="7">
        <v>7104</v>
      </c>
      <c r="J2406" s="7">
        <v>8</v>
      </c>
      <c r="K2406" s="152">
        <f t="shared" si="12"/>
        <v>19.37734836285561</v>
      </c>
      <c r="L2406" s="167"/>
      <c r="M2406" s="154">
        <f>AVERAGE(K2406:K2407)</f>
        <v>18.922522094521</v>
      </c>
      <c r="N2406" s="154">
        <f>_xlfn.STDEV.S(K2406,K2407)</f>
        <v>0.6432214772023479</v>
      </c>
      <c r="O2406" s="33"/>
      <c r="P2406" s="33"/>
      <c r="Q2406" s="23">
        <f t="shared" si="1"/>
        <v>186.3</v>
      </c>
      <c r="R2406" s="117">
        <f>AVERAGE(Q2406:Q2407)</f>
        <v>180.60000000000002</v>
      </c>
    </row>
    <row r="2407" spans="1:18" ht="15.75" customHeight="1" x14ac:dyDescent="0.3">
      <c r="A2407" s="221">
        <v>6226</v>
      </c>
      <c r="B2407" s="118">
        <v>236</v>
      </c>
      <c r="C2407" s="7" t="s">
        <v>648</v>
      </c>
      <c r="D2407" s="7"/>
      <c r="E2407" s="7">
        <v>22</v>
      </c>
      <c r="F2407" s="156">
        <v>43685</v>
      </c>
      <c r="G2407" s="7">
        <v>5241</v>
      </c>
      <c r="H2407" s="7">
        <v>7313</v>
      </c>
      <c r="I2407" s="7">
        <v>6990</v>
      </c>
      <c r="J2407" s="7"/>
      <c r="K2407" s="152">
        <f t="shared" si="12"/>
        <v>18.467695826186393</v>
      </c>
      <c r="L2407" s="167"/>
      <c r="M2407" s="155"/>
      <c r="N2407" s="155"/>
      <c r="O2407" s="33"/>
      <c r="P2407" s="33"/>
      <c r="Q2407" s="23">
        <f t="shared" si="1"/>
        <v>174.9</v>
      </c>
      <c r="R2407" s="117"/>
    </row>
    <row r="2408" spans="1:18" ht="15.75" customHeight="1" x14ac:dyDescent="0.3">
      <c r="A2408" s="221">
        <v>3859</v>
      </c>
      <c r="B2408" s="118">
        <v>281</v>
      </c>
      <c r="C2408" s="81" t="s">
        <v>649</v>
      </c>
      <c r="D2408" s="81"/>
      <c r="E2408" s="81">
        <v>14</v>
      </c>
      <c r="F2408" s="82">
        <v>43591</v>
      </c>
      <c r="G2408" s="81">
        <v>5275</v>
      </c>
      <c r="H2408" s="134">
        <v>7893</v>
      </c>
      <c r="I2408" s="81">
        <v>7108</v>
      </c>
      <c r="J2408" s="81">
        <v>2</v>
      </c>
      <c r="K2408" s="135">
        <f t="shared" si="12"/>
        <v>42.825968357883255</v>
      </c>
      <c r="L2408" s="136" t="s">
        <v>405</v>
      </c>
      <c r="M2408" s="137">
        <f>AVERAGE(K2408:K2409)</f>
        <v>42.077190821008045</v>
      </c>
      <c r="N2408" s="137">
        <f>_xlfn.STDEV.S(K2408,K2409)</f>
        <v>1.0589313478492368</v>
      </c>
      <c r="O2408" s="33">
        <v>3</v>
      </c>
      <c r="P2408" s="33"/>
      <c r="Q2408" s="23">
        <f t="shared" si="1"/>
        <v>183.3</v>
      </c>
      <c r="R2408" s="117">
        <f>AVERAGE(Q2408:Q2409)</f>
        <v>186.5</v>
      </c>
    </row>
    <row r="2409" spans="1:18" ht="15.75" customHeight="1" x14ac:dyDescent="0.3">
      <c r="A2409" s="221">
        <v>3860</v>
      </c>
      <c r="B2409" s="118">
        <v>282</v>
      </c>
      <c r="C2409" s="81" t="s">
        <v>649</v>
      </c>
      <c r="D2409" s="81"/>
      <c r="E2409" s="81">
        <v>14</v>
      </c>
      <c r="F2409" s="82">
        <v>43591</v>
      </c>
      <c r="G2409" s="81">
        <v>5225</v>
      </c>
      <c r="H2409" s="134">
        <v>7906</v>
      </c>
      <c r="I2409" s="81">
        <v>7122</v>
      </c>
      <c r="J2409" s="81"/>
      <c r="K2409" s="135">
        <f t="shared" si="12"/>
        <v>41.328413284132843</v>
      </c>
      <c r="L2409" s="136"/>
      <c r="M2409" s="138"/>
      <c r="N2409" s="138"/>
      <c r="O2409" s="33"/>
      <c r="P2409" s="33"/>
      <c r="Q2409" s="23">
        <f t="shared" si="1"/>
        <v>189.7</v>
      </c>
      <c r="R2409" s="117"/>
    </row>
    <row r="2410" spans="1:18" ht="15.75" customHeight="1" x14ac:dyDescent="0.3">
      <c r="A2410" s="221">
        <v>4515</v>
      </c>
      <c r="B2410" s="118">
        <v>221</v>
      </c>
      <c r="C2410" s="81" t="s">
        <v>649</v>
      </c>
      <c r="D2410" s="81"/>
      <c r="E2410" s="81">
        <v>16</v>
      </c>
      <c r="F2410" s="82">
        <v>43607</v>
      </c>
      <c r="G2410" s="81">
        <v>5187</v>
      </c>
      <c r="H2410" s="81">
        <v>8220</v>
      </c>
      <c r="I2410" s="81">
        <v>7289</v>
      </c>
      <c r="J2410" s="81">
        <v>2</v>
      </c>
      <c r="K2410" s="135">
        <f t="shared" si="12"/>
        <v>44.291151284490958</v>
      </c>
      <c r="L2410" s="136"/>
      <c r="M2410" s="137">
        <f>AVERAGE(K2410:K2411)</f>
        <v>45.024363521033358</v>
      </c>
      <c r="N2410" s="137">
        <f>_xlfn.STDEV.S(K2410,K2411)</f>
        <v>1.0369186890161717</v>
      </c>
      <c r="O2410" s="33"/>
      <c r="P2410" s="33"/>
      <c r="Q2410" s="23">
        <f t="shared" si="1"/>
        <v>210.2</v>
      </c>
      <c r="R2410" s="117">
        <f>AVERAGE(Q2410:Q2411)</f>
        <v>220.6</v>
      </c>
    </row>
    <row r="2411" spans="1:18" ht="15.75" customHeight="1" x14ac:dyDescent="0.3">
      <c r="A2411" s="221">
        <v>4516</v>
      </c>
      <c r="B2411" s="118">
        <v>222</v>
      </c>
      <c r="C2411" s="81" t="s">
        <v>649</v>
      </c>
      <c r="D2411" s="81"/>
      <c r="E2411" s="81">
        <v>16</v>
      </c>
      <c r="F2411" s="82">
        <v>43607</v>
      </c>
      <c r="G2411" s="81">
        <v>5216</v>
      </c>
      <c r="H2411" s="81">
        <v>8583</v>
      </c>
      <c r="I2411" s="81">
        <v>7526</v>
      </c>
      <c r="J2411" s="81"/>
      <c r="K2411" s="135">
        <f t="shared" si="12"/>
        <v>45.757575757575758</v>
      </c>
      <c r="L2411" s="136"/>
      <c r="M2411" s="138"/>
      <c r="N2411" s="138"/>
      <c r="O2411" s="33"/>
      <c r="P2411" s="33"/>
      <c r="Q2411" s="23">
        <f t="shared" si="1"/>
        <v>231</v>
      </c>
      <c r="R2411" s="117"/>
    </row>
    <row r="2412" spans="1:18" ht="15.75" customHeight="1" x14ac:dyDescent="0.3">
      <c r="A2412" s="221">
        <v>5161</v>
      </c>
      <c r="B2412" s="118">
        <v>221</v>
      </c>
      <c r="C2412" s="81" t="s">
        <v>649</v>
      </c>
      <c r="D2412" s="81"/>
      <c r="E2412" s="81">
        <v>18</v>
      </c>
      <c r="F2412" s="82">
        <v>43626</v>
      </c>
      <c r="G2412" s="81">
        <v>5187</v>
      </c>
      <c r="H2412" s="81">
        <v>7664</v>
      </c>
      <c r="I2412" s="81">
        <v>7045</v>
      </c>
      <c r="J2412" s="81">
        <v>8</v>
      </c>
      <c r="K2412" s="135">
        <f t="shared" si="12"/>
        <v>33.315392895586655</v>
      </c>
      <c r="L2412" s="136"/>
      <c r="M2412" s="137">
        <f>AVERAGE(K2412:K2413)</f>
        <v>33.083978499075378</v>
      </c>
      <c r="N2412" s="137">
        <f>_xlfn.STDEV.S(K2412,K2413)</f>
        <v>0.32726937807463197</v>
      </c>
      <c r="O2412" s="33"/>
      <c r="P2412" s="33"/>
      <c r="Q2412" s="23">
        <f t="shared" si="1"/>
        <v>185.8</v>
      </c>
      <c r="R2412" s="117">
        <f>AVERAGE(Q2412:Q2413)</f>
        <v>186.5</v>
      </c>
    </row>
    <row r="2413" spans="1:18" ht="15.75" customHeight="1" x14ac:dyDescent="0.3">
      <c r="A2413" s="221">
        <v>5162</v>
      </c>
      <c r="B2413" s="118">
        <v>222</v>
      </c>
      <c r="C2413" s="81" t="s">
        <v>649</v>
      </c>
      <c r="D2413" s="81"/>
      <c r="E2413" s="81">
        <v>18</v>
      </c>
      <c r="F2413" s="82">
        <v>43626</v>
      </c>
      <c r="G2413" s="81">
        <v>5216</v>
      </c>
      <c r="H2413" s="81">
        <v>7703</v>
      </c>
      <c r="I2413" s="81">
        <v>7088</v>
      </c>
      <c r="J2413" s="81"/>
      <c r="K2413" s="135">
        <f t="shared" si="12"/>
        <v>32.852564102564102</v>
      </c>
      <c r="L2413" s="136"/>
      <c r="M2413" s="138"/>
      <c r="N2413" s="138"/>
      <c r="O2413" s="33"/>
      <c r="P2413" s="33"/>
      <c r="Q2413" s="23">
        <f t="shared" si="1"/>
        <v>187.2</v>
      </c>
      <c r="R2413" s="117"/>
    </row>
    <row r="2414" spans="1:18" ht="15.75" customHeight="1" x14ac:dyDescent="0.3">
      <c r="A2414" s="221">
        <v>6227</v>
      </c>
      <c r="B2414" s="118">
        <v>237</v>
      </c>
      <c r="C2414" s="7" t="s">
        <v>649</v>
      </c>
      <c r="D2414" s="7"/>
      <c r="E2414" s="7">
        <v>22</v>
      </c>
      <c r="F2414" s="156">
        <v>43685</v>
      </c>
      <c r="G2414" s="7">
        <v>5218</v>
      </c>
      <c r="H2414" s="7">
        <v>7046</v>
      </c>
      <c r="I2414" s="7">
        <v>6749</v>
      </c>
      <c r="J2414" s="7">
        <v>8</v>
      </c>
      <c r="K2414" s="152">
        <f t="shared" si="12"/>
        <v>19.399085564990205</v>
      </c>
      <c r="L2414" s="167"/>
      <c r="M2414" s="154">
        <f>AVERAGE(K2414:K2415)</f>
        <v>18.896433974204946</v>
      </c>
      <c r="N2414" s="154">
        <f>_xlfn.STDEV.S(K2414,K2415)</f>
        <v>0.71085669683692454</v>
      </c>
      <c r="O2414" s="33"/>
      <c r="P2414" s="33"/>
      <c r="Q2414" s="23">
        <f t="shared" si="1"/>
        <v>153.1</v>
      </c>
      <c r="R2414" s="117">
        <f>AVERAGE(Q2414:Q2415)</f>
        <v>153.75</v>
      </c>
    </row>
    <row r="2415" spans="1:18" ht="15.75" customHeight="1" x14ac:dyDescent="0.3">
      <c r="A2415" s="221">
        <v>6228</v>
      </c>
      <c r="B2415" s="118">
        <v>237</v>
      </c>
      <c r="C2415" s="7" t="s">
        <v>649</v>
      </c>
      <c r="D2415" s="7"/>
      <c r="E2415" s="7">
        <v>22</v>
      </c>
      <c r="F2415" s="156">
        <v>43685</v>
      </c>
      <c r="G2415" s="7">
        <v>5218</v>
      </c>
      <c r="H2415" s="7">
        <v>7046</v>
      </c>
      <c r="I2415" s="7">
        <v>6762</v>
      </c>
      <c r="J2415" s="7"/>
      <c r="K2415" s="152">
        <f t="shared" si="12"/>
        <v>18.393782383419687</v>
      </c>
      <c r="L2415" s="167"/>
      <c r="M2415" s="155"/>
      <c r="N2415" s="155"/>
      <c r="O2415" s="33"/>
      <c r="P2415" s="33"/>
      <c r="Q2415" s="23">
        <f t="shared" si="1"/>
        <v>154.4</v>
      </c>
      <c r="R2415" s="117"/>
    </row>
    <row r="2416" spans="1:18" ht="15.75" customHeight="1" x14ac:dyDescent="0.3">
      <c r="A2416" s="221">
        <v>3517</v>
      </c>
      <c r="B2416" s="118">
        <v>273</v>
      </c>
      <c r="C2416" s="67" t="s">
        <v>650</v>
      </c>
      <c r="D2416" s="67"/>
      <c r="E2416" s="67">
        <v>13</v>
      </c>
      <c r="F2416" s="68">
        <v>43587</v>
      </c>
      <c r="G2416" s="67">
        <v>5242</v>
      </c>
      <c r="H2416" s="67">
        <v>8506</v>
      </c>
      <c r="I2416" s="67">
        <v>7533</v>
      </c>
      <c r="J2416" s="67">
        <v>1</v>
      </c>
      <c r="K2416" s="157">
        <f t="shared" si="12"/>
        <v>42.470536883457008</v>
      </c>
      <c r="L2416" s="168" t="s">
        <v>377</v>
      </c>
      <c r="M2416" s="159">
        <f>AVERAGE(K2416:K2417)</f>
        <v>43.223220248957418</v>
      </c>
      <c r="N2416" s="159">
        <f>_xlfn.STDEV.S(K2416,K2417)</f>
        <v>1.0644550236633048</v>
      </c>
      <c r="O2416" s="33">
        <v>1</v>
      </c>
      <c r="P2416" s="33"/>
      <c r="Q2416" s="23">
        <f t="shared" si="1"/>
        <v>229.1</v>
      </c>
      <c r="R2416" s="117">
        <f>AVERAGE(Q2416:Q2417)</f>
        <v>222.45</v>
      </c>
    </row>
    <row r="2417" spans="1:18" ht="15.75" customHeight="1" x14ac:dyDescent="0.3">
      <c r="A2417" s="221">
        <v>3518</v>
      </c>
      <c r="B2417" s="118">
        <v>274</v>
      </c>
      <c r="C2417" s="67" t="s">
        <v>650</v>
      </c>
      <c r="D2417" s="67"/>
      <c r="E2417" s="67">
        <v>13</v>
      </c>
      <c r="F2417" s="68">
        <v>43587</v>
      </c>
      <c r="G2417" s="67">
        <v>5233</v>
      </c>
      <c r="H2417" s="67">
        <v>8340</v>
      </c>
      <c r="I2417" s="67">
        <v>7391</v>
      </c>
      <c r="J2417" s="67"/>
      <c r="K2417" s="157">
        <f t="shared" si="12"/>
        <v>43.975903614457827</v>
      </c>
      <c r="L2417" s="168"/>
      <c r="M2417" s="160"/>
      <c r="N2417" s="160"/>
      <c r="O2417" s="33"/>
      <c r="P2417" s="33"/>
      <c r="Q2417" s="23">
        <f t="shared" si="1"/>
        <v>215.8</v>
      </c>
      <c r="R2417" s="117"/>
    </row>
    <row r="2418" spans="1:18" ht="15.75" customHeight="1" x14ac:dyDescent="0.3">
      <c r="A2418" s="221">
        <v>4235</v>
      </c>
      <c r="B2418" s="118">
        <v>265</v>
      </c>
      <c r="C2418" s="67" t="s">
        <v>650</v>
      </c>
      <c r="D2418" s="67"/>
      <c r="E2418" s="67">
        <v>15</v>
      </c>
      <c r="F2418" s="68">
        <v>43599</v>
      </c>
      <c r="G2418" s="67">
        <v>5235</v>
      </c>
      <c r="H2418" s="67">
        <v>8136</v>
      </c>
      <c r="I2418" s="67">
        <v>7324</v>
      </c>
      <c r="J2418" s="67"/>
      <c r="K2418" s="157">
        <f t="shared" si="12"/>
        <v>38.870272857826713</v>
      </c>
      <c r="L2418" s="160" t="s">
        <v>13</v>
      </c>
      <c r="M2418" s="159">
        <f>AVERAGE(K2418:K2419)</f>
        <v>38.009797062397524</v>
      </c>
      <c r="N2418" s="159">
        <f>_xlfn.STDEV.S(K2418,K2419)</f>
        <v>1.21689653998974</v>
      </c>
      <c r="O2418" s="33"/>
      <c r="P2418" s="33"/>
      <c r="Q2418" s="23">
        <f t="shared" si="1"/>
        <v>208.9</v>
      </c>
      <c r="R2418" s="117">
        <f>AVERAGE(Q2418:Q2419)</f>
        <v>214.95</v>
      </c>
    </row>
    <row r="2419" spans="1:18" ht="15.75" customHeight="1" x14ac:dyDescent="0.3">
      <c r="A2419" s="221">
        <v>4236</v>
      </c>
      <c r="B2419" s="118">
        <v>266</v>
      </c>
      <c r="C2419" s="67" t="s">
        <v>650</v>
      </c>
      <c r="D2419" s="67"/>
      <c r="E2419" s="67">
        <v>15</v>
      </c>
      <c r="F2419" s="68">
        <v>43599</v>
      </c>
      <c r="G2419" s="67">
        <v>5209</v>
      </c>
      <c r="H2419" s="67">
        <v>8240</v>
      </c>
      <c r="I2419" s="67">
        <v>7419</v>
      </c>
      <c r="J2419" s="67"/>
      <c r="K2419" s="157">
        <f t="shared" si="12"/>
        <v>37.149321266968329</v>
      </c>
      <c r="L2419" s="160"/>
      <c r="M2419" s="160"/>
      <c r="N2419" s="160"/>
      <c r="O2419" s="33"/>
      <c r="P2419" s="33"/>
      <c r="Q2419" s="23">
        <f t="shared" si="1"/>
        <v>221</v>
      </c>
      <c r="R2419" s="117"/>
    </row>
    <row r="2420" spans="1:18" ht="15.75" customHeight="1" x14ac:dyDescent="0.3">
      <c r="A2420" s="221">
        <v>4881</v>
      </c>
      <c r="B2420" s="118">
        <v>265</v>
      </c>
      <c r="C2420" s="67" t="s">
        <v>650</v>
      </c>
      <c r="D2420" s="67"/>
      <c r="E2420" s="67">
        <v>17</v>
      </c>
      <c r="F2420" s="68">
        <v>43619</v>
      </c>
      <c r="G2420" s="67">
        <v>5235</v>
      </c>
      <c r="H2420" s="67">
        <v>8287</v>
      </c>
      <c r="I2420" s="67">
        <v>7648</v>
      </c>
      <c r="J2420" s="67"/>
      <c r="K2420" s="157">
        <f t="shared" si="12"/>
        <v>26.481558226274348</v>
      </c>
      <c r="L2420" s="168"/>
      <c r="M2420" s="159">
        <f>AVERAGE(K2420:K2421)</f>
        <v>27.735348870864826</v>
      </c>
      <c r="N2420" s="159">
        <f>_xlfn.STDEV.S(K2420,K2421)</f>
        <v>1.7731277339563583</v>
      </c>
      <c r="O2420" s="33"/>
      <c r="P2420" s="33"/>
      <c r="Q2420" s="23">
        <f t="shared" si="1"/>
        <v>241.3</v>
      </c>
      <c r="R2420" s="117">
        <f>AVERAGE(Q2420:Q2421)</f>
        <v>240.35000000000002</v>
      </c>
    </row>
    <row r="2421" spans="1:18" ht="15.75" customHeight="1" x14ac:dyDescent="0.3">
      <c r="A2421" s="221">
        <v>4882</v>
      </c>
      <c r="B2421" s="118">
        <v>266</v>
      </c>
      <c r="C2421" s="67" t="s">
        <v>650</v>
      </c>
      <c r="D2421" s="67"/>
      <c r="E2421" s="67">
        <v>17</v>
      </c>
      <c r="F2421" s="68">
        <v>43619</v>
      </c>
      <c r="G2421" s="67">
        <v>5209</v>
      </c>
      <c r="H2421" s="67">
        <v>8297</v>
      </c>
      <c r="I2421" s="67">
        <v>7603</v>
      </c>
      <c r="J2421" s="67"/>
      <c r="K2421" s="157">
        <f t="shared" si="12"/>
        <v>28.989139515455303</v>
      </c>
      <c r="L2421" s="168"/>
      <c r="M2421" s="160"/>
      <c r="N2421" s="160"/>
      <c r="O2421" s="33"/>
      <c r="P2421" s="33"/>
      <c r="Q2421" s="23">
        <f t="shared" si="1"/>
        <v>239.4</v>
      </c>
      <c r="R2421" s="117"/>
    </row>
    <row r="2422" spans="1:18" ht="15.75" customHeight="1" x14ac:dyDescent="0.3">
      <c r="A2422" s="221">
        <v>5459</v>
      </c>
      <c r="B2422" s="118">
        <v>197</v>
      </c>
      <c r="C2422" s="7" t="s">
        <v>650</v>
      </c>
      <c r="D2422" s="7"/>
      <c r="E2422" s="7">
        <v>19</v>
      </c>
      <c r="F2422" s="156">
        <v>43637</v>
      </c>
      <c r="G2422" s="7">
        <v>5252</v>
      </c>
      <c r="H2422" s="7">
        <v>7972</v>
      </c>
      <c r="I2422" s="7">
        <v>7492</v>
      </c>
      <c r="J2422" s="7">
        <v>7</v>
      </c>
      <c r="K2422" s="161">
        <f t="shared" si="12"/>
        <v>21.428571428571427</v>
      </c>
      <c r="L2422" s="170"/>
      <c r="M2422" s="162">
        <f>AVERAGE(K2422:K2423)</f>
        <v>25.101078167115901</v>
      </c>
      <c r="N2422" s="162">
        <f>_xlfn.STDEV.S(K2422,K2423)</f>
        <v>5.1937088375562004</v>
      </c>
      <c r="O2422" s="33"/>
      <c r="P2422" s="33"/>
      <c r="Q2422" s="23">
        <f t="shared" si="1"/>
        <v>224</v>
      </c>
      <c r="R2422" s="117">
        <f>AVERAGE(Q2422:Q2423)</f>
        <v>228.6</v>
      </c>
    </row>
    <row r="2423" spans="1:18" ht="15.75" customHeight="1" x14ac:dyDescent="0.3">
      <c r="A2423" s="221">
        <v>5460</v>
      </c>
      <c r="B2423" s="118">
        <v>198</v>
      </c>
      <c r="C2423" s="7" t="s">
        <v>650</v>
      </c>
      <c r="D2423" s="7"/>
      <c r="E2423" s="7">
        <v>19</v>
      </c>
      <c r="F2423" s="156">
        <v>43637</v>
      </c>
      <c r="G2423" s="7">
        <v>5320</v>
      </c>
      <c r="H2423" s="7">
        <v>8323</v>
      </c>
      <c r="I2423" s="7">
        <v>7652</v>
      </c>
      <c r="J2423" s="7"/>
      <c r="K2423" s="161">
        <f t="shared" si="12"/>
        <v>28.773584905660378</v>
      </c>
      <c r="L2423" s="170"/>
      <c r="M2423" s="23"/>
      <c r="N2423" s="23"/>
      <c r="O2423" s="33"/>
      <c r="P2423" s="33"/>
      <c r="Q2423" s="23">
        <f t="shared" si="1"/>
        <v>233.2</v>
      </c>
      <c r="R2423" s="117"/>
    </row>
    <row r="2424" spans="1:18" ht="15.75" customHeight="1" x14ac:dyDescent="0.3">
      <c r="A2424" s="221">
        <v>6229</v>
      </c>
      <c r="B2424" s="118">
        <v>238</v>
      </c>
      <c r="C2424" s="7" t="s">
        <v>650</v>
      </c>
      <c r="D2424" s="7"/>
      <c r="E2424" s="7">
        <v>22</v>
      </c>
      <c r="F2424" s="156">
        <v>43685</v>
      </c>
      <c r="G2424" s="7">
        <v>5217</v>
      </c>
      <c r="H2424" s="7">
        <v>8148</v>
      </c>
      <c r="I2424" s="7">
        <v>7633</v>
      </c>
      <c r="J2424" s="7">
        <v>7</v>
      </c>
      <c r="K2424" s="152">
        <f t="shared" si="12"/>
        <v>21.316225165562912</v>
      </c>
      <c r="L2424" s="167"/>
      <c r="M2424" s="154">
        <f>AVERAGE(K2424:K2425)</f>
        <v>20.708681482907878</v>
      </c>
      <c r="N2424" s="154">
        <f>_xlfn.STDEV.S(K2424,K2425)</f>
        <v>0.85919651574484546</v>
      </c>
      <c r="O2424" s="33"/>
      <c r="P2424" s="33"/>
      <c r="Q2424" s="23">
        <f t="shared" si="1"/>
        <v>241.6</v>
      </c>
      <c r="R2424" s="117">
        <f>AVERAGE(Q2424:Q2425)</f>
        <v>239.45</v>
      </c>
    </row>
    <row r="2425" spans="1:18" ht="15.75" customHeight="1" x14ac:dyDescent="0.3">
      <c r="A2425" s="221">
        <v>6230</v>
      </c>
      <c r="B2425" s="118">
        <v>238</v>
      </c>
      <c r="C2425" s="7" t="s">
        <v>650</v>
      </c>
      <c r="D2425" s="7"/>
      <c r="E2425" s="7">
        <v>22</v>
      </c>
      <c r="F2425" s="156">
        <v>43685</v>
      </c>
      <c r="G2425" s="7">
        <v>5217</v>
      </c>
      <c r="H2425" s="7">
        <v>8067</v>
      </c>
      <c r="I2425" s="7">
        <v>7590</v>
      </c>
      <c r="J2425" s="7"/>
      <c r="K2425" s="152">
        <f t="shared" si="12"/>
        <v>20.101137800252843</v>
      </c>
      <c r="L2425" s="167"/>
      <c r="M2425" s="155"/>
      <c r="N2425" s="155"/>
      <c r="O2425" s="33"/>
      <c r="P2425" s="33"/>
      <c r="Q2425" s="23">
        <f t="shared" si="1"/>
        <v>237.3</v>
      </c>
      <c r="R2425" s="117"/>
    </row>
    <row r="2426" spans="1:18" ht="15.75" customHeight="1" x14ac:dyDescent="0.3">
      <c r="A2426" s="221">
        <v>3861</v>
      </c>
      <c r="B2426" s="118">
        <v>283</v>
      </c>
      <c r="C2426" s="57" t="s">
        <v>651</v>
      </c>
      <c r="D2426" s="57"/>
      <c r="E2426" s="57">
        <v>14</v>
      </c>
      <c r="F2426" s="58">
        <v>43591</v>
      </c>
      <c r="G2426" s="57">
        <v>5211</v>
      </c>
      <c r="H2426" s="151">
        <v>9459</v>
      </c>
      <c r="I2426" s="57">
        <v>7985</v>
      </c>
      <c r="J2426" s="57">
        <v>2</v>
      </c>
      <c r="K2426" s="152">
        <f t="shared" si="12"/>
        <v>53.136265320836337</v>
      </c>
      <c r="L2426" s="167" t="s">
        <v>461</v>
      </c>
      <c r="M2426" s="154">
        <f>AVERAGE(K2426:K2427)</f>
        <v>54.286301473007583</v>
      </c>
      <c r="N2426" s="154">
        <f>_xlfn.STDEV.S(K2426,K2427)</f>
        <v>1.6263967236199401</v>
      </c>
      <c r="O2426" s="33">
        <v>2</v>
      </c>
      <c r="P2426" s="33"/>
      <c r="Q2426" s="23">
        <f t="shared" si="1"/>
        <v>277.39999999999998</v>
      </c>
      <c r="R2426" s="117">
        <f>AVERAGE(Q2426:Q2427)</f>
        <v>278.5</v>
      </c>
    </row>
    <row r="2427" spans="1:18" ht="15.75" customHeight="1" x14ac:dyDescent="0.3">
      <c r="A2427" s="221">
        <v>3862</v>
      </c>
      <c r="B2427" s="118">
        <v>284</v>
      </c>
      <c r="C2427" s="57" t="s">
        <v>651</v>
      </c>
      <c r="D2427" s="57"/>
      <c r="E2427" s="57">
        <v>14</v>
      </c>
      <c r="F2427" s="58">
        <v>43591</v>
      </c>
      <c r="G2427" s="57">
        <v>5269</v>
      </c>
      <c r="H2427" s="151">
        <v>9615</v>
      </c>
      <c r="I2427" s="57">
        <v>8065</v>
      </c>
      <c r="J2427" s="57"/>
      <c r="K2427" s="152">
        <f t="shared" si="12"/>
        <v>55.436337625178822</v>
      </c>
      <c r="L2427" s="167"/>
      <c r="M2427" s="155"/>
      <c r="N2427" s="155"/>
      <c r="O2427" s="33"/>
      <c r="P2427" s="33"/>
      <c r="Q2427" s="23">
        <f t="shared" si="1"/>
        <v>279.60000000000002</v>
      </c>
      <c r="R2427" s="117"/>
    </row>
    <row r="2428" spans="1:18" ht="15.75" customHeight="1" x14ac:dyDescent="0.3">
      <c r="A2428" s="221">
        <v>4517</v>
      </c>
      <c r="B2428" s="118">
        <v>223</v>
      </c>
      <c r="C2428" s="57" t="s">
        <v>651</v>
      </c>
      <c r="D2428" s="57"/>
      <c r="E2428" s="57">
        <v>16</v>
      </c>
      <c r="F2428" s="58">
        <v>43607</v>
      </c>
      <c r="G2428" s="57">
        <v>5225</v>
      </c>
      <c r="H2428" s="57">
        <v>9078</v>
      </c>
      <c r="I2428" s="57">
        <v>8058</v>
      </c>
      <c r="J2428" s="57">
        <v>2</v>
      </c>
      <c r="K2428" s="152">
        <f t="shared" si="12"/>
        <v>36.004235792446174</v>
      </c>
      <c r="L2428" s="167" t="s">
        <v>13</v>
      </c>
      <c r="M2428" s="154">
        <f>AVERAGE(K2428:K2429)</f>
        <v>35.002510514990263</v>
      </c>
      <c r="N2428" s="154">
        <f>_xlfn.STDEV.S(K2428,K2429)</f>
        <v>1.4166534731501013</v>
      </c>
      <c r="O2428" s="33"/>
      <c r="P2428" s="33"/>
      <c r="Q2428" s="23">
        <f t="shared" si="1"/>
        <v>283.3</v>
      </c>
      <c r="R2428" s="117">
        <f>AVERAGE(Q2428:Q2429)</f>
        <v>269</v>
      </c>
    </row>
    <row r="2429" spans="1:18" ht="15.75" customHeight="1" x14ac:dyDescent="0.3">
      <c r="A2429" s="221">
        <v>4518</v>
      </c>
      <c r="B2429" s="118">
        <v>224</v>
      </c>
      <c r="C2429" s="57" t="s">
        <v>651</v>
      </c>
      <c r="D2429" s="57"/>
      <c r="E2429" s="57">
        <v>16</v>
      </c>
      <c r="F2429" s="58">
        <v>43607</v>
      </c>
      <c r="G2429" s="57">
        <v>5231</v>
      </c>
      <c r="H2429" s="57">
        <v>8644</v>
      </c>
      <c r="I2429" s="57">
        <v>7778</v>
      </c>
      <c r="J2429" s="57"/>
      <c r="K2429" s="152">
        <f t="shared" si="12"/>
        <v>34.000785237534352</v>
      </c>
      <c r="L2429" s="167"/>
      <c r="M2429" s="155"/>
      <c r="N2429" s="155"/>
      <c r="O2429" s="33"/>
      <c r="P2429" s="33"/>
      <c r="Q2429" s="23">
        <f t="shared" si="1"/>
        <v>254.7</v>
      </c>
      <c r="R2429" s="117"/>
    </row>
    <row r="2430" spans="1:18" ht="15.75" customHeight="1" x14ac:dyDescent="0.3">
      <c r="A2430" s="221">
        <v>5163</v>
      </c>
      <c r="B2430" s="118">
        <v>223</v>
      </c>
      <c r="C2430" s="57" t="s">
        <v>651</v>
      </c>
      <c r="D2430" s="57"/>
      <c r="E2430" s="57">
        <v>18</v>
      </c>
      <c r="F2430" s="58">
        <v>43626</v>
      </c>
      <c r="G2430" s="57">
        <v>5225</v>
      </c>
      <c r="H2430" s="57">
        <v>8329</v>
      </c>
      <c r="I2430" s="57">
        <v>7666</v>
      </c>
      <c r="J2430" s="57">
        <v>7</v>
      </c>
      <c r="K2430" s="152">
        <f t="shared" si="12"/>
        <v>27.16099959033183</v>
      </c>
      <c r="L2430" s="167"/>
      <c r="M2430" s="154">
        <f>AVERAGE(K2430:K2431)</f>
        <v>27.19886875795293</v>
      </c>
      <c r="N2430" s="154">
        <f>_xlfn.STDEV.S(K2430,K2431)</f>
        <v>5.3555090445539445E-2</v>
      </c>
      <c r="O2430" s="33"/>
      <c r="P2430" s="33"/>
      <c r="Q2430" s="23">
        <f t="shared" si="1"/>
        <v>244.1</v>
      </c>
      <c r="R2430" s="117">
        <f>AVERAGE(Q2430:Q2431)</f>
        <v>248.35</v>
      </c>
    </row>
    <row r="2431" spans="1:18" ht="15.75" customHeight="1" x14ac:dyDescent="0.3">
      <c r="A2431" s="221">
        <v>5164</v>
      </c>
      <c r="B2431" s="118">
        <v>224</v>
      </c>
      <c r="C2431" s="57" t="s">
        <v>651</v>
      </c>
      <c r="D2431" s="57"/>
      <c r="E2431" s="57">
        <v>18</v>
      </c>
      <c r="F2431" s="58">
        <v>43626</v>
      </c>
      <c r="G2431" s="57">
        <v>5231</v>
      </c>
      <c r="H2431" s="57">
        <v>8445</v>
      </c>
      <c r="I2431" s="57">
        <v>7757</v>
      </c>
      <c r="J2431" s="57"/>
      <c r="K2431" s="152">
        <f t="shared" si="12"/>
        <v>27.23673792557403</v>
      </c>
      <c r="L2431" s="167"/>
      <c r="M2431" s="155"/>
      <c r="N2431" s="155"/>
      <c r="O2431" s="33"/>
      <c r="P2431" s="33"/>
      <c r="Q2431" s="23">
        <f t="shared" si="1"/>
        <v>252.6</v>
      </c>
      <c r="R2431" s="117"/>
    </row>
    <row r="2432" spans="1:18" ht="15.75" customHeight="1" x14ac:dyDescent="0.3">
      <c r="A2432" s="221">
        <v>5691</v>
      </c>
      <c r="B2432" s="118">
        <v>135</v>
      </c>
      <c r="C2432" s="7" t="s">
        <v>651</v>
      </c>
      <c r="D2432" s="7"/>
      <c r="E2432" s="7">
        <v>21</v>
      </c>
      <c r="F2432" s="156">
        <v>43657</v>
      </c>
      <c r="G2432" s="7">
        <v>5240</v>
      </c>
      <c r="H2432" s="7">
        <v>8878</v>
      </c>
      <c r="I2432" s="7">
        <v>8182</v>
      </c>
      <c r="J2432" s="7">
        <v>7</v>
      </c>
      <c r="K2432" s="152">
        <f t="shared" si="12"/>
        <v>23.657375934738273</v>
      </c>
      <c r="L2432" s="167"/>
      <c r="M2432" s="154">
        <f>AVERAGE(K2432:K2433)</f>
        <v>23.843923424432848</v>
      </c>
      <c r="N2432" s="154">
        <f>_xlfn.STDEV.S(K2432,K2433)</f>
        <v>0.26381798995272393</v>
      </c>
      <c r="O2432" s="33"/>
      <c r="P2432" s="33"/>
      <c r="Q2432" s="23">
        <f t="shared" si="1"/>
        <v>294.2</v>
      </c>
      <c r="R2432" s="117">
        <f>AVERAGE(Q2432:Q2433)</f>
        <v>291.5</v>
      </c>
    </row>
    <row r="2433" spans="1:18" ht="15.75" customHeight="1" x14ac:dyDescent="0.3">
      <c r="A2433" s="221">
        <v>5692</v>
      </c>
      <c r="B2433" s="118">
        <v>136</v>
      </c>
      <c r="C2433" s="7" t="s">
        <v>651</v>
      </c>
      <c r="D2433" s="7"/>
      <c r="E2433" s="7">
        <v>21</v>
      </c>
      <c r="F2433" s="156">
        <v>43657</v>
      </c>
      <c r="G2433" s="7">
        <v>5219</v>
      </c>
      <c r="H2433" s="7">
        <v>8801</v>
      </c>
      <c r="I2433" s="7">
        <v>8107</v>
      </c>
      <c r="J2433" s="7"/>
      <c r="K2433" s="152">
        <f t="shared" si="12"/>
        <v>24.030470914127424</v>
      </c>
      <c r="L2433" s="167"/>
      <c r="M2433" s="155"/>
      <c r="N2433" s="155"/>
      <c r="O2433" s="33"/>
      <c r="P2433" s="33"/>
      <c r="Q2433" s="23">
        <f t="shared" si="1"/>
        <v>288.8</v>
      </c>
      <c r="R2433" s="117"/>
    </row>
    <row r="2434" spans="1:18" ht="15.75" customHeight="1" x14ac:dyDescent="0.3">
      <c r="A2434" s="221">
        <v>6231</v>
      </c>
      <c r="B2434" s="118">
        <v>239</v>
      </c>
      <c r="C2434" s="7" t="s">
        <v>651</v>
      </c>
      <c r="D2434" s="7"/>
      <c r="E2434" s="7">
        <v>22</v>
      </c>
      <c r="F2434" s="156">
        <v>43685</v>
      </c>
      <c r="G2434" s="7">
        <v>5249</v>
      </c>
      <c r="H2434" s="7">
        <v>8643</v>
      </c>
      <c r="I2434" s="7">
        <v>8096</v>
      </c>
      <c r="J2434" s="7">
        <v>7</v>
      </c>
      <c r="K2434" s="152">
        <f t="shared" si="12"/>
        <v>19.213206884439764</v>
      </c>
      <c r="L2434" s="167"/>
      <c r="M2434" s="154">
        <f>AVERAGE(K2434:K2435)</f>
        <v>18.822153598415646</v>
      </c>
      <c r="N2434" s="154">
        <f>_xlfn.STDEV.S(K2434,K2435)</f>
        <v>0.55303286070587221</v>
      </c>
      <c r="O2434" s="33"/>
      <c r="P2434" s="33"/>
      <c r="Q2434" s="23">
        <f t="shared" si="1"/>
        <v>284.7</v>
      </c>
      <c r="R2434" s="117">
        <f>AVERAGE(Q2434:Q2435)</f>
        <v>286.39999999999998</v>
      </c>
    </row>
    <row r="2435" spans="1:18" ht="15.75" customHeight="1" x14ac:dyDescent="0.3">
      <c r="A2435" s="221">
        <v>6232</v>
      </c>
      <c r="B2435" s="118">
        <v>239</v>
      </c>
      <c r="C2435" s="7" t="s">
        <v>651</v>
      </c>
      <c r="D2435" s="7"/>
      <c r="E2435" s="7">
        <v>22</v>
      </c>
      <c r="F2435" s="156">
        <v>43685</v>
      </c>
      <c r="G2435" s="7">
        <v>5249</v>
      </c>
      <c r="H2435" s="7">
        <v>8661</v>
      </c>
      <c r="I2435" s="7">
        <v>8130</v>
      </c>
      <c r="J2435" s="7"/>
      <c r="K2435" s="152">
        <f t="shared" si="12"/>
        <v>18.431100312391528</v>
      </c>
      <c r="L2435" s="167"/>
      <c r="M2435" s="155"/>
      <c r="N2435" s="155"/>
      <c r="O2435" s="33"/>
      <c r="P2435" s="33"/>
      <c r="Q2435" s="23">
        <f t="shared" si="1"/>
        <v>288.10000000000002</v>
      </c>
      <c r="R2435" s="117"/>
    </row>
    <row r="2436" spans="1:18" ht="15.75" customHeight="1" x14ac:dyDescent="0.3">
      <c r="A2436" s="221">
        <v>3863</v>
      </c>
      <c r="B2436" s="118">
        <v>285</v>
      </c>
      <c r="C2436" s="57" t="s">
        <v>652</v>
      </c>
      <c r="D2436" s="57"/>
      <c r="E2436" s="57">
        <v>14</v>
      </c>
      <c r="F2436" s="58">
        <v>43591</v>
      </c>
      <c r="G2436" s="57">
        <v>5249</v>
      </c>
      <c r="H2436" s="151">
        <v>8466</v>
      </c>
      <c r="I2436" s="57">
        <v>7314</v>
      </c>
      <c r="J2436" s="57">
        <v>2</v>
      </c>
      <c r="K2436" s="152">
        <f t="shared" si="12"/>
        <v>55.786924939467312</v>
      </c>
      <c r="L2436" s="167">
        <v>0.25</v>
      </c>
      <c r="M2436" s="154">
        <f>AVERAGE(K2436:K2437)</f>
        <v>56.672241248512435</v>
      </c>
      <c r="N2436" s="154">
        <f>_xlfn.STDEV.S(K2436,K2437)</f>
        <v>1.2520263312417037</v>
      </c>
      <c r="O2436" s="33">
        <v>2</v>
      </c>
      <c r="P2436" s="33"/>
      <c r="Q2436" s="23">
        <f t="shared" si="1"/>
        <v>206.5</v>
      </c>
      <c r="R2436" s="117">
        <f>AVERAGE(Q2436:Q2437)</f>
        <v>203.15</v>
      </c>
    </row>
    <row r="2437" spans="1:18" ht="15.75" customHeight="1" x14ac:dyDescent="0.3">
      <c r="A2437" s="221">
        <v>3864</v>
      </c>
      <c r="B2437" s="118">
        <v>286</v>
      </c>
      <c r="C2437" s="57" t="s">
        <v>652</v>
      </c>
      <c r="D2437" s="57"/>
      <c r="E2437" s="57">
        <v>14</v>
      </c>
      <c r="F2437" s="58">
        <v>43591</v>
      </c>
      <c r="G2437" s="57">
        <v>5236</v>
      </c>
      <c r="H2437" s="151">
        <v>8384</v>
      </c>
      <c r="I2437" s="57">
        <v>7234</v>
      </c>
      <c r="J2437" s="57"/>
      <c r="K2437" s="152">
        <f t="shared" si="12"/>
        <v>57.557557557557558</v>
      </c>
      <c r="L2437" s="167"/>
      <c r="M2437" s="155"/>
      <c r="N2437" s="155"/>
      <c r="O2437" s="33"/>
      <c r="P2437" s="33"/>
      <c r="Q2437" s="23">
        <f t="shared" si="1"/>
        <v>199.8</v>
      </c>
      <c r="R2437" s="117"/>
    </row>
    <row r="2438" spans="1:18" ht="15.75" customHeight="1" x14ac:dyDescent="0.3">
      <c r="A2438" s="221">
        <v>4519</v>
      </c>
      <c r="B2438" s="118">
        <v>225</v>
      </c>
      <c r="C2438" s="57" t="s">
        <v>652</v>
      </c>
      <c r="D2438" s="57"/>
      <c r="E2438" s="57">
        <v>16</v>
      </c>
      <c r="F2438" s="58">
        <v>43607</v>
      </c>
      <c r="G2438" s="57">
        <v>5260</v>
      </c>
      <c r="H2438" s="57">
        <v>7312</v>
      </c>
      <c r="I2438" s="57">
        <v>6794</v>
      </c>
      <c r="J2438" s="57">
        <v>2</v>
      </c>
      <c r="K2438" s="152">
        <f t="shared" si="12"/>
        <v>33.76792698826597</v>
      </c>
      <c r="L2438" s="167" t="s">
        <v>13</v>
      </c>
      <c r="M2438" s="154">
        <f>AVERAGE(K2438:K2439)</f>
        <v>34.901674665795113</v>
      </c>
      <c r="N2438" s="154">
        <f>_xlfn.STDEV.S(K2438,K2439)</f>
        <v>1.603361341870708</v>
      </c>
      <c r="O2438" s="33"/>
      <c r="P2438" s="33"/>
      <c r="Q2438" s="23">
        <f t="shared" si="1"/>
        <v>153.4</v>
      </c>
      <c r="R2438" s="117">
        <f>AVERAGE(Q2438:Q2439)</f>
        <v>150.10000000000002</v>
      </c>
    </row>
    <row r="2439" spans="1:18" ht="15.75" customHeight="1" x14ac:dyDescent="0.3">
      <c r="A2439" s="221">
        <v>4520</v>
      </c>
      <c r="B2439" s="118">
        <v>226</v>
      </c>
      <c r="C2439" s="57" t="s">
        <v>652</v>
      </c>
      <c r="D2439" s="57"/>
      <c r="E2439" s="57">
        <v>16</v>
      </c>
      <c r="F2439" s="58">
        <v>43607</v>
      </c>
      <c r="G2439" s="57">
        <v>5197</v>
      </c>
      <c r="H2439" s="57">
        <v>7194</v>
      </c>
      <c r="I2439" s="57">
        <v>6665</v>
      </c>
      <c r="J2439" s="57"/>
      <c r="K2439" s="152">
        <f t="shared" si="12"/>
        <v>36.03542234332425</v>
      </c>
      <c r="L2439" s="167"/>
      <c r="M2439" s="155"/>
      <c r="N2439" s="155"/>
      <c r="O2439" s="33"/>
      <c r="P2439" s="33"/>
      <c r="Q2439" s="23">
        <f t="shared" si="1"/>
        <v>146.80000000000001</v>
      </c>
      <c r="R2439" s="117"/>
    </row>
    <row r="2440" spans="1:18" ht="15.75" customHeight="1" x14ac:dyDescent="0.3">
      <c r="A2440" s="221">
        <v>5165</v>
      </c>
      <c r="B2440" s="118">
        <v>225</v>
      </c>
      <c r="C2440" s="57" t="s">
        <v>652</v>
      </c>
      <c r="D2440" s="57"/>
      <c r="E2440" s="57">
        <v>18</v>
      </c>
      <c r="F2440" s="58">
        <v>43626</v>
      </c>
      <c r="G2440" s="57">
        <v>5260</v>
      </c>
      <c r="H2440" s="57">
        <v>7044</v>
      </c>
      <c r="I2440" s="57">
        <v>6680</v>
      </c>
      <c r="J2440" s="57">
        <v>7</v>
      </c>
      <c r="K2440" s="152">
        <f t="shared" si="12"/>
        <v>25.633802816901408</v>
      </c>
      <c r="L2440" s="167"/>
      <c r="M2440" s="154">
        <f>AVERAGE(K2440:K2441)</f>
        <v>25.92276875538948</v>
      </c>
      <c r="N2440" s="154">
        <f>_xlfn.STDEV.S(K2440,K2441)</f>
        <v>0.40865954927370135</v>
      </c>
      <c r="O2440" s="33"/>
      <c r="P2440" s="33"/>
      <c r="Q2440" s="23">
        <f t="shared" si="1"/>
        <v>142</v>
      </c>
      <c r="R2440" s="117">
        <f>AVERAGE(Q2440:Q2441)</f>
        <v>149.4</v>
      </c>
    </row>
    <row r="2441" spans="1:18" ht="15.75" customHeight="1" x14ac:dyDescent="0.3">
      <c r="A2441" s="221">
        <v>5166</v>
      </c>
      <c r="B2441" s="118">
        <v>226</v>
      </c>
      <c r="C2441" s="57" t="s">
        <v>652</v>
      </c>
      <c r="D2441" s="57"/>
      <c r="E2441" s="57">
        <v>18</v>
      </c>
      <c r="F2441" s="58">
        <v>43626</v>
      </c>
      <c r="G2441" s="57">
        <v>5197</v>
      </c>
      <c r="H2441" s="57">
        <v>7176</v>
      </c>
      <c r="I2441" s="57">
        <v>6765</v>
      </c>
      <c r="J2441" s="57"/>
      <c r="K2441" s="152">
        <f t="shared" si="12"/>
        <v>26.211734693877553</v>
      </c>
      <c r="L2441" s="167"/>
      <c r="M2441" s="155"/>
      <c r="N2441" s="155"/>
      <c r="O2441" s="33"/>
      <c r="P2441" s="33"/>
      <c r="Q2441" s="23">
        <f t="shared" si="1"/>
        <v>156.80000000000001</v>
      </c>
      <c r="R2441" s="117"/>
    </row>
    <row r="2442" spans="1:18" ht="15.75" customHeight="1" x14ac:dyDescent="0.3">
      <c r="A2442" s="221">
        <v>5693</v>
      </c>
      <c r="B2442" s="118">
        <v>137</v>
      </c>
      <c r="C2442" s="7" t="s">
        <v>652</v>
      </c>
      <c r="D2442" s="7"/>
      <c r="E2442" s="7">
        <v>21</v>
      </c>
      <c r="F2442" s="156">
        <v>43657</v>
      </c>
      <c r="G2442" s="7">
        <v>5220</v>
      </c>
      <c r="H2442" s="7">
        <v>7553</v>
      </c>
      <c r="I2442" s="7">
        <v>7001</v>
      </c>
      <c r="J2442" s="7">
        <v>7</v>
      </c>
      <c r="K2442" s="152">
        <f t="shared" si="12"/>
        <v>30.993823694553623</v>
      </c>
      <c r="L2442" s="167"/>
      <c r="M2442" s="154">
        <f>AVERAGE(K2442:K2443)</f>
        <v>30.985592134410993</v>
      </c>
      <c r="N2442" s="154">
        <f>_xlfn.STDEV.S(K2442,K2443)</f>
        <v>1.1641183993198946E-2</v>
      </c>
      <c r="O2442" s="33"/>
      <c r="P2442" s="33"/>
      <c r="Q2442" s="23">
        <f t="shared" si="1"/>
        <v>178.1</v>
      </c>
      <c r="R2442" s="117">
        <f>AVERAGE(Q2442:Q2443)</f>
        <v>179.6</v>
      </c>
    </row>
    <row r="2443" spans="1:18" ht="15.75" customHeight="1" x14ac:dyDescent="0.3">
      <c r="A2443" s="221">
        <v>5694</v>
      </c>
      <c r="B2443" s="118">
        <v>138</v>
      </c>
      <c r="C2443" s="7" t="s">
        <v>652</v>
      </c>
      <c r="D2443" s="7"/>
      <c r="E2443" s="7">
        <v>21</v>
      </c>
      <c r="F2443" s="156">
        <v>43657</v>
      </c>
      <c r="G2443" s="7">
        <v>5222</v>
      </c>
      <c r="H2443" s="7">
        <v>7594</v>
      </c>
      <c r="I2443" s="7">
        <v>7033</v>
      </c>
      <c r="J2443" s="7"/>
      <c r="K2443" s="152">
        <f t="shared" si="12"/>
        <v>30.97736057426836</v>
      </c>
      <c r="L2443" s="167"/>
      <c r="M2443" s="155"/>
      <c r="N2443" s="155"/>
      <c r="O2443" s="33"/>
      <c r="P2443" s="33"/>
      <c r="Q2443" s="23">
        <f t="shared" si="1"/>
        <v>181.1</v>
      </c>
      <c r="R2443" s="117"/>
    </row>
    <row r="2444" spans="1:18" ht="15.75" customHeight="1" x14ac:dyDescent="0.3">
      <c r="A2444" s="221">
        <v>6233</v>
      </c>
      <c r="B2444" s="118">
        <v>240</v>
      </c>
      <c r="C2444" s="7" t="s">
        <v>652</v>
      </c>
      <c r="D2444" s="7"/>
      <c r="E2444" s="7">
        <v>22</v>
      </c>
      <c r="F2444" s="156">
        <v>43685</v>
      </c>
      <c r="G2444" s="7">
        <v>5262</v>
      </c>
      <c r="H2444" s="7">
        <v>7556</v>
      </c>
      <c r="I2444" s="7">
        <v>7173</v>
      </c>
      <c r="J2444" s="7">
        <v>7</v>
      </c>
      <c r="K2444" s="152">
        <f t="shared" si="12"/>
        <v>20.041862899005753</v>
      </c>
      <c r="L2444" s="167"/>
      <c r="M2444" s="154">
        <f>AVERAGE(K2444:K2445)</f>
        <v>19.545931449502877</v>
      </c>
      <c r="N2444" s="154">
        <f>_xlfn.STDEV.S(K2444,K2445)</f>
        <v>0.7013529818943155</v>
      </c>
      <c r="O2444" s="33"/>
      <c r="P2444" s="33"/>
      <c r="Q2444" s="23">
        <f t="shared" si="1"/>
        <v>191.1</v>
      </c>
      <c r="R2444" s="117">
        <f>AVERAGE(Q2444:Q2445)</f>
        <v>195.55</v>
      </c>
    </row>
    <row r="2445" spans="1:18" ht="15.75" customHeight="1" x14ac:dyDescent="0.3">
      <c r="A2445" s="221">
        <v>6234</v>
      </c>
      <c r="B2445" s="118">
        <v>240</v>
      </c>
      <c r="C2445" s="7" t="s">
        <v>652</v>
      </c>
      <c r="D2445" s="7"/>
      <c r="E2445" s="7">
        <v>22</v>
      </c>
      <c r="F2445" s="156">
        <v>43685</v>
      </c>
      <c r="G2445" s="7">
        <v>5262</v>
      </c>
      <c r="H2445" s="7">
        <v>7643</v>
      </c>
      <c r="I2445" s="7">
        <v>7262</v>
      </c>
      <c r="J2445" s="7"/>
      <c r="K2445" s="152">
        <f t="shared" si="12"/>
        <v>19.05</v>
      </c>
      <c r="L2445" s="167"/>
      <c r="M2445" s="155"/>
      <c r="N2445" s="155"/>
      <c r="O2445" s="33"/>
      <c r="P2445" s="33"/>
      <c r="Q2445" s="23">
        <f t="shared" si="1"/>
        <v>200</v>
      </c>
      <c r="R2445" s="117"/>
    </row>
    <row r="2446" spans="1:18" ht="15.75" customHeight="1" x14ac:dyDescent="0.3">
      <c r="A2446" s="221">
        <v>3865</v>
      </c>
      <c r="B2446" s="118">
        <v>287</v>
      </c>
      <c r="C2446" s="81" t="s">
        <v>653</v>
      </c>
      <c r="D2446" s="81"/>
      <c r="E2446" s="81">
        <v>14</v>
      </c>
      <c r="F2446" s="82">
        <v>43591</v>
      </c>
      <c r="G2446" s="81">
        <v>5246</v>
      </c>
      <c r="H2446" s="134">
        <v>8393</v>
      </c>
      <c r="I2446" s="81">
        <v>7264</v>
      </c>
      <c r="J2446" s="81">
        <v>2</v>
      </c>
      <c r="K2446" s="135">
        <f t="shared" si="12"/>
        <v>55.946481665014872</v>
      </c>
      <c r="L2446" s="136" t="s">
        <v>377</v>
      </c>
      <c r="M2446" s="137">
        <f>AVERAGE(K2446:K2447)</f>
        <v>55.869280436467832</v>
      </c>
      <c r="N2446" s="137">
        <f>_xlfn.STDEV.S(K2446,K2447)</f>
        <v>0.10917902444308332</v>
      </c>
      <c r="O2446" s="33">
        <v>3</v>
      </c>
      <c r="P2446" s="33"/>
      <c r="Q2446" s="23">
        <f t="shared" si="1"/>
        <v>201.79999999999998</v>
      </c>
      <c r="R2446" s="117">
        <f>AVERAGE(Q2446:Q2447)</f>
        <v>201.89999999999998</v>
      </c>
    </row>
    <row r="2447" spans="1:18" ht="15.75" customHeight="1" x14ac:dyDescent="0.3">
      <c r="A2447" s="221">
        <v>3866</v>
      </c>
      <c r="B2447" s="118">
        <v>288</v>
      </c>
      <c r="C2447" s="81" t="s">
        <v>653</v>
      </c>
      <c r="D2447" s="81"/>
      <c r="E2447" s="81">
        <v>14</v>
      </c>
      <c r="F2447" s="82">
        <v>43591</v>
      </c>
      <c r="G2447" s="81">
        <v>5225</v>
      </c>
      <c r="H2447" s="134">
        <v>8372</v>
      </c>
      <c r="I2447" s="81">
        <v>7245</v>
      </c>
      <c r="J2447" s="81"/>
      <c r="K2447" s="135">
        <f t="shared" si="12"/>
        <v>55.7920792079208</v>
      </c>
      <c r="L2447" s="136"/>
      <c r="M2447" s="138"/>
      <c r="N2447" s="138"/>
      <c r="O2447" s="33"/>
      <c r="P2447" s="33"/>
      <c r="Q2447" s="23">
        <f t="shared" si="1"/>
        <v>202</v>
      </c>
      <c r="R2447" s="117"/>
    </row>
    <row r="2448" spans="1:18" ht="15.75" customHeight="1" x14ac:dyDescent="0.3">
      <c r="A2448" s="221">
        <v>4521</v>
      </c>
      <c r="B2448" s="118">
        <v>227</v>
      </c>
      <c r="C2448" s="81" t="s">
        <v>653</v>
      </c>
      <c r="D2448" s="81"/>
      <c r="E2448" s="81">
        <v>16</v>
      </c>
      <c r="F2448" s="82">
        <v>43607</v>
      </c>
      <c r="G2448" s="81">
        <v>5247</v>
      </c>
      <c r="H2448" s="81">
        <v>8243</v>
      </c>
      <c r="I2448" s="81">
        <v>7491</v>
      </c>
      <c r="J2448" s="81">
        <v>2</v>
      </c>
      <c r="K2448" s="135">
        <f t="shared" si="12"/>
        <v>33.511586452762927</v>
      </c>
      <c r="L2448" s="136" t="s">
        <v>13</v>
      </c>
      <c r="M2448" s="137">
        <f>AVERAGE(K2448:K2449)</f>
        <v>33.575224940405292</v>
      </c>
      <c r="N2448" s="137">
        <f>_xlfn.STDEV.S(K2448,K2449)</f>
        <v>8.9998412312749923E-2</v>
      </c>
      <c r="O2448" s="33"/>
      <c r="P2448" s="33"/>
      <c r="Q2448" s="23">
        <f t="shared" si="1"/>
        <v>224.4</v>
      </c>
      <c r="R2448" s="117">
        <f>AVERAGE(Q2448:Q2449)</f>
        <v>221.3</v>
      </c>
    </row>
    <row r="2449" spans="1:18" ht="15.75" customHeight="1" x14ac:dyDescent="0.3">
      <c r="A2449" s="221">
        <v>4522</v>
      </c>
      <c r="B2449" s="118">
        <v>228</v>
      </c>
      <c r="C2449" s="81" t="s">
        <v>653</v>
      </c>
      <c r="D2449" s="81"/>
      <c r="E2449" s="81">
        <v>16</v>
      </c>
      <c r="F2449" s="82">
        <v>43607</v>
      </c>
      <c r="G2449" s="81">
        <v>5238</v>
      </c>
      <c r="H2449" s="81">
        <v>8154</v>
      </c>
      <c r="I2449" s="81">
        <v>7420</v>
      </c>
      <c r="J2449" s="81"/>
      <c r="K2449" s="135">
        <f t="shared" si="12"/>
        <v>33.638863428047664</v>
      </c>
      <c r="L2449" s="136"/>
      <c r="M2449" s="138"/>
      <c r="N2449" s="138"/>
      <c r="O2449" s="33"/>
      <c r="P2449" s="33"/>
      <c r="Q2449" s="23">
        <f t="shared" si="1"/>
        <v>218.2</v>
      </c>
      <c r="R2449" s="117"/>
    </row>
    <row r="2450" spans="1:18" ht="15.75" customHeight="1" x14ac:dyDescent="0.3">
      <c r="A2450" s="221">
        <v>5167</v>
      </c>
      <c r="B2450" s="118">
        <v>227</v>
      </c>
      <c r="C2450" s="81" t="s">
        <v>653</v>
      </c>
      <c r="D2450" s="81"/>
      <c r="E2450" s="81">
        <v>18</v>
      </c>
      <c r="F2450" s="82">
        <v>43626</v>
      </c>
      <c r="G2450" s="81">
        <v>5247</v>
      </c>
      <c r="H2450" s="81">
        <v>7440</v>
      </c>
      <c r="I2450" s="81">
        <v>6938</v>
      </c>
      <c r="J2450" s="81">
        <v>10</v>
      </c>
      <c r="K2450" s="135">
        <f t="shared" si="12"/>
        <v>29.686575990538145</v>
      </c>
      <c r="L2450" s="136"/>
      <c r="M2450" s="137">
        <f>AVERAGE(K2450:K2451)</f>
        <v>29.338965228698466</v>
      </c>
      <c r="N2450" s="137">
        <f>_xlfn.STDEV.S(K2450,K2451)</f>
        <v>0.49159585382051779</v>
      </c>
      <c r="O2450" s="33"/>
      <c r="P2450" s="33"/>
      <c r="Q2450" s="23">
        <f t="shared" si="1"/>
        <v>169.1</v>
      </c>
      <c r="R2450" s="117">
        <f>AVERAGE(Q2450:Q2451)</f>
        <v>171.3</v>
      </c>
    </row>
    <row r="2451" spans="1:18" ht="15.75" customHeight="1" x14ac:dyDescent="0.3">
      <c r="A2451" s="221">
        <v>5168</v>
      </c>
      <c r="B2451" s="118">
        <v>228</v>
      </c>
      <c r="C2451" s="81" t="s">
        <v>653</v>
      </c>
      <c r="D2451" s="81"/>
      <c r="E2451" s="81">
        <v>18</v>
      </c>
      <c r="F2451" s="82">
        <v>43626</v>
      </c>
      <c r="G2451" s="81">
        <v>5238</v>
      </c>
      <c r="H2451" s="81">
        <v>7476</v>
      </c>
      <c r="I2451" s="81">
        <v>6973</v>
      </c>
      <c r="J2451" s="81"/>
      <c r="K2451" s="135">
        <f t="shared" si="12"/>
        <v>28.991354466858787</v>
      </c>
      <c r="L2451" s="136"/>
      <c r="M2451" s="138"/>
      <c r="N2451" s="138"/>
      <c r="O2451" s="33"/>
      <c r="P2451" s="33"/>
      <c r="Q2451" s="23">
        <f t="shared" si="1"/>
        <v>173.5</v>
      </c>
      <c r="R2451" s="117"/>
    </row>
    <row r="2452" spans="1:18" ht="15.75" customHeight="1" x14ac:dyDescent="0.3">
      <c r="A2452" s="221">
        <v>6235</v>
      </c>
      <c r="B2452" s="118">
        <v>241</v>
      </c>
      <c r="C2452" s="7" t="s">
        <v>653</v>
      </c>
      <c r="D2452" s="7"/>
      <c r="E2452" s="7">
        <v>22</v>
      </c>
      <c r="F2452" s="156">
        <v>43685</v>
      </c>
      <c r="G2452" s="7">
        <v>5180</v>
      </c>
      <c r="H2452" s="7">
        <v>7770</v>
      </c>
      <c r="I2452" s="7">
        <v>7354</v>
      </c>
      <c r="J2452" s="7">
        <v>10</v>
      </c>
      <c r="K2452" s="152">
        <f t="shared" si="12"/>
        <v>19.135234590616378</v>
      </c>
      <c r="L2452" s="167"/>
      <c r="M2452" s="154">
        <f>AVERAGE(K2452:K2453)</f>
        <v>18.753610928777949</v>
      </c>
      <c r="N2452" s="154">
        <f>_xlfn.STDEV.S(K2452,K2453)</f>
        <v>0.5396973582943897</v>
      </c>
      <c r="O2452" s="33"/>
      <c r="P2452" s="33"/>
      <c r="Q2452" s="23">
        <f t="shared" si="1"/>
        <v>217.4</v>
      </c>
      <c r="R2452" s="117">
        <f>AVERAGE(Q2452:Q2453)</f>
        <v>218.65</v>
      </c>
    </row>
    <row r="2453" spans="1:18" ht="15.75" customHeight="1" x14ac:dyDescent="0.3">
      <c r="A2453" s="221">
        <v>6236</v>
      </c>
      <c r="B2453" s="118">
        <v>241</v>
      </c>
      <c r="C2453" s="7" t="s">
        <v>653</v>
      </c>
      <c r="D2453" s="7"/>
      <c r="E2453" s="7">
        <v>22</v>
      </c>
      <c r="F2453" s="156">
        <v>43685</v>
      </c>
      <c r="G2453" s="7">
        <v>5180</v>
      </c>
      <c r="H2453" s="7">
        <v>7783</v>
      </c>
      <c r="I2453" s="7">
        <v>7379</v>
      </c>
      <c r="J2453" s="7"/>
      <c r="K2453" s="152">
        <f t="shared" si="12"/>
        <v>18.37198726693952</v>
      </c>
      <c r="L2453" s="167"/>
      <c r="M2453" s="155"/>
      <c r="N2453" s="155"/>
      <c r="O2453" s="33"/>
      <c r="P2453" s="33"/>
      <c r="Q2453" s="23">
        <f t="shared" si="1"/>
        <v>219.9</v>
      </c>
      <c r="R2453" s="117"/>
    </row>
    <row r="2454" spans="1:18" ht="15.75" customHeight="1" x14ac:dyDescent="0.3">
      <c r="A2454" s="221">
        <v>3519</v>
      </c>
      <c r="B2454" s="118">
        <v>275</v>
      </c>
      <c r="C2454" s="67" t="s">
        <v>654</v>
      </c>
      <c r="D2454" s="67"/>
      <c r="E2454" s="67">
        <v>13</v>
      </c>
      <c r="F2454" s="68">
        <v>43587</v>
      </c>
      <c r="G2454" s="67">
        <v>5274</v>
      </c>
      <c r="H2454" s="67">
        <v>8792</v>
      </c>
      <c r="I2454" s="67">
        <v>7572</v>
      </c>
      <c r="J2454" s="67">
        <v>1</v>
      </c>
      <c r="K2454" s="157">
        <f t="shared" si="12"/>
        <v>53.089643167972142</v>
      </c>
      <c r="L2454" s="168" t="s">
        <v>377</v>
      </c>
      <c r="M2454" s="159">
        <f>AVERAGE(K2454:K2455)</f>
        <v>54.838508683711595</v>
      </c>
      <c r="N2454" s="159">
        <f>_xlfn.STDEV.S(K2454,K2455)</f>
        <v>2.4732693311253575</v>
      </c>
      <c r="O2454" s="33">
        <v>1</v>
      </c>
      <c r="P2454" s="33"/>
      <c r="Q2454" s="23">
        <f t="shared" si="1"/>
        <v>229.8</v>
      </c>
      <c r="R2454" s="117">
        <f>AVERAGE(Q2454:Q2455)</f>
        <v>224.2</v>
      </c>
    </row>
    <row r="2455" spans="1:18" ht="15.75" customHeight="1" x14ac:dyDescent="0.3">
      <c r="A2455" s="221">
        <v>3520</v>
      </c>
      <c r="B2455" s="118">
        <v>276</v>
      </c>
      <c r="C2455" s="67" t="s">
        <v>654</v>
      </c>
      <c r="D2455" s="67"/>
      <c r="E2455" s="67">
        <v>13</v>
      </c>
      <c r="F2455" s="68">
        <v>43587</v>
      </c>
      <c r="G2455" s="67">
        <v>5217</v>
      </c>
      <c r="H2455" s="67">
        <v>8640</v>
      </c>
      <c r="I2455" s="67">
        <v>7403</v>
      </c>
      <c r="J2455" s="67"/>
      <c r="K2455" s="157">
        <f t="shared" si="12"/>
        <v>56.587374199451055</v>
      </c>
      <c r="L2455" s="168"/>
      <c r="M2455" s="160"/>
      <c r="N2455" s="160"/>
      <c r="O2455" s="33"/>
      <c r="P2455" s="33"/>
      <c r="Q2455" s="23">
        <f t="shared" si="1"/>
        <v>218.6</v>
      </c>
      <c r="R2455" s="117"/>
    </row>
    <row r="2456" spans="1:18" ht="15.75" customHeight="1" x14ac:dyDescent="0.3">
      <c r="A2456" s="221">
        <v>4237</v>
      </c>
      <c r="B2456" s="118">
        <v>267</v>
      </c>
      <c r="C2456" s="67" t="s">
        <v>654</v>
      </c>
      <c r="D2456" s="67"/>
      <c r="E2456" s="67">
        <v>15</v>
      </c>
      <c r="F2456" s="68">
        <v>43599</v>
      </c>
      <c r="G2456" s="67">
        <v>5263</v>
      </c>
      <c r="H2456" s="67">
        <v>9909</v>
      </c>
      <c r="I2456" s="67">
        <v>8581</v>
      </c>
      <c r="J2456" s="67"/>
      <c r="K2456" s="157">
        <f t="shared" si="12"/>
        <v>40.024110910186863</v>
      </c>
      <c r="L2456" s="160" t="s">
        <v>378</v>
      </c>
      <c r="M2456" s="159">
        <f>AVERAGE(K2456:K2457)</f>
        <v>39.265646960402613</v>
      </c>
      <c r="N2456" s="159">
        <f>_xlfn.STDEV.S(K2456,K2457)</f>
        <v>1.0726300043559527</v>
      </c>
      <c r="O2456" s="33"/>
      <c r="P2456" s="33"/>
      <c r="Q2456" s="23">
        <f t="shared" si="1"/>
        <v>331.8</v>
      </c>
      <c r="R2456" s="117">
        <f>AVERAGE(Q2456:Q2457)</f>
        <v>326</v>
      </c>
    </row>
    <row r="2457" spans="1:18" ht="15.75" customHeight="1" x14ac:dyDescent="0.3">
      <c r="A2457" s="221">
        <v>4238</v>
      </c>
      <c r="B2457" s="118">
        <v>268</v>
      </c>
      <c r="C2457" s="67" t="s">
        <v>654</v>
      </c>
      <c r="D2457" s="67"/>
      <c r="E2457" s="67">
        <v>15</v>
      </c>
      <c r="F2457" s="68">
        <v>43599</v>
      </c>
      <c r="G2457" s="67">
        <v>5219</v>
      </c>
      <c r="H2457" s="67">
        <v>9654</v>
      </c>
      <c r="I2457" s="67">
        <v>8421</v>
      </c>
      <c r="J2457" s="67"/>
      <c r="K2457" s="157">
        <f t="shared" si="12"/>
        <v>38.507183010618363</v>
      </c>
      <c r="L2457" s="160"/>
      <c r="M2457" s="160"/>
      <c r="N2457" s="160"/>
      <c r="O2457" s="33"/>
      <c r="P2457" s="33"/>
      <c r="Q2457" s="23">
        <f t="shared" si="1"/>
        <v>320.2</v>
      </c>
      <c r="R2457" s="117"/>
    </row>
    <row r="2458" spans="1:18" ht="15.75" customHeight="1" x14ac:dyDescent="0.3">
      <c r="A2458" s="221">
        <v>4883</v>
      </c>
      <c r="B2458" s="118">
        <v>267</v>
      </c>
      <c r="C2458" s="67" t="s">
        <v>654</v>
      </c>
      <c r="D2458" s="67"/>
      <c r="E2458" s="67">
        <v>17</v>
      </c>
      <c r="F2458" s="68">
        <v>43619</v>
      </c>
      <c r="G2458" s="67">
        <v>5263</v>
      </c>
      <c r="H2458" s="67">
        <v>8993</v>
      </c>
      <c r="I2458" s="67">
        <v>8156</v>
      </c>
      <c r="J2458" s="67"/>
      <c r="K2458" s="157">
        <f t="shared" si="12"/>
        <v>28.931904597303838</v>
      </c>
      <c r="L2458" s="168"/>
      <c r="M2458" s="159">
        <f>AVERAGE(K2458:K2459)</f>
        <v>27.929449751962615</v>
      </c>
      <c r="N2458" s="159">
        <f>_xlfn.STDEV.S(K2458,K2459)</f>
        <v>1.417685237948181</v>
      </c>
      <c r="O2458" s="33"/>
      <c r="P2458" s="33"/>
      <c r="Q2458" s="23">
        <f t="shared" si="1"/>
        <v>289.3</v>
      </c>
      <c r="R2458" s="117">
        <f>AVERAGE(Q2458:Q2459)</f>
        <v>291.89999999999998</v>
      </c>
    </row>
    <row r="2459" spans="1:18" ht="15.75" customHeight="1" x14ac:dyDescent="0.3">
      <c r="A2459" s="221">
        <v>4884</v>
      </c>
      <c r="B2459" s="118">
        <v>268</v>
      </c>
      <c r="C2459" s="67" t="s">
        <v>654</v>
      </c>
      <c r="D2459" s="67"/>
      <c r="E2459" s="67">
        <v>17</v>
      </c>
      <c r="F2459" s="68">
        <v>43619</v>
      </c>
      <c r="G2459" s="67">
        <v>5219</v>
      </c>
      <c r="H2459" s="165">
        <v>8957</v>
      </c>
      <c r="I2459" s="165">
        <v>8164</v>
      </c>
      <c r="J2459" s="165"/>
      <c r="K2459" s="166">
        <f t="shared" si="12"/>
        <v>26.926994906621392</v>
      </c>
      <c r="L2459" s="168"/>
      <c r="M2459" s="160"/>
      <c r="N2459" s="160"/>
      <c r="O2459" s="33"/>
      <c r="P2459" s="33"/>
      <c r="Q2459" s="23">
        <f t="shared" si="1"/>
        <v>294.5</v>
      </c>
      <c r="R2459" s="117"/>
    </row>
    <row r="2460" spans="1:18" ht="15.75" customHeight="1" x14ac:dyDescent="0.3">
      <c r="A2460" s="221">
        <v>5461</v>
      </c>
      <c r="B2460" s="118">
        <v>199</v>
      </c>
      <c r="C2460" s="7" t="s">
        <v>654</v>
      </c>
      <c r="D2460" s="7"/>
      <c r="E2460" s="7">
        <v>19</v>
      </c>
      <c r="F2460" s="156">
        <v>43637</v>
      </c>
      <c r="G2460" s="7">
        <v>5262</v>
      </c>
      <c r="H2460" s="7">
        <v>8741</v>
      </c>
      <c r="I2460" s="7">
        <v>8029</v>
      </c>
      <c r="J2460" s="7">
        <v>7</v>
      </c>
      <c r="K2460" s="161">
        <f t="shared" si="12"/>
        <v>25.731839537405133</v>
      </c>
      <c r="L2460" s="170"/>
      <c r="M2460" s="162">
        <f>AVERAGE(K2460:K2461)</f>
        <v>25.841635607774691</v>
      </c>
      <c r="N2460" s="162">
        <f>_xlfn.STDEV.S(K2460,K2461)</f>
        <v>0.15527509181190274</v>
      </c>
      <c r="O2460" s="33"/>
      <c r="P2460" s="33"/>
      <c r="Q2460" s="23">
        <f t="shared" si="1"/>
        <v>276.7</v>
      </c>
      <c r="R2460" s="117">
        <f>AVERAGE(Q2460:Q2461)</f>
        <v>276.29999999999995</v>
      </c>
    </row>
    <row r="2461" spans="1:18" ht="15.75" customHeight="1" x14ac:dyDescent="0.3">
      <c r="A2461" s="221">
        <v>5462</v>
      </c>
      <c r="B2461" s="118">
        <v>200</v>
      </c>
      <c r="C2461" s="7" t="s">
        <v>654</v>
      </c>
      <c r="D2461" s="7"/>
      <c r="E2461" s="7">
        <v>19</v>
      </c>
      <c r="F2461" s="156">
        <v>43637</v>
      </c>
      <c r="G2461" s="7">
        <v>5181</v>
      </c>
      <c r="H2461" s="7">
        <v>8656</v>
      </c>
      <c r="I2461" s="7">
        <v>7940</v>
      </c>
      <c r="J2461" s="7"/>
      <c r="K2461" s="161">
        <f t="shared" si="12"/>
        <v>25.951431678144253</v>
      </c>
      <c r="L2461" s="170"/>
      <c r="M2461" s="23"/>
      <c r="N2461" s="23"/>
      <c r="O2461" s="33"/>
      <c r="P2461" s="33"/>
      <c r="Q2461" s="23">
        <f t="shared" si="1"/>
        <v>275.89999999999998</v>
      </c>
      <c r="R2461" s="117"/>
    </row>
    <row r="2462" spans="1:18" ht="15.75" customHeight="1" x14ac:dyDescent="0.3">
      <c r="A2462" s="221">
        <v>6237</v>
      </c>
      <c r="B2462" s="118">
        <v>242</v>
      </c>
      <c r="C2462" s="7" t="s">
        <v>654</v>
      </c>
      <c r="D2462" s="7"/>
      <c r="E2462" s="7">
        <v>22</v>
      </c>
      <c r="F2462" s="156">
        <v>43685</v>
      </c>
      <c r="G2462" s="7">
        <v>5268</v>
      </c>
      <c r="H2462" s="7">
        <v>8569</v>
      </c>
      <c r="I2462" s="7">
        <v>8023</v>
      </c>
      <c r="J2462" s="7">
        <v>7</v>
      </c>
      <c r="K2462" s="152">
        <f t="shared" si="12"/>
        <v>19.818511796733212</v>
      </c>
      <c r="L2462" s="167"/>
      <c r="M2462" s="154">
        <f>AVERAGE(K2462:K2463)</f>
        <v>19.250573263636067</v>
      </c>
      <c r="N2462" s="154">
        <f>_xlfn.STDEV.S(K2462,K2463)</f>
        <v>0.80318637610026333</v>
      </c>
      <c r="O2462" s="33"/>
      <c r="P2462" s="33"/>
      <c r="Q2462" s="23">
        <f t="shared" si="1"/>
        <v>275.5</v>
      </c>
      <c r="R2462" s="117">
        <f>AVERAGE(Q2462:Q2463)</f>
        <v>263</v>
      </c>
    </row>
    <row r="2463" spans="1:18" ht="15.75" customHeight="1" x14ac:dyDescent="0.3">
      <c r="A2463" s="221">
        <v>6238</v>
      </c>
      <c r="B2463" s="118">
        <v>242</v>
      </c>
      <c r="C2463" s="7" t="s">
        <v>654</v>
      </c>
      <c r="D2463" s="7"/>
      <c r="E2463" s="7">
        <v>22</v>
      </c>
      <c r="F2463" s="156">
        <v>43685</v>
      </c>
      <c r="G2463" s="7">
        <v>5268</v>
      </c>
      <c r="H2463" s="7">
        <v>8241</v>
      </c>
      <c r="I2463" s="7">
        <v>7773</v>
      </c>
      <c r="J2463" s="7"/>
      <c r="K2463" s="152">
        <f t="shared" si="12"/>
        <v>18.682634730538922</v>
      </c>
      <c r="L2463" s="167"/>
      <c r="M2463" s="155"/>
      <c r="N2463" s="155"/>
      <c r="O2463" s="33"/>
      <c r="P2463" s="33"/>
      <c r="Q2463" s="23">
        <f t="shared" si="1"/>
        <v>250.5</v>
      </c>
      <c r="R2463" s="117"/>
    </row>
    <row r="2464" spans="1:18" ht="15.75" customHeight="1" x14ac:dyDescent="0.3">
      <c r="A2464" s="221">
        <v>3521</v>
      </c>
      <c r="B2464" s="118">
        <v>277</v>
      </c>
      <c r="C2464" s="67" t="s">
        <v>655</v>
      </c>
      <c r="D2464" s="67"/>
      <c r="E2464" s="67">
        <v>13</v>
      </c>
      <c r="F2464" s="68">
        <v>43587</v>
      </c>
      <c r="G2464" s="67">
        <v>5252</v>
      </c>
      <c r="H2464" s="67">
        <v>7828</v>
      </c>
      <c r="I2464" s="67">
        <v>7109</v>
      </c>
      <c r="J2464" s="67">
        <v>1</v>
      </c>
      <c r="K2464" s="157">
        <f t="shared" si="12"/>
        <v>38.71836295099623</v>
      </c>
      <c r="L2464" s="168" t="s">
        <v>377</v>
      </c>
      <c r="M2464" s="159">
        <f>AVERAGE(K2464:K2465)</f>
        <v>39.669915938774949</v>
      </c>
      <c r="N2464" s="159">
        <f>_xlfn.STDEV.S(K2464,K2465)</f>
        <v>1.345699140633309</v>
      </c>
      <c r="O2464" s="33">
        <v>1</v>
      </c>
      <c r="P2464" s="33"/>
      <c r="Q2464" s="23">
        <f t="shared" si="1"/>
        <v>185.7</v>
      </c>
      <c r="R2464" s="117">
        <f>AVERAGE(Q2464:Q2465)</f>
        <v>181.35</v>
      </c>
    </row>
    <row r="2465" spans="1:18" ht="15.75" customHeight="1" x14ac:dyDescent="0.3">
      <c r="A2465" s="221">
        <v>3522</v>
      </c>
      <c r="B2465" s="118">
        <v>278</v>
      </c>
      <c r="C2465" s="67" t="s">
        <v>655</v>
      </c>
      <c r="D2465" s="67"/>
      <c r="E2465" s="67">
        <v>13</v>
      </c>
      <c r="F2465" s="68">
        <v>43587</v>
      </c>
      <c r="G2465" s="67">
        <v>5256</v>
      </c>
      <c r="H2465" s="67">
        <v>7745</v>
      </c>
      <c r="I2465" s="67">
        <v>7026</v>
      </c>
      <c r="J2465" s="67"/>
      <c r="K2465" s="157">
        <f t="shared" si="12"/>
        <v>40.621468926553675</v>
      </c>
      <c r="L2465" s="168"/>
      <c r="M2465" s="160"/>
      <c r="N2465" s="160"/>
      <c r="O2465" s="33"/>
      <c r="P2465" s="33"/>
      <c r="Q2465" s="23">
        <f t="shared" si="1"/>
        <v>177</v>
      </c>
      <c r="R2465" s="117"/>
    </row>
    <row r="2466" spans="1:18" ht="15.75" customHeight="1" x14ac:dyDescent="0.3">
      <c r="A2466" s="221">
        <v>4239</v>
      </c>
      <c r="B2466" s="118">
        <v>269</v>
      </c>
      <c r="C2466" s="67" t="s">
        <v>655</v>
      </c>
      <c r="D2466" s="67"/>
      <c r="E2466" s="67">
        <v>15</v>
      </c>
      <c r="F2466" s="68">
        <v>43599</v>
      </c>
      <c r="G2466" s="67">
        <v>5241</v>
      </c>
      <c r="H2466" s="67">
        <v>7333</v>
      </c>
      <c r="I2466" s="67">
        <v>6688</v>
      </c>
      <c r="J2466" s="67"/>
      <c r="K2466" s="157">
        <f t="shared" si="12"/>
        <v>44.574982722874914</v>
      </c>
      <c r="L2466" s="160" t="s">
        <v>374</v>
      </c>
      <c r="M2466" s="159">
        <f>AVERAGE(K2466:K2467)</f>
        <v>40.474991361437461</v>
      </c>
      <c r="N2466" s="159">
        <f>_xlfn.STDEV.S(K2466,K2467)</f>
        <v>5.7982633889573565</v>
      </c>
      <c r="O2466" s="33"/>
      <c r="P2466" s="33"/>
      <c r="Q2466" s="23">
        <f t="shared" si="1"/>
        <v>144.69999999999999</v>
      </c>
      <c r="R2466" s="117">
        <f>AVERAGE(Q2466:Q2467)</f>
        <v>152.35</v>
      </c>
    </row>
    <row r="2467" spans="1:18" ht="15.75" customHeight="1" x14ac:dyDescent="0.3">
      <c r="A2467" s="221">
        <v>4240</v>
      </c>
      <c r="B2467" s="118">
        <v>270</v>
      </c>
      <c r="C2467" s="67" t="s">
        <v>655</v>
      </c>
      <c r="D2467" s="67"/>
      <c r="E2467" s="67">
        <v>15</v>
      </c>
      <c r="F2467" s="68">
        <v>43599</v>
      </c>
      <c r="G2467" s="67">
        <v>5254</v>
      </c>
      <c r="H2467" s="67">
        <v>7436</v>
      </c>
      <c r="I2467" s="67">
        <v>6854</v>
      </c>
      <c r="J2467" s="67"/>
      <c r="K2467" s="157">
        <f t="shared" si="12"/>
        <v>36.375</v>
      </c>
      <c r="L2467" s="160"/>
      <c r="M2467" s="160"/>
      <c r="N2467" s="160"/>
      <c r="O2467" s="33"/>
      <c r="P2467" s="33"/>
      <c r="Q2467" s="23">
        <f t="shared" si="1"/>
        <v>160</v>
      </c>
      <c r="R2467" s="117"/>
    </row>
    <row r="2468" spans="1:18" ht="15.75" customHeight="1" x14ac:dyDescent="0.3">
      <c r="A2468" s="221">
        <v>4885</v>
      </c>
      <c r="B2468" s="118">
        <v>269</v>
      </c>
      <c r="C2468" s="67" t="s">
        <v>655</v>
      </c>
      <c r="D2468" s="67"/>
      <c r="E2468" s="67">
        <v>17</v>
      </c>
      <c r="F2468" s="68">
        <v>43619</v>
      </c>
      <c r="G2468" s="67">
        <v>5241</v>
      </c>
      <c r="H2468" s="67">
        <v>7065</v>
      </c>
      <c r="I2468" s="67">
        <v>6732</v>
      </c>
      <c r="J2468" s="67"/>
      <c r="K2468" s="157">
        <f t="shared" si="12"/>
        <v>22.334004024144868</v>
      </c>
      <c r="L2468" s="168"/>
      <c r="M2468" s="159">
        <f>AVERAGE(K2468:K2469)</f>
        <v>22.377455932292516</v>
      </c>
      <c r="N2468" s="159">
        <f>_xlfn.STDEV.S(K2468,K2469)</f>
        <v>6.1450277813394877E-2</v>
      </c>
      <c r="O2468" s="33"/>
      <c r="P2468" s="33"/>
      <c r="Q2468" s="23">
        <f t="shared" si="1"/>
        <v>149.1</v>
      </c>
      <c r="R2468" s="117">
        <f>AVERAGE(Q2468:Q2469)</f>
        <v>147.25</v>
      </c>
    </row>
    <row r="2469" spans="1:18" ht="15.75" customHeight="1" x14ac:dyDescent="0.3">
      <c r="A2469" s="221">
        <v>4886</v>
      </c>
      <c r="B2469" s="118">
        <v>270</v>
      </c>
      <c r="C2469" s="67" t="s">
        <v>655</v>
      </c>
      <c r="D2469" s="67"/>
      <c r="E2469" s="67">
        <v>17</v>
      </c>
      <c r="F2469" s="68">
        <v>43619</v>
      </c>
      <c r="G2469" s="67">
        <v>5254</v>
      </c>
      <c r="H2469" s="67">
        <v>7034</v>
      </c>
      <c r="I2469" s="67">
        <v>6708</v>
      </c>
      <c r="J2469" s="67"/>
      <c r="K2469" s="157">
        <f t="shared" si="12"/>
        <v>22.420907840440165</v>
      </c>
      <c r="L2469" s="168"/>
      <c r="M2469" s="160"/>
      <c r="N2469" s="160"/>
      <c r="O2469" s="33"/>
      <c r="P2469" s="33"/>
      <c r="Q2469" s="23">
        <f t="shared" si="1"/>
        <v>145.4</v>
      </c>
      <c r="R2469" s="117"/>
    </row>
    <row r="2470" spans="1:18" ht="15.75" customHeight="1" x14ac:dyDescent="0.3">
      <c r="A2470" s="221">
        <v>5463</v>
      </c>
      <c r="B2470" s="118">
        <v>201</v>
      </c>
      <c r="C2470" s="7" t="s">
        <v>655</v>
      </c>
      <c r="D2470" s="7"/>
      <c r="E2470" s="7">
        <v>19</v>
      </c>
      <c r="F2470" s="156">
        <v>43637</v>
      </c>
      <c r="G2470" s="7">
        <v>5254</v>
      </c>
      <c r="H2470" s="7">
        <v>7300</v>
      </c>
      <c r="I2470" s="7">
        <v>6873</v>
      </c>
      <c r="J2470" s="7">
        <v>8</v>
      </c>
      <c r="K2470" s="161">
        <f t="shared" si="12"/>
        <v>26.374305126621373</v>
      </c>
      <c r="L2470" s="170"/>
      <c r="M2470" s="162">
        <f>AVERAGE(K2470:K2471)</f>
        <v>26.434052225091975</v>
      </c>
      <c r="N2470" s="162">
        <f>_xlfn.STDEV.S(K2470,K2471)</f>
        <v>8.4495156969563792E-2</v>
      </c>
      <c r="O2470" s="33"/>
      <c r="P2470" s="33"/>
      <c r="Q2470" s="23">
        <f t="shared" si="1"/>
        <v>161.9</v>
      </c>
      <c r="R2470" s="117">
        <f>AVERAGE(Q2470:Q2471)</f>
        <v>169.65</v>
      </c>
    </row>
    <row r="2471" spans="1:18" ht="15.75" customHeight="1" x14ac:dyDescent="0.3">
      <c r="A2471" s="221">
        <v>5464</v>
      </c>
      <c r="B2471" s="118">
        <v>202</v>
      </c>
      <c r="C2471" s="7" t="s">
        <v>655</v>
      </c>
      <c r="D2471" s="7"/>
      <c r="E2471" s="7">
        <v>19</v>
      </c>
      <c r="F2471" s="156">
        <v>43637</v>
      </c>
      <c r="G2471" s="7">
        <v>5275</v>
      </c>
      <c r="H2471" s="7">
        <v>7519</v>
      </c>
      <c r="I2471" s="7">
        <v>7049</v>
      </c>
      <c r="J2471" s="7"/>
      <c r="K2471" s="161">
        <f t="shared" si="12"/>
        <v>26.493799323562573</v>
      </c>
      <c r="L2471" s="170"/>
      <c r="M2471" s="23"/>
      <c r="N2471" s="23"/>
      <c r="O2471" s="33"/>
      <c r="P2471" s="33"/>
      <c r="Q2471" s="23">
        <f t="shared" si="1"/>
        <v>177.4</v>
      </c>
      <c r="R2471" s="117"/>
    </row>
    <row r="2472" spans="1:18" ht="15.75" customHeight="1" x14ac:dyDescent="0.3">
      <c r="A2472" s="221">
        <v>6239</v>
      </c>
      <c r="B2472" s="118">
        <v>243</v>
      </c>
      <c r="C2472" s="7" t="s">
        <v>655</v>
      </c>
      <c r="D2472" s="7"/>
      <c r="E2472" s="7">
        <v>22</v>
      </c>
      <c r="F2472" s="156">
        <v>43685</v>
      </c>
      <c r="G2472" s="7">
        <v>5234</v>
      </c>
      <c r="H2472" s="7">
        <v>7253</v>
      </c>
      <c r="I2472" s="7">
        <v>6918</v>
      </c>
      <c r="J2472" s="7">
        <v>8</v>
      </c>
      <c r="K2472" s="152">
        <f t="shared" si="12"/>
        <v>19.893111638954871</v>
      </c>
      <c r="L2472" s="167"/>
      <c r="M2472" s="154">
        <f>AVERAGE(K2472:K2473)</f>
        <v>19.365950507556498</v>
      </c>
      <c r="N2472" s="154">
        <f>_xlfn.STDEV.S(K2472,K2473)</f>
        <v>0.7455184215795263</v>
      </c>
      <c r="O2472" s="33"/>
      <c r="P2472" s="33"/>
      <c r="Q2472" s="23">
        <f t="shared" si="1"/>
        <v>168.4</v>
      </c>
      <c r="R2472" s="117">
        <f>AVERAGE(Q2472:Q2473)</f>
        <v>165.15</v>
      </c>
    </row>
    <row r="2473" spans="1:18" ht="15.75" customHeight="1" x14ac:dyDescent="0.3">
      <c r="A2473" s="221">
        <v>6240</v>
      </c>
      <c r="B2473" s="118">
        <v>243</v>
      </c>
      <c r="C2473" s="7" t="s">
        <v>655</v>
      </c>
      <c r="D2473" s="7"/>
      <c r="E2473" s="7">
        <v>22</v>
      </c>
      <c r="F2473" s="156">
        <v>43685</v>
      </c>
      <c r="G2473" s="7">
        <v>5234</v>
      </c>
      <c r="H2473" s="7">
        <v>7158</v>
      </c>
      <c r="I2473" s="7">
        <v>6853</v>
      </c>
      <c r="J2473" s="7"/>
      <c r="K2473" s="152">
        <f t="shared" si="12"/>
        <v>18.838789376158122</v>
      </c>
      <c r="L2473" s="167"/>
      <c r="M2473" s="155"/>
      <c r="N2473" s="155"/>
      <c r="O2473" s="33"/>
      <c r="P2473" s="33"/>
      <c r="Q2473" s="23">
        <f t="shared" si="1"/>
        <v>161.9</v>
      </c>
      <c r="R2473" s="117"/>
    </row>
    <row r="2474" spans="1:18" ht="15.75" customHeight="1" x14ac:dyDescent="0.3">
      <c r="A2474" s="221">
        <v>3867</v>
      </c>
      <c r="B2474" s="118">
        <v>289</v>
      </c>
      <c r="C2474" s="57" t="s">
        <v>656</v>
      </c>
      <c r="D2474" s="57"/>
      <c r="E2474" s="57">
        <v>14</v>
      </c>
      <c r="F2474" s="58">
        <v>43591</v>
      </c>
      <c r="G2474" s="57">
        <v>5296</v>
      </c>
      <c r="H2474" s="151">
        <v>6917</v>
      </c>
      <c r="I2474" s="57">
        <v>6558</v>
      </c>
      <c r="J2474" s="57">
        <v>2</v>
      </c>
      <c r="K2474" s="152">
        <f t="shared" si="12"/>
        <v>28.44690966719493</v>
      </c>
      <c r="L2474" s="167" t="s">
        <v>407</v>
      </c>
      <c r="M2474" s="154">
        <f>AVERAGE(K2474:K2475)</f>
        <v>28.972239274440255</v>
      </c>
      <c r="N2474" s="154">
        <f>_xlfn.STDEV.S(K2474,K2475)</f>
        <v>0.74292825528246786</v>
      </c>
      <c r="O2474" s="33">
        <v>2</v>
      </c>
      <c r="P2474" s="33"/>
      <c r="Q2474" s="23">
        <f t="shared" si="1"/>
        <v>126.2</v>
      </c>
      <c r="R2474" s="117">
        <f>AVERAGE(Q2474:Q2475)</f>
        <v>124.80000000000001</v>
      </c>
    </row>
    <row r="2475" spans="1:18" ht="15.75" customHeight="1" x14ac:dyDescent="0.3">
      <c r="A2475" s="221">
        <v>3868</v>
      </c>
      <c r="B2475" s="118">
        <v>290</v>
      </c>
      <c r="C2475" s="57" t="s">
        <v>656</v>
      </c>
      <c r="D2475" s="57"/>
      <c r="E2475" s="57">
        <v>14</v>
      </c>
      <c r="F2475" s="58">
        <v>43591</v>
      </c>
      <c r="G2475" s="57">
        <v>5255</v>
      </c>
      <c r="H2475" s="151">
        <v>6853</v>
      </c>
      <c r="I2475" s="57">
        <v>6489</v>
      </c>
      <c r="J2475" s="57"/>
      <c r="K2475" s="152">
        <f t="shared" si="12"/>
        <v>29.497568881685577</v>
      </c>
      <c r="L2475" s="167"/>
      <c r="M2475" s="155"/>
      <c r="N2475" s="155"/>
      <c r="O2475" s="33"/>
      <c r="P2475" s="33"/>
      <c r="Q2475" s="23">
        <f t="shared" si="1"/>
        <v>123.4</v>
      </c>
      <c r="R2475" s="117"/>
    </row>
    <row r="2476" spans="1:18" ht="15.75" customHeight="1" x14ac:dyDescent="0.3">
      <c r="A2476" s="221">
        <v>4523</v>
      </c>
      <c r="B2476" s="118">
        <v>229</v>
      </c>
      <c r="C2476" s="57" t="s">
        <v>656</v>
      </c>
      <c r="D2476" s="57"/>
      <c r="E2476" s="57">
        <v>16</v>
      </c>
      <c r="F2476" s="58">
        <v>43607</v>
      </c>
      <c r="G2476" s="57">
        <v>5205</v>
      </c>
      <c r="H2476" s="57">
        <v>7726</v>
      </c>
      <c r="I2476" s="57">
        <v>7080</v>
      </c>
      <c r="J2476" s="57">
        <v>2</v>
      </c>
      <c r="K2476" s="152">
        <f t="shared" si="12"/>
        <v>34.453333333333333</v>
      </c>
      <c r="L2476" s="167"/>
      <c r="M2476" s="154">
        <f>AVERAGE(K2476:K2477)</f>
        <v>35.69538236370289</v>
      </c>
      <c r="N2476" s="154">
        <f>_xlfn.STDEV.S(K2476,K2477)</f>
        <v>1.7565225838809801</v>
      </c>
      <c r="O2476" s="33"/>
      <c r="P2476" s="33"/>
      <c r="Q2476" s="23">
        <f t="shared" si="1"/>
        <v>187.5</v>
      </c>
      <c r="R2476" s="117">
        <f>AVERAGE(Q2476:Q2477)</f>
        <v>184.85</v>
      </c>
    </row>
    <row r="2477" spans="1:18" ht="15.75" customHeight="1" x14ac:dyDescent="0.3">
      <c r="A2477" s="221">
        <v>4524</v>
      </c>
      <c r="B2477" s="118">
        <v>230</v>
      </c>
      <c r="C2477" s="57" t="s">
        <v>656</v>
      </c>
      <c r="D2477" s="57"/>
      <c r="E2477" s="57">
        <v>16</v>
      </c>
      <c r="F2477" s="58">
        <v>43607</v>
      </c>
      <c r="G2477" s="57">
        <v>5171</v>
      </c>
      <c r="H2477" s="57">
        <v>7666</v>
      </c>
      <c r="I2477" s="57">
        <v>6993</v>
      </c>
      <c r="J2477" s="57"/>
      <c r="K2477" s="152">
        <f t="shared" si="12"/>
        <v>36.937431394072448</v>
      </c>
      <c r="L2477" s="167"/>
      <c r="M2477" s="155"/>
      <c r="N2477" s="155"/>
      <c r="O2477" s="33"/>
      <c r="P2477" s="33"/>
      <c r="Q2477" s="23">
        <f t="shared" si="1"/>
        <v>182.2</v>
      </c>
      <c r="R2477" s="117"/>
    </row>
    <row r="2478" spans="1:18" ht="15.75" customHeight="1" x14ac:dyDescent="0.3">
      <c r="A2478" s="221">
        <v>5169</v>
      </c>
      <c r="B2478" s="118">
        <v>229</v>
      </c>
      <c r="C2478" s="57" t="s">
        <v>656</v>
      </c>
      <c r="D2478" s="57"/>
      <c r="E2478" s="57">
        <v>18</v>
      </c>
      <c r="F2478" s="58">
        <v>43626</v>
      </c>
      <c r="G2478" s="57">
        <v>5205</v>
      </c>
      <c r="H2478" s="57">
        <v>7143</v>
      </c>
      <c r="I2478" s="57">
        <v>6828</v>
      </c>
      <c r="J2478" s="57">
        <v>9</v>
      </c>
      <c r="K2478" s="152">
        <f t="shared" si="12"/>
        <v>19.408502772643253</v>
      </c>
      <c r="L2478" s="167"/>
      <c r="M2478" s="154">
        <f>AVERAGE(K2478:K2479)</f>
        <v>19.422750045839052</v>
      </c>
      <c r="N2478" s="154">
        <f>_xlfn.STDEV.S(K2478,K2479)</f>
        <v>2.0148686980334233E-2</v>
      </c>
      <c r="O2478" s="33"/>
      <c r="P2478" s="33"/>
      <c r="Q2478" s="23">
        <f t="shared" si="1"/>
        <v>162.30000000000001</v>
      </c>
      <c r="R2478" s="117">
        <f>AVERAGE(Q2478:Q2479)</f>
        <v>155.75</v>
      </c>
    </row>
    <row r="2479" spans="1:18" ht="15.75" customHeight="1" x14ac:dyDescent="0.3">
      <c r="A2479" s="221">
        <v>5170</v>
      </c>
      <c r="B2479" s="118">
        <v>230</v>
      </c>
      <c r="C2479" s="57" t="s">
        <v>656</v>
      </c>
      <c r="D2479" s="57"/>
      <c r="E2479" s="57">
        <v>18</v>
      </c>
      <c r="F2479" s="58">
        <v>43626</v>
      </c>
      <c r="G2479" s="57">
        <v>5171</v>
      </c>
      <c r="H2479" s="57">
        <v>6953</v>
      </c>
      <c r="I2479" s="57">
        <v>6663</v>
      </c>
      <c r="J2479" s="57"/>
      <c r="K2479" s="152">
        <f t="shared" si="12"/>
        <v>19.436997319034852</v>
      </c>
      <c r="L2479" s="167"/>
      <c r="M2479" s="155"/>
      <c r="N2479" s="155"/>
      <c r="O2479" s="33"/>
      <c r="P2479" s="33"/>
      <c r="Q2479" s="23">
        <f t="shared" si="1"/>
        <v>149.19999999999999</v>
      </c>
      <c r="R2479" s="117"/>
    </row>
    <row r="2480" spans="1:18" ht="15.75" customHeight="1" x14ac:dyDescent="0.3">
      <c r="A2480" s="221">
        <v>6241</v>
      </c>
      <c r="B2480" s="118">
        <v>244</v>
      </c>
      <c r="C2480" s="7" t="s">
        <v>656</v>
      </c>
      <c r="D2480" s="7"/>
      <c r="E2480" s="7">
        <v>22</v>
      </c>
      <c r="F2480" s="156">
        <v>43685</v>
      </c>
      <c r="G2480" s="7">
        <v>5243</v>
      </c>
      <c r="H2480" s="7"/>
      <c r="I2480" s="7"/>
      <c r="J2480" s="7"/>
      <c r="K2480" s="152">
        <f t="shared" si="12"/>
        <v>0</v>
      </c>
      <c r="L2480" s="167"/>
      <c r="M2480" s="154">
        <f>AVERAGE(K2480:K2481)</f>
        <v>0</v>
      </c>
      <c r="N2480" s="154">
        <f>_xlfn.STDEV.S(K2480,K2481)</f>
        <v>0</v>
      </c>
      <c r="O2480" s="33"/>
      <c r="P2480" s="33"/>
      <c r="Q2480" s="23">
        <f t="shared" si="1"/>
        <v>-524.29999999999995</v>
      </c>
      <c r="R2480" s="117">
        <f>AVERAGE(Q2480:Q2481)</f>
        <v>-524.29999999999995</v>
      </c>
    </row>
    <row r="2481" spans="1:18" ht="15.75" customHeight="1" x14ac:dyDescent="0.3">
      <c r="A2481" s="221">
        <v>6242</v>
      </c>
      <c r="B2481" s="118">
        <v>244</v>
      </c>
      <c r="C2481" s="7" t="s">
        <v>656</v>
      </c>
      <c r="D2481" s="7"/>
      <c r="E2481" s="7">
        <v>22</v>
      </c>
      <c r="F2481" s="156">
        <v>43685</v>
      </c>
      <c r="G2481" s="7">
        <v>5243</v>
      </c>
      <c r="H2481" s="7"/>
      <c r="I2481" s="7"/>
      <c r="J2481" s="7"/>
      <c r="K2481" s="152">
        <f t="shared" si="12"/>
        <v>0</v>
      </c>
      <c r="L2481" s="167"/>
      <c r="M2481" s="155"/>
      <c r="N2481" s="155"/>
      <c r="O2481" s="33"/>
      <c r="P2481" s="33"/>
      <c r="Q2481" s="23">
        <f t="shared" si="1"/>
        <v>-524.29999999999995</v>
      </c>
      <c r="R2481" s="117"/>
    </row>
    <row r="2482" spans="1:18" ht="15.75" customHeight="1" x14ac:dyDescent="0.3">
      <c r="A2482" s="221">
        <v>3869</v>
      </c>
      <c r="B2482" s="118">
        <v>291</v>
      </c>
      <c r="C2482" s="81" t="s">
        <v>657</v>
      </c>
      <c r="D2482" s="81"/>
      <c r="E2482" s="81">
        <v>14</v>
      </c>
      <c r="F2482" s="82">
        <v>43591</v>
      </c>
      <c r="G2482" s="81">
        <v>5259</v>
      </c>
      <c r="H2482" s="134">
        <v>8601</v>
      </c>
      <c r="I2482" s="81">
        <v>7497</v>
      </c>
      <c r="J2482" s="81">
        <v>2</v>
      </c>
      <c r="K2482" s="135">
        <f t="shared" si="12"/>
        <v>49.329758713136727</v>
      </c>
      <c r="L2482" s="136" t="s">
        <v>377</v>
      </c>
      <c r="M2482" s="137">
        <f>AVERAGE(K2482:K2483)</f>
        <v>49.698079887776863</v>
      </c>
      <c r="N2482" s="137">
        <f>_xlfn.STDEV.S(K2482,K2483)</f>
        <v>0.52088480048527086</v>
      </c>
      <c r="O2482" s="33">
        <v>3</v>
      </c>
      <c r="P2482" s="33"/>
      <c r="Q2482" s="23">
        <f t="shared" si="1"/>
        <v>223.8</v>
      </c>
      <c r="R2482" s="117">
        <f>AVERAGE(Q2482:Q2483)</f>
        <v>224.85000000000002</v>
      </c>
    </row>
    <row r="2483" spans="1:18" ht="15.75" customHeight="1" x14ac:dyDescent="0.3">
      <c r="A2483" s="221">
        <v>3870</v>
      </c>
      <c r="B2483" s="118">
        <v>292</v>
      </c>
      <c r="C2483" s="81" t="s">
        <v>657</v>
      </c>
      <c r="D2483" s="81"/>
      <c r="E2483" s="81">
        <v>14</v>
      </c>
      <c r="F2483" s="82">
        <v>43591</v>
      </c>
      <c r="G2483" s="81">
        <v>5243</v>
      </c>
      <c r="H2483" s="134">
        <v>8633</v>
      </c>
      <c r="I2483" s="81">
        <v>7502</v>
      </c>
      <c r="J2483" s="81"/>
      <c r="K2483" s="135">
        <f t="shared" si="12"/>
        <v>50.066401062417</v>
      </c>
      <c r="L2483" s="136"/>
      <c r="M2483" s="138"/>
      <c r="N2483" s="138"/>
      <c r="O2483" s="33"/>
      <c r="P2483" s="33"/>
      <c r="Q2483" s="23">
        <f t="shared" si="1"/>
        <v>225.9</v>
      </c>
      <c r="R2483" s="117"/>
    </row>
    <row r="2484" spans="1:18" ht="15.75" customHeight="1" x14ac:dyDescent="0.3">
      <c r="A2484" s="221">
        <v>4525</v>
      </c>
      <c r="B2484" s="118">
        <v>231</v>
      </c>
      <c r="C2484" s="81" t="s">
        <v>657</v>
      </c>
      <c r="D2484" s="81"/>
      <c r="E2484" s="81">
        <v>16</v>
      </c>
      <c r="F2484" s="82">
        <v>43607</v>
      </c>
      <c r="G2484" s="81">
        <v>5229</v>
      </c>
      <c r="H2484" s="81">
        <v>7412</v>
      </c>
      <c r="I2484" s="81">
        <v>6903</v>
      </c>
      <c r="J2484" s="81">
        <v>2</v>
      </c>
      <c r="K2484" s="135">
        <f t="shared" si="12"/>
        <v>30.406212664277181</v>
      </c>
      <c r="L2484" s="136" t="s">
        <v>13</v>
      </c>
      <c r="M2484" s="137">
        <f>AVERAGE(K2484:K2485)</f>
        <v>30.554238079091579</v>
      </c>
      <c r="N2484" s="137">
        <f>_xlfn.STDEV.S(K2484,K2485)</f>
        <v>0.20933954920642556</v>
      </c>
      <c r="O2484" s="33"/>
      <c r="P2484" s="33"/>
      <c r="Q2484" s="23">
        <f t="shared" si="1"/>
        <v>167.4</v>
      </c>
      <c r="R2484" s="117">
        <f>AVERAGE(Q2484:Q2485)</f>
        <v>169.85000000000002</v>
      </c>
    </row>
    <row r="2485" spans="1:18" ht="15.75" customHeight="1" x14ac:dyDescent="0.3">
      <c r="A2485" s="221">
        <v>4526</v>
      </c>
      <c r="B2485" s="118">
        <v>232</v>
      </c>
      <c r="C2485" s="81" t="s">
        <v>657</v>
      </c>
      <c r="D2485" s="81"/>
      <c r="E2485" s="81">
        <v>16</v>
      </c>
      <c r="F2485" s="82">
        <v>43607</v>
      </c>
      <c r="G2485" s="81">
        <v>5244</v>
      </c>
      <c r="H2485" s="81">
        <v>7496</v>
      </c>
      <c r="I2485" s="81">
        <v>6967</v>
      </c>
      <c r="J2485" s="81"/>
      <c r="K2485" s="135">
        <f t="shared" si="12"/>
        <v>30.702263493905978</v>
      </c>
      <c r="L2485" s="136"/>
      <c r="M2485" s="138"/>
      <c r="N2485" s="138"/>
      <c r="O2485" s="33"/>
      <c r="P2485" s="33"/>
      <c r="Q2485" s="23">
        <f t="shared" si="1"/>
        <v>172.3</v>
      </c>
      <c r="R2485" s="117"/>
    </row>
    <row r="2486" spans="1:18" ht="15.75" customHeight="1" x14ac:dyDescent="0.3">
      <c r="A2486" s="221">
        <v>5171</v>
      </c>
      <c r="B2486" s="118">
        <v>231</v>
      </c>
      <c r="C2486" s="81" t="s">
        <v>657</v>
      </c>
      <c r="D2486" s="81"/>
      <c r="E2486" s="81">
        <v>18</v>
      </c>
      <c r="F2486" s="82">
        <v>43626</v>
      </c>
      <c r="G2486" s="81">
        <v>5229</v>
      </c>
      <c r="H2486" s="81">
        <v>8046</v>
      </c>
      <c r="I2486" s="81">
        <v>7385</v>
      </c>
      <c r="J2486" s="81">
        <v>9</v>
      </c>
      <c r="K2486" s="135">
        <f t="shared" si="12"/>
        <v>30.658627087198514</v>
      </c>
      <c r="L2486" s="136"/>
      <c r="M2486" s="137">
        <f>AVERAGE(K2486:K2487)</f>
        <v>31.598791087137293</v>
      </c>
      <c r="N2486" s="137">
        <f>_xlfn.STDEV.S(K2486,K2487)</f>
        <v>1.3295926795683615</v>
      </c>
      <c r="O2486" s="33"/>
      <c r="P2486" s="33"/>
      <c r="Q2486" s="23">
        <f t="shared" si="1"/>
        <v>215.6</v>
      </c>
      <c r="R2486" s="117">
        <f>AVERAGE(Q2486:Q2487)</f>
        <v>216.89999999999998</v>
      </c>
    </row>
    <row r="2487" spans="1:18" ht="15.75" customHeight="1" x14ac:dyDescent="0.3">
      <c r="A2487" s="221">
        <v>5172</v>
      </c>
      <c r="B2487" s="118">
        <v>232</v>
      </c>
      <c r="C2487" s="81" t="s">
        <v>657</v>
      </c>
      <c r="D2487" s="81"/>
      <c r="E2487" s="81">
        <v>18</v>
      </c>
      <c r="F2487" s="82">
        <v>43626</v>
      </c>
      <c r="G2487" s="81">
        <v>5244</v>
      </c>
      <c r="H2487" s="81">
        <v>8136</v>
      </c>
      <c r="I2487" s="81">
        <v>7426</v>
      </c>
      <c r="J2487" s="81"/>
      <c r="K2487" s="135">
        <f t="shared" si="12"/>
        <v>32.538955087076076</v>
      </c>
      <c r="L2487" s="136"/>
      <c r="M2487" s="138"/>
      <c r="N2487" s="138"/>
      <c r="O2487" s="33"/>
      <c r="P2487" s="33"/>
      <c r="Q2487" s="23">
        <f t="shared" si="1"/>
        <v>218.2</v>
      </c>
      <c r="R2487" s="117"/>
    </row>
    <row r="2488" spans="1:18" ht="15.75" customHeight="1" x14ac:dyDescent="0.3">
      <c r="A2488" s="221">
        <v>6243</v>
      </c>
      <c r="B2488" s="118">
        <v>245</v>
      </c>
      <c r="C2488" s="7" t="s">
        <v>657</v>
      </c>
      <c r="D2488" s="7"/>
      <c r="E2488" s="7">
        <v>22</v>
      </c>
      <c r="F2488" s="156">
        <v>43685</v>
      </c>
      <c r="G2488" s="7">
        <v>5235</v>
      </c>
      <c r="H2488" s="7">
        <v>7416</v>
      </c>
      <c r="I2488" s="7">
        <v>7042</v>
      </c>
      <c r="J2488" s="7">
        <v>9</v>
      </c>
      <c r="K2488" s="152">
        <f t="shared" si="12"/>
        <v>20.697288323187603</v>
      </c>
      <c r="L2488" s="167"/>
      <c r="M2488" s="154">
        <f>AVERAGE(K2488:K2489)</f>
        <v>19.852975249178016</v>
      </c>
      <c r="N2488" s="154">
        <f>_xlfn.STDEV.S(K2488,K2489)</f>
        <v>1.1940390001532748</v>
      </c>
      <c r="O2488" s="33"/>
      <c r="P2488" s="33"/>
      <c r="Q2488" s="23">
        <f t="shared" si="1"/>
        <v>180.7</v>
      </c>
      <c r="R2488" s="117">
        <f>AVERAGE(Q2488:Q2489)</f>
        <v>194.25</v>
      </c>
    </row>
    <row r="2489" spans="1:18" ht="15.75" customHeight="1" x14ac:dyDescent="0.3">
      <c r="A2489" s="221">
        <v>6244</v>
      </c>
      <c r="B2489" s="118">
        <v>245</v>
      </c>
      <c r="C2489" s="7" t="s">
        <v>657</v>
      </c>
      <c r="D2489" s="7"/>
      <c r="E2489" s="7">
        <v>22</v>
      </c>
      <c r="F2489" s="156">
        <v>43685</v>
      </c>
      <c r="G2489" s="7">
        <v>5235</v>
      </c>
      <c r="H2489" s="7">
        <v>7708</v>
      </c>
      <c r="I2489" s="7">
        <v>7313</v>
      </c>
      <c r="J2489" s="7"/>
      <c r="K2489" s="152">
        <f t="shared" si="12"/>
        <v>19.008662175168432</v>
      </c>
      <c r="L2489" s="167"/>
      <c r="M2489" s="155"/>
      <c r="N2489" s="155"/>
      <c r="O2489" s="33"/>
      <c r="P2489" s="33"/>
      <c r="Q2489" s="23">
        <f t="shared" si="1"/>
        <v>207.8</v>
      </c>
      <c r="R2489" s="117"/>
    </row>
    <row r="2490" spans="1:18" ht="15.75" customHeight="1" x14ac:dyDescent="0.3">
      <c r="A2490" s="221">
        <v>3871</v>
      </c>
      <c r="B2490" s="118">
        <v>293</v>
      </c>
      <c r="C2490" s="57" t="s">
        <v>658</v>
      </c>
      <c r="D2490" s="57"/>
      <c r="E2490" s="57">
        <v>14</v>
      </c>
      <c r="F2490" s="58">
        <v>43591</v>
      </c>
      <c r="G2490" s="57">
        <v>5203</v>
      </c>
      <c r="H2490" s="151">
        <v>8305</v>
      </c>
      <c r="I2490" s="57">
        <v>7202</v>
      </c>
      <c r="J2490" s="57">
        <v>2</v>
      </c>
      <c r="K2490" s="152">
        <f t="shared" si="12"/>
        <v>55.177588794397202</v>
      </c>
      <c r="L2490" s="167" t="s">
        <v>377</v>
      </c>
      <c r="M2490" s="154">
        <f>AVERAGE(K2490:K2491)</f>
        <v>54.332356628958252</v>
      </c>
      <c r="N2490" s="154">
        <f>_xlfn.STDEV.S(K2490,K2491)</f>
        <v>1.1953387917177387</v>
      </c>
      <c r="O2490" s="33">
        <v>2</v>
      </c>
      <c r="P2490" s="33"/>
      <c r="Q2490" s="23">
        <f t="shared" si="1"/>
        <v>199.9</v>
      </c>
      <c r="R2490" s="117">
        <f>AVERAGE(Q2490:Q2491)</f>
        <v>193.15</v>
      </c>
    </row>
    <row r="2491" spans="1:18" ht="15.75" customHeight="1" x14ac:dyDescent="0.3">
      <c r="A2491" s="221">
        <v>3872</v>
      </c>
      <c r="B2491" s="118">
        <v>294</v>
      </c>
      <c r="C2491" s="57" t="s">
        <v>658</v>
      </c>
      <c r="D2491" s="57"/>
      <c r="E2491" s="57">
        <v>14</v>
      </c>
      <c r="F2491" s="58">
        <v>43591</v>
      </c>
      <c r="G2491" s="57">
        <v>5223</v>
      </c>
      <c r="H2491" s="151">
        <v>8084</v>
      </c>
      <c r="I2491" s="57">
        <v>7087</v>
      </c>
      <c r="J2491" s="57"/>
      <c r="K2491" s="152">
        <f t="shared" si="12"/>
        <v>53.487124463519308</v>
      </c>
      <c r="L2491" s="167"/>
      <c r="M2491" s="155"/>
      <c r="N2491" s="155"/>
      <c r="O2491" s="33"/>
      <c r="P2491" s="33"/>
      <c r="Q2491" s="23">
        <f t="shared" si="1"/>
        <v>186.4</v>
      </c>
      <c r="R2491" s="117"/>
    </row>
    <row r="2492" spans="1:18" ht="15.75" customHeight="1" x14ac:dyDescent="0.3">
      <c r="A2492" s="221">
        <v>4527</v>
      </c>
      <c r="B2492" s="118">
        <v>233</v>
      </c>
      <c r="C2492" s="57" t="s">
        <v>658</v>
      </c>
      <c r="D2492" s="57"/>
      <c r="E2492" s="57">
        <v>16</v>
      </c>
      <c r="F2492" s="58">
        <v>43607</v>
      </c>
      <c r="G2492" s="57">
        <v>5213</v>
      </c>
      <c r="H2492" s="57">
        <v>8046</v>
      </c>
      <c r="I2492" s="57">
        <v>7179</v>
      </c>
      <c r="J2492" s="57">
        <v>2</v>
      </c>
      <c r="K2492" s="152">
        <f t="shared" si="12"/>
        <v>44.09969481180061</v>
      </c>
      <c r="L2492" s="167" t="s">
        <v>13</v>
      </c>
      <c r="M2492" s="154">
        <f>AVERAGE(K2492:K2493)</f>
        <v>43.724218232813506</v>
      </c>
      <c r="N2492" s="154">
        <f>_xlfn.STDEV.S(K2492,K2493)</f>
        <v>0.53100407035701569</v>
      </c>
      <c r="O2492" s="33"/>
      <c r="P2492" s="33"/>
      <c r="Q2492" s="23">
        <f t="shared" si="1"/>
        <v>196.6</v>
      </c>
      <c r="R2492" s="117">
        <f>AVERAGE(Q2492:Q2493)</f>
        <v>195.64999999999998</v>
      </c>
    </row>
    <row r="2493" spans="1:18" ht="15.75" customHeight="1" x14ac:dyDescent="0.3">
      <c r="A2493" s="221">
        <v>4528</v>
      </c>
      <c r="B2493" s="118">
        <v>234</v>
      </c>
      <c r="C2493" s="57" t="s">
        <v>658</v>
      </c>
      <c r="D2493" s="57"/>
      <c r="E2493" s="57">
        <v>16</v>
      </c>
      <c r="F2493" s="58">
        <v>43607</v>
      </c>
      <c r="G2493" s="57">
        <v>5254</v>
      </c>
      <c r="H2493" s="57">
        <v>8045</v>
      </c>
      <c r="I2493" s="57">
        <v>7201</v>
      </c>
      <c r="J2493" s="57"/>
      <c r="K2493" s="152">
        <f t="shared" si="12"/>
        <v>43.348741653826401</v>
      </c>
      <c r="L2493" s="167"/>
      <c r="M2493" s="155"/>
      <c r="N2493" s="155"/>
      <c r="O2493" s="33"/>
      <c r="P2493" s="33"/>
      <c r="Q2493" s="23">
        <f t="shared" si="1"/>
        <v>194.7</v>
      </c>
      <c r="R2493" s="117"/>
    </row>
    <row r="2494" spans="1:18" ht="15.75" customHeight="1" x14ac:dyDescent="0.3">
      <c r="A2494" s="221">
        <v>5173</v>
      </c>
      <c r="B2494" s="118">
        <v>233</v>
      </c>
      <c r="C2494" s="57" t="s">
        <v>658</v>
      </c>
      <c r="D2494" s="57"/>
      <c r="E2494" s="57">
        <v>18</v>
      </c>
      <c r="F2494" s="58">
        <v>43626</v>
      </c>
      <c r="G2494" s="57">
        <v>5213</v>
      </c>
      <c r="H2494" s="57">
        <v>7088</v>
      </c>
      <c r="I2494" s="57">
        <v>6755</v>
      </c>
      <c r="J2494" s="57">
        <v>7</v>
      </c>
      <c r="K2494" s="152">
        <f t="shared" si="12"/>
        <v>21.595330739299612</v>
      </c>
      <c r="L2494" s="167"/>
      <c r="M2494" s="154">
        <f>AVERAGE(K2494:K2495)</f>
        <v>21.336385908370346</v>
      </c>
      <c r="N2494" s="154">
        <f>_xlfn.STDEV.S(K2494,K2495)</f>
        <v>0.36620329180657657</v>
      </c>
      <c r="O2494" s="33"/>
      <c r="P2494" s="33"/>
      <c r="Q2494" s="23">
        <f t="shared" si="1"/>
        <v>154.19999999999999</v>
      </c>
      <c r="R2494" s="117">
        <f>AVERAGE(Q2494:Q2495)</f>
        <v>151.35</v>
      </c>
    </row>
    <row r="2495" spans="1:18" ht="15.75" customHeight="1" x14ac:dyDescent="0.3">
      <c r="A2495" s="221">
        <v>5174</v>
      </c>
      <c r="B2495" s="118">
        <v>234</v>
      </c>
      <c r="C2495" s="57" t="s">
        <v>658</v>
      </c>
      <c r="D2495" s="57"/>
      <c r="E2495" s="57">
        <v>18</v>
      </c>
      <c r="F2495" s="58">
        <v>43626</v>
      </c>
      <c r="G2495" s="57">
        <v>5254</v>
      </c>
      <c r="H2495" s="57">
        <v>7052</v>
      </c>
      <c r="I2495" s="57">
        <v>6739</v>
      </c>
      <c r="J2495" s="57"/>
      <c r="K2495" s="152">
        <f t="shared" si="12"/>
        <v>21.07744107744108</v>
      </c>
      <c r="L2495" s="167"/>
      <c r="M2495" s="155"/>
      <c r="N2495" s="155"/>
      <c r="O2495" s="33"/>
      <c r="P2495" s="33"/>
      <c r="Q2495" s="23">
        <f t="shared" si="1"/>
        <v>148.5</v>
      </c>
      <c r="R2495" s="117"/>
    </row>
    <row r="2496" spans="1:18" ht="15.75" customHeight="1" x14ac:dyDescent="0.3">
      <c r="A2496" s="221">
        <v>5695</v>
      </c>
      <c r="B2496" s="118">
        <v>139</v>
      </c>
      <c r="C2496" s="7" t="s">
        <v>658</v>
      </c>
      <c r="D2496" s="7"/>
      <c r="E2496" s="7">
        <v>21</v>
      </c>
      <c r="F2496" s="156">
        <v>43657</v>
      </c>
      <c r="G2496" s="7">
        <v>5218</v>
      </c>
      <c r="H2496" s="7">
        <v>7400</v>
      </c>
      <c r="I2496" s="7">
        <v>6976</v>
      </c>
      <c r="J2496" s="7">
        <v>7</v>
      </c>
      <c r="K2496" s="152">
        <f t="shared" si="12"/>
        <v>24.118316268486918</v>
      </c>
      <c r="L2496" s="167"/>
      <c r="M2496" s="154">
        <f>AVERAGE(K2496:K2497)</f>
        <v>24.777023057990736</v>
      </c>
      <c r="N2496" s="154">
        <f>_xlfn.STDEV.S(K2496,K2497)</f>
        <v>0.93155207534353812</v>
      </c>
      <c r="O2496" s="33"/>
      <c r="P2496" s="33"/>
      <c r="Q2496" s="23">
        <f t="shared" si="1"/>
        <v>175.8</v>
      </c>
      <c r="R2496" s="117">
        <f>AVERAGE(Q2496:Q2497)</f>
        <v>179.7</v>
      </c>
    </row>
    <row r="2497" spans="1:18" ht="15.75" customHeight="1" x14ac:dyDescent="0.3">
      <c r="A2497" s="221">
        <v>5696</v>
      </c>
      <c r="B2497" s="118">
        <v>140</v>
      </c>
      <c r="C2497" s="7" t="s">
        <v>658</v>
      </c>
      <c r="D2497" s="7"/>
      <c r="E2497" s="7">
        <v>21</v>
      </c>
      <c r="F2497" s="156">
        <v>43657</v>
      </c>
      <c r="G2497" s="7">
        <v>5241</v>
      </c>
      <c r="H2497" s="7">
        <v>7544</v>
      </c>
      <c r="I2497" s="7">
        <v>7077</v>
      </c>
      <c r="J2497" s="7"/>
      <c r="K2497" s="152">
        <f t="shared" si="12"/>
        <v>25.435729847494553</v>
      </c>
      <c r="L2497" s="167"/>
      <c r="M2497" s="155"/>
      <c r="N2497" s="155"/>
      <c r="O2497" s="33"/>
      <c r="P2497" s="33"/>
      <c r="Q2497" s="23">
        <f t="shared" si="1"/>
        <v>183.6</v>
      </c>
      <c r="R2497" s="117"/>
    </row>
    <row r="2498" spans="1:18" ht="15.75" customHeight="1" x14ac:dyDescent="0.3">
      <c r="A2498" s="221">
        <v>6245</v>
      </c>
      <c r="B2498" s="118">
        <v>246</v>
      </c>
      <c r="C2498" s="7" t="s">
        <v>658</v>
      </c>
      <c r="D2498" s="7"/>
      <c r="E2498" s="7">
        <v>22</v>
      </c>
      <c r="F2498" s="156">
        <v>43685</v>
      </c>
      <c r="G2498" s="7">
        <v>5309</v>
      </c>
      <c r="H2498" s="7">
        <v>7644</v>
      </c>
      <c r="I2498" s="7">
        <v>7255</v>
      </c>
      <c r="J2498" s="7">
        <v>7</v>
      </c>
      <c r="K2498" s="152">
        <f t="shared" si="12"/>
        <v>19.98972250770812</v>
      </c>
      <c r="L2498" s="167"/>
      <c r="M2498" s="154">
        <f>AVERAGE(K2498:K2499)</f>
        <v>19.598519790439425</v>
      </c>
      <c r="N2498" s="154">
        <f>_xlfn.STDEV.S(K2498,K2499)</f>
        <v>0.55324418839859446</v>
      </c>
      <c r="O2498" s="33"/>
      <c r="P2498" s="33"/>
      <c r="Q2498" s="23">
        <f t="shared" si="1"/>
        <v>194.6</v>
      </c>
      <c r="R2498" s="117">
        <f>AVERAGE(Q2498:Q2499)</f>
        <v>195.7</v>
      </c>
    </row>
    <row r="2499" spans="1:18" ht="15.75" customHeight="1" x14ac:dyDescent="0.3">
      <c r="A2499" s="221">
        <v>6246</v>
      </c>
      <c r="B2499" s="118">
        <v>246</v>
      </c>
      <c r="C2499" s="7" t="s">
        <v>658</v>
      </c>
      <c r="D2499" s="7"/>
      <c r="E2499" s="7">
        <v>22</v>
      </c>
      <c r="F2499" s="156">
        <v>43685</v>
      </c>
      <c r="G2499" s="7">
        <v>5309</v>
      </c>
      <c r="H2499" s="7">
        <v>7655</v>
      </c>
      <c r="I2499" s="7">
        <v>7277</v>
      </c>
      <c r="J2499" s="7"/>
      <c r="K2499" s="152">
        <f t="shared" si="12"/>
        <v>19.207317073170731</v>
      </c>
      <c r="L2499" s="167"/>
      <c r="M2499" s="155"/>
      <c r="N2499" s="155"/>
      <c r="O2499" s="33"/>
      <c r="P2499" s="33"/>
      <c r="Q2499" s="23">
        <f t="shared" si="1"/>
        <v>196.8</v>
      </c>
      <c r="R2499" s="117"/>
    </row>
    <row r="2500" spans="1:18" ht="15.75" customHeight="1" x14ac:dyDescent="0.3">
      <c r="A2500" s="221">
        <v>3005</v>
      </c>
      <c r="B2500" s="118">
        <v>89</v>
      </c>
      <c r="C2500" s="57" t="s">
        <v>659</v>
      </c>
      <c r="D2500" s="57"/>
      <c r="E2500" s="57">
        <v>11</v>
      </c>
      <c r="F2500" s="58">
        <v>43571</v>
      </c>
      <c r="G2500" s="151">
        <v>5188</v>
      </c>
      <c r="H2500" s="57">
        <v>7769</v>
      </c>
      <c r="I2500" s="57">
        <v>6940</v>
      </c>
      <c r="J2500" s="57">
        <v>2</v>
      </c>
      <c r="K2500" s="152">
        <f t="shared" si="12"/>
        <v>47.317351598173516</v>
      </c>
      <c r="L2500" s="167" t="s">
        <v>414</v>
      </c>
      <c r="M2500" s="154">
        <f>AVERAGE(K2500:K2501)</f>
        <v>46.458675799086762</v>
      </c>
      <c r="N2500" s="154">
        <f>_xlfn.STDEV.S(K2500,K2501)</f>
        <v>1.2143509607500473</v>
      </c>
      <c r="O2500" s="33">
        <v>2</v>
      </c>
      <c r="P2500" s="33"/>
      <c r="Q2500" s="23">
        <f t="shared" si="1"/>
        <v>175.2</v>
      </c>
      <c r="R2500" s="117">
        <f>AVERAGE(Q2500:Q2501)</f>
        <v>181.35</v>
      </c>
    </row>
    <row r="2501" spans="1:18" ht="15.75" customHeight="1" x14ac:dyDescent="0.3">
      <c r="A2501" s="221">
        <v>3006</v>
      </c>
      <c r="B2501" s="118">
        <v>90</v>
      </c>
      <c r="C2501" s="57" t="s">
        <v>659</v>
      </c>
      <c r="D2501" s="57"/>
      <c r="E2501" s="57">
        <v>11</v>
      </c>
      <c r="F2501" s="58">
        <v>43571</v>
      </c>
      <c r="G2501" s="151">
        <v>5202</v>
      </c>
      <c r="H2501" s="57">
        <v>7932</v>
      </c>
      <c r="I2501" s="57">
        <v>7077</v>
      </c>
      <c r="J2501" s="57"/>
      <c r="K2501" s="152">
        <f t="shared" si="12"/>
        <v>45.6</v>
      </c>
      <c r="L2501" s="167"/>
      <c r="M2501" s="155"/>
      <c r="N2501" s="155"/>
      <c r="O2501" s="33"/>
      <c r="P2501" s="33"/>
      <c r="Q2501" s="23">
        <f t="shared" si="1"/>
        <v>187.5</v>
      </c>
      <c r="R2501" s="117"/>
    </row>
    <row r="2502" spans="1:18" ht="15.75" customHeight="1" x14ac:dyDescent="0.3">
      <c r="A2502" s="221">
        <v>3873</v>
      </c>
      <c r="B2502" s="118">
        <v>295</v>
      </c>
      <c r="C2502" s="57" t="s">
        <v>659</v>
      </c>
      <c r="D2502" s="57"/>
      <c r="E2502" s="57">
        <v>14</v>
      </c>
      <c r="F2502" s="58">
        <v>43591</v>
      </c>
      <c r="G2502" s="57">
        <v>5221</v>
      </c>
      <c r="H2502" s="151">
        <v>7543</v>
      </c>
      <c r="I2502" s="57">
        <v>7047</v>
      </c>
      <c r="J2502" s="57"/>
      <c r="K2502" s="152">
        <f t="shared" si="12"/>
        <v>27.163198247535597</v>
      </c>
      <c r="L2502" s="167" t="s">
        <v>13</v>
      </c>
      <c r="M2502" s="154">
        <f>AVERAGE(K2502:K2503)</f>
        <v>26.881963517312826</v>
      </c>
      <c r="N2502" s="154">
        <f>_xlfn.STDEV.S(K2502,K2503)</f>
        <v>0.39772596969138085</v>
      </c>
      <c r="O2502" s="33"/>
      <c r="P2502" s="33"/>
      <c r="Q2502" s="23">
        <f t="shared" si="1"/>
        <v>182.6</v>
      </c>
      <c r="R2502" s="117">
        <f>AVERAGE(Q2502:Q2503)</f>
        <v>187.35</v>
      </c>
    </row>
    <row r="2503" spans="1:18" ht="15.75" customHeight="1" x14ac:dyDescent="0.3">
      <c r="A2503" s="221">
        <v>3874</v>
      </c>
      <c r="B2503" s="118">
        <v>296</v>
      </c>
      <c r="C2503" s="57" t="s">
        <v>659</v>
      </c>
      <c r="D2503" s="57"/>
      <c r="E2503" s="57">
        <v>14</v>
      </c>
      <c r="F2503" s="58">
        <v>43591</v>
      </c>
      <c r="G2503" s="57">
        <v>5271</v>
      </c>
      <c r="H2503" s="151">
        <v>7703</v>
      </c>
      <c r="I2503" s="57">
        <v>7192</v>
      </c>
      <c r="J2503" s="57"/>
      <c r="K2503" s="152">
        <f t="shared" si="12"/>
        <v>26.600728787090056</v>
      </c>
      <c r="L2503" s="167"/>
      <c r="M2503" s="155"/>
      <c r="N2503" s="155"/>
      <c r="O2503" s="33"/>
      <c r="P2503" s="33"/>
      <c r="Q2503" s="23">
        <f t="shared" si="1"/>
        <v>192.1</v>
      </c>
      <c r="R2503" s="117"/>
    </row>
    <row r="2504" spans="1:18" ht="15.75" customHeight="1" x14ac:dyDescent="0.3">
      <c r="A2504" s="221">
        <v>4529</v>
      </c>
      <c r="B2504" s="118">
        <v>235</v>
      </c>
      <c r="C2504" s="57" t="s">
        <v>659</v>
      </c>
      <c r="D2504" s="57"/>
      <c r="E2504" s="57">
        <v>16</v>
      </c>
      <c r="F2504" s="58">
        <v>43607</v>
      </c>
      <c r="G2504" s="57">
        <v>5230</v>
      </c>
      <c r="H2504" s="57">
        <v>7180</v>
      </c>
      <c r="I2504" s="57">
        <v>6845</v>
      </c>
      <c r="J2504" s="57">
        <v>2</v>
      </c>
      <c r="K2504" s="152">
        <f t="shared" si="12"/>
        <v>20.743034055727556</v>
      </c>
      <c r="L2504" s="167"/>
      <c r="M2504" s="154">
        <f>AVERAGE(K2504:K2505)</f>
        <v>20.495740630348251</v>
      </c>
      <c r="N2504" s="154">
        <f>_xlfn.STDEV.S(K2504,K2505)</f>
        <v>0.34972571605711344</v>
      </c>
      <c r="O2504" s="33"/>
      <c r="P2504" s="33"/>
      <c r="Q2504" s="23">
        <f t="shared" si="1"/>
        <v>161.5</v>
      </c>
      <c r="R2504" s="117">
        <f>AVERAGE(Q2504:Q2505)</f>
        <v>161.25</v>
      </c>
    </row>
    <row r="2505" spans="1:18" ht="15.75" customHeight="1" x14ac:dyDescent="0.3">
      <c r="A2505" s="221">
        <v>4530</v>
      </c>
      <c r="B2505" s="118">
        <v>236</v>
      </c>
      <c r="C2505" s="57" t="s">
        <v>659</v>
      </c>
      <c r="D2505" s="57"/>
      <c r="E2505" s="57">
        <v>16</v>
      </c>
      <c r="F2505" s="58">
        <v>43607</v>
      </c>
      <c r="G2505" s="57">
        <v>5241</v>
      </c>
      <c r="H2505" s="57">
        <v>7177</v>
      </c>
      <c r="I2505" s="57">
        <v>6851</v>
      </c>
      <c r="J2505" s="57"/>
      <c r="K2505" s="152">
        <f t="shared" si="12"/>
        <v>20.248447204968944</v>
      </c>
      <c r="L2505" s="167"/>
      <c r="M2505" s="155"/>
      <c r="N2505" s="155"/>
      <c r="O2505" s="33"/>
      <c r="P2505" s="33"/>
      <c r="Q2505" s="23">
        <f t="shared" si="1"/>
        <v>161</v>
      </c>
      <c r="R2505" s="117"/>
    </row>
    <row r="2506" spans="1:18" ht="15.75" customHeight="1" x14ac:dyDescent="0.3">
      <c r="A2506" s="221">
        <v>5175</v>
      </c>
      <c r="B2506" s="118">
        <v>235</v>
      </c>
      <c r="C2506" s="57" t="s">
        <v>659</v>
      </c>
      <c r="D2506" s="57"/>
      <c r="E2506" s="57">
        <v>18</v>
      </c>
      <c r="F2506" s="58">
        <v>43626</v>
      </c>
      <c r="G2506" s="57">
        <v>5230</v>
      </c>
      <c r="H2506" s="57">
        <v>7152</v>
      </c>
      <c r="I2506" s="57">
        <v>6811</v>
      </c>
      <c r="J2506" s="57">
        <v>6</v>
      </c>
      <c r="K2506" s="152">
        <f t="shared" si="12"/>
        <v>21.568627450980394</v>
      </c>
      <c r="L2506" s="167"/>
      <c r="M2506" s="154">
        <f>AVERAGE(K2506:K2507)</f>
        <v>21.645370476957908</v>
      </c>
      <c r="N2506" s="154">
        <f>_xlfn.STDEV.S(K2506,K2507)</f>
        <v>0.10853102815494843</v>
      </c>
      <c r="O2506" s="33"/>
      <c r="P2506" s="33"/>
      <c r="Q2506" s="23">
        <f t="shared" si="1"/>
        <v>158.1</v>
      </c>
      <c r="R2506" s="117">
        <f>AVERAGE(Q2506:Q2507)</f>
        <v>155.69999999999999</v>
      </c>
    </row>
    <row r="2507" spans="1:18" ht="15.75" customHeight="1" x14ac:dyDescent="0.3">
      <c r="A2507" s="221">
        <v>5176</v>
      </c>
      <c r="B2507" s="118">
        <v>236</v>
      </c>
      <c r="C2507" s="57" t="s">
        <v>659</v>
      </c>
      <c r="D2507" s="57"/>
      <c r="E2507" s="57">
        <v>18</v>
      </c>
      <c r="F2507" s="58">
        <v>43626</v>
      </c>
      <c r="G2507" s="57">
        <v>5241</v>
      </c>
      <c r="H2507" s="57">
        <v>7107</v>
      </c>
      <c r="I2507" s="57">
        <v>6774</v>
      </c>
      <c r="J2507" s="57"/>
      <c r="K2507" s="152">
        <f t="shared" si="12"/>
        <v>21.722113502935418</v>
      </c>
      <c r="L2507" s="167"/>
      <c r="M2507" s="155"/>
      <c r="N2507" s="155"/>
      <c r="O2507" s="33"/>
      <c r="P2507" s="33"/>
      <c r="Q2507" s="23">
        <f t="shared" si="1"/>
        <v>153.30000000000001</v>
      </c>
      <c r="R2507" s="117"/>
    </row>
    <row r="2508" spans="1:18" ht="15.75" customHeight="1" x14ac:dyDescent="0.3">
      <c r="A2508" s="221">
        <v>5697</v>
      </c>
      <c r="B2508" s="118">
        <v>141</v>
      </c>
      <c r="C2508" s="7" t="s">
        <v>659</v>
      </c>
      <c r="D2508" s="7"/>
      <c r="E2508" s="7">
        <v>21</v>
      </c>
      <c r="F2508" s="156">
        <v>43657</v>
      </c>
      <c r="G2508" s="7">
        <v>5187</v>
      </c>
      <c r="H2508" s="7">
        <v>6948</v>
      </c>
      <c r="I2508" s="7">
        <v>6616</v>
      </c>
      <c r="J2508" s="7">
        <v>6</v>
      </c>
      <c r="K2508" s="152">
        <f t="shared" si="12"/>
        <v>23.233030090972708</v>
      </c>
      <c r="L2508" s="167"/>
      <c r="M2508" s="154">
        <f>AVERAGE(K2508:K2509)</f>
        <v>23.373179433729689</v>
      </c>
      <c r="N2508" s="154">
        <f>_xlfn.STDEV.S(K2508,K2509)</f>
        <v>0.19820110128460069</v>
      </c>
      <c r="O2508" s="33"/>
      <c r="P2508" s="33"/>
      <c r="Q2508" s="23">
        <f t="shared" si="1"/>
        <v>142.9</v>
      </c>
      <c r="R2508" s="117">
        <f>AVERAGE(Q2508:Q2509)</f>
        <v>144.60000000000002</v>
      </c>
    </row>
    <row r="2509" spans="1:18" ht="15.75" customHeight="1" x14ac:dyDescent="0.3">
      <c r="A2509" s="221">
        <v>5698</v>
      </c>
      <c r="B2509" s="118">
        <v>142</v>
      </c>
      <c r="C2509" s="7" t="s">
        <v>659</v>
      </c>
      <c r="D2509" s="7"/>
      <c r="E2509" s="7">
        <v>21</v>
      </c>
      <c r="F2509" s="156">
        <v>43657</v>
      </c>
      <c r="G2509" s="7">
        <v>5229</v>
      </c>
      <c r="H2509" s="7">
        <v>7036</v>
      </c>
      <c r="I2509" s="7">
        <v>6692</v>
      </c>
      <c r="J2509" s="7"/>
      <c r="K2509" s="152">
        <f t="shared" si="12"/>
        <v>23.513328776486674</v>
      </c>
      <c r="L2509" s="167"/>
      <c r="M2509" s="155"/>
      <c r="N2509" s="155"/>
      <c r="O2509" s="33"/>
      <c r="P2509" s="33"/>
      <c r="Q2509" s="23">
        <f t="shared" si="1"/>
        <v>146.30000000000001</v>
      </c>
      <c r="R2509" s="117"/>
    </row>
    <row r="2510" spans="1:18" ht="15.75" customHeight="1" x14ac:dyDescent="0.3">
      <c r="A2510" s="221">
        <v>6247</v>
      </c>
      <c r="B2510" s="118">
        <v>247</v>
      </c>
      <c r="C2510" s="7" t="s">
        <v>659</v>
      </c>
      <c r="D2510" s="7"/>
      <c r="E2510" s="7">
        <v>22</v>
      </c>
      <c r="F2510" s="156">
        <v>43685</v>
      </c>
      <c r="G2510" s="7">
        <v>5282</v>
      </c>
      <c r="H2510" s="7">
        <v>7462</v>
      </c>
      <c r="I2510" s="7">
        <v>7134</v>
      </c>
      <c r="J2510" s="7">
        <v>6</v>
      </c>
      <c r="K2510" s="152">
        <f t="shared" si="12"/>
        <v>17.710583153347731</v>
      </c>
      <c r="L2510" s="167"/>
      <c r="M2510" s="154">
        <f>AVERAGE(K2510:K2511)</f>
        <v>17.558666354648999</v>
      </c>
      <c r="N2510" s="154">
        <f>_xlfn.STDEV.S(K2510,K2511)</f>
        <v>0.21484279707205012</v>
      </c>
      <c r="O2510" s="33"/>
      <c r="P2510" s="33"/>
      <c r="Q2510" s="23">
        <f t="shared" si="1"/>
        <v>185.2</v>
      </c>
      <c r="R2510" s="117">
        <f>AVERAGE(Q2510:Q2511)</f>
        <v>177.05</v>
      </c>
    </row>
    <row r="2511" spans="1:18" ht="15.75" customHeight="1" x14ac:dyDescent="0.3">
      <c r="A2511" s="221">
        <v>6248</v>
      </c>
      <c r="B2511" s="118">
        <v>247</v>
      </c>
      <c r="C2511" s="7" t="s">
        <v>659</v>
      </c>
      <c r="D2511" s="7"/>
      <c r="E2511" s="7">
        <v>22</v>
      </c>
      <c r="F2511" s="156">
        <v>43685</v>
      </c>
      <c r="G2511" s="7">
        <v>5282</v>
      </c>
      <c r="H2511" s="7">
        <v>7265</v>
      </c>
      <c r="I2511" s="7">
        <v>6971</v>
      </c>
      <c r="J2511" s="7"/>
      <c r="K2511" s="152">
        <f t="shared" si="12"/>
        <v>17.406749555950267</v>
      </c>
      <c r="L2511" s="167"/>
      <c r="M2511" s="155"/>
      <c r="N2511" s="155"/>
      <c r="O2511" s="33"/>
      <c r="P2511" s="33"/>
      <c r="Q2511" s="23">
        <f t="shared" si="1"/>
        <v>168.9</v>
      </c>
      <c r="R2511" s="117"/>
    </row>
    <row r="2512" spans="1:18" ht="15.75" customHeight="1" x14ac:dyDescent="0.3">
      <c r="A2512" s="221">
        <v>3007</v>
      </c>
      <c r="B2512" s="118">
        <v>91</v>
      </c>
      <c r="C2512" s="57" t="s">
        <v>660</v>
      </c>
      <c r="D2512" s="57"/>
      <c r="E2512" s="57">
        <v>11</v>
      </c>
      <c r="F2512" s="58">
        <v>43571</v>
      </c>
      <c r="G2512" s="151">
        <v>5252</v>
      </c>
      <c r="H2512" s="57">
        <v>8084</v>
      </c>
      <c r="I2512" s="57">
        <v>7106</v>
      </c>
      <c r="J2512" s="57">
        <v>2</v>
      </c>
      <c r="K2512" s="152">
        <f t="shared" si="12"/>
        <v>52.750809061488667</v>
      </c>
      <c r="L2512" s="167" t="s">
        <v>414</v>
      </c>
      <c r="M2512" s="154">
        <f>AVERAGE(K2512:K2513)</f>
        <v>51.045371527444004</v>
      </c>
      <c r="N2512" s="154">
        <f>_xlfn.STDEV.S(K2512,K2513)</f>
        <v>2.4118528904260939</v>
      </c>
      <c r="O2512" s="33">
        <v>2</v>
      </c>
      <c r="P2512" s="33"/>
      <c r="Q2512" s="23">
        <f t="shared" si="1"/>
        <v>185.4</v>
      </c>
      <c r="R2512" s="117">
        <f>AVERAGE(Q2512:Q2513)</f>
        <v>183.60000000000002</v>
      </c>
    </row>
    <row r="2513" spans="1:18" ht="15.75" customHeight="1" x14ac:dyDescent="0.3">
      <c r="A2513" s="221">
        <v>3008</v>
      </c>
      <c r="B2513" s="118">
        <v>92</v>
      </c>
      <c r="C2513" s="57" t="s">
        <v>660</v>
      </c>
      <c r="D2513" s="57"/>
      <c r="E2513" s="57">
        <v>11</v>
      </c>
      <c r="F2513" s="58">
        <v>43571</v>
      </c>
      <c r="G2513" s="151">
        <v>5241</v>
      </c>
      <c r="H2513" s="57">
        <v>7956</v>
      </c>
      <c r="I2513" s="57">
        <v>7059</v>
      </c>
      <c r="J2513" s="57"/>
      <c r="K2513" s="152">
        <f t="shared" si="12"/>
        <v>49.339933993399335</v>
      </c>
      <c r="L2513" s="167"/>
      <c r="M2513" s="155"/>
      <c r="N2513" s="155"/>
      <c r="O2513" s="33"/>
      <c r="P2513" s="33"/>
      <c r="Q2513" s="23">
        <f t="shared" si="1"/>
        <v>181.8</v>
      </c>
      <c r="R2513" s="117"/>
    </row>
    <row r="2514" spans="1:18" ht="15.75" customHeight="1" x14ac:dyDescent="0.3">
      <c r="A2514" s="221">
        <v>3875</v>
      </c>
      <c r="B2514" s="118">
        <v>297</v>
      </c>
      <c r="C2514" s="57" t="s">
        <v>660</v>
      </c>
      <c r="D2514" s="57"/>
      <c r="E2514" s="57">
        <v>14</v>
      </c>
      <c r="F2514" s="58">
        <v>43591</v>
      </c>
      <c r="G2514" s="57">
        <v>5213</v>
      </c>
      <c r="H2514" s="151">
        <v>7895</v>
      </c>
      <c r="I2514" s="57">
        <v>7231</v>
      </c>
      <c r="J2514" s="57"/>
      <c r="K2514" s="152">
        <f t="shared" si="12"/>
        <v>32.903865213082263</v>
      </c>
      <c r="L2514" s="167" t="s">
        <v>13</v>
      </c>
      <c r="M2514" s="154">
        <f>AVERAGE(K2514:K2515)</f>
        <v>33.06628238232588</v>
      </c>
      <c r="N2514" s="154">
        <f>_xlfn.STDEV.S(K2514,K2515)</f>
        <v>0.22969256350657566</v>
      </c>
      <c r="O2514" s="33"/>
      <c r="P2514" s="33"/>
      <c r="Q2514" s="23">
        <f t="shared" si="1"/>
        <v>201.79999999999998</v>
      </c>
      <c r="R2514" s="117">
        <f>AVERAGE(Q2514:Q2515)</f>
        <v>212.39999999999998</v>
      </c>
    </row>
    <row r="2515" spans="1:18" ht="15.75" customHeight="1" x14ac:dyDescent="0.3">
      <c r="A2515" s="221">
        <v>3876</v>
      </c>
      <c r="B2515" s="118">
        <v>298</v>
      </c>
      <c r="C2515" s="57" t="s">
        <v>660</v>
      </c>
      <c r="D2515" s="57"/>
      <c r="E2515" s="57">
        <v>14</v>
      </c>
      <c r="F2515" s="58">
        <v>43591</v>
      </c>
      <c r="G2515" s="57">
        <v>5210</v>
      </c>
      <c r="H2515" s="151">
        <v>8181</v>
      </c>
      <c r="I2515" s="57">
        <v>7440</v>
      </c>
      <c r="J2515" s="57"/>
      <c r="K2515" s="152">
        <f t="shared" si="12"/>
        <v>33.228699551569505</v>
      </c>
      <c r="L2515" s="167"/>
      <c r="M2515" s="155"/>
      <c r="N2515" s="155"/>
      <c r="O2515" s="33"/>
      <c r="P2515" s="33"/>
      <c r="Q2515" s="23">
        <f t="shared" si="1"/>
        <v>223</v>
      </c>
      <c r="R2515" s="117"/>
    </row>
    <row r="2516" spans="1:18" ht="15.75" customHeight="1" x14ac:dyDescent="0.3">
      <c r="A2516" s="221">
        <v>4531</v>
      </c>
      <c r="B2516" s="118">
        <v>237</v>
      </c>
      <c r="C2516" s="57" t="s">
        <v>660</v>
      </c>
      <c r="D2516" s="57"/>
      <c r="E2516" s="57">
        <v>16</v>
      </c>
      <c r="F2516" s="58">
        <v>43607</v>
      </c>
      <c r="G2516" s="57">
        <v>5218</v>
      </c>
      <c r="H2516" s="57">
        <v>7638</v>
      </c>
      <c r="I2516" s="57">
        <v>7146</v>
      </c>
      <c r="J2516" s="57">
        <v>2</v>
      </c>
      <c r="K2516" s="152">
        <f t="shared" si="12"/>
        <v>25.518672199170123</v>
      </c>
      <c r="L2516" s="167"/>
      <c r="M2516" s="154">
        <f>AVERAGE(K2516:K2517)</f>
        <v>25.466103016878293</v>
      </c>
      <c r="N2516" s="154">
        <f>_xlfn.STDEV.S(K2516,K2517)</f>
        <v>7.4344050559966623E-2</v>
      </c>
      <c r="O2516" s="33"/>
      <c r="P2516" s="33"/>
      <c r="Q2516" s="23">
        <f t="shared" si="1"/>
        <v>192.8</v>
      </c>
      <c r="R2516" s="117">
        <f>AVERAGE(Q2516:Q2517)</f>
        <v>196.15</v>
      </c>
    </row>
    <row r="2517" spans="1:18" ht="15.75" customHeight="1" x14ac:dyDescent="0.3">
      <c r="A2517" s="221">
        <v>4532</v>
      </c>
      <c r="B2517" s="118">
        <v>238</v>
      </c>
      <c r="C2517" s="57" t="s">
        <v>660</v>
      </c>
      <c r="D2517" s="57"/>
      <c r="E2517" s="57">
        <v>16</v>
      </c>
      <c r="F2517" s="58">
        <v>43607</v>
      </c>
      <c r="G2517" s="57">
        <v>5217</v>
      </c>
      <c r="H2517" s="57">
        <v>7719</v>
      </c>
      <c r="I2517" s="57">
        <v>7212</v>
      </c>
      <c r="J2517" s="57"/>
      <c r="K2517" s="152">
        <f t="shared" si="12"/>
        <v>25.413533834586467</v>
      </c>
      <c r="L2517" s="167"/>
      <c r="M2517" s="155"/>
      <c r="N2517" s="155"/>
      <c r="O2517" s="33"/>
      <c r="P2517" s="33"/>
      <c r="Q2517" s="23">
        <f t="shared" si="1"/>
        <v>199.5</v>
      </c>
      <c r="R2517" s="117"/>
    </row>
    <row r="2518" spans="1:18" ht="15.75" customHeight="1" x14ac:dyDescent="0.3">
      <c r="A2518" s="221">
        <v>5177</v>
      </c>
      <c r="B2518" s="118">
        <v>237</v>
      </c>
      <c r="C2518" s="57" t="s">
        <v>660</v>
      </c>
      <c r="D2518" s="57"/>
      <c r="E2518" s="57">
        <v>18</v>
      </c>
      <c r="F2518" s="58">
        <v>43626</v>
      </c>
      <c r="G2518" s="57">
        <v>5218</v>
      </c>
      <c r="H2518" s="57">
        <v>7265</v>
      </c>
      <c r="I2518" s="57">
        <v>6937</v>
      </c>
      <c r="J2518" s="57">
        <v>7</v>
      </c>
      <c r="K2518" s="152">
        <f t="shared" si="12"/>
        <v>19.080860965677722</v>
      </c>
      <c r="L2518" s="167"/>
      <c r="M2518" s="154">
        <f>AVERAGE(K2518:K2519)</f>
        <v>19.367020078214583</v>
      </c>
      <c r="N2518" s="154">
        <f>_xlfn.STDEV.S(K2518,K2519)</f>
        <v>0.40469009794627792</v>
      </c>
      <c r="O2518" s="33"/>
      <c r="P2518" s="33"/>
      <c r="Q2518" s="23">
        <f t="shared" si="1"/>
        <v>171.9</v>
      </c>
      <c r="R2518" s="117">
        <f>AVERAGE(Q2518:Q2519)</f>
        <v>172.45</v>
      </c>
    </row>
    <row r="2519" spans="1:18" ht="15.75" customHeight="1" x14ac:dyDescent="0.3">
      <c r="A2519" s="221">
        <v>5178</v>
      </c>
      <c r="B2519" s="118">
        <v>238</v>
      </c>
      <c r="C2519" s="57" t="s">
        <v>660</v>
      </c>
      <c r="D2519" s="57"/>
      <c r="E2519" s="57">
        <v>18</v>
      </c>
      <c r="F2519" s="58">
        <v>43626</v>
      </c>
      <c r="G2519" s="57">
        <v>5217</v>
      </c>
      <c r="H2519" s="57">
        <v>7287</v>
      </c>
      <c r="I2519" s="57">
        <v>6947</v>
      </c>
      <c r="J2519" s="57"/>
      <c r="K2519" s="152">
        <f t="shared" si="12"/>
        <v>19.653179190751445</v>
      </c>
      <c r="L2519" s="167"/>
      <c r="M2519" s="155"/>
      <c r="N2519" s="155"/>
      <c r="O2519" s="33"/>
      <c r="P2519" s="33"/>
      <c r="Q2519" s="23">
        <f t="shared" si="1"/>
        <v>173</v>
      </c>
      <c r="R2519" s="117"/>
    </row>
    <row r="2520" spans="1:18" ht="15.75" customHeight="1" x14ac:dyDescent="0.3">
      <c r="A2520" s="221">
        <v>5551</v>
      </c>
      <c r="B2520" s="118">
        <v>43</v>
      </c>
      <c r="C2520" s="7" t="s">
        <v>660</v>
      </c>
      <c r="D2520" s="7"/>
      <c r="E2520" s="7">
        <v>20</v>
      </c>
      <c r="F2520" s="156">
        <v>43649</v>
      </c>
      <c r="G2520" s="7">
        <v>5211</v>
      </c>
      <c r="H2520" s="7">
        <v>7079</v>
      </c>
      <c r="I2520" s="7">
        <v>6750</v>
      </c>
      <c r="J2520" s="7">
        <v>8</v>
      </c>
      <c r="K2520" s="152">
        <f t="shared" si="12"/>
        <v>21.377517868745937</v>
      </c>
      <c r="L2520" s="167"/>
      <c r="M2520" s="154">
        <f>AVERAGE(K2520:K2521)</f>
        <v>21.618496336786027</v>
      </c>
      <c r="N2520" s="154">
        <f>_xlfn.STDEV.S(K2520,K2521)</f>
        <v>0.34079501774218723</v>
      </c>
      <c r="O2520" s="33"/>
      <c r="P2520" s="33"/>
      <c r="Q2520" s="23">
        <f t="shared" si="1"/>
        <v>153.9</v>
      </c>
      <c r="R2520" s="117">
        <f>AVERAGE(Q2520:Q2521)</f>
        <v>147.4</v>
      </c>
    </row>
    <row r="2521" spans="1:18" ht="15.75" customHeight="1" x14ac:dyDescent="0.3">
      <c r="A2521" s="221">
        <v>5552</v>
      </c>
      <c r="B2521" s="118">
        <v>44</v>
      </c>
      <c r="C2521" s="7" t="s">
        <v>660</v>
      </c>
      <c r="D2521" s="7"/>
      <c r="E2521" s="7">
        <v>20</v>
      </c>
      <c r="F2521" s="156">
        <v>43649</v>
      </c>
      <c r="G2521" s="7">
        <v>5218</v>
      </c>
      <c r="H2521" s="7">
        <v>6935</v>
      </c>
      <c r="I2521" s="7">
        <v>6627</v>
      </c>
      <c r="J2521" s="7"/>
      <c r="K2521" s="152">
        <f t="shared" si="12"/>
        <v>21.859474804826117</v>
      </c>
      <c r="L2521" s="167"/>
      <c r="M2521" s="155"/>
      <c r="N2521" s="155"/>
      <c r="O2521" s="33"/>
      <c r="P2521" s="33"/>
      <c r="Q2521" s="23">
        <f t="shared" si="1"/>
        <v>140.9</v>
      </c>
      <c r="R2521" s="117"/>
    </row>
    <row r="2522" spans="1:18" ht="15.75" customHeight="1" x14ac:dyDescent="0.3">
      <c r="A2522" s="221">
        <v>6249</v>
      </c>
      <c r="B2522" s="118">
        <v>248</v>
      </c>
      <c r="C2522" s="7" t="s">
        <v>660</v>
      </c>
      <c r="D2522" s="7"/>
      <c r="E2522" s="7">
        <v>22</v>
      </c>
      <c r="F2522" s="156">
        <v>43685</v>
      </c>
      <c r="G2522" s="7">
        <v>5224</v>
      </c>
      <c r="H2522" s="7">
        <v>7305</v>
      </c>
      <c r="I2522" s="7">
        <v>6976</v>
      </c>
      <c r="J2522" s="7">
        <v>8</v>
      </c>
      <c r="K2522" s="152">
        <f t="shared" si="12"/>
        <v>18.778538812785389</v>
      </c>
      <c r="L2522" s="167"/>
      <c r="M2522" s="154">
        <f>AVERAGE(K2522:K2523)</f>
        <v>18.569505228964282</v>
      </c>
      <c r="N2522" s="154">
        <f>_xlfn.STDEV.S(K2522,K2523)</f>
        <v>0.29561812923125991</v>
      </c>
      <c r="O2522" s="33"/>
      <c r="P2522" s="33"/>
      <c r="Q2522" s="23">
        <f t="shared" si="1"/>
        <v>175.2</v>
      </c>
      <c r="R2522" s="117">
        <f>AVERAGE(Q2522:Q2523)</f>
        <v>176.64999999999998</v>
      </c>
    </row>
    <row r="2523" spans="1:18" ht="15.75" customHeight="1" x14ac:dyDescent="0.3">
      <c r="A2523" s="221">
        <v>6250</v>
      </c>
      <c r="B2523" s="118">
        <v>248</v>
      </c>
      <c r="C2523" s="7" t="s">
        <v>660</v>
      </c>
      <c r="D2523" s="7"/>
      <c r="E2523" s="7">
        <v>22</v>
      </c>
      <c r="F2523" s="156">
        <v>43685</v>
      </c>
      <c r="G2523" s="7">
        <v>5224</v>
      </c>
      <c r="H2523" s="7">
        <v>7332</v>
      </c>
      <c r="I2523" s="7">
        <v>7005</v>
      </c>
      <c r="J2523" s="7"/>
      <c r="K2523" s="152">
        <f t="shared" si="12"/>
        <v>18.360471645143178</v>
      </c>
      <c r="L2523" s="167"/>
      <c r="M2523" s="155"/>
      <c r="N2523" s="155"/>
      <c r="O2523" s="33"/>
      <c r="P2523" s="33"/>
      <c r="Q2523" s="23">
        <f t="shared" si="1"/>
        <v>178.1</v>
      </c>
      <c r="R2523" s="117"/>
    </row>
    <row r="2524" spans="1:18" ht="15.75" customHeight="1" x14ac:dyDescent="0.3">
      <c r="A2524" s="221">
        <v>3877</v>
      </c>
      <c r="B2524" s="118">
        <v>299</v>
      </c>
      <c r="C2524" s="81" t="s">
        <v>661</v>
      </c>
      <c r="D2524" s="81"/>
      <c r="E2524" s="81">
        <v>14</v>
      </c>
      <c r="F2524" s="82">
        <v>43591</v>
      </c>
      <c r="G2524" s="81">
        <v>5236</v>
      </c>
      <c r="H2524" s="134">
        <v>9214</v>
      </c>
      <c r="I2524" s="81">
        <v>7760</v>
      </c>
      <c r="J2524" s="81">
        <v>2</v>
      </c>
      <c r="K2524" s="135">
        <f t="shared" si="12"/>
        <v>57.606973058637081</v>
      </c>
      <c r="L2524" s="136" t="s">
        <v>377</v>
      </c>
      <c r="M2524" s="137">
        <f>AVERAGE(K2524:K2525)</f>
        <v>56.820381139133502</v>
      </c>
      <c r="N2524" s="137">
        <f>_xlfn.STDEV.S(K2524,K2525)</f>
        <v>1.1124089606150467</v>
      </c>
      <c r="O2524" s="33">
        <v>3</v>
      </c>
      <c r="P2524" s="33"/>
      <c r="Q2524" s="23">
        <f t="shared" si="1"/>
        <v>252.4</v>
      </c>
      <c r="R2524" s="117">
        <f>AVERAGE(Q2524:Q2525)</f>
        <v>250.5</v>
      </c>
    </row>
    <row r="2525" spans="1:18" ht="15.75" customHeight="1" x14ac:dyDescent="0.3">
      <c r="A2525" s="221">
        <v>3878</v>
      </c>
      <c r="B2525" s="118">
        <v>300</v>
      </c>
      <c r="C2525" s="81" t="s">
        <v>661</v>
      </c>
      <c r="D2525" s="81"/>
      <c r="E2525" s="81">
        <v>14</v>
      </c>
      <c r="F2525" s="82">
        <v>43591</v>
      </c>
      <c r="G2525" s="81">
        <v>5223</v>
      </c>
      <c r="H2525" s="134">
        <v>9102</v>
      </c>
      <c r="I2525" s="81">
        <v>7709</v>
      </c>
      <c r="J2525" s="81"/>
      <c r="K2525" s="135">
        <f t="shared" si="12"/>
        <v>56.033789219629924</v>
      </c>
      <c r="L2525" s="136"/>
      <c r="M2525" s="138"/>
      <c r="N2525" s="138"/>
      <c r="O2525" s="33"/>
      <c r="P2525" s="33"/>
      <c r="Q2525" s="23">
        <f t="shared" si="1"/>
        <v>248.6</v>
      </c>
      <c r="R2525" s="117"/>
    </row>
    <row r="2526" spans="1:18" ht="15.75" customHeight="1" x14ac:dyDescent="0.3">
      <c r="A2526" s="221">
        <v>4533</v>
      </c>
      <c r="B2526" s="118">
        <v>239</v>
      </c>
      <c r="C2526" s="81" t="s">
        <v>661</v>
      </c>
      <c r="D2526" s="81"/>
      <c r="E2526" s="81">
        <v>16</v>
      </c>
      <c r="F2526" s="82">
        <v>43607</v>
      </c>
      <c r="G2526" s="81">
        <v>5249</v>
      </c>
      <c r="H2526" s="81">
        <v>8512</v>
      </c>
      <c r="I2526" s="81">
        <v>7621</v>
      </c>
      <c r="J2526" s="81">
        <v>2</v>
      </c>
      <c r="K2526" s="135">
        <f t="shared" si="12"/>
        <v>37.563237774030355</v>
      </c>
      <c r="L2526" s="136" t="s">
        <v>13</v>
      </c>
      <c r="M2526" s="137">
        <f>AVERAGE(K2526:K2527)</f>
        <v>36.823969794534626</v>
      </c>
      <c r="N2526" s="137">
        <f>_xlfn.STDEV.S(K2526,K2527)</f>
        <v>1.0454828028310148</v>
      </c>
      <c r="O2526" s="33"/>
      <c r="P2526" s="33"/>
      <c r="Q2526" s="23">
        <f t="shared" si="1"/>
        <v>237.2</v>
      </c>
      <c r="R2526" s="117">
        <f>AVERAGE(Q2526:Q2527)</f>
        <v>234.3</v>
      </c>
    </row>
    <row r="2527" spans="1:18" ht="15.75" customHeight="1" x14ac:dyDescent="0.3">
      <c r="A2527" s="221">
        <v>4534</v>
      </c>
      <c r="B2527" s="118">
        <v>240</v>
      </c>
      <c r="C2527" s="81" t="s">
        <v>661</v>
      </c>
      <c r="D2527" s="81"/>
      <c r="E2527" s="81">
        <v>16</v>
      </c>
      <c r="F2527" s="82">
        <v>43607</v>
      </c>
      <c r="G2527" s="81">
        <v>5262</v>
      </c>
      <c r="H2527" s="81">
        <v>8411</v>
      </c>
      <c r="I2527" s="81">
        <v>7576</v>
      </c>
      <c r="J2527" s="81"/>
      <c r="K2527" s="135">
        <f t="shared" si="12"/>
        <v>36.084701815038898</v>
      </c>
      <c r="L2527" s="136"/>
      <c r="M2527" s="138"/>
      <c r="N2527" s="138"/>
      <c r="O2527" s="33"/>
      <c r="P2527" s="33"/>
      <c r="Q2527" s="23">
        <f t="shared" si="1"/>
        <v>231.4</v>
      </c>
      <c r="R2527" s="117"/>
    </row>
    <row r="2528" spans="1:18" ht="15.75" customHeight="1" x14ac:dyDescent="0.3">
      <c r="A2528" s="221">
        <v>5179</v>
      </c>
      <c r="B2528" s="118">
        <v>239</v>
      </c>
      <c r="C2528" s="81" t="s">
        <v>661</v>
      </c>
      <c r="D2528" s="81"/>
      <c r="E2528" s="81">
        <v>18</v>
      </c>
      <c r="F2528" s="82">
        <v>43626</v>
      </c>
      <c r="G2528" s="81">
        <v>5249</v>
      </c>
      <c r="H2528" s="81">
        <v>8355</v>
      </c>
      <c r="I2528" s="81">
        <v>7541</v>
      </c>
      <c r="J2528" s="81">
        <v>7</v>
      </c>
      <c r="K2528" s="135">
        <f t="shared" si="12"/>
        <v>35.514834205933681</v>
      </c>
      <c r="L2528" s="136"/>
      <c r="M2528" s="137">
        <f>AVERAGE(K2528:K2529)</f>
        <v>35.180431689676723</v>
      </c>
      <c r="N2528" s="137">
        <f>_xlfn.STDEV.S(K2528,K2529)</f>
        <v>0.47291657378227431</v>
      </c>
      <c r="O2528" s="33"/>
      <c r="P2528" s="33"/>
      <c r="Q2528" s="23">
        <f t="shared" si="1"/>
        <v>229.2</v>
      </c>
      <c r="R2528" s="117">
        <f>AVERAGE(Q2528:Q2529)</f>
        <v>238</v>
      </c>
    </row>
    <row r="2529" spans="1:18" ht="15.75" customHeight="1" x14ac:dyDescent="0.3">
      <c r="A2529" s="221">
        <v>5180</v>
      </c>
      <c r="B2529" s="118">
        <v>240</v>
      </c>
      <c r="C2529" s="81" t="s">
        <v>661</v>
      </c>
      <c r="D2529" s="81"/>
      <c r="E2529" s="81">
        <v>18</v>
      </c>
      <c r="F2529" s="82">
        <v>43626</v>
      </c>
      <c r="G2529" s="81">
        <v>5262</v>
      </c>
      <c r="H2529" s="81">
        <v>8590</v>
      </c>
      <c r="I2529" s="81">
        <v>7730</v>
      </c>
      <c r="J2529" s="81"/>
      <c r="K2529" s="135">
        <f t="shared" si="12"/>
        <v>34.846029173419772</v>
      </c>
      <c r="L2529" s="136"/>
      <c r="M2529" s="138"/>
      <c r="N2529" s="138"/>
      <c r="O2529" s="33"/>
      <c r="P2529" s="33"/>
      <c r="Q2529" s="23">
        <f t="shared" si="1"/>
        <v>246.8</v>
      </c>
      <c r="R2529" s="117"/>
    </row>
    <row r="2530" spans="1:18" ht="15.75" customHeight="1" x14ac:dyDescent="0.3">
      <c r="A2530" s="221">
        <v>6251</v>
      </c>
      <c r="B2530" s="118">
        <v>249</v>
      </c>
      <c r="C2530" s="7" t="s">
        <v>661</v>
      </c>
      <c r="D2530" s="7"/>
      <c r="E2530" s="7">
        <v>22</v>
      </c>
      <c r="F2530" s="156">
        <v>43685</v>
      </c>
      <c r="G2530" s="7">
        <v>5178</v>
      </c>
      <c r="H2530" s="7">
        <v>7836</v>
      </c>
      <c r="I2530" s="7">
        <v>7402</v>
      </c>
      <c r="J2530" s="7">
        <v>7</v>
      </c>
      <c r="K2530" s="152">
        <f t="shared" si="12"/>
        <v>19.514388489208635</v>
      </c>
      <c r="L2530" s="167"/>
      <c r="M2530" s="154">
        <f>AVERAGE(K2530:K2531)</f>
        <v>18.960362930531623</v>
      </c>
      <c r="N2530" s="154">
        <f>_xlfn.STDEV.S(K2530,K2531)</f>
        <v>0.78351045898235816</v>
      </c>
      <c r="O2530" s="33"/>
      <c r="P2530" s="33"/>
      <c r="Q2530" s="23">
        <f t="shared" si="1"/>
        <v>222.4</v>
      </c>
      <c r="R2530" s="117">
        <f>AVERAGE(Q2530:Q2531)</f>
        <v>218.5</v>
      </c>
    </row>
    <row r="2531" spans="1:18" ht="15.75" customHeight="1" x14ac:dyDescent="0.3">
      <c r="A2531" s="221">
        <v>6252</v>
      </c>
      <c r="B2531" s="118">
        <v>249</v>
      </c>
      <c r="C2531" s="7" t="s">
        <v>661</v>
      </c>
      <c r="D2531" s="7"/>
      <c r="E2531" s="7">
        <v>22</v>
      </c>
      <c r="F2531" s="156">
        <v>43685</v>
      </c>
      <c r="G2531" s="7">
        <v>5178</v>
      </c>
      <c r="H2531" s="7">
        <v>7719</v>
      </c>
      <c r="I2531" s="7">
        <v>7324</v>
      </c>
      <c r="J2531" s="7"/>
      <c r="K2531" s="152">
        <f t="shared" si="12"/>
        <v>18.406337371854615</v>
      </c>
      <c r="L2531" s="167"/>
      <c r="M2531" s="155"/>
      <c r="N2531" s="155"/>
      <c r="O2531" s="33"/>
      <c r="P2531" s="33"/>
      <c r="Q2531" s="23">
        <f t="shared" si="1"/>
        <v>214.6</v>
      </c>
      <c r="R2531" s="117"/>
    </row>
    <row r="2532" spans="1:18" ht="15.75" customHeight="1" x14ac:dyDescent="0.3">
      <c r="A2532" s="221">
        <v>3009</v>
      </c>
      <c r="B2532" s="118">
        <v>93</v>
      </c>
      <c r="C2532" s="67" t="s">
        <v>662</v>
      </c>
      <c r="D2532" s="67"/>
      <c r="E2532" s="67">
        <v>11</v>
      </c>
      <c r="F2532" s="68">
        <v>43571</v>
      </c>
      <c r="G2532" s="10">
        <v>5234</v>
      </c>
      <c r="H2532" s="67">
        <v>8769</v>
      </c>
      <c r="I2532" s="67">
        <v>7528</v>
      </c>
      <c r="J2532" s="67">
        <v>1</v>
      </c>
      <c r="K2532" s="157">
        <f t="shared" si="12"/>
        <v>54.097646033129912</v>
      </c>
      <c r="L2532" s="168" t="s">
        <v>13</v>
      </c>
      <c r="M2532" s="159">
        <f>AVERAGE(K2532:K2533)</f>
        <v>54.386311885665577</v>
      </c>
      <c r="N2532" s="159">
        <f>_xlfn.STDEV.S(K2532,K2533)</f>
        <v>0.40823516364993456</v>
      </c>
      <c r="O2532" s="33">
        <v>1</v>
      </c>
      <c r="P2532" s="33"/>
      <c r="Q2532" s="23">
        <f t="shared" si="1"/>
        <v>229.4</v>
      </c>
      <c r="R2532" s="117">
        <f>AVERAGE(Q2532:Q2533)</f>
        <v>227</v>
      </c>
    </row>
    <row r="2533" spans="1:18" ht="15.75" customHeight="1" x14ac:dyDescent="0.3">
      <c r="A2533" s="221">
        <v>3010</v>
      </c>
      <c r="B2533" s="118">
        <v>94</v>
      </c>
      <c r="C2533" s="67" t="s">
        <v>662</v>
      </c>
      <c r="D2533" s="67"/>
      <c r="E2533" s="67">
        <v>11</v>
      </c>
      <c r="F2533" s="68">
        <v>43571</v>
      </c>
      <c r="G2533" s="10">
        <v>5218</v>
      </c>
      <c r="H2533" s="67">
        <v>8692</v>
      </c>
      <c r="I2533" s="67">
        <v>7464</v>
      </c>
      <c r="J2533" s="67"/>
      <c r="K2533" s="157">
        <f t="shared" si="12"/>
        <v>54.67497773820125</v>
      </c>
      <c r="L2533" s="168"/>
      <c r="M2533" s="160"/>
      <c r="N2533" s="160"/>
      <c r="O2533" s="33"/>
      <c r="P2533" s="33"/>
      <c r="Q2533" s="23">
        <f t="shared" si="1"/>
        <v>224.6</v>
      </c>
      <c r="R2533" s="117"/>
    </row>
    <row r="2534" spans="1:18" ht="15.75" customHeight="1" x14ac:dyDescent="0.3">
      <c r="A2534" s="221">
        <v>3879</v>
      </c>
      <c r="B2534" s="118">
        <v>301</v>
      </c>
      <c r="C2534" s="67" t="s">
        <v>662</v>
      </c>
      <c r="D2534" s="67"/>
      <c r="E2534" s="67">
        <v>14</v>
      </c>
      <c r="F2534" s="68">
        <v>43591</v>
      </c>
      <c r="G2534" s="67">
        <v>5241</v>
      </c>
      <c r="H2534" s="10">
        <v>7199</v>
      </c>
      <c r="I2534" s="67">
        <v>6881</v>
      </c>
      <c r="J2534" s="67"/>
      <c r="K2534" s="157">
        <f t="shared" si="12"/>
        <v>19.390243902439025</v>
      </c>
      <c r="L2534" s="168" t="s">
        <v>13</v>
      </c>
      <c r="M2534" s="159">
        <f>AVERAGE(K2534:K2535)</f>
        <v>19.053250325544646</v>
      </c>
      <c r="N2534" s="159">
        <f>_xlfn.STDEV.S(K2534,K2535)</f>
        <v>0.47658088687664879</v>
      </c>
      <c r="O2534" s="33"/>
      <c r="P2534" s="33"/>
      <c r="Q2534" s="23">
        <f t="shared" si="1"/>
        <v>164</v>
      </c>
      <c r="R2534" s="117">
        <f>AVERAGE(Q2534:Q2535)</f>
        <v>165.35</v>
      </c>
    </row>
    <row r="2535" spans="1:18" ht="15.75" customHeight="1" x14ac:dyDescent="0.3">
      <c r="A2535" s="221">
        <v>3880</v>
      </c>
      <c r="B2535" s="118">
        <v>302</v>
      </c>
      <c r="C2535" s="67" t="s">
        <v>662</v>
      </c>
      <c r="D2535" s="67"/>
      <c r="E2535" s="67">
        <v>14</v>
      </c>
      <c r="F2535" s="68">
        <v>43591</v>
      </c>
      <c r="G2535" s="67">
        <v>5225</v>
      </c>
      <c r="H2535" s="10">
        <v>7204</v>
      </c>
      <c r="I2535" s="67">
        <v>6892</v>
      </c>
      <c r="J2535" s="67"/>
      <c r="K2535" s="157">
        <f t="shared" si="12"/>
        <v>18.71625674865027</v>
      </c>
      <c r="L2535" s="168"/>
      <c r="M2535" s="160"/>
      <c r="N2535" s="160"/>
      <c r="O2535" s="33"/>
      <c r="P2535" s="33"/>
      <c r="Q2535" s="23">
        <f t="shared" si="1"/>
        <v>166.7</v>
      </c>
      <c r="R2535" s="117"/>
    </row>
    <row r="2536" spans="1:18" ht="15.75" customHeight="1" x14ac:dyDescent="0.3">
      <c r="A2536" s="221">
        <v>4241</v>
      </c>
      <c r="B2536" s="118">
        <v>271</v>
      </c>
      <c r="C2536" s="67" t="s">
        <v>662</v>
      </c>
      <c r="D2536" s="67"/>
      <c r="E2536" s="67">
        <v>15</v>
      </c>
      <c r="F2536" s="68">
        <v>43599</v>
      </c>
      <c r="G2536" s="67">
        <v>5224</v>
      </c>
      <c r="H2536" s="67">
        <v>8160</v>
      </c>
      <c r="I2536" s="67">
        <v>7649</v>
      </c>
      <c r="J2536" s="67"/>
      <c r="K2536" s="157">
        <f t="shared" si="12"/>
        <v>21.072164948453608</v>
      </c>
      <c r="L2536" s="160"/>
      <c r="M2536" s="159">
        <f>AVERAGE(K2536:K2537)</f>
        <v>20.588415662190172</v>
      </c>
      <c r="N2536" s="159">
        <f>_xlfn.STDEV.S(K2536,K2537)</f>
        <v>0.68412480142205789</v>
      </c>
      <c r="O2536" s="33"/>
      <c r="P2536" s="33"/>
      <c r="Q2536" s="23">
        <f t="shared" si="1"/>
        <v>242.5</v>
      </c>
      <c r="R2536" s="117">
        <f>AVERAGE(Q2536:Q2537)</f>
        <v>235.9</v>
      </c>
    </row>
    <row r="2537" spans="1:18" ht="15.75" customHeight="1" x14ac:dyDescent="0.3">
      <c r="A2537" s="221">
        <v>4242</v>
      </c>
      <c r="B2537" s="118">
        <v>272</v>
      </c>
      <c r="C2537" s="67" t="s">
        <v>662</v>
      </c>
      <c r="D2537" s="67"/>
      <c r="E2537" s="67">
        <v>15</v>
      </c>
      <c r="F2537" s="68">
        <v>43599</v>
      </c>
      <c r="G2537" s="67">
        <v>5257</v>
      </c>
      <c r="H2537" s="67">
        <v>8011</v>
      </c>
      <c r="I2537" s="67">
        <v>7550</v>
      </c>
      <c r="J2537" s="67"/>
      <c r="K2537" s="157">
        <f t="shared" si="12"/>
        <v>20.104666375926733</v>
      </c>
      <c r="L2537" s="160"/>
      <c r="M2537" s="160"/>
      <c r="N2537" s="160"/>
      <c r="O2537" s="33"/>
      <c r="P2537" s="33"/>
      <c r="Q2537" s="23">
        <f t="shared" si="1"/>
        <v>229.3</v>
      </c>
      <c r="R2537" s="117"/>
    </row>
    <row r="2538" spans="1:18" ht="15.75" customHeight="1" x14ac:dyDescent="0.3">
      <c r="A2538" s="221">
        <v>4887</v>
      </c>
      <c r="B2538" s="118">
        <v>271</v>
      </c>
      <c r="C2538" s="67" t="s">
        <v>662</v>
      </c>
      <c r="D2538" s="67"/>
      <c r="E2538" s="67">
        <v>17</v>
      </c>
      <c r="F2538" s="68">
        <v>43619</v>
      </c>
      <c r="G2538" s="67">
        <v>5224</v>
      </c>
      <c r="H2538" s="67">
        <v>8232</v>
      </c>
      <c r="I2538" s="67">
        <v>7728</v>
      </c>
      <c r="J2538" s="67"/>
      <c r="K2538" s="157">
        <f t="shared" si="12"/>
        <v>20.12779552715655</v>
      </c>
      <c r="L2538" s="168"/>
      <c r="M2538" s="159">
        <f>AVERAGE(K2538:K2539)</f>
        <v>20.392631529812043</v>
      </c>
      <c r="N2538" s="159">
        <f>_xlfn.STDEV.S(K2538,K2539)</f>
        <v>0.37453466676007208</v>
      </c>
      <c r="O2538" s="33"/>
      <c r="P2538" s="33"/>
      <c r="Q2538" s="23">
        <f t="shared" si="1"/>
        <v>250.4</v>
      </c>
      <c r="R2538" s="117">
        <f>AVERAGE(Q2538:Q2539)</f>
        <v>248.4</v>
      </c>
    </row>
    <row r="2539" spans="1:18" ht="15.75" customHeight="1" x14ac:dyDescent="0.3">
      <c r="A2539" s="221">
        <v>4888</v>
      </c>
      <c r="B2539" s="118">
        <v>272</v>
      </c>
      <c r="C2539" s="67" t="s">
        <v>662</v>
      </c>
      <c r="D2539" s="67"/>
      <c r="E2539" s="67">
        <v>17</v>
      </c>
      <c r="F2539" s="68">
        <v>43619</v>
      </c>
      <c r="G2539" s="67">
        <v>5257</v>
      </c>
      <c r="H2539" s="67">
        <v>8230</v>
      </c>
      <c r="I2539" s="67">
        <v>7721</v>
      </c>
      <c r="J2539" s="67"/>
      <c r="K2539" s="157">
        <f t="shared" si="12"/>
        <v>20.657467532467532</v>
      </c>
      <c r="L2539" s="168"/>
      <c r="M2539" s="160"/>
      <c r="N2539" s="160"/>
      <c r="O2539" s="33"/>
      <c r="P2539" s="33"/>
      <c r="Q2539" s="23">
        <f t="shared" si="1"/>
        <v>246.4</v>
      </c>
      <c r="R2539" s="117"/>
    </row>
    <row r="2540" spans="1:18" ht="15.75" customHeight="1" x14ac:dyDescent="0.3">
      <c r="A2540" s="221">
        <v>5465</v>
      </c>
      <c r="B2540" s="118">
        <v>203</v>
      </c>
      <c r="C2540" s="7" t="s">
        <v>662</v>
      </c>
      <c r="D2540" s="7"/>
      <c r="E2540" s="7">
        <v>19</v>
      </c>
      <c r="F2540" s="156">
        <v>43637</v>
      </c>
      <c r="G2540" s="7">
        <v>5215</v>
      </c>
      <c r="H2540" s="7">
        <v>8553</v>
      </c>
      <c r="I2540" s="7">
        <v>7909</v>
      </c>
      <c r="J2540" s="7">
        <v>5</v>
      </c>
      <c r="K2540" s="161">
        <f t="shared" si="12"/>
        <v>23.904974016332591</v>
      </c>
      <c r="L2540" s="170"/>
      <c r="M2540" s="162">
        <f>AVERAGE(K2540:K2541)</f>
        <v>24.002777143562817</v>
      </c>
      <c r="N2540" s="162">
        <f>_xlfn.STDEV.S(K2540,K2541)</f>
        <v>0.13831450897148351</v>
      </c>
      <c r="O2540" s="33"/>
      <c r="P2540" s="33"/>
      <c r="Q2540" s="23">
        <f t="shared" si="1"/>
        <v>269.39999999999998</v>
      </c>
      <c r="R2540" s="117">
        <f>AVERAGE(Q2540:Q2541)</f>
        <v>263.95</v>
      </c>
    </row>
    <row r="2541" spans="1:18" ht="15.75" customHeight="1" x14ac:dyDescent="0.3">
      <c r="A2541" s="221">
        <v>5466</v>
      </c>
      <c r="B2541" s="118">
        <v>204</v>
      </c>
      <c r="C2541" s="7" t="s">
        <v>662</v>
      </c>
      <c r="D2541" s="7"/>
      <c r="E2541" s="7">
        <v>19</v>
      </c>
      <c r="F2541" s="156">
        <v>43637</v>
      </c>
      <c r="G2541" s="7">
        <v>5239</v>
      </c>
      <c r="H2541" s="7">
        <v>8447</v>
      </c>
      <c r="I2541" s="7">
        <v>7824</v>
      </c>
      <c r="J2541" s="7"/>
      <c r="K2541" s="161">
        <f t="shared" si="12"/>
        <v>24.100580270793039</v>
      </c>
      <c r="L2541" s="170"/>
      <c r="M2541" s="23"/>
      <c r="N2541" s="23"/>
      <c r="O2541" s="33"/>
      <c r="P2541" s="33"/>
      <c r="Q2541" s="23">
        <f t="shared" si="1"/>
        <v>258.5</v>
      </c>
      <c r="R2541" s="117"/>
    </row>
    <row r="2542" spans="1:18" ht="15.75" customHeight="1" x14ac:dyDescent="0.3">
      <c r="A2542" s="221">
        <v>6253</v>
      </c>
      <c r="B2542" s="118">
        <v>250</v>
      </c>
      <c r="C2542" s="7" t="s">
        <v>662</v>
      </c>
      <c r="D2542" s="7"/>
      <c r="E2542" s="7">
        <v>22</v>
      </c>
      <c r="F2542" s="156">
        <v>43685</v>
      </c>
      <c r="G2542" s="7">
        <v>5274</v>
      </c>
      <c r="H2542" s="7">
        <v>7859</v>
      </c>
      <c r="I2542" s="7">
        <v>7454</v>
      </c>
      <c r="J2542" s="7">
        <v>5</v>
      </c>
      <c r="K2542" s="152">
        <f t="shared" si="12"/>
        <v>18.577981651376145</v>
      </c>
      <c r="L2542" s="167"/>
      <c r="M2542" s="154">
        <f>AVERAGE(K2542:K2543)</f>
        <v>18.07617618037915</v>
      </c>
      <c r="N2542" s="154">
        <f>_xlfn.STDEV.S(K2542,K2543)</f>
        <v>0.709660102756972</v>
      </c>
      <c r="O2542" s="33"/>
      <c r="P2542" s="33"/>
      <c r="Q2542" s="23">
        <f t="shared" si="1"/>
        <v>218</v>
      </c>
      <c r="R2542" s="117">
        <f>AVERAGE(Q2542:Q2543)</f>
        <v>218.25</v>
      </c>
    </row>
    <row r="2543" spans="1:18" ht="15.75" customHeight="1" x14ac:dyDescent="0.3">
      <c r="A2543" s="221">
        <v>6254</v>
      </c>
      <c r="B2543" s="118">
        <v>250</v>
      </c>
      <c r="C2543" s="7" t="s">
        <v>662</v>
      </c>
      <c r="D2543" s="7"/>
      <c r="E2543" s="7">
        <v>22</v>
      </c>
      <c r="F2543" s="156">
        <v>43685</v>
      </c>
      <c r="G2543" s="7">
        <v>5274</v>
      </c>
      <c r="H2543" s="7">
        <v>7843</v>
      </c>
      <c r="I2543" s="7">
        <v>7459</v>
      </c>
      <c r="J2543" s="7"/>
      <c r="K2543" s="152">
        <f t="shared" si="12"/>
        <v>17.574370709382151</v>
      </c>
      <c r="L2543" s="167"/>
      <c r="M2543" s="155"/>
      <c r="N2543" s="155"/>
      <c r="O2543" s="33"/>
      <c r="P2543" s="33"/>
      <c r="Q2543" s="23">
        <f t="shared" si="1"/>
        <v>218.5</v>
      </c>
      <c r="R2543" s="117"/>
    </row>
    <row r="2544" spans="1:18" ht="15.75" customHeight="1" x14ac:dyDescent="0.3">
      <c r="A2544" s="221">
        <v>3523</v>
      </c>
      <c r="B2544" s="118">
        <v>279</v>
      </c>
      <c r="C2544" s="67" t="s">
        <v>663</v>
      </c>
      <c r="D2544" s="67"/>
      <c r="E2544" s="67">
        <v>13</v>
      </c>
      <c r="F2544" s="68">
        <v>43587</v>
      </c>
      <c r="G2544" s="67">
        <v>5269</v>
      </c>
      <c r="H2544" s="67">
        <v>8186</v>
      </c>
      <c r="I2544" s="67">
        <v>7510</v>
      </c>
      <c r="J2544" s="67">
        <v>1</v>
      </c>
      <c r="K2544" s="157">
        <f t="shared" si="12"/>
        <v>30.165104863900044</v>
      </c>
      <c r="L2544" s="168" t="s">
        <v>407</v>
      </c>
      <c r="M2544" s="159">
        <f>AVERAGE(K2544:K2545)</f>
        <v>31.386417380861616</v>
      </c>
      <c r="N2544" s="159">
        <f>_xlfn.STDEV.S(K2544,K2545)</f>
        <v>1.7271967253830776</v>
      </c>
      <c r="O2544" s="33">
        <v>1</v>
      </c>
      <c r="P2544" s="33"/>
      <c r="Q2544" s="23">
        <f t="shared" si="1"/>
        <v>224.1</v>
      </c>
      <c r="R2544" s="117">
        <f>AVERAGE(Q2544:Q2545)</f>
        <v>224.6</v>
      </c>
    </row>
    <row r="2545" spans="1:18" ht="15.75" customHeight="1" x14ac:dyDescent="0.3">
      <c r="A2545" s="221">
        <v>3524</v>
      </c>
      <c r="B2545" s="118">
        <v>280</v>
      </c>
      <c r="C2545" s="67" t="s">
        <v>663</v>
      </c>
      <c r="D2545" s="67"/>
      <c r="E2545" s="67">
        <v>13</v>
      </c>
      <c r="F2545" s="68">
        <v>43587</v>
      </c>
      <c r="G2545" s="67">
        <v>5260</v>
      </c>
      <c r="H2545" s="67">
        <v>8245</v>
      </c>
      <c r="I2545" s="67">
        <v>7511</v>
      </c>
      <c r="J2545" s="67"/>
      <c r="K2545" s="157">
        <f t="shared" si="12"/>
        <v>32.607729897823191</v>
      </c>
      <c r="L2545" s="168"/>
      <c r="M2545" s="160"/>
      <c r="N2545" s="160"/>
      <c r="O2545" s="33"/>
      <c r="P2545" s="33"/>
      <c r="Q2545" s="23">
        <f t="shared" si="1"/>
        <v>225.1</v>
      </c>
      <c r="R2545" s="117"/>
    </row>
    <row r="2546" spans="1:18" ht="15.75" customHeight="1" x14ac:dyDescent="0.3">
      <c r="A2546" s="221">
        <v>4243</v>
      </c>
      <c r="B2546" s="118">
        <v>273</v>
      </c>
      <c r="C2546" s="67" t="s">
        <v>663</v>
      </c>
      <c r="D2546" s="67"/>
      <c r="E2546" s="67">
        <v>15</v>
      </c>
      <c r="F2546" s="68">
        <v>43599</v>
      </c>
      <c r="G2546" s="67">
        <v>5242</v>
      </c>
      <c r="H2546" s="67">
        <v>8179</v>
      </c>
      <c r="I2546" s="67">
        <v>7584</v>
      </c>
      <c r="J2546" s="67"/>
      <c r="K2546" s="157">
        <f t="shared" si="12"/>
        <v>25.405636208368914</v>
      </c>
      <c r="L2546" s="160"/>
      <c r="M2546" s="159">
        <f>AVERAGE(K2546:K2547)</f>
        <v>25.20825525076993</v>
      </c>
      <c r="N2546" s="159">
        <f>_xlfn.STDEV.S(K2546,K2547)</f>
        <v>0.27913882719067451</v>
      </c>
      <c r="O2546" s="33"/>
      <c r="P2546" s="33"/>
      <c r="Q2546" s="23">
        <f t="shared" si="1"/>
        <v>234.2</v>
      </c>
      <c r="R2546" s="117">
        <f>AVERAGE(Q2546:Q2547)</f>
        <v>232.05</v>
      </c>
    </row>
    <row r="2547" spans="1:18" ht="15.75" customHeight="1" x14ac:dyDescent="0.3">
      <c r="A2547" s="221">
        <v>4244</v>
      </c>
      <c r="B2547" s="118">
        <v>274</v>
      </c>
      <c r="C2547" s="67" t="s">
        <v>663</v>
      </c>
      <c r="D2547" s="67"/>
      <c r="E2547" s="67">
        <v>15</v>
      </c>
      <c r="F2547" s="68">
        <v>43599</v>
      </c>
      <c r="G2547" s="67">
        <v>5233</v>
      </c>
      <c r="H2547" s="67">
        <v>8107</v>
      </c>
      <c r="I2547" s="67">
        <v>7532</v>
      </c>
      <c r="J2547" s="67"/>
      <c r="K2547" s="157">
        <f t="shared" si="12"/>
        <v>25.010874293170943</v>
      </c>
      <c r="L2547" s="160"/>
      <c r="M2547" s="160"/>
      <c r="N2547" s="160"/>
      <c r="O2547" s="33"/>
      <c r="P2547" s="33"/>
      <c r="Q2547" s="23">
        <f t="shared" si="1"/>
        <v>229.9</v>
      </c>
      <c r="R2547" s="117"/>
    </row>
    <row r="2548" spans="1:18" ht="15.75" customHeight="1" x14ac:dyDescent="0.3">
      <c r="A2548" s="221">
        <v>4889</v>
      </c>
      <c r="B2548" s="118">
        <v>273</v>
      </c>
      <c r="C2548" s="67" t="s">
        <v>663</v>
      </c>
      <c r="D2548" s="67"/>
      <c r="E2548" s="67">
        <v>17</v>
      </c>
      <c r="F2548" s="68">
        <v>43619</v>
      </c>
      <c r="G2548" s="67">
        <v>5242</v>
      </c>
      <c r="H2548" s="67">
        <v>8146</v>
      </c>
      <c r="I2548" s="67">
        <v>7529</v>
      </c>
      <c r="J2548" s="67"/>
      <c r="K2548" s="157">
        <f t="shared" si="12"/>
        <v>26.978574551814603</v>
      </c>
      <c r="L2548" s="168"/>
      <c r="M2548" s="159">
        <f>AVERAGE(K2548:K2549)</f>
        <v>27.306564526020374</v>
      </c>
      <c r="N2548" s="159">
        <f>_xlfn.STDEV.S(K2548,K2549)</f>
        <v>0.46384786984420268</v>
      </c>
      <c r="O2548" s="33"/>
      <c r="P2548" s="33"/>
      <c r="Q2548" s="23">
        <f t="shared" si="1"/>
        <v>228.7</v>
      </c>
      <c r="R2548" s="117">
        <f>AVERAGE(Q2548:Q2549)</f>
        <v>224.89999999999998</v>
      </c>
    </row>
    <row r="2549" spans="1:18" ht="15.75" customHeight="1" x14ac:dyDescent="0.3">
      <c r="A2549" s="221">
        <v>4890</v>
      </c>
      <c r="B2549" s="118">
        <v>274</v>
      </c>
      <c r="C2549" s="67" t="s">
        <v>663</v>
      </c>
      <c r="D2549" s="67"/>
      <c r="E2549" s="67">
        <v>17</v>
      </c>
      <c r="F2549" s="68">
        <v>43619</v>
      </c>
      <c r="G2549" s="67">
        <v>5233</v>
      </c>
      <c r="H2549" s="67">
        <v>8055</v>
      </c>
      <c r="I2549" s="67">
        <v>7444</v>
      </c>
      <c r="J2549" s="67"/>
      <c r="K2549" s="157">
        <f t="shared" si="12"/>
        <v>27.634554500226145</v>
      </c>
      <c r="L2549" s="168"/>
      <c r="M2549" s="160"/>
      <c r="N2549" s="160"/>
      <c r="O2549" s="33"/>
      <c r="P2549" s="33"/>
      <c r="Q2549" s="23">
        <f t="shared" si="1"/>
        <v>221.1</v>
      </c>
      <c r="R2549" s="117"/>
    </row>
    <row r="2550" spans="1:18" ht="15.75" customHeight="1" x14ac:dyDescent="0.3">
      <c r="A2550" s="221">
        <v>5467</v>
      </c>
      <c r="B2550" s="118">
        <v>205</v>
      </c>
      <c r="C2550" s="7" t="s">
        <v>663</v>
      </c>
      <c r="D2550" s="7"/>
      <c r="E2550" s="7">
        <v>19</v>
      </c>
      <c r="F2550" s="156">
        <v>43637</v>
      </c>
      <c r="G2550" s="7">
        <v>5204</v>
      </c>
      <c r="H2550" s="7">
        <v>7717</v>
      </c>
      <c r="I2550" s="7">
        <v>7211</v>
      </c>
      <c r="J2550" s="7">
        <v>7</v>
      </c>
      <c r="K2550" s="161">
        <f t="shared" si="12"/>
        <v>25.211758844045839</v>
      </c>
      <c r="L2550" s="170"/>
      <c r="M2550" s="162">
        <f>AVERAGE(K2550:K2551)</f>
        <v>24.886581176408882</v>
      </c>
      <c r="N2550" s="162">
        <f>_xlfn.STDEV.S(K2550,K2551)</f>
        <v>0.4598706677530332</v>
      </c>
      <c r="O2550" s="33"/>
      <c r="P2550" s="33"/>
      <c r="Q2550" s="23">
        <f t="shared" si="1"/>
        <v>200.70000000000002</v>
      </c>
      <c r="R2550" s="117">
        <f>AVERAGE(Q2550:Q2551)</f>
        <v>205.8</v>
      </c>
    </row>
    <row r="2551" spans="1:18" ht="15.75" customHeight="1" x14ac:dyDescent="0.3">
      <c r="A2551" s="221">
        <v>5468</v>
      </c>
      <c r="B2551" s="118">
        <v>206</v>
      </c>
      <c r="C2551" s="7" t="s">
        <v>663</v>
      </c>
      <c r="D2551" s="7"/>
      <c r="E2551" s="7">
        <v>19</v>
      </c>
      <c r="F2551" s="156">
        <v>43637</v>
      </c>
      <c r="G2551" s="7">
        <v>5233</v>
      </c>
      <c r="H2551" s="7">
        <v>7860</v>
      </c>
      <c r="I2551" s="7">
        <v>7342</v>
      </c>
      <c r="J2551" s="7"/>
      <c r="K2551" s="161">
        <f t="shared" si="12"/>
        <v>24.561403508771928</v>
      </c>
      <c r="L2551" s="170"/>
      <c r="M2551" s="23"/>
      <c r="N2551" s="23"/>
      <c r="O2551" s="33"/>
      <c r="P2551" s="33"/>
      <c r="Q2551" s="23">
        <f t="shared" si="1"/>
        <v>210.9</v>
      </c>
      <c r="R2551" s="117"/>
    </row>
    <row r="2552" spans="1:18" ht="15.75" customHeight="1" x14ac:dyDescent="0.3">
      <c r="A2552" s="221">
        <v>6255</v>
      </c>
      <c r="B2552" s="118">
        <v>251</v>
      </c>
      <c r="C2552" s="7" t="s">
        <v>663</v>
      </c>
      <c r="D2552" s="7"/>
      <c r="E2552" s="7">
        <v>22</v>
      </c>
      <c r="F2552" s="156">
        <v>43685</v>
      </c>
      <c r="G2552" s="7">
        <v>5258</v>
      </c>
      <c r="H2552" s="7">
        <v>8222</v>
      </c>
      <c r="I2552" s="7">
        <v>7740</v>
      </c>
      <c r="J2552" s="7">
        <v>7</v>
      </c>
      <c r="K2552" s="152">
        <f t="shared" si="12"/>
        <v>19.419822723609993</v>
      </c>
      <c r="L2552" s="167"/>
      <c r="M2552" s="154">
        <f>AVERAGE(K2552:K2553)</f>
        <v>18.732948904467115</v>
      </c>
      <c r="N2552" s="154">
        <f>_xlfn.STDEV.S(K2552,K2553)</f>
        <v>0.97138627067086536</v>
      </c>
      <c r="O2552" s="33"/>
      <c r="P2552" s="33"/>
      <c r="Q2552" s="23">
        <f t="shared" si="1"/>
        <v>248.2</v>
      </c>
      <c r="R2552" s="117">
        <f>AVERAGE(Q2552:Q2553)</f>
        <v>241.3</v>
      </c>
    </row>
    <row r="2553" spans="1:18" ht="15.75" customHeight="1" x14ac:dyDescent="0.3">
      <c r="A2553" s="221">
        <v>6256</v>
      </c>
      <c r="B2553" s="118">
        <v>251</v>
      </c>
      <c r="C2553" s="7" t="s">
        <v>663</v>
      </c>
      <c r="D2553" s="7"/>
      <c r="E2553" s="7">
        <v>22</v>
      </c>
      <c r="F2553" s="156">
        <v>43685</v>
      </c>
      <c r="G2553" s="7">
        <v>5258</v>
      </c>
      <c r="H2553" s="7">
        <v>8025</v>
      </c>
      <c r="I2553" s="7">
        <v>7602</v>
      </c>
      <c r="J2553" s="7"/>
      <c r="K2553" s="152">
        <f t="shared" si="12"/>
        <v>18.046075085324233</v>
      </c>
      <c r="L2553" s="167"/>
      <c r="M2553" s="155"/>
      <c r="N2553" s="155"/>
      <c r="O2553" s="33"/>
      <c r="P2553" s="33"/>
      <c r="Q2553" s="23">
        <f t="shared" si="1"/>
        <v>234.4</v>
      </c>
      <c r="R2553" s="117"/>
    </row>
    <row r="2554" spans="1:18" ht="15.75" customHeight="1" x14ac:dyDescent="0.3">
      <c r="A2554" s="221">
        <v>3011</v>
      </c>
      <c r="B2554" s="118">
        <v>95</v>
      </c>
      <c r="C2554" s="67" t="s">
        <v>664</v>
      </c>
      <c r="D2554" s="67"/>
      <c r="E2554" s="67">
        <v>11</v>
      </c>
      <c r="F2554" s="68">
        <v>43571</v>
      </c>
      <c r="G2554" s="10">
        <v>5232</v>
      </c>
      <c r="H2554" s="67">
        <v>7858</v>
      </c>
      <c r="I2554" s="67">
        <v>7267</v>
      </c>
      <c r="J2554" s="67">
        <v>1</v>
      </c>
      <c r="K2554" s="157">
        <f t="shared" si="12"/>
        <v>29.041769041769044</v>
      </c>
      <c r="L2554" s="168" t="s">
        <v>13</v>
      </c>
      <c r="M2554" s="159">
        <f>AVERAGE(K2554:K2555)</f>
        <v>29.209879736195525</v>
      </c>
      <c r="N2554" s="159">
        <f>_xlfn.STDEV.S(K2554,K2555)</f>
        <v>0.23774442403789128</v>
      </c>
      <c r="O2554" s="33">
        <v>1</v>
      </c>
      <c r="P2554" s="33"/>
      <c r="Q2554" s="23">
        <f t="shared" si="1"/>
        <v>203.50000000000003</v>
      </c>
      <c r="R2554" s="117">
        <f>AVERAGE(Q2554:Q2555)</f>
        <v>206.25</v>
      </c>
    </row>
    <row r="2555" spans="1:18" ht="15.75" customHeight="1" x14ac:dyDescent="0.3">
      <c r="A2555" s="221">
        <v>3012</v>
      </c>
      <c r="B2555" s="118">
        <v>96</v>
      </c>
      <c r="C2555" s="67" t="s">
        <v>664</v>
      </c>
      <c r="D2555" s="67"/>
      <c r="E2555" s="67">
        <v>11</v>
      </c>
      <c r="F2555" s="68">
        <v>43571</v>
      </c>
      <c r="G2555" s="10">
        <v>5242</v>
      </c>
      <c r="H2555" s="67">
        <v>7946</v>
      </c>
      <c r="I2555" s="67">
        <v>7332</v>
      </c>
      <c r="J2555" s="67"/>
      <c r="K2555" s="157">
        <f t="shared" si="12"/>
        <v>29.37799043062201</v>
      </c>
      <c r="L2555" s="168"/>
      <c r="M2555" s="160"/>
      <c r="N2555" s="160"/>
      <c r="O2555" s="33"/>
      <c r="P2555" s="33"/>
      <c r="Q2555" s="23">
        <f t="shared" si="1"/>
        <v>209</v>
      </c>
      <c r="R2555" s="117"/>
    </row>
    <row r="2556" spans="1:18" ht="15.75" customHeight="1" x14ac:dyDescent="0.3">
      <c r="A2556" s="221">
        <v>3881</v>
      </c>
      <c r="B2556" s="118">
        <v>303</v>
      </c>
      <c r="C2556" s="67" t="s">
        <v>664</v>
      </c>
      <c r="D2556" s="67"/>
      <c r="E2556" s="67">
        <v>14</v>
      </c>
      <c r="F2556" s="68">
        <v>43591</v>
      </c>
      <c r="G2556" s="67">
        <v>5303</v>
      </c>
      <c r="H2556" s="10">
        <v>8972</v>
      </c>
      <c r="I2556" s="67">
        <v>8363</v>
      </c>
      <c r="J2556" s="67"/>
      <c r="K2556" s="157">
        <f t="shared" si="12"/>
        <v>19.901960784313726</v>
      </c>
      <c r="L2556" s="168" t="s">
        <v>13</v>
      </c>
      <c r="M2556" s="159">
        <f>AVERAGE(K2556:K2557)</f>
        <v>19.877685299741312</v>
      </c>
      <c r="N2556" s="159">
        <f>_xlfn.STDEV.S(K2556,K2557)</f>
        <v>3.4330719515486108E-2</v>
      </c>
      <c r="O2556" s="33"/>
      <c r="P2556" s="33"/>
      <c r="Q2556" s="23">
        <f t="shared" si="1"/>
        <v>306</v>
      </c>
      <c r="R2556" s="117">
        <f>AVERAGE(Q2556:Q2557)</f>
        <v>309.89999999999998</v>
      </c>
    </row>
    <row r="2557" spans="1:18" ht="15.75" customHeight="1" x14ac:dyDescent="0.3">
      <c r="A2557" s="221">
        <v>3882</v>
      </c>
      <c r="B2557" s="118">
        <v>304</v>
      </c>
      <c r="C2557" s="67" t="s">
        <v>664</v>
      </c>
      <c r="D2557" s="67"/>
      <c r="E2557" s="67">
        <v>14</v>
      </c>
      <c r="F2557" s="68">
        <v>43591</v>
      </c>
      <c r="G2557" s="67">
        <v>5212</v>
      </c>
      <c r="H2557" s="10">
        <v>8973</v>
      </c>
      <c r="I2557" s="67">
        <v>8350</v>
      </c>
      <c r="J2557" s="67"/>
      <c r="K2557" s="157">
        <f t="shared" si="12"/>
        <v>19.853409815168899</v>
      </c>
      <c r="L2557" s="168"/>
      <c r="M2557" s="160"/>
      <c r="N2557" s="160"/>
      <c r="O2557" s="33"/>
      <c r="P2557" s="33"/>
      <c r="Q2557" s="23">
        <f t="shared" si="1"/>
        <v>313.8</v>
      </c>
      <c r="R2557" s="117"/>
    </row>
    <row r="2558" spans="1:18" ht="15.75" customHeight="1" x14ac:dyDescent="0.3">
      <c r="A2558" s="221">
        <v>4245</v>
      </c>
      <c r="B2558" s="118">
        <v>275</v>
      </c>
      <c r="C2558" s="67" t="s">
        <v>664</v>
      </c>
      <c r="D2558" s="67"/>
      <c r="E2558" s="67">
        <v>15</v>
      </c>
      <c r="F2558" s="68">
        <v>43599</v>
      </c>
      <c r="G2558" s="67">
        <v>5274</v>
      </c>
      <c r="H2558" s="67">
        <v>8544</v>
      </c>
      <c r="I2558" s="67">
        <v>8033</v>
      </c>
      <c r="J2558" s="67"/>
      <c r="K2558" s="157">
        <f t="shared" si="12"/>
        <v>18.5212033345415</v>
      </c>
      <c r="L2558" s="160"/>
      <c r="M2558" s="159">
        <f>AVERAGE(K2558:K2559)</f>
        <v>18.654092791531106</v>
      </c>
      <c r="N2558" s="159">
        <f>_xlfn.STDEV.S(K2558,K2559)</f>
        <v>0.18793407237109402</v>
      </c>
      <c r="O2558" s="33"/>
      <c r="P2558" s="33"/>
      <c r="Q2558" s="23">
        <f t="shared" si="1"/>
        <v>275.89999999999998</v>
      </c>
      <c r="R2558" s="117">
        <f>AVERAGE(Q2558:Q2559)</f>
        <v>273.14999999999998</v>
      </c>
    </row>
    <row r="2559" spans="1:18" ht="15.75" customHeight="1" x14ac:dyDescent="0.3">
      <c r="A2559" s="221">
        <v>4246</v>
      </c>
      <c r="B2559" s="118">
        <v>276</v>
      </c>
      <c r="C2559" s="67" t="s">
        <v>664</v>
      </c>
      <c r="D2559" s="67"/>
      <c r="E2559" s="67">
        <v>15</v>
      </c>
      <c r="F2559" s="68">
        <v>43599</v>
      </c>
      <c r="G2559" s="67">
        <v>5217</v>
      </c>
      <c r="H2559" s="67">
        <v>8429</v>
      </c>
      <c r="I2559" s="67">
        <v>7921</v>
      </c>
      <c r="J2559" s="67"/>
      <c r="K2559" s="157">
        <f t="shared" si="12"/>
        <v>18.786982248520708</v>
      </c>
      <c r="L2559" s="160"/>
      <c r="M2559" s="160"/>
      <c r="N2559" s="160"/>
      <c r="O2559" s="33"/>
      <c r="P2559" s="33"/>
      <c r="Q2559" s="23">
        <f t="shared" si="1"/>
        <v>270.39999999999998</v>
      </c>
      <c r="R2559" s="117"/>
    </row>
    <row r="2560" spans="1:18" ht="15.75" customHeight="1" x14ac:dyDescent="0.3">
      <c r="A2560" s="221">
        <v>4891</v>
      </c>
      <c r="B2560" s="118">
        <v>275</v>
      </c>
      <c r="C2560" s="67" t="s">
        <v>664</v>
      </c>
      <c r="D2560" s="67"/>
      <c r="E2560" s="67">
        <v>17</v>
      </c>
      <c r="F2560" s="68">
        <v>43619</v>
      </c>
      <c r="G2560" s="67">
        <v>5274</v>
      </c>
      <c r="H2560" s="67">
        <v>8143</v>
      </c>
      <c r="I2560" s="67">
        <v>7658</v>
      </c>
      <c r="J2560" s="67"/>
      <c r="K2560" s="157">
        <f t="shared" si="12"/>
        <v>20.343959731543624</v>
      </c>
      <c r="L2560" s="168"/>
      <c r="M2560" s="159">
        <f>AVERAGE(K2560:K2561)</f>
        <v>20.330914573675592</v>
      </c>
      <c r="N2560" s="159">
        <f>_xlfn.STDEV.S(K2560,K2561)</f>
        <v>1.8448639180268251E-2</v>
      </c>
      <c r="O2560" s="33"/>
      <c r="P2560" s="33"/>
      <c r="Q2560" s="23">
        <f t="shared" si="1"/>
        <v>238.4</v>
      </c>
      <c r="R2560" s="117">
        <f>AVERAGE(Q2560:Q2561)</f>
        <v>235.60000000000002</v>
      </c>
    </row>
    <row r="2561" spans="1:18" ht="15.75" customHeight="1" x14ac:dyDescent="0.3">
      <c r="A2561" s="221">
        <v>4892</v>
      </c>
      <c r="B2561" s="118">
        <v>276</v>
      </c>
      <c r="C2561" s="67" t="s">
        <v>664</v>
      </c>
      <c r="D2561" s="67"/>
      <c r="E2561" s="67">
        <v>17</v>
      </c>
      <c r="F2561" s="68">
        <v>43619</v>
      </c>
      <c r="G2561" s="67">
        <v>5217</v>
      </c>
      <c r="H2561" s="67">
        <v>8018</v>
      </c>
      <c r="I2561" s="67">
        <v>7545</v>
      </c>
      <c r="J2561" s="67"/>
      <c r="K2561" s="157">
        <f t="shared" si="12"/>
        <v>20.317869415807561</v>
      </c>
      <c r="L2561" s="168"/>
      <c r="M2561" s="160"/>
      <c r="N2561" s="160"/>
      <c r="O2561" s="33"/>
      <c r="P2561" s="33"/>
      <c r="Q2561" s="23">
        <f t="shared" si="1"/>
        <v>232.8</v>
      </c>
      <c r="R2561" s="117"/>
    </row>
    <row r="2562" spans="1:18" ht="15.75" customHeight="1" x14ac:dyDescent="0.3">
      <c r="A2562" s="221">
        <v>5469</v>
      </c>
      <c r="B2562" s="118">
        <v>207</v>
      </c>
      <c r="C2562" s="7" t="s">
        <v>664</v>
      </c>
      <c r="D2562" s="7"/>
      <c r="E2562" s="7">
        <v>19</v>
      </c>
      <c r="F2562" s="156">
        <v>43637</v>
      </c>
      <c r="G2562" s="7">
        <v>5236</v>
      </c>
      <c r="H2562" s="7">
        <v>7463</v>
      </c>
      <c r="I2562" s="7">
        <v>7047</v>
      </c>
      <c r="J2562" s="7">
        <v>5</v>
      </c>
      <c r="K2562" s="161">
        <f t="shared" si="12"/>
        <v>22.97073440088349</v>
      </c>
      <c r="L2562" s="170"/>
      <c r="M2562" s="162">
        <f>AVERAGE(K2562:K2563)</f>
        <v>23.391475797726812</v>
      </c>
      <c r="N2562" s="162">
        <f>_xlfn.STDEV.S(K2562,K2563)</f>
        <v>0.59501818966762676</v>
      </c>
      <c r="O2562" s="33"/>
      <c r="P2562" s="33"/>
      <c r="Q2562" s="23">
        <f t="shared" si="1"/>
        <v>181.1</v>
      </c>
      <c r="R2562" s="117">
        <f>AVERAGE(Q2562:Q2563)</f>
        <v>178.95</v>
      </c>
    </row>
    <row r="2563" spans="1:18" ht="15.75" customHeight="1" x14ac:dyDescent="0.3">
      <c r="A2563" s="221">
        <v>5470</v>
      </c>
      <c r="B2563" s="118">
        <v>208</v>
      </c>
      <c r="C2563" s="7" t="s">
        <v>664</v>
      </c>
      <c r="D2563" s="7"/>
      <c r="E2563" s="7">
        <v>19</v>
      </c>
      <c r="F2563" s="156">
        <v>43637</v>
      </c>
      <c r="G2563" s="7">
        <v>5202</v>
      </c>
      <c r="H2563" s="7">
        <v>7391</v>
      </c>
      <c r="I2563" s="7">
        <v>6970</v>
      </c>
      <c r="J2563" s="7"/>
      <c r="K2563" s="161">
        <f t="shared" si="12"/>
        <v>23.812217194570135</v>
      </c>
      <c r="L2563" s="170"/>
      <c r="M2563" s="23"/>
      <c r="N2563" s="23"/>
      <c r="O2563" s="33"/>
      <c r="P2563" s="33"/>
      <c r="Q2563" s="23">
        <f t="shared" si="1"/>
        <v>176.8</v>
      </c>
      <c r="R2563" s="117"/>
    </row>
    <row r="2564" spans="1:18" ht="15.75" customHeight="1" x14ac:dyDescent="0.3">
      <c r="A2564" s="221">
        <v>6257</v>
      </c>
      <c r="B2564" s="118">
        <v>252</v>
      </c>
      <c r="C2564" s="7" t="s">
        <v>664</v>
      </c>
      <c r="D2564" s="7"/>
      <c r="E2564" s="7">
        <v>22</v>
      </c>
      <c r="F2564" s="156">
        <v>43685</v>
      </c>
      <c r="G2564" s="7">
        <v>5296</v>
      </c>
      <c r="H2564" s="7">
        <v>7351</v>
      </c>
      <c r="I2564" s="7">
        <v>7045</v>
      </c>
      <c r="J2564" s="7">
        <v>5</v>
      </c>
      <c r="K2564" s="152">
        <f t="shared" si="12"/>
        <v>17.495711835334475</v>
      </c>
      <c r="L2564" s="167"/>
      <c r="M2564" s="154">
        <f>AVERAGE(K2564:K2565)</f>
        <v>17.187346363527112</v>
      </c>
      <c r="N2564" s="154">
        <f>_xlfn.STDEV.S(K2564,K2565)</f>
        <v>0.43609463239755381</v>
      </c>
      <c r="O2564" s="33"/>
      <c r="P2564" s="33"/>
      <c r="Q2564" s="23">
        <f t="shared" si="1"/>
        <v>174.9</v>
      </c>
      <c r="R2564" s="117">
        <f>AVERAGE(Q2564:Q2565)</f>
        <v>181.65</v>
      </c>
    </row>
    <row r="2565" spans="1:18" ht="15.75" customHeight="1" x14ac:dyDescent="0.3">
      <c r="A2565" s="221">
        <v>6258</v>
      </c>
      <c r="B2565" s="118">
        <v>252</v>
      </c>
      <c r="C2565" s="7" t="s">
        <v>664</v>
      </c>
      <c r="D2565" s="7"/>
      <c r="E2565" s="7">
        <v>22</v>
      </c>
      <c r="F2565" s="156">
        <v>43685</v>
      </c>
      <c r="G2565" s="7">
        <v>5296</v>
      </c>
      <c r="H2565" s="7">
        <v>7498</v>
      </c>
      <c r="I2565" s="7">
        <v>7180</v>
      </c>
      <c r="J2565" s="7"/>
      <c r="K2565" s="152">
        <f t="shared" si="12"/>
        <v>16.878980891719745</v>
      </c>
      <c r="L2565" s="167"/>
      <c r="M2565" s="155"/>
      <c r="N2565" s="155"/>
      <c r="O2565" s="33"/>
      <c r="P2565" s="33"/>
      <c r="Q2565" s="23">
        <f t="shared" si="1"/>
        <v>188.4</v>
      </c>
      <c r="R2565" s="117"/>
    </row>
    <row r="2566" spans="1:18" ht="15.75" customHeight="1" x14ac:dyDescent="0.3">
      <c r="A2566" s="221">
        <v>3013</v>
      </c>
      <c r="B2566" s="118">
        <v>97</v>
      </c>
      <c r="C2566" s="57" t="s">
        <v>665</v>
      </c>
      <c r="D2566" s="57"/>
      <c r="E2566" s="57">
        <v>11</v>
      </c>
      <c r="F2566" s="58">
        <v>43571</v>
      </c>
      <c r="G2566" s="151">
        <v>5287</v>
      </c>
      <c r="H2566" s="57">
        <v>7337</v>
      </c>
      <c r="I2566" s="57">
        <v>6793</v>
      </c>
      <c r="J2566" s="57">
        <v>2</v>
      </c>
      <c r="K2566" s="152">
        <f t="shared" si="12"/>
        <v>36.122177954847281</v>
      </c>
      <c r="L2566" s="167" t="s">
        <v>13</v>
      </c>
      <c r="M2566" s="154">
        <f>AVERAGE(K2566:K2567)</f>
        <v>36.181244016183328</v>
      </c>
      <c r="N2566" s="154">
        <f>_xlfn.STDEV.S(K2566,K2567)</f>
        <v>8.3532025017398717E-2</v>
      </c>
      <c r="O2566" s="33">
        <v>2</v>
      </c>
      <c r="P2566" s="33"/>
      <c r="Q2566" s="23">
        <f t="shared" si="1"/>
        <v>150.6</v>
      </c>
      <c r="R2566" s="117">
        <f>AVERAGE(Q2566:Q2567)</f>
        <v>152.69999999999999</v>
      </c>
    </row>
    <row r="2567" spans="1:18" ht="15.75" customHeight="1" x14ac:dyDescent="0.3">
      <c r="A2567" s="221">
        <v>3014</v>
      </c>
      <c r="B2567" s="118">
        <v>98</v>
      </c>
      <c r="C2567" s="57" t="s">
        <v>665</v>
      </c>
      <c r="D2567" s="57"/>
      <c r="E2567" s="57">
        <v>11</v>
      </c>
      <c r="F2567" s="58">
        <v>43571</v>
      </c>
      <c r="G2567" s="151">
        <v>5252</v>
      </c>
      <c r="H2567" s="57">
        <v>7361</v>
      </c>
      <c r="I2567" s="57">
        <v>6800</v>
      </c>
      <c r="J2567" s="57"/>
      <c r="K2567" s="152">
        <f t="shared" si="12"/>
        <v>36.240310077519375</v>
      </c>
      <c r="L2567" s="167"/>
      <c r="M2567" s="155"/>
      <c r="N2567" s="155"/>
      <c r="O2567" s="33"/>
      <c r="P2567" s="33"/>
      <c r="Q2567" s="23">
        <f t="shared" si="1"/>
        <v>154.80000000000001</v>
      </c>
      <c r="R2567" s="117"/>
    </row>
    <row r="2568" spans="1:18" ht="15.75" customHeight="1" x14ac:dyDescent="0.3">
      <c r="A2568" s="221">
        <v>3883</v>
      </c>
      <c r="B2568" s="118">
        <v>305</v>
      </c>
      <c r="C2568" s="57" t="s">
        <v>665</v>
      </c>
      <c r="D2568" s="57"/>
      <c r="E2568" s="57">
        <v>14</v>
      </c>
      <c r="F2568" s="58">
        <v>43591</v>
      </c>
      <c r="G2568" s="57">
        <v>5301</v>
      </c>
      <c r="H2568" s="151">
        <v>7500</v>
      </c>
      <c r="I2568" s="57">
        <v>6955</v>
      </c>
      <c r="J2568" s="57"/>
      <c r="K2568" s="152">
        <f t="shared" si="12"/>
        <v>32.950423216444982</v>
      </c>
      <c r="L2568" s="167" t="s">
        <v>13</v>
      </c>
      <c r="M2568" s="154">
        <f>AVERAGE(K2568:K2569)</f>
        <v>32.235409383253391</v>
      </c>
      <c r="N2568" s="154">
        <f>_xlfn.STDEV.S(K2568,K2569)</f>
        <v>1.0111822601839195</v>
      </c>
      <c r="O2568" s="33"/>
      <c r="P2568" s="33"/>
      <c r="Q2568" s="23">
        <f t="shared" si="1"/>
        <v>165.4</v>
      </c>
      <c r="R2568" s="117">
        <f>AVERAGE(Q2568:Q2569)</f>
        <v>163.60000000000002</v>
      </c>
    </row>
    <row r="2569" spans="1:18" ht="15.75" customHeight="1" x14ac:dyDescent="0.3">
      <c r="A2569" s="221">
        <v>3884</v>
      </c>
      <c r="B2569" s="118">
        <v>306</v>
      </c>
      <c r="C2569" s="57" t="s">
        <v>665</v>
      </c>
      <c r="D2569" s="57"/>
      <c r="E2569" s="57">
        <v>14</v>
      </c>
      <c r="F2569" s="58">
        <v>43591</v>
      </c>
      <c r="G2569" s="57">
        <v>5254</v>
      </c>
      <c r="H2569" s="151">
        <v>7382</v>
      </c>
      <c r="I2569" s="57">
        <v>6872</v>
      </c>
      <c r="J2569" s="57"/>
      <c r="K2569" s="152">
        <f t="shared" si="12"/>
        <v>31.520395550061803</v>
      </c>
      <c r="L2569" s="167"/>
      <c r="M2569" s="155"/>
      <c r="N2569" s="155"/>
      <c r="O2569" s="33"/>
      <c r="P2569" s="33"/>
      <c r="Q2569" s="23">
        <f t="shared" si="1"/>
        <v>161.80000000000001</v>
      </c>
      <c r="R2569" s="117"/>
    </row>
    <row r="2570" spans="1:18" ht="15.75" customHeight="1" x14ac:dyDescent="0.3">
      <c r="A2570" s="221">
        <v>4535</v>
      </c>
      <c r="B2570" s="118">
        <v>241</v>
      </c>
      <c r="C2570" s="57" t="s">
        <v>665</v>
      </c>
      <c r="D2570" s="57"/>
      <c r="E2570" s="57">
        <v>16</v>
      </c>
      <c r="F2570" s="58">
        <v>43607</v>
      </c>
      <c r="G2570" s="57">
        <v>5180</v>
      </c>
      <c r="H2570" s="57">
        <v>8544</v>
      </c>
      <c r="I2570" s="57">
        <v>7976</v>
      </c>
      <c r="J2570" s="57">
        <v>2</v>
      </c>
      <c r="K2570" s="152">
        <f t="shared" si="12"/>
        <v>20.314735336194563</v>
      </c>
      <c r="L2570" s="167"/>
      <c r="M2570" s="154">
        <f>AVERAGE(K2570:K2571)</f>
        <v>20.555946989328536</v>
      </c>
      <c r="N2570" s="154">
        <f>_xlfn.STDEV.S(K2570,K2571)</f>
        <v>0.3411247912644999</v>
      </c>
      <c r="O2570" s="33"/>
      <c r="P2570" s="33"/>
      <c r="Q2570" s="23">
        <f t="shared" si="1"/>
        <v>279.60000000000002</v>
      </c>
      <c r="R2570" s="117">
        <f>AVERAGE(Q2570:Q2571)</f>
        <v>266.5</v>
      </c>
    </row>
    <row r="2571" spans="1:18" ht="15.75" customHeight="1" x14ac:dyDescent="0.3">
      <c r="A2571" s="221">
        <v>4536</v>
      </c>
      <c r="B2571" s="118">
        <v>242</v>
      </c>
      <c r="C2571" s="57" t="s">
        <v>665</v>
      </c>
      <c r="D2571" s="57"/>
      <c r="E2571" s="57">
        <v>16</v>
      </c>
      <c r="F2571" s="58">
        <v>43607</v>
      </c>
      <c r="G2571" s="57">
        <v>5268</v>
      </c>
      <c r="H2571" s="57">
        <v>8329</v>
      </c>
      <c r="I2571" s="57">
        <v>7802</v>
      </c>
      <c r="J2571" s="57"/>
      <c r="K2571" s="152">
        <f t="shared" si="12"/>
        <v>20.797158642462509</v>
      </c>
      <c r="L2571" s="167"/>
      <c r="M2571" s="155"/>
      <c r="N2571" s="155"/>
      <c r="O2571" s="33"/>
      <c r="P2571" s="33"/>
      <c r="Q2571" s="23">
        <f t="shared" si="1"/>
        <v>253.4</v>
      </c>
      <c r="R2571" s="117"/>
    </row>
    <row r="2572" spans="1:18" ht="15.75" customHeight="1" x14ac:dyDescent="0.3">
      <c r="A2572" s="221">
        <v>5181</v>
      </c>
      <c r="B2572" s="118">
        <v>241</v>
      </c>
      <c r="C2572" s="57" t="s">
        <v>665</v>
      </c>
      <c r="D2572" s="57"/>
      <c r="E2572" s="57">
        <v>18</v>
      </c>
      <c r="F2572" s="58">
        <v>43626</v>
      </c>
      <c r="G2572" s="57">
        <v>5180</v>
      </c>
      <c r="H2572" s="57">
        <v>7527</v>
      </c>
      <c r="I2572" s="57">
        <v>7083</v>
      </c>
      <c r="J2572" s="57">
        <v>8</v>
      </c>
      <c r="K2572" s="152">
        <f t="shared" si="12"/>
        <v>23.331581713084603</v>
      </c>
      <c r="L2572" s="167"/>
      <c r="M2572" s="154">
        <f>AVERAGE(K2572:K2573)</f>
        <v>23.034924867185744</v>
      </c>
      <c r="N2572" s="154">
        <f>_xlfn.STDEV.S(K2572,K2573)</f>
        <v>0.41953613484098917</v>
      </c>
      <c r="O2572" s="33"/>
      <c r="P2572" s="33"/>
      <c r="Q2572" s="23">
        <f t="shared" si="1"/>
        <v>190.3</v>
      </c>
      <c r="R2572" s="117">
        <f>AVERAGE(Q2572:Q2573)</f>
        <v>198.5</v>
      </c>
    </row>
    <row r="2573" spans="1:18" ht="15.75" customHeight="1" x14ac:dyDescent="0.3">
      <c r="A2573" s="221">
        <v>5182</v>
      </c>
      <c r="B2573" s="118">
        <v>242</v>
      </c>
      <c r="C2573" s="57" t="s">
        <v>665</v>
      </c>
      <c r="D2573" s="57"/>
      <c r="E2573" s="57">
        <v>18</v>
      </c>
      <c r="F2573" s="58">
        <v>43626</v>
      </c>
      <c r="G2573" s="57">
        <v>5268</v>
      </c>
      <c r="H2573" s="57">
        <v>7805</v>
      </c>
      <c r="I2573" s="57">
        <v>7335</v>
      </c>
      <c r="J2573" s="57"/>
      <c r="K2573" s="152">
        <f t="shared" si="12"/>
        <v>22.738268021286888</v>
      </c>
      <c r="L2573" s="167"/>
      <c r="M2573" s="155"/>
      <c r="N2573" s="155"/>
      <c r="O2573" s="33"/>
      <c r="P2573" s="33"/>
      <c r="Q2573" s="23">
        <f t="shared" si="1"/>
        <v>206.7</v>
      </c>
      <c r="R2573" s="117"/>
    </row>
    <row r="2574" spans="1:18" ht="15.75" customHeight="1" x14ac:dyDescent="0.3">
      <c r="A2574" s="221">
        <v>5699</v>
      </c>
      <c r="B2574" s="118">
        <v>143</v>
      </c>
      <c r="C2574" s="7" t="s">
        <v>665</v>
      </c>
      <c r="D2574" s="7"/>
      <c r="E2574" s="7">
        <v>21</v>
      </c>
      <c r="F2574" s="156">
        <v>43657</v>
      </c>
      <c r="G2574" s="7">
        <v>5229</v>
      </c>
      <c r="H2574" s="7">
        <v>7930</v>
      </c>
      <c r="I2574" s="7">
        <v>7454</v>
      </c>
      <c r="J2574" s="7">
        <v>8</v>
      </c>
      <c r="K2574" s="152">
        <f t="shared" si="12"/>
        <v>21.393258426966291</v>
      </c>
      <c r="L2574" s="167"/>
      <c r="M2574" s="154">
        <f>AVERAGE(K2574:K2575)</f>
        <v>21.102357137110829</v>
      </c>
      <c r="N2574" s="154">
        <f>_xlfn.STDEV.S(K2574,K2575)</f>
        <v>0.41139654942541887</v>
      </c>
      <c r="O2574" s="33"/>
      <c r="P2574" s="33"/>
      <c r="Q2574" s="23">
        <f t="shared" si="1"/>
        <v>222.5</v>
      </c>
      <c r="R2574" s="117">
        <f>AVERAGE(Q2574:Q2575)</f>
        <v>216</v>
      </c>
    </row>
    <row r="2575" spans="1:18" ht="15.75" customHeight="1" x14ac:dyDescent="0.3">
      <c r="A2575" s="221">
        <v>5700</v>
      </c>
      <c r="B2575" s="118">
        <v>144</v>
      </c>
      <c r="C2575" s="7" t="s">
        <v>665</v>
      </c>
      <c r="D2575" s="7"/>
      <c r="E2575" s="7">
        <v>21</v>
      </c>
      <c r="F2575" s="156">
        <v>43657</v>
      </c>
      <c r="G2575" s="7">
        <v>5238</v>
      </c>
      <c r="H2575" s="7">
        <v>7769</v>
      </c>
      <c r="I2575" s="7">
        <v>7333</v>
      </c>
      <c r="J2575" s="7"/>
      <c r="K2575" s="152">
        <f t="shared" si="12"/>
        <v>20.81145584725537</v>
      </c>
      <c r="L2575" s="167"/>
      <c r="M2575" s="155"/>
      <c r="N2575" s="155"/>
      <c r="O2575" s="33"/>
      <c r="P2575" s="33"/>
      <c r="Q2575" s="23">
        <f t="shared" si="1"/>
        <v>209.5</v>
      </c>
      <c r="R2575" s="117"/>
    </row>
    <row r="2576" spans="1:18" ht="15.75" customHeight="1" x14ac:dyDescent="0.3">
      <c r="A2576" s="221">
        <v>6259</v>
      </c>
      <c r="B2576" s="118">
        <v>253</v>
      </c>
      <c r="C2576" s="7" t="s">
        <v>665</v>
      </c>
      <c r="D2576" s="7"/>
      <c r="E2576" s="7">
        <v>22</v>
      </c>
      <c r="F2576" s="156">
        <v>43685</v>
      </c>
      <c r="G2576" s="7">
        <v>5257</v>
      </c>
      <c r="H2576" s="7">
        <v>8278</v>
      </c>
      <c r="I2576" s="7">
        <v>7791</v>
      </c>
      <c r="J2576" s="7">
        <v>8</v>
      </c>
      <c r="K2576" s="152">
        <f t="shared" si="12"/>
        <v>19.218626677190212</v>
      </c>
      <c r="L2576" s="167"/>
      <c r="M2576" s="154">
        <f>AVERAGE(K2576:K2577)</f>
        <v>18.933691054912767</v>
      </c>
      <c r="N2576" s="154">
        <f>_xlfn.STDEV.S(K2576,K2577)</f>
        <v>0.40295982142797959</v>
      </c>
      <c r="O2576" s="33"/>
      <c r="P2576" s="33"/>
      <c r="Q2576" s="23">
        <f t="shared" si="1"/>
        <v>253.4</v>
      </c>
      <c r="R2576" s="117">
        <f>AVERAGE(Q2576:Q2577)</f>
        <v>253.25</v>
      </c>
    </row>
    <row r="2577" spans="1:18" ht="15.75" customHeight="1" x14ac:dyDescent="0.3">
      <c r="A2577" s="221">
        <v>6260</v>
      </c>
      <c r="B2577" s="118">
        <v>253</v>
      </c>
      <c r="C2577" s="7" t="s">
        <v>665</v>
      </c>
      <c r="D2577" s="7"/>
      <c r="E2577" s="7">
        <v>22</v>
      </c>
      <c r="F2577" s="156">
        <v>43685</v>
      </c>
      <c r="G2577" s="7">
        <v>5257</v>
      </c>
      <c r="H2577" s="7">
        <v>8260</v>
      </c>
      <c r="I2577" s="7">
        <v>7788</v>
      </c>
      <c r="J2577" s="7"/>
      <c r="K2577" s="152">
        <f t="shared" si="12"/>
        <v>18.648755432635323</v>
      </c>
      <c r="L2577" s="167"/>
      <c r="M2577" s="155"/>
      <c r="N2577" s="155"/>
      <c r="O2577" s="33"/>
      <c r="P2577" s="33"/>
      <c r="Q2577" s="23">
        <f t="shared" si="1"/>
        <v>253.1</v>
      </c>
      <c r="R2577" s="117"/>
    </row>
    <row r="2578" spans="1:18" ht="15.75" customHeight="1" x14ac:dyDescent="0.3">
      <c r="A2578" s="221">
        <v>3525</v>
      </c>
      <c r="B2578" s="118">
        <v>281</v>
      </c>
      <c r="C2578" s="67" t="s">
        <v>666</v>
      </c>
      <c r="D2578" s="67"/>
      <c r="E2578" s="67">
        <v>13</v>
      </c>
      <c r="F2578" s="68">
        <v>43587</v>
      </c>
      <c r="G2578" s="67">
        <v>5275</v>
      </c>
      <c r="H2578" s="67">
        <v>7298</v>
      </c>
      <c r="I2578" s="67">
        <v>6813</v>
      </c>
      <c r="J2578" s="67">
        <v>1</v>
      </c>
      <c r="K2578" s="157">
        <f t="shared" si="12"/>
        <v>31.534460338101429</v>
      </c>
      <c r="L2578" s="168" t="s">
        <v>13</v>
      </c>
      <c r="M2578" s="159">
        <f>AVERAGE(K2578:K2579)</f>
        <v>31.133252268498225</v>
      </c>
      <c r="N2578" s="159">
        <f>_xlfn.STDEV.S(K2578,K2579)</f>
        <v>0.5673938933663768</v>
      </c>
      <c r="O2578" s="33">
        <v>1</v>
      </c>
      <c r="P2578" s="33"/>
      <c r="Q2578" s="23">
        <f t="shared" si="1"/>
        <v>153.80000000000001</v>
      </c>
      <c r="R2578" s="117">
        <f>AVERAGE(Q2578:Q2579)</f>
        <v>149.30000000000001</v>
      </c>
    </row>
    <row r="2579" spans="1:18" ht="15.75" customHeight="1" x14ac:dyDescent="0.3">
      <c r="A2579" s="221">
        <v>3526</v>
      </c>
      <c r="B2579" s="118">
        <v>282</v>
      </c>
      <c r="C2579" s="67" t="s">
        <v>666</v>
      </c>
      <c r="D2579" s="67"/>
      <c r="E2579" s="67">
        <v>13</v>
      </c>
      <c r="F2579" s="68">
        <v>43587</v>
      </c>
      <c r="G2579" s="67">
        <v>5225</v>
      </c>
      <c r="H2579" s="67">
        <v>7118</v>
      </c>
      <c r="I2579" s="67">
        <v>6673</v>
      </c>
      <c r="J2579" s="67"/>
      <c r="K2579" s="157">
        <f t="shared" si="12"/>
        <v>30.732044198895025</v>
      </c>
      <c r="L2579" s="168"/>
      <c r="M2579" s="160"/>
      <c r="N2579" s="160"/>
      <c r="O2579" s="33"/>
      <c r="P2579" s="33"/>
      <c r="Q2579" s="23">
        <f t="shared" si="1"/>
        <v>144.80000000000001</v>
      </c>
      <c r="R2579" s="117"/>
    </row>
    <row r="2580" spans="1:18" ht="15.75" customHeight="1" x14ac:dyDescent="0.3">
      <c r="A2580" s="221">
        <v>4247</v>
      </c>
      <c r="B2580" s="118">
        <v>277</v>
      </c>
      <c r="C2580" s="67" t="s">
        <v>666</v>
      </c>
      <c r="D2580" s="67"/>
      <c r="E2580" s="67">
        <v>15</v>
      </c>
      <c r="F2580" s="68">
        <v>43599</v>
      </c>
      <c r="G2580" s="67">
        <v>5252</v>
      </c>
      <c r="H2580" s="67">
        <v>7307</v>
      </c>
      <c r="I2580" s="67">
        <v>6860</v>
      </c>
      <c r="J2580" s="67"/>
      <c r="K2580" s="157">
        <f t="shared" si="12"/>
        <v>27.798507462686565</v>
      </c>
      <c r="L2580" s="160"/>
      <c r="M2580" s="159">
        <f>AVERAGE(K2580:K2581)</f>
        <v>28.114656163306226</v>
      </c>
      <c r="N2580" s="159">
        <f>_xlfn.STDEV.S(K2580,K2581)</f>
        <v>0.44710178014295471</v>
      </c>
      <c r="O2580" s="33"/>
      <c r="P2580" s="33"/>
      <c r="Q2580" s="23">
        <f t="shared" si="1"/>
        <v>160.80000000000001</v>
      </c>
      <c r="R2580" s="117">
        <f>AVERAGE(Q2580:Q2581)</f>
        <v>166.75</v>
      </c>
    </row>
    <row r="2581" spans="1:18" ht="15.75" customHeight="1" x14ac:dyDescent="0.3">
      <c r="A2581" s="221">
        <v>4248</v>
      </c>
      <c r="B2581" s="118">
        <v>278</v>
      </c>
      <c r="C2581" s="67" t="s">
        <v>666</v>
      </c>
      <c r="D2581" s="67"/>
      <c r="E2581" s="67">
        <v>15</v>
      </c>
      <c r="F2581" s="68">
        <v>43599</v>
      </c>
      <c r="G2581" s="67">
        <v>5256</v>
      </c>
      <c r="H2581" s="67">
        <v>7474</v>
      </c>
      <c r="I2581" s="67">
        <v>6983</v>
      </c>
      <c r="J2581" s="67"/>
      <c r="K2581" s="157">
        <f t="shared" si="12"/>
        <v>28.430804863925886</v>
      </c>
      <c r="L2581" s="160"/>
      <c r="M2581" s="160"/>
      <c r="N2581" s="160"/>
      <c r="O2581" s="33"/>
      <c r="P2581" s="33"/>
      <c r="Q2581" s="23">
        <f t="shared" si="1"/>
        <v>172.7</v>
      </c>
      <c r="R2581" s="117"/>
    </row>
    <row r="2582" spans="1:18" ht="15.75" customHeight="1" x14ac:dyDescent="0.3">
      <c r="A2582" s="221">
        <v>4893</v>
      </c>
      <c r="B2582" s="118">
        <v>277</v>
      </c>
      <c r="C2582" s="67" t="s">
        <v>666</v>
      </c>
      <c r="D2582" s="67"/>
      <c r="E2582" s="67">
        <v>17</v>
      </c>
      <c r="F2582" s="68">
        <v>43619</v>
      </c>
      <c r="G2582" s="67">
        <v>5252</v>
      </c>
      <c r="H2582" s="67">
        <v>6999</v>
      </c>
      <c r="I2582" s="67">
        <v>6661</v>
      </c>
      <c r="J2582" s="67"/>
      <c r="K2582" s="157">
        <f t="shared" si="12"/>
        <v>23.988644428672817</v>
      </c>
      <c r="L2582" s="168"/>
      <c r="M2582" s="159">
        <f>AVERAGE(K2582:K2583)</f>
        <v>24.428184648198844</v>
      </c>
      <c r="N2582" s="159">
        <f>_xlfn.STDEV.S(K2582,K2583)</f>
        <v>0.62160373966215199</v>
      </c>
      <c r="O2582" s="33"/>
      <c r="P2582" s="33"/>
      <c r="Q2582" s="23">
        <f t="shared" si="1"/>
        <v>140.9</v>
      </c>
      <c r="R2582" s="117">
        <f>AVERAGE(Q2582:Q2583)</f>
        <v>136.60000000000002</v>
      </c>
    </row>
    <row r="2583" spans="1:18" ht="15.75" customHeight="1" x14ac:dyDescent="0.3">
      <c r="A2583" s="221">
        <v>4894</v>
      </c>
      <c r="B2583" s="118">
        <v>278</v>
      </c>
      <c r="C2583" s="67" t="s">
        <v>666</v>
      </c>
      <c r="D2583" s="67"/>
      <c r="E2583" s="67">
        <v>17</v>
      </c>
      <c r="F2583" s="68">
        <v>43619</v>
      </c>
      <c r="G2583" s="67">
        <v>5256</v>
      </c>
      <c r="H2583" s="67">
        <v>6908</v>
      </c>
      <c r="I2583" s="67">
        <v>6579</v>
      </c>
      <c r="J2583" s="67"/>
      <c r="K2583" s="157">
        <f t="shared" si="12"/>
        <v>24.867724867724867</v>
      </c>
      <c r="L2583" s="168"/>
      <c r="M2583" s="160"/>
      <c r="N2583" s="160"/>
      <c r="O2583" s="33"/>
      <c r="P2583" s="33"/>
      <c r="Q2583" s="23">
        <f t="shared" si="1"/>
        <v>132.30000000000001</v>
      </c>
      <c r="R2583" s="117"/>
    </row>
    <row r="2584" spans="1:18" ht="15.75" customHeight="1" x14ac:dyDescent="0.3">
      <c r="A2584" s="221">
        <v>5471</v>
      </c>
      <c r="B2584" s="118">
        <v>209</v>
      </c>
      <c r="C2584" s="7" t="s">
        <v>666</v>
      </c>
      <c r="D2584" s="7"/>
      <c r="E2584" s="7">
        <v>19</v>
      </c>
      <c r="F2584" s="156">
        <v>43637</v>
      </c>
      <c r="G2584" s="7">
        <v>5228</v>
      </c>
      <c r="H2584" s="7">
        <v>7538</v>
      </c>
      <c r="I2584" s="7">
        <v>7069</v>
      </c>
      <c r="J2584" s="7">
        <v>7</v>
      </c>
      <c r="K2584" s="161">
        <f t="shared" si="12"/>
        <v>25.475285171102662</v>
      </c>
      <c r="L2584" s="170"/>
      <c r="M2584" s="162">
        <f>AVERAGE(K2584:K2585)</f>
        <v>25.66499301290176</v>
      </c>
      <c r="N2584" s="162">
        <f>_xlfn.STDEV.S(K2584,K2585)</f>
        <v>0.26828740276081431</v>
      </c>
      <c r="O2584" s="33"/>
      <c r="P2584" s="33"/>
      <c r="Q2584" s="23">
        <f t="shared" si="1"/>
        <v>184.1</v>
      </c>
      <c r="R2584" s="117">
        <f>AVERAGE(Q2584:Q2585)</f>
        <v>185.64999999999998</v>
      </c>
    </row>
    <row r="2585" spans="1:18" ht="15.75" customHeight="1" x14ac:dyDescent="0.3">
      <c r="A2585" s="221">
        <v>5472</v>
      </c>
      <c r="B2585" s="118">
        <v>210</v>
      </c>
      <c r="C2585" s="7" t="s">
        <v>666</v>
      </c>
      <c r="D2585" s="7"/>
      <c r="E2585" s="7">
        <v>19</v>
      </c>
      <c r="F2585" s="156">
        <v>43637</v>
      </c>
      <c r="G2585" s="7">
        <v>5223</v>
      </c>
      <c r="H2585" s="7">
        <v>7579</v>
      </c>
      <c r="I2585" s="7">
        <v>7095</v>
      </c>
      <c r="J2585" s="7"/>
      <c r="K2585" s="161">
        <f t="shared" si="12"/>
        <v>25.854700854700859</v>
      </c>
      <c r="L2585" s="170"/>
      <c r="M2585" s="23"/>
      <c r="N2585" s="23"/>
      <c r="O2585" s="33"/>
      <c r="P2585" s="33"/>
      <c r="Q2585" s="23">
        <f t="shared" si="1"/>
        <v>187.2</v>
      </c>
      <c r="R2585" s="117"/>
    </row>
    <row r="2586" spans="1:18" ht="15.75" customHeight="1" x14ac:dyDescent="0.3">
      <c r="A2586" s="221">
        <v>6261</v>
      </c>
      <c r="B2586" s="118">
        <v>254</v>
      </c>
      <c r="C2586" s="7" t="s">
        <v>666</v>
      </c>
      <c r="D2586" s="7"/>
      <c r="E2586" s="7">
        <v>22</v>
      </c>
      <c r="F2586" s="156">
        <v>43685</v>
      </c>
      <c r="G2586" s="7">
        <v>5257</v>
      </c>
      <c r="H2586" s="7">
        <v>7074</v>
      </c>
      <c r="I2586" s="7">
        <v>6780</v>
      </c>
      <c r="J2586" s="7">
        <v>7</v>
      </c>
      <c r="K2586" s="152">
        <f t="shared" si="12"/>
        <v>19.304005252790546</v>
      </c>
      <c r="L2586" s="167"/>
      <c r="M2586" s="154">
        <f>AVERAGE(K2586:K2587)</f>
        <v>19.004258812712592</v>
      </c>
      <c r="N2586" s="154">
        <f>_xlfn.STDEV.S(K2586,K2587)</f>
        <v>0.42390548083129354</v>
      </c>
      <c r="O2586" s="33"/>
      <c r="P2586" s="33"/>
      <c r="Q2586" s="23">
        <f t="shared" si="1"/>
        <v>152.30000000000001</v>
      </c>
      <c r="R2586" s="117">
        <f>AVERAGE(Q2586:Q2587)</f>
        <v>144.85000000000002</v>
      </c>
    </row>
    <row r="2587" spans="1:18" ht="15.75" customHeight="1" x14ac:dyDescent="0.3">
      <c r="A2587" s="221">
        <v>6262</v>
      </c>
      <c r="B2587" s="118">
        <v>254</v>
      </c>
      <c r="C2587" s="7" t="s">
        <v>666</v>
      </c>
      <c r="D2587" s="7"/>
      <c r="E2587" s="7">
        <v>22</v>
      </c>
      <c r="F2587" s="156">
        <v>43685</v>
      </c>
      <c r="G2587" s="7">
        <v>5257</v>
      </c>
      <c r="H2587" s="7">
        <v>6888</v>
      </c>
      <c r="I2587" s="7">
        <v>6631</v>
      </c>
      <c r="J2587" s="7"/>
      <c r="K2587" s="152">
        <f t="shared" si="12"/>
        <v>18.704512372634643</v>
      </c>
      <c r="L2587" s="167"/>
      <c r="M2587" s="155"/>
      <c r="N2587" s="155"/>
      <c r="O2587" s="33"/>
      <c r="P2587" s="33"/>
      <c r="Q2587" s="23">
        <f t="shared" si="1"/>
        <v>137.4</v>
      </c>
      <c r="R2587" s="117"/>
    </row>
    <row r="2588" spans="1:18" ht="15.75" customHeight="1" x14ac:dyDescent="0.3">
      <c r="A2588" s="221">
        <v>3527</v>
      </c>
      <c r="B2588" s="118">
        <v>283</v>
      </c>
      <c r="C2588" s="67" t="s">
        <v>667</v>
      </c>
      <c r="D2588" s="67"/>
      <c r="E2588" s="67">
        <v>13</v>
      </c>
      <c r="F2588" s="68">
        <v>43587</v>
      </c>
      <c r="G2588" s="67">
        <v>5211</v>
      </c>
      <c r="H2588" s="67">
        <v>7419</v>
      </c>
      <c r="I2588" s="67">
        <v>6967</v>
      </c>
      <c r="J2588" s="67">
        <v>1</v>
      </c>
      <c r="K2588" s="157">
        <f t="shared" si="12"/>
        <v>25.740318906605925</v>
      </c>
      <c r="L2588" s="168" t="s">
        <v>13</v>
      </c>
      <c r="M2588" s="159">
        <f>AVERAGE(K2588:K2589)</f>
        <v>25.781771238398282</v>
      </c>
      <c r="N2588" s="159">
        <f>_xlfn.STDEV.S(K2588,K2589)</f>
        <v>5.8622449812740333E-2</v>
      </c>
      <c r="O2588" s="33">
        <v>1</v>
      </c>
      <c r="P2588" s="33"/>
      <c r="Q2588" s="23">
        <f t="shared" si="1"/>
        <v>175.6</v>
      </c>
      <c r="R2588" s="117">
        <f>AVERAGE(Q2588:Q2589)</f>
        <v>174.35</v>
      </c>
    </row>
    <row r="2589" spans="1:18" ht="15.75" customHeight="1" x14ac:dyDescent="0.3">
      <c r="A2589" s="221">
        <v>3528</v>
      </c>
      <c r="B2589" s="118">
        <v>284</v>
      </c>
      <c r="C2589" s="67" t="s">
        <v>667</v>
      </c>
      <c r="D2589" s="67"/>
      <c r="E2589" s="67">
        <v>13</v>
      </c>
      <c r="F2589" s="68">
        <v>43587</v>
      </c>
      <c r="G2589" s="67">
        <v>5269</v>
      </c>
      <c r="H2589" s="67">
        <v>7447</v>
      </c>
      <c r="I2589" s="67">
        <v>7000</v>
      </c>
      <c r="J2589" s="67"/>
      <c r="K2589" s="157">
        <f t="shared" si="12"/>
        <v>25.823223570190638</v>
      </c>
      <c r="L2589" s="168"/>
      <c r="M2589" s="160"/>
      <c r="N2589" s="160"/>
      <c r="O2589" s="33"/>
      <c r="P2589" s="33"/>
      <c r="Q2589" s="23">
        <f t="shared" si="1"/>
        <v>173.1</v>
      </c>
      <c r="R2589" s="117"/>
    </row>
    <row r="2590" spans="1:18" ht="15.75" customHeight="1" x14ac:dyDescent="0.3">
      <c r="A2590" s="221">
        <v>4249</v>
      </c>
      <c r="B2590" s="118">
        <v>279</v>
      </c>
      <c r="C2590" s="67" t="s">
        <v>667</v>
      </c>
      <c r="D2590" s="67"/>
      <c r="E2590" s="67">
        <v>15</v>
      </c>
      <c r="F2590" s="68">
        <v>43599</v>
      </c>
      <c r="G2590" s="67">
        <v>5269</v>
      </c>
      <c r="H2590" s="67">
        <v>7715</v>
      </c>
      <c r="I2590" s="67">
        <v>7230</v>
      </c>
      <c r="J2590" s="67"/>
      <c r="K2590" s="157">
        <f t="shared" si="12"/>
        <v>24.732279449260581</v>
      </c>
      <c r="L2590" s="160"/>
      <c r="M2590" s="159">
        <f>AVERAGE(K2590:K2591)</f>
        <v>24.343713628809699</v>
      </c>
      <c r="N2590" s="159">
        <f>_xlfn.STDEV.S(K2590,K2591)</f>
        <v>0.54951505315626648</v>
      </c>
      <c r="O2590" s="33"/>
      <c r="P2590" s="33"/>
      <c r="Q2590" s="23">
        <f t="shared" si="1"/>
        <v>196.1</v>
      </c>
      <c r="R2590" s="117">
        <f>AVERAGE(Q2590:Q2591)</f>
        <v>196.14999999999998</v>
      </c>
    </row>
    <row r="2591" spans="1:18" ht="15.75" customHeight="1" x14ac:dyDescent="0.3">
      <c r="A2591" s="221">
        <v>4250</v>
      </c>
      <c r="B2591" s="118">
        <v>280</v>
      </c>
      <c r="C2591" s="67" t="s">
        <v>667</v>
      </c>
      <c r="D2591" s="67"/>
      <c r="E2591" s="67">
        <v>15</v>
      </c>
      <c r="F2591" s="68">
        <v>43599</v>
      </c>
      <c r="G2591" s="67">
        <v>5260</v>
      </c>
      <c r="H2591" s="67">
        <v>7692</v>
      </c>
      <c r="I2591" s="67">
        <v>7222</v>
      </c>
      <c r="J2591" s="67"/>
      <c r="K2591" s="157">
        <f t="shared" si="12"/>
        <v>23.955147808358817</v>
      </c>
      <c r="L2591" s="160"/>
      <c r="M2591" s="160"/>
      <c r="N2591" s="160"/>
      <c r="O2591" s="33"/>
      <c r="P2591" s="33"/>
      <c r="Q2591" s="23">
        <f t="shared" si="1"/>
        <v>196.2</v>
      </c>
      <c r="R2591" s="117"/>
    </row>
    <row r="2592" spans="1:18" ht="15.75" customHeight="1" x14ac:dyDescent="0.3">
      <c r="A2592" s="221">
        <v>4895</v>
      </c>
      <c r="B2592" s="118">
        <v>279</v>
      </c>
      <c r="C2592" s="67" t="s">
        <v>667</v>
      </c>
      <c r="D2592" s="67"/>
      <c r="E2592" s="67">
        <v>17</v>
      </c>
      <c r="F2592" s="68">
        <v>43619</v>
      </c>
      <c r="G2592" s="67">
        <v>5269</v>
      </c>
      <c r="H2592" s="67">
        <v>7810</v>
      </c>
      <c r="I2592" s="67">
        <v>7338</v>
      </c>
      <c r="J2592" s="67"/>
      <c r="K2592" s="157">
        <f t="shared" si="12"/>
        <v>22.812953117448043</v>
      </c>
      <c r="L2592" s="168"/>
      <c r="M2592" s="159">
        <f>AVERAGE(K2592:K2593)</f>
        <v>22.770112922360383</v>
      </c>
      <c r="N2592" s="159">
        <f>_xlfn.STDEV.S(K2592,K2593)</f>
        <v>6.0585184907675213E-2</v>
      </c>
      <c r="O2592" s="33"/>
      <c r="P2592" s="33"/>
      <c r="Q2592" s="23">
        <f t="shared" si="1"/>
        <v>206.9</v>
      </c>
      <c r="R2592" s="117">
        <f>AVERAGE(Q2592:Q2593)</f>
        <v>205.75</v>
      </c>
    </row>
    <row r="2593" spans="1:18" ht="15.75" customHeight="1" x14ac:dyDescent="0.3">
      <c r="A2593" s="221">
        <v>4896</v>
      </c>
      <c r="B2593" s="118">
        <v>280</v>
      </c>
      <c r="C2593" s="67" t="s">
        <v>667</v>
      </c>
      <c r="D2593" s="67"/>
      <c r="E2593" s="67">
        <v>17</v>
      </c>
      <c r="F2593" s="68">
        <v>43619</v>
      </c>
      <c r="G2593" s="67">
        <v>5260</v>
      </c>
      <c r="H2593" s="67">
        <v>7771</v>
      </c>
      <c r="I2593" s="67">
        <v>7306</v>
      </c>
      <c r="J2593" s="67"/>
      <c r="K2593" s="157">
        <f t="shared" si="12"/>
        <v>22.727272727272727</v>
      </c>
      <c r="L2593" s="168"/>
      <c r="M2593" s="160"/>
      <c r="N2593" s="160"/>
      <c r="O2593" s="33"/>
      <c r="P2593" s="33"/>
      <c r="Q2593" s="23">
        <f t="shared" si="1"/>
        <v>204.59999999999997</v>
      </c>
      <c r="R2593" s="117"/>
    </row>
    <row r="2594" spans="1:18" ht="15.75" customHeight="1" x14ac:dyDescent="0.3">
      <c r="A2594" s="221">
        <v>5473</v>
      </c>
      <c r="B2594" s="118">
        <v>211</v>
      </c>
      <c r="C2594" s="7" t="s">
        <v>667</v>
      </c>
      <c r="D2594" s="7"/>
      <c r="E2594" s="7">
        <v>19</v>
      </c>
      <c r="F2594" s="156">
        <v>43637</v>
      </c>
      <c r="G2594" s="7">
        <v>5194</v>
      </c>
      <c r="H2594" s="7">
        <v>7033</v>
      </c>
      <c r="I2594" s="7">
        <v>6683</v>
      </c>
      <c r="J2594" s="7">
        <v>6</v>
      </c>
      <c r="K2594" s="161">
        <f t="shared" si="12"/>
        <v>23.505708529214235</v>
      </c>
      <c r="L2594" s="170"/>
      <c r="M2594" s="162">
        <f>AVERAGE(K2594:K2595)</f>
        <v>23.491081411421522</v>
      </c>
      <c r="N2594" s="162">
        <f>_xlfn.STDEV.S(K2594,K2595)</f>
        <v>2.0685868360883968E-2</v>
      </c>
      <c r="O2594" s="33"/>
      <c r="P2594" s="33"/>
      <c r="Q2594" s="23">
        <f t="shared" si="1"/>
        <v>148.9</v>
      </c>
      <c r="R2594" s="117">
        <f>AVERAGE(Q2594:Q2595)</f>
        <v>146.65</v>
      </c>
    </row>
    <row r="2595" spans="1:18" ht="15.75" customHeight="1" x14ac:dyDescent="0.3">
      <c r="A2595" s="221">
        <v>5474</v>
      </c>
      <c r="B2595" s="118">
        <v>212</v>
      </c>
      <c r="C2595" s="7" t="s">
        <v>667</v>
      </c>
      <c r="D2595" s="7"/>
      <c r="E2595" s="7">
        <v>19</v>
      </c>
      <c r="F2595" s="156">
        <v>43637</v>
      </c>
      <c r="G2595" s="7">
        <v>5225</v>
      </c>
      <c r="H2595" s="7">
        <v>7008</v>
      </c>
      <c r="I2595" s="7">
        <v>6669</v>
      </c>
      <c r="J2595" s="7"/>
      <c r="K2595" s="161">
        <f t="shared" si="12"/>
        <v>23.476454293628809</v>
      </c>
      <c r="L2595" s="170"/>
      <c r="M2595" s="23"/>
      <c r="N2595" s="23"/>
      <c r="O2595" s="33"/>
      <c r="P2595" s="33"/>
      <c r="Q2595" s="23">
        <f t="shared" si="1"/>
        <v>144.4</v>
      </c>
      <c r="R2595" s="117"/>
    </row>
    <row r="2596" spans="1:18" ht="15.75" customHeight="1" x14ac:dyDescent="0.3">
      <c r="A2596" s="221">
        <v>6263</v>
      </c>
      <c r="B2596" s="118">
        <v>255</v>
      </c>
      <c r="C2596" s="7" t="s">
        <v>667</v>
      </c>
      <c r="D2596" s="7"/>
      <c r="E2596" s="7">
        <v>22</v>
      </c>
      <c r="F2596" s="156">
        <v>43685</v>
      </c>
      <c r="G2596" s="7">
        <v>5260</v>
      </c>
      <c r="H2596" s="7">
        <v>7872</v>
      </c>
      <c r="I2596" s="7">
        <v>7446</v>
      </c>
      <c r="J2596" s="7">
        <v>6</v>
      </c>
      <c r="K2596" s="152">
        <f t="shared" si="12"/>
        <v>19.487648673376029</v>
      </c>
      <c r="L2596" s="167"/>
      <c r="M2596" s="154">
        <f>AVERAGE(K2596:K2597)</f>
        <v>18.876453983314907</v>
      </c>
      <c r="N2596" s="154">
        <f>_xlfn.STDEV.S(K2596,K2597)</f>
        <v>0.86435981993485944</v>
      </c>
      <c r="O2596" s="33"/>
      <c r="P2596" s="33"/>
      <c r="Q2596" s="23">
        <f t="shared" si="1"/>
        <v>218.6</v>
      </c>
      <c r="R2596" s="117">
        <f>AVERAGE(Q2596:Q2597)</f>
        <v>218.25</v>
      </c>
    </row>
    <row r="2597" spans="1:18" ht="15.75" customHeight="1" x14ac:dyDescent="0.3">
      <c r="A2597" s="221">
        <v>6264</v>
      </c>
      <c r="B2597" s="118">
        <v>255</v>
      </c>
      <c r="C2597" s="7" t="s">
        <v>667</v>
      </c>
      <c r="D2597" s="7"/>
      <c r="E2597" s="7">
        <v>22</v>
      </c>
      <c r="F2597" s="156">
        <v>43685</v>
      </c>
      <c r="G2597" s="7">
        <v>5260</v>
      </c>
      <c r="H2597" s="7">
        <v>7837</v>
      </c>
      <c r="I2597" s="7">
        <v>7439</v>
      </c>
      <c r="J2597" s="7"/>
      <c r="K2597" s="152">
        <f t="shared" si="12"/>
        <v>18.265259293253784</v>
      </c>
      <c r="L2597" s="167"/>
      <c r="M2597" s="155"/>
      <c r="N2597" s="155"/>
      <c r="O2597" s="33"/>
      <c r="P2597" s="33"/>
      <c r="Q2597" s="23">
        <f t="shared" si="1"/>
        <v>217.9</v>
      </c>
      <c r="R2597" s="117"/>
    </row>
    <row r="2598" spans="1:18" ht="15.75" customHeight="1" x14ac:dyDescent="0.3">
      <c r="A2598" s="221">
        <v>3529</v>
      </c>
      <c r="B2598" s="118">
        <v>285</v>
      </c>
      <c r="C2598" s="67" t="s">
        <v>668</v>
      </c>
      <c r="D2598" s="67"/>
      <c r="E2598" s="67">
        <v>13</v>
      </c>
      <c r="F2598" s="68">
        <v>43587</v>
      </c>
      <c r="G2598" s="67">
        <v>5249</v>
      </c>
      <c r="H2598" s="67">
        <v>7622</v>
      </c>
      <c r="I2598" s="67">
        <v>7017</v>
      </c>
      <c r="J2598" s="67">
        <v>1</v>
      </c>
      <c r="K2598" s="157">
        <f t="shared" si="12"/>
        <v>34.219457013574662</v>
      </c>
      <c r="L2598" s="168" t="s">
        <v>407</v>
      </c>
      <c r="M2598" s="159">
        <f>AVERAGE(K2598:K2599)</f>
        <v>35.712942351039494</v>
      </c>
      <c r="N2598" s="159">
        <f>_xlfn.STDEV.S(K2598,K2599)</f>
        <v>2.112107219448125</v>
      </c>
      <c r="O2598" s="33">
        <v>1</v>
      </c>
      <c r="P2598" s="33"/>
      <c r="Q2598" s="23">
        <f t="shared" si="1"/>
        <v>176.8</v>
      </c>
      <c r="R2598" s="117">
        <f>AVERAGE(Q2598:Q2599)</f>
        <v>169.3</v>
      </c>
    </row>
    <row r="2599" spans="1:18" ht="15.75" customHeight="1" x14ac:dyDescent="0.3">
      <c r="A2599" s="221">
        <v>3530</v>
      </c>
      <c r="B2599" s="118">
        <v>286</v>
      </c>
      <c r="C2599" s="67" t="s">
        <v>668</v>
      </c>
      <c r="D2599" s="67"/>
      <c r="E2599" s="67">
        <v>13</v>
      </c>
      <c r="F2599" s="68">
        <v>43587</v>
      </c>
      <c r="G2599" s="67">
        <v>5236</v>
      </c>
      <c r="H2599" s="67">
        <v>7456</v>
      </c>
      <c r="I2599" s="67">
        <v>6854</v>
      </c>
      <c r="J2599" s="67"/>
      <c r="K2599" s="157">
        <f t="shared" si="12"/>
        <v>37.206427688504327</v>
      </c>
      <c r="L2599" s="168"/>
      <c r="M2599" s="160"/>
      <c r="N2599" s="160"/>
      <c r="O2599" s="33"/>
      <c r="P2599" s="33"/>
      <c r="Q2599" s="23">
        <f t="shared" si="1"/>
        <v>161.80000000000001</v>
      </c>
      <c r="R2599" s="117"/>
    </row>
    <row r="2600" spans="1:18" ht="15.75" customHeight="1" x14ac:dyDescent="0.3">
      <c r="A2600" s="221">
        <v>4251</v>
      </c>
      <c r="B2600" s="118">
        <v>281</v>
      </c>
      <c r="C2600" s="67" t="s">
        <v>668</v>
      </c>
      <c r="D2600" s="67"/>
      <c r="E2600" s="67">
        <v>15</v>
      </c>
      <c r="F2600" s="68">
        <v>43599</v>
      </c>
      <c r="G2600" s="67">
        <v>5275</v>
      </c>
      <c r="H2600" s="67">
        <v>6857</v>
      </c>
      <c r="I2600" s="67">
        <v>6601</v>
      </c>
      <c r="J2600" s="67"/>
      <c r="K2600" s="157">
        <f t="shared" si="12"/>
        <v>19.306184012066367</v>
      </c>
      <c r="L2600" s="160"/>
      <c r="M2600" s="159">
        <f>AVERAGE(K2600:K2601)</f>
        <v>19.444603547358575</v>
      </c>
      <c r="N2600" s="159">
        <f>_xlfn.STDEV.S(K2600,K2601)</f>
        <v>0.19575478410762145</v>
      </c>
      <c r="O2600" s="33"/>
      <c r="P2600" s="33"/>
      <c r="Q2600" s="23">
        <f t="shared" si="1"/>
        <v>132.6</v>
      </c>
      <c r="R2600" s="117">
        <f>AVERAGE(Q2600:Q2601)</f>
        <v>133.44999999999999</v>
      </c>
    </row>
    <row r="2601" spans="1:18" ht="15.75" customHeight="1" x14ac:dyDescent="0.3">
      <c r="A2601" s="221">
        <v>4252</v>
      </c>
      <c r="B2601" s="118">
        <v>282</v>
      </c>
      <c r="C2601" s="67" t="s">
        <v>668</v>
      </c>
      <c r="D2601" s="67"/>
      <c r="E2601" s="67">
        <v>15</v>
      </c>
      <c r="F2601" s="68">
        <v>43599</v>
      </c>
      <c r="G2601" s="67">
        <v>5225</v>
      </c>
      <c r="H2601" s="67">
        <v>6831</v>
      </c>
      <c r="I2601" s="67">
        <v>6568</v>
      </c>
      <c r="J2601" s="67"/>
      <c r="K2601" s="157">
        <f t="shared" si="12"/>
        <v>19.583023082650783</v>
      </c>
      <c r="L2601" s="160"/>
      <c r="M2601" s="160"/>
      <c r="N2601" s="160"/>
      <c r="O2601" s="33"/>
      <c r="P2601" s="33"/>
      <c r="Q2601" s="23">
        <f t="shared" si="1"/>
        <v>134.30000000000001</v>
      </c>
      <c r="R2601" s="117"/>
    </row>
    <row r="2602" spans="1:18" ht="15.75" customHeight="1" x14ac:dyDescent="0.3">
      <c r="A2602" s="221">
        <v>4897</v>
      </c>
      <c r="B2602" s="118">
        <v>281</v>
      </c>
      <c r="C2602" s="67" t="s">
        <v>668</v>
      </c>
      <c r="D2602" s="67"/>
      <c r="E2602" s="67">
        <v>17</v>
      </c>
      <c r="F2602" s="68">
        <v>43619</v>
      </c>
      <c r="G2602" s="67">
        <v>5275</v>
      </c>
      <c r="H2602" s="67">
        <v>7173</v>
      </c>
      <c r="I2602" s="67">
        <v>6779</v>
      </c>
      <c r="J2602" s="67"/>
      <c r="K2602" s="157">
        <f t="shared" si="12"/>
        <v>26.196808510638299</v>
      </c>
      <c r="L2602" s="168"/>
      <c r="M2602" s="159">
        <f>AVERAGE(K2602:K2603)</f>
        <v>26.743956815966051</v>
      </c>
      <c r="N2602" s="159">
        <f>_xlfn.STDEV.S(K2602,K2603)</f>
        <v>0.77378455402396262</v>
      </c>
      <c r="O2602" s="33"/>
      <c r="P2602" s="33"/>
      <c r="Q2602" s="23">
        <f t="shared" si="1"/>
        <v>150.4</v>
      </c>
      <c r="R2602" s="117">
        <f>AVERAGE(Q2602:Q2603)</f>
        <v>149.4</v>
      </c>
    </row>
    <row r="2603" spans="1:18" ht="15.75" customHeight="1" x14ac:dyDescent="0.3">
      <c r="A2603" s="221">
        <v>4898</v>
      </c>
      <c r="B2603" s="118">
        <v>282</v>
      </c>
      <c r="C2603" s="67" t="s">
        <v>668</v>
      </c>
      <c r="D2603" s="67"/>
      <c r="E2603" s="67">
        <v>17</v>
      </c>
      <c r="F2603" s="68">
        <v>43619</v>
      </c>
      <c r="G2603" s="67">
        <v>5225</v>
      </c>
      <c r="H2603" s="67">
        <v>7114</v>
      </c>
      <c r="I2603" s="67">
        <v>6709</v>
      </c>
      <c r="J2603" s="67"/>
      <c r="K2603" s="157">
        <f t="shared" si="12"/>
        <v>27.291105121293803</v>
      </c>
      <c r="L2603" s="168"/>
      <c r="M2603" s="160"/>
      <c r="N2603" s="160"/>
      <c r="O2603" s="33"/>
      <c r="P2603" s="33"/>
      <c r="Q2603" s="23">
        <f t="shared" si="1"/>
        <v>148.4</v>
      </c>
      <c r="R2603" s="117"/>
    </row>
    <row r="2604" spans="1:18" ht="15.75" customHeight="1" x14ac:dyDescent="0.3">
      <c r="A2604" s="221">
        <v>5475</v>
      </c>
      <c r="B2604" s="118">
        <v>213</v>
      </c>
      <c r="C2604" s="7" t="s">
        <v>668</v>
      </c>
      <c r="D2604" s="7"/>
      <c r="E2604" s="7">
        <v>19</v>
      </c>
      <c r="F2604" s="156">
        <v>43637</v>
      </c>
      <c r="G2604" s="7">
        <v>5207</v>
      </c>
      <c r="H2604" s="7">
        <v>6823</v>
      </c>
      <c r="I2604" s="7">
        <v>6517</v>
      </c>
      <c r="J2604" s="7">
        <v>11</v>
      </c>
      <c r="K2604" s="161">
        <f t="shared" si="12"/>
        <v>23.358778625954198</v>
      </c>
      <c r="L2604" s="170"/>
      <c r="M2604" s="162">
        <f>AVERAGE(K2604:K2605)</f>
        <v>23.429389312977101</v>
      </c>
      <c r="N2604" s="162">
        <f>_xlfn.STDEV.S(K2604,K2605)</f>
        <v>9.9858591236268612E-2</v>
      </c>
      <c r="O2604" s="33"/>
      <c r="P2604" s="33"/>
      <c r="Q2604" s="23">
        <f t="shared" si="1"/>
        <v>131</v>
      </c>
      <c r="R2604" s="117">
        <f>AVERAGE(Q2604:Q2605)</f>
        <v>135.5</v>
      </c>
    </row>
    <row r="2605" spans="1:18" ht="15.75" customHeight="1" x14ac:dyDescent="0.3">
      <c r="A2605" s="221">
        <v>5476</v>
      </c>
      <c r="B2605" s="118">
        <v>214</v>
      </c>
      <c r="C2605" s="7" t="s">
        <v>668</v>
      </c>
      <c r="D2605" s="7"/>
      <c r="E2605" s="7">
        <v>19</v>
      </c>
      <c r="F2605" s="156">
        <v>43637</v>
      </c>
      <c r="G2605" s="7">
        <v>5237</v>
      </c>
      <c r="H2605" s="7">
        <v>6966</v>
      </c>
      <c r="I2605" s="7">
        <v>6637</v>
      </c>
      <c r="J2605" s="7"/>
      <c r="K2605" s="161">
        <f t="shared" si="12"/>
        <v>23.5</v>
      </c>
      <c r="L2605" s="170"/>
      <c r="M2605" s="23"/>
      <c r="N2605" s="23"/>
      <c r="O2605" s="33"/>
      <c r="P2605" s="33"/>
      <c r="Q2605" s="23">
        <f t="shared" si="1"/>
        <v>140</v>
      </c>
      <c r="R2605" s="117"/>
    </row>
    <row r="2606" spans="1:18" ht="15.75" customHeight="1" x14ac:dyDescent="0.3">
      <c r="A2606" s="221">
        <v>6265</v>
      </c>
      <c r="B2606" s="118">
        <v>256</v>
      </c>
      <c r="C2606" s="7" t="s">
        <v>668</v>
      </c>
      <c r="D2606" s="7"/>
      <c r="E2606" s="7">
        <v>22</v>
      </c>
      <c r="F2606" s="156">
        <v>43685</v>
      </c>
      <c r="G2606" s="7">
        <v>5193</v>
      </c>
      <c r="H2606" s="7">
        <v>6996</v>
      </c>
      <c r="I2606" s="7">
        <v>6704</v>
      </c>
      <c r="J2606" s="7">
        <v>10</v>
      </c>
      <c r="K2606" s="152">
        <f t="shared" si="12"/>
        <v>19.324950363997353</v>
      </c>
      <c r="L2606" s="167"/>
      <c r="M2606" s="154">
        <f>AVERAGE(K2606:K2607)</f>
        <v>18.8553002941063</v>
      </c>
      <c r="N2606" s="154">
        <f>_xlfn.STDEV.S(K2606,K2607)</f>
        <v>0.66418549840939856</v>
      </c>
      <c r="O2606" s="33"/>
      <c r="P2606" s="33"/>
      <c r="Q2606" s="23">
        <f t="shared" si="1"/>
        <v>151.1</v>
      </c>
      <c r="R2606" s="117">
        <f>AVERAGE(Q2606:Q2607)</f>
        <v>153.6</v>
      </c>
    </row>
    <row r="2607" spans="1:18" ht="15.75" customHeight="1" x14ac:dyDescent="0.3">
      <c r="A2607" s="221">
        <v>6266</v>
      </c>
      <c r="B2607" s="118">
        <v>256</v>
      </c>
      <c r="C2607" s="7" t="s">
        <v>668</v>
      </c>
      <c r="D2607" s="7"/>
      <c r="E2607" s="7">
        <v>22</v>
      </c>
      <c r="F2607" s="156">
        <v>43685</v>
      </c>
      <c r="G2607" s="7">
        <v>5193</v>
      </c>
      <c r="H2607" s="7">
        <v>7041</v>
      </c>
      <c r="I2607" s="7">
        <v>6754</v>
      </c>
      <c r="J2607" s="7"/>
      <c r="K2607" s="152">
        <f t="shared" si="12"/>
        <v>18.385650224215247</v>
      </c>
      <c r="L2607" s="167"/>
      <c r="M2607" s="155"/>
      <c r="N2607" s="155"/>
      <c r="O2607" s="33"/>
      <c r="P2607" s="33"/>
      <c r="Q2607" s="23">
        <f t="shared" si="1"/>
        <v>156.1</v>
      </c>
      <c r="R2607" s="117"/>
    </row>
    <row r="2608" spans="1:18" ht="15.75" customHeight="1" x14ac:dyDescent="0.3">
      <c r="A2608" s="221">
        <v>3531</v>
      </c>
      <c r="B2608" s="118">
        <v>287</v>
      </c>
      <c r="C2608" s="67" t="s">
        <v>669</v>
      </c>
      <c r="D2608" s="67"/>
      <c r="E2608" s="67">
        <v>13</v>
      </c>
      <c r="F2608" s="68">
        <v>43587</v>
      </c>
      <c r="G2608" s="67">
        <v>5246</v>
      </c>
      <c r="H2608" s="67">
        <v>6903</v>
      </c>
      <c r="I2608" s="67">
        <v>6572</v>
      </c>
      <c r="J2608" s="67">
        <v>1</v>
      </c>
      <c r="K2608" s="157">
        <f t="shared" si="12"/>
        <v>24.962292609351433</v>
      </c>
      <c r="L2608" s="168" t="s">
        <v>13</v>
      </c>
      <c r="M2608" s="159">
        <f>AVERAGE(K2608:K2609)</f>
        <v>25.86932880280586</v>
      </c>
      <c r="N2608" s="159">
        <f>_xlfn.STDEV.S(K2608,K2609)</f>
        <v>1.2827428863465149</v>
      </c>
      <c r="O2608" s="33">
        <v>1</v>
      </c>
      <c r="P2608" s="33"/>
      <c r="Q2608" s="23">
        <f t="shared" si="1"/>
        <v>132.6</v>
      </c>
      <c r="R2608" s="117">
        <f>AVERAGE(Q2608:Q2609)</f>
        <v>133.14999999999998</v>
      </c>
    </row>
    <row r="2609" spans="1:18" ht="15.75" customHeight="1" x14ac:dyDescent="0.3">
      <c r="A2609" s="221">
        <v>3532</v>
      </c>
      <c r="B2609" s="118">
        <v>288</v>
      </c>
      <c r="C2609" s="67" t="s">
        <v>669</v>
      </c>
      <c r="D2609" s="67"/>
      <c r="E2609" s="67">
        <v>13</v>
      </c>
      <c r="F2609" s="68">
        <v>43587</v>
      </c>
      <c r="G2609" s="67">
        <v>5225</v>
      </c>
      <c r="H2609" s="67">
        <v>6920</v>
      </c>
      <c r="I2609" s="67">
        <v>6562</v>
      </c>
      <c r="J2609" s="67"/>
      <c r="K2609" s="157">
        <f t="shared" si="12"/>
        <v>26.776364996260284</v>
      </c>
      <c r="L2609" s="168"/>
      <c r="M2609" s="160"/>
      <c r="N2609" s="160"/>
      <c r="O2609" s="33"/>
      <c r="P2609" s="33"/>
      <c r="Q2609" s="23">
        <f t="shared" si="1"/>
        <v>133.69999999999999</v>
      </c>
      <c r="R2609" s="117"/>
    </row>
    <row r="2610" spans="1:18" ht="15.75" customHeight="1" x14ac:dyDescent="0.3">
      <c r="A2610" s="221">
        <v>4253</v>
      </c>
      <c r="B2610" s="118">
        <v>283</v>
      </c>
      <c r="C2610" s="67" t="s">
        <v>669</v>
      </c>
      <c r="D2610" s="67"/>
      <c r="E2610" s="67">
        <v>15</v>
      </c>
      <c r="F2610" s="68">
        <v>43599</v>
      </c>
      <c r="G2610" s="67">
        <v>5211</v>
      </c>
      <c r="H2610" s="67">
        <v>7165</v>
      </c>
      <c r="I2610" s="67">
        <v>6804</v>
      </c>
      <c r="J2610" s="67"/>
      <c r="K2610" s="157">
        <f t="shared" si="12"/>
        <v>22.661644695543</v>
      </c>
      <c r="L2610" s="160"/>
      <c r="M2610" s="159">
        <f>AVERAGE(K2610:K2611)</f>
        <v>23.268200038573848</v>
      </c>
      <c r="N2610" s="159">
        <f>_xlfn.STDEV.S(K2610,K2611)</f>
        <v>0.85779879244409074</v>
      </c>
      <c r="O2610" s="33"/>
      <c r="P2610" s="33"/>
      <c r="Q2610" s="23">
        <f t="shared" si="1"/>
        <v>159.30000000000001</v>
      </c>
      <c r="R2610" s="117">
        <f>AVERAGE(Q2610:Q2611)</f>
        <v>156.30000000000001</v>
      </c>
    </row>
    <row r="2611" spans="1:18" ht="15.75" customHeight="1" x14ac:dyDescent="0.3">
      <c r="A2611" s="221">
        <v>4254</v>
      </c>
      <c r="B2611" s="118">
        <v>284</v>
      </c>
      <c r="C2611" s="67" t="s">
        <v>669</v>
      </c>
      <c r="D2611" s="67"/>
      <c r="E2611" s="67">
        <v>15</v>
      </c>
      <c r="F2611" s="68">
        <v>43599</v>
      </c>
      <c r="G2611" s="67">
        <v>5269</v>
      </c>
      <c r="H2611" s="67">
        <v>7168</v>
      </c>
      <c r="I2611" s="67">
        <v>6802</v>
      </c>
      <c r="J2611" s="67"/>
      <c r="K2611" s="157">
        <f t="shared" si="12"/>
        <v>23.874755381604697</v>
      </c>
      <c r="L2611" s="160"/>
      <c r="M2611" s="160"/>
      <c r="N2611" s="160"/>
      <c r="O2611" s="33"/>
      <c r="P2611" s="33"/>
      <c r="Q2611" s="23">
        <f t="shared" si="1"/>
        <v>153.30000000000001</v>
      </c>
      <c r="R2611" s="117"/>
    </row>
    <row r="2612" spans="1:18" ht="15.75" customHeight="1" x14ac:dyDescent="0.3">
      <c r="A2612" s="221">
        <v>4899</v>
      </c>
      <c r="B2612" s="118">
        <v>283</v>
      </c>
      <c r="C2612" s="67" t="s">
        <v>669</v>
      </c>
      <c r="D2612" s="67"/>
      <c r="E2612" s="67">
        <v>17</v>
      </c>
      <c r="F2612" s="68">
        <v>43619</v>
      </c>
      <c r="G2612" s="67">
        <v>5211</v>
      </c>
      <c r="H2612" s="67">
        <v>6412</v>
      </c>
      <c r="I2612" s="67">
        <v>6183</v>
      </c>
      <c r="J2612" s="67"/>
      <c r="K2612" s="157">
        <f t="shared" si="12"/>
        <v>23.559670781893004</v>
      </c>
      <c r="L2612" s="168"/>
      <c r="M2612" s="159">
        <f>AVERAGE(K2612:K2613)</f>
        <v>24.006475549992228</v>
      </c>
      <c r="N2612" s="159">
        <f>_xlfn.STDEV.S(K2612,K2613)</f>
        <v>0.63187736277888751</v>
      </c>
      <c r="O2612" s="33"/>
      <c r="P2612" s="33"/>
      <c r="Q2612" s="23">
        <f t="shared" si="1"/>
        <v>97.2</v>
      </c>
      <c r="R2612" s="117">
        <f>AVERAGE(Q2612:Q2613)</f>
        <v>98.9</v>
      </c>
    </row>
    <row r="2613" spans="1:18" ht="15.75" customHeight="1" x14ac:dyDescent="0.3">
      <c r="A2613" s="221">
        <v>4900</v>
      </c>
      <c r="B2613" s="118">
        <v>284</v>
      </c>
      <c r="C2613" s="67" t="s">
        <v>669</v>
      </c>
      <c r="D2613" s="67"/>
      <c r="E2613" s="67">
        <v>17</v>
      </c>
      <c r="F2613" s="68">
        <v>43619</v>
      </c>
      <c r="G2613" s="67">
        <v>5269</v>
      </c>
      <c r="H2613" s="67">
        <v>6521</v>
      </c>
      <c r="I2613" s="67">
        <v>6275</v>
      </c>
      <c r="J2613" s="67"/>
      <c r="K2613" s="157">
        <f t="shared" si="12"/>
        <v>24.453280318091451</v>
      </c>
      <c r="L2613" s="168"/>
      <c r="M2613" s="160"/>
      <c r="N2613" s="160"/>
      <c r="O2613" s="33"/>
      <c r="P2613" s="33"/>
      <c r="Q2613" s="23">
        <f t="shared" si="1"/>
        <v>100.6</v>
      </c>
      <c r="R2613" s="117"/>
    </row>
    <row r="2614" spans="1:18" ht="15.75" customHeight="1" x14ac:dyDescent="0.3">
      <c r="A2614" s="221">
        <v>5477</v>
      </c>
      <c r="B2614" s="118">
        <v>215</v>
      </c>
      <c r="C2614" s="7" t="s">
        <v>669</v>
      </c>
      <c r="D2614" s="7"/>
      <c r="E2614" s="7">
        <v>19</v>
      </c>
      <c r="F2614" s="156">
        <v>43637</v>
      </c>
      <c r="G2614" s="7">
        <v>5148</v>
      </c>
      <c r="H2614" s="7">
        <v>6562</v>
      </c>
      <c r="I2614" s="7">
        <v>6267</v>
      </c>
      <c r="J2614" s="7">
        <v>12</v>
      </c>
      <c r="K2614" s="161">
        <f t="shared" si="12"/>
        <v>26.362823949955317</v>
      </c>
      <c r="L2614" s="170"/>
      <c r="M2614" s="162">
        <f>AVERAGE(K2614:K2615)</f>
        <v>26.537873380008016</v>
      </c>
      <c r="N2614" s="162">
        <f>_xlfn.STDEV.S(K2614,K2615)</f>
        <v>0.24755727806620709</v>
      </c>
      <c r="O2614" s="33"/>
      <c r="P2614" s="33"/>
      <c r="Q2614" s="23">
        <f t="shared" si="1"/>
        <v>111.9</v>
      </c>
      <c r="R2614" s="117">
        <f>AVERAGE(Q2614:Q2615)</f>
        <v>113.6</v>
      </c>
    </row>
    <row r="2615" spans="1:18" ht="15.75" customHeight="1" x14ac:dyDescent="0.3">
      <c r="A2615" s="221">
        <v>5478</v>
      </c>
      <c r="B2615" s="118">
        <v>216</v>
      </c>
      <c r="C2615" s="7" t="s">
        <v>669</v>
      </c>
      <c r="D2615" s="7"/>
      <c r="E2615" s="7">
        <v>19</v>
      </c>
      <c r="F2615" s="156">
        <v>43637</v>
      </c>
      <c r="G2615" s="7">
        <v>5240</v>
      </c>
      <c r="H2615" s="7">
        <v>6701</v>
      </c>
      <c r="I2615" s="7">
        <v>6393</v>
      </c>
      <c r="J2615" s="7"/>
      <c r="K2615" s="161">
        <f t="shared" si="12"/>
        <v>26.712922810060714</v>
      </c>
      <c r="L2615" s="170"/>
      <c r="M2615" s="23"/>
      <c r="N2615" s="23"/>
      <c r="O2615" s="33"/>
      <c r="P2615" s="33"/>
      <c r="Q2615" s="23">
        <f t="shared" si="1"/>
        <v>115.3</v>
      </c>
      <c r="R2615" s="117"/>
    </row>
    <row r="2616" spans="1:18" ht="15.75" customHeight="1" x14ac:dyDescent="0.3">
      <c r="A2616" s="221">
        <v>6267</v>
      </c>
      <c r="B2616" s="118">
        <v>257</v>
      </c>
      <c r="C2616" s="7" t="s">
        <v>669</v>
      </c>
      <c r="D2616" s="7"/>
      <c r="E2616" s="7">
        <v>22</v>
      </c>
      <c r="F2616" s="156">
        <v>43685</v>
      </c>
      <c r="G2616" s="7">
        <v>5226</v>
      </c>
      <c r="H2616" s="7">
        <v>7145</v>
      </c>
      <c r="I2616" s="7">
        <v>6851</v>
      </c>
      <c r="J2616" s="7">
        <v>10</v>
      </c>
      <c r="K2616" s="152">
        <f t="shared" si="12"/>
        <v>18.092307692307692</v>
      </c>
      <c r="L2616" s="167"/>
      <c r="M2616" s="154">
        <f>AVERAGE(K2616:K2617)</f>
        <v>17.643438914027151</v>
      </c>
      <c r="N2616" s="154">
        <f>_xlfn.STDEV.S(K2616,K2617)</f>
        <v>0.63479631397018599</v>
      </c>
      <c r="O2616" s="33"/>
      <c r="P2616" s="33"/>
      <c r="Q2616" s="23">
        <f t="shared" si="1"/>
        <v>162.5</v>
      </c>
      <c r="R2616" s="117">
        <f>AVERAGE(Q2616:Q2617)</f>
        <v>158.6</v>
      </c>
    </row>
    <row r="2617" spans="1:18" ht="15.75" customHeight="1" x14ac:dyDescent="0.3">
      <c r="A2617" s="221">
        <v>6268</v>
      </c>
      <c r="B2617" s="118">
        <v>257</v>
      </c>
      <c r="C2617" s="7" t="s">
        <v>669</v>
      </c>
      <c r="D2617" s="7"/>
      <c r="E2617" s="7">
        <v>22</v>
      </c>
      <c r="F2617" s="156">
        <v>43685</v>
      </c>
      <c r="G2617" s="7">
        <v>5226</v>
      </c>
      <c r="H2617" s="7">
        <v>7039</v>
      </c>
      <c r="I2617" s="7">
        <v>6773</v>
      </c>
      <c r="J2617" s="7"/>
      <c r="K2617" s="152">
        <f t="shared" si="12"/>
        <v>17.194570135746606</v>
      </c>
      <c r="L2617" s="167"/>
      <c r="M2617" s="155"/>
      <c r="N2617" s="155"/>
      <c r="O2617" s="33"/>
      <c r="P2617" s="33"/>
      <c r="Q2617" s="23">
        <f t="shared" si="1"/>
        <v>154.69999999999999</v>
      </c>
      <c r="R2617" s="117"/>
    </row>
    <row r="2618" spans="1:18" ht="15.75" customHeight="1" x14ac:dyDescent="0.3">
      <c r="A2618" s="221">
        <v>3885</v>
      </c>
      <c r="B2618" s="118">
        <v>307</v>
      </c>
      <c r="C2618" s="57" t="s">
        <v>670</v>
      </c>
      <c r="D2618" s="57"/>
      <c r="E2618" s="57">
        <v>14</v>
      </c>
      <c r="F2618" s="58">
        <v>43591</v>
      </c>
      <c r="G2618" s="57">
        <v>5223</v>
      </c>
      <c r="H2618" s="151">
        <v>7624</v>
      </c>
      <c r="I2618" s="57">
        <v>7045</v>
      </c>
      <c r="J2618" s="57">
        <v>2</v>
      </c>
      <c r="K2618" s="152">
        <f t="shared" si="12"/>
        <v>31.778265642151482</v>
      </c>
      <c r="L2618" s="167" t="s">
        <v>631</v>
      </c>
      <c r="M2618" s="154">
        <f>AVERAGE(K2618:K2619)</f>
        <v>31.354677271365063</v>
      </c>
      <c r="N2618" s="154">
        <f>_xlfn.STDEV.S(K2618,K2619)</f>
        <v>0.59904441882967951</v>
      </c>
      <c r="O2618" s="33">
        <v>2</v>
      </c>
      <c r="P2618" s="33"/>
      <c r="Q2618" s="23">
        <f t="shared" si="1"/>
        <v>182.2</v>
      </c>
      <c r="R2618" s="117">
        <f>AVERAGE(Q2618:Q2619)</f>
        <v>186.14999999999998</v>
      </c>
    </row>
    <row r="2619" spans="1:18" ht="15.75" customHeight="1" x14ac:dyDescent="0.3">
      <c r="A2619" s="221">
        <v>3886</v>
      </c>
      <c r="B2619" s="118">
        <v>308</v>
      </c>
      <c r="C2619" s="57" t="s">
        <v>670</v>
      </c>
      <c r="D2619" s="57"/>
      <c r="E2619" s="57">
        <v>14</v>
      </c>
      <c r="F2619" s="58">
        <v>43591</v>
      </c>
      <c r="G2619" s="57">
        <v>5201</v>
      </c>
      <c r="H2619" s="151">
        <v>7690</v>
      </c>
      <c r="I2619" s="57">
        <v>7102</v>
      </c>
      <c r="J2619" s="57"/>
      <c r="K2619" s="152">
        <f t="shared" si="12"/>
        <v>30.93108890057864</v>
      </c>
      <c r="L2619" s="167"/>
      <c r="M2619" s="155"/>
      <c r="N2619" s="155"/>
      <c r="O2619" s="33"/>
      <c r="P2619" s="33"/>
      <c r="Q2619" s="23">
        <f t="shared" si="1"/>
        <v>190.1</v>
      </c>
      <c r="R2619" s="117"/>
    </row>
    <row r="2620" spans="1:18" ht="15.75" customHeight="1" x14ac:dyDescent="0.3">
      <c r="A2620" s="221">
        <v>4537</v>
      </c>
      <c r="B2620" s="118">
        <v>243</v>
      </c>
      <c r="C2620" s="57" t="s">
        <v>670</v>
      </c>
      <c r="D2620" s="57"/>
      <c r="E2620" s="57">
        <v>16</v>
      </c>
      <c r="F2620" s="58">
        <v>43607</v>
      </c>
      <c r="G2620" s="57">
        <v>5234</v>
      </c>
      <c r="H2620" s="57">
        <v>7646</v>
      </c>
      <c r="I2620" s="57">
        <v>7034</v>
      </c>
      <c r="J2620" s="57">
        <v>2</v>
      </c>
      <c r="K2620" s="152">
        <f t="shared" si="12"/>
        <v>34</v>
      </c>
      <c r="L2620" s="167"/>
      <c r="M2620" s="154">
        <f>AVERAGE(K2620:K2621)</f>
        <v>33.599292572006064</v>
      </c>
      <c r="N2620" s="154">
        <f>_xlfn.STDEV.S(K2620,K2621)</f>
        <v>0.56668587921266467</v>
      </c>
      <c r="O2620" s="33"/>
      <c r="P2620" s="33"/>
      <c r="Q2620" s="23">
        <f t="shared" si="1"/>
        <v>180</v>
      </c>
      <c r="R2620" s="117">
        <f>AVERAGE(Q2620:Q2621)</f>
        <v>188.95</v>
      </c>
    </row>
    <row r="2621" spans="1:18" ht="15.75" customHeight="1" x14ac:dyDescent="0.3">
      <c r="A2621" s="221">
        <v>4538</v>
      </c>
      <c r="B2621" s="118">
        <v>244</v>
      </c>
      <c r="C2621" s="57" t="s">
        <v>670</v>
      </c>
      <c r="D2621" s="57"/>
      <c r="E2621" s="57">
        <v>16</v>
      </c>
      <c r="F2621" s="58">
        <v>43607</v>
      </c>
      <c r="G2621" s="57">
        <v>5243</v>
      </c>
      <c r="H2621" s="57">
        <v>7879</v>
      </c>
      <c r="I2621" s="57">
        <v>7222</v>
      </c>
      <c r="J2621" s="57"/>
      <c r="K2621" s="152">
        <f t="shared" si="12"/>
        <v>33.198585144012128</v>
      </c>
      <c r="L2621" s="167"/>
      <c r="M2621" s="155"/>
      <c r="N2621" s="155"/>
      <c r="O2621" s="33"/>
      <c r="P2621" s="33"/>
      <c r="Q2621" s="23">
        <f t="shared" si="1"/>
        <v>197.9</v>
      </c>
      <c r="R2621" s="117"/>
    </row>
    <row r="2622" spans="1:18" ht="15.75" customHeight="1" x14ac:dyDescent="0.3">
      <c r="A2622" s="221">
        <v>5183</v>
      </c>
      <c r="B2622" s="118">
        <v>243</v>
      </c>
      <c r="C2622" s="57" t="s">
        <v>670</v>
      </c>
      <c r="D2622" s="57"/>
      <c r="E2622" s="57">
        <v>18</v>
      </c>
      <c r="F2622" s="58">
        <v>43626</v>
      </c>
      <c r="G2622" s="57">
        <v>5234</v>
      </c>
      <c r="H2622" s="57">
        <v>7401</v>
      </c>
      <c r="I2622" s="57">
        <v>6944</v>
      </c>
      <c r="J2622" s="57">
        <v>8</v>
      </c>
      <c r="K2622" s="152">
        <f t="shared" si="12"/>
        <v>26.725146198830409</v>
      </c>
      <c r="L2622" s="167"/>
      <c r="M2622" s="154">
        <f>AVERAGE(K2622:K2623)</f>
        <v>26.411353587220084</v>
      </c>
      <c r="N2622" s="154">
        <f>_xlfn.STDEV.S(K2622,K2623)</f>
        <v>0.4437697671117965</v>
      </c>
      <c r="O2622" s="33"/>
      <c r="P2622" s="33"/>
      <c r="Q2622" s="23">
        <f t="shared" si="1"/>
        <v>171</v>
      </c>
      <c r="R2622" s="117">
        <f>AVERAGE(Q2622:Q2623)</f>
        <v>167.5</v>
      </c>
    </row>
    <row r="2623" spans="1:18" ht="15.75" customHeight="1" x14ac:dyDescent="0.3">
      <c r="A2623" s="221">
        <v>5184</v>
      </c>
      <c r="B2623" s="118">
        <v>244</v>
      </c>
      <c r="C2623" s="57" t="s">
        <v>670</v>
      </c>
      <c r="D2623" s="57"/>
      <c r="E2623" s="57">
        <v>18</v>
      </c>
      <c r="F2623" s="58">
        <v>43626</v>
      </c>
      <c r="G2623" s="57">
        <v>5243</v>
      </c>
      <c r="H2623" s="57">
        <v>7311</v>
      </c>
      <c r="I2623" s="57">
        <v>6883</v>
      </c>
      <c r="J2623" s="57"/>
      <c r="K2623" s="152">
        <f t="shared" si="12"/>
        <v>26.097560975609756</v>
      </c>
      <c r="L2623" s="167"/>
      <c r="M2623" s="155"/>
      <c r="N2623" s="155"/>
      <c r="O2623" s="33"/>
      <c r="P2623" s="33"/>
      <c r="Q2623" s="23">
        <f t="shared" si="1"/>
        <v>164</v>
      </c>
      <c r="R2623" s="117"/>
    </row>
    <row r="2624" spans="1:18" ht="15.75" customHeight="1" x14ac:dyDescent="0.3">
      <c r="A2624" s="221">
        <v>5701</v>
      </c>
      <c r="B2624" s="118">
        <v>145</v>
      </c>
      <c r="C2624" s="7" t="s">
        <v>670</v>
      </c>
      <c r="D2624" s="7"/>
      <c r="E2624" s="7">
        <v>21</v>
      </c>
      <c r="F2624" s="156">
        <v>43657</v>
      </c>
      <c r="G2624" s="7">
        <v>5181</v>
      </c>
      <c r="H2624" s="7">
        <v>7336</v>
      </c>
      <c r="I2624" s="7">
        <v>6951</v>
      </c>
      <c r="J2624" s="7">
        <v>8</v>
      </c>
      <c r="K2624" s="152">
        <f t="shared" si="12"/>
        <v>21.751412429378529</v>
      </c>
      <c r="L2624" s="167"/>
      <c r="M2624" s="154">
        <f>AVERAGE(K2624:K2625)</f>
        <v>21.857849071832121</v>
      </c>
      <c r="N2624" s="154">
        <f>_xlfn.STDEV.S(K2624,K2625)</f>
        <v>0.15052414329132713</v>
      </c>
      <c r="O2624" s="33"/>
      <c r="P2624" s="33"/>
      <c r="Q2624" s="23">
        <f t="shared" si="1"/>
        <v>177</v>
      </c>
      <c r="R2624" s="117">
        <f>AVERAGE(Q2624:Q2625)</f>
        <v>172.5</v>
      </c>
    </row>
    <row r="2625" spans="1:18" ht="15.75" customHeight="1" x14ac:dyDescent="0.3">
      <c r="A2625" s="221">
        <v>5702</v>
      </c>
      <c r="B2625" s="118">
        <v>146</v>
      </c>
      <c r="C2625" s="7" t="s">
        <v>670</v>
      </c>
      <c r="D2625" s="7"/>
      <c r="E2625" s="7">
        <v>21</v>
      </c>
      <c r="F2625" s="156">
        <v>43657</v>
      </c>
      <c r="G2625" s="7">
        <v>5179</v>
      </c>
      <c r="H2625" s="7">
        <v>7228</v>
      </c>
      <c r="I2625" s="7">
        <v>6859</v>
      </c>
      <c r="J2625" s="7"/>
      <c r="K2625" s="152">
        <f t="shared" si="12"/>
        <v>21.964285714285715</v>
      </c>
      <c r="L2625" s="167"/>
      <c r="M2625" s="155"/>
      <c r="N2625" s="155"/>
      <c r="O2625" s="33"/>
      <c r="P2625" s="33"/>
      <c r="Q2625" s="23">
        <f t="shared" si="1"/>
        <v>168</v>
      </c>
      <c r="R2625" s="117"/>
    </row>
    <row r="2626" spans="1:18" ht="15.75" customHeight="1" x14ac:dyDescent="0.3">
      <c r="A2626" s="221">
        <v>6269</v>
      </c>
      <c r="B2626" s="118">
        <v>258</v>
      </c>
      <c r="C2626" s="7" t="s">
        <v>670</v>
      </c>
      <c r="D2626" s="7"/>
      <c r="E2626" s="7">
        <v>22</v>
      </c>
      <c r="F2626" s="156">
        <v>43685</v>
      </c>
      <c r="G2626" s="7">
        <v>5266</v>
      </c>
      <c r="H2626" s="7">
        <v>8145</v>
      </c>
      <c r="I2626" s="7">
        <v>7622</v>
      </c>
      <c r="J2626" s="7">
        <v>8</v>
      </c>
      <c r="K2626" s="152">
        <f t="shared" si="12"/>
        <v>22.198641765704586</v>
      </c>
      <c r="L2626" s="167"/>
      <c r="M2626" s="154">
        <f>AVERAGE(K2626:K2627)</f>
        <v>21.688037154315907</v>
      </c>
      <c r="N2626" s="154">
        <f>_xlfn.STDEV.S(K2626,K2627)</f>
        <v>0.72210396643611363</v>
      </c>
      <c r="O2626" s="33"/>
      <c r="P2626" s="33"/>
      <c r="Q2626" s="23">
        <f t="shared" si="1"/>
        <v>235.6</v>
      </c>
      <c r="R2626" s="117">
        <f>AVERAGE(Q2626:Q2627)</f>
        <v>240.1</v>
      </c>
    </row>
    <row r="2627" spans="1:18" ht="15.75" customHeight="1" x14ac:dyDescent="0.3">
      <c r="A2627" s="221">
        <v>6270</v>
      </c>
      <c r="B2627" s="118">
        <v>258</v>
      </c>
      <c r="C2627" s="7" t="s">
        <v>670</v>
      </c>
      <c r="D2627" s="7"/>
      <c r="E2627" s="7">
        <v>22</v>
      </c>
      <c r="F2627" s="156">
        <v>43685</v>
      </c>
      <c r="G2627" s="7">
        <v>5266</v>
      </c>
      <c r="H2627" s="7">
        <v>8230</v>
      </c>
      <c r="I2627" s="7">
        <v>7712</v>
      </c>
      <c r="J2627" s="7"/>
      <c r="K2627" s="152">
        <f t="shared" si="12"/>
        <v>21.177432542927228</v>
      </c>
      <c r="L2627" s="167"/>
      <c r="M2627" s="155"/>
      <c r="N2627" s="155"/>
      <c r="O2627" s="33"/>
      <c r="P2627" s="33"/>
      <c r="Q2627" s="23">
        <f t="shared" si="1"/>
        <v>244.6</v>
      </c>
      <c r="R2627" s="117"/>
    </row>
    <row r="2628" spans="1:18" ht="15.75" customHeight="1" x14ac:dyDescent="0.3">
      <c r="A2628" s="221">
        <v>3533</v>
      </c>
      <c r="B2628" s="118">
        <v>289</v>
      </c>
      <c r="C2628" s="57" t="s">
        <v>671</v>
      </c>
      <c r="D2628" s="57"/>
      <c r="E2628" s="57">
        <v>13</v>
      </c>
      <c r="F2628" s="58">
        <v>43587</v>
      </c>
      <c r="G2628" s="57">
        <v>5296</v>
      </c>
      <c r="H2628" s="57">
        <v>8828</v>
      </c>
      <c r="I2628" s="57">
        <v>7852</v>
      </c>
      <c r="J2628" s="57">
        <v>1</v>
      </c>
      <c r="K2628" s="172">
        <f t="shared" si="12"/>
        <v>38.184663536776213</v>
      </c>
      <c r="L2628" s="167" t="s">
        <v>377</v>
      </c>
      <c r="M2628" s="154">
        <f>AVERAGE(K2628:K2629)</f>
        <v>41.86561112061483</v>
      </c>
      <c r="N2628" s="154">
        <f>_xlfn.STDEV.S(K2628,K2629)</f>
        <v>5.2056459954490464</v>
      </c>
      <c r="O2628" s="33">
        <v>2</v>
      </c>
      <c r="P2628" s="33"/>
      <c r="Q2628" s="23">
        <f t="shared" si="1"/>
        <v>255.6</v>
      </c>
      <c r="R2628" s="117">
        <f>AVERAGE(Q2628:Q2629)</f>
        <v>251.3</v>
      </c>
    </row>
    <row r="2629" spans="1:18" ht="15.75" customHeight="1" x14ac:dyDescent="0.3">
      <c r="A2629" s="221">
        <v>3534</v>
      </c>
      <c r="B2629" s="118">
        <v>290</v>
      </c>
      <c r="C2629" s="57" t="s">
        <v>671</v>
      </c>
      <c r="D2629" s="57"/>
      <c r="E2629" s="57">
        <v>13</v>
      </c>
      <c r="F2629" s="58">
        <v>43587</v>
      </c>
      <c r="G2629" s="57">
        <v>5255</v>
      </c>
      <c r="H2629" s="57">
        <v>8850</v>
      </c>
      <c r="I2629" s="57">
        <v>7725</v>
      </c>
      <c r="J2629" s="57"/>
      <c r="K2629" s="172">
        <f t="shared" si="12"/>
        <v>45.546558704453446</v>
      </c>
      <c r="L2629" s="167"/>
      <c r="M2629" s="155"/>
      <c r="N2629" s="155"/>
      <c r="O2629" s="33"/>
      <c r="P2629" s="33"/>
      <c r="Q2629" s="23">
        <f t="shared" si="1"/>
        <v>247</v>
      </c>
      <c r="R2629" s="117"/>
    </row>
    <row r="2630" spans="1:18" ht="15.75" customHeight="1" x14ac:dyDescent="0.3">
      <c r="A2630" s="221">
        <v>4255</v>
      </c>
      <c r="B2630" s="118">
        <v>285</v>
      </c>
      <c r="C2630" s="57" t="s">
        <v>671</v>
      </c>
      <c r="D2630" s="57"/>
      <c r="E2630" s="57">
        <v>15</v>
      </c>
      <c r="F2630" s="58">
        <v>43599</v>
      </c>
      <c r="G2630" s="57">
        <v>5249</v>
      </c>
      <c r="H2630" s="57">
        <v>9067</v>
      </c>
      <c r="I2630" s="57">
        <v>7908</v>
      </c>
      <c r="J2630" s="57"/>
      <c r="K2630" s="152">
        <f t="shared" si="12"/>
        <v>43.587814968033094</v>
      </c>
      <c r="L2630" s="155" t="s">
        <v>672</v>
      </c>
      <c r="M2630" s="154">
        <f>AVERAGE(K2630:K2631)</f>
        <v>43.603827968681443</v>
      </c>
      <c r="N2630" s="154">
        <f>_xlfn.STDEV.S(K2630,K2631)</f>
        <v>2.264580269119058E-2</v>
      </c>
      <c r="O2630" s="33"/>
      <c r="P2630" s="33"/>
      <c r="Q2630" s="23">
        <f t="shared" si="1"/>
        <v>265.89999999999998</v>
      </c>
      <c r="R2630" s="117">
        <f>AVERAGE(Q2630:Q2631)</f>
        <v>265</v>
      </c>
    </row>
    <row r="2631" spans="1:18" ht="15.75" customHeight="1" x14ac:dyDescent="0.3">
      <c r="A2631" s="221">
        <v>4256</v>
      </c>
      <c r="B2631" s="118">
        <v>286</v>
      </c>
      <c r="C2631" s="57" t="s">
        <v>671</v>
      </c>
      <c r="D2631" s="57"/>
      <c r="E2631" s="57">
        <v>15</v>
      </c>
      <c r="F2631" s="58">
        <v>43599</v>
      </c>
      <c r="G2631" s="57">
        <v>5236</v>
      </c>
      <c r="H2631" s="57">
        <v>9029</v>
      </c>
      <c r="I2631" s="57">
        <v>7877</v>
      </c>
      <c r="J2631" s="57"/>
      <c r="K2631" s="152">
        <f t="shared" si="12"/>
        <v>43.6198409693298</v>
      </c>
      <c r="L2631" s="155"/>
      <c r="M2631" s="155"/>
      <c r="N2631" s="155"/>
      <c r="O2631" s="33"/>
      <c r="P2631" s="33"/>
      <c r="Q2631" s="23">
        <f t="shared" si="1"/>
        <v>264.10000000000002</v>
      </c>
      <c r="R2631" s="117"/>
    </row>
    <row r="2632" spans="1:18" ht="15.75" customHeight="1" x14ac:dyDescent="0.3">
      <c r="A2632" s="221">
        <v>4901</v>
      </c>
      <c r="B2632" s="118">
        <v>285</v>
      </c>
      <c r="C2632" s="57" t="s">
        <v>671</v>
      </c>
      <c r="D2632" s="57"/>
      <c r="E2632" s="57">
        <v>17</v>
      </c>
      <c r="F2632" s="58">
        <v>43619</v>
      </c>
      <c r="G2632" s="57">
        <v>5249</v>
      </c>
      <c r="H2632" s="57">
        <v>9445</v>
      </c>
      <c r="I2632" s="57">
        <v>8130</v>
      </c>
      <c r="J2632" s="57"/>
      <c r="K2632" s="152">
        <f t="shared" si="12"/>
        <v>45.643873654980908</v>
      </c>
      <c r="L2632" s="167"/>
      <c r="M2632" s="154">
        <f>AVERAGE(K2632:K2633)</f>
        <v>45.247185996925666</v>
      </c>
      <c r="N2632" s="154">
        <f>_xlfn.STDEV.S(K2632,K2633)</f>
        <v>0.56100106604773936</v>
      </c>
      <c r="O2632" s="33"/>
      <c r="P2632" s="33"/>
      <c r="Q2632" s="23">
        <f t="shared" si="1"/>
        <v>288.10000000000002</v>
      </c>
      <c r="R2632" s="117">
        <f>AVERAGE(Q2632:Q2633)</f>
        <v>279.5</v>
      </c>
    </row>
    <row r="2633" spans="1:18" ht="15.75" customHeight="1" x14ac:dyDescent="0.3">
      <c r="A2633" s="221">
        <v>4902</v>
      </c>
      <c r="B2633" s="118">
        <v>286</v>
      </c>
      <c r="C2633" s="57" t="s">
        <v>671</v>
      </c>
      <c r="D2633" s="57"/>
      <c r="E2633" s="57">
        <v>17</v>
      </c>
      <c r="F2633" s="58">
        <v>43619</v>
      </c>
      <c r="G2633" s="57">
        <v>5236</v>
      </c>
      <c r="H2633" s="57">
        <v>9160</v>
      </c>
      <c r="I2633" s="57">
        <v>7945</v>
      </c>
      <c r="J2633" s="57"/>
      <c r="K2633" s="152">
        <f t="shared" si="12"/>
        <v>44.85049833887043</v>
      </c>
      <c r="L2633" s="167"/>
      <c r="M2633" s="155"/>
      <c r="N2633" s="155"/>
      <c r="O2633" s="33"/>
      <c r="P2633" s="33"/>
      <c r="Q2633" s="23">
        <f t="shared" si="1"/>
        <v>270.89999999999998</v>
      </c>
      <c r="R2633" s="117"/>
    </row>
    <row r="2634" spans="1:18" ht="15.75" customHeight="1" x14ac:dyDescent="0.3">
      <c r="A2634" s="221">
        <v>6271</v>
      </c>
      <c r="B2634" s="118">
        <v>259</v>
      </c>
      <c r="C2634" s="7" t="s">
        <v>671</v>
      </c>
      <c r="D2634" s="7"/>
      <c r="E2634" s="7">
        <v>22</v>
      </c>
      <c r="F2634" s="156">
        <v>43685</v>
      </c>
      <c r="G2634" s="7">
        <v>5198</v>
      </c>
      <c r="H2634" s="7">
        <v>8104</v>
      </c>
      <c r="I2634" s="7">
        <v>7664</v>
      </c>
      <c r="J2634" s="7">
        <v>8</v>
      </c>
      <c r="K2634" s="152">
        <f t="shared" si="12"/>
        <v>17.842660178426602</v>
      </c>
      <c r="L2634" s="167"/>
      <c r="M2634" s="154">
        <f>AVERAGE(K2634:K2635)</f>
        <v>17.685465791959665</v>
      </c>
      <c r="N2634" s="154">
        <f>_xlfn.STDEV.S(K2634,K2635)</f>
        <v>0.22230643327046026</v>
      </c>
      <c r="O2634" s="33"/>
      <c r="P2634" s="33"/>
      <c r="Q2634" s="23">
        <f t="shared" si="1"/>
        <v>246.6</v>
      </c>
      <c r="R2634" s="117">
        <f>AVERAGE(Q2634:Q2635)</f>
        <v>247.1</v>
      </c>
    </row>
    <row r="2635" spans="1:18" ht="15.75" customHeight="1" x14ac:dyDescent="0.3">
      <c r="A2635" s="221">
        <v>6272</v>
      </c>
      <c r="B2635" s="118">
        <v>259</v>
      </c>
      <c r="C2635" s="7" t="s">
        <v>671</v>
      </c>
      <c r="D2635" s="7"/>
      <c r="E2635" s="7">
        <v>22</v>
      </c>
      <c r="F2635" s="156">
        <v>43685</v>
      </c>
      <c r="G2635" s="7">
        <v>5198</v>
      </c>
      <c r="H2635" s="7">
        <v>8108</v>
      </c>
      <c r="I2635" s="7">
        <v>7674</v>
      </c>
      <c r="J2635" s="7"/>
      <c r="K2635" s="152">
        <f t="shared" si="12"/>
        <v>17.528271405492728</v>
      </c>
      <c r="L2635" s="167"/>
      <c r="M2635" s="155"/>
      <c r="N2635" s="155"/>
      <c r="O2635" s="33"/>
      <c r="P2635" s="33"/>
      <c r="Q2635" s="23">
        <f t="shared" si="1"/>
        <v>247.6</v>
      </c>
      <c r="R2635" s="117"/>
    </row>
    <row r="2636" spans="1:18" ht="15.75" customHeight="1" x14ac:dyDescent="0.3">
      <c r="A2636" s="221">
        <v>3887</v>
      </c>
      <c r="B2636" s="118">
        <v>309</v>
      </c>
      <c r="C2636" s="57" t="s">
        <v>673</v>
      </c>
      <c r="D2636" s="57"/>
      <c r="E2636" s="57">
        <v>14</v>
      </c>
      <c r="F2636" s="58">
        <v>43591</v>
      </c>
      <c r="G2636" s="57">
        <v>5237</v>
      </c>
      <c r="H2636" s="151">
        <v>7816</v>
      </c>
      <c r="I2636" s="57">
        <v>7017</v>
      </c>
      <c r="J2636" s="57">
        <v>2</v>
      </c>
      <c r="K2636" s="152">
        <f t="shared" si="12"/>
        <v>44.887640449438202</v>
      </c>
      <c r="L2636" s="167" t="s">
        <v>461</v>
      </c>
      <c r="M2636" s="154">
        <f>AVERAGE(K2636:K2637)</f>
        <v>45.325176156922495</v>
      </c>
      <c r="N2636" s="154">
        <f>_xlfn.STDEV.S(K2636,K2637)</f>
        <v>0.61876893154679058</v>
      </c>
      <c r="O2636" s="33">
        <v>2</v>
      </c>
      <c r="P2636" s="33"/>
      <c r="Q2636" s="23">
        <f t="shared" si="1"/>
        <v>178</v>
      </c>
      <c r="R2636" s="117">
        <f>AVERAGE(Q2636:Q2637)</f>
        <v>177.5</v>
      </c>
    </row>
    <row r="2637" spans="1:18" ht="15.75" customHeight="1" x14ac:dyDescent="0.3">
      <c r="A2637" s="221">
        <v>3888</v>
      </c>
      <c r="B2637" s="118">
        <v>310</v>
      </c>
      <c r="C2637" s="57" t="s">
        <v>673</v>
      </c>
      <c r="D2637" s="57"/>
      <c r="E2637" s="57">
        <v>14</v>
      </c>
      <c r="F2637" s="58">
        <v>43591</v>
      </c>
      <c r="G2637" s="57">
        <v>5231</v>
      </c>
      <c r="H2637" s="151">
        <v>7811</v>
      </c>
      <c r="I2637" s="57">
        <v>7001</v>
      </c>
      <c r="J2637" s="57"/>
      <c r="K2637" s="152">
        <f t="shared" si="12"/>
        <v>45.762711864406782</v>
      </c>
      <c r="L2637" s="167"/>
      <c r="M2637" s="155"/>
      <c r="N2637" s="155"/>
      <c r="O2637" s="33"/>
      <c r="P2637" s="33"/>
      <c r="Q2637" s="23">
        <f t="shared" si="1"/>
        <v>177</v>
      </c>
      <c r="R2637" s="117"/>
    </row>
    <row r="2638" spans="1:18" ht="15.75" customHeight="1" x14ac:dyDescent="0.3">
      <c r="A2638" s="221">
        <v>4539</v>
      </c>
      <c r="B2638" s="118">
        <v>245</v>
      </c>
      <c r="C2638" s="57" t="s">
        <v>673</v>
      </c>
      <c r="D2638" s="57"/>
      <c r="E2638" s="57">
        <v>16</v>
      </c>
      <c r="F2638" s="58">
        <v>43607</v>
      </c>
      <c r="G2638" s="57">
        <v>5235</v>
      </c>
      <c r="H2638" s="57">
        <v>7034</v>
      </c>
      <c r="I2638" s="57">
        <v>6608</v>
      </c>
      <c r="J2638" s="57">
        <v>2</v>
      </c>
      <c r="K2638" s="152">
        <f t="shared" si="12"/>
        <v>31.026948288419518</v>
      </c>
      <c r="L2638" s="167" t="s">
        <v>13</v>
      </c>
      <c r="M2638" s="154">
        <f>AVERAGE(K2638:K2639)</f>
        <v>30.359581567263469</v>
      </c>
      <c r="N2638" s="154">
        <f>_xlfn.STDEV.S(K2638,K2639)</f>
        <v>0.94379906813534675</v>
      </c>
      <c r="O2638" s="33"/>
      <c r="P2638" s="33"/>
      <c r="Q2638" s="23">
        <f t="shared" si="1"/>
        <v>137.30000000000001</v>
      </c>
      <c r="R2638" s="117">
        <f>AVERAGE(Q2638:Q2639)</f>
        <v>151.5</v>
      </c>
    </row>
    <row r="2639" spans="1:18" ht="15.75" customHeight="1" x14ac:dyDescent="0.3">
      <c r="A2639" s="221">
        <v>4540</v>
      </c>
      <c r="B2639" s="118">
        <v>246</v>
      </c>
      <c r="C2639" s="57" t="s">
        <v>673</v>
      </c>
      <c r="D2639" s="57"/>
      <c r="E2639" s="57">
        <v>16</v>
      </c>
      <c r="F2639" s="58">
        <v>43607</v>
      </c>
      <c r="G2639" s="57">
        <v>5309</v>
      </c>
      <c r="H2639" s="57">
        <v>7458</v>
      </c>
      <c r="I2639" s="57">
        <v>6966</v>
      </c>
      <c r="J2639" s="57"/>
      <c r="K2639" s="152">
        <f t="shared" si="12"/>
        <v>29.692214846107422</v>
      </c>
      <c r="L2639" s="167"/>
      <c r="M2639" s="155"/>
      <c r="N2639" s="155"/>
      <c r="O2639" s="33"/>
      <c r="P2639" s="33"/>
      <c r="Q2639" s="23">
        <f t="shared" si="1"/>
        <v>165.7</v>
      </c>
      <c r="R2639" s="117"/>
    </row>
    <row r="2640" spans="1:18" ht="15.75" customHeight="1" x14ac:dyDescent="0.3">
      <c r="A2640" s="221">
        <v>5185</v>
      </c>
      <c r="B2640" s="118">
        <v>245</v>
      </c>
      <c r="C2640" s="57" t="s">
        <v>673</v>
      </c>
      <c r="D2640" s="57"/>
      <c r="E2640" s="57">
        <v>18</v>
      </c>
      <c r="F2640" s="58">
        <v>43626</v>
      </c>
      <c r="G2640" s="57">
        <v>5235</v>
      </c>
      <c r="H2640" s="57">
        <v>7170</v>
      </c>
      <c r="I2640" s="57">
        <v>6803</v>
      </c>
      <c r="J2640" s="57">
        <v>6</v>
      </c>
      <c r="K2640" s="152">
        <f t="shared" si="12"/>
        <v>23.405612244897959</v>
      </c>
      <c r="L2640" s="167"/>
      <c r="M2640" s="154">
        <f>AVERAGE(K2640:K2641)</f>
        <v>22.878914496833218</v>
      </c>
      <c r="N2640" s="154">
        <f>_xlfn.STDEV.S(K2640,K2641)</f>
        <v>0.74486309858452715</v>
      </c>
      <c r="O2640" s="33"/>
      <c r="P2640" s="33"/>
      <c r="Q2640" s="23">
        <f t="shared" si="1"/>
        <v>156.80000000000001</v>
      </c>
      <c r="R2640" s="117">
        <f>AVERAGE(Q2640:Q2641)</f>
        <v>159.60000000000002</v>
      </c>
    </row>
    <row r="2641" spans="1:18" ht="15.75" customHeight="1" x14ac:dyDescent="0.3">
      <c r="A2641" s="221">
        <v>5186</v>
      </c>
      <c r="B2641" s="118">
        <v>246</v>
      </c>
      <c r="C2641" s="57" t="s">
        <v>673</v>
      </c>
      <c r="D2641" s="57"/>
      <c r="E2641" s="57">
        <v>18</v>
      </c>
      <c r="F2641" s="58">
        <v>43626</v>
      </c>
      <c r="G2641" s="57">
        <v>5309</v>
      </c>
      <c r="H2641" s="57">
        <v>7296</v>
      </c>
      <c r="I2641" s="57">
        <v>6933</v>
      </c>
      <c r="J2641" s="57"/>
      <c r="K2641" s="152">
        <f t="shared" si="12"/>
        <v>22.352216748768473</v>
      </c>
      <c r="L2641" s="167"/>
      <c r="M2641" s="155"/>
      <c r="N2641" s="155"/>
      <c r="O2641" s="33"/>
      <c r="P2641" s="33"/>
      <c r="Q2641" s="23">
        <f t="shared" si="1"/>
        <v>162.4</v>
      </c>
      <c r="R2641" s="117"/>
    </row>
    <row r="2642" spans="1:18" ht="15.75" customHeight="1" x14ac:dyDescent="0.3">
      <c r="A2642" s="221">
        <v>5703</v>
      </c>
      <c r="B2642" s="118">
        <v>147</v>
      </c>
      <c r="C2642" s="7" t="s">
        <v>673</v>
      </c>
      <c r="D2642" s="7"/>
      <c r="E2642" s="7">
        <v>21</v>
      </c>
      <c r="F2642" s="156">
        <v>43657</v>
      </c>
      <c r="G2642" s="7">
        <v>5265</v>
      </c>
      <c r="H2642" s="7">
        <v>7631</v>
      </c>
      <c r="I2642" s="7">
        <v>7163</v>
      </c>
      <c r="J2642" s="7">
        <v>6</v>
      </c>
      <c r="K2642" s="152">
        <f t="shared" si="12"/>
        <v>24.657534246575342</v>
      </c>
      <c r="L2642" s="167"/>
      <c r="M2642" s="154">
        <f>AVERAGE(K2642:K2643)</f>
        <v>24.686490700523443</v>
      </c>
      <c r="N2642" s="154">
        <f>_xlfn.STDEV.S(K2642,K2643)</f>
        <v>4.0950609891636833E-2</v>
      </c>
      <c r="O2642" s="33"/>
      <c r="P2642" s="33"/>
      <c r="Q2642" s="23">
        <f t="shared" si="1"/>
        <v>189.8</v>
      </c>
      <c r="R2642" s="117">
        <f>AVERAGE(Q2642:Q2643)</f>
        <v>187.15</v>
      </c>
    </row>
    <row r="2643" spans="1:18" ht="15.75" customHeight="1" x14ac:dyDescent="0.3">
      <c r="A2643" s="221">
        <v>5704</v>
      </c>
      <c r="B2643" s="118">
        <v>148</v>
      </c>
      <c r="C2643" s="7" t="s">
        <v>673</v>
      </c>
      <c r="D2643" s="7"/>
      <c r="E2643" s="7">
        <v>21</v>
      </c>
      <c r="F2643" s="156">
        <v>43657</v>
      </c>
      <c r="G2643" s="7">
        <v>5186</v>
      </c>
      <c r="H2643" s="7">
        <v>7487</v>
      </c>
      <c r="I2643" s="7">
        <v>7031</v>
      </c>
      <c r="J2643" s="7"/>
      <c r="K2643" s="152">
        <f t="shared" si="12"/>
        <v>24.715447154471544</v>
      </c>
      <c r="L2643" s="167"/>
      <c r="M2643" s="155"/>
      <c r="N2643" s="155"/>
      <c r="O2643" s="33"/>
      <c r="P2643" s="33"/>
      <c r="Q2643" s="23">
        <f t="shared" si="1"/>
        <v>184.5</v>
      </c>
      <c r="R2643" s="117"/>
    </row>
    <row r="2644" spans="1:18" ht="15.75" customHeight="1" x14ac:dyDescent="0.3">
      <c r="A2644" s="221">
        <v>6273</v>
      </c>
      <c r="B2644" s="118">
        <v>260</v>
      </c>
      <c r="C2644" s="7" t="s">
        <v>673</v>
      </c>
      <c r="D2644" s="7"/>
      <c r="E2644" s="7">
        <v>22</v>
      </c>
      <c r="F2644" s="156">
        <v>43685</v>
      </c>
      <c r="G2644" s="7">
        <v>5247</v>
      </c>
      <c r="H2644" s="7">
        <v>6939</v>
      </c>
      <c r="I2644" s="7">
        <v>6676</v>
      </c>
      <c r="J2644" s="7">
        <v>6</v>
      </c>
      <c r="K2644" s="152">
        <f t="shared" si="12"/>
        <v>18.404478656403079</v>
      </c>
      <c r="L2644" s="167"/>
      <c r="M2644" s="154">
        <f>AVERAGE(K2644:K2645)</f>
        <v>17.848393174355387</v>
      </c>
      <c r="N2644" s="154">
        <f>_xlfn.STDEV.S(K2644,K2645)</f>
        <v>0.78642363055062869</v>
      </c>
      <c r="O2644" s="33"/>
      <c r="P2644" s="33"/>
      <c r="Q2644" s="23">
        <f t="shared" si="1"/>
        <v>142.9</v>
      </c>
      <c r="R2644" s="117">
        <f>AVERAGE(Q2644:Q2645)</f>
        <v>152.69999999999999</v>
      </c>
    </row>
    <row r="2645" spans="1:18" ht="15.75" customHeight="1" x14ac:dyDescent="0.3">
      <c r="A2645" s="221">
        <v>6274</v>
      </c>
      <c r="B2645" s="118">
        <v>260</v>
      </c>
      <c r="C2645" s="7" t="s">
        <v>673</v>
      </c>
      <c r="D2645" s="7"/>
      <c r="E2645" s="7">
        <v>22</v>
      </c>
      <c r="F2645" s="156">
        <v>43685</v>
      </c>
      <c r="G2645" s="7">
        <v>5247</v>
      </c>
      <c r="H2645" s="7">
        <v>7153</v>
      </c>
      <c r="I2645" s="7">
        <v>6872</v>
      </c>
      <c r="J2645" s="7"/>
      <c r="K2645" s="152">
        <f t="shared" si="12"/>
        <v>17.292307692307691</v>
      </c>
      <c r="L2645" s="167"/>
      <c r="M2645" s="155"/>
      <c r="N2645" s="155"/>
      <c r="O2645" s="33"/>
      <c r="P2645" s="33"/>
      <c r="Q2645" s="23">
        <f t="shared" si="1"/>
        <v>162.5</v>
      </c>
      <c r="R2645" s="117"/>
    </row>
    <row r="2646" spans="1:18" ht="15.75" customHeight="1" x14ac:dyDescent="0.3">
      <c r="A2646" s="221">
        <v>3889</v>
      </c>
      <c r="B2646" s="118">
        <v>311</v>
      </c>
      <c r="C2646" s="81" t="s">
        <v>674</v>
      </c>
      <c r="D2646" s="81"/>
      <c r="E2646" s="81">
        <v>14</v>
      </c>
      <c r="F2646" s="82">
        <v>43591</v>
      </c>
      <c r="G2646" s="81">
        <v>5222</v>
      </c>
      <c r="H2646" s="134">
        <v>7853</v>
      </c>
      <c r="I2646" s="81">
        <v>7048</v>
      </c>
      <c r="J2646" s="81">
        <v>2</v>
      </c>
      <c r="K2646" s="135">
        <f t="shared" si="12"/>
        <v>44.085432639649511</v>
      </c>
      <c r="L2646" s="136" t="s">
        <v>405</v>
      </c>
      <c r="M2646" s="137">
        <f>AVERAGE(K2646:K2647)</f>
        <v>43.6287378252011</v>
      </c>
      <c r="N2646" s="137">
        <f>_xlfn.STDEV.S(K2646,K2647)</f>
        <v>0.64586400045840775</v>
      </c>
      <c r="O2646" s="33">
        <v>3</v>
      </c>
      <c r="P2646" s="33"/>
      <c r="Q2646" s="23">
        <f t="shared" si="1"/>
        <v>182.6</v>
      </c>
      <c r="R2646" s="117">
        <f>AVERAGE(Q2646:Q2647)</f>
        <v>184.3</v>
      </c>
    </row>
    <row r="2647" spans="1:18" ht="15.75" customHeight="1" x14ac:dyDescent="0.3">
      <c r="A2647" s="221">
        <v>3890</v>
      </c>
      <c r="B2647" s="118">
        <v>312</v>
      </c>
      <c r="C2647" s="81" t="s">
        <v>674</v>
      </c>
      <c r="D2647" s="81"/>
      <c r="E2647" s="81">
        <v>14</v>
      </c>
      <c r="F2647" s="82">
        <v>43591</v>
      </c>
      <c r="G2647" s="81">
        <v>5239</v>
      </c>
      <c r="H2647" s="134">
        <v>7902</v>
      </c>
      <c r="I2647" s="81">
        <v>7099</v>
      </c>
      <c r="J2647" s="81"/>
      <c r="K2647" s="135">
        <f t="shared" si="12"/>
        <v>43.172043010752688</v>
      </c>
      <c r="L2647" s="136"/>
      <c r="M2647" s="138"/>
      <c r="N2647" s="138"/>
      <c r="O2647" s="33"/>
      <c r="P2647" s="33"/>
      <c r="Q2647" s="23">
        <f t="shared" si="1"/>
        <v>186</v>
      </c>
      <c r="R2647" s="117"/>
    </row>
    <row r="2648" spans="1:18" ht="15.75" customHeight="1" x14ac:dyDescent="0.3">
      <c r="A2648" s="221">
        <v>4541</v>
      </c>
      <c r="B2648" s="118">
        <v>247</v>
      </c>
      <c r="C2648" s="81" t="s">
        <v>674</v>
      </c>
      <c r="D2648" s="81"/>
      <c r="E2648" s="81">
        <v>16</v>
      </c>
      <c r="F2648" s="82">
        <v>43607</v>
      </c>
      <c r="G2648" s="81">
        <v>5282</v>
      </c>
      <c r="H2648" s="81">
        <v>7377</v>
      </c>
      <c r="I2648" s="81">
        <v>6876</v>
      </c>
      <c r="J2648" s="81">
        <v>2</v>
      </c>
      <c r="K2648" s="135">
        <f t="shared" si="12"/>
        <v>31.430363864491845</v>
      </c>
      <c r="L2648" s="136"/>
      <c r="M2648" s="137">
        <f>AVERAGE(K2648:K2649)</f>
        <v>31.617322605028797</v>
      </c>
      <c r="N2648" s="137">
        <f>_xlfn.STDEV.S(K2648,K2649)</f>
        <v>0.26439958647154937</v>
      </c>
      <c r="O2648" s="33"/>
      <c r="P2648" s="33"/>
      <c r="Q2648" s="23">
        <f t="shared" si="1"/>
        <v>159.4</v>
      </c>
      <c r="R2648" s="117">
        <f>AVERAGE(Q2648:Q2649)</f>
        <v>161.44999999999999</v>
      </c>
    </row>
    <row r="2649" spans="1:18" ht="15.75" customHeight="1" x14ac:dyDescent="0.3">
      <c r="A2649" s="221">
        <v>4542</v>
      </c>
      <c r="B2649" s="118">
        <v>248</v>
      </c>
      <c r="C2649" s="81" t="s">
        <v>674</v>
      </c>
      <c r="D2649" s="81"/>
      <c r="E2649" s="81">
        <v>16</v>
      </c>
      <c r="F2649" s="82">
        <v>43607</v>
      </c>
      <c r="G2649" s="81">
        <v>5224</v>
      </c>
      <c r="H2649" s="81">
        <v>7379</v>
      </c>
      <c r="I2649" s="81">
        <v>6859</v>
      </c>
      <c r="J2649" s="81"/>
      <c r="K2649" s="135">
        <f t="shared" si="12"/>
        <v>31.804281345565748</v>
      </c>
      <c r="L2649" s="136"/>
      <c r="M2649" s="138"/>
      <c r="N2649" s="138"/>
      <c r="O2649" s="33"/>
      <c r="P2649" s="33"/>
      <c r="Q2649" s="23">
        <f t="shared" si="1"/>
        <v>163.5</v>
      </c>
      <c r="R2649" s="117"/>
    </row>
    <row r="2650" spans="1:18" ht="15.75" customHeight="1" x14ac:dyDescent="0.3">
      <c r="A2650" s="221">
        <v>5187</v>
      </c>
      <c r="B2650" s="118">
        <v>247</v>
      </c>
      <c r="C2650" s="81" t="s">
        <v>674</v>
      </c>
      <c r="D2650" s="81"/>
      <c r="E2650" s="81">
        <v>18</v>
      </c>
      <c r="F2650" s="82">
        <v>43626</v>
      </c>
      <c r="G2650" s="81">
        <v>5282</v>
      </c>
      <c r="H2650" s="81">
        <v>8169</v>
      </c>
      <c r="I2650" s="81">
        <v>7350</v>
      </c>
      <c r="J2650" s="81">
        <v>9</v>
      </c>
      <c r="K2650" s="135">
        <f t="shared" si="12"/>
        <v>39.603481624758217</v>
      </c>
      <c r="L2650" s="136"/>
      <c r="M2650" s="137">
        <f>AVERAGE(K2650:K2651)</f>
        <v>40.489543069230265</v>
      </c>
      <c r="N2650" s="137">
        <f>_xlfn.STDEV.S(K2650,K2651)</f>
        <v>1.2530801118682657</v>
      </c>
      <c r="O2650" s="33"/>
      <c r="P2650" s="33"/>
      <c r="Q2650" s="23">
        <f t="shared" si="1"/>
        <v>206.8</v>
      </c>
      <c r="R2650" s="117">
        <f>AVERAGE(Q2650:Q2651)</f>
        <v>196.45</v>
      </c>
    </row>
    <row r="2651" spans="1:18" ht="15.75" customHeight="1" x14ac:dyDescent="0.3">
      <c r="A2651" s="221">
        <v>5188</v>
      </c>
      <c r="B2651" s="118">
        <v>248</v>
      </c>
      <c r="C2651" s="81" t="s">
        <v>674</v>
      </c>
      <c r="D2651" s="81"/>
      <c r="E2651" s="81">
        <v>18</v>
      </c>
      <c r="F2651" s="82">
        <v>43626</v>
      </c>
      <c r="G2651" s="81">
        <v>5224</v>
      </c>
      <c r="H2651" s="81">
        <v>7855</v>
      </c>
      <c r="I2651" s="81">
        <v>7085</v>
      </c>
      <c r="J2651" s="81"/>
      <c r="K2651" s="135">
        <f t="shared" si="12"/>
        <v>41.375604513702314</v>
      </c>
      <c r="L2651" s="136"/>
      <c r="M2651" s="138"/>
      <c r="N2651" s="138"/>
      <c r="O2651" s="33"/>
      <c r="P2651" s="33"/>
      <c r="Q2651" s="23">
        <f t="shared" si="1"/>
        <v>186.1</v>
      </c>
      <c r="R2651" s="117"/>
    </row>
    <row r="2652" spans="1:18" ht="15.75" customHeight="1" x14ac:dyDescent="0.3">
      <c r="A2652" s="221">
        <v>6275</v>
      </c>
      <c r="B2652" s="118">
        <v>261</v>
      </c>
      <c r="C2652" s="7" t="s">
        <v>674</v>
      </c>
      <c r="D2652" s="7"/>
      <c r="E2652" s="7">
        <v>22</v>
      </c>
      <c r="F2652" s="156">
        <v>43685</v>
      </c>
      <c r="G2652" s="7">
        <v>5229</v>
      </c>
      <c r="H2652" s="7">
        <v>7565</v>
      </c>
      <c r="I2652" s="7">
        <v>7196</v>
      </c>
      <c r="J2652" s="7">
        <v>9</v>
      </c>
      <c r="K2652" s="152">
        <f t="shared" si="12"/>
        <v>18.759532282663955</v>
      </c>
      <c r="L2652" s="167"/>
      <c r="M2652" s="154">
        <f>AVERAGE(K2652:K2653)</f>
        <v>18.372014203347483</v>
      </c>
      <c r="N2652" s="154">
        <f>_xlfn.STDEV.S(K2652,K2653)</f>
        <v>0.54803332343412947</v>
      </c>
      <c r="O2652" s="33"/>
      <c r="P2652" s="33"/>
      <c r="Q2652" s="23">
        <f t="shared" si="1"/>
        <v>196.7</v>
      </c>
      <c r="R2652" s="117">
        <f>AVERAGE(Q2652:Q2653)</f>
        <v>195.1</v>
      </c>
    </row>
    <row r="2653" spans="1:18" ht="15.75" customHeight="1" x14ac:dyDescent="0.3">
      <c r="A2653" s="221">
        <v>6276</v>
      </c>
      <c r="B2653" s="118">
        <v>261</v>
      </c>
      <c r="C2653" s="7" t="s">
        <v>674</v>
      </c>
      <c r="D2653" s="7"/>
      <c r="E2653" s="7">
        <v>22</v>
      </c>
      <c r="F2653" s="156">
        <v>43685</v>
      </c>
      <c r="G2653" s="7">
        <v>5229</v>
      </c>
      <c r="H2653" s="7">
        <v>7512</v>
      </c>
      <c r="I2653" s="7">
        <v>7164</v>
      </c>
      <c r="J2653" s="7"/>
      <c r="K2653" s="152">
        <f t="shared" si="12"/>
        <v>17.984496124031008</v>
      </c>
      <c r="L2653" s="167"/>
      <c r="M2653" s="155"/>
      <c r="N2653" s="155"/>
      <c r="O2653" s="33"/>
      <c r="P2653" s="33"/>
      <c r="Q2653" s="23">
        <f t="shared" si="1"/>
        <v>193.5</v>
      </c>
      <c r="R2653" s="117"/>
    </row>
    <row r="2654" spans="1:18" ht="15.75" customHeight="1" x14ac:dyDescent="0.3">
      <c r="A2654" s="221">
        <v>3535</v>
      </c>
      <c r="B2654" s="118">
        <v>291</v>
      </c>
      <c r="C2654" s="67" t="s">
        <v>675</v>
      </c>
      <c r="D2654" s="67"/>
      <c r="E2654" s="67">
        <v>13</v>
      </c>
      <c r="F2654" s="68">
        <v>43587</v>
      </c>
      <c r="G2654" s="67">
        <v>5259</v>
      </c>
      <c r="H2654" s="67">
        <v>6955</v>
      </c>
      <c r="I2654" s="67">
        <v>6628</v>
      </c>
      <c r="J2654" s="67">
        <v>1</v>
      </c>
      <c r="K2654" s="157">
        <f t="shared" si="12"/>
        <v>23.886048210372536</v>
      </c>
      <c r="L2654" s="168" t="s">
        <v>407</v>
      </c>
      <c r="M2654" s="159">
        <f>AVERAGE(K2654:K2655)</f>
        <v>23.959703407688163</v>
      </c>
      <c r="N2654" s="159">
        <f>_xlfn.STDEV.S(K2654,K2655)</f>
        <v>0.10416417898302668</v>
      </c>
      <c r="O2654" s="33">
        <v>1</v>
      </c>
      <c r="P2654" s="33"/>
      <c r="Q2654" s="23">
        <f t="shared" si="1"/>
        <v>136.9</v>
      </c>
      <c r="R2654" s="117">
        <f>AVERAGE(Q2654:Q2655)</f>
        <v>134.4</v>
      </c>
    </row>
    <row r="2655" spans="1:18" ht="15.75" customHeight="1" x14ac:dyDescent="0.3">
      <c r="A2655" s="221">
        <v>3536</v>
      </c>
      <c r="B2655" s="118">
        <v>292</v>
      </c>
      <c r="C2655" s="67" t="s">
        <v>675</v>
      </c>
      <c r="D2655" s="67"/>
      <c r="E2655" s="67">
        <v>13</v>
      </c>
      <c r="F2655" s="68">
        <v>43587</v>
      </c>
      <c r="G2655" s="67">
        <v>5243</v>
      </c>
      <c r="H2655" s="67">
        <v>6879</v>
      </c>
      <c r="I2655" s="67">
        <v>6562</v>
      </c>
      <c r="J2655" s="67"/>
      <c r="K2655" s="157">
        <f t="shared" si="12"/>
        <v>24.033358605003791</v>
      </c>
      <c r="L2655" s="168"/>
      <c r="M2655" s="160"/>
      <c r="N2655" s="160"/>
      <c r="O2655" s="33"/>
      <c r="P2655" s="33"/>
      <c r="Q2655" s="23">
        <f t="shared" si="1"/>
        <v>131.9</v>
      </c>
      <c r="R2655" s="117"/>
    </row>
    <row r="2656" spans="1:18" ht="15.75" customHeight="1" x14ac:dyDescent="0.3">
      <c r="A2656" s="221">
        <v>4257</v>
      </c>
      <c r="B2656" s="118">
        <v>287</v>
      </c>
      <c r="C2656" s="67" t="s">
        <v>675</v>
      </c>
      <c r="D2656" s="67"/>
      <c r="E2656" s="67">
        <v>15</v>
      </c>
      <c r="F2656" s="68">
        <v>43599</v>
      </c>
      <c r="G2656" s="67">
        <v>5246</v>
      </c>
      <c r="H2656" s="67">
        <v>7106</v>
      </c>
      <c r="I2656" s="67">
        <v>6724</v>
      </c>
      <c r="J2656" s="67"/>
      <c r="K2656" s="157">
        <f t="shared" si="12"/>
        <v>25.845737483085252</v>
      </c>
      <c r="L2656" s="160"/>
      <c r="M2656" s="159">
        <f>AVERAGE(K2656:K2657)</f>
        <v>25.862483870938775</v>
      </c>
      <c r="N2656" s="159">
        <f>_xlfn.STDEV.S(K2656,K2657)</f>
        <v>2.3682968823214808E-2</v>
      </c>
      <c r="O2656" s="33"/>
      <c r="P2656" s="33"/>
      <c r="Q2656" s="23">
        <f t="shared" si="1"/>
        <v>147.80000000000001</v>
      </c>
      <c r="R2656" s="117">
        <f>AVERAGE(Q2656:Q2657)</f>
        <v>149.25</v>
      </c>
    </row>
    <row r="2657" spans="1:18" ht="15.75" customHeight="1" x14ac:dyDescent="0.3">
      <c r="A2657" s="221">
        <v>4258</v>
      </c>
      <c r="B2657" s="118">
        <v>288</v>
      </c>
      <c r="C2657" s="67" t="s">
        <v>675</v>
      </c>
      <c r="D2657" s="67"/>
      <c r="E2657" s="67">
        <v>15</v>
      </c>
      <c r="F2657" s="68">
        <v>43599</v>
      </c>
      <c r="G2657" s="67">
        <v>5225</v>
      </c>
      <c r="H2657" s="67">
        <v>7122</v>
      </c>
      <c r="I2657" s="67">
        <v>6732</v>
      </c>
      <c r="J2657" s="67"/>
      <c r="K2657" s="157">
        <f t="shared" si="12"/>
        <v>25.879230258792301</v>
      </c>
      <c r="L2657" s="160"/>
      <c r="M2657" s="160"/>
      <c r="N2657" s="160"/>
      <c r="O2657" s="33"/>
      <c r="P2657" s="33"/>
      <c r="Q2657" s="23">
        <f t="shared" si="1"/>
        <v>150.69999999999999</v>
      </c>
      <c r="R2657" s="117"/>
    </row>
    <row r="2658" spans="1:18" ht="15.75" customHeight="1" x14ac:dyDescent="0.3">
      <c r="A2658" s="221">
        <v>4903</v>
      </c>
      <c r="B2658" s="118">
        <v>287</v>
      </c>
      <c r="C2658" s="67" t="s">
        <v>675</v>
      </c>
      <c r="D2658" s="67"/>
      <c r="E2658" s="67">
        <v>17</v>
      </c>
      <c r="F2658" s="68">
        <v>43619</v>
      </c>
      <c r="G2658" s="67">
        <v>5246</v>
      </c>
      <c r="H2658" s="67">
        <v>7319</v>
      </c>
      <c r="I2658" s="67">
        <v>6842</v>
      </c>
      <c r="J2658" s="67"/>
      <c r="K2658" s="157">
        <f t="shared" si="12"/>
        <v>29.887218045112785</v>
      </c>
      <c r="L2658" s="168"/>
      <c r="M2658" s="159">
        <f>AVERAGE(K2658:K2659)</f>
        <v>30.169542224913954</v>
      </c>
      <c r="N2658" s="159">
        <f>_xlfn.STDEV.S(K2658,K2659)</f>
        <v>0.39926668406067545</v>
      </c>
      <c r="O2658" s="33"/>
      <c r="P2658" s="33"/>
      <c r="Q2658" s="23">
        <f t="shared" si="1"/>
        <v>159.6</v>
      </c>
      <c r="R2658" s="117">
        <f>AVERAGE(Q2658:Q2659)</f>
        <v>156.14999999999998</v>
      </c>
    </row>
    <row r="2659" spans="1:18" ht="15.75" customHeight="1" x14ac:dyDescent="0.3">
      <c r="A2659" s="221">
        <v>4904</v>
      </c>
      <c r="B2659" s="118">
        <v>288</v>
      </c>
      <c r="C2659" s="67" t="s">
        <v>675</v>
      </c>
      <c r="D2659" s="67"/>
      <c r="E2659" s="67">
        <v>17</v>
      </c>
      <c r="F2659" s="68">
        <v>43619</v>
      </c>
      <c r="G2659" s="67">
        <v>5225</v>
      </c>
      <c r="H2659" s="67">
        <v>7217</v>
      </c>
      <c r="I2659" s="67">
        <v>6752</v>
      </c>
      <c r="J2659" s="67"/>
      <c r="K2659" s="157">
        <f t="shared" si="12"/>
        <v>30.451866404715126</v>
      </c>
      <c r="L2659" s="168"/>
      <c r="M2659" s="160"/>
      <c r="N2659" s="160"/>
      <c r="O2659" s="33"/>
      <c r="P2659" s="33"/>
      <c r="Q2659" s="23">
        <f t="shared" si="1"/>
        <v>152.69999999999999</v>
      </c>
      <c r="R2659" s="117"/>
    </row>
    <row r="2660" spans="1:18" ht="15.75" customHeight="1" x14ac:dyDescent="0.3">
      <c r="A2660" s="221">
        <v>5479</v>
      </c>
      <c r="B2660" s="118">
        <v>217</v>
      </c>
      <c r="C2660" s="7" t="s">
        <v>675</v>
      </c>
      <c r="D2660" s="7"/>
      <c r="E2660" s="7">
        <v>19</v>
      </c>
      <c r="F2660" s="156">
        <v>43637</v>
      </c>
      <c r="G2660" s="7">
        <v>5263</v>
      </c>
      <c r="H2660" s="7">
        <v>6848</v>
      </c>
      <c r="I2660" s="7">
        <v>6544</v>
      </c>
      <c r="J2660" s="7"/>
      <c r="K2660" s="161">
        <f t="shared" si="12"/>
        <v>23.731459797033569</v>
      </c>
      <c r="L2660" s="170"/>
      <c r="M2660" s="162">
        <f>AVERAGE(K2660:K2661)</f>
        <v>23.490278634978878</v>
      </c>
      <c r="N2660" s="162">
        <f>_xlfn.STDEV.S(K2660,K2661)</f>
        <v>0.34108167036664677</v>
      </c>
      <c r="O2660" s="33"/>
      <c r="P2660" s="33"/>
      <c r="Q2660" s="23">
        <f t="shared" si="1"/>
        <v>128.1</v>
      </c>
      <c r="R2660" s="117">
        <f>AVERAGE(Q2660:Q2661)</f>
        <v>133.30000000000001</v>
      </c>
    </row>
    <row r="2661" spans="1:18" ht="15.75" customHeight="1" x14ac:dyDescent="0.3">
      <c r="A2661" s="221">
        <v>5480</v>
      </c>
      <c r="B2661" s="118">
        <v>218</v>
      </c>
      <c r="C2661" s="7" t="s">
        <v>675</v>
      </c>
      <c r="D2661" s="7"/>
      <c r="E2661" s="7">
        <v>19</v>
      </c>
      <c r="F2661" s="156">
        <v>43637</v>
      </c>
      <c r="G2661" s="7">
        <v>5280</v>
      </c>
      <c r="H2661" s="7">
        <v>6987</v>
      </c>
      <c r="I2661" s="7">
        <v>6665</v>
      </c>
      <c r="J2661" s="7"/>
      <c r="K2661" s="161">
        <f t="shared" si="12"/>
        <v>23.249097472924188</v>
      </c>
      <c r="L2661" s="170"/>
      <c r="M2661" s="23"/>
      <c r="N2661" s="23"/>
      <c r="O2661" s="33"/>
      <c r="P2661" s="33"/>
      <c r="Q2661" s="23">
        <f t="shared" si="1"/>
        <v>138.5</v>
      </c>
      <c r="R2661" s="117"/>
    </row>
    <row r="2662" spans="1:18" ht="15.75" customHeight="1" x14ac:dyDescent="0.3">
      <c r="A2662" s="221">
        <v>5553</v>
      </c>
      <c r="B2662" s="118">
        <v>45</v>
      </c>
      <c r="C2662" s="7" t="s">
        <v>675</v>
      </c>
      <c r="D2662" s="7"/>
      <c r="E2662" s="7">
        <v>20</v>
      </c>
      <c r="F2662" s="156">
        <v>43649</v>
      </c>
      <c r="G2662" s="7">
        <v>5211</v>
      </c>
      <c r="H2662" s="7">
        <v>7497</v>
      </c>
      <c r="I2662" s="7">
        <v>7095</v>
      </c>
      <c r="J2662" s="7">
        <v>8</v>
      </c>
      <c r="K2662" s="152">
        <f t="shared" si="12"/>
        <v>21.337579617834397</v>
      </c>
      <c r="L2662" s="167"/>
      <c r="M2662" s="154">
        <f>AVERAGE(K2662:K2663)</f>
        <v>21.572373857377571</v>
      </c>
      <c r="N2662" s="154">
        <f>_xlfn.STDEV.S(K2662,K2663)</f>
        <v>0.33204919792903598</v>
      </c>
      <c r="O2662" s="33"/>
      <c r="P2662" s="33"/>
      <c r="Q2662" s="23">
        <f t="shared" si="1"/>
        <v>188.4</v>
      </c>
      <c r="R2662" s="117">
        <f>AVERAGE(Q2662:Q2663)</f>
        <v>193.25</v>
      </c>
    </row>
    <row r="2663" spans="1:18" ht="15.75" customHeight="1" x14ac:dyDescent="0.3">
      <c r="A2663" s="221">
        <v>5554</v>
      </c>
      <c r="B2663" s="118">
        <v>46</v>
      </c>
      <c r="C2663" s="7" t="s">
        <v>675</v>
      </c>
      <c r="D2663" s="7"/>
      <c r="E2663" s="7">
        <v>20</v>
      </c>
      <c r="F2663" s="156">
        <v>43649</v>
      </c>
      <c r="G2663" s="7">
        <v>5260</v>
      </c>
      <c r="H2663" s="7">
        <v>7673</v>
      </c>
      <c r="I2663" s="7">
        <v>7241</v>
      </c>
      <c r="J2663" s="7"/>
      <c r="K2663" s="152">
        <f t="shared" si="12"/>
        <v>21.807168096920748</v>
      </c>
      <c r="L2663" s="167"/>
      <c r="M2663" s="155"/>
      <c r="N2663" s="155"/>
      <c r="O2663" s="33"/>
      <c r="P2663" s="33"/>
      <c r="Q2663" s="23">
        <f t="shared" si="1"/>
        <v>198.1</v>
      </c>
      <c r="R2663" s="117"/>
    </row>
    <row r="2664" spans="1:18" ht="15.75" customHeight="1" x14ac:dyDescent="0.3">
      <c r="A2664" s="221">
        <v>6277</v>
      </c>
      <c r="B2664" s="118">
        <v>262</v>
      </c>
      <c r="C2664" s="7" t="s">
        <v>675</v>
      </c>
      <c r="D2664" s="7"/>
      <c r="E2664" s="7">
        <v>22</v>
      </c>
      <c r="F2664" s="156">
        <v>43685</v>
      </c>
      <c r="G2664" s="7">
        <v>5194</v>
      </c>
      <c r="H2664" s="7">
        <v>7357</v>
      </c>
      <c r="I2664" s="7">
        <v>7002</v>
      </c>
      <c r="J2664" s="7">
        <v>8</v>
      </c>
      <c r="K2664" s="152">
        <f t="shared" si="12"/>
        <v>19.634955752212392</v>
      </c>
      <c r="L2664" s="167"/>
      <c r="M2664" s="154">
        <f>AVERAGE(K2664:K2665)</f>
        <v>19.03878935151603</v>
      </c>
      <c r="N2664" s="154">
        <f>_xlfn.STDEV.S(K2664,K2665)</f>
        <v>0.84310660929594505</v>
      </c>
      <c r="O2664" s="33"/>
      <c r="P2664" s="33"/>
      <c r="Q2664" s="23">
        <f t="shared" si="1"/>
        <v>180.8</v>
      </c>
      <c r="R2664" s="117">
        <f>AVERAGE(Q2664:Q2665)</f>
        <v>175.8</v>
      </c>
    </row>
    <row r="2665" spans="1:18" ht="15.75" customHeight="1" x14ac:dyDescent="0.3">
      <c r="A2665" s="221">
        <v>6278</v>
      </c>
      <c r="B2665" s="118">
        <v>262</v>
      </c>
      <c r="C2665" s="7" t="s">
        <v>675</v>
      </c>
      <c r="D2665" s="7"/>
      <c r="E2665" s="7">
        <v>22</v>
      </c>
      <c r="F2665" s="156">
        <v>43685</v>
      </c>
      <c r="G2665" s="7">
        <v>5194</v>
      </c>
      <c r="H2665" s="7">
        <v>7217</v>
      </c>
      <c r="I2665" s="7">
        <v>6902</v>
      </c>
      <c r="J2665" s="7"/>
      <c r="K2665" s="152">
        <f t="shared" si="12"/>
        <v>18.442622950819672</v>
      </c>
      <c r="L2665" s="167"/>
      <c r="M2665" s="155"/>
      <c r="N2665" s="155"/>
      <c r="O2665" s="33"/>
      <c r="P2665" s="33"/>
      <c r="Q2665" s="23">
        <f t="shared" si="1"/>
        <v>170.8</v>
      </c>
      <c r="R2665" s="117"/>
    </row>
    <row r="2666" spans="1:18" ht="15.75" customHeight="1" x14ac:dyDescent="0.3">
      <c r="A2666" s="221">
        <v>3891</v>
      </c>
      <c r="B2666" s="118">
        <v>313</v>
      </c>
      <c r="C2666" s="81" t="s">
        <v>676</v>
      </c>
      <c r="D2666" s="81"/>
      <c r="E2666" s="81">
        <v>14</v>
      </c>
      <c r="F2666" s="82">
        <v>43591</v>
      </c>
      <c r="G2666" s="81">
        <v>5188</v>
      </c>
      <c r="H2666" s="134">
        <v>8052</v>
      </c>
      <c r="I2666" s="81">
        <v>7082</v>
      </c>
      <c r="J2666" s="81">
        <v>2</v>
      </c>
      <c r="K2666" s="135">
        <f t="shared" si="12"/>
        <v>51.214361140443508</v>
      </c>
      <c r="L2666" s="136" t="s">
        <v>426</v>
      </c>
      <c r="M2666" s="137">
        <f>AVERAGE(K2666:K2667)</f>
        <v>51.025153401987687</v>
      </c>
      <c r="N2666" s="137">
        <f>_xlfn.STDEV.S(K2666,K2667)</f>
        <v>0.26758014983016293</v>
      </c>
      <c r="O2666" s="33">
        <v>3</v>
      </c>
      <c r="P2666" s="33"/>
      <c r="Q2666" s="23">
        <f t="shared" si="1"/>
        <v>189.4</v>
      </c>
      <c r="R2666" s="117">
        <f>AVERAGE(Q2666:Q2667)</f>
        <v>190.4</v>
      </c>
    </row>
    <row r="2667" spans="1:18" ht="15.75" customHeight="1" x14ac:dyDescent="0.3">
      <c r="A2667" s="221">
        <v>3892</v>
      </c>
      <c r="B2667" s="118">
        <v>314</v>
      </c>
      <c r="C2667" s="81" t="s">
        <v>676</v>
      </c>
      <c r="D2667" s="81"/>
      <c r="E2667" s="81">
        <v>14</v>
      </c>
      <c r="F2667" s="82">
        <v>43591</v>
      </c>
      <c r="G2667" s="81">
        <v>5225</v>
      </c>
      <c r="H2667" s="134">
        <v>8112</v>
      </c>
      <c r="I2667" s="81">
        <v>7139</v>
      </c>
      <c r="J2667" s="81"/>
      <c r="K2667" s="135">
        <f t="shared" si="12"/>
        <v>50.835945663531867</v>
      </c>
      <c r="L2667" s="136"/>
      <c r="M2667" s="138"/>
      <c r="N2667" s="138"/>
      <c r="O2667" s="33"/>
      <c r="P2667" s="33"/>
      <c r="Q2667" s="23">
        <f t="shared" si="1"/>
        <v>191.4</v>
      </c>
      <c r="R2667" s="117"/>
    </row>
    <row r="2668" spans="1:18" ht="15.75" customHeight="1" x14ac:dyDescent="0.3">
      <c r="A2668" s="221">
        <v>4543</v>
      </c>
      <c r="B2668" s="118">
        <v>249</v>
      </c>
      <c r="C2668" s="81" t="s">
        <v>676</v>
      </c>
      <c r="D2668" s="81"/>
      <c r="E2668" s="81">
        <v>16</v>
      </c>
      <c r="F2668" s="82">
        <v>43607</v>
      </c>
      <c r="G2668" s="81">
        <v>5178</v>
      </c>
      <c r="H2668" s="81">
        <v>7717</v>
      </c>
      <c r="I2668" s="81">
        <v>7111</v>
      </c>
      <c r="J2668" s="81">
        <v>2</v>
      </c>
      <c r="K2668" s="135">
        <f t="shared" si="12"/>
        <v>31.350232798758405</v>
      </c>
      <c r="L2668" s="136"/>
      <c r="M2668" s="137">
        <f>AVERAGE(K2668:K2669)</f>
        <v>32.592995817258618</v>
      </c>
      <c r="N2668" s="137">
        <f>_xlfn.STDEV.S(K2668,K2669)</f>
        <v>1.7575323155787268</v>
      </c>
      <c r="O2668" s="33"/>
      <c r="P2668" s="33"/>
      <c r="Q2668" s="23">
        <f t="shared" si="1"/>
        <v>193.3</v>
      </c>
      <c r="R2668" s="117">
        <f>AVERAGE(Q2668:Q2669)</f>
        <v>192.85000000000002</v>
      </c>
    </row>
    <row r="2669" spans="1:18" ht="15.75" customHeight="1" x14ac:dyDescent="0.3">
      <c r="A2669" s="221">
        <v>4544</v>
      </c>
      <c r="B2669" s="118">
        <v>250</v>
      </c>
      <c r="C2669" s="81" t="s">
        <v>676</v>
      </c>
      <c r="D2669" s="81"/>
      <c r="E2669" s="81">
        <v>16</v>
      </c>
      <c r="F2669" s="82">
        <v>43607</v>
      </c>
      <c r="G2669" s="81">
        <v>5274</v>
      </c>
      <c r="H2669" s="81">
        <v>7849</v>
      </c>
      <c r="I2669" s="81">
        <v>7198</v>
      </c>
      <c r="J2669" s="81"/>
      <c r="K2669" s="135">
        <f t="shared" si="12"/>
        <v>33.835758835758831</v>
      </c>
      <c r="L2669" s="136"/>
      <c r="M2669" s="138"/>
      <c r="N2669" s="138"/>
      <c r="O2669" s="33"/>
      <c r="P2669" s="33"/>
      <c r="Q2669" s="23">
        <f t="shared" si="1"/>
        <v>192.4</v>
      </c>
      <c r="R2669" s="117"/>
    </row>
    <row r="2670" spans="1:18" ht="15.75" customHeight="1" x14ac:dyDescent="0.3">
      <c r="A2670" s="221">
        <v>5189</v>
      </c>
      <c r="B2670" s="118">
        <v>249</v>
      </c>
      <c r="C2670" s="81" t="s">
        <v>676</v>
      </c>
      <c r="D2670" s="81"/>
      <c r="E2670" s="81">
        <v>18</v>
      </c>
      <c r="F2670" s="82">
        <v>43626</v>
      </c>
      <c r="G2670" s="81">
        <v>5178</v>
      </c>
      <c r="H2670" s="81">
        <v>8012</v>
      </c>
      <c r="I2670" s="81">
        <v>7326</v>
      </c>
      <c r="J2670" s="81">
        <v>8</v>
      </c>
      <c r="K2670" s="135">
        <f t="shared" si="12"/>
        <v>31.936685288640597</v>
      </c>
      <c r="L2670" s="136"/>
      <c r="M2670" s="137">
        <f>AVERAGE(K2670:K2671)</f>
        <v>31.349001080534293</v>
      </c>
      <c r="N2670" s="137">
        <f>_xlfn.STDEV.S(K2670,K2671)</f>
        <v>0.83111097749642893</v>
      </c>
      <c r="O2670" s="33"/>
      <c r="P2670" s="33"/>
      <c r="Q2670" s="23">
        <f t="shared" si="1"/>
        <v>214.8</v>
      </c>
      <c r="R2670" s="117">
        <f>AVERAGE(Q2670:Q2671)</f>
        <v>204.60000000000002</v>
      </c>
    </row>
    <row r="2671" spans="1:18" ht="15.75" customHeight="1" x14ac:dyDescent="0.3">
      <c r="A2671" s="221">
        <v>5190</v>
      </c>
      <c r="B2671" s="118">
        <v>250</v>
      </c>
      <c r="C2671" s="81" t="s">
        <v>676</v>
      </c>
      <c r="D2671" s="81"/>
      <c r="E2671" s="81">
        <v>18</v>
      </c>
      <c r="F2671" s="82">
        <v>43626</v>
      </c>
      <c r="G2671" s="81">
        <v>5274</v>
      </c>
      <c r="H2671" s="81">
        <v>7816</v>
      </c>
      <c r="I2671" s="81">
        <v>7218</v>
      </c>
      <c r="J2671" s="81"/>
      <c r="K2671" s="135">
        <f t="shared" si="12"/>
        <v>30.761316872427987</v>
      </c>
      <c r="L2671" s="136"/>
      <c r="M2671" s="138"/>
      <c r="N2671" s="138"/>
      <c r="O2671" s="33"/>
      <c r="P2671" s="33"/>
      <c r="Q2671" s="23">
        <f t="shared" si="1"/>
        <v>194.4</v>
      </c>
      <c r="R2671" s="117"/>
    </row>
    <row r="2672" spans="1:18" ht="15.75" customHeight="1" x14ac:dyDescent="0.3">
      <c r="A2672" s="221">
        <v>6279</v>
      </c>
      <c r="B2672" s="118">
        <v>263</v>
      </c>
      <c r="C2672" s="7" t="s">
        <v>676</v>
      </c>
      <c r="D2672" s="7"/>
      <c r="E2672" s="7">
        <v>22</v>
      </c>
      <c r="F2672" s="156">
        <v>43685</v>
      </c>
      <c r="G2672" s="7">
        <v>5258</v>
      </c>
      <c r="H2672" s="7">
        <v>7396</v>
      </c>
      <c r="I2672" s="7">
        <v>7048</v>
      </c>
      <c r="J2672" s="7">
        <v>8</v>
      </c>
      <c r="K2672" s="152">
        <f t="shared" si="12"/>
        <v>19.441340782122904</v>
      </c>
      <c r="L2672" s="167"/>
      <c r="M2672" s="154">
        <f>AVERAGE(K2672:K2673)</f>
        <v>18.86143821555871</v>
      </c>
      <c r="N2672" s="154">
        <f>_xlfn.STDEV.S(K2672,K2673)</f>
        <v>0.82010607449004891</v>
      </c>
      <c r="O2672" s="33"/>
      <c r="P2672" s="33"/>
      <c r="Q2672" s="23">
        <f t="shared" si="1"/>
        <v>179</v>
      </c>
      <c r="R2672" s="117">
        <f>AVERAGE(Q2672:Q2673)</f>
        <v>171.55</v>
      </c>
    </row>
    <row r="2673" spans="1:18" ht="15.75" customHeight="1" x14ac:dyDescent="0.3">
      <c r="A2673" s="221">
        <v>6280</v>
      </c>
      <c r="B2673" s="118">
        <v>263</v>
      </c>
      <c r="C2673" s="7" t="s">
        <v>676</v>
      </c>
      <c r="D2673" s="7"/>
      <c r="E2673" s="7">
        <v>22</v>
      </c>
      <c r="F2673" s="156">
        <v>43685</v>
      </c>
      <c r="G2673" s="7">
        <v>5258</v>
      </c>
      <c r="H2673" s="7">
        <v>7199</v>
      </c>
      <c r="I2673" s="7">
        <v>6899</v>
      </c>
      <c r="J2673" s="7"/>
      <c r="K2673" s="152">
        <f t="shared" si="12"/>
        <v>18.281535648994517</v>
      </c>
      <c r="L2673" s="167"/>
      <c r="M2673" s="155"/>
      <c r="N2673" s="155"/>
      <c r="O2673" s="33"/>
      <c r="P2673" s="33"/>
      <c r="Q2673" s="23">
        <f t="shared" si="1"/>
        <v>164.1</v>
      </c>
      <c r="R2673" s="117"/>
    </row>
    <row r="2674" spans="1:18" ht="15.75" customHeight="1" x14ac:dyDescent="0.3">
      <c r="A2674" s="221">
        <v>3015</v>
      </c>
      <c r="B2674" s="118">
        <v>99</v>
      </c>
      <c r="C2674" s="57" t="s">
        <v>677</v>
      </c>
      <c r="D2674" s="57"/>
      <c r="E2674" s="57">
        <v>11</v>
      </c>
      <c r="F2674" s="58">
        <v>43571</v>
      </c>
      <c r="G2674" s="151">
        <v>5182</v>
      </c>
      <c r="H2674" s="57">
        <v>8610</v>
      </c>
      <c r="I2674" s="57">
        <v>7211</v>
      </c>
      <c r="J2674" s="57">
        <v>2</v>
      </c>
      <c r="K2674" s="152">
        <f t="shared" si="12"/>
        <v>68.950221784130122</v>
      </c>
      <c r="L2674" s="167">
        <v>0.25</v>
      </c>
      <c r="M2674" s="154">
        <f>AVERAGE(K2674:K2675)</f>
        <v>68.228972890005323</v>
      </c>
      <c r="N2674" s="154">
        <f>_xlfn.STDEV.S(K2674,K2675)</f>
        <v>1.0199999679178862</v>
      </c>
      <c r="O2674" s="33">
        <v>2</v>
      </c>
      <c r="P2674" s="33"/>
      <c r="Q2674" s="23">
        <f t="shared" si="1"/>
        <v>202.9</v>
      </c>
      <c r="R2674" s="117">
        <f>AVERAGE(Q2674:Q2675)</f>
        <v>198.55</v>
      </c>
    </row>
    <row r="2675" spans="1:18" ht="15.75" customHeight="1" x14ac:dyDescent="0.3">
      <c r="A2675" s="221">
        <v>3016</v>
      </c>
      <c r="B2675" s="118">
        <v>100</v>
      </c>
      <c r="C2675" s="57" t="s">
        <v>677</v>
      </c>
      <c r="D2675" s="57"/>
      <c r="E2675" s="57">
        <v>11</v>
      </c>
      <c r="F2675" s="58">
        <v>43571</v>
      </c>
      <c r="G2675" s="151">
        <v>5209</v>
      </c>
      <c r="H2675" s="57">
        <v>8462</v>
      </c>
      <c r="I2675" s="57">
        <v>7151</v>
      </c>
      <c r="J2675" s="57"/>
      <c r="K2675" s="152">
        <f t="shared" si="12"/>
        <v>67.507723995880525</v>
      </c>
      <c r="L2675" s="167"/>
      <c r="M2675" s="155"/>
      <c r="N2675" s="155"/>
      <c r="O2675" s="33"/>
      <c r="P2675" s="33"/>
      <c r="Q2675" s="23">
        <f t="shared" si="1"/>
        <v>194.2</v>
      </c>
      <c r="R2675" s="117"/>
    </row>
    <row r="2676" spans="1:18" ht="15.75" customHeight="1" x14ac:dyDescent="0.3">
      <c r="A2676" s="221">
        <v>3893</v>
      </c>
      <c r="B2676" s="118">
        <v>315</v>
      </c>
      <c r="C2676" s="57" t="s">
        <v>677</v>
      </c>
      <c r="D2676" s="57"/>
      <c r="E2676" s="57">
        <v>14</v>
      </c>
      <c r="F2676" s="58">
        <v>43591</v>
      </c>
      <c r="G2676" s="57">
        <v>5198</v>
      </c>
      <c r="H2676" s="151">
        <v>8790</v>
      </c>
      <c r="I2676" s="57">
        <v>7677</v>
      </c>
      <c r="J2676" s="57"/>
      <c r="K2676" s="152">
        <f t="shared" si="12"/>
        <v>44.897135941912062</v>
      </c>
      <c r="L2676" s="167" t="s">
        <v>463</v>
      </c>
      <c r="M2676" s="154">
        <f>AVERAGE(K2676:K2677)</f>
        <v>43.91915620625015</v>
      </c>
      <c r="N2676" s="154">
        <f>_xlfn.STDEV.S(K2676,K2677)</f>
        <v>1.3830722058991345</v>
      </c>
      <c r="O2676" s="33"/>
      <c r="P2676" s="33"/>
      <c r="Q2676" s="23">
        <f t="shared" si="1"/>
        <v>247.9</v>
      </c>
      <c r="R2676" s="117">
        <f>AVERAGE(Q2676:Q2677)</f>
        <v>251.45</v>
      </c>
    </row>
    <row r="2677" spans="1:18" ht="15.75" customHeight="1" x14ac:dyDescent="0.3">
      <c r="A2677" s="221">
        <v>3894</v>
      </c>
      <c r="B2677" s="118">
        <v>316</v>
      </c>
      <c r="C2677" s="57" t="s">
        <v>677</v>
      </c>
      <c r="D2677" s="57"/>
      <c r="E2677" s="57">
        <v>14</v>
      </c>
      <c r="F2677" s="58">
        <v>43591</v>
      </c>
      <c r="G2677" s="57">
        <v>5239</v>
      </c>
      <c r="H2677" s="151">
        <v>8884</v>
      </c>
      <c r="I2677" s="57">
        <v>7789</v>
      </c>
      <c r="J2677" s="57"/>
      <c r="K2677" s="152">
        <f t="shared" si="12"/>
        <v>42.941176470588232</v>
      </c>
      <c r="L2677" s="167"/>
      <c r="M2677" s="155"/>
      <c r="N2677" s="155"/>
      <c r="O2677" s="33"/>
      <c r="P2677" s="33"/>
      <c r="Q2677" s="23">
        <f t="shared" si="1"/>
        <v>255</v>
      </c>
      <c r="R2677" s="117"/>
    </row>
    <row r="2678" spans="1:18" ht="15.75" customHeight="1" x14ac:dyDescent="0.3">
      <c r="A2678" s="221">
        <v>4545</v>
      </c>
      <c r="B2678" s="118">
        <v>251</v>
      </c>
      <c r="C2678" s="57" t="s">
        <v>677</v>
      </c>
      <c r="D2678" s="57"/>
      <c r="E2678" s="57">
        <v>16</v>
      </c>
      <c r="F2678" s="58">
        <v>43607</v>
      </c>
      <c r="G2678" s="57">
        <v>5258</v>
      </c>
      <c r="H2678" s="57">
        <v>7973</v>
      </c>
      <c r="I2678" s="57">
        <v>7316</v>
      </c>
      <c r="J2678" s="57">
        <v>2</v>
      </c>
      <c r="K2678" s="152">
        <f t="shared" si="12"/>
        <v>31.924198250728864</v>
      </c>
      <c r="L2678" s="167"/>
      <c r="M2678" s="154">
        <f>AVERAGE(K2678:K2679)</f>
        <v>32.682504468524264</v>
      </c>
      <c r="N2678" s="154">
        <f>_xlfn.STDEV.S(K2678,K2679)</f>
        <v>1.0724069376381014</v>
      </c>
      <c r="O2678" s="33"/>
      <c r="P2678" s="33"/>
      <c r="Q2678" s="23">
        <f t="shared" si="1"/>
        <v>205.8</v>
      </c>
      <c r="R2678" s="117">
        <f>AVERAGE(Q2678:Q2679)</f>
        <v>211.45</v>
      </c>
    </row>
    <row r="2679" spans="1:18" ht="15.75" customHeight="1" x14ac:dyDescent="0.3">
      <c r="A2679" s="221">
        <v>4546</v>
      </c>
      <c r="B2679" s="118">
        <v>252</v>
      </c>
      <c r="C2679" s="57" t="s">
        <v>677</v>
      </c>
      <c r="D2679" s="57"/>
      <c r="E2679" s="57">
        <v>16</v>
      </c>
      <c r="F2679" s="58">
        <v>43607</v>
      </c>
      <c r="G2679" s="57">
        <v>5296</v>
      </c>
      <c r="H2679" s="57">
        <v>8193</v>
      </c>
      <c r="I2679" s="57">
        <v>7467</v>
      </c>
      <c r="J2679" s="57"/>
      <c r="K2679" s="152">
        <f t="shared" si="12"/>
        <v>33.440810686319665</v>
      </c>
      <c r="L2679" s="167"/>
      <c r="M2679" s="155"/>
      <c r="N2679" s="155"/>
      <c r="O2679" s="33"/>
      <c r="P2679" s="33"/>
      <c r="Q2679" s="23">
        <f t="shared" si="1"/>
        <v>217.1</v>
      </c>
      <c r="R2679" s="117"/>
    </row>
    <row r="2680" spans="1:18" ht="15.75" customHeight="1" x14ac:dyDescent="0.3">
      <c r="A2680" s="221">
        <v>5191</v>
      </c>
      <c r="B2680" s="118">
        <v>251</v>
      </c>
      <c r="C2680" s="57" t="s">
        <v>677</v>
      </c>
      <c r="D2680" s="57"/>
      <c r="E2680" s="57">
        <v>18</v>
      </c>
      <c r="F2680" s="58">
        <v>43626</v>
      </c>
      <c r="G2680" s="57">
        <v>5258</v>
      </c>
      <c r="H2680" s="57">
        <v>8079</v>
      </c>
      <c r="I2680" s="57">
        <v>7476</v>
      </c>
      <c r="J2680" s="57">
        <v>7</v>
      </c>
      <c r="K2680" s="152">
        <f t="shared" si="12"/>
        <v>27.186654643823267</v>
      </c>
      <c r="L2680" s="167"/>
      <c r="M2680" s="154">
        <f>AVERAGE(K2680:K2681)</f>
        <v>27.176416480555417</v>
      </c>
      <c r="N2680" s="154">
        <f>_xlfn.STDEV.S(K2680,K2681)</f>
        <v>1.4478949347181143E-2</v>
      </c>
      <c r="O2680" s="33"/>
      <c r="P2680" s="33"/>
      <c r="Q2680" s="23">
        <f t="shared" si="1"/>
        <v>221.8</v>
      </c>
      <c r="R2680" s="117">
        <f>AVERAGE(Q2680:Q2681)</f>
        <v>230.35000000000002</v>
      </c>
    </row>
    <row r="2681" spans="1:18" ht="15.75" customHeight="1" x14ac:dyDescent="0.3">
      <c r="A2681" s="221">
        <v>5192</v>
      </c>
      <c r="B2681" s="118">
        <v>252</v>
      </c>
      <c r="C2681" s="57" t="s">
        <v>677</v>
      </c>
      <c r="D2681" s="57"/>
      <c r="E2681" s="57">
        <v>18</v>
      </c>
      <c r="F2681" s="58">
        <v>43626</v>
      </c>
      <c r="G2681" s="57">
        <v>5296</v>
      </c>
      <c r="H2681" s="57">
        <v>8334</v>
      </c>
      <c r="I2681" s="57">
        <v>7685</v>
      </c>
      <c r="J2681" s="57"/>
      <c r="K2681" s="152">
        <f t="shared" si="12"/>
        <v>27.166178317287571</v>
      </c>
      <c r="L2681" s="167"/>
      <c r="M2681" s="155"/>
      <c r="N2681" s="155"/>
      <c r="O2681" s="33"/>
      <c r="P2681" s="33"/>
      <c r="Q2681" s="23">
        <f t="shared" si="1"/>
        <v>238.9</v>
      </c>
      <c r="R2681" s="117"/>
    </row>
    <row r="2682" spans="1:18" ht="15.75" customHeight="1" x14ac:dyDescent="0.3">
      <c r="A2682" s="221">
        <v>5705</v>
      </c>
      <c r="B2682" s="118">
        <v>149</v>
      </c>
      <c r="C2682" s="7" t="s">
        <v>677</v>
      </c>
      <c r="D2682" s="7"/>
      <c r="E2682" s="7">
        <v>21</v>
      </c>
      <c r="F2682" s="156">
        <v>43657</v>
      </c>
      <c r="G2682" s="7">
        <v>5222</v>
      </c>
      <c r="H2682" s="7">
        <v>8000</v>
      </c>
      <c r="I2682" s="7">
        <v>7499</v>
      </c>
      <c r="J2682" s="7">
        <v>7</v>
      </c>
      <c r="K2682" s="152">
        <f t="shared" si="12"/>
        <v>22.002635046113305</v>
      </c>
      <c r="L2682" s="167"/>
      <c r="M2682" s="154">
        <f>AVERAGE(K2682:K2683)</f>
        <v>22.155008527493926</v>
      </c>
      <c r="N2682" s="154">
        <f>_xlfn.STDEV.S(K2682,K2683)</f>
        <v>0.21548864391447914</v>
      </c>
      <c r="O2682" s="33"/>
      <c r="P2682" s="33"/>
      <c r="Q2682" s="23">
        <f t="shared" si="1"/>
        <v>227.7</v>
      </c>
      <c r="R2682" s="117">
        <f>AVERAGE(Q2682:Q2683)</f>
        <v>237.8</v>
      </c>
    </row>
    <row r="2683" spans="1:18" ht="15.75" customHeight="1" x14ac:dyDescent="0.3">
      <c r="A2683" s="221">
        <v>5706</v>
      </c>
      <c r="B2683" s="118">
        <v>150</v>
      </c>
      <c r="C2683" s="7" t="s">
        <v>677</v>
      </c>
      <c r="D2683" s="7"/>
      <c r="E2683" s="7">
        <v>21</v>
      </c>
      <c r="F2683" s="156">
        <v>43657</v>
      </c>
      <c r="G2683" s="7">
        <v>5188</v>
      </c>
      <c r="H2683" s="7">
        <v>8220</v>
      </c>
      <c r="I2683" s="7">
        <v>7667</v>
      </c>
      <c r="J2683" s="7"/>
      <c r="K2683" s="152">
        <f t="shared" si="12"/>
        <v>22.307382008874548</v>
      </c>
      <c r="L2683" s="167"/>
      <c r="M2683" s="155"/>
      <c r="N2683" s="155"/>
      <c r="O2683" s="33"/>
      <c r="P2683" s="33"/>
      <c r="Q2683" s="23">
        <f t="shared" si="1"/>
        <v>247.9</v>
      </c>
      <c r="R2683" s="117"/>
    </row>
    <row r="2684" spans="1:18" ht="15.75" customHeight="1" x14ac:dyDescent="0.3">
      <c r="A2684" s="221">
        <v>6281</v>
      </c>
      <c r="B2684" s="118">
        <v>264</v>
      </c>
      <c r="C2684" s="7" t="s">
        <v>677</v>
      </c>
      <c r="D2684" s="7"/>
      <c r="E2684" s="7">
        <v>22</v>
      </c>
      <c r="F2684" s="156">
        <v>43685</v>
      </c>
      <c r="G2684" s="7">
        <v>5312</v>
      </c>
      <c r="H2684" s="7">
        <v>7487</v>
      </c>
      <c r="I2684" s="7">
        <v>7138</v>
      </c>
      <c r="J2684" s="7">
        <v>7</v>
      </c>
      <c r="K2684" s="152">
        <f t="shared" si="12"/>
        <v>19.112814895947423</v>
      </c>
      <c r="L2684" s="167"/>
      <c r="M2684" s="154">
        <f>AVERAGE(K2684:K2685)</f>
        <v>17.859749350287338</v>
      </c>
      <c r="N2684" s="154">
        <f>_xlfn.STDEV.S(K2684,K2685)</f>
        <v>1.7721022892149381</v>
      </c>
      <c r="O2684" s="33"/>
      <c r="P2684" s="33"/>
      <c r="Q2684" s="23">
        <f t="shared" si="1"/>
        <v>182.6</v>
      </c>
      <c r="R2684" s="117">
        <f>AVERAGE(Q2684:Q2685)</f>
        <v>188.55</v>
      </c>
    </row>
    <row r="2685" spans="1:18" ht="15.75" customHeight="1" x14ac:dyDescent="0.3">
      <c r="A2685" s="221">
        <v>6282</v>
      </c>
      <c r="B2685" s="118">
        <v>264</v>
      </c>
      <c r="C2685" s="7" t="s">
        <v>677</v>
      </c>
      <c r="D2685" s="7"/>
      <c r="E2685" s="7">
        <v>22</v>
      </c>
      <c r="F2685" s="156">
        <v>43685</v>
      </c>
      <c r="G2685" s="7">
        <v>5312</v>
      </c>
      <c r="H2685" s="7">
        <v>7580</v>
      </c>
      <c r="I2685" s="7">
        <v>7257</v>
      </c>
      <c r="J2685" s="7"/>
      <c r="K2685" s="152">
        <f t="shared" si="12"/>
        <v>16.606683804627249</v>
      </c>
      <c r="L2685" s="167"/>
      <c r="M2685" s="155"/>
      <c r="N2685" s="155"/>
      <c r="O2685" s="33"/>
      <c r="P2685" s="33"/>
      <c r="Q2685" s="23">
        <f t="shared" si="1"/>
        <v>194.5</v>
      </c>
      <c r="R2685" s="117"/>
    </row>
    <row r="2686" spans="1:18" ht="15.75" customHeight="1" x14ac:dyDescent="0.3">
      <c r="A2686" s="221">
        <v>3017</v>
      </c>
      <c r="B2686" s="118">
        <v>101</v>
      </c>
      <c r="C2686" s="57" t="s">
        <v>678</v>
      </c>
      <c r="D2686" s="57"/>
      <c r="E2686" s="57">
        <v>11</v>
      </c>
      <c r="F2686" s="58">
        <v>43571</v>
      </c>
      <c r="G2686" s="151">
        <v>5208</v>
      </c>
      <c r="H2686" s="57">
        <v>8326</v>
      </c>
      <c r="I2686" s="57">
        <v>7090</v>
      </c>
      <c r="J2686" s="57">
        <v>2</v>
      </c>
      <c r="K2686" s="152">
        <f t="shared" si="12"/>
        <v>65.674814027630177</v>
      </c>
      <c r="L2686" s="167">
        <v>0.25</v>
      </c>
      <c r="M2686" s="154">
        <f>AVERAGE(K2686:K2687)</f>
        <v>65.916841181388548</v>
      </c>
      <c r="N2686" s="154">
        <f>_xlfn.STDEV.S(K2686,K2687)</f>
        <v>0.34227808330763743</v>
      </c>
      <c r="O2686" s="33">
        <v>2</v>
      </c>
      <c r="P2686" s="33"/>
      <c r="Q2686" s="23">
        <f t="shared" si="1"/>
        <v>188.2</v>
      </c>
      <c r="R2686" s="117">
        <f>AVERAGE(Q2686:Q2687)</f>
        <v>186</v>
      </c>
    </row>
    <row r="2687" spans="1:18" ht="15.75" customHeight="1" x14ac:dyDescent="0.3">
      <c r="A2687" s="221">
        <v>3018</v>
      </c>
      <c r="B2687" s="118">
        <v>102</v>
      </c>
      <c r="C2687" s="57" t="s">
        <v>678</v>
      </c>
      <c r="D2687" s="57"/>
      <c r="E2687" s="57">
        <v>11</v>
      </c>
      <c r="F2687" s="58">
        <v>43571</v>
      </c>
      <c r="G2687" s="151">
        <v>5224</v>
      </c>
      <c r="H2687" s="57">
        <v>8278</v>
      </c>
      <c r="I2687" s="57">
        <v>7062</v>
      </c>
      <c r="J2687" s="57"/>
      <c r="K2687" s="152">
        <f t="shared" si="12"/>
        <v>66.158868335146906</v>
      </c>
      <c r="L2687" s="167"/>
      <c r="M2687" s="155"/>
      <c r="N2687" s="155"/>
      <c r="O2687" s="33"/>
      <c r="P2687" s="33"/>
      <c r="Q2687" s="23">
        <f t="shared" si="1"/>
        <v>183.8</v>
      </c>
      <c r="R2687" s="117"/>
    </row>
    <row r="2688" spans="1:18" ht="15.75" customHeight="1" x14ac:dyDescent="0.3">
      <c r="A2688" s="221">
        <v>3895</v>
      </c>
      <c r="B2688" s="118">
        <v>317</v>
      </c>
      <c r="C2688" s="57" t="s">
        <v>678</v>
      </c>
      <c r="D2688" s="57"/>
      <c r="E2688" s="57">
        <v>14</v>
      </c>
      <c r="F2688" s="58">
        <v>43591</v>
      </c>
      <c r="G2688" s="57">
        <v>5209</v>
      </c>
      <c r="H2688" s="151">
        <v>7228</v>
      </c>
      <c r="I2688" s="57">
        <v>6824</v>
      </c>
      <c r="J2688" s="57"/>
      <c r="K2688" s="152">
        <f t="shared" si="12"/>
        <v>25.015479876160988</v>
      </c>
      <c r="L2688" s="167" t="s">
        <v>13</v>
      </c>
      <c r="M2688" s="154">
        <f>AVERAGE(K2688:K2689)</f>
        <v>24.939516772525614</v>
      </c>
      <c r="N2688" s="154">
        <f>_xlfn.STDEV.S(K2688,K2689)</f>
        <v>0.10742805140110116</v>
      </c>
      <c r="O2688" s="33"/>
      <c r="P2688" s="33"/>
      <c r="Q2688" s="23">
        <f t="shared" si="1"/>
        <v>161.5</v>
      </c>
      <c r="R2688" s="117">
        <f>AVERAGE(Q2688:Q2689)</f>
        <v>163.19999999999999</v>
      </c>
    </row>
    <row r="2689" spans="1:18" ht="15.75" customHeight="1" x14ac:dyDescent="0.3">
      <c r="A2689" s="221">
        <v>3896</v>
      </c>
      <c r="B2689" s="118">
        <v>318</v>
      </c>
      <c r="C2689" s="57" t="s">
        <v>678</v>
      </c>
      <c r="D2689" s="57"/>
      <c r="E2689" s="57">
        <v>14</v>
      </c>
      <c r="F2689" s="58">
        <v>43591</v>
      </c>
      <c r="G2689" s="57">
        <v>5240</v>
      </c>
      <c r="H2689" s="151">
        <v>7299</v>
      </c>
      <c r="I2689" s="57">
        <v>6889</v>
      </c>
      <c r="J2689" s="57"/>
      <c r="K2689" s="152">
        <f t="shared" si="12"/>
        <v>24.863553668890237</v>
      </c>
      <c r="L2689" s="167"/>
      <c r="M2689" s="155"/>
      <c r="N2689" s="155"/>
      <c r="O2689" s="33"/>
      <c r="P2689" s="33"/>
      <c r="Q2689" s="23">
        <f t="shared" si="1"/>
        <v>164.9</v>
      </c>
      <c r="R2689" s="117"/>
    </row>
    <row r="2690" spans="1:18" ht="15.75" customHeight="1" x14ac:dyDescent="0.3">
      <c r="A2690" s="221">
        <v>4547</v>
      </c>
      <c r="B2690" s="118">
        <v>253</v>
      </c>
      <c r="C2690" s="57" t="s">
        <v>678</v>
      </c>
      <c r="D2690" s="57"/>
      <c r="E2690" s="57">
        <v>16</v>
      </c>
      <c r="F2690" s="58">
        <v>43607</v>
      </c>
      <c r="G2690" s="57">
        <v>5257</v>
      </c>
      <c r="H2690" s="57">
        <v>7694</v>
      </c>
      <c r="I2690" s="57">
        <v>7250</v>
      </c>
      <c r="J2690" s="57">
        <v>2</v>
      </c>
      <c r="K2690" s="152">
        <f t="shared" si="12"/>
        <v>22.277972905168088</v>
      </c>
      <c r="L2690" s="167"/>
      <c r="M2690" s="154">
        <f>AVERAGE(K2690:K2691)</f>
        <v>22.604458250159162</v>
      </c>
      <c r="N2690" s="154">
        <f>_xlfn.STDEV.S(K2690,K2691)</f>
        <v>0.46172000280243797</v>
      </c>
      <c r="O2690" s="33"/>
      <c r="P2690" s="33"/>
      <c r="Q2690" s="23">
        <f t="shared" si="1"/>
        <v>199.3</v>
      </c>
      <c r="R2690" s="117">
        <f>AVERAGE(Q2690:Q2691)</f>
        <v>194.5</v>
      </c>
    </row>
    <row r="2691" spans="1:18" ht="15.75" customHeight="1" x14ac:dyDescent="0.3">
      <c r="A2691" s="221">
        <v>4548</v>
      </c>
      <c r="B2691" s="118">
        <v>254</v>
      </c>
      <c r="C2691" s="57" t="s">
        <v>678</v>
      </c>
      <c r="D2691" s="57"/>
      <c r="E2691" s="57">
        <v>16</v>
      </c>
      <c r="F2691" s="58">
        <v>43607</v>
      </c>
      <c r="G2691" s="57">
        <v>5257</v>
      </c>
      <c r="H2691" s="57">
        <v>7589</v>
      </c>
      <c r="I2691" s="57">
        <v>7154</v>
      </c>
      <c r="J2691" s="57"/>
      <c r="K2691" s="152">
        <f t="shared" si="12"/>
        <v>22.930943595150239</v>
      </c>
      <c r="L2691" s="167"/>
      <c r="M2691" s="155"/>
      <c r="N2691" s="155"/>
      <c r="O2691" s="33"/>
      <c r="P2691" s="33"/>
      <c r="Q2691" s="23">
        <f t="shared" si="1"/>
        <v>189.7</v>
      </c>
      <c r="R2691" s="117"/>
    </row>
    <row r="2692" spans="1:18" ht="15.75" customHeight="1" x14ac:dyDescent="0.3">
      <c r="A2692" s="221">
        <v>5193</v>
      </c>
      <c r="B2692" s="118">
        <v>253</v>
      </c>
      <c r="C2692" s="57" t="s">
        <v>678</v>
      </c>
      <c r="D2692" s="57"/>
      <c r="E2692" s="57">
        <v>18</v>
      </c>
      <c r="F2692" s="58">
        <v>43626</v>
      </c>
      <c r="G2692" s="57">
        <v>5257</v>
      </c>
      <c r="H2692" s="57">
        <v>7324</v>
      </c>
      <c r="I2692" s="57">
        <v>6973</v>
      </c>
      <c r="J2692" s="57">
        <v>6</v>
      </c>
      <c r="K2692" s="152">
        <f t="shared" si="12"/>
        <v>20.454545454545457</v>
      </c>
      <c r="L2692" s="167"/>
      <c r="M2692" s="154">
        <f>AVERAGE(K2692:K2693)</f>
        <v>20.221323887296524</v>
      </c>
      <c r="N2692" s="154">
        <f>_xlfn.STDEV.S(K2692,K2693)</f>
        <v>0.32982510344134935</v>
      </c>
      <c r="O2692" s="33"/>
      <c r="P2692" s="33"/>
      <c r="Q2692" s="23">
        <f t="shared" si="1"/>
        <v>171.6</v>
      </c>
      <c r="R2692" s="117">
        <f>AVERAGE(Q2692:Q2693)</f>
        <v>169.85</v>
      </c>
    </row>
    <row r="2693" spans="1:18" ht="15.75" customHeight="1" x14ac:dyDescent="0.3">
      <c r="A2693" s="221">
        <v>5194</v>
      </c>
      <c r="B2693" s="118">
        <v>254</v>
      </c>
      <c r="C2693" s="57" t="s">
        <v>678</v>
      </c>
      <c r="D2693" s="57"/>
      <c r="E2693" s="57">
        <v>18</v>
      </c>
      <c r="F2693" s="58">
        <v>43626</v>
      </c>
      <c r="G2693" s="57">
        <v>5257</v>
      </c>
      <c r="H2693" s="57">
        <v>7274</v>
      </c>
      <c r="I2693" s="57">
        <v>6938</v>
      </c>
      <c r="J2693" s="57"/>
      <c r="K2693" s="152">
        <f t="shared" si="12"/>
        <v>19.988102320047592</v>
      </c>
      <c r="L2693" s="167"/>
      <c r="M2693" s="155"/>
      <c r="N2693" s="155"/>
      <c r="O2693" s="33"/>
      <c r="P2693" s="33"/>
      <c r="Q2693" s="23">
        <f t="shared" si="1"/>
        <v>168.1</v>
      </c>
      <c r="R2693" s="117"/>
    </row>
    <row r="2694" spans="1:18" ht="15.75" customHeight="1" x14ac:dyDescent="0.3">
      <c r="A2694" s="221">
        <v>5707</v>
      </c>
      <c r="B2694" s="118">
        <v>151</v>
      </c>
      <c r="C2694" s="7" t="s">
        <v>678</v>
      </c>
      <c r="D2694" s="7"/>
      <c r="E2694" s="7">
        <v>21</v>
      </c>
      <c r="F2694" s="156">
        <v>43657</v>
      </c>
      <c r="G2694" s="7">
        <v>5221</v>
      </c>
      <c r="H2694" s="7">
        <v>8058</v>
      </c>
      <c r="I2694" s="7">
        <v>7569</v>
      </c>
      <c r="J2694" s="7">
        <v>6</v>
      </c>
      <c r="K2694" s="152">
        <f t="shared" si="12"/>
        <v>20.826235093696763</v>
      </c>
      <c r="L2694" s="167"/>
      <c r="M2694" s="154">
        <f>AVERAGE(K2694:K2695)</f>
        <v>20.800605875513181</v>
      </c>
      <c r="N2694" s="154">
        <f>_xlfn.STDEV.S(K2694,K2695)</f>
        <v>3.6245187948240477E-2</v>
      </c>
      <c r="O2694" s="33"/>
      <c r="P2694" s="33"/>
      <c r="Q2694" s="23">
        <f t="shared" si="1"/>
        <v>234.8</v>
      </c>
      <c r="R2694" s="117">
        <f>AVERAGE(Q2694:Q2695)</f>
        <v>224.5</v>
      </c>
    </row>
    <row r="2695" spans="1:18" ht="15.75" customHeight="1" x14ac:dyDescent="0.3">
      <c r="A2695" s="221">
        <v>5708</v>
      </c>
      <c r="B2695" s="118">
        <v>152</v>
      </c>
      <c r="C2695" s="7" t="s">
        <v>678</v>
      </c>
      <c r="D2695" s="7"/>
      <c r="E2695" s="7">
        <v>21</v>
      </c>
      <c r="F2695" s="156">
        <v>43657</v>
      </c>
      <c r="G2695" s="7">
        <v>5292</v>
      </c>
      <c r="H2695" s="7">
        <v>7879</v>
      </c>
      <c r="I2695" s="7">
        <v>7434</v>
      </c>
      <c r="J2695" s="7"/>
      <c r="K2695" s="152">
        <f t="shared" si="12"/>
        <v>20.774976657329599</v>
      </c>
      <c r="L2695" s="167"/>
      <c r="M2695" s="155"/>
      <c r="N2695" s="155"/>
      <c r="O2695" s="33"/>
      <c r="P2695" s="33"/>
      <c r="Q2695" s="23">
        <f t="shared" si="1"/>
        <v>214.2</v>
      </c>
      <c r="R2695" s="117"/>
    </row>
    <row r="2696" spans="1:18" ht="15.75" customHeight="1" x14ac:dyDescent="0.3">
      <c r="A2696" s="221">
        <v>6283</v>
      </c>
      <c r="B2696" s="118">
        <v>265</v>
      </c>
      <c r="C2696" s="7" t="s">
        <v>678</v>
      </c>
      <c r="D2696" s="7"/>
      <c r="E2696" s="7">
        <v>22</v>
      </c>
      <c r="F2696" s="156">
        <v>43685</v>
      </c>
      <c r="G2696" s="7">
        <v>5235</v>
      </c>
      <c r="H2696" s="7">
        <v>7081</v>
      </c>
      <c r="I2696" s="7">
        <v>6808</v>
      </c>
      <c r="J2696" s="7">
        <v>6</v>
      </c>
      <c r="K2696" s="152">
        <f t="shared" si="12"/>
        <v>17.355371900826448</v>
      </c>
      <c r="L2696" s="167"/>
      <c r="M2696" s="154">
        <f>AVERAGE(K2696:K2697)</f>
        <v>16.950413223140497</v>
      </c>
      <c r="N2696" s="154">
        <f>_xlfn.STDEV.S(K2696,K2697)</f>
        <v>0.57269805418414621</v>
      </c>
      <c r="O2696" s="33"/>
      <c r="P2696" s="33"/>
      <c r="Q2696" s="23">
        <f t="shared" si="1"/>
        <v>157.30000000000001</v>
      </c>
      <c r="R2696" s="117">
        <f>AVERAGE(Q2696:Q2697)</f>
        <v>161.15</v>
      </c>
    </row>
    <row r="2697" spans="1:18" ht="15.75" customHeight="1" x14ac:dyDescent="0.3">
      <c r="A2697" s="221">
        <v>6284</v>
      </c>
      <c r="B2697" s="118">
        <v>265</v>
      </c>
      <c r="C2697" s="7" t="s">
        <v>678</v>
      </c>
      <c r="D2697" s="7"/>
      <c r="E2697" s="7">
        <v>22</v>
      </c>
      <c r="F2697" s="156">
        <v>43685</v>
      </c>
      <c r="G2697" s="7">
        <v>5235</v>
      </c>
      <c r="H2697" s="7">
        <v>7158</v>
      </c>
      <c r="I2697" s="7">
        <v>6885</v>
      </c>
      <c r="J2697" s="7"/>
      <c r="K2697" s="152">
        <f t="shared" si="12"/>
        <v>16.545454545454547</v>
      </c>
      <c r="L2697" s="167"/>
      <c r="M2697" s="155"/>
      <c r="N2697" s="155"/>
      <c r="O2697" s="33"/>
      <c r="P2697" s="33"/>
      <c r="Q2697" s="23">
        <f t="shared" si="1"/>
        <v>165</v>
      </c>
      <c r="R2697" s="117"/>
    </row>
    <row r="2698" spans="1:18" ht="15.75" customHeight="1" x14ac:dyDescent="0.3">
      <c r="A2698" s="221">
        <v>3019</v>
      </c>
      <c r="B2698" s="118">
        <v>103</v>
      </c>
      <c r="C2698" s="57" t="s">
        <v>679</v>
      </c>
      <c r="D2698" s="57"/>
      <c r="E2698" s="57">
        <v>11</v>
      </c>
      <c r="F2698" s="58">
        <v>43571</v>
      </c>
      <c r="G2698" s="151">
        <v>5213</v>
      </c>
      <c r="H2698" s="57">
        <v>8109</v>
      </c>
      <c r="I2698" s="57">
        <v>7331</v>
      </c>
      <c r="J2698" s="57">
        <v>2</v>
      </c>
      <c r="K2698" s="152">
        <f t="shared" si="12"/>
        <v>36.732766761095377</v>
      </c>
      <c r="L2698" s="167" t="s">
        <v>13</v>
      </c>
      <c r="M2698" s="154">
        <f>AVERAGE(K2698:K2699)</f>
        <v>37.975855752795297</v>
      </c>
      <c r="N2698" s="154">
        <f>_xlfn.STDEV.S(K2698,K2699)</f>
        <v>1.7579933112987234</v>
      </c>
      <c r="O2698" s="33">
        <v>2</v>
      </c>
      <c r="P2698" s="33"/>
      <c r="Q2698" s="23">
        <f t="shared" si="1"/>
        <v>211.8</v>
      </c>
      <c r="R2698" s="117">
        <f>AVERAGE(Q2698:Q2699)</f>
        <v>226.25</v>
      </c>
    </row>
    <row r="2699" spans="1:18" ht="15.75" customHeight="1" x14ac:dyDescent="0.3">
      <c r="A2699" s="221">
        <v>3020</v>
      </c>
      <c r="B2699" s="118">
        <v>104</v>
      </c>
      <c r="C2699" s="57" t="s">
        <v>679</v>
      </c>
      <c r="D2699" s="57"/>
      <c r="E2699" s="57">
        <v>11</v>
      </c>
      <c r="F2699" s="58">
        <v>43571</v>
      </c>
      <c r="G2699" s="151">
        <v>5257</v>
      </c>
      <c r="H2699" s="57">
        <v>8608</v>
      </c>
      <c r="I2699" s="57">
        <v>7664</v>
      </c>
      <c r="J2699" s="57"/>
      <c r="K2699" s="152">
        <f t="shared" si="12"/>
        <v>39.218944744495218</v>
      </c>
      <c r="L2699" s="167"/>
      <c r="M2699" s="155"/>
      <c r="N2699" s="155"/>
      <c r="O2699" s="33"/>
      <c r="P2699" s="33"/>
      <c r="Q2699" s="23">
        <f t="shared" si="1"/>
        <v>240.7</v>
      </c>
      <c r="R2699" s="117"/>
    </row>
    <row r="2700" spans="1:18" ht="15.75" customHeight="1" x14ac:dyDescent="0.3">
      <c r="A2700" s="221">
        <v>3897</v>
      </c>
      <c r="B2700" s="118">
        <v>319</v>
      </c>
      <c r="C2700" s="57" t="s">
        <v>679</v>
      </c>
      <c r="D2700" s="57"/>
      <c r="E2700" s="57">
        <v>14</v>
      </c>
      <c r="F2700" s="58">
        <v>43591</v>
      </c>
      <c r="G2700" s="57">
        <v>5245</v>
      </c>
      <c r="H2700" s="151">
        <v>8164</v>
      </c>
      <c r="I2700" s="57">
        <v>7604</v>
      </c>
      <c r="J2700" s="57"/>
      <c r="K2700" s="152">
        <f t="shared" si="12"/>
        <v>23.738872403560833</v>
      </c>
      <c r="L2700" s="167" t="s">
        <v>482</v>
      </c>
      <c r="M2700" s="154">
        <f>AVERAGE(K2700:K2701)</f>
        <v>23.692096300302584</v>
      </c>
      <c r="N2700" s="154">
        <f>_xlfn.STDEV.S(K2700,K2701)</f>
        <v>6.6151399622780674E-2</v>
      </c>
      <c r="O2700" s="33"/>
      <c r="P2700" s="33"/>
      <c r="Q2700" s="23">
        <f t="shared" si="1"/>
        <v>235.9</v>
      </c>
      <c r="R2700" s="117">
        <f>AVERAGE(Q2700:Q2701)</f>
        <v>239.75</v>
      </c>
    </row>
    <row r="2701" spans="1:18" ht="15.75" customHeight="1" x14ac:dyDescent="0.3">
      <c r="A2701" s="221">
        <v>3898</v>
      </c>
      <c r="B2701" s="118">
        <v>320</v>
      </c>
      <c r="C2701" s="57" t="s">
        <v>679</v>
      </c>
      <c r="D2701" s="57"/>
      <c r="E2701" s="57">
        <v>14</v>
      </c>
      <c r="F2701" s="58">
        <v>43591</v>
      </c>
      <c r="G2701" s="57">
        <v>5238</v>
      </c>
      <c r="H2701" s="151">
        <v>8250</v>
      </c>
      <c r="I2701" s="57">
        <v>7674</v>
      </c>
      <c r="J2701" s="57"/>
      <c r="K2701" s="152">
        <f t="shared" si="12"/>
        <v>23.645320197044335</v>
      </c>
      <c r="L2701" s="167"/>
      <c r="M2701" s="155"/>
      <c r="N2701" s="155"/>
      <c r="O2701" s="33"/>
      <c r="P2701" s="33"/>
      <c r="Q2701" s="23">
        <f t="shared" si="1"/>
        <v>243.6</v>
      </c>
      <c r="R2701" s="117"/>
    </row>
    <row r="2702" spans="1:18" ht="15.75" customHeight="1" x14ac:dyDescent="0.3">
      <c r="A2702" s="221">
        <v>4549</v>
      </c>
      <c r="B2702" s="118">
        <v>255</v>
      </c>
      <c r="C2702" s="57" t="s">
        <v>679</v>
      </c>
      <c r="D2702" s="57"/>
      <c r="E2702" s="57">
        <v>16</v>
      </c>
      <c r="F2702" s="58">
        <v>43607</v>
      </c>
      <c r="G2702" s="57">
        <v>5260</v>
      </c>
      <c r="H2702" s="57">
        <v>8536</v>
      </c>
      <c r="I2702" s="57">
        <v>7866</v>
      </c>
      <c r="J2702" s="57">
        <v>2</v>
      </c>
      <c r="K2702" s="152">
        <f t="shared" si="12"/>
        <v>25.709900230237913</v>
      </c>
      <c r="L2702" s="167"/>
      <c r="M2702" s="154">
        <f>AVERAGE(K2702:K2703)</f>
        <v>25.306007280349966</v>
      </c>
      <c r="N2702" s="154">
        <f>_xlfn.STDEV.S(K2702,K2703)</f>
        <v>0.57119088747841129</v>
      </c>
      <c r="O2702" s="33"/>
      <c r="P2702" s="33"/>
      <c r="Q2702" s="23">
        <f t="shared" si="1"/>
        <v>260.60000000000002</v>
      </c>
      <c r="R2702" s="117">
        <f>AVERAGE(Q2702:Q2703)</f>
        <v>258</v>
      </c>
    </row>
    <row r="2703" spans="1:18" ht="15.75" customHeight="1" x14ac:dyDescent="0.3">
      <c r="A2703" s="221">
        <v>4550</v>
      </c>
      <c r="B2703" s="118">
        <v>256</v>
      </c>
      <c r="C2703" s="57" t="s">
        <v>679</v>
      </c>
      <c r="D2703" s="57"/>
      <c r="E2703" s="57">
        <v>16</v>
      </c>
      <c r="F2703" s="58">
        <v>43607</v>
      </c>
      <c r="G2703" s="57">
        <v>5193</v>
      </c>
      <c r="H2703" s="57">
        <v>8383</v>
      </c>
      <c r="I2703" s="57">
        <v>7747</v>
      </c>
      <c r="J2703" s="57"/>
      <c r="K2703" s="152">
        <f t="shared" si="12"/>
        <v>24.90211433046202</v>
      </c>
      <c r="L2703" s="167"/>
      <c r="M2703" s="155"/>
      <c r="N2703" s="155"/>
      <c r="O2703" s="33"/>
      <c r="P2703" s="33"/>
      <c r="Q2703" s="23">
        <f t="shared" si="1"/>
        <v>255.4</v>
      </c>
      <c r="R2703" s="117"/>
    </row>
    <row r="2704" spans="1:18" ht="15.75" customHeight="1" x14ac:dyDescent="0.3">
      <c r="A2704" s="221">
        <v>5195</v>
      </c>
      <c r="B2704" s="118">
        <v>255</v>
      </c>
      <c r="C2704" s="57" t="s">
        <v>679</v>
      </c>
      <c r="D2704" s="57"/>
      <c r="E2704" s="57">
        <v>18</v>
      </c>
      <c r="F2704" s="58">
        <v>43626</v>
      </c>
      <c r="G2704" s="57">
        <v>5260</v>
      </c>
      <c r="H2704" s="57">
        <v>8298</v>
      </c>
      <c r="I2704" s="57">
        <v>7699</v>
      </c>
      <c r="J2704" s="57">
        <v>6</v>
      </c>
      <c r="K2704" s="152">
        <f t="shared" si="12"/>
        <v>24.559245592455923</v>
      </c>
      <c r="L2704" s="167"/>
      <c r="M2704" s="154">
        <f>AVERAGE(K2704:K2705)</f>
        <v>24.353604508613664</v>
      </c>
      <c r="N2704" s="154">
        <f>_xlfn.STDEV.S(K2704,K2705)</f>
        <v>0.29082040975082585</v>
      </c>
      <c r="O2704" s="33"/>
      <c r="P2704" s="33"/>
      <c r="Q2704" s="23">
        <f t="shared" si="1"/>
        <v>243.9</v>
      </c>
      <c r="R2704" s="117">
        <f>AVERAGE(Q2704:Q2705)</f>
        <v>242.25</v>
      </c>
    </row>
    <row r="2705" spans="1:18" ht="15.75" customHeight="1" x14ac:dyDescent="0.3">
      <c r="A2705" s="221">
        <v>5196</v>
      </c>
      <c r="B2705" s="118">
        <v>256</v>
      </c>
      <c r="C2705" s="57" t="s">
        <v>679</v>
      </c>
      <c r="D2705" s="57"/>
      <c r="E2705" s="57">
        <v>18</v>
      </c>
      <c r="F2705" s="58">
        <v>43626</v>
      </c>
      <c r="G2705" s="57">
        <v>5193</v>
      </c>
      <c r="H2705" s="57">
        <v>8180</v>
      </c>
      <c r="I2705" s="57">
        <v>7599</v>
      </c>
      <c r="J2705" s="57"/>
      <c r="K2705" s="152">
        <f t="shared" si="12"/>
        <v>24.147963424771405</v>
      </c>
      <c r="L2705" s="167"/>
      <c r="M2705" s="155"/>
      <c r="N2705" s="155"/>
      <c r="O2705" s="33"/>
      <c r="P2705" s="33"/>
      <c r="Q2705" s="23">
        <f t="shared" si="1"/>
        <v>240.6</v>
      </c>
      <c r="R2705" s="117"/>
    </row>
    <row r="2706" spans="1:18" ht="15.75" customHeight="1" x14ac:dyDescent="0.3">
      <c r="A2706" s="221">
        <v>5709</v>
      </c>
      <c r="B2706" s="118">
        <v>153</v>
      </c>
      <c r="C2706" s="7" t="s">
        <v>679</v>
      </c>
      <c r="D2706" s="7"/>
      <c r="E2706" s="7">
        <v>21</v>
      </c>
      <c r="F2706" s="156">
        <v>43657</v>
      </c>
      <c r="G2706" s="7">
        <v>5238</v>
      </c>
      <c r="H2706" s="7">
        <v>7893</v>
      </c>
      <c r="I2706" s="7">
        <v>7447</v>
      </c>
      <c r="J2706" s="7">
        <v>6</v>
      </c>
      <c r="K2706" s="152">
        <f t="shared" si="12"/>
        <v>20.190131281122682</v>
      </c>
      <c r="L2706" s="167"/>
      <c r="M2706" s="154">
        <f>AVERAGE(K2706:K2707)</f>
        <v>20.409990332482838</v>
      </c>
      <c r="N2706" s="154">
        <f>_xlfn.STDEV.S(K2706,K2707)</f>
        <v>0.31092765224401631</v>
      </c>
      <c r="O2706" s="33"/>
      <c r="P2706" s="33"/>
      <c r="Q2706" s="23">
        <f t="shared" si="1"/>
        <v>220.9</v>
      </c>
      <c r="R2706" s="117">
        <f>AVERAGE(Q2706:Q2707)</f>
        <v>220</v>
      </c>
    </row>
    <row r="2707" spans="1:18" ht="15.75" customHeight="1" x14ac:dyDescent="0.3">
      <c r="A2707" s="221">
        <v>5710</v>
      </c>
      <c r="B2707" s="118">
        <v>154</v>
      </c>
      <c r="C2707" s="7" t="s">
        <v>679</v>
      </c>
      <c r="D2707" s="7"/>
      <c r="E2707" s="7">
        <v>21</v>
      </c>
      <c r="F2707" s="156">
        <v>43657</v>
      </c>
      <c r="G2707" s="7">
        <v>5194</v>
      </c>
      <c r="H2707" s="7">
        <v>7837</v>
      </c>
      <c r="I2707" s="7">
        <v>7385</v>
      </c>
      <c r="J2707" s="7"/>
      <c r="K2707" s="152">
        <f t="shared" si="12"/>
        <v>20.629849383842995</v>
      </c>
      <c r="L2707" s="167"/>
      <c r="M2707" s="155"/>
      <c r="N2707" s="155"/>
      <c r="O2707" s="33"/>
      <c r="P2707" s="33"/>
      <c r="Q2707" s="23">
        <f t="shared" si="1"/>
        <v>219.1</v>
      </c>
      <c r="R2707" s="117"/>
    </row>
    <row r="2708" spans="1:18" ht="15.75" customHeight="1" x14ac:dyDescent="0.3">
      <c r="A2708" s="221">
        <v>6285</v>
      </c>
      <c r="B2708" s="118">
        <v>266</v>
      </c>
      <c r="C2708" s="7" t="s">
        <v>679</v>
      </c>
      <c r="D2708" s="7"/>
      <c r="E2708" s="7">
        <v>22</v>
      </c>
      <c r="F2708" s="156">
        <v>43685</v>
      </c>
      <c r="G2708" s="7">
        <v>5209</v>
      </c>
      <c r="H2708" s="7">
        <v>7970</v>
      </c>
      <c r="I2708" s="7">
        <v>7571</v>
      </c>
      <c r="J2708" s="7">
        <v>6</v>
      </c>
      <c r="K2708" s="152">
        <f t="shared" si="12"/>
        <v>16.892464013547841</v>
      </c>
      <c r="L2708" s="167"/>
      <c r="M2708" s="154">
        <f>AVERAGE(K2708:K2709)</f>
        <v>17.620740133377858</v>
      </c>
      <c r="N2708" s="154">
        <f>_xlfn.STDEV.S(K2708,K2709)</f>
        <v>1.029937965816061</v>
      </c>
      <c r="O2708" s="33"/>
      <c r="P2708" s="33"/>
      <c r="Q2708" s="23">
        <f t="shared" si="1"/>
        <v>236.2</v>
      </c>
      <c r="R2708" s="117">
        <f>AVERAGE(Q2708:Q2709)</f>
        <v>235</v>
      </c>
    </row>
    <row r="2709" spans="1:18" ht="15.75" customHeight="1" x14ac:dyDescent="0.3">
      <c r="A2709" s="221">
        <v>6286</v>
      </c>
      <c r="B2709" s="118">
        <v>266</v>
      </c>
      <c r="C2709" s="7" t="s">
        <v>679</v>
      </c>
      <c r="D2709" s="7"/>
      <c r="E2709" s="7">
        <v>22</v>
      </c>
      <c r="F2709" s="156">
        <v>43685</v>
      </c>
      <c r="G2709" s="7">
        <v>5209</v>
      </c>
      <c r="H2709" s="7">
        <v>7976</v>
      </c>
      <c r="I2709" s="7">
        <v>7547</v>
      </c>
      <c r="J2709" s="7"/>
      <c r="K2709" s="152">
        <f t="shared" si="12"/>
        <v>18.349016253207871</v>
      </c>
      <c r="L2709" s="167"/>
      <c r="M2709" s="155"/>
      <c r="N2709" s="155"/>
      <c r="O2709" s="33"/>
      <c r="P2709" s="33"/>
      <c r="Q2709" s="23">
        <f t="shared" si="1"/>
        <v>233.8</v>
      </c>
      <c r="R2709" s="117"/>
    </row>
    <row r="2710" spans="1:18" ht="15.75" customHeight="1" x14ac:dyDescent="0.3">
      <c r="A2710" s="221">
        <v>3537</v>
      </c>
      <c r="B2710" s="118">
        <v>293</v>
      </c>
      <c r="C2710" s="57" t="s">
        <v>680</v>
      </c>
      <c r="D2710" s="57"/>
      <c r="E2710" s="57">
        <v>13</v>
      </c>
      <c r="F2710" s="58">
        <v>43587</v>
      </c>
      <c r="G2710" s="57">
        <v>5203</v>
      </c>
      <c r="H2710" s="57">
        <v>6761</v>
      </c>
      <c r="I2710" s="57">
        <v>6505</v>
      </c>
      <c r="J2710" s="57">
        <v>2</v>
      </c>
      <c r="K2710" s="152">
        <f t="shared" si="12"/>
        <v>19.662058371735792</v>
      </c>
      <c r="L2710" s="167"/>
      <c r="M2710" s="154">
        <f>AVERAGE(K2710:K2711)</f>
        <v>20.076616292544795</v>
      </c>
      <c r="N2710" s="154">
        <f>_xlfn.STDEV.S(K2710,K2711)</f>
        <v>0.58627343399728304</v>
      </c>
      <c r="O2710" s="33">
        <v>2</v>
      </c>
      <c r="P2710" s="33"/>
      <c r="Q2710" s="23">
        <f t="shared" si="1"/>
        <v>130.19999999999999</v>
      </c>
      <c r="R2710" s="117">
        <f>AVERAGE(Q2710:Q2711)</f>
        <v>130.25</v>
      </c>
    </row>
    <row r="2711" spans="1:18" ht="15.75" customHeight="1" x14ac:dyDescent="0.3">
      <c r="A2711" s="221">
        <v>3538</v>
      </c>
      <c r="B2711" s="118">
        <v>294</v>
      </c>
      <c r="C2711" s="57" t="s">
        <v>680</v>
      </c>
      <c r="D2711" s="57"/>
      <c r="E2711" s="57">
        <v>13</v>
      </c>
      <c r="F2711" s="58">
        <v>43587</v>
      </c>
      <c r="G2711" s="57">
        <v>5223</v>
      </c>
      <c r="H2711" s="57">
        <v>6793</v>
      </c>
      <c r="I2711" s="57">
        <v>6526</v>
      </c>
      <c r="J2711" s="57"/>
      <c r="K2711" s="152">
        <f t="shared" si="12"/>
        <v>20.491174213353798</v>
      </c>
      <c r="L2711" s="167"/>
      <c r="M2711" s="155"/>
      <c r="N2711" s="155"/>
      <c r="O2711" s="33"/>
      <c r="P2711" s="33"/>
      <c r="Q2711" s="23">
        <f t="shared" si="1"/>
        <v>130.30000000000001</v>
      </c>
      <c r="R2711" s="117"/>
    </row>
    <row r="2712" spans="1:18" ht="15.75" customHeight="1" x14ac:dyDescent="0.3">
      <c r="A2712" s="221">
        <v>3899</v>
      </c>
      <c r="B2712" s="118">
        <v>321</v>
      </c>
      <c r="C2712" s="57" t="s">
        <v>680</v>
      </c>
      <c r="D2712" s="57"/>
      <c r="E2712" s="57">
        <v>14</v>
      </c>
      <c r="F2712" s="58">
        <v>43591</v>
      </c>
      <c r="G2712" s="57">
        <v>5258</v>
      </c>
      <c r="H2712" s="151">
        <v>7927</v>
      </c>
      <c r="I2712" s="57">
        <v>7175</v>
      </c>
      <c r="J2712" s="57"/>
      <c r="K2712" s="152">
        <f t="shared" si="12"/>
        <v>39.227960354720921</v>
      </c>
      <c r="L2712" s="167" t="s">
        <v>426</v>
      </c>
      <c r="M2712" s="154">
        <f>AVERAGE(K2712:K2713)</f>
        <v>39.011443179474625</v>
      </c>
      <c r="N2712" s="154">
        <f>_xlfn.STDEV.S(K2712,K2713)</f>
        <v>0.30620152572002302</v>
      </c>
      <c r="O2712" s="33"/>
      <c r="P2712" s="33"/>
      <c r="Q2712" s="23">
        <f t="shared" si="1"/>
        <v>191.7</v>
      </c>
      <c r="R2712" s="117">
        <f>AVERAGE(Q2712:Q2713)</f>
        <v>190.45</v>
      </c>
    </row>
    <row r="2713" spans="1:18" ht="15.75" customHeight="1" x14ac:dyDescent="0.3">
      <c r="A2713" s="221">
        <v>3900</v>
      </c>
      <c r="B2713" s="118">
        <v>322</v>
      </c>
      <c r="C2713" s="57" t="s">
        <v>680</v>
      </c>
      <c r="D2713" s="57"/>
      <c r="E2713" s="57">
        <v>14</v>
      </c>
      <c r="F2713" s="58">
        <v>43591</v>
      </c>
      <c r="G2713" s="57">
        <v>5219</v>
      </c>
      <c r="H2713" s="151">
        <v>7845</v>
      </c>
      <c r="I2713" s="57">
        <v>7111</v>
      </c>
      <c r="J2713" s="57"/>
      <c r="K2713" s="152">
        <f t="shared" si="12"/>
        <v>38.79492600422833</v>
      </c>
      <c r="L2713" s="167"/>
      <c r="M2713" s="155"/>
      <c r="N2713" s="155"/>
      <c r="O2713" s="33"/>
      <c r="P2713" s="33"/>
      <c r="Q2713" s="23">
        <f t="shared" si="1"/>
        <v>189.2</v>
      </c>
      <c r="R2713" s="117"/>
    </row>
    <row r="2714" spans="1:18" ht="15.75" customHeight="1" x14ac:dyDescent="0.3">
      <c r="A2714" s="221">
        <v>4551</v>
      </c>
      <c r="B2714" s="118">
        <v>257</v>
      </c>
      <c r="C2714" s="57" t="s">
        <v>680</v>
      </c>
      <c r="D2714" s="57"/>
      <c r="E2714" s="57">
        <v>16</v>
      </c>
      <c r="F2714" s="58">
        <v>43607</v>
      </c>
      <c r="G2714" s="57">
        <v>5226</v>
      </c>
      <c r="H2714" s="57">
        <v>7574</v>
      </c>
      <c r="I2714" s="57">
        <v>7081</v>
      </c>
      <c r="J2714" s="57">
        <v>2</v>
      </c>
      <c r="K2714" s="152">
        <f t="shared" si="12"/>
        <v>26.576819407008085</v>
      </c>
      <c r="L2714" s="167"/>
      <c r="M2714" s="154">
        <f>AVERAGE(K2714:K2715)</f>
        <v>26.487514848917911</v>
      </c>
      <c r="N2714" s="154">
        <f>_xlfn.STDEV.S(K2714,K2715)</f>
        <v>0.12629571723285671</v>
      </c>
      <c r="O2714" s="33"/>
      <c r="P2714" s="33"/>
      <c r="Q2714" s="23">
        <f t="shared" si="1"/>
        <v>185.5</v>
      </c>
      <c r="R2714" s="117">
        <f>AVERAGE(Q2714:Q2715)</f>
        <v>182.15</v>
      </c>
    </row>
    <row r="2715" spans="1:18" ht="15.75" customHeight="1" x14ac:dyDescent="0.3">
      <c r="A2715" s="221">
        <v>4552</v>
      </c>
      <c r="B2715" s="118">
        <v>258</v>
      </c>
      <c r="C2715" s="57" t="s">
        <v>680</v>
      </c>
      <c r="D2715" s="57"/>
      <c r="E2715" s="57">
        <v>16</v>
      </c>
      <c r="F2715" s="58">
        <v>43607</v>
      </c>
      <c r="G2715" s="57">
        <v>5266</v>
      </c>
      <c r="H2715" s="57">
        <v>7526</v>
      </c>
      <c r="I2715" s="57">
        <v>7054</v>
      </c>
      <c r="J2715" s="57"/>
      <c r="K2715" s="152">
        <f t="shared" si="12"/>
        <v>26.398210290827741</v>
      </c>
      <c r="L2715" s="167"/>
      <c r="M2715" s="155"/>
      <c r="N2715" s="155"/>
      <c r="O2715" s="33"/>
      <c r="P2715" s="33"/>
      <c r="Q2715" s="23">
        <f t="shared" si="1"/>
        <v>178.8</v>
      </c>
      <c r="R2715" s="117"/>
    </row>
    <row r="2716" spans="1:18" ht="15.75" customHeight="1" x14ac:dyDescent="0.3">
      <c r="A2716" s="221">
        <v>5197</v>
      </c>
      <c r="B2716" s="118">
        <v>257</v>
      </c>
      <c r="C2716" s="57" t="s">
        <v>680</v>
      </c>
      <c r="D2716" s="57"/>
      <c r="E2716" s="57">
        <v>18</v>
      </c>
      <c r="F2716" s="58">
        <v>43626</v>
      </c>
      <c r="G2716" s="57">
        <v>5226</v>
      </c>
      <c r="H2716" s="57">
        <v>6653</v>
      </c>
      <c r="I2716" s="57">
        <v>6403</v>
      </c>
      <c r="J2716" s="57">
        <v>5</v>
      </c>
      <c r="K2716" s="152">
        <f t="shared" si="12"/>
        <v>21.240441801189462</v>
      </c>
      <c r="L2716" s="167"/>
      <c r="M2716" s="154">
        <f>AVERAGE(K2716:K2717)</f>
        <v>21.09848177015995</v>
      </c>
      <c r="N2716" s="154">
        <f>_xlfn.STDEV.S(K2716,K2717)</f>
        <v>0.20076180119684434</v>
      </c>
      <c r="O2716" s="33"/>
      <c r="P2716" s="33"/>
      <c r="Q2716" s="23">
        <f t="shared" si="1"/>
        <v>117.7</v>
      </c>
      <c r="R2716" s="117">
        <f>AVERAGE(Q2716:Q2717)</f>
        <v>116.35</v>
      </c>
    </row>
    <row r="2717" spans="1:18" ht="15.75" customHeight="1" x14ac:dyDescent="0.3">
      <c r="A2717" s="221">
        <v>5198</v>
      </c>
      <c r="B2717" s="118">
        <v>258</v>
      </c>
      <c r="C2717" s="57" t="s">
        <v>680</v>
      </c>
      <c r="D2717" s="57"/>
      <c r="E2717" s="57">
        <v>18</v>
      </c>
      <c r="F2717" s="58">
        <v>43626</v>
      </c>
      <c r="G2717" s="57">
        <v>5266</v>
      </c>
      <c r="H2717" s="57">
        <v>6657</v>
      </c>
      <c r="I2717" s="57">
        <v>6416</v>
      </c>
      <c r="J2717" s="57"/>
      <c r="K2717" s="152">
        <f t="shared" si="12"/>
        <v>20.956521739130434</v>
      </c>
      <c r="L2717" s="167"/>
      <c r="M2717" s="155"/>
      <c r="N2717" s="155"/>
      <c r="O2717" s="33"/>
      <c r="P2717" s="33"/>
      <c r="Q2717" s="23">
        <f t="shared" si="1"/>
        <v>115</v>
      </c>
      <c r="R2717" s="117"/>
    </row>
    <row r="2718" spans="1:18" ht="15.75" customHeight="1" x14ac:dyDescent="0.3">
      <c r="A2718" s="221">
        <v>5711</v>
      </c>
      <c r="B2718" s="118">
        <v>155</v>
      </c>
      <c r="C2718" s="7" t="s">
        <v>680</v>
      </c>
      <c r="D2718" s="7"/>
      <c r="E2718" s="7">
        <v>21</v>
      </c>
      <c r="F2718" s="156">
        <v>43657</v>
      </c>
      <c r="G2718" s="7">
        <v>5181</v>
      </c>
      <c r="H2718" s="7">
        <v>7462</v>
      </c>
      <c r="I2718" s="7">
        <v>7053</v>
      </c>
      <c r="J2718" s="7">
        <v>5</v>
      </c>
      <c r="K2718" s="152">
        <f t="shared" si="12"/>
        <v>21.8482905982906</v>
      </c>
      <c r="L2718" s="167"/>
      <c r="M2718" s="154">
        <f>AVERAGE(K2718:K2719)</f>
        <v>21.837581305518107</v>
      </c>
      <c r="N2718" s="154">
        <f>_xlfn.STDEV.S(K2718,K2719)</f>
        <v>1.5145227082280933E-2</v>
      </c>
      <c r="O2718" s="33"/>
      <c r="P2718" s="33"/>
      <c r="Q2718" s="23">
        <f t="shared" si="1"/>
        <v>187.2</v>
      </c>
      <c r="R2718" s="117">
        <f>AVERAGE(Q2718:Q2719)</f>
        <v>187.75</v>
      </c>
    </row>
    <row r="2719" spans="1:18" ht="15.75" customHeight="1" x14ac:dyDescent="0.3">
      <c r="A2719" s="221">
        <v>5712</v>
      </c>
      <c r="B2719" s="118">
        <v>156</v>
      </c>
      <c r="C2719" s="7" t="s">
        <v>680</v>
      </c>
      <c r="D2719" s="7"/>
      <c r="E2719" s="7">
        <v>21</v>
      </c>
      <c r="F2719" s="156">
        <v>43657</v>
      </c>
      <c r="G2719" s="7">
        <v>5171</v>
      </c>
      <c r="H2719" s="7">
        <v>7465</v>
      </c>
      <c r="I2719" s="7">
        <v>7054</v>
      </c>
      <c r="J2719" s="7"/>
      <c r="K2719" s="152">
        <f t="shared" si="12"/>
        <v>21.826872012745618</v>
      </c>
      <c r="L2719" s="167"/>
      <c r="M2719" s="155"/>
      <c r="N2719" s="155"/>
      <c r="O2719" s="33"/>
      <c r="P2719" s="33"/>
      <c r="Q2719" s="23">
        <f t="shared" si="1"/>
        <v>188.3</v>
      </c>
      <c r="R2719" s="117"/>
    </row>
    <row r="2720" spans="1:18" ht="15.75" customHeight="1" x14ac:dyDescent="0.3">
      <c r="A2720" s="221">
        <v>6287</v>
      </c>
      <c r="B2720" s="118">
        <v>267</v>
      </c>
      <c r="C2720" s="7" t="s">
        <v>680</v>
      </c>
      <c r="D2720" s="7"/>
      <c r="E2720" s="7">
        <v>22</v>
      </c>
      <c r="F2720" s="156">
        <v>43685</v>
      </c>
      <c r="G2720" s="7">
        <v>5263</v>
      </c>
      <c r="H2720" s="7">
        <v>7480</v>
      </c>
      <c r="I2720" s="7">
        <v>7148</v>
      </c>
      <c r="J2720" s="7">
        <v>5</v>
      </c>
      <c r="K2720" s="152">
        <f t="shared" si="12"/>
        <v>17.612732095490717</v>
      </c>
      <c r="L2720" s="167"/>
      <c r="M2720" s="154">
        <f>AVERAGE(K2720:K2721)</f>
        <v>18.230745280251</v>
      </c>
      <c r="N2720" s="154">
        <f>_xlfn.STDEV.S(K2720,K2721)</f>
        <v>0.8740026276133841</v>
      </c>
      <c r="O2720" s="33"/>
      <c r="P2720" s="33"/>
      <c r="Q2720" s="23">
        <f t="shared" si="1"/>
        <v>188.5</v>
      </c>
      <c r="R2720" s="117">
        <f>AVERAGE(Q2720:Q2721)</f>
        <v>182.85</v>
      </c>
    </row>
    <row r="2721" spans="1:18" ht="15.75" customHeight="1" x14ac:dyDescent="0.3">
      <c r="A2721" s="221">
        <v>6288</v>
      </c>
      <c r="B2721" s="118">
        <v>267</v>
      </c>
      <c r="C2721" s="7" t="s">
        <v>680</v>
      </c>
      <c r="D2721" s="7"/>
      <c r="E2721" s="7">
        <v>22</v>
      </c>
      <c r="F2721" s="156">
        <v>43685</v>
      </c>
      <c r="G2721" s="7">
        <v>5263</v>
      </c>
      <c r="H2721" s="7">
        <v>7369</v>
      </c>
      <c r="I2721" s="7">
        <v>7035</v>
      </c>
      <c r="J2721" s="7"/>
      <c r="K2721" s="152">
        <f t="shared" si="12"/>
        <v>18.848758465011286</v>
      </c>
      <c r="L2721" s="167"/>
      <c r="M2721" s="155"/>
      <c r="N2721" s="155"/>
      <c r="O2721" s="33"/>
      <c r="P2721" s="33"/>
      <c r="Q2721" s="23">
        <f t="shared" si="1"/>
        <v>177.2</v>
      </c>
      <c r="R2721" s="117"/>
    </row>
    <row r="2722" spans="1:18" ht="15.75" customHeight="1" x14ac:dyDescent="0.3">
      <c r="A2722" s="221">
        <v>3901</v>
      </c>
      <c r="B2722" s="118">
        <v>323</v>
      </c>
      <c r="C2722" s="81" t="s">
        <v>681</v>
      </c>
      <c r="D2722" s="81"/>
      <c r="E2722" s="81">
        <v>14</v>
      </c>
      <c r="F2722" s="82">
        <v>43591</v>
      </c>
      <c r="G2722" s="81">
        <v>5241</v>
      </c>
      <c r="H2722" s="134">
        <v>8528</v>
      </c>
      <c r="I2722" s="81">
        <v>7451</v>
      </c>
      <c r="J2722" s="81">
        <v>2</v>
      </c>
      <c r="K2722" s="135">
        <f t="shared" si="12"/>
        <v>48.733031674208142</v>
      </c>
      <c r="L2722" s="136" t="s">
        <v>426</v>
      </c>
      <c r="M2722" s="137">
        <f>AVERAGE(K2722:K2723)</f>
        <v>49.139929734385035</v>
      </c>
      <c r="N2722" s="137">
        <f>_xlfn.STDEV.S(K2722,K2723)</f>
        <v>0.57544075520547056</v>
      </c>
      <c r="O2722" s="33">
        <v>3</v>
      </c>
      <c r="P2722" s="33"/>
      <c r="Q2722" s="23">
        <f t="shared" si="1"/>
        <v>221</v>
      </c>
      <c r="R2722" s="117">
        <f>AVERAGE(Q2722:Q2723)</f>
        <v>209.8</v>
      </c>
    </row>
    <row r="2723" spans="1:18" ht="15.75" customHeight="1" x14ac:dyDescent="0.3">
      <c r="A2723" s="221">
        <v>3902</v>
      </c>
      <c r="B2723" s="118">
        <v>324</v>
      </c>
      <c r="C2723" s="81" t="s">
        <v>681</v>
      </c>
      <c r="D2723" s="81"/>
      <c r="E2723" s="81">
        <v>14</v>
      </c>
      <c r="F2723" s="82">
        <v>43591</v>
      </c>
      <c r="G2723" s="81">
        <v>5265</v>
      </c>
      <c r="H2723" s="134">
        <v>8235</v>
      </c>
      <c r="I2723" s="81">
        <v>7251</v>
      </c>
      <c r="J2723" s="81"/>
      <c r="K2723" s="135">
        <f t="shared" si="12"/>
        <v>49.546827794561935</v>
      </c>
      <c r="L2723" s="136"/>
      <c r="M2723" s="138"/>
      <c r="N2723" s="138"/>
      <c r="O2723" s="33"/>
      <c r="P2723" s="33"/>
      <c r="Q2723" s="23">
        <f t="shared" si="1"/>
        <v>198.6</v>
      </c>
      <c r="R2723" s="117"/>
    </row>
    <row r="2724" spans="1:18" ht="15.75" customHeight="1" x14ac:dyDescent="0.3">
      <c r="A2724" s="221">
        <v>4553</v>
      </c>
      <c r="B2724" s="118">
        <v>259</v>
      </c>
      <c r="C2724" s="81" t="s">
        <v>681</v>
      </c>
      <c r="D2724" s="81"/>
      <c r="E2724" s="81">
        <v>16</v>
      </c>
      <c r="F2724" s="82">
        <v>43607</v>
      </c>
      <c r="G2724" s="81">
        <v>5198</v>
      </c>
      <c r="H2724" s="81">
        <v>7657</v>
      </c>
      <c r="I2724" s="81">
        <v>6966</v>
      </c>
      <c r="J2724" s="81">
        <v>2</v>
      </c>
      <c r="K2724" s="135">
        <f t="shared" si="12"/>
        <v>39.08371040723982</v>
      </c>
      <c r="L2724" s="136"/>
      <c r="M2724" s="137">
        <f>AVERAGE(K2724:K2725)</f>
        <v>38.288449209069498</v>
      </c>
      <c r="N2724" s="137">
        <f>_xlfn.STDEV.S(K2724,K2725)</f>
        <v>1.1246691720815432</v>
      </c>
      <c r="O2724" s="33"/>
      <c r="P2724" s="33"/>
      <c r="Q2724" s="23">
        <f t="shared" si="1"/>
        <v>176.8</v>
      </c>
      <c r="R2724" s="117">
        <f>AVERAGE(Q2724:Q2725)</f>
        <v>180.15</v>
      </c>
    </row>
    <row r="2725" spans="1:18" ht="15.75" customHeight="1" x14ac:dyDescent="0.3">
      <c r="A2725" s="221">
        <v>4554</v>
      </c>
      <c r="B2725" s="118">
        <v>260</v>
      </c>
      <c r="C2725" s="81" t="s">
        <v>681</v>
      </c>
      <c r="D2725" s="81"/>
      <c r="E2725" s="81">
        <v>16</v>
      </c>
      <c r="F2725" s="82">
        <v>43607</v>
      </c>
      <c r="G2725" s="81">
        <v>5247</v>
      </c>
      <c r="H2725" s="81">
        <v>7770</v>
      </c>
      <c r="I2725" s="81">
        <v>7082</v>
      </c>
      <c r="J2725" s="81"/>
      <c r="K2725" s="135">
        <f t="shared" si="12"/>
        <v>37.493188010899182</v>
      </c>
      <c r="L2725" s="136"/>
      <c r="M2725" s="138"/>
      <c r="N2725" s="138"/>
      <c r="O2725" s="33"/>
      <c r="P2725" s="33"/>
      <c r="Q2725" s="23">
        <f t="shared" si="1"/>
        <v>183.5</v>
      </c>
      <c r="R2725" s="117"/>
    </row>
    <row r="2726" spans="1:18" ht="15.75" customHeight="1" x14ac:dyDescent="0.3">
      <c r="A2726" s="221">
        <v>5199</v>
      </c>
      <c r="B2726" s="118">
        <v>259</v>
      </c>
      <c r="C2726" s="81" t="s">
        <v>681</v>
      </c>
      <c r="D2726" s="81"/>
      <c r="E2726" s="81">
        <v>18</v>
      </c>
      <c r="F2726" s="82">
        <v>43626</v>
      </c>
      <c r="G2726" s="81">
        <v>5198</v>
      </c>
      <c r="H2726" s="81">
        <v>8199</v>
      </c>
      <c r="I2726" s="81">
        <v>7505</v>
      </c>
      <c r="J2726" s="81">
        <v>11</v>
      </c>
      <c r="K2726" s="135">
        <f t="shared" si="12"/>
        <v>30.082358040745554</v>
      </c>
      <c r="L2726" s="136"/>
      <c r="M2726" s="137">
        <f>AVERAGE(K2726:K2727)</f>
        <v>29.767773883670209</v>
      </c>
      <c r="N2726" s="137">
        <f>_xlfn.STDEV.S(K2726,K2727)</f>
        <v>0.44488918144366052</v>
      </c>
      <c r="O2726" s="33"/>
      <c r="P2726" s="33"/>
      <c r="Q2726" s="23">
        <f t="shared" si="1"/>
        <v>230.7</v>
      </c>
      <c r="R2726" s="117">
        <f>AVERAGE(Q2726:Q2727)</f>
        <v>236.05</v>
      </c>
    </row>
    <row r="2727" spans="1:18" ht="15.75" customHeight="1" x14ac:dyDescent="0.3">
      <c r="A2727" s="221">
        <v>5200</v>
      </c>
      <c r="B2727" s="118">
        <v>260</v>
      </c>
      <c r="C2727" s="81" t="s">
        <v>681</v>
      </c>
      <c r="D2727" s="81"/>
      <c r="E2727" s="81">
        <v>18</v>
      </c>
      <c r="F2727" s="82">
        <v>43626</v>
      </c>
      <c r="G2727" s="81">
        <v>5247</v>
      </c>
      <c r="H2727" s="81">
        <v>8372</v>
      </c>
      <c r="I2727" s="81">
        <v>7661</v>
      </c>
      <c r="J2727" s="81"/>
      <c r="K2727" s="135">
        <f t="shared" si="12"/>
        <v>29.453189726594864</v>
      </c>
      <c r="L2727" s="136"/>
      <c r="M2727" s="138"/>
      <c r="N2727" s="138"/>
      <c r="O2727" s="33"/>
      <c r="P2727" s="33"/>
      <c r="Q2727" s="23">
        <f t="shared" si="1"/>
        <v>241.4</v>
      </c>
      <c r="R2727" s="117"/>
    </row>
    <row r="2728" spans="1:18" ht="15.75" customHeight="1" x14ac:dyDescent="0.3">
      <c r="A2728" s="221">
        <v>6289</v>
      </c>
      <c r="B2728" s="118">
        <v>268</v>
      </c>
      <c r="C2728" s="7" t="s">
        <v>681</v>
      </c>
      <c r="D2728" s="7"/>
      <c r="E2728" s="7">
        <v>22</v>
      </c>
      <c r="F2728" s="156">
        <v>43685</v>
      </c>
      <c r="G2728" s="7">
        <v>5219</v>
      </c>
      <c r="H2728" s="7">
        <v>7827</v>
      </c>
      <c r="I2728" s="7">
        <v>7404</v>
      </c>
      <c r="J2728" s="7">
        <v>11</v>
      </c>
      <c r="K2728" s="152">
        <f t="shared" si="12"/>
        <v>19.359267734553775</v>
      </c>
      <c r="L2728" s="167"/>
      <c r="M2728" s="154">
        <f>AVERAGE(K2728:K2729)</f>
        <v>19.786490501292917</v>
      </c>
      <c r="N2728" s="154">
        <f>_xlfn.STDEV.S(K2728,K2729)</f>
        <v>0.60418423087705175</v>
      </c>
      <c r="O2728" s="33"/>
      <c r="P2728" s="33"/>
      <c r="Q2728" s="23">
        <f t="shared" si="1"/>
        <v>218.5</v>
      </c>
      <c r="R2728" s="117">
        <f>AVERAGE(Q2728:Q2729)</f>
        <v>221.55</v>
      </c>
    </row>
    <row r="2729" spans="1:18" ht="15.75" customHeight="1" x14ac:dyDescent="0.3">
      <c r="A2729" s="221">
        <v>6290</v>
      </c>
      <c r="B2729" s="118">
        <v>268</v>
      </c>
      <c r="C2729" s="7" t="s">
        <v>681</v>
      </c>
      <c r="D2729" s="7"/>
      <c r="E2729" s="7">
        <v>22</v>
      </c>
      <c r="F2729" s="156">
        <v>43685</v>
      </c>
      <c r="G2729" s="7">
        <v>5219</v>
      </c>
      <c r="H2729" s="7">
        <v>7919</v>
      </c>
      <c r="I2729" s="7">
        <v>7465</v>
      </c>
      <c r="J2729" s="7"/>
      <c r="K2729" s="152">
        <f t="shared" si="12"/>
        <v>20.213713268032059</v>
      </c>
      <c r="L2729" s="167"/>
      <c r="M2729" s="155"/>
      <c r="N2729" s="155"/>
      <c r="O2729" s="33"/>
      <c r="P2729" s="33"/>
      <c r="Q2729" s="23">
        <f t="shared" si="1"/>
        <v>224.6</v>
      </c>
      <c r="R2729" s="117"/>
    </row>
    <row r="2730" spans="1:18" ht="15.75" customHeight="1" x14ac:dyDescent="0.3">
      <c r="A2730" s="221">
        <v>3903</v>
      </c>
      <c r="B2730" s="118">
        <v>325</v>
      </c>
      <c r="C2730" s="57" t="s">
        <v>682</v>
      </c>
      <c r="D2730" s="57"/>
      <c r="E2730" s="57">
        <v>14</v>
      </c>
      <c r="F2730" s="58">
        <v>43591</v>
      </c>
      <c r="G2730" s="57">
        <v>5236</v>
      </c>
      <c r="H2730" s="151">
        <v>8655</v>
      </c>
      <c r="I2730" s="57">
        <v>7479</v>
      </c>
      <c r="J2730" s="57">
        <v>2</v>
      </c>
      <c r="K2730" s="152">
        <f t="shared" si="12"/>
        <v>52.429781542576904</v>
      </c>
      <c r="L2730" s="167" t="s">
        <v>377</v>
      </c>
      <c r="M2730" s="154">
        <f>AVERAGE(K2730:K2731)</f>
        <v>52.376878806263136</v>
      </c>
      <c r="N2730" s="154">
        <f>_xlfn.STDEV.S(K2730,K2731)</f>
        <v>7.4815767181574205E-2</v>
      </c>
      <c r="O2730" s="33">
        <v>2</v>
      </c>
      <c r="P2730" s="33"/>
      <c r="Q2730" s="23">
        <f t="shared" si="1"/>
        <v>224.3</v>
      </c>
      <c r="R2730" s="117">
        <f>AVERAGE(Q2730:Q2731)</f>
        <v>220.8</v>
      </c>
    </row>
    <row r="2731" spans="1:18" ht="15.75" customHeight="1" x14ac:dyDescent="0.3">
      <c r="A2731" s="221">
        <v>3904</v>
      </c>
      <c r="B2731" s="118">
        <v>326</v>
      </c>
      <c r="C2731" s="57" t="s">
        <v>682</v>
      </c>
      <c r="D2731" s="57"/>
      <c r="E2731" s="57">
        <v>14</v>
      </c>
      <c r="F2731" s="58">
        <v>43591</v>
      </c>
      <c r="G2731" s="57">
        <v>5256</v>
      </c>
      <c r="H2731" s="151">
        <v>8566</v>
      </c>
      <c r="I2731" s="57">
        <v>7429</v>
      </c>
      <c r="J2731" s="57"/>
      <c r="K2731" s="152">
        <f t="shared" si="12"/>
        <v>52.323976069949374</v>
      </c>
      <c r="L2731" s="167"/>
      <c r="M2731" s="155"/>
      <c r="N2731" s="155"/>
      <c r="O2731" s="33"/>
      <c r="P2731" s="33"/>
      <c r="Q2731" s="23">
        <f t="shared" si="1"/>
        <v>217.3</v>
      </c>
      <c r="R2731" s="117"/>
    </row>
    <row r="2732" spans="1:18" ht="15.75" customHeight="1" x14ac:dyDescent="0.3">
      <c r="A2732" s="221">
        <v>4555</v>
      </c>
      <c r="B2732" s="118">
        <v>261</v>
      </c>
      <c r="C2732" s="57" t="s">
        <v>682</v>
      </c>
      <c r="D2732" s="57"/>
      <c r="E2732" s="57">
        <v>16</v>
      </c>
      <c r="F2732" s="58">
        <v>43607</v>
      </c>
      <c r="G2732" s="57">
        <v>5229</v>
      </c>
      <c r="H2732" s="57">
        <v>7815</v>
      </c>
      <c r="I2732" s="57">
        <v>7160</v>
      </c>
      <c r="J2732" s="57">
        <v>2</v>
      </c>
      <c r="K2732" s="152">
        <f t="shared" si="12"/>
        <v>33.920248575867426</v>
      </c>
      <c r="L2732" s="167" t="s">
        <v>13</v>
      </c>
      <c r="M2732" s="154">
        <f>AVERAGE(K2732:K2733)</f>
        <v>34.041768758113214</v>
      </c>
      <c r="N2732" s="154">
        <f>_xlfn.STDEV.S(K2732,K2733)</f>
        <v>0.17185548983404433</v>
      </c>
      <c r="O2732" s="33"/>
      <c r="P2732" s="33"/>
      <c r="Q2732" s="23">
        <f t="shared" si="1"/>
        <v>193.1</v>
      </c>
      <c r="R2732" s="117">
        <f>AVERAGE(Q2732:Q2733)</f>
        <v>182.89999999999998</v>
      </c>
    </row>
    <row r="2733" spans="1:18" ht="15.75" customHeight="1" x14ac:dyDescent="0.3">
      <c r="A2733" s="221">
        <v>4556</v>
      </c>
      <c r="B2733" s="118">
        <v>262</v>
      </c>
      <c r="C2733" s="57" t="s">
        <v>682</v>
      </c>
      <c r="D2733" s="57"/>
      <c r="E2733" s="57">
        <v>16</v>
      </c>
      <c r="F2733" s="58">
        <v>43607</v>
      </c>
      <c r="G2733" s="57">
        <v>5194</v>
      </c>
      <c r="H2733" s="57">
        <v>7511</v>
      </c>
      <c r="I2733" s="57">
        <v>6921</v>
      </c>
      <c r="J2733" s="57"/>
      <c r="K2733" s="152">
        <f t="shared" si="12"/>
        <v>34.163288940359003</v>
      </c>
      <c r="L2733" s="167"/>
      <c r="M2733" s="155"/>
      <c r="N2733" s="155"/>
      <c r="O2733" s="33"/>
      <c r="P2733" s="33"/>
      <c r="Q2733" s="23">
        <f t="shared" si="1"/>
        <v>172.7</v>
      </c>
      <c r="R2733" s="117"/>
    </row>
    <row r="2734" spans="1:18" ht="15.75" customHeight="1" x14ac:dyDescent="0.3">
      <c r="A2734" s="221">
        <v>5201</v>
      </c>
      <c r="B2734" s="118">
        <v>261</v>
      </c>
      <c r="C2734" s="57" t="s">
        <v>682</v>
      </c>
      <c r="D2734" s="57"/>
      <c r="E2734" s="57">
        <v>18</v>
      </c>
      <c r="F2734" s="58">
        <v>43626</v>
      </c>
      <c r="G2734" s="57">
        <v>5229</v>
      </c>
      <c r="H2734" s="57">
        <v>7785</v>
      </c>
      <c r="I2734" s="57">
        <v>7239</v>
      </c>
      <c r="J2734" s="57">
        <v>7</v>
      </c>
      <c r="K2734" s="152">
        <f t="shared" si="12"/>
        <v>27.164179104477608</v>
      </c>
      <c r="L2734" s="167"/>
      <c r="M2734" s="154">
        <f>AVERAGE(K2734:K2735)</f>
        <v>27.377015556467136</v>
      </c>
      <c r="N2734" s="154">
        <f>_xlfn.STDEV.S(K2734,K2735)</f>
        <v>0.30099619697095786</v>
      </c>
      <c r="O2734" s="33"/>
      <c r="P2734" s="33"/>
      <c r="Q2734" s="23">
        <f t="shared" si="1"/>
        <v>200.99999999999997</v>
      </c>
      <c r="R2734" s="117">
        <f>AVERAGE(Q2734:Q2735)</f>
        <v>195.09999999999997</v>
      </c>
    </row>
    <row r="2735" spans="1:18" ht="15.75" customHeight="1" x14ac:dyDescent="0.3">
      <c r="A2735" s="221">
        <v>5202</v>
      </c>
      <c r="B2735" s="118">
        <v>262</v>
      </c>
      <c r="C2735" s="57" t="s">
        <v>682</v>
      </c>
      <c r="D2735" s="57"/>
      <c r="E2735" s="57">
        <v>18</v>
      </c>
      <c r="F2735" s="58">
        <v>43626</v>
      </c>
      <c r="G2735" s="57">
        <v>5194</v>
      </c>
      <c r="H2735" s="57">
        <v>7608</v>
      </c>
      <c r="I2735" s="57">
        <v>7086</v>
      </c>
      <c r="J2735" s="57"/>
      <c r="K2735" s="152">
        <f t="shared" si="12"/>
        <v>27.58985200845666</v>
      </c>
      <c r="L2735" s="167"/>
      <c r="M2735" s="155"/>
      <c r="N2735" s="155"/>
      <c r="O2735" s="33"/>
      <c r="P2735" s="33"/>
      <c r="Q2735" s="23">
        <f t="shared" si="1"/>
        <v>189.2</v>
      </c>
      <c r="R2735" s="117"/>
    </row>
    <row r="2736" spans="1:18" ht="15.75" customHeight="1" x14ac:dyDescent="0.3">
      <c r="A2736" s="221">
        <v>5713</v>
      </c>
      <c r="B2736" s="118">
        <v>157</v>
      </c>
      <c r="C2736" s="7" t="s">
        <v>682</v>
      </c>
      <c r="D2736" s="7"/>
      <c r="E2736" s="7">
        <v>21</v>
      </c>
      <c r="F2736" s="156">
        <v>43657</v>
      </c>
      <c r="G2736" s="7">
        <v>5319</v>
      </c>
      <c r="H2736" s="7">
        <v>7064</v>
      </c>
      <c r="I2736" s="7">
        <v>6746</v>
      </c>
      <c r="J2736" s="7">
        <v>7</v>
      </c>
      <c r="K2736" s="152">
        <f t="shared" si="12"/>
        <v>22.284512964260685</v>
      </c>
      <c r="L2736" s="167"/>
      <c r="M2736" s="154">
        <f>AVERAGE(K2736:K2737)</f>
        <v>22.516302283657062</v>
      </c>
      <c r="N2736" s="154">
        <f>_xlfn.STDEV.S(K2736,K2737)</f>
        <v>0.32779959910358281</v>
      </c>
      <c r="O2736" s="33"/>
      <c r="P2736" s="33"/>
      <c r="Q2736" s="23">
        <f t="shared" si="1"/>
        <v>142.69999999999999</v>
      </c>
      <c r="R2736" s="117">
        <f>AVERAGE(Q2736:Q2737)</f>
        <v>136.85</v>
      </c>
    </row>
    <row r="2737" spans="1:18" ht="15.75" customHeight="1" x14ac:dyDescent="0.3">
      <c r="A2737" s="221">
        <v>5714</v>
      </c>
      <c r="B2737" s="118">
        <v>158</v>
      </c>
      <c r="C2737" s="7" t="s">
        <v>682</v>
      </c>
      <c r="D2737" s="7"/>
      <c r="E2737" s="7">
        <v>21</v>
      </c>
      <c r="F2737" s="156">
        <v>43657</v>
      </c>
      <c r="G2737" s="7">
        <v>5219</v>
      </c>
      <c r="H2737" s="7">
        <v>6827</v>
      </c>
      <c r="I2737" s="7">
        <v>6529</v>
      </c>
      <c r="J2737" s="7"/>
      <c r="K2737" s="152">
        <f t="shared" si="12"/>
        <v>22.748091603053435</v>
      </c>
      <c r="L2737" s="167"/>
      <c r="M2737" s="155"/>
      <c r="N2737" s="155"/>
      <c r="O2737" s="33"/>
      <c r="P2737" s="33"/>
      <c r="Q2737" s="23">
        <f t="shared" si="1"/>
        <v>131</v>
      </c>
      <c r="R2737" s="117"/>
    </row>
    <row r="2738" spans="1:18" ht="15.75" customHeight="1" x14ac:dyDescent="0.3">
      <c r="A2738" s="221">
        <v>6291</v>
      </c>
      <c r="B2738" s="118">
        <v>269</v>
      </c>
      <c r="C2738" s="7" t="s">
        <v>682</v>
      </c>
      <c r="D2738" s="7"/>
      <c r="E2738" s="7">
        <v>22</v>
      </c>
      <c r="F2738" s="156">
        <v>43685</v>
      </c>
      <c r="G2738" s="7">
        <v>5241</v>
      </c>
      <c r="H2738" s="7">
        <v>7560</v>
      </c>
      <c r="I2738" s="7">
        <v>7176</v>
      </c>
      <c r="J2738" s="7">
        <v>7</v>
      </c>
      <c r="K2738" s="152">
        <f t="shared" si="12"/>
        <v>19.844961240310077</v>
      </c>
      <c r="L2738" s="167"/>
      <c r="M2738" s="154">
        <f>AVERAGE(K2738:K2739)</f>
        <v>19.898557175178961</v>
      </c>
      <c r="N2738" s="154">
        <f>_xlfn.STDEV.S(K2738,K2739)</f>
        <v>7.5796097979641028E-2</v>
      </c>
      <c r="O2738" s="33"/>
      <c r="P2738" s="33"/>
      <c r="Q2738" s="23">
        <f t="shared" si="1"/>
        <v>193.5</v>
      </c>
      <c r="R2738" s="117">
        <f>AVERAGE(Q2738:Q2739)</f>
        <v>201.25</v>
      </c>
    </row>
    <row r="2739" spans="1:18" ht="15.75" customHeight="1" x14ac:dyDescent="0.3">
      <c r="A2739" s="221">
        <v>6292</v>
      </c>
      <c r="B2739" s="118">
        <v>269</v>
      </c>
      <c r="C2739" s="7" t="s">
        <v>682</v>
      </c>
      <c r="D2739" s="7"/>
      <c r="E2739" s="7">
        <v>22</v>
      </c>
      <c r="F2739" s="156">
        <v>43685</v>
      </c>
      <c r="G2739" s="7">
        <v>5241</v>
      </c>
      <c r="H2739" s="7">
        <v>7748</v>
      </c>
      <c r="I2739" s="7">
        <v>7331</v>
      </c>
      <c r="J2739" s="7"/>
      <c r="K2739" s="152">
        <f t="shared" si="12"/>
        <v>19.952153110047846</v>
      </c>
      <c r="L2739" s="167"/>
      <c r="M2739" s="155"/>
      <c r="N2739" s="155"/>
      <c r="O2739" s="33"/>
      <c r="P2739" s="33"/>
      <c r="Q2739" s="23">
        <f t="shared" si="1"/>
        <v>209</v>
      </c>
      <c r="R2739" s="117"/>
    </row>
    <row r="2740" spans="1:18" ht="15.75" customHeight="1" x14ac:dyDescent="0.3">
      <c r="A2740" s="221">
        <v>3539</v>
      </c>
      <c r="B2740" s="118">
        <v>295</v>
      </c>
      <c r="C2740" s="67" t="s">
        <v>683</v>
      </c>
      <c r="D2740" s="67"/>
      <c r="E2740" s="67">
        <v>13</v>
      </c>
      <c r="F2740" s="68">
        <v>43587</v>
      </c>
      <c r="G2740" s="67">
        <v>5221</v>
      </c>
      <c r="H2740" s="67">
        <v>7258</v>
      </c>
      <c r="I2740" s="67">
        <v>6780</v>
      </c>
      <c r="J2740" s="67">
        <v>1</v>
      </c>
      <c r="K2740" s="157">
        <f t="shared" si="12"/>
        <v>30.660679923027583</v>
      </c>
      <c r="L2740" s="168" t="s">
        <v>407</v>
      </c>
      <c r="M2740" s="159">
        <f>AVERAGE(K2740:K2741)</f>
        <v>30.9856014205196</v>
      </c>
      <c r="N2740" s="159">
        <f>_xlfn.STDEV.S(K2740,K2741)</f>
        <v>0.45950838845978625</v>
      </c>
      <c r="O2740" s="33">
        <v>1</v>
      </c>
      <c r="P2740" s="33"/>
      <c r="Q2740" s="23">
        <f t="shared" si="1"/>
        <v>155.9</v>
      </c>
      <c r="R2740" s="117">
        <f>AVERAGE(Q2740:Q2741)</f>
        <v>155.4</v>
      </c>
    </row>
    <row r="2741" spans="1:18" ht="15.75" customHeight="1" x14ac:dyDescent="0.3">
      <c r="A2741" s="221">
        <v>3540</v>
      </c>
      <c r="B2741" s="118">
        <v>296</v>
      </c>
      <c r="C2741" s="67" t="s">
        <v>683</v>
      </c>
      <c r="D2741" s="67"/>
      <c r="E2741" s="67">
        <v>13</v>
      </c>
      <c r="F2741" s="68">
        <v>43587</v>
      </c>
      <c r="G2741" s="67">
        <v>5271</v>
      </c>
      <c r="H2741" s="67">
        <v>7305</v>
      </c>
      <c r="I2741" s="67">
        <v>6820</v>
      </c>
      <c r="J2741" s="67"/>
      <c r="K2741" s="157">
        <f t="shared" si="12"/>
        <v>31.310522918011618</v>
      </c>
      <c r="L2741" s="168"/>
      <c r="M2741" s="160"/>
      <c r="N2741" s="160"/>
      <c r="O2741" s="33"/>
      <c r="P2741" s="33"/>
      <c r="Q2741" s="23">
        <f t="shared" si="1"/>
        <v>154.9</v>
      </c>
      <c r="R2741" s="117"/>
    </row>
    <row r="2742" spans="1:18" ht="15.75" customHeight="1" x14ac:dyDescent="0.3">
      <c r="A2742" s="221">
        <v>4259</v>
      </c>
      <c r="B2742" s="118">
        <v>289</v>
      </c>
      <c r="C2742" s="67" t="s">
        <v>683</v>
      </c>
      <c r="D2742" s="67"/>
      <c r="E2742" s="67">
        <v>15</v>
      </c>
      <c r="F2742" s="68">
        <v>43599</v>
      </c>
      <c r="G2742" s="67">
        <v>5296</v>
      </c>
      <c r="H2742" s="67">
        <v>6899</v>
      </c>
      <c r="I2742" s="67">
        <v>6487</v>
      </c>
      <c r="J2742" s="67"/>
      <c r="K2742" s="157">
        <f t="shared" si="12"/>
        <v>34.592779177162051</v>
      </c>
      <c r="L2742" s="160"/>
      <c r="M2742" s="159">
        <f>AVERAGE(K2742:K2743)</f>
        <v>34.952639588581022</v>
      </c>
      <c r="N2742" s="159">
        <f>_xlfn.STDEV.S(K2742,K2743)</f>
        <v>0.50891947438987584</v>
      </c>
      <c r="O2742" s="33"/>
      <c r="P2742" s="33"/>
      <c r="Q2742" s="23">
        <f t="shared" si="1"/>
        <v>119.1</v>
      </c>
      <c r="R2742" s="117">
        <f>AVERAGE(Q2742:Q2743)</f>
        <v>123.55</v>
      </c>
    </row>
    <row r="2743" spans="1:18" ht="15.75" customHeight="1" x14ac:dyDescent="0.3">
      <c r="A2743" s="221">
        <v>4260</v>
      </c>
      <c r="B2743" s="118">
        <v>290</v>
      </c>
      <c r="C2743" s="67" t="s">
        <v>683</v>
      </c>
      <c r="D2743" s="67"/>
      <c r="E2743" s="67">
        <v>15</v>
      </c>
      <c r="F2743" s="68">
        <v>43599</v>
      </c>
      <c r="G2743" s="67">
        <v>5255</v>
      </c>
      <c r="H2743" s="67">
        <v>6987</v>
      </c>
      <c r="I2743" s="67">
        <v>6535</v>
      </c>
      <c r="J2743" s="67"/>
      <c r="K2743" s="157">
        <f t="shared" si="12"/>
        <v>35.3125</v>
      </c>
      <c r="L2743" s="160"/>
      <c r="M2743" s="160"/>
      <c r="N2743" s="160"/>
      <c r="O2743" s="33"/>
      <c r="P2743" s="33"/>
      <c r="Q2743" s="23">
        <f t="shared" si="1"/>
        <v>128</v>
      </c>
      <c r="R2743" s="117"/>
    </row>
    <row r="2744" spans="1:18" ht="15.75" customHeight="1" x14ac:dyDescent="0.3">
      <c r="A2744" s="221">
        <v>4905</v>
      </c>
      <c r="B2744" s="118">
        <v>289</v>
      </c>
      <c r="C2744" s="67" t="s">
        <v>683</v>
      </c>
      <c r="D2744" s="67"/>
      <c r="E2744" s="67">
        <v>17</v>
      </c>
      <c r="F2744" s="68">
        <v>43619</v>
      </c>
      <c r="G2744" s="67">
        <v>5296</v>
      </c>
      <c r="H2744" s="67">
        <v>6549</v>
      </c>
      <c r="I2744" s="67">
        <v>6325</v>
      </c>
      <c r="J2744" s="67"/>
      <c r="K2744" s="157">
        <f t="shared" si="12"/>
        <v>21.768707482993197</v>
      </c>
      <c r="L2744" s="168"/>
      <c r="M2744" s="159">
        <f>AVERAGE(K2744:K2745)</f>
        <v>21.463196056865861</v>
      </c>
      <c r="N2744" s="159">
        <f>_xlfn.STDEV.S(K2744,K2745)</f>
        <v>0.43205840228922598</v>
      </c>
      <c r="O2744" s="33"/>
      <c r="P2744" s="33"/>
      <c r="Q2744" s="23">
        <f t="shared" si="1"/>
        <v>102.9</v>
      </c>
      <c r="R2744" s="117">
        <f>AVERAGE(Q2744:Q2745)</f>
        <v>101.55000000000001</v>
      </c>
    </row>
    <row r="2745" spans="1:18" ht="15.75" customHeight="1" x14ac:dyDescent="0.3">
      <c r="A2745" s="221">
        <v>4906</v>
      </c>
      <c r="B2745" s="118">
        <v>290</v>
      </c>
      <c r="C2745" s="67" t="s">
        <v>683</v>
      </c>
      <c r="D2745" s="67"/>
      <c r="E2745" s="67">
        <v>17</v>
      </c>
      <c r="F2745" s="68">
        <v>43619</v>
      </c>
      <c r="G2745" s="67">
        <v>5255</v>
      </c>
      <c r="H2745" s="67">
        <v>6469</v>
      </c>
      <c r="I2745" s="67">
        <v>6257</v>
      </c>
      <c r="J2745" s="67"/>
      <c r="K2745" s="157">
        <f t="shared" si="12"/>
        <v>21.157684630738522</v>
      </c>
      <c r="L2745" s="168"/>
      <c r="M2745" s="160"/>
      <c r="N2745" s="160"/>
      <c r="O2745" s="33"/>
      <c r="P2745" s="33"/>
      <c r="Q2745" s="23">
        <f t="shared" si="1"/>
        <v>100.2</v>
      </c>
      <c r="R2745" s="117"/>
    </row>
    <row r="2746" spans="1:18" ht="15.75" customHeight="1" x14ac:dyDescent="0.3">
      <c r="A2746" s="221">
        <v>5481</v>
      </c>
      <c r="B2746" s="118">
        <v>219</v>
      </c>
      <c r="C2746" s="7" t="s">
        <v>683</v>
      </c>
      <c r="D2746" s="7"/>
      <c r="E2746" s="7">
        <v>19</v>
      </c>
      <c r="F2746" s="156">
        <v>43637</v>
      </c>
      <c r="G2746" s="7">
        <v>5215</v>
      </c>
      <c r="H2746" s="7">
        <v>7121</v>
      </c>
      <c r="I2746" s="7">
        <v>6706</v>
      </c>
      <c r="J2746" s="7">
        <v>9</v>
      </c>
      <c r="K2746" s="161">
        <f t="shared" si="12"/>
        <v>27.833668678739098</v>
      </c>
      <c r="L2746" s="170"/>
      <c r="M2746" s="162">
        <f>AVERAGE(K2746:K2747)</f>
        <v>28.080768765599057</v>
      </c>
      <c r="N2746" s="162">
        <f>_xlfn.STDEV.S(K2746,K2747)</f>
        <v>0.34945229410092365</v>
      </c>
      <c r="O2746" s="33"/>
      <c r="P2746" s="33"/>
      <c r="Q2746" s="23">
        <f t="shared" si="1"/>
        <v>149.1</v>
      </c>
      <c r="R2746" s="117">
        <f>AVERAGE(Q2746:Q2747)</f>
        <v>150.80000000000001</v>
      </c>
    </row>
    <row r="2747" spans="1:18" ht="15.75" customHeight="1" x14ac:dyDescent="0.3">
      <c r="A2747" s="221">
        <v>5482</v>
      </c>
      <c r="B2747" s="118">
        <v>220</v>
      </c>
      <c r="C2747" s="7" t="s">
        <v>683</v>
      </c>
      <c r="D2747" s="7"/>
      <c r="E2747" s="7">
        <v>19</v>
      </c>
      <c r="F2747" s="156">
        <v>43637</v>
      </c>
      <c r="G2747" s="7">
        <v>5178</v>
      </c>
      <c r="H2747" s="7">
        <v>7135</v>
      </c>
      <c r="I2747" s="7">
        <v>6703</v>
      </c>
      <c r="J2747" s="7"/>
      <c r="K2747" s="161">
        <f t="shared" si="12"/>
        <v>28.327868852459016</v>
      </c>
      <c r="L2747" s="170"/>
      <c r="M2747" s="23"/>
      <c r="N2747" s="23"/>
      <c r="O2747" s="33"/>
      <c r="P2747" s="33"/>
      <c r="Q2747" s="23">
        <f t="shared" si="1"/>
        <v>152.5</v>
      </c>
      <c r="R2747" s="117"/>
    </row>
    <row r="2748" spans="1:18" ht="15.75" customHeight="1" x14ac:dyDescent="0.3">
      <c r="A2748" s="221">
        <v>6293</v>
      </c>
      <c r="B2748" s="118">
        <v>270</v>
      </c>
      <c r="C2748" s="7" t="s">
        <v>683</v>
      </c>
      <c r="D2748" s="7"/>
      <c r="E2748" s="7">
        <v>22</v>
      </c>
      <c r="F2748" s="156">
        <v>43685</v>
      </c>
      <c r="G2748" s="7">
        <v>5254</v>
      </c>
      <c r="H2748" s="7">
        <v>6857</v>
      </c>
      <c r="I2748" s="7">
        <v>6611</v>
      </c>
      <c r="J2748" s="7">
        <v>9</v>
      </c>
      <c r="K2748" s="152">
        <f t="shared" si="12"/>
        <v>18.128224023581431</v>
      </c>
      <c r="L2748" s="167"/>
      <c r="M2748" s="154">
        <f>AVERAGE(K2748:K2749)</f>
        <v>17.890276886342686</v>
      </c>
      <c r="N2748" s="154">
        <f>_xlfn.STDEV.S(K2748,K2749)</f>
        <v>0.33650806861088522</v>
      </c>
      <c r="O2748" s="33"/>
      <c r="P2748" s="33"/>
      <c r="Q2748" s="23">
        <f t="shared" si="1"/>
        <v>135.69999999999999</v>
      </c>
      <c r="R2748" s="117">
        <f>AVERAGE(Q2748:Q2749)</f>
        <v>123.64999999999999</v>
      </c>
    </row>
    <row r="2749" spans="1:18" ht="15.75" customHeight="1" x14ac:dyDescent="0.3">
      <c r="A2749" s="221">
        <v>6294</v>
      </c>
      <c r="B2749" s="118">
        <v>270</v>
      </c>
      <c r="C2749" s="7" t="s">
        <v>683</v>
      </c>
      <c r="D2749" s="7"/>
      <c r="E2749" s="7">
        <v>22</v>
      </c>
      <c r="F2749" s="156">
        <v>43685</v>
      </c>
      <c r="G2749" s="7">
        <v>5254</v>
      </c>
      <c r="H2749" s="7">
        <v>6567</v>
      </c>
      <c r="I2749" s="7">
        <v>6370</v>
      </c>
      <c r="J2749" s="7"/>
      <c r="K2749" s="152">
        <f t="shared" si="12"/>
        <v>17.652329749103941</v>
      </c>
      <c r="L2749" s="167"/>
      <c r="M2749" s="155"/>
      <c r="N2749" s="155"/>
      <c r="O2749" s="33"/>
      <c r="P2749" s="33"/>
      <c r="Q2749" s="23">
        <f t="shared" si="1"/>
        <v>111.6</v>
      </c>
      <c r="R2749" s="117"/>
    </row>
    <row r="2750" spans="1:18" ht="15.75" customHeight="1" x14ac:dyDescent="0.3">
      <c r="A2750" s="221">
        <v>3541</v>
      </c>
      <c r="B2750" s="118">
        <v>297</v>
      </c>
      <c r="C2750" s="67" t="s">
        <v>684</v>
      </c>
      <c r="D2750" s="67"/>
      <c r="E2750" s="67">
        <v>13</v>
      </c>
      <c r="F2750" s="68">
        <v>43587</v>
      </c>
      <c r="G2750" s="67">
        <v>5213</v>
      </c>
      <c r="H2750" s="67">
        <v>8480</v>
      </c>
      <c r="I2750" s="67">
        <v>7647</v>
      </c>
      <c r="J2750" s="67">
        <v>1</v>
      </c>
      <c r="K2750" s="157">
        <f t="shared" si="12"/>
        <v>34.223500410846341</v>
      </c>
      <c r="L2750" s="168" t="s">
        <v>497</v>
      </c>
      <c r="M2750" s="159">
        <f>AVERAGE(K2750:K2751)</f>
        <v>35.423852116251197</v>
      </c>
      <c r="N2750" s="159">
        <f>_xlfn.STDEV.S(K2750,K2751)</f>
        <v>1.6975536614012161</v>
      </c>
      <c r="O2750" s="33">
        <v>1</v>
      </c>
      <c r="P2750" s="33"/>
      <c r="Q2750" s="23">
        <f t="shared" si="1"/>
        <v>243.4</v>
      </c>
      <c r="R2750" s="117">
        <f>AVERAGE(Q2750:Q2751)</f>
        <v>247.3</v>
      </c>
    </row>
    <row r="2751" spans="1:18" ht="15.75" customHeight="1" x14ac:dyDescent="0.3">
      <c r="A2751" s="221">
        <v>3542</v>
      </c>
      <c r="B2751" s="118">
        <v>298</v>
      </c>
      <c r="C2751" s="67" t="s">
        <v>684</v>
      </c>
      <c r="D2751" s="67"/>
      <c r="E2751" s="67">
        <v>13</v>
      </c>
      <c r="F2751" s="68">
        <v>43587</v>
      </c>
      <c r="G2751" s="67">
        <v>5210</v>
      </c>
      <c r="H2751" s="67">
        <v>8642</v>
      </c>
      <c r="I2751" s="67">
        <v>7722</v>
      </c>
      <c r="J2751" s="67"/>
      <c r="K2751" s="157">
        <f t="shared" si="12"/>
        <v>36.624203821656046</v>
      </c>
      <c r="L2751" s="168"/>
      <c r="M2751" s="160"/>
      <c r="N2751" s="160"/>
      <c r="O2751" s="33"/>
      <c r="P2751" s="33"/>
      <c r="Q2751" s="23">
        <f t="shared" si="1"/>
        <v>251.2</v>
      </c>
      <c r="R2751" s="117"/>
    </row>
    <row r="2752" spans="1:18" ht="15.75" customHeight="1" x14ac:dyDescent="0.3">
      <c r="A2752" s="221">
        <v>4261</v>
      </c>
      <c r="B2752" s="118">
        <v>291</v>
      </c>
      <c r="C2752" s="67" t="s">
        <v>684</v>
      </c>
      <c r="D2752" s="67"/>
      <c r="E2752" s="67">
        <v>15</v>
      </c>
      <c r="F2752" s="68">
        <v>43599</v>
      </c>
      <c r="G2752" s="67">
        <v>5259</v>
      </c>
      <c r="H2752" s="67">
        <v>8139</v>
      </c>
      <c r="I2752" s="67">
        <v>7286</v>
      </c>
      <c r="J2752" s="67"/>
      <c r="K2752" s="157">
        <f t="shared" si="12"/>
        <v>42.081894425259001</v>
      </c>
      <c r="L2752" s="160"/>
      <c r="M2752" s="159">
        <f>AVERAGE(K2752:K2753)</f>
        <v>34.923714951721614</v>
      </c>
      <c r="N2752" s="159">
        <f>_xlfn.STDEV.S(K2752,K2753)</f>
        <v>10.123194493377259</v>
      </c>
      <c r="O2752" s="33"/>
      <c r="P2752" s="33"/>
      <c r="Q2752" s="23">
        <f t="shared" si="1"/>
        <v>202.70000000000002</v>
      </c>
      <c r="R2752" s="117">
        <f>AVERAGE(Q2752:Q2753)</f>
        <v>214.8</v>
      </c>
    </row>
    <row r="2753" spans="1:18" ht="15.75" customHeight="1" x14ac:dyDescent="0.3">
      <c r="A2753" s="221">
        <v>4262</v>
      </c>
      <c r="B2753" s="118">
        <v>292</v>
      </c>
      <c r="C2753" s="67" t="s">
        <v>684</v>
      </c>
      <c r="D2753" s="67"/>
      <c r="E2753" s="67">
        <v>15</v>
      </c>
      <c r="F2753" s="68">
        <v>43599</v>
      </c>
      <c r="G2753" s="67">
        <v>5243</v>
      </c>
      <c r="H2753" s="67">
        <v>8142</v>
      </c>
      <c r="I2753" s="67">
        <v>7512</v>
      </c>
      <c r="J2753" s="67"/>
      <c r="K2753" s="157">
        <f t="shared" si="12"/>
        <v>27.765535478184223</v>
      </c>
      <c r="L2753" s="160"/>
      <c r="M2753" s="160"/>
      <c r="N2753" s="160"/>
      <c r="O2753" s="33"/>
      <c r="P2753" s="33"/>
      <c r="Q2753" s="23">
        <f t="shared" si="1"/>
        <v>226.9</v>
      </c>
      <c r="R2753" s="117"/>
    </row>
    <row r="2754" spans="1:18" ht="15.75" customHeight="1" x14ac:dyDescent="0.3">
      <c r="A2754" s="221">
        <v>4907</v>
      </c>
      <c r="B2754" s="118">
        <v>291</v>
      </c>
      <c r="C2754" s="67" t="s">
        <v>684</v>
      </c>
      <c r="D2754" s="67"/>
      <c r="E2754" s="67">
        <v>17</v>
      </c>
      <c r="F2754" s="68">
        <v>43619</v>
      </c>
      <c r="G2754" s="67">
        <v>5259</v>
      </c>
      <c r="H2754" s="67">
        <v>8048</v>
      </c>
      <c r="I2754" s="67">
        <v>7530</v>
      </c>
      <c r="J2754" s="67"/>
      <c r="K2754" s="157">
        <f t="shared" si="12"/>
        <v>22.809335094671951</v>
      </c>
      <c r="L2754" s="168"/>
      <c r="M2754" s="159">
        <f>AVERAGE(K2754:K2755)</f>
        <v>22.934134338729802</v>
      </c>
      <c r="N2754" s="159">
        <f>_xlfn.STDEV.S(K2754,K2755)</f>
        <v>0.17649278352052236</v>
      </c>
      <c r="O2754" s="33"/>
      <c r="P2754" s="33"/>
      <c r="Q2754" s="23">
        <f t="shared" si="1"/>
        <v>227.1</v>
      </c>
      <c r="R2754" s="117">
        <f>AVERAGE(Q2754:Q2755)</f>
        <v>220.45</v>
      </c>
    </row>
    <row r="2755" spans="1:18" ht="15.75" customHeight="1" x14ac:dyDescent="0.3">
      <c r="A2755" s="221">
        <v>4908</v>
      </c>
      <c r="B2755" s="118">
        <v>292</v>
      </c>
      <c r="C2755" s="67" t="s">
        <v>684</v>
      </c>
      <c r="D2755" s="67"/>
      <c r="E2755" s="67">
        <v>17</v>
      </c>
      <c r="F2755" s="68">
        <v>43619</v>
      </c>
      <c r="G2755" s="67">
        <v>5243</v>
      </c>
      <c r="H2755" s="67">
        <v>7874</v>
      </c>
      <c r="I2755" s="67">
        <v>7381</v>
      </c>
      <c r="J2755" s="67"/>
      <c r="K2755" s="157">
        <f t="shared" si="12"/>
        <v>23.058933582787652</v>
      </c>
      <c r="L2755" s="168"/>
      <c r="M2755" s="160"/>
      <c r="N2755" s="160"/>
      <c r="O2755" s="33"/>
      <c r="P2755" s="33"/>
      <c r="Q2755" s="23">
        <f t="shared" si="1"/>
        <v>213.8</v>
      </c>
      <c r="R2755" s="117"/>
    </row>
    <row r="2756" spans="1:18" ht="15.75" customHeight="1" x14ac:dyDescent="0.3">
      <c r="A2756" s="221">
        <v>5483</v>
      </c>
      <c r="B2756" s="118">
        <v>221</v>
      </c>
      <c r="C2756" s="7" t="s">
        <v>684</v>
      </c>
      <c r="D2756" s="7"/>
      <c r="E2756" s="7">
        <v>19</v>
      </c>
      <c r="F2756" s="156">
        <v>43637</v>
      </c>
      <c r="G2756" s="7">
        <v>5187</v>
      </c>
      <c r="H2756" s="7">
        <v>7862</v>
      </c>
      <c r="I2756" s="7">
        <v>7399</v>
      </c>
      <c r="J2756" s="7">
        <v>6</v>
      </c>
      <c r="K2756" s="161">
        <f t="shared" si="12"/>
        <v>20.931283905967451</v>
      </c>
      <c r="L2756" s="170"/>
      <c r="M2756" s="162">
        <f>AVERAGE(K2756:K2757)</f>
        <v>22.913678904484879</v>
      </c>
      <c r="N2756" s="162">
        <f>_xlfn.STDEV.S(K2756,K2757)</f>
        <v>2.8035298928839385</v>
      </c>
      <c r="O2756" s="33"/>
      <c r="P2756" s="33"/>
      <c r="Q2756" s="23">
        <f t="shared" si="1"/>
        <v>221.2</v>
      </c>
      <c r="R2756" s="117">
        <f>AVERAGE(Q2756:Q2757)</f>
        <v>218.85</v>
      </c>
    </row>
    <row r="2757" spans="1:18" ht="15.75" customHeight="1" x14ac:dyDescent="0.3">
      <c r="A2757" s="221">
        <v>5484</v>
      </c>
      <c r="B2757" s="118">
        <v>222</v>
      </c>
      <c r="C2757" s="7" t="s">
        <v>684</v>
      </c>
      <c r="D2757" s="7"/>
      <c r="E2757" s="7">
        <v>19</v>
      </c>
      <c r="F2757" s="156">
        <v>43637</v>
      </c>
      <c r="G2757" s="7">
        <v>5216</v>
      </c>
      <c r="H2757" s="7">
        <v>7920</v>
      </c>
      <c r="I2757" s="7">
        <v>7381</v>
      </c>
      <c r="J2757" s="7"/>
      <c r="K2757" s="161">
        <f t="shared" si="12"/>
        <v>24.896073903002307</v>
      </c>
      <c r="L2757" s="170"/>
      <c r="M2757" s="23"/>
      <c r="N2757" s="23"/>
      <c r="O2757" s="33"/>
      <c r="P2757" s="33"/>
      <c r="Q2757" s="23">
        <f t="shared" si="1"/>
        <v>216.5</v>
      </c>
      <c r="R2757" s="117"/>
    </row>
    <row r="2758" spans="1:18" ht="15.75" customHeight="1" x14ac:dyDescent="0.3">
      <c r="A2758" s="221">
        <v>6295</v>
      </c>
      <c r="B2758" s="118">
        <v>271</v>
      </c>
      <c r="C2758" s="7" t="s">
        <v>684</v>
      </c>
      <c r="D2758" s="7"/>
      <c r="E2758" s="7">
        <v>22</v>
      </c>
      <c r="F2758" s="156">
        <v>43685</v>
      </c>
      <c r="G2758" s="7">
        <v>5224</v>
      </c>
      <c r="H2758" s="7">
        <v>8099</v>
      </c>
      <c r="I2758" s="7">
        <v>6683</v>
      </c>
      <c r="J2758" s="7">
        <v>6</v>
      </c>
      <c r="K2758" s="152"/>
      <c r="L2758" s="167"/>
      <c r="M2758" s="154">
        <f>AVERAGE(K2758:K2759)</f>
        <v>16.639276910435498</v>
      </c>
      <c r="N2758" s="154" t="e">
        <f>_xlfn.STDEV.S(K2758,K2759)</f>
        <v>#DIV/0!</v>
      </c>
      <c r="O2758" s="33"/>
      <c r="P2758" s="33"/>
      <c r="Q2758" s="23">
        <f t="shared" si="1"/>
        <v>145.9</v>
      </c>
      <c r="R2758" s="117">
        <f>AVERAGE(Q2758:Q2759)</f>
        <v>194.65</v>
      </c>
    </row>
    <row r="2759" spans="1:18" ht="15.75" customHeight="1" x14ac:dyDescent="0.3">
      <c r="A2759" s="221">
        <v>6296</v>
      </c>
      <c r="B2759" s="118">
        <v>271</v>
      </c>
      <c r="C2759" s="7" t="s">
        <v>684</v>
      </c>
      <c r="D2759" s="7"/>
      <c r="E2759" s="7">
        <v>22</v>
      </c>
      <c r="F2759" s="156">
        <v>43685</v>
      </c>
      <c r="G2759" s="7">
        <v>5224</v>
      </c>
      <c r="H2759" s="7">
        <v>8063</v>
      </c>
      <c r="I2759" s="173">
        <v>7658</v>
      </c>
      <c r="J2759" s="7"/>
      <c r="K2759" s="152">
        <f t="shared" ref="K2759:K2962" si="13">+(((H2759-G2759)-(I2759-G2759))/(I2759-G2759))*100</f>
        <v>16.639276910435498</v>
      </c>
      <c r="L2759" s="167"/>
      <c r="M2759" s="155"/>
      <c r="N2759" s="155"/>
      <c r="O2759" s="33"/>
      <c r="P2759" s="33"/>
      <c r="Q2759" s="23">
        <f t="shared" si="1"/>
        <v>243.4</v>
      </c>
      <c r="R2759" s="117"/>
    </row>
    <row r="2760" spans="1:18" ht="15.75" customHeight="1" x14ac:dyDescent="0.3">
      <c r="A2760" s="221">
        <v>3021</v>
      </c>
      <c r="B2760" s="118">
        <v>105</v>
      </c>
      <c r="C2760" s="57" t="s">
        <v>685</v>
      </c>
      <c r="D2760" s="57"/>
      <c r="E2760" s="57">
        <v>11</v>
      </c>
      <c r="F2760" s="58">
        <v>43571</v>
      </c>
      <c r="G2760" s="151">
        <v>5251</v>
      </c>
      <c r="H2760" s="57">
        <v>8262</v>
      </c>
      <c r="I2760" s="57">
        <v>7111</v>
      </c>
      <c r="J2760" s="57">
        <v>2</v>
      </c>
      <c r="K2760" s="152">
        <f t="shared" si="13"/>
        <v>61.881720430107521</v>
      </c>
      <c r="L2760" s="167" t="s">
        <v>414</v>
      </c>
      <c r="M2760" s="154">
        <f>AVERAGE(K2760:K2761)</f>
        <v>62.589382765598081</v>
      </c>
      <c r="N2760" s="154">
        <f>_xlfn.STDEV.S(K2760,K2761)</f>
        <v>1.0007856724313702</v>
      </c>
      <c r="O2760" s="33">
        <v>2</v>
      </c>
      <c r="P2760" s="33"/>
      <c r="Q2760" s="23">
        <f t="shared" si="1"/>
        <v>186</v>
      </c>
      <c r="R2760" s="117">
        <f>AVERAGE(Q2760:Q2761)</f>
        <v>189.45</v>
      </c>
    </row>
    <row r="2761" spans="1:18" ht="15.75" customHeight="1" x14ac:dyDescent="0.3">
      <c r="A2761" s="221">
        <v>3022</v>
      </c>
      <c r="B2761" s="118">
        <v>106</v>
      </c>
      <c r="C2761" s="57" t="s">
        <v>685</v>
      </c>
      <c r="D2761" s="57"/>
      <c r="E2761" s="57">
        <v>11</v>
      </c>
      <c r="F2761" s="58">
        <v>43571</v>
      </c>
      <c r="G2761" s="151">
        <v>5219</v>
      </c>
      <c r="H2761" s="57">
        <v>8369</v>
      </c>
      <c r="I2761" s="57">
        <v>7148</v>
      </c>
      <c r="J2761" s="57"/>
      <c r="K2761" s="152">
        <f t="shared" si="13"/>
        <v>63.297045101088642</v>
      </c>
      <c r="L2761" s="167"/>
      <c r="M2761" s="155"/>
      <c r="N2761" s="155"/>
      <c r="O2761" s="33"/>
      <c r="P2761" s="33"/>
      <c r="Q2761" s="23">
        <f t="shared" si="1"/>
        <v>192.9</v>
      </c>
      <c r="R2761" s="117"/>
    </row>
    <row r="2762" spans="1:18" ht="15.75" customHeight="1" x14ac:dyDescent="0.3">
      <c r="A2762" s="221">
        <v>3905</v>
      </c>
      <c r="B2762" s="118">
        <v>327</v>
      </c>
      <c r="C2762" s="57" t="s">
        <v>685</v>
      </c>
      <c r="D2762" s="57"/>
      <c r="E2762" s="57">
        <v>14</v>
      </c>
      <c r="F2762" s="58">
        <v>43591</v>
      </c>
      <c r="G2762" s="57">
        <v>5275</v>
      </c>
      <c r="H2762" s="151">
        <v>8602</v>
      </c>
      <c r="I2762" s="57">
        <v>7631</v>
      </c>
      <c r="J2762" s="57"/>
      <c r="K2762" s="152">
        <f t="shared" si="13"/>
        <v>41.21392190152801</v>
      </c>
      <c r="L2762" s="167" t="s">
        <v>474</v>
      </c>
      <c r="M2762" s="154">
        <f>AVERAGE(K2762:K2763)</f>
        <v>40.27838334592181</v>
      </c>
      <c r="N2762" s="154">
        <f>_xlfn.STDEV.S(K2762,K2763)</f>
        <v>1.3230513134612245</v>
      </c>
      <c r="O2762" s="33"/>
      <c r="P2762" s="33"/>
      <c r="Q2762" s="23">
        <f t="shared" si="1"/>
        <v>235.6</v>
      </c>
      <c r="R2762" s="117">
        <f>AVERAGE(Q2762:Q2763)</f>
        <v>233.45</v>
      </c>
    </row>
    <row r="2763" spans="1:18" ht="15.75" customHeight="1" x14ac:dyDescent="0.3">
      <c r="A2763" s="221">
        <v>3906</v>
      </c>
      <c r="B2763" s="118">
        <v>328</v>
      </c>
      <c r="C2763" s="57" t="s">
        <v>685</v>
      </c>
      <c r="D2763" s="57"/>
      <c r="E2763" s="57">
        <v>14</v>
      </c>
      <c r="F2763" s="58">
        <v>43591</v>
      </c>
      <c r="G2763" s="57">
        <v>5350</v>
      </c>
      <c r="H2763" s="151">
        <v>8573</v>
      </c>
      <c r="I2763" s="57">
        <v>7663</v>
      </c>
      <c r="J2763" s="57"/>
      <c r="K2763" s="152">
        <f t="shared" si="13"/>
        <v>39.34284479031561</v>
      </c>
      <c r="L2763" s="167"/>
      <c r="M2763" s="155"/>
      <c r="N2763" s="155"/>
      <c r="O2763" s="33"/>
      <c r="P2763" s="33"/>
      <c r="Q2763" s="23">
        <f t="shared" si="1"/>
        <v>231.3</v>
      </c>
      <c r="R2763" s="117"/>
    </row>
    <row r="2764" spans="1:18" ht="15.75" customHeight="1" x14ac:dyDescent="0.3">
      <c r="A2764" s="221">
        <v>4557</v>
      </c>
      <c r="B2764" s="118">
        <v>263</v>
      </c>
      <c r="C2764" s="57" t="s">
        <v>685</v>
      </c>
      <c r="D2764" s="57"/>
      <c r="E2764" s="57">
        <v>16</v>
      </c>
      <c r="F2764" s="58">
        <v>43607</v>
      </c>
      <c r="G2764" s="57">
        <v>5258</v>
      </c>
      <c r="H2764" s="57">
        <v>7269</v>
      </c>
      <c r="I2764" s="57">
        <v>6862</v>
      </c>
      <c r="J2764" s="57">
        <v>2</v>
      </c>
      <c r="K2764" s="152">
        <f t="shared" si="13"/>
        <v>25.374064837905237</v>
      </c>
      <c r="L2764" s="167"/>
      <c r="M2764" s="154">
        <f>AVERAGE(K2764:K2765)</f>
        <v>26.159572464719208</v>
      </c>
      <c r="N2764" s="154">
        <f>_xlfn.STDEV.S(K2764,K2765)</f>
        <v>1.1108755391878209</v>
      </c>
      <c r="O2764" s="33"/>
      <c r="P2764" s="33"/>
      <c r="Q2764" s="23">
        <f t="shared" si="1"/>
        <v>160.4</v>
      </c>
      <c r="R2764" s="117">
        <f>AVERAGE(Q2764:Q2765)</f>
        <v>167.60000000000002</v>
      </c>
    </row>
    <row r="2765" spans="1:18" ht="15.75" customHeight="1" x14ac:dyDescent="0.3">
      <c r="A2765" s="221">
        <v>4558</v>
      </c>
      <c r="B2765" s="118">
        <v>264</v>
      </c>
      <c r="C2765" s="57" t="s">
        <v>685</v>
      </c>
      <c r="D2765" s="57"/>
      <c r="E2765" s="57">
        <v>16</v>
      </c>
      <c r="F2765" s="58">
        <v>43607</v>
      </c>
      <c r="G2765" s="57">
        <v>5312</v>
      </c>
      <c r="H2765" s="57">
        <v>7531</v>
      </c>
      <c r="I2765" s="57">
        <v>7060</v>
      </c>
      <c r="J2765" s="57"/>
      <c r="K2765" s="152">
        <f t="shared" si="13"/>
        <v>26.945080091533178</v>
      </c>
      <c r="L2765" s="167"/>
      <c r="M2765" s="155"/>
      <c r="N2765" s="155"/>
      <c r="O2765" s="33"/>
      <c r="P2765" s="33"/>
      <c r="Q2765" s="23">
        <f t="shared" si="1"/>
        <v>174.8</v>
      </c>
      <c r="R2765" s="117"/>
    </row>
    <row r="2766" spans="1:18" ht="15.75" customHeight="1" x14ac:dyDescent="0.3">
      <c r="A2766" s="221">
        <v>5203</v>
      </c>
      <c r="B2766" s="118">
        <v>263</v>
      </c>
      <c r="C2766" s="57" t="s">
        <v>685</v>
      </c>
      <c r="D2766" s="57"/>
      <c r="E2766" s="57">
        <v>18</v>
      </c>
      <c r="F2766" s="58">
        <v>43626</v>
      </c>
      <c r="G2766" s="57">
        <v>5258</v>
      </c>
      <c r="H2766" s="57">
        <v>8174</v>
      </c>
      <c r="I2766" s="57">
        <v>7674</v>
      </c>
      <c r="J2766" s="57">
        <v>6</v>
      </c>
      <c r="K2766" s="152">
        <f t="shared" si="13"/>
        <v>20.695364238410598</v>
      </c>
      <c r="L2766" s="167"/>
      <c r="M2766" s="154">
        <f>AVERAGE(K2766:K2767)</f>
        <v>20.402954228048834</v>
      </c>
      <c r="N2766" s="154">
        <f>_xlfn.STDEV.S(K2766,K2767)</f>
        <v>0.41353020242726035</v>
      </c>
      <c r="O2766" s="33"/>
      <c r="P2766" s="33"/>
      <c r="Q2766" s="23">
        <f t="shared" si="1"/>
        <v>241.6</v>
      </c>
      <c r="R2766" s="117">
        <f>AVERAGE(Q2766:Q2767)</f>
        <v>238.39999999999998</v>
      </c>
    </row>
    <row r="2767" spans="1:18" ht="15.75" customHeight="1" x14ac:dyDescent="0.3">
      <c r="A2767" s="221">
        <v>5204</v>
      </c>
      <c r="B2767" s="118">
        <v>264</v>
      </c>
      <c r="C2767" s="57" t="s">
        <v>685</v>
      </c>
      <c r="D2767" s="57"/>
      <c r="E2767" s="57">
        <v>18</v>
      </c>
      <c r="F2767" s="58">
        <v>43626</v>
      </c>
      <c r="G2767" s="57">
        <v>5312</v>
      </c>
      <c r="H2767" s="57">
        <v>8137</v>
      </c>
      <c r="I2767" s="57">
        <v>7664</v>
      </c>
      <c r="J2767" s="57"/>
      <c r="K2767" s="152">
        <f t="shared" si="13"/>
        <v>20.110544217687075</v>
      </c>
      <c r="L2767" s="167"/>
      <c r="M2767" s="155"/>
      <c r="N2767" s="155"/>
      <c r="O2767" s="33"/>
      <c r="P2767" s="33"/>
      <c r="Q2767" s="23">
        <f t="shared" si="1"/>
        <v>235.2</v>
      </c>
      <c r="R2767" s="117"/>
    </row>
    <row r="2768" spans="1:18" ht="15.75" customHeight="1" x14ac:dyDescent="0.3">
      <c r="A2768" s="221">
        <v>5715</v>
      </c>
      <c r="B2768" s="118">
        <v>159</v>
      </c>
      <c r="C2768" s="7" t="s">
        <v>685</v>
      </c>
      <c r="D2768" s="7"/>
      <c r="E2768" s="7">
        <v>21</v>
      </c>
      <c r="F2768" s="156">
        <v>43657</v>
      </c>
      <c r="G2768" s="7">
        <v>5300</v>
      </c>
      <c r="H2768" s="7">
        <v>8211</v>
      </c>
      <c r="I2768" s="7">
        <v>7717</v>
      </c>
      <c r="J2768" s="7">
        <v>6</v>
      </c>
      <c r="K2768" s="152">
        <f t="shared" si="13"/>
        <v>20.438560198593297</v>
      </c>
      <c r="L2768" s="167"/>
      <c r="M2768" s="154">
        <f>AVERAGE(K2768:K2769)</f>
        <v>20.264022828603139</v>
      </c>
      <c r="N2768" s="154">
        <f>_xlfn.STDEV.S(K2768,K2769)</f>
        <v>0.24683311578101544</v>
      </c>
      <c r="O2768" s="33"/>
      <c r="P2768" s="33"/>
      <c r="Q2768" s="23">
        <f t="shared" si="1"/>
        <v>241.7</v>
      </c>
      <c r="R2768" s="117">
        <f>AVERAGE(Q2768:Q2769)</f>
        <v>232.6</v>
      </c>
    </row>
    <row r="2769" spans="1:18" ht="15.75" customHeight="1" x14ac:dyDescent="0.3">
      <c r="A2769" s="221">
        <v>5716</v>
      </c>
      <c r="B2769" s="118">
        <v>160</v>
      </c>
      <c r="C2769" s="7" t="s">
        <v>685</v>
      </c>
      <c r="D2769" s="7"/>
      <c r="E2769" s="7">
        <v>21</v>
      </c>
      <c r="F2769" s="156">
        <v>43657</v>
      </c>
      <c r="G2769" s="7">
        <v>5234</v>
      </c>
      <c r="H2769" s="7">
        <v>7918</v>
      </c>
      <c r="I2769" s="7">
        <v>7469</v>
      </c>
      <c r="J2769" s="7"/>
      <c r="K2769" s="152">
        <f t="shared" si="13"/>
        <v>20.089485458612977</v>
      </c>
      <c r="L2769" s="167"/>
      <c r="M2769" s="155"/>
      <c r="N2769" s="155"/>
      <c r="O2769" s="33"/>
      <c r="P2769" s="33"/>
      <c r="Q2769" s="23">
        <f t="shared" si="1"/>
        <v>223.5</v>
      </c>
      <c r="R2769" s="117"/>
    </row>
    <row r="2770" spans="1:18" ht="15.75" customHeight="1" x14ac:dyDescent="0.3">
      <c r="A2770" s="221">
        <v>6297</v>
      </c>
      <c r="B2770" s="118">
        <v>272</v>
      </c>
      <c r="C2770" s="7" t="s">
        <v>685</v>
      </c>
      <c r="D2770" s="7"/>
      <c r="E2770" s="7">
        <v>22</v>
      </c>
      <c r="F2770" s="156">
        <v>43685</v>
      </c>
      <c r="G2770" s="7">
        <v>5257</v>
      </c>
      <c r="H2770" s="7">
        <v>7894</v>
      </c>
      <c r="I2770" s="7">
        <v>7508</v>
      </c>
      <c r="J2770" s="7">
        <v>6</v>
      </c>
      <c r="K2770" s="152">
        <f t="shared" si="13"/>
        <v>17.147934251443804</v>
      </c>
      <c r="L2770" s="167"/>
      <c r="M2770" s="154">
        <f>AVERAGE(K2770:K2771)</f>
        <v>17.569354106757267</v>
      </c>
      <c r="N2770" s="154">
        <f>_xlfn.STDEV.S(K2770,K2771)</f>
        <v>0.59597767483760922</v>
      </c>
      <c r="O2770" s="33"/>
      <c r="P2770" s="33"/>
      <c r="Q2770" s="23">
        <f t="shared" si="1"/>
        <v>225.1</v>
      </c>
      <c r="R2770" s="117">
        <f>AVERAGE(Q2770:Q2771)</f>
        <v>210.1</v>
      </c>
    </row>
    <row r="2771" spans="1:18" ht="15.75" customHeight="1" x14ac:dyDescent="0.3">
      <c r="A2771" s="221">
        <v>6298</v>
      </c>
      <c r="B2771" s="118">
        <v>272</v>
      </c>
      <c r="C2771" s="7" t="s">
        <v>685</v>
      </c>
      <c r="D2771" s="7"/>
      <c r="E2771" s="7">
        <v>22</v>
      </c>
      <c r="F2771" s="156">
        <v>43685</v>
      </c>
      <c r="G2771" s="7">
        <v>5257</v>
      </c>
      <c r="H2771" s="7">
        <v>7559</v>
      </c>
      <c r="I2771" s="7">
        <v>7208</v>
      </c>
      <c r="J2771" s="7"/>
      <c r="K2771" s="152">
        <f t="shared" si="13"/>
        <v>17.990773962070733</v>
      </c>
      <c r="L2771" s="167"/>
      <c r="M2771" s="155"/>
      <c r="N2771" s="155"/>
      <c r="O2771" s="33"/>
      <c r="P2771" s="33"/>
      <c r="Q2771" s="23">
        <f t="shared" si="1"/>
        <v>195.1</v>
      </c>
      <c r="R2771" s="117"/>
    </row>
    <row r="2772" spans="1:18" ht="15.75" customHeight="1" x14ac:dyDescent="0.3">
      <c r="A2772" s="221">
        <v>3023</v>
      </c>
      <c r="B2772" s="118">
        <v>107</v>
      </c>
      <c r="C2772" s="57" t="s">
        <v>686</v>
      </c>
      <c r="D2772" s="57"/>
      <c r="E2772" s="57">
        <v>11</v>
      </c>
      <c r="F2772" s="58">
        <v>43571</v>
      </c>
      <c r="G2772" s="151">
        <v>5226</v>
      </c>
      <c r="H2772" s="57">
        <v>8704</v>
      </c>
      <c r="I2772" s="57">
        <v>7378</v>
      </c>
      <c r="J2772" s="57">
        <v>2</v>
      </c>
      <c r="K2772" s="152">
        <f t="shared" si="13"/>
        <v>61.617100371747213</v>
      </c>
      <c r="L2772" s="167">
        <v>0.5</v>
      </c>
      <c r="M2772" s="154">
        <f>AVERAGE(K2772:K2773)</f>
        <v>60.956287951339903</v>
      </c>
      <c r="N2772" s="154">
        <f>_xlfn.STDEV.S(K2772,K2773)</f>
        <v>0.93452988712460516</v>
      </c>
      <c r="O2772" s="33">
        <v>2</v>
      </c>
      <c r="P2772" s="33"/>
      <c r="Q2772" s="23">
        <f t="shared" si="1"/>
        <v>215.2</v>
      </c>
      <c r="R2772" s="117">
        <f>AVERAGE(Q2772:Q2773)</f>
        <v>215.89999999999998</v>
      </c>
    </row>
    <row r="2773" spans="1:18" ht="15.75" customHeight="1" x14ac:dyDescent="0.3">
      <c r="A2773" s="221">
        <v>3024</v>
      </c>
      <c r="B2773" s="118">
        <v>108</v>
      </c>
      <c r="C2773" s="57" t="s">
        <v>686</v>
      </c>
      <c r="D2773" s="57"/>
      <c r="E2773" s="57">
        <v>11</v>
      </c>
      <c r="F2773" s="58">
        <v>43571</v>
      </c>
      <c r="G2773" s="151">
        <v>5274</v>
      </c>
      <c r="H2773" s="57">
        <v>8746</v>
      </c>
      <c r="I2773" s="57">
        <v>7440</v>
      </c>
      <c r="J2773" s="57"/>
      <c r="K2773" s="152">
        <f t="shared" si="13"/>
        <v>60.295475530932599</v>
      </c>
      <c r="L2773" s="167"/>
      <c r="M2773" s="155"/>
      <c r="N2773" s="155"/>
      <c r="O2773" s="33"/>
      <c r="P2773" s="33"/>
      <c r="Q2773" s="23">
        <f t="shared" si="1"/>
        <v>216.6</v>
      </c>
      <c r="R2773" s="117"/>
    </row>
    <row r="2774" spans="1:18" ht="15.75" customHeight="1" x14ac:dyDescent="0.3">
      <c r="A2774" s="221">
        <v>3907</v>
      </c>
      <c r="B2774" s="118">
        <v>329</v>
      </c>
      <c r="C2774" s="57" t="s">
        <v>686</v>
      </c>
      <c r="D2774" s="57"/>
      <c r="E2774" s="57">
        <v>14</v>
      </c>
      <c r="F2774" s="58">
        <v>43591</v>
      </c>
      <c r="G2774" s="57">
        <v>5215</v>
      </c>
      <c r="H2774" s="151">
        <v>8279</v>
      </c>
      <c r="I2774" s="57">
        <v>7472</v>
      </c>
      <c r="J2774" s="57"/>
      <c r="K2774" s="152">
        <f t="shared" si="13"/>
        <v>35.755427558706252</v>
      </c>
      <c r="L2774" s="167" t="s">
        <v>13</v>
      </c>
      <c r="M2774" s="154">
        <f>AVERAGE(K2774:K2775)</f>
        <v>36.032726416252871</v>
      </c>
      <c r="N2774" s="154">
        <f>_xlfn.STDEV.S(K2774,K2775)</f>
        <v>0.39215980517299798</v>
      </c>
      <c r="O2774" s="33"/>
      <c r="P2774" s="33"/>
      <c r="Q2774" s="23">
        <f t="shared" si="1"/>
        <v>225.7</v>
      </c>
      <c r="R2774" s="117">
        <f>AVERAGE(Q2774:Q2775)</f>
        <v>231.55</v>
      </c>
    </row>
    <row r="2775" spans="1:18" ht="15.75" customHeight="1" x14ac:dyDescent="0.3">
      <c r="A2775" s="221">
        <v>3908</v>
      </c>
      <c r="B2775" s="118">
        <v>330</v>
      </c>
      <c r="C2775" s="57" t="s">
        <v>686</v>
      </c>
      <c r="D2775" s="57"/>
      <c r="E2775" s="57">
        <v>14</v>
      </c>
      <c r="F2775" s="58">
        <v>43591</v>
      </c>
      <c r="G2775" s="57">
        <v>5277</v>
      </c>
      <c r="H2775" s="151">
        <v>8513</v>
      </c>
      <c r="I2775" s="57">
        <v>7651</v>
      </c>
      <c r="J2775" s="57"/>
      <c r="K2775" s="152">
        <f t="shared" si="13"/>
        <v>36.310025273799496</v>
      </c>
      <c r="L2775" s="167"/>
      <c r="M2775" s="155"/>
      <c r="N2775" s="155"/>
      <c r="O2775" s="33"/>
      <c r="P2775" s="33"/>
      <c r="Q2775" s="23">
        <f t="shared" si="1"/>
        <v>237.4</v>
      </c>
      <c r="R2775" s="117"/>
    </row>
    <row r="2776" spans="1:18" ht="15.75" customHeight="1" x14ac:dyDescent="0.3">
      <c r="A2776" s="221">
        <v>4559</v>
      </c>
      <c r="B2776" s="118">
        <v>265</v>
      </c>
      <c r="C2776" s="57" t="s">
        <v>686</v>
      </c>
      <c r="D2776" s="57"/>
      <c r="E2776" s="57">
        <v>16</v>
      </c>
      <c r="F2776" s="58">
        <v>43607</v>
      </c>
      <c r="G2776" s="57">
        <v>5235</v>
      </c>
      <c r="H2776" s="57">
        <v>8208</v>
      </c>
      <c r="I2776" s="57">
        <v>7537</v>
      </c>
      <c r="J2776" s="57">
        <v>2</v>
      </c>
      <c r="K2776" s="152">
        <f t="shared" si="13"/>
        <v>29.148566463944398</v>
      </c>
      <c r="L2776" s="167"/>
      <c r="M2776" s="154">
        <f>AVERAGE(K2776:K2777)</f>
        <v>28.853815901812094</v>
      </c>
      <c r="N2776" s="154">
        <f>_xlfn.STDEV.S(K2776,K2777)</f>
        <v>0.41684024248459778</v>
      </c>
      <c r="O2776" s="33"/>
      <c r="P2776" s="33"/>
      <c r="Q2776" s="23">
        <f t="shared" si="1"/>
        <v>230.2</v>
      </c>
      <c r="R2776" s="117">
        <f>AVERAGE(Q2776:Q2777)</f>
        <v>230.64999999999998</v>
      </c>
    </row>
    <row r="2777" spans="1:18" ht="15.75" customHeight="1" x14ac:dyDescent="0.3">
      <c r="A2777" s="221">
        <v>4560</v>
      </c>
      <c r="B2777" s="118">
        <v>266</v>
      </c>
      <c r="C2777" s="57" t="s">
        <v>686</v>
      </c>
      <c r="D2777" s="57"/>
      <c r="E2777" s="57">
        <v>16</v>
      </c>
      <c r="F2777" s="58">
        <v>43607</v>
      </c>
      <c r="G2777" s="57">
        <v>5209</v>
      </c>
      <c r="H2777" s="57">
        <v>8180</v>
      </c>
      <c r="I2777" s="57">
        <v>7520</v>
      </c>
      <c r="J2777" s="57"/>
      <c r="K2777" s="152">
        <f t="shared" si="13"/>
        <v>28.55906533967979</v>
      </c>
      <c r="L2777" s="167"/>
      <c r="M2777" s="155"/>
      <c r="N2777" s="155"/>
      <c r="O2777" s="33"/>
      <c r="P2777" s="33"/>
      <c r="Q2777" s="23">
        <f t="shared" si="1"/>
        <v>231.1</v>
      </c>
      <c r="R2777" s="117"/>
    </row>
    <row r="2778" spans="1:18" ht="15.75" customHeight="1" x14ac:dyDescent="0.3">
      <c r="A2778" s="221">
        <v>5205</v>
      </c>
      <c r="B2778" s="118">
        <v>265</v>
      </c>
      <c r="C2778" s="57" t="s">
        <v>686</v>
      </c>
      <c r="D2778" s="57"/>
      <c r="E2778" s="57">
        <v>18</v>
      </c>
      <c r="F2778" s="58">
        <v>43626</v>
      </c>
      <c r="G2778" s="57">
        <v>5235</v>
      </c>
      <c r="H2778" s="57">
        <v>7413</v>
      </c>
      <c r="I2778" s="57">
        <v>7050</v>
      </c>
      <c r="J2778" s="57">
        <v>6</v>
      </c>
      <c r="K2778" s="152">
        <f t="shared" si="13"/>
        <v>20</v>
      </c>
      <c r="L2778" s="167"/>
      <c r="M2778" s="154">
        <f>AVERAGE(K2778:K2779)</f>
        <v>19.929462832338579</v>
      </c>
      <c r="N2778" s="154">
        <f>_xlfn.STDEV.S(K2778,K2779)</f>
        <v>9.97546191581659E-2</v>
      </c>
      <c r="O2778" s="33"/>
      <c r="P2778" s="33"/>
      <c r="Q2778" s="23">
        <f t="shared" si="1"/>
        <v>181.5</v>
      </c>
      <c r="R2778" s="117">
        <f>AVERAGE(Q2778:Q2779)</f>
        <v>182.9</v>
      </c>
    </row>
    <row r="2779" spans="1:18" ht="15.75" customHeight="1" x14ac:dyDescent="0.3">
      <c r="A2779" s="221">
        <v>5206</v>
      </c>
      <c r="B2779" s="118">
        <v>266</v>
      </c>
      <c r="C2779" s="57" t="s">
        <v>686</v>
      </c>
      <c r="D2779" s="57"/>
      <c r="E2779" s="57">
        <v>18</v>
      </c>
      <c r="F2779" s="58">
        <v>43626</v>
      </c>
      <c r="G2779" s="57">
        <v>5209</v>
      </c>
      <c r="H2779" s="57">
        <v>7418</v>
      </c>
      <c r="I2779" s="57">
        <v>7052</v>
      </c>
      <c r="J2779" s="57"/>
      <c r="K2779" s="152">
        <f t="shared" si="13"/>
        <v>19.858925664677159</v>
      </c>
      <c r="L2779" s="167"/>
      <c r="M2779" s="155"/>
      <c r="N2779" s="155"/>
      <c r="O2779" s="33"/>
      <c r="P2779" s="33"/>
      <c r="Q2779" s="23">
        <f t="shared" si="1"/>
        <v>184.3</v>
      </c>
      <c r="R2779" s="117"/>
    </row>
    <row r="2780" spans="1:18" ht="15.75" customHeight="1" x14ac:dyDescent="0.3">
      <c r="A2780" s="221">
        <v>5717</v>
      </c>
      <c r="B2780" s="118">
        <v>161</v>
      </c>
      <c r="C2780" s="7" t="s">
        <v>686</v>
      </c>
      <c r="D2780" s="7"/>
      <c r="E2780" s="7">
        <v>21</v>
      </c>
      <c r="F2780" s="156">
        <v>43657</v>
      </c>
      <c r="G2780" s="7">
        <v>5264</v>
      </c>
      <c r="H2780" s="7">
        <v>7378</v>
      </c>
      <c r="I2780" s="7">
        <v>7004</v>
      </c>
      <c r="J2780" s="7">
        <v>6</v>
      </c>
      <c r="K2780" s="152">
        <f t="shared" si="13"/>
        <v>21.494252873563219</v>
      </c>
      <c r="L2780" s="167"/>
      <c r="M2780" s="154">
        <f>AVERAGE(K2780:K2781)</f>
        <v>21.293542417980198</v>
      </c>
      <c r="N2780" s="154">
        <f>_xlfn.STDEV.S(K2780,K2781)</f>
        <v>0.28384744839558851</v>
      </c>
      <c r="O2780" s="33"/>
      <c r="P2780" s="33"/>
      <c r="Q2780" s="23">
        <f t="shared" si="1"/>
        <v>174</v>
      </c>
      <c r="R2780" s="117">
        <f>AVERAGE(Q2780:Q2781)</f>
        <v>172.1</v>
      </c>
    </row>
    <row r="2781" spans="1:18" ht="15.75" customHeight="1" x14ac:dyDescent="0.3">
      <c r="A2781" s="221">
        <v>5718</v>
      </c>
      <c r="B2781" s="118">
        <v>162</v>
      </c>
      <c r="C2781" s="7" t="s">
        <v>686</v>
      </c>
      <c r="D2781" s="7"/>
      <c r="E2781" s="7">
        <v>21</v>
      </c>
      <c r="F2781" s="156">
        <v>43657</v>
      </c>
      <c r="G2781" s="7">
        <v>5232</v>
      </c>
      <c r="H2781" s="7">
        <v>7293</v>
      </c>
      <c r="I2781" s="7">
        <v>6934</v>
      </c>
      <c r="J2781" s="7"/>
      <c r="K2781" s="152">
        <f t="shared" si="13"/>
        <v>21.092831962397181</v>
      </c>
      <c r="L2781" s="167"/>
      <c r="M2781" s="155"/>
      <c r="N2781" s="155"/>
      <c r="O2781" s="33"/>
      <c r="P2781" s="33"/>
      <c r="Q2781" s="23">
        <f t="shared" si="1"/>
        <v>170.2</v>
      </c>
      <c r="R2781" s="117"/>
    </row>
    <row r="2782" spans="1:18" ht="15.75" customHeight="1" x14ac:dyDescent="0.3">
      <c r="A2782" s="221">
        <v>6299</v>
      </c>
      <c r="B2782" s="118">
        <v>273</v>
      </c>
      <c r="C2782" s="7" t="s">
        <v>686</v>
      </c>
      <c r="D2782" s="7"/>
      <c r="E2782" s="7">
        <v>22</v>
      </c>
      <c r="F2782" s="156">
        <v>43685</v>
      </c>
      <c r="G2782" s="7">
        <v>5242</v>
      </c>
      <c r="H2782" s="7">
        <v>7185</v>
      </c>
      <c r="I2782" s="7">
        <v>6885</v>
      </c>
      <c r="J2782" s="7">
        <v>6</v>
      </c>
      <c r="K2782" s="152">
        <f t="shared" si="13"/>
        <v>18.259281801582471</v>
      </c>
      <c r="L2782" s="167"/>
      <c r="M2782" s="154">
        <f>AVERAGE(K2782:K2783)</f>
        <v>18.809087789540449</v>
      </c>
      <c r="N2782" s="154">
        <f>_xlfn.STDEV.S(K2782,K2783)</f>
        <v>0.77754308484411316</v>
      </c>
      <c r="O2782" s="33"/>
      <c r="P2782" s="33"/>
      <c r="Q2782" s="23">
        <f t="shared" si="1"/>
        <v>164.3</v>
      </c>
      <c r="R2782" s="117">
        <f>AVERAGE(Q2782:Q2783)</f>
        <v>161.69999999999999</v>
      </c>
    </row>
    <row r="2783" spans="1:18" ht="15.75" customHeight="1" x14ac:dyDescent="0.3">
      <c r="A2783" s="221">
        <v>6300</v>
      </c>
      <c r="B2783" s="118">
        <v>273</v>
      </c>
      <c r="C2783" s="7" t="s">
        <v>686</v>
      </c>
      <c r="D2783" s="7"/>
      <c r="E2783" s="7">
        <v>22</v>
      </c>
      <c r="F2783" s="156">
        <v>43685</v>
      </c>
      <c r="G2783" s="7">
        <v>5242</v>
      </c>
      <c r="H2783" s="7">
        <v>7141</v>
      </c>
      <c r="I2783" s="7">
        <v>6833</v>
      </c>
      <c r="J2783" s="7"/>
      <c r="K2783" s="152">
        <f t="shared" si="13"/>
        <v>19.35889377749843</v>
      </c>
      <c r="L2783" s="167"/>
      <c r="M2783" s="155"/>
      <c r="N2783" s="155"/>
      <c r="O2783" s="33"/>
      <c r="P2783" s="33"/>
      <c r="Q2783" s="23">
        <f t="shared" si="1"/>
        <v>159.1</v>
      </c>
      <c r="R2783" s="117"/>
    </row>
    <row r="2784" spans="1:18" ht="15.75" customHeight="1" x14ac:dyDescent="0.3">
      <c r="A2784" s="221">
        <v>3543</v>
      </c>
      <c r="B2784" s="118">
        <v>299</v>
      </c>
      <c r="C2784" s="57" t="s">
        <v>687</v>
      </c>
      <c r="D2784" s="57"/>
      <c r="E2784" s="57">
        <v>13</v>
      </c>
      <c r="F2784" s="58">
        <v>43587</v>
      </c>
      <c r="G2784" s="57">
        <v>5236</v>
      </c>
      <c r="H2784" s="57"/>
      <c r="I2784" s="57"/>
      <c r="J2784" s="57"/>
      <c r="K2784" s="152">
        <f t="shared" si="13"/>
        <v>0</v>
      </c>
      <c r="L2784" s="167"/>
      <c r="M2784" s="154">
        <f>AVERAGE(K2784:K2785)</f>
        <v>0</v>
      </c>
      <c r="N2784" s="154">
        <f>_xlfn.STDEV.S(K2784,K2785)</f>
        <v>0</v>
      </c>
      <c r="O2784" s="33">
        <v>2</v>
      </c>
      <c r="P2784" s="33"/>
      <c r="Q2784" s="23">
        <f t="shared" si="1"/>
        <v>-523.6</v>
      </c>
      <c r="R2784" s="117">
        <f>AVERAGE(Q2784:Q2785)</f>
        <v>-522.95000000000005</v>
      </c>
    </row>
    <row r="2785" spans="1:18" ht="15.75" customHeight="1" x14ac:dyDescent="0.3">
      <c r="A2785" s="221">
        <v>3544</v>
      </c>
      <c r="B2785" s="118">
        <v>300</v>
      </c>
      <c r="C2785" s="57" t="s">
        <v>687</v>
      </c>
      <c r="D2785" s="57"/>
      <c r="E2785" s="57">
        <v>13</v>
      </c>
      <c r="F2785" s="58">
        <v>43587</v>
      </c>
      <c r="G2785" s="57">
        <v>5223</v>
      </c>
      <c r="H2785" s="57"/>
      <c r="I2785" s="57"/>
      <c r="J2785" s="57"/>
      <c r="K2785" s="152">
        <f t="shared" si="13"/>
        <v>0</v>
      </c>
      <c r="L2785" s="167"/>
      <c r="M2785" s="155"/>
      <c r="N2785" s="155"/>
      <c r="O2785" s="33"/>
      <c r="P2785" s="33"/>
      <c r="Q2785" s="23">
        <f t="shared" si="1"/>
        <v>-522.29999999999995</v>
      </c>
      <c r="R2785" s="117"/>
    </row>
    <row r="2786" spans="1:18" ht="15.75" customHeight="1" x14ac:dyDescent="0.3">
      <c r="A2786" s="221">
        <v>3909</v>
      </c>
      <c r="B2786" s="118">
        <v>331</v>
      </c>
      <c r="C2786" s="57" t="s">
        <v>687</v>
      </c>
      <c r="D2786" s="57"/>
      <c r="E2786" s="57">
        <v>14</v>
      </c>
      <c r="F2786" s="58">
        <v>43591</v>
      </c>
      <c r="G2786" s="57">
        <v>5265</v>
      </c>
      <c r="H2786" s="151">
        <v>7780</v>
      </c>
      <c r="I2786" s="57">
        <v>7068</v>
      </c>
      <c r="J2786" s="57">
        <v>2</v>
      </c>
      <c r="K2786" s="152">
        <f t="shared" si="13"/>
        <v>39.489739323349973</v>
      </c>
      <c r="L2786" s="167" t="s">
        <v>13</v>
      </c>
      <c r="M2786" s="154">
        <f>AVERAGE(K2786:K2787)</f>
        <v>39.799647507079733</v>
      </c>
      <c r="N2786" s="154">
        <f>_xlfn.STDEV.S(K2786,K2787)</f>
        <v>0.43827635652104008</v>
      </c>
      <c r="O2786" s="33"/>
      <c r="P2786" s="33"/>
      <c r="Q2786" s="23">
        <f t="shared" si="1"/>
        <v>180.3</v>
      </c>
      <c r="R2786" s="117">
        <f>AVERAGE(Q2786:Q2787)</f>
        <v>172.3</v>
      </c>
    </row>
    <row r="2787" spans="1:18" ht="15.75" customHeight="1" x14ac:dyDescent="0.3">
      <c r="A2787" s="221">
        <v>3910</v>
      </c>
      <c r="B2787" s="118">
        <v>332</v>
      </c>
      <c r="C2787" s="57" t="s">
        <v>687</v>
      </c>
      <c r="D2787" s="57"/>
      <c r="E2787" s="57">
        <v>14</v>
      </c>
      <c r="F2787" s="58">
        <v>43591</v>
      </c>
      <c r="G2787" s="57">
        <v>5252</v>
      </c>
      <c r="H2787" s="151">
        <v>7554</v>
      </c>
      <c r="I2787" s="57">
        <v>6895</v>
      </c>
      <c r="J2787" s="57"/>
      <c r="K2787" s="152">
        <f t="shared" si="13"/>
        <v>40.109555690809493</v>
      </c>
      <c r="L2787" s="167"/>
      <c r="M2787" s="155"/>
      <c r="N2787" s="155"/>
      <c r="O2787" s="33"/>
      <c r="P2787" s="33"/>
      <c r="Q2787" s="23">
        <f t="shared" si="1"/>
        <v>164.3</v>
      </c>
      <c r="R2787" s="117"/>
    </row>
    <row r="2788" spans="1:18" ht="15.75" customHeight="1" x14ac:dyDescent="0.3">
      <c r="A2788" s="221">
        <v>4561</v>
      </c>
      <c r="B2788" s="118">
        <v>267</v>
      </c>
      <c r="C2788" s="57" t="s">
        <v>687</v>
      </c>
      <c r="D2788" s="57"/>
      <c r="E2788" s="57">
        <v>16</v>
      </c>
      <c r="F2788" s="58">
        <v>43607</v>
      </c>
      <c r="G2788" s="57">
        <v>5263</v>
      </c>
      <c r="H2788" s="57">
        <v>8245</v>
      </c>
      <c r="I2788" s="57">
        <v>7647</v>
      </c>
      <c r="J2788" s="57">
        <v>2</v>
      </c>
      <c r="K2788" s="152">
        <f t="shared" si="13"/>
        <v>25.083892617449667</v>
      </c>
      <c r="L2788" s="167"/>
      <c r="M2788" s="154">
        <f>AVERAGE(K2788:K2789)</f>
        <v>25.364139406147288</v>
      </c>
      <c r="N2788" s="154">
        <f>_xlfn.STDEV.S(K2788,K2789)</f>
        <v>0.39632880938768261</v>
      </c>
      <c r="O2788" s="33"/>
      <c r="P2788" s="33"/>
      <c r="Q2788" s="23">
        <f t="shared" si="1"/>
        <v>238.4</v>
      </c>
      <c r="R2788" s="117">
        <f>AVERAGE(Q2788:Q2789)</f>
        <v>233.65</v>
      </c>
    </row>
    <row r="2789" spans="1:18" ht="15.75" customHeight="1" x14ac:dyDescent="0.3">
      <c r="A2789" s="221">
        <v>4562</v>
      </c>
      <c r="B2789" s="118">
        <v>268</v>
      </c>
      <c r="C2789" s="57" t="s">
        <v>687</v>
      </c>
      <c r="D2789" s="57"/>
      <c r="E2789" s="57">
        <v>16</v>
      </c>
      <c r="F2789" s="58">
        <v>43607</v>
      </c>
      <c r="G2789" s="57">
        <v>5219</v>
      </c>
      <c r="H2789" s="57">
        <v>8095</v>
      </c>
      <c r="I2789" s="57">
        <v>7508</v>
      </c>
      <c r="J2789" s="57"/>
      <c r="K2789" s="152">
        <f t="shared" si="13"/>
        <v>25.644386194844909</v>
      </c>
      <c r="L2789" s="167"/>
      <c r="M2789" s="155"/>
      <c r="N2789" s="155"/>
      <c r="O2789" s="33"/>
      <c r="P2789" s="33"/>
      <c r="Q2789" s="23">
        <f t="shared" si="1"/>
        <v>228.9</v>
      </c>
      <c r="R2789" s="117"/>
    </row>
    <row r="2790" spans="1:18" ht="15.75" customHeight="1" x14ac:dyDescent="0.3">
      <c r="A2790" s="221">
        <v>5207</v>
      </c>
      <c r="B2790" s="118">
        <v>267</v>
      </c>
      <c r="C2790" s="57" t="s">
        <v>687</v>
      </c>
      <c r="D2790" s="57"/>
      <c r="E2790" s="57">
        <v>18</v>
      </c>
      <c r="F2790" s="58">
        <v>43626</v>
      </c>
      <c r="G2790" s="57">
        <v>5263</v>
      </c>
      <c r="H2790" s="57">
        <v>8578</v>
      </c>
      <c r="I2790" s="57">
        <v>7817</v>
      </c>
      <c r="J2790" s="57">
        <v>8</v>
      </c>
      <c r="K2790" s="152">
        <f t="shared" si="13"/>
        <v>29.796397807361004</v>
      </c>
      <c r="L2790" s="167"/>
      <c r="M2790" s="154">
        <f>AVERAGE(K2790:K2791)</f>
        <v>30.171974119818827</v>
      </c>
      <c r="N2790" s="154">
        <f>_xlfn.STDEV.S(K2790,K2791)</f>
        <v>0.53114511478393212</v>
      </c>
      <c r="O2790" s="33"/>
      <c r="P2790" s="33"/>
      <c r="Q2790" s="23">
        <f t="shared" si="1"/>
        <v>255.4</v>
      </c>
      <c r="R2790" s="117">
        <f>AVERAGE(Q2790:Q2791)</f>
        <v>249.15</v>
      </c>
    </row>
    <row r="2791" spans="1:18" ht="15.75" customHeight="1" x14ac:dyDescent="0.3">
      <c r="A2791" s="221">
        <v>5208</v>
      </c>
      <c r="B2791" s="118">
        <v>268</v>
      </c>
      <c r="C2791" s="57" t="s">
        <v>687</v>
      </c>
      <c r="D2791" s="57"/>
      <c r="E2791" s="57">
        <v>18</v>
      </c>
      <c r="F2791" s="58">
        <v>43626</v>
      </c>
      <c r="G2791" s="57">
        <v>5219</v>
      </c>
      <c r="H2791" s="57">
        <v>8390</v>
      </c>
      <c r="I2791" s="57">
        <v>7648</v>
      </c>
      <c r="J2791" s="57"/>
      <c r="K2791" s="152">
        <f t="shared" si="13"/>
        <v>30.547550432276655</v>
      </c>
      <c r="L2791" s="167"/>
      <c r="M2791" s="155"/>
      <c r="N2791" s="155"/>
      <c r="O2791" s="33"/>
      <c r="P2791" s="33"/>
      <c r="Q2791" s="23">
        <f t="shared" si="1"/>
        <v>242.9</v>
      </c>
      <c r="R2791" s="117"/>
    </row>
    <row r="2792" spans="1:18" ht="15.75" customHeight="1" x14ac:dyDescent="0.3">
      <c r="A2792" s="221">
        <v>6301</v>
      </c>
      <c r="B2792" s="118">
        <v>274</v>
      </c>
      <c r="C2792" s="7" t="s">
        <v>687</v>
      </c>
      <c r="D2792" s="7"/>
      <c r="E2792" s="7">
        <v>22</v>
      </c>
      <c r="F2792" s="156">
        <v>43685</v>
      </c>
      <c r="G2792" s="7">
        <v>5233</v>
      </c>
      <c r="H2792" s="7">
        <v>7711</v>
      </c>
      <c r="I2792" s="7">
        <v>7322</v>
      </c>
      <c r="J2792" s="7">
        <v>10</v>
      </c>
      <c r="K2792" s="152">
        <f t="shared" si="13"/>
        <v>18.621349928195308</v>
      </c>
      <c r="L2792" s="167"/>
      <c r="M2792" s="154">
        <f>AVERAGE(K2792:K2793)</f>
        <v>19.063986978716201</v>
      </c>
      <c r="N2792" s="154">
        <f>_xlfn.STDEV.S(K2792,K2793)</f>
        <v>0.62598332005547264</v>
      </c>
      <c r="O2792" s="33"/>
      <c r="P2792" s="33"/>
      <c r="Q2792" s="23">
        <f t="shared" si="1"/>
        <v>208.9</v>
      </c>
      <c r="R2792" s="117">
        <f>AVERAGE(Q2792:Q2793)</f>
        <v>213.9</v>
      </c>
    </row>
    <row r="2793" spans="1:18" ht="15.75" customHeight="1" x14ac:dyDescent="0.3">
      <c r="A2793" s="221">
        <v>6302</v>
      </c>
      <c r="B2793" s="118">
        <v>274</v>
      </c>
      <c r="C2793" s="7" t="s">
        <v>687</v>
      </c>
      <c r="D2793" s="7"/>
      <c r="E2793" s="7">
        <v>22</v>
      </c>
      <c r="F2793" s="156">
        <v>43685</v>
      </c>
      <c r="G2793" s="7">
        <v>5233</v>
      </c>
      <c r="H2793" s="7">
        <v>7849</v>
      </c>
      <c r="I2793" s="7">
        <v>7422</v>
      </c>
      <c r="J2793" s="7"/>
      <c r="K2793" s="152">
        <f t="shared" si="13"/>
        <v>19.506624029237095</v>
      </c>
      <c r="L2793" s="167"/>
      <c r="M2793" s="155"/>
      <c r="N2793" s="155"/>
      <c r="O2793" s="33"/>
      <c r="P2793" s="33"/>
      <c r="Q2793" s="23">
        <f t="shared" si="1"/>
        <v>218.9</v>
      </c>
      <c r="R2793" s="117"/>
    </row>
    <row r="2794" spans="1:18" ht="15.75" customHeight="1" x14ac:dyDescent="0.3">
      <c r="A2794" s="221">
        <v>3911</v>
      </c>
      <c r="B2794" s="118">
        <v>333</v>
      </c>
      <c r="C2794" s="81" t="s">
        <v>688</v>
      </c>
      <c r="D2794" s="81"/>
      <c r="E2794" s="81">
        <v>14</v>
      </c>
      <c r="F2794" s="82">
        <v>43591</v>
      </c>
      <c r="G2794" s="81">
        <v>5211</v>
      </c>
      <c r="H2794" s="134">
        <v>7836</v>
      </c>
      <c r="I2794" s="81">
        <v>6779</v>
      </c>
      <c r="J2794" s="81">
        <v>2</v>
      </c>
      <c r="K2794" s="135">
        <f t="shared" si="13"/>
        <v>67.410714285714292</v>
      </c>
      <c r="L2794" s="136" t="s">
        <v>377</v>
      </c>
      <c r="M2794" s="137">
        <f>AVERAGE(K2794:K2795)</f>
        <v>66.445705363901808</v>
      </c>
      <c r="N2794" s="137">
        <f>_xlfn.STDEV.S(K2794,K2795)</f>
        <v>1.3647287050382515</v>
      </c>
      <c r="O2794" s="33">
        <v>3</v>
      </c>
      <c r="P2794" s="33"/>
      <c r="Q2794" s="23">
        <f t="shared" si="1"/>
        <v>156.80000000000001</v>
      </c>
      <c r="R2794" s="117">
        <f>AVERAGE(Q2794:Q2795)</f>
        <v>144.44999999999999</v>
      </c>
    </row>
    <row r="2795" spans="1:18" ht="15.75" customHeight="1" x14ac:dyDescent="0.3">
      <c r="A2795" s="221">
        <v>3912</v>
      </c>
      <c r="B2795" s="118">
        <v>334</v>
      </c>
      <c r="C2795" s="81" t="s">
        <v>688</v>
      </c>
      <c r="D2795" s="81"/>
      <c r="E2795" s="81">
        <v>14</v>
      </c>
      <c r="F2795" s="82">
        <v>43591</v>
      </c>
      <c r="G2795" s="81">
        <v>5171</v>
      </c>
      <c r="H2795" s="134">
        <v>7357</v>
      </c>
      <c r="I2795" s="81">
        <v>6492</v>
      </c>
      <c r="J2795" s="81"/>
      <c r="K2795" s="135">
        <f t="shared" si="13"/>
        <v>65.480696442089325</v>
      </c>
      <c r="L2795" s="136"/>
      <c r="M2795" s="138"/>
      <c r="N2795" s="138"/>
      <c r="O2795" s="33"/>
      <c r="P2795" s="33"/>
      <c r="Q2795" s="23">
        <f t="shared" si="1"/>
        <v>132.1</v>
      </c>
      <c r="R2795" s="117"/>
    </row>
    <row r="2796" spans="1:18" ht="15.75" customHeight="1" x14ac:dyDescent="0.3">
      <c r="A2796" s="221">
        <v>4563</v>
      </c>
      <c r="B2796" s="118">
        <v>269</v>
      </c>
      <c r="C2796" s="81" t="s">
        <v>688</v>
      </c>
      <c r="D2796" s="81"/>
      <c r="E2796" s="81">
        <v>16</v>
      </c>
      <c r="F2796" s="82">
        <v>43607</v>
      </c>
      <c r="G2796" s="81">
        <v>5241</v>
      </c>
      <c r="H2796" s="81">
        <v>8692</v>
      </c>
      <c r="I2796" s="81">
        <v>7808</v>
      </c>
      <c r="J2796" s="81">
        <v>2</v>
      </c>
      <c r="K2796" s="135">
        <f t="shared" si="13"/>
        <v>34.437086092715234</v>
      </c>
      <c r="L2796" s="136" t="s">
        <v>13</v>
      </c>
      <c r="M2796" s="137">
        <f>AVERAGE(K2796:K2797)</f>
        <v>33.67537757873172</v>
      </c>
      <c r="N2796" s="137">
        <f>_xlfn.STDEV.S(K2796,K2797)</f>
        <v>1.0772185110505419</v>
      </c>
      <c r="O2796" s="33"/>
      <c r="P2796" s="33"/>
      <c r="Q2796" s="23">
        <f t="shared" si="1"/>
        <v>256.7</v>
      </c>
      <c r="R2796" s="117">
        <f>AVERAGE(Q2796:Q2797)</f>
        <v>267.35000000000002</v>
      </c>
    </row>
    <row r="2797" spans="1:18" ht="15.75" customHeight="1" x14ac:dyDescent="0.3">
      <c r="A2797" s="221">
        <v>4564</v>
      </c>
      <c r="B2797" s="118">
        <v>270</v>
      </c>
      <c r="C2797" s="81" t="s">
        <v>688</v>
      </c>
      <c r="D2797" s="81"/>
      <c r="E2797" s="81">
        <v>16</v>
      </c>
      <c r="F2797" s="82">
        <v>43607</v>
      </c>
      <c r="G2797" s="81">
        <v>5254</v>
      </c>
      <c r="H2797" s="81">
        <v>8949</v>
      </c>
      <c r="I2797" s="81">
        <v>8034</v>
      </c>
      <c r="J2797" s="81"/>
      <c r="K2797" s="135">
        <f t="shared" si="13"/>
        <v>32.913669064748206</v>
      </c>
      <c r="L2797" s="136"/>
      <c r="M2797" s="138"/>
      <c r="N2797" s="138"/>
      <c r="O2797" s="33"/>
      <c r="P2797" s="33"/>
      <c r="Q2797" s="23">
        <f t="shared" si="1"/>
        <v>278</v>
      </c>
      <c r="R2797" s="117"/>
    </row>
    <row r="2798" spans="1:18" ht="15.75" customHeight="1" x14ac:dyDescent="0.3">
      <c r="A2798" s="221">
        <v>5209</v>
      </c>
      <c r="B2798" s="118">
        <v>269</v>
      </c>
      <c r="C2798" s="81" t="s">
        <v>688</v>
      </c>
      <c r="D2798" s="81"/>
      <c r="E2798" s="81">
        <v>18</v>
      </c>
      <c r="F2798" s="82">
        <v>43626</v>
      </c>
      <c r="G2798" s="81">
        <v>5241</v>
      </c>
      <c r="H2798" s="81">
        <v>8915</v>
      </c>
      <c r="I2798" s="81">
        <v>8043</v>
      </c>
      <c r="J2798" s="81">
        <v>8</v>
      </c>
      <c r="K2798" s="135">
        <f t="shared" si="13"/>
        <v>31.12062812276945</v>
      </c>
      <c r="L2798" s="136"/>
      <c r="M2798" s="137">
        <f>AVERAGE(K2798:K2799)</f>
        <v>31.149527212474492</v>
      </c>
      <c r="N2798" s="137">
        <f>_xlfn.STDEV.S(K2798,K2799)</f>
        <v>4.0869484601107807E-2</v>
      </c>
      <c r="O2798" s="33"/>
      <c r="P2798" s="33"/>
      <c r="Q2798" s="23">
        <f t="shared" si="1"/>
        <v>280.2</v>
      </c>
      <c r="R2798" s="117">
        <f>AVERAGE(Q2798:Q2799)</f>
        <v>275.45</v>
      </c>
    </row>
    <row r="2799" spans="1:18" ht="15.75" customHeight="1" x14ac:dyDescent="0.3">
      <c r="A2799" s="221">
        <v>5210</v>
      </c>
      <c r="B2799" s="118">
        <v>270</v>
      </c>
      <c r="C2799" s="81" t="s">
        <v>688</v>
      </c>
      <c r="D2799" s="81"/>
      <c r="E2799" s="81">
        <v>18</v>
      </c>
      <c r="F2799" s="82">
        <v>43626</v>
      </c>
      <c r="G2799" s="81">
        <v>5254</v>
      </c>
      <c r="H2799" s="81">
        <v>8805</v>
      </c>
      <c r="I2799" s="81">
        <v>7961</v>
      </c>
      <c r="J2799" s="81"/>
      <c r="K2799" s="135">
        <f t="shared" si="13"/>
        <v>31.178426302179535</v>
      </c>
      <c r="L2799" s="136"/>
      <c r="M2799" s="138"/>
      <c r="N2799" s="138"/>
      <c r="O2799" s="33"/>
      <c r="P2799" s="33"/>
      <c r="Q2799" s="23">
        <f t="shared" si="1"/>
        <v>270.7</v>
      </c>
      <c r="R2799" s="117"/>
    </row>
    <row r="2800" spans="1:18" ht="15.75" customHeight="1" x14ac:dyDescent="0.3">
      <c r="A2800" s="221">
        <v>3025</v>
      </c>
      <c r="B2800" s="118">
        <v>109</v>
      </c>
      <c r="C2800" s="57" t="s">
        <v>689</v>
      </c>
      <c r="D2800" s="57"/>
      <c r="E2800" s="57">
        <v>11</v>
      </c>
      <c r="F2800" s="58">
        <v>43571</v>
      </c>
      <c r="G2800" s="151">
        <v>5191</v>
      </c>
      <c r="H2800" s="57">
        <v>8221</v>
      </c>
      <c r="I2800" s="57">
        <v>6948</v>
      </c>
      <c r="J2800" s="57">
        <v>2</v>
      </c>
      <c r="K2800" s="152">
        <f t="shared" si="13"/>
        <v>72.453044963005127</v>
      </c>
      <c r="L2800" s="167">
        <v>0.25</v>
      </c>
      <c r="M2800" s="154">
        <f>AVERAGE(K2800:K2801)</f>
        <v>70.024220846130063</v>
      </c>
      <c r="N2800" s="154">
        <f>_xlfn.STDEV.S(K2800,K2801)</f>
        <v>3.4348760067035693</v>
      </c>
      <c r="O2800" s="33">
        <v>2</v>
      </c>
      <c r="P2800" s="33"/>
      <c r="Q2800" s="23">
        <f t="shared" si="1"/>
        <v>175.7</v>
      </c>
      <c r="R2800" s="117">
        <f>AVERAGE(Q2800:Q2801)</f>
        <v>170.39999999999998</v>
      </c>
    </row>
    <row r="2801" spans="1:18" ht="15.75" customHeight="1" x14ac:dyDescent="0.3">
      <c r="A2801" s="221">
        <v>3026</v>
      </c>
      <c r="B2801" s="118">
        <v>110</v>
      </c>
      <c r="C2801" s="57" t="s">
        <v>689</v>
      </c>
      <c r="D2801" s="57"/>
      <c r="E2801" s="57">
        <v>11</v>
      </c>
      <c r="F2801" s="58">
        <v>43571</v>
      </c>
      <c r="G2801" s="151">
        <v>5243</v>
      </c>
      <c r="H2801" s="57">
        <v>8010</v>
      </c>
      <c r="I2801" s="57">
        <v>6894</v>
      </c>
      <c r="J2801" s="57"/>
      <c r="K2801" s="152">
        <f t="shared" si="13"/>
        <v>67.595396729255</v>
      </c>
      <c r="L2801" s="167"/>
      <c r="M2801" s="155"/>
      <c r="N2801" s="155"/>
      <c r="O2801" s="33"/>
      <c r="P2801" s="33"/>
      <c r="Q2801" s="23">
        <f t="shared" si="1"/>
        <v>165.1</v>
      </c>
      <c r="R2801" s="117"/>
    </row>
    <row r="2802" spans="1:18" ht="15.75" customHeight="1" x14ac:dyDescent="0.3">
      <c r="A2802" s="221">
        <v>3913</v>
      </c>
      <c r="B2802" s="118">
        <v>335</v>
      </c>
      <c r="C2802" s="57" t="s">
        <v>689</v>
      </c>
      <c r="D2802" s="57"/>
      <c r="E2802" s="57">
        <v>14</v>
      </c>
      <c r="F2802" s="58">
        <v>43591</v>
      </c>
      <c r="G2802" s="151">
        <v>5270</v>
      </c>
      <c r="H2802" s="151">
        <v>7933</v>
      </c>
      <c r="I2802" s="57">
        <v>7360</v>
      </c>
      <c r="J2802" s="57"/>
      <c r="K2802" s="152">
        <f t="shared" si="13"/>
        <v>27.416267942583733</v>
      </c>
      <c r="L2802" s="167" t="s">
        <v>482</v>
      </c>
      <c r="M2802" s="154">
        <f>AVERAGE(K2802:K2803)</f>
        <v>27.503685320085054</v>
      </c>
      <c r="N2802" s="154">
        <f>_xlfn.STDEV.S(K2802,K2803)</f>
        <v>0.12362684084945455</v>
      </c>
      <c r="O2802" s="33"/>
      <c r="P2802" s="33"/>
      <c r="Q2802" s="23">
        <f t="shared" si="1"/>
        <v>209</v>
      </c>
      <c r="R2802" s="117">
        <f>AVERAGE(Q2802:Q2803)</f>
        <v>210.15</v>
      </c>
    </row>
    <row r="2803" spans="1:18" ht="15.75" customHeight="1" x14ac:dyDescent="0.3">
      <c r="A2803" s="221">
        <v>3914</v>
      </c>
      <c r="B2803" s="118">
        <v>336</v>
      </c>
      <c r="C2803" s="57" t="s">
        <v>689</v>
      </c>
      <c r="D2803" s="57"/>
      <c r="E2803" s="57">
        <v>14</v>
      </c>
      <c r="F2803" s="58">
        <v>43591</v>
      </c>
      <c r="G2803" s="151">
        <v>5231</v>
      </c>
      <c r="H2803" s="151">
        <v>7927</v>
      </c>
      <c r="I2803" s="57">
        <v>7344</v>
      </c>
      <c r="J2803" s="57"/>
      <c r="K2803" s="152">
        <f t="shared" si="13"/>
        <v>27.591102697586372</v>
      </c>
      <c r="L2803" s="167"/>
      <c r="M2803" s="155"/>
      <c r="N2803" s="155"/>
      <c r="O2803" s="33"/>
      <c r="P2803" s="33"/>
      <c r="Q2803" s="23">
        <f t="shared" si="1"/>
        <v>211.3</v>
      </c>
      <c r="R2803" s="117"/>
    </row>
    <row r="2804" spans="1:18" ht="15.75" customHeight="1" x14ac:dyDescent="0.3">
      <c r="A2804" s="221">
        <v>4565</v>
      </c>
      <c r="B2804" s="118">
        <v>271</v>
      </c>
      <c r="C2804" s="57" t="s">
        <v>689</v>
      </c>
      <c r="D2804" s="57"/>
      <c r="E2804" s="57">
        <v>16</v>
      </c>
      <c r="F2804" s="58">
        <v>43607</v>
      </c>
      <c r="G2804" s="57">
        <v>5224</v>
      </c>
      <c r="H2804" s="57">
        <v>7780</v>
      </c>
      <c r="I2804" s="57">
        <v>7254</v>
      </c>
      <c r="J2804" s="57">
        <v>2</v>
      </c>
      <c r="K2804" s="152">
        <f t="shared" si="13"/>
        <v>25.911330049261082</v>
      </c>
      <c r="L2804" s="167"/>
      <c r="M2804" s="154">
        <f>AVERAGE(K2804:K2805)</f>
        <v>24.74699422901358</v>
      </c>
      <c r="N2804" s="154">
        <f>_xlfn.STDEV.S(K2804,K2805)</f>
        <v>1.6466195081508186</v>
      </c>
      <c r="O2804" s="33"/>
      <c r="P2804" s="33"/>
      <c r="Q2804" s="23">
        <f t="shared" si="1"/>
        <v>202.99999999999997</v>
      </c>
      <c r="R2804" s="117">
        <f>AVERAGE(Q2804:Q2805)</f>
        <v>206.45</v>
      </c>
    </row>
    <row r="2805" spans="1:18" ht="15.75" customHeight="1" x14ac:dyDescent="0.3">
      <c r="A2805" s="221">
        <v>4566</v>
      </c>
      <c r="B2805" s="118">
        <v>272</v>
      </c>
      <c r="C2805" s="57" t="s">
        <v>689</v>
      </c>
      <c r="D2805" s="57"/>
      <c r="E2805" s="57">
        <v>16</v>
      </c>
      <c r="F2805" s="58">
        <v>43607</v>
      </c>
      <c r="G2805" s="57">
        <v>5257</v>
      </c>
      <c r="H2805" s="57">
        <v>7851</v>
      </c>
      <c r="I2805" s="57">
        <v>7356</v>
      </c>
      <c r="J2805" s="57"/>
      <c r="K2805" s="152">
        <f t="shared" si="13"/>
        <v>23.582658408766079</v>
      </c>
      <c r="L2805" s="167"/>
      <c r="M2805" s="155"/>
      <c r="N2805" s="155"/>
      <c r="O2805" s="33"/>
      <c r="P2805" s="33"/>
      <c r="Q2805" s="23">
        <f t="shared" si="1"/>
        <v>209.9</v>
      </c>
      <c r="R2805" s="117"/>
    </row>
    <row r="2806" spans="1:18" ht="15.75" customHeight="1" x14ac:dyDescent="0.3">
      <c r="A2806" s="221">
        <v>5211</v>
      </c>
      <c r="B2806" s="118">
        <v>271</v>
      </c>
      <c r="C2806" s="57" t="s">
        <v>689</v>
      </c>
      <c r="D2806" s="57"/>
      <c r="E2806" s="57">
        <v>18</v>
      </c>
      <c r="F2806" s="58">
        <v>43626</v>
      </c>
      <c r="G2806" s="57">
        <v>5224</v>
      </c>
      <c r="H2806" s="57">
        <v>7142</v>
      </c>
      <c r="I2806" s="57">
        <v>6771</v>
      </c>
      <c r="J2806" s="57">
        <v>6</v>
      </c>
      <c r="K2806" s="152">
        <f t="shared" si="13"/>
        <v>23.981900452488688</v>
      </c>
      <c r="L2806" s="167"/>
      <c r="M2806" s="154">
        <f>AVERAGE(K2806:K2807)</f>
        <v>23.888540587690127</v>
      </c>
      <c r="N2806" s="154">
        <f>_xlfn.STDEV.S(K2806,K2807)</f>
        <v>0.13203078697944373</v>
      </c>
      <c r="O2806" s="33"/>
      <c r="P2806" s="33"/>
      <c r="Q2806" s="23">
        <f t="shared" si="1"/>
        <v>154.69999999999999</v>
      </c>
      <c r="R2806" s="117">
        <f>AVERAGE(Q2806:Q2807)</f>
        <v>143.75</v>
      </c>
    </row>
    <row r="2807" spans="1:18" ht="15.75" customHeight="1" x14ac:dyDescent="0.3">
      <c r="A2807" s="221">
        <v>5212</v>
      </c>
      <c r="B2807" s="118">
        <v>272</v>
      </c>
      <c r="C2807" s="57" t="s">
        <v>689</v>
      </c>
      <c r="D2807" s="57"/>
      <c r="E2807" s="57">
        <v>18</v>
      </c>
      <c r="F2807" s="58">
        <v>43626</v>
      </c>
      <c r="G2807" s="57">
        <v>5257</v>
      </c>
      <c r="H2807" s="57">
        <v>6901</v>
      </c>
      <c r="I2807" s="57">
        <v>6585</v>
      </c>
      <c r="J2807" s="57"/>
      <c r="K2807" s="152">
        <f t="shared" si="13"/>
        <v>23.795180722891565</v>
      </c>
      <c r="L2807" s="167"/>
      <c r="M2807" s="155"/>
      <c r="N2807" s="155"/>
      <c r="O2807" s="33"/>
      <c r="P2807" s="33"/>
      <c r="Q2807" s="23">
        <f t="shared" si="1"/>
        <v>132.80000000000001</v>
      </c>
      <c r="R2807" s="117"/>
    </row>
    <row r="2808" spans="1:18" ht="15.75" customHeight="1" x14ac:dyDescent="0.3">
      <c r="A2808" s="221">
        <v>5719</v>
      </c>
      <c r="B2808" s="118">
        <v>163</v>
      </c>
      <c r="C2808" s="7" t="s">
        <v>689</v>
      </c>
      <c r="D2808" s="7"/>
      <c r="E2808" s="7">
        <v>21</v>
      </c>
      <c r="F2808" s="156">
        <v>43657</v>
      </c>
      <c r="G2808" s="7">
        <v>5193</v>
      </c>
      <c r="H2808" s="7">
        <v>7351</v>
      </c>
      <c r="I2808" s="7">
        <v>7002</v>
      </c>
      <c r="J2808" s="7">
        <v>6</v>
      </c>
      <c r="K2808" s="152">
        <f t="shared" si="13"/>
        <v>19.292426755113322</v>
      </c>
      <c r="L2808" s="167"/>
      <c r="M2808" s="154">
        <f>AVERAGE(K2808:K2809)</f>
        <v>19.72751419056479</v>
      </c>
      <c r="N2808" s="154">
        <f>_xlfn.STDEV.S(K2808,K2809)</f>
        <v>0.61530655203359708</v>
      </c>
      <c r="O2808" s="33"/>
      <c r="P2808" s="33"/>
      <c r="Q2808" s="23">
        <f t="shared" si="1"/>
        <v>180.9</v>
      </c>
      <c r="R2808" s="117">
        <f>AVERAGE(Q2808:Q2809)</f>
        <v>182.7</v>
      </c>
    </row>
    <row r="2809" spans="1:18" ht="15.75" customHeight="1" x14ac:dyDescent="0.3">
      <c r="A2809" s="221">
        <v>5720</v>
      </c>
      <c r="B2809" s="118">
        <v>164</v>
      </c>
      <c r="C2809" s="7" t="s">
        <v>689</v>
      </c>
      <c r="D2809" s="7"/>
      <c r="E2809" s="7">
        <v>21</v>
      </c>
      <c r="F2809" s="156">
        <v>43657</v>
      </c>
      <c r="G2809" s="7">
        <v>5245</v>
      </c>
      <c r="H2809" s="7">
        <v>7462</v>
      </c>
      <c r="I2809" s="7">
        <v>7090</v>
      </c>
      <c r="J2809" s="7"/>
      <c r="K2809" s="152">
        <f t="shared" si="13"/>
        <v>20.162601626016261</v>
      </c>
      <c r="L2809" s="167"/>
      <c r="M2809" s="155"/>
      <c r="N2809" s="155"/>
      <c r="O2809" s="33"/>
      <c r="P2809" s="33"/>
      <c r="Q2809" s="23">
        <f t="shared" si="1"/>
        <v>184.5</v>
      </c>
      <c r="R2809" s="117"/>
    </row>
    <row r="2810" spans="1:18" ht="15.75" customHeight="1" x14ac:dyDescent="0.3">
      <c r="A2810" s="221">
        <v>6303</v>
      </c>
      <c r="B2810" s="118">
        <v>275</v>
      </c>
      <c r="C2810" s="7" t="s">
        <v>689</v>
      </c>
      <c r="D2810" s="7"/>
      <c r="E2810" s="7">
        <v>22</v>
      </c>
      <c r="F2810" s="156">
        <v>43685</v>
      </c>
      <c r="G2810" s="7">
        <v>5274</v>
      </c>
      <c r="H2810" s="7">
        <v>7454</v>
      </c>
      <c r="I2810" s="7">
        <v>7125</v>
      </c>
      <c r="J2810" s="7">
        <v>6</v>
      </c>
      <c r="K2810" s="152">
        <f t="shared" si="13"/>
        <v>17.774176121015667</v>
      </c>
      <c r="L2810" s="167"/>
      <c r="M2810" s="154">
        <f>AVERAGE(K2810:K2811)</f>
        <v>18.117017061053986</v>
      </c>
      <c r="N2810" s="154">
        <f>_xlfn.STDEV.S(K2810,K2811)</f>
        <v>0.48485030713892802</v>
      </c>
      <c r="O2810" s="33"/>
      <c r="P2810" s="33"/>
      <c r="Q2810" s="23">
        <f t="shared" si="1"/>
        <v>185.1</v>
      </c>
      <c r="R2810" s="117">
        <f>AVERAGE(Q2810:Q2811)</f>
        <v>184.1</v>
      </c>
    </row>
    <row r="2811" spans="1:18" ht="15.75" customHeight="1" x14ac:dyDescent="0.3">
      <c r="A2811" s="221">
        <v>6304</v>
      </c>
      <c r="B2811" s="118">
        <v>275</v>
      </c>
      <c r="C2811" s="7" t="s">
        <v>689</v>
      </c>
      <c r="D2811" s="7"/>
      <c r="E2811" s="7">
        <v>22</v>
      </c>
      <c r="F2811" s="156">
        <v>43685</v>
      </c>
      <c r="G2811" s="7">
        <v>5274</v>
      </c>
      <c r="H2811" s="7">
        <v>7443</v>
      </c>
      <c r="I2811" s="7">
        <v>7105</v>
      </c>
      <c r="J2811" s="7"/>
      <c r="K2811" s="152">
        <f t="shared" si="13"/>
        <v>18.4598580010923</v>
      </c>
      <c r="L2811" s="167"/>
      <c r="M2811" s="155"/>
      <c r="N2811" s="155"/>
      <c r="O2811" s="33"/>
      <c r="P2811" s="33"/>
      <c r="Q2811" s="23">
        <f t="shared" si="1"/>
        <v>183.1</v>
      </c>
      <c r="R2811" s="117"/>
    </row>
    <row r="2812" spans="1:18" ht="15.75" customHeight="1" x14ac:dyDescent="0.3">
      <c r="A2812" s="221">
        <v>3545</v>
      </c>
      <c r="B2812" s="118">
        <v>301</v>
      </c>
      <c r="C2812" s="67" t="s">
        <v>690</v>
      </c>
      <c r="D2812" s="67"/>
      <c r="E2812" s="67">
        <v>13</v>
      </c>
      <c r="F2812" s="68">
        <v>43587</v>
      </c>
      <c r="G2812" s="67">
        <v>5241</v>
      </c>
      <c r="H2812" s="67"/>
      <c r="I2812" s="67"/>
      <c r="J2812" s="67"/>
      <c r="K2812" s="157">
        <f t="shared" si="13"/>
        <v>0</v>
      </c>
      <c r="L2812" s="168"/>
      <c r="M2812" s="159">
        <f>AVERAGE(K2812:K2813)</f>
        <v>0</v>
      </c>
      <c r="N2812" s="159">
        <f>_xlfn.STDEV.S(K2812,K2813)</f>
        <v>0</v>
      </c>
      <c r="O2812" s="33">
        <v>1</v>
      </c>
      <c r="P2812" s="33"/>
      <c r="Q2812" s="23">
        <f t="shared" si="1"/>
        <v>-524.1</v>
      </c>
      <c r="R2812" s="117">
        <f>AVERAGE(Q2812:Q2813)</f>
        <v>-523.29999999999995</v>
      </c>
    </row>
    <row r="2813" spans="1:18" ht="15.75" customHeight="1" x14ac:dyDescent="0.3">
      <c r="A2813" s="221">
        <v>3546</v>
      </c>
      <c r="B2813" s="118">
        <v>302</v>
      </c>
      <c r="C2813" s="67" t="s">
        <v>690</v>
      </c>
      <c r="D2813" s="67"/>
      <c r="E2813" s="67">
        <v>13</v>
      </c>
      <c r="F2813" s="68">
        <v>43587</v>
      </c>
      <c r="G2813" s="67">
        <v>5225</v>
      </c>
      <c r="H2813" s="67"/>
      <c r="I2813" s="67"/>
      <c r="J2813" s="67"/>
      <c r="K2813" s="157">
        <f t="shared" si="13"/>
        <v>0</v>
      </c>
      <c r="L2813" s="168"/>
      <c r="M2813" s="160"/>
      <c r="N2813" s="160"/>
      <c r="O2813" s="33"/>
      <c r="P2813" s="33"/>
      <c r="Q2813" s="23">
        <f t="shared" si="1"/>
        <v>-522.5</v>
      </c>
      <c r="R2813" s="117"/>
    </row>
    <row r="2814" spans="1:18" ht="15.75" customHeight="1" x14ac:dyDescent="0.3">
      <c r="A2814" s="221">
        <v>3915</v>
      </c>
      <c r="B2814" s="118">
        <v>337</v>
      </c>
      <c r="C2814" s="67" t="s">
        <v>690</v>
      </c>
      <c r="D2814" s="67"/>
      <c r="E2814" s="67">
        <v>14</v>
      </c>
      <c r="F2814" s="68">
        <v>43591</v>
      </c>
      <c r="G2814" s="10">
        <v>5274</v>
      </c>
      <c r="H2814" s="10">
        <v>7826</v>
      </c>
      <c r="I2814" s="67">
        <v>7284</v>
      </c>
      <c r="J2814" s="67">
        <v>1</v>
      </c>
      <c r="K2814" s="157">
        <f t="shared" si="13"/>
        <v>26.965174129353237</v>
      </c>
      <c r="L2814" s="168" t="s">
        <v>13</v>
      </c>
      <c r="M2814" s="159">
        <f>AVERAGE(K2814:K2815)</f>
        <v>27.891454059750508</v>
      </c>
      <c r="N2814" s="159">
        <f>_xlfn.STDEV.S(K2814,K2815)</f>
        <v>1.3099576401218302</v>
      </c>
      <c r="O2814" s="33"/>
      <c r="P2814" s="33"/>
      <c r="Q2814" s="23">
        <f t="shared" si="1"/>
        <v>200.99999999999997</v>
      </c>
      <c r="R2814" s="117">
        <f>AVERAGE(Q2814:Q2815)</f>
        <v>201.99999999999997</v>
      </c>
    </row>
    <row r="2815" spans="1:18" ht="15.75" customHeight="1" x14ac:dyDescent="0.3">
      <c r="A2815" s="221">
        <v>3916</v>
      </c>
      <c r="B2815" s="118">
        <v>338</v>
      </c>
      <c r="C2815" s="67" t="s">
        <v>690</v>
      </c>
      <c r="D2815" s="67"/>
      <c r="E2815" s="67">
        <v>14</v>
      </c>
      <c r="F2815" s="68">
        <v>43591</v>
      </c>
      <c r="G2815" s="10">
        <v>5240</v>
      </c>
      <c r="H2815" s="10">
        <v>7855</v>
      </c>
      <c r="I2815" s="67">
        <v>7270</v>
      </c>
      <c r="J2815" s="67"/>
      <c r="K2815" s="157">
        <f t="shared" si="13"/>
        <v>28.817733990147783</v>
      </c>
      <c r="L2815" s="168"/>
      <c r="M2815" s="160"/>
      <c r="N2815" s="160"/>
      <c r="O2815" s="33"/>
      <c r="P2815" s="33"/>
      <c r="Q2815" s="23">
        <f t="shared" si="1"/>
        <v>202.99999999999997</v>
      </c>
      <c r="R2815" s="117"/>
    </row>
    <row r="2816" spans="1:18" ht="15.75" customHeight="1" x14ac:dyDescent="0.3">
      <c r="A2816" s="221">
        <v>4263</v>
      </c>
      <c r="B2816" s="118">
        <v>293</v>
      </c>
      <c r="C2816" s="67" t="s">
        <v>690</v>
      </c>
      <c r="D2816" s="67"/>
      <c r="E2816" s="67">
        <v>15</v>
      </c>
      <c r="F2816" s="68">
        <v>43599</v>
      </c>
      <c r="G2816" s="67">
        <v>5203</v>
      </c>
      <c r="H2816" s="67">
        <v>7382</v>
      </c>
      <c r="I2816" s="67">
        <v>6933</v>
      </c>
      <c r="J2816" s="67"/>
      <c r="K2816" s="157">
        <f t="shared" si="13"/>
        <v>25.953757225433527</v>
      </c>
      <c r="L2816" s="160"/>
      <c r="M2816" s="159">
        <f>AVERAGE(K2816:K2817)</f>
        <v>25.709272978913948</v>
      </c>
      <c r="N2816" s="159">
        <f>_xlfn.STDEV.S(K2816,K2817)</f>
        <v>0.34575293721455691</v>
      </c>
      <c r="O2816" s="33"/>
      <c r="P2816" s="33"/>
      <c r="Q2816" s="23">
        <f t="shared" si="1"/>
        <v>173</v>
      </c>
      <c r="R2816" s="117">
        <f>AVERAGE(Q2816:Q2817)</f>
        <v>175.25</v>
      </c>
    </row>
    <row r="2817" spans="1:18" ht="15.75" customHeight="1" x14ac:dyDescent="0.3">
      <c r="A2817" s="221">
        <v>4264</v>
      </c>
      <c r="B2817" s="118">
        <v>294</v>
      </c>
      <c r="C2817" s="67" t="s">
        <v>690</v>
      </c>
      <c r="D2817" s="67"/>
      <c r="E2817" s="67">
        <v>15</v>
      </c>
      <c r="F2817" s="68">
        <v>43599</v>
      </c>
      <c r="G2817" s="67">
        <v>5223</v>
      </c>
      <c r="H2817" s="67">
        <v>7450</v>
      </c>
      <c r="I2817" s="67">
        <v>6998</v>
      </c>
      <c r="J2817" s="67"/>
      <c r="K2817" s="157">
        <f t="shared" si="13"/>
        <v>25.464788732394368</v>
      </c>
      <c r="L2817" s="160"/>
      <c r="M2817" s="160"/>
      <c r="N2817" s="160"/>
      <c r="O2817" s="33"/>
      <c r="P2817" s="33"/>
      <c r="Q2817" s="23">
        <f t="shared" si="1"/>
        <v>177.5</v>
      </c>
      <c r="R2817" s="117"/>
    </row>
    <row r="2818" spans="1:18" ht="15.75" customHeight="1" x14ac:dyDescent="0.3">
      <c r="A2818" s="221">
        <v>4909</v>
      </c>
      <c r="B2818" s="118">
        <v>293</v>
      </c>
      <c r="C2818" s="67" t="s">
        <v>690</v>
      </c>
      <c r="D2818" s="67"/>
      <c r="E2818" s="67">
        <v>17</v>
      </c>
      <c r="F2818" s="68">
        <v>43619</v>
      </c>
      <c r="G2818" s="67">
        <v>5203</v>
      </c>
      <c r="H2818" s="67">
        <v>8218</v>
      </c>
      <c r="I2818" s="67">
        <v>7625</v>
      </c>
      <c r="J2818" s="67"/>
      <c r="K2818" s="157">
        <f t="shared" si="13"/>
        <v>24.483897605284888</v>
      </c>
      <c r="L2818" s="168"/>
      <c r="M2818" s="159">
        <f>AVERAGE(K2818:K2819)</f>
        <v>24.386038535170485</v>
      </c>
      <c r="N2818" s="159">
        <f>_xlfn.STDEV.S(K2818,K2819)</f>
        <v>0.13839362415700565</v>
      </c>
      <c r="O2818" s="33"/>
      <c r="P2818" s="33"/>
      <c r="Q2818" s="23">
        <f t="shared" si="1"/>
        <v>242.2</v>
      </c>
      <c r="R2818" s="117">
        <f>AVERAGE(Q2818:Q2819)</f>
        <v>237</v>
      </c>
    </row>
    <row r="2819" spans="1:18" ht="15.75" customHeight="1" x14ac:dyDescent="0.3">
      <c r="A2819" s="221">
        <v>4910</v>
      </c>
      <c r="B2819" s="118">
        <v>294</v>
      </c>
      <c r="C2819" s="67" t="s">
        <v>690</v>
      </c>
      <c r="D2819" s="67"/>
      <c r="E2819" s="67">
        <v>17</v>
      </c>
      <c r="F2819" s="68">
        <v>43619</v>
      </c>
      <c r="G2819" s="67">
        <v>5223</v>
      </c>
      <c r="H2819" s="67">
        <v>8104</v>
      </c>
      <c r="I2819" s="67">
        <v>7541</v>
      </c>
      <c r="J2819" s="67"/>
      <c r="K2819" s="157">
        <f t="shared" si="13"/>
        <v>24.288179465056086</v>
      </c>
      <c r="L2819" s="168"/>
      <c r="M2819" s="160"/>
      <c r="N2819" s="160"/>
      <c r="O2819" s="33"/>
      <c r="P2819" s="33"/>
      <c r="Q2819" s="23">
        <f t="shared" si="1"/>
        <v>231.8</v>
      </c>
      <c r="R2819" s="117"/>
    </row>
    <row r="2820" spans="1:18" ht="15.75" customHeight="1" x14ac:dyDescent="0.3">
      <c r="A2820" s="221">
        <v>5485</v>
      </c>
      <c r="B2820" s="118">
        <v>223</v>
      </c>
      <c r="C2820" s="7" t="s">
        <v>690</v>
      </c>
      <c r="D2820" s="7"/>
      <c r="E2820" s="7">
        <v>19</v>
      </c>
      <c r="F2820" s="156">
        <v>43637</v>
      </c>
      <c r="G2820" s="7">
        <v>5225</v>
      </c>
      <c r="H2820" s="7">
        <v>7482</v>
      </c>
      <c r="I2820" s="7">
        <v>7042</v>
      </c>
      <c r="J2820" s="7">
        <v>6</v>
      </c>
      <c r="K2820" s="161">
        <f t="shared" si="13"/>
        <v>24.215740231150249</v>
      </c>
      <c r="L2820" s="170"/>
      <c r="M2820" s="162">
        <f>AVERAGE(K2820:K2821)</f>
        <v>24.368929645886432</v>
      </c>
      <c r="N2820" s="162">
        <f>_xlfn.STDEV.S(K2820,K2821)</f>
        <v>0.21664254793190368</v>
      </c>
      <c r="O2820" s="33"/>
      <c r="P2820" s="33"/>
      <c r="Q2820" s="23">
        <f t="shared" si="1"/>
        <v>181.7</v>
      </c>
      <c r="R2820" s="117">
        <f>AVERAGE(Q2820:Q2821)</f>
        <v>182.39999999999998</v>
      </c>
    </row>
    <row r="2821" spans="1:18" ht="15.75" customHeight="1" x14ac:dyDescent="0.3">
      <c r="A2821" s="221">
        <v>5486</v>
      </c>
      <c r="B2821" s="118">
        <v>224</v>
      </c>
      <c r="C2821" s="7" t="s">
        <v>690</v>
      </c>
      <c r="D2821" s="7"/>
      <c r="E2821" s="7">
        <v>19</v>
      </c>
      <c r="F2821" s="156">
        <v>43637</v>
      </c>
      <c r="G2821" s="7">
        <v>5231</v>
      </c>
      <c r="H2821" s="7">
        <v>7511</v>
      </c>
      <c r="I2821" s="7">
        <v>7062</v>
      </c>
      <c r="J2821" s="7"/>
      <c r="K2821" s="161">
        <f t="shared" si="13"/>
        <v>24.522119060622611</v>
      </c>
      <c r="L2821" s="170"/>
      <c r="M2821" s="23"/>
      <c r="N2821" s="23"/>
      <c r="O2821" s="33"/>
      <c r="P2821" s="33"/>
      <c r="Q2821" s="23">
        <f t="shared" si="1"/>
        <v>183.1</v>
      </c>
      <c r="R2821" s="117"/>
    </row>
    <row r="2822" spans="1:18" ht="15.75" customHeight="1" x14ac:dyDescent="0.3">
      <c r="A2822" s="221">
        <v>6305</v>
      </c>
      <c r="B2822" s="118">
        <v>276</v>
      </c>
      <c r="C2822" s="7" t="s">
        <v>690</v>
      </c>
      <c r="D2822" s="7"/>
      <c r="E2822" s="7">
        <v>22</v>
      </c>
      <c r="F2822" s="156">
        <v>43685</v>
      </c>
      <c r="G2822" s="7">
        <v>5217</v>
      </c>
      <c r="H2822" s="7">
        <v>7617</v>
      </c>
      <c r="I2822" s="7">
        <v>7257</v>
      </c>
      <c r="J2822" s="7">
        <v>6</v>
      </c>
      <c r="K2822" s="152">
        <f t="shared" si="13"/>
        <v>17.647058823529413</v>
      </c>
      <c r="L2822" s="167"/>
      <c r="M2822" s="154">
        <f>AVERAGE(K2822:K2823)</f>
        <v>17.811132717549832</v>
      </c>
      <c r="N2822" s="154">
        <f>_xlfn.STDEV.S(K2822,K2823)</f>
        <v>0.232035526155042</v>
      </c>
      <c r="O2822" s="33"/>
      <c r="P2822" s="33"/>
      <c r="Q2822" s="23">
        <f t="shared" si="1"/>
        <v>204</v>
      </c>
      <c r="R2822" s="117">
        <f>AVERAGE(Q2822:Q2823)</f>
        <v>198.8</v>
      </c>
    </row>
    <row r="2823" spans="1:18" ht="15.75" customHeight="1" x14ac:dyDescent="0.3">
      <c r="A2823" s="221">
        <v>6306</v>
      </c>
      <c r="B2823" s="118">
        <v>276</v>
      </c>
      <c r="C2823" s="7" t="s">
        <v>690</v>
      </c>
      <c r="D2823" s="7"/>
      <c r="E2823" s="7">
        <v>22</v>
      </c>
      <c r="F2823" s="156">
        <v>43685</v>
      </c>
      <c r="G2823" s="7">
        <v>5217</v>
      </c>
      <c r="H2823" s="7">
        <v>7501</v>
      </c>
      <c r="I2823" s="7">
        <v>7153</v>
      </c>
      <c r="J2823" s="7"/>
      <c r="K2823" s="152">
        <f t="shared" si="13"/>
        <v>17.97520661157025</v>
      </c>
      <c r="L2823" s="167"/>
      <c r="M2823" s="155"/>
      <c r="N2823" s="155"/>
      <c r="O2823" s="33"/>
      <c r="P2823" s="33"/>
      <c r="Q2823" s="23">
        <f t="shared" si="1"/>
        <v>193.6</v>
      </c>
      <c r="R2823" s="117"/>
    </row>
    <row r="2824" spans="1:18" ht="15.75" customHeight="1" x14ac:dyDescent="0.3">
      <c r="A2824" s="221">
        <v>3917</v>
      </c>
      <c r="B2824" s="118">
        <v>339</v>
      </c>
      <c r="C2824" s="57" t="s">
        <v>691</v>
      </c>
      <c r="D2824" s="57"/>
      <c r="E2824" s="57">
        <v>14</v>
      </c>
      <c r="F2824" s="58">
        <v>43591</v>
      </c>
      <c r="G2824" s="151">
        <v>5250</v>
      </c>
      <c r="H2824" s="151">
        <v>10416</v>
      </c>
      <c r="I2824" s="57">
        <v>8662</v>
      </c>
      <c r="J2824" s="57">
        <v>2</v>
      </c>
      <c r="K2824" s="152">
        <f t="shared" si="13"/>
        <v>51.406799531066824</v>
      </c>
      <c r="L2824" s="167" t="s">
        <v>461</v>
      </c>
      <c r="M2824" s="154">
        <f>AVERAGE(K2824:K2825)</f>
        <v>52.328594166777577</v>
      </c>
      <c r="N2824" s="154">
        <f>_xlfn.STDEV.S(K2824,K2825)</f>
        <v>1.3036144755449193</v>
      </c>
      <c r="O2824" s="33">
        <v>2</v>
      </c>
      <c r="P2824" s="33"/>
      <c r="Q2824" s="23">
        <f t="shared" si="1"/>
        <v>341.2</v>
      </c>
      <c r="R2824" s="117">
        <f>AVERAGE(Q2824:Q2825)</f>
        <v>331.35</v>
      </c>
    </row>
    <row r="2825" spans="1:18" ht="15.75" customHeight="1" x14ac:dyDescent="0.3">
      <c r="A2825" s="221">
        <v>3918</v>
      </c>
      <c r="B2825" s="118">
        <v>340</v>
      </c>
      <c r="C2825" s="57" t="s">
        <v>691</v>
      </c>
      <c r="D2825" s="57"/>
      <c r="E2825" s="57">
        <v>14</v>
      </c>
      <c r="F2825" s="58">
        <v>43591</v>
      </c>
      <c r="G2825" s="151">
        <v>5215</v>
      </c>
      <c r="H2825" s="151">
        <v>10142</v>
      </c>
      <c r="I2825" s="57">
        <v>8430</v>
      </c>
      <c r="J2825" s="57"/>
      <c r="K2825" s="152">
        <f t="shared" si="13"/>
        <v>53.250388802488338</v>
      </c>
      <c r="L2825" s="167"/>
      <c r="M2825" s="155"/>
      <c r="N2825" s="155"/>
      <c r="O2825" s="33"/>
      <c r="P2825" s="33"/>
      <c r="Q2825" s="23">
        <f t="shared" si="1"/>
        <v>321.5</v>
      </c>
      <c r="R2825" s="117"/>
    </row>
    <row r="2826" spans="1:18" ht="15.75" customHeight="1" x14ac:dyDescent="0.3">
      <c r="A2826" s="221">
        <v>4567</v>
      </c>
      <c r="B2826" s="118">
        <v>273</v>
      </c>
      <c r="C2826" s="57" t="s">
        <v>691</v>
      </c>
      <c r="D2826" s="57"/>
      <c r="E2826" s="57">
        <v>16</v>
      </c>
      <c r="F2826" s="58">
        <v>43607</v>
      </c>
      <c r="G2826" s="57">
        <v>5242</v>
      </c>
      <c r="H2826" s="57">
        <v>8855</v>
      </c>
      <c r="I2826" s="57">
        <v>8151</v>
      </c>
      <c r="J2826" s="57">
        <v>2</v>
      </c>
      <c r="K2826" s="152">
        <f t="shared" si="13"/>
        <v>24.200756273633552</v>
      </c>
      <c r="L2826" s="167" t="s">
        <v>13</v>
      </c>
      <c r="M2826" s="154">
        <f>AVERAGE(K2826:K2827)</f>
        <v>24.250238080794368</v>
      </c>
      <c r="N2826" s="154">
        <f>_xlfn.STDEV.S(K2826,K2827)</f>
        <v>6.9977842777554339E-2</v>
      </c>
      <c r="O2826" s="33"/>
      <c r="P2826" s="33"/>
      <c r="Q2826" s="23">
        <f t="shared" si="1"/>
        <v>290.89999999999998</v>
      </c>
      <c r="R2826" s="117">
        <f>AVERAGE(Q2826:Q2827)</f>
        <v>288.25</v>
      </c>
    </row>
    <row r="2827" spans="1:18" ht="15.75" customHeight="1" x14ac:dyDescent="0.3">
      <c r="A2827" s="221">
        <v>4568</v>
      </c>
      <c r="B2827" s="118">
        <v>274</v>
      </c>
      <c r="C2827" s="57" t="s">
        <v>691</v>
      </c>
      <c r="D2827" s="57"/>
      <c r="E2827" s="57">
        <v>16</v>
      </c>
      <c r="F2827" s="58">
        <v>43607</v>
      </c>
      <c r="G2827" s="57">
        <v>5233</v>
      </c>
      <c r="H2827" s="57">
        <v>8783</v>
      </c>
      <c r="I2827" s="57">
        <v>8089</v>
      </c>
      <c r="J2827" s="57"/>
      <c r="K2827" s="152">
        <f t="shared" si="13"/>
        <v>24.299719887955181</v>
      </c>
      <c r="L2827" s="167"/>
      <c r="M2827" s="155"/>
      <c r="N2827" s="155"/>
      <c r="O2827" s="33"/>
      <c r="P2827" s="33"/>
      <c r="Q2827" s="23">
        <f t="shared" si="1"/>
        <v>285.60000000000002</v>
      </c>
      <c r="R2827" s="117"/>
    </row>
    <row r="2828" spans="1:18" ht="15.75" customHeight="1" x14ac:dyDescent="0.3">
      <c r="A2828" s="221">
        <v>5213</v>
      </c>
      <c r="B2828" s="118">
        <v>273</v>
      </c>
      <c r="C2828" s="57" t="s">
        <v>691</v>
      </c>
      <c r="D2828" s="57"/>
      <c r="E2828" s="57">
        <v>18</v>
      </c>
      <c r="F2828" s="58">
        <v>43626</v>
      </c>
      <c r="G2828" s="57">
        <v>5242</v>
      </c>
      <c r="H2828" s="57">
        <v>8564</v>
      </c>
      <c r="I2828" s="57">
        <v>7959</v>
      </c>
      <c r="J2828" s="57">
        <v>6</v>
      </c>
      <c r="K2828" s="152">
        <f t="shared" si="13"/>
        <v>22.267206477732792</v>
      </c>
      <c r="L2828" s="167"/>
      <c r="M2828" s="154">
        <f>AVERAGE(K2828:K2829)</f>
        <v>22.216906778373009</v>
      </c>
      <c r="N2828" s="154">
        <f>_xlfn.STDEV.S(K2828,K2829)</f>
        <v>7.1134517017892307E-2</v>
      </c>
      <c r="O2828" s="33"/>
      <c r="P2828" s="33"/>
      <c r="Q2828" s="23">
        <f t="shared" si="1"/>
        <v>271.7</v>
      </c>
      <c r="R2828" s="117">
        <f>AVERAGE(Q2828:Q2829)</f>
        <v>275.7</v>
      </c>
    </row>
    <row r="2829" spans="1:18" ht="15.75" customHeight="1" x14ac:dyDescent="0.3">
      <c r="A2829" s="221">
        <v>5214</v>
      </c>
      <c r="B2829" s="118">
        <v>274</v>
      </c>
      <c r="C2829" s="57" t="s">
        <v>691</v>
      </c>
      <c r="D2829" s="57"/>
      <c r="E2829" s="57">
        <v>18</v>
      </c>
      <c r="F2829" s="58">
        <v>43626</v>
      </c>
      <c r="G2829" s="57">
        <v>5233</v>
      </c>
      <c r="H2829" s="57">
        <v>8650</v>
      </c>
      <c r="I2829" s="57">
        <v>8030</v>
      </c>
      <c r="J2829" s="57"/>
      <c r="K2829" s="152">
        <f t="shared" si="13"/>
        <v>22.166607079013229</v>
      </c>
      <c r="L2829" s="167"/>
      <c r="M2829" s="155"/>
      <c r="N2829" s="155"/>
      <c r="O2829" s="33"/>
      <c r="P2829" s="33"/>
      <c r="Q2829" s="23">
        <f t="shared" si="1"/>
        <v>279.7</v>
      </c>
      <c r="R2829" s="117"/>
    </row>
    <row r="2830" spans="1:18" ht="15.75" customHeight="1" x14ac:dyDescent="0.3">
      <c r="A2830" s="221">
        <v>5721</v>
      </c>
      <c r="B2830" s="118">
        <v>165</v>
      </c>
      <c r="C2830" s="7" t="s">
        <v>691</v>
      </c>
      <c r="D2830" s="7"/>
      <c r="E2830" s="7">
        <v>21</v>
      </c>
      <c r="F2830" s="156">
        <v>43657</v>
      </c>
      <c r="G2830" s="7">
        <v>5226</v>
      </c>
      <c r="H2830" s="7">
        <v>8145</v>
      </c>
      <c r="I2830" s="7">
        <v>7643</v>
      </c>
      <c r="J2830" s="7">
        <v>6</v>
      </c>
      <c r="K2830" s="152">
        <f t="shared" si="13"/>
        <v>20.769549027720313</v>
      </c>
      <c r="L2830" s="167"/>
      <c r="M2830" s="154">
        <f>AVERAGE(K2830:K2831)</f>
        <v>20.923416200042826</v>
      </c>
      <c r="N2830" s="154">
        <f>_xlfn.STDEV.S(K2830,K2831)</f>
        <v>0.21760104190249679</v>
      </c>
      <c r="O2830" s="33"/>
      <c r="P2830" s="33"/>
      <c r="Q2830" s="23">
        <f t="shared" si="1"/>
        <v>241.7</v>
      </c>
      <c r="R2830" s="117">
        <f>AVERAGE(Q2830:Q2831)</f>
        <v>248.95</v>
      </c>
    </row>
    <row r="2831" spans="1:18" ht="15.75" customHeight="1" x14ac:dyDescent="0.3">
      <c r="A2831" s="221">
        <v>5722</v>
      </c>
      <c r="B2831" s="118">
        <v>166</v>
      </c>
      <c r="C2831" s="7" t="s">
        <v>691</v>
      </c>
      <c r="D2831" s="7"/>
      <c r="E2831" s="7">
        <v>21</v>
      </c>
      <c r="F2831" s="156">
        <v>43657</v>
      </c>
      <c r="G2831" s="7">
        <v>5252</v>
      </c>
      <c r="H2831" s="7">
        <v>8354</v>
      </c>
      <c r="I2831" s="7">
        <v>7814</v>
      </c>
      <c r="J2831" s="7"/>
      <c r="K2831" s="152">
        <f t="shared" si="13"/>
        <v>21.07728337236534</v>
      </c>
      <c r="L2831" s="167"/>
      <c r="M2831" s="155"/>
      <c r="N2831" s="155"/>
      <c r="O2831" s="33"/>
      <c r="P2831" s="33"/>
      <c r="Q2831" s="23">
        <f t="shared" si="1"/>
        <v>256.2</v>
      </c>
      <c r="R2831" s="117"/>
    </row>
    <row r="2832" spans="1:18" ht="15.75" customHeight="1" x14ac:dyDescent="0.3">
      <c r="A2832" s="221">
        <v>6307</v>
      </c>
      <c r="B2832" s="118">
        <v>277</v>
      </c>
      <c r="C2832" s="7" t="s">
        <v>691</v>
      </c>
      <c r="D2832" s="7"/>
      <c r="E2832" s="7">
        <v>22</v>
      </c>
      <c r="F2832" s="156">
        <v>43685</v>
      </c>
      <c r="G2832" s="7">
        <v>5252</v>
      </c>
      <c r="H2832" s="7">
        <v>8530</v>
      </c>
      <c r="I2832" s="7">
        <v>8050</v>
      </c>
      <c r="J2832" s="7">
        <v>6</v>
      </c>
      <c r="K2832" s="152">
        <f t="shared" si="13"/>
        <v>17.155110793423876</v>
      </c>
      <c r="L2832" s="167"/>
      <c r="M2832" s="154">
        <f>AVERAGE(K2832:K2833)</f>
        <v>17.044823134853843</v>
      </c>
      <c r="N2832" s="154">
        <f>_xlfn.STDEV.S(K2832,K2833)</f>
        <v>0.15597030251211488</v>
      </c>
      <c r="O2832" s="33"/>
      <c r="P2832" s="33"/>
      <c r="Q2832" s="23">
        <f t="shared" si="1"/>
        <v>279.8</v>
      </c>
      <c r="R2832" s="117">
        <f>AVERAGE(Q2832:Q2833)</f>
        <v>267.45</v>
      </c>
    </row>
    <row r="2833" spans="1:18" ht="15.75" customHeight="1" x14ac:dyDescent="0.3">
      <c r="A2833" s="221">
        <v>6308</v>
      </c>
      <c r="B2833" s="118">
        <v>277</v>
      </c>
      <c r="C2833" s="7" t="s">
        <v>691</v>
      </c>
      <c r="D2833" s="7"/>
      <c r="E2833" s="7">
        <v>22</v>
      </c>
      <c r="F2833" s="156">
        <v>43685</v>
      </c>
      <c r="G2833" s="7">
        <v>5252</v>
      </c>
      <c r="H2833" s="7">
        <v>8235</v>
      </c>
      <c r="I2833" s="7">
        <v>7803</v>
      </c>
      <c r="J2833" s="7"/>
      <c r="K2833" s="152">
        <f t="shared" si="13"/>
        <v>16.934535476283809</v>
      </c>
      <c r="L2833" s="167"/>
      <c r="M2833" s="155"/>
      <c r="N2833" s="155"/>
      <c r="O2833" s="33"/>
      <c r="P2833" s="33"/>
      <c r="Q2833" s="23">
        <f t="shared" si="1"/>
        <v>255.1</v>
      </c>
      <c r="R2833" s="117"/>
    </row>
    <row r="2834" spans="1:18" ht="15.75" customHeight="1" x14ac:dyDescent="0.3">
      <c r="A2834" s="221">
        <v>3027</v>
      </c>
      <c r="B2834" s="118">
        <v>111</v>
      </c>
      <c r="C2834" s="57" t="s">
        <v>692</v>
      </c>
      <c r="D2834" s="57"/>
      <c r="E2834" s="57">
        <v>11</v>
      </c>
      <c r="F2834" s="58">
        <v>43571</v>
      </c>
      <c r="G2834" s="151">
        <v>5213</v>
      </c>
      <c r="H2834" s="57">
        <v>7191</v>
      </c>
      <c r="I2834" s="57">
        <v>6606</v>
      </c>
      <c r="J2834" s="57">
        <v>2</v>
      </c>
      <c r="K2834" s="152">
        <f t="shared" si="13"/>
        <v>41.995692749461597</v>
      </c>
      <c r="L2834" s="167" t="s">
        <v>13</v>
      </c>
      <c r="M2834" s="154">
        <f>AVERAGE(K2834:K2835)</f>
        <v>43.301145867116588</v>
      </c>
      <c r="N2834" s="154">
        <f>_xlfn.STDEV.S(K2834,K2835)</f>
        <v>1.8461895040299237</v>
      </c>
      <c r="O2834" s="33">
        <v>2</v>
      </c>
      <c r="P2834" s="33"/>
      <c r="Q2834" s="23">
        <f t="shared" si="1"/>
        <v>139.30000000000001</v>
      </c>
      <c r="R2834" s="117">
        <f>AVERAGE(Q2834:Q2835)</f>
        <v>148.44999999999999</v>
      </c>
    </row>
    <row r="2835" spans="1:18" ht="15.75" customHeight="1" x14ac:dyDescent="0.3">
      <c r="A2835" s="221">
        <v>3028</v>
      </c>
      <c r="B2835" s="118">
        <v>112</v>
      </c>
      <c r="C2835" s="57" t="s">
        <v>692</v>
      </c>
      <c r="D2835" s="57"/>
      <c r="E2835" s="57">
        <v>11</v>
      </c>
      <c r="F2835" s="58">
        <v>43571</v>
      </c>
      <c r="G2835" s="151">
        <v>5197</v>
      </c>
      <c r="H2835" s="57">
        <v>7476</v>
      </c>
      <c r="I2835" s="57">
        <v>6773</v>
      </c>
      <c r="J2835" s="57"/>
      <c r="K2835" s="152">
        <f t="shared" si="13"/>
        <v>44.606598984771573</v>
      </c>
      <c r="L2835" s="167"/>
      <c r="M2835" s="155"/>
      <c r="N2835" s="155"/>
      <c r="O2835" s="33"/>
      <c r="P2835" s="33"/>
      <c r="Q2835" s="23">
        <f t="shared" si="1"/>
        <v>157.6</v>
      </c>
      <c r="R2835" s="117"/>
    </row>
    <row r="2836" spans="1:18" ht="15.75" customHeight="1" x14ac:dyDescent="0.3">
      <c r="A2836" s="221">
        <v>3919</v>
      </c>
      <c r="B2836" s="118">
        <v>341</v>
      </c>
      <c r="C2836" s="57" t="s">
        <v>692</v>
      </c>
      <c r="D2836" s="57"/>
      <c r="E2836" s="57">
        <v>14</v>
      </c>
      <c r="F2836" s="58">
        <v>43591</v>
      </c>
      <c r="G2836" s="151">
        <v>5210</v>
      </c>
      <c r="H2836" s="151">
        <v>7371</v>
      </c>
      <c r="I2836" s="57">
        <v>6901</v>
      </c>
      <c r="J2836" s="57"/>
      <c r="K2836" s="152">
        <f t="shared" si="13"/>
        <v>27.794204612655232</v>
      </c>
      <c r="L2836" s="167" t="s">
        <v>13</v>
      </c>
      <c r="M2836" s="154">
        <f>AVERAGE(K2836:K2837)</f>
        <v>28.033227960777879</v>
      </c>
      <c r="N2836" s="154">
        <f>_xlfn.STDEV.S(K2836,K2837)</f>
        <v>0.33803006063887259</v>
      </c>
      <c r="O2836" s="33"/>
      <c r="P2836" s="33"/>
      <c r="Q2836" s="23">
        <f t="shared" si="1"/>
        <v>169.1</v>
      </c>
      <c r="R2836" s="117">
        <f>AVERAGE(Q2836:Q2837)</f>
        <v>160.94999999999999</v>
      </c>
    </row>
    <row r="2837" spans="1:18" ht="15.75" customHeight="1" x14ac:dyDescent="0.3">
      <c r="A2837" s="221">
        <v>3920</v>
      </c>
      <c r="B2837" s="118">
        <v>342</v>
      </c>
      <c r="C2837" s="57" t="s">
        <v>692</v>
      </c>
      <c r="D2837" s="57"/>
      <c r="E2837" s="57">
        <v>14</v>
      </c>
      <c r="F2837" s="58">
        <v>43591</v>
      </c>
      <c r="G2837" s="151">
        <v>5176</v>
      </c>
      <c r="H2837" s="151">
        <v>7136</v>
      </c>
      <c r="I2837" s="57">
        <v>6704</v>
      </c>
      <c r="J2837" s="57"/>
      <c r="K2837" s="152">
        <f t="shared" si="13"/>
        <v>28.272251308900525</v>
      </c>
      <c r="L2837" s="167"/>
      <c r="M2837" s="155"/>
      <c r="N2837" s="155"/>
      <c r="O2837" s="33"/>
      <c r="P2837" s="33"/>
      <c r="Q2837" s="23">
        <f t="shared" si="1"/>
        <v>152.80000000000001</v>
      </c>
      <c r="R2837" s="117"/>
    </row>
    <row r="2838" spans="1:18" ht="15.75" customHeight="1" x14ac:dyDescent="0.3">
      <c r="A2838" s="221">
        <v>4569</v>
      </c>
      <c r="B2838" s="118">
        <v>275</v>
      </c>
      <c r="C2838" s="57" t="s">
        <v>692</v>
      </c>
      <c r="D2838" s="57"/>
      <c r="E2838" s="57">
        <v>16</v>
      </c>
      <c r="F2838" s="58">
        <v>43607</v>
      </c>
      <c r="G2838" s="57">
        <v>5274</v>
      </c>
      <c r="H2838" s="57">
        <v>7384</v>
      </c>
      <c r="I2838" s="57">
        <v>6987</v>
      </c>
      <c r="J2838" s="57">
        <v>2</v>
      </c>
      <c r="K2838" s="152">
        <f t="shared" si="13"/>
        <v>23.175715119673086</v>
      </c>
      <c r="L2838" s="167"/>
      <c r="M2838" s="154">
        <f>AVERAGE(K2838:K2839)</f>
        <v>23.247293568513332</v>
      </c>
      <c r="N2838" s="154">
        <f>_xlfn.STDEV.S(K2838,K2839)</f>
        <v>0.10122721312350401</v>
      </c>
      <c r="O2838" s="33"/>
      <c r="P2838" s="33"/>
      <c r="Q2838" s="23">
        <f t="shared" si="1"/>
        <v>171.3</v>
      </c>
      <c r="R2838" s="117">
        <f>AVERAGE(Q2838:Q2839)</f>
        <v>177.85000000000002</v>
      </c>
    </row>
    <row r="2839" spans="1:18" ht="15.75" customHeight="1" x14ac:dyDescent="0.3">
      <c r="A2839" s="221">
        <v>4570</v>
      </c>
      <c r="B2839" s="118">
        <v>276</v>
      </c>
      <c r="C2839" s="57" t="s">
        <v>692</v>
      </c>
      <c r="D2839" s="57"/>
      <c r="E2839" s="57">
        <v>16</v>
      </c>
      <c r="F2839" s="58">
        <v>43607</v>
      </c>
      <c r="G2839" s="57">
        <v>5217</v>
      </c>
      <c r="H2839" s="57">
        <v>7491</v>
      </c>
      <c r="I2839" s="57">
        <v>7061</v>
      </c>
      <c r="J2839" s="57"/>
      <c r="K2839" s="152">
        <f t="shared" si="13"/>
        <v>23.318872017353577</v>
      </c>
      <c r="L2839" s="167"/>
      <c r="M2839" s="155"/>
      <c r="N2839" s="155"/>
      <c r="O2839" s="33"/>
      <c r="P2839" s="33"/>
      <c r="Q2839" s="23">
        <f t="shared" si="1"/>
        <v>184.4</v>
      </c>
      <c r="R2839" s="117"/>
    </row>
    <row r="2840" spans="1:18" ht="15.75" customHeight="1" x14ac:dyDescent="0.3">
      <c r="A2840" s="221">
        <v>5215</v>
      </c>
      <c r="B2840" s="118">
        <v>275</v>
      </c>
      <c r="C2840" s="57" t="s">
        <v>692</v>
      </c>
      <c r="D2840" s="57"/>
      <c r="E2840" s="57">
        <v>18</v>
      </c>
      <c r="F2840" s="58">
        <v>43626</v>
      </c>
      <c r="G2840" s="57">
        <v>5274</v>
      </c>
      <c r="H2840" s="57">
        <v>7396</v>
      </c>
      <c r="I2840" s="57">
        <v>7022</v>
      </c>
      <c r="J2840" s="57">
        <v>7</v>
      </c>
      <c r="K2840" s="152">
        <f t="shared" si="13"/>
        <v>21.39588100686499</v>
      </c>
      <c r="L2840" s="167"/>
      <c r="M2840" s="154">
        <f>AVERAGE(K2840:K2841)</f>
        <v>21.385573765692623</v>
      </c>
      <c r="N2840" s="154">
        <f>_xlfn.STDEV.S(K2840,K2841)</f>
        <v>1.4576640256611189E-2</v>
      </c>
      <c r="O2840" s="33"/>
      <c r="P2840" s="33"/>
      <c r="Q2840" s="23">
        <f t="shared" si="1"/>
        <v>174.8</v>
      </c>
      <c r="R2840" s="117">
        <f>AVERAGE(Q2840:Q2841)</f>
        <v>181.2</v>
      </c>
    </row>
    <row r="2841" spans="1:18" ht="15.75" customHeight="1" x14ac:dyDescent="0.3">
      <c r="A2841" s="221">
        <v>5216</v>
      </c>
      <c r="B2841" s="118">
        <v>276</v>
      </c>
      <c r="C2841" s="57" t="s">
        <v>692</v>
      </c>
      <c r="D2841" s="57"/>
      <c r="E2841" s="57">
        <v>18</v>
      </c>
      <c r="F2841" s="58">
        <v>43626</v>
      </c>
      <c r="G2841" s="57">
        <v>5217</v>
      </c>
      <c r="H2841" s="57">
        <v>7494</v>
      </c>
      <c r="I2841" s="57">
        <v>7093</v>
      </c>
      <c r="J2841" s="57"/>
      <c r="K2841" s="152">
        <f t="shared" si="13"/>
        <v>21.375266524520256</v>
      </c>
      <c r="L2841" s="167"/>
      <c r="M2841" s="155"/>
      <c r="N2841" s="155"/>
      <c r="O2841" s="33"/>
      <c r="P2841" s="33"/>
      <c r="Q2841" s="23">
        <f t="shared" si="1"/>
        <v>187.6</v>
      </c>
      <c r="R2841" s="117"/>
    </row>
    <row r="2842" spans="1:18" ht="15.75" customHeight="1" x14ac:dyDescent="0.3">
      <c r="A2842" s="221">
        <v>5723</v>
      </c>
      <c r="B2842" s="118">
        <v>167</v>
      </c>
      <c r="C2842" s="7" t="s">
        <v>692</v>
      </c>
      <c r="D2842" s="7"/>
      <c r="E2842" s="7">
        <v>21</v>
      </c>
      <c r="F2842" s="156">
        <v>43657</v>
      </c>
      <c r="G2842" s="7">
        <v>5280</v>
      </c>
      <c r="H2842" s="7">
        <v>7854</v>
      </c>
      <c r="I2842" s="7">
        <v>7443</v>
      </c>
      <c r="J2842" s="7">
        <v>7</v>
      </c>
      <c r="K2842" s="152">
        <f t="shared" si="13"/>
        <v>19.001386962552012</v>
      </c>
      <c r="L2842" s="167"/>
      <c r="M2842" s="154">
        <f>AVERAGE(K2842:K2843)</f>
        <v>19.352245438091121</v>
      </c>
      <c r="N2842" s="154">
        <f>_xlfn.STDEV.S(K2842,K2843)</f>
        <v>0.49618881458095693</v>
      </c>
      <c r="O2842" s="33"/>
      <c r="P2842" s="33"/>
      <c r="Q2842" s="23">
        <f t="shared" si="1"/>
        <v>216.3</v>
      </c>
      <c r="R2842" s="117">
        <f>AVERAGE(Q2842:Q2843)</f>
        <v>219.3</v>
      </c>
    </row>
    <row r="2843" spans="1:18" ht="15.75" customHeight="1" x14ac:dyDescent="0.3">
      <c r="A2843" s="221">
        <v>5724</v>
      </c>
      <c r="B2843" s="118">
        <v>168</v>
      </c>
      <c r="C2843" s="7" t="s">
        <v>692</v>
      </c>
      <c r="D2843" s="7"/>
      <c r="E2843" s="7">
        <v>21</v>
      </c>
      <c r="F2843" s="156">
        <v>43657</v>
      </c>
      <c r="G2843" s="7">
        <v>5212</v>
      </c>
      <c r="H2843" s="7">
        <v>7873</v>
      </c>
      <c r="I2843" s="7">
        <v>7435</v>
      </c>
      <c r="J2843" s="7"/>
      <c r="K2843" s="152">
        <f t="shared" si="13"/>
        <v>19.70310391363023</v>
      </c>
      <c r="L2843" s="167"/>
      <c r="M2843" s="155"/>
      <c r="N2843" s="155"/>
      <c r="O2843" s="33"/>
      <c r="P2843" s="33"/>
      <c r="Q2843" s="23">
        <f t="shared" si="1"/>
        <v>222.3</v>
      </c>
      <c r="R2843" s="117"/>
    </row>
    <row r="2844" spans="1:18" ht="15.75" customHeight="1" x14ac:dyDescent="0.3">
      <c r="A2844" s="221">
        <v>6309</v>
      </c>
      <c r="B2844" s="118">
        <v>278</v>
      </c>
      <c r="C2844" s="7" t="s">
        <v>692</v>
      </c>
      <c r="D2844" s="7"/>
      <c r="E2844" s="7">
        <v>22</v>
      </c>
      <c r="F2844" s="156">
        <v>43685</v>
      </c>
      <c r="G2844" s="7">
        <v>5256</v>
      </c>
      <c r="H2844" s="7">
        <v>7475</v>
      </c>
      <c r="I2844" s="7">
        <v>7163</v>
      </c>
      <c r="J2844" s="7">
        <v>7</v>
      </c>
      <c r="K2844" s="152">
        <f t="shared" si="13"/>
        <v>16.360776088096486</v>
      </c>
      <c r="L2844" s="167"/>
      <c r="M2844" s="154">
        <f>AVERAGE(K2844:K2845)</f>
        <v>19.76093515651025</v>
      </c>
      <c r="N2844" s="154">
        <f>_xlfn.STDEV.S(K2844,K2845)</f>
        <v>4.8085510687766</v>
      </c>
      <c r="O2844" s="33"/>
      <c r="P2844" s="33"/>
      <c r="Q2844" s="23">
        <f t="shared" si="1"/>
        <v>190.7</v>
      </c>
      <c r="R2844" s="117">
        <f>AVERAGE(Q2844:Q2845)</f>
        <v>177.6</v>
      </c>
    </row>
    <row r="2845" spans="1:18" ht="15.75" customHeight="1" x14ac:dyDescent="0.3">
      <c r="A2845" s="221">
        <v>6310</v>
      </c>
      <c r="B2845" s="118">
        <v>278</v>
      </c>
      <c r="C2845" s="7" t="s">
        <v>692</v>
      </c>
      <c r="D2845" s="7"/>
      <c r="E2845" s="7">
        <v>22</v>
      </c>
      <c r="F2845" s="156">
        <v>43685</v>
      </c>
      <c r="G2845" s="7">
        <v>5256</v>
      </c>
      <c r="H2845" s="7">
        <v>7282</v>
      </c>
      <c r="I2845" s="7">
        <v>6901</v>
      </c>
      <c r="J2845" s="7"/>
      <c r="K2845" s="152">
        <f t="shared" si="13"/>
        <v>23.16109422492401</v>
      </c>
      <c r="L2845" s="167"/>
      <c r="M2845" s="155"/>
      <c r="N2845" s="155"/>
      <c r="O2845" s="33"/>
      <c r="P2845" s="33"/>
      <c r="Q2845" s="23">
        <f t="shared" si="1"/>
        <v>164.5</v>
      </c>
      <c r="R2845" s="117"/>
    </row>
    <row r="2846" spans="1:18" ht="15.75" customHeight="1" x14ac:dyDescent="0.3">
      <c r="A2846" s="221">
        <v>3029</v>
      </c>
      <c r="B2846" s="118">
        <v>113</v>
      </c>
      <c r="C2846" s="57" t="s">
        <v>693</v>
      </c>
      <c r="D2846" s="57"/>
      <c r="E2846" s="57">
        <v>11</v>
      </c>
      <c r="F2846" s="58">
        <v>43571</v>
      </c>
      <c r="G2846" s="151">
        <v>5283</v>
      </c>
      <c r="H2846" s="57">
        <v>9985</v>
      </c>
      <c r="I2846" s="57">
        <v>8154</v>
      </c>
      <c r="J2846" s="57">
        <v>2</v>
      </c>
      <c r="K2846" s="152">
        <f t="shared" si="13"/>
        <v>63.775687913618953</v>
      </c>
      <c r="L2846" s="167">
        <v>0.25</v>
      </c>
      <c r="M2846" s="154">
        <f>AVERAGE(K2846:K2847)</f>
        <v>63.190850895899686</v>
      </c>
      <c r="N2846" s="154">
        <f>_xlfn.STDEV.S(K2846,K2847)</f>
        <v>0.82708444223642563</v>
      </c>
      <c r="O2846" s="33">
        <v>2</v>
      </c>
      <c r="P2846" s="33"/>
      <c r="Q2846" s="23">
        <f t="shared" si="1"/>
        <v>287.10000000000002</v>
      </c>
      <c r="R2846" s="117">
        <f>AVERAGE(Q2846:Q2847)</f>
        <v>273.25</v>
      </c>
    </row>
    <row r="2847" spans="1:18" ht="15.75" customHeight="1" x14ac:dyDescent="0.3">
      <c r="A2847" s="221">
        <v>3030</v>
      </c>
      <c r="B2847" s="118">
        <v>114</v>
      </c>
      <c r="C2847" s="57" t="s">
        <v>693</v>
      </c>
      <c r="D2847" s="57"/>
      <c r="E2847" s="57">
        <v>11</v>
      </c>
      <c r="F2847" s="58">
        <v>43571</v>
      </c>
      <c r="G2847" s="151">
        <v>5247</v>
      </c>
      <c r="H2847" s="57">
        <v>9465</v>
      </c>
      <c r="I2847" s="57">
        <v>7841</v>
      </c>
      <c r="J2847" s="57"/>
      <c r="K2847" s="152">
        <f t="shared" si="13"/>
        <v>62.606013878180413</v>
      </c>
      <c r="L2847" s="167"/>
      <c r="M2847" s="155"/>
      <c r="N2847" s="155"/>
      <c r="O2847" s="33"/>
      <c r="P2847" s="33"/>
      <c r="Q2847" s="23">
        <f t="shared" si="1"/>
        <v>259.39999999999998</v>
      </c>
      <c r="R2847" s="117"/>
    </row>
    <row r="2848" spans="1:18" ht="15.75" customHeight="1" x14ac:dyDescent="0.3">
      <c r="A2848" s="221">
        <v>3921</v>
      </c>
      <c r="B2848" s="118">
        <v>343</v>
      </c>
      <c r="C2848" s="57" t="s">
        <v>693</v>
      </c>
      <c r="D2848" s="57"/>
      <c r="E2848" s="57">
        <v>14</v>
      </c>
      <c r="F2848" s="58">
        <v>43591</v>
      </c>
      <c r="G2848" s="151">
        <v>5238</v>
      </c>
      <c r="H2848" s="151">
        <v>9660</v>
      </c>
      <c r="I2848" s="57">
        <v>8596</v>
      </c>
      <c r="J2848" s="57"/>
      <c r="K2848" s="152">
        <f t="shared" si="13"/>
        <v>31.685527099463968</v>
      </c>
      <c r="L2848" s="167" t="s">
        <v>13</v>
      </c>
      <c r="M2848" s="154">
        <f>AVERAGE(K2848:K2849)</f>
        <v>31.69798456190367</v>
      </c>
      <c r="N2848" s="154">
        <f>_xlfn.STDEV.S(K2848,K2849)</f>
        <v>1.7617512334980032E-2</v>
      </c>
      <c r="O2848" s="33"/>
      <c r="P2848" s="33"/>
      <c r="Q2848" s="23">
        <f t="shared" si="1"/>
        <v>335.8</v>
      </c>
      <c r="R2848" s="117">
        <f>AVERAGE(Q2848:Q2849)</f>
        <v>324</v>
      </c>
    </row>
    <row r="2849" spans="1:18" ht="15.75" customHeight="1" x14ac:dyDescent="0.3">
      <c r="A2849" s="221">
        <v>3922</v>
      </c>
      <c r="B2849" s="118">
        <v>344</v>
      </c>
      <c r="C2849" s="57" t="s">
        <v>693</v>
      </c>
      <c r="D2849" s="57"/>
      <c r="E2849" s="57">
        <v>14</v>
      </c>
      <c r="F2849" s="58">
        <v>43591</v>
      </c>
      <c r="G2849" s="151">
        <v>5187</v>
      </c>
      <c r="H2849" s="151">
        <v>9299</v>
      </c>
      <c r="I2849" s="57">
        <v>8309</v>
      </c>
      <c r="J2849" s="57"/>
      <c r="K2849" s="152">
        <f t="shared" si="13"/>
        <v>31.710442024343372</v>
      </c>
      <c r="L2849" s="167"/>
      <c r="M2849" s="155"/>
      <c r="N2849" s="155"/>
      <c r="O2849" s="33"/>
      <c r="P2849" s="33"/>
      <c r="Q2849" s="23">
        <f t="shared" si="1"/>
        <v>312.2</v>
      </c>
      <c r="R2849" s="117"/>
    </row>
    <row r="2850" spans="1:18" ht="15.75" customHeight="1" x14ac:dyDescent="0.3">
      <c r="A2850" s="221">
        <v>4571</v>
      </c>
      <c r="B2850" s="118">
        <v>277</v>
      </c>
      <c r="C2850" s="57" t="s">
        <v>693</v>
      </c>
      <c r="D2850" s="57"/>
      <c r="E2850" s="57">
        <v>16</v>
      </c>
      <c r="F2850" s="58">
        <v>43607</v>
      </c>
      <c r="G2850" s="57">
        <v>5252</v>
      </c>
      <c r="H2850" s="57">
        <v>9022</v>
      </c>
      <c r="I2850" s="57">
        <v>8263</v>
      </c>
      <c r="J2850" s="57">
        <v>2</v>
      </c>
      <c r="K2850" s="152">
        <f t="shared" si="13"/>
        <v>25.207572235137825</v>
      </c>
      <c r="L2850" s="167"/>
      <c r="M2850" s="154">
        <f>AVERAGE(K2850:K2851)</f>
        <v>25.873016886799682</v>
      </c>
      <c r="N2850" s="154">
        <f>_xlfn.STDEV.S(K2850,K2851)</f>
        <v>0.94108085138883912</v>
      </c>
      <c r="O2850" s="33"/>
      <c r="P2850" s="33"/>
      <c r="Q2850" s="23">
        <f t="shared" si="1"/>
        <v>301.10000000000002</v>
      </c>
      <c r="R2850" s="117">
        <f>AVERAGE(Q2850:Q2851)</f>
        <v>306.55</v>
      </c>
    </row>
    <row r="2851" spans="1:18" ht="15.75" customHeight="1" x14ac:dyDescent="0.3">
      <c r="A2851" s="221">
        <v>4572</v>
      </c>
      <c r="B2851" s="118">
        <v>278</v>
      </c>
      <c r="C2851" s="57" t="s">
        <v>693</v>
      </c>
      <c r="D2851" s="57"/>
      <c r="E2851" s="57">
        <v>16</v>
      </c>
      <c r="F2851" s="58">
        <v>43607</v>
      </c>
      <c r="G2851" s="57">
        <v>5256</v>
      </c>
      <c r="H2851" s="57">
        <v>9204</v>
      </c>
      <c r="I2851" s="57">
        <v>8376</v>
      </c>
      <c r="J2851" s="57"/>
      <c r="K2851" s="152">
        <f t="shared" si="13"/>
        <v>26.53846153846154</v>
      </c>
      <c r="L2851" s="167"/>
      <c r="M2851" s="155"/>
      <c r="N2851" s="155"/>
      <c r="O2851" s="33"/>
      <c r="P2851" s="33"/>
      <c r="Q2851" s="23">
        <f t="shared" si="1"/>
        <v>312</v>
      </c>
      <c r="R2851" s="117"/>
    </row>
    <row r="2852" spans="1:18" ht="15.75" customHeight="1" x14ac:dyDescent="0.3">
      <c r="A2852" s="221">
        <v>5217</v>
      </c>
      <c r="B2852" s="118">
        <v>277</v>
      </c>
      <c r="C2852" s="57" t="s">
        <v>693</v>
      </c>
      <c r="D2852" s="57"/>
      <c r="E2852" s="57">
        <v>18</v>
      </c>
      <c r="F2852" s="58">
        <v>43626</v>
      </c>
      <c r="G2852" s="57">
        <v>5252</v>
      </c>
      <c r="H2852" s="57">
        <v>8727</v>
      </c>
      <c r="I2852" s="57">
        <v>8101</v>
      </c>
      <c r="J2852" s="57">
        <v>7</v>
      </c>
      <c r="K2852" s="152">
        <f t="shared" si="13"/>
        <v>21.972621972621972</v>
      </c>
      <c r="L2852" s="167"/>
      <c r="M2852" s="154">
        <f>AVERAGE(K2852:K2853)</f>
        <v>21.677414460919614</v>
      </c>
      <c r="N2852" s="154">
        <f>_xlfn.STDEV.S(K2852,K2853)</f>
        <v>0.41748646676388668</v>
      </c>
      <c r="O2852" s="33"/>
      <c r="P2852" s="33"/>
      <c r="Q2852" s="23">
        <f t="shared" si="1"/>
        <v>284.89999999999998</v>
      </c>
      <c r="R2852" s="117">
        <f>AVERAGE(Q2852:Q2853)</f>
        <v>273.39999999999998</v>
      </c>
    </row>
    <row r="2853" spans="1:18" ht="15.75" customHeight="1" x14ac:dyDescent="0.3">
      <c r="A2853" s="221">
        <v>5218</v>
      </c>
      <c r="B2853" s="118">
        <v>278</v>
      </c>
      <c r="C2853" s="57" t="s">
        <v>693</v>
      </c>
      <c r="D2853" s="57"/>
      <c r="E2853" s="57">
        <v>18</v>
      </c>
      <c r="F2853" s="58">
        <v>43626</v>
      </c>
      <c r="G2853" s="57">
        <v>5256</v>
      </c>
      <c r="H2853" s="57">
        <v>8435</v>
      </c>
      <c r="I2853" s="57">
        <v>7875</v>
      </c>
      <c r="J2853" s="57"/>
      <c r="K2853" s="152">
        <f t="shared" si="13"/>
        <v>21.38220694921726</v>
      </c>
      <c r="L2853" s="167"/>
      <c r="M2853" s="155"/>
      <c r="N2853" s="155"/>
      <c r="O2853" s="33"/>
      <c r="P2853" s="33"/>
      <c r="Q2853" s="23">
        <f t="shared" si="1"/>
        <v>261.89999999999998</v>
      </c>
      <c r="R2853" s="117"/>
    </row>
    <row r="2854" spans="1:18" ht="15.75" customHeight="1" x14ac:dyDescent="0.3">
      <c r="A2854" s="221">
        <v>5725</v>
      </c>
      <c r="B2854" s="118">
        <v>169</v>
      </c>
      <c r="C2854" s="7" t="s">
        <v>693</v>
      </c>
      <c r="D2854" s="7"/>
      <c r="E2854" s="7">
        <v>21</v>
      </c>
      <c r="F2854" s="156">
        <v>43657</v>
      </c>
      <c r="G2854" s="7">
        <v>5223</v>
      </c>
      <c r="H2854" s="7">
        <v>8177</v>
      </c>
      <c r="I2854" s="7">
        <v>7685</v>
      </c>
      <c r="J2854" s="7">
        <v>7</v>
      </c>
      <c r="K2854" s="152">
        <f t="shared" si="13"/>
        <v>19.983753046303818</v>
      </c>
      <c r="L2854" s="167"/>
      <c r="M2854" s="154">
        <f>AVERAGE(K2854:K2855)</f>
        <v>20.124120786084621</v>
      </c>
      <c r="N2854" s="154">
        <f>_xlfn.STDEV.S(K2854,K2855)</f>
        <v>0.19850996131766929</v>
      </c>
      <c r="O2854" s="33"/>
      <c r="P2854" s="33"/>
      <c r="Q2854" s="23">
        <f t="shared" si="1"/>
        <v>246.2</v>
      </c>
      <c r="R2854" s="117">
        <f>AVERAGE(Q2854:Q2855)</f>
        <v>251.65</v>
      </c>
    </row>
    <row r="2855" spans="1:18" ht="15.75" customHeight="1" x14ac:dyDescent="0.3">
      <c r="A2855" s="221">
        <v>5726</v>
      </c>
      <c r="B2855" s="118">
        <v>170</v>
      </c>
      <c r="C2855" s="7" t="s">
        <v>693</v>
      </c>
      <c r="D2855" s="7"/>
      <c r="E2855" s="7">
        <v>21</v>
      </c>
      <c r="F2855" s="156">
        <v>43657</v>
      </c>
      <c r="G2855" s="7">
        <v>5223</v>
      </c>
      <c r="H2855" s="7">
        <v>8315</v>
      </c>
      <c r="I2855" s="7">
        <v>7794</v>
      </c>
      <c r="J2855" s="7"/>
      <c r="K2855" s="152">
        <f t="shared" si="13"/>
        <v>20.264488525865424</v>
      </c>
      <c r="L2855" s="167"/>
      <c r="M2855" s="155"/>
      <c r="N2855" s="155"/>
      <c r="O2855" s="33"/>
      <c r="P2855" s="33"/>
      <c r="Q2855" s="23">
        <f t="shared" si="1"/>
        <v>257.10000000000002</v>
      </c>
      <c r="R2855" s="117"/>
    </row>
    <row r="2856" spans="1:18" ht="15.75" customHeight="1" x14ac:dyDescent="0.3">
      <c r="A2856" s="221">
        <v>6311</v>
      </c>
      <c r="B2856" s="118">
        <v>279</v>
      </c>
      <c r="C2856" s="7" t="s">
        <v>693</v>
      </c>
      <c r="D2856" s="7"/>
      <c r="E2856" s="7">
        <v>22</v>
      </c>
      <c r="F2856" s="156">
        <v>43685</v>
      </c>
      <c r="G2856" s="7">
        <v>5269</v>
      </c>
      <c r="H2856" s="7">
        <v>9059</v>
      </c>
      <c r="I2856" s="7">
        <v>8526</v>
      </c>
      <c r="J2856" s="7">
        <v>7</v>
      </c>
      <c r="K2856" s="152">
        <f t="shared" si="13"/>
        <v>16.364752840036843</v>
      </c>
      <c r="L2856" s="167"/>
      <c r="M2856" s="154">
        <f>AVERAGE(K2856:K2857)</f>
        <v>17.006832770475405</v>
      </c>
      <c r="N2856" s="154">
        <f>_xlfn.STDEV.S(K2856,K2857)</f>
        <v>0.90803814575378605</v>
      </c>
      <c r="O2856" s="33"/>
      <c r="P2856" s="33"/>
      <c r="Q2856" s="23">
        <f t="shared" si="1"/>
        <v>325.7</v>
      </c>
      <c r="R2856" s="117">
        <f>AVERAGE(Q2856:Q2857)</f>
        <v>321.5</v>
      </c>
    </row>
    <row r="2857" spans="1:18" ht="15.75" customHeight="1" x14ac:dyDescent="0.3">
      <c r="A2857" s="221">
        <v>6312</v>
      </c>
      <c r="B2857" s="118">
        <v>279</v>
      </c>
      <c r="C2857" s="7" t="s">
        <v>693</v>
      </c>
      <c r="D2857" s="7"/>
      <c r="E2857" s="7">
        <v>22</v>
      </c>
      <c r="F2857" s="156">
        <v>43685</v>
      </c>
      <c r="G2857" s="7">
        <v>5269</v>
      </c>
      <c r="H2857" s="7">
        <v>9002</v>
      </c>
      <c r="I2857" s="7">
        <v>8442</v>
      </c>
      <c r="J2857" s="7"/>
      <c r="K2857" s="152">
        <f t="shared" si="13"/>
        <v>17.648912700913964</v>
      </c>
      <c r="L2857" s="167"/>
      <c r="M2857" s="155"/>
      <c r="N2857" s="155"/>
      <c r="O2857" s="33"/>
      <c r="P2857" s="33"/>
      <c r="Q2857" s="23">
        <f t="shared" si="1"/>
        <v>317.3</v>
      </c>
      <c r="R2857" s="117"/>
    </row>
    <row r="2858" spans="1:18" ht="15.75" customHeight="1" x14ac:dyDescent="0.3">
      <c r="A2858" s="221">
        <v>3923</v>
      </c>
      <c r="B2858" s="118">
        <v>345</v>
      </c>
      <c r="C2858" s="57" t="s">
        <v>694</v>
      </c>
      <c r="D2858" s="57"/>
      <c r="E2858" s="57">
        <v>14</v>
      </c>
      <c r="F2858" s="58">
        <v>43591</v>
      </c>
      <c r="G2858" s="151">
        <v>5214</v>
      </c>
      <c r="H2858" s="151">
        <v>7874</v>
      </c>
      <c r="I2858" s="57">
        <v>6964</v>
      </c>
      <c r="J2858" s="57">
        <v>2</v>
      </c>
      <c r="K2858" s="152">
        <f t="shared" si="13"/>
        <v>52</v>
      </c>
      <c r="L2858" s="167" t="s">
        <v>695</v>
      </c>
      <c r="M2858" s="154">
        <f>AVERAGE(K2858:K2859)</f>
        <v>52.207464324917673</v>
      </c>
      <c r="N2858" s="154">
        <f>_xlfn.STDEV.S(K2858,K2859)</f>
        <v>0.29339886200715171</v>
      </c>
      <c r="O2858" s="33">
        <v>2</v>
      </c>
      <c r="P2858" s="33"/>
      <c r="Q2858" s="23">
        <f t="shared" si="1"/>
        <v>175</v>
      </c>
      <c r="R2858" s="117">
        <f>AVERAGE(Q2858:Q2859)</f>
        <v>178.6</v>
      </c>
    </row>
    <row r="2859" spans="1:18" ht="15.75" customHeight="1" x14ac:dyDescent="0.3">
      <c r="A2859" s="221">
        <v>3924</v>
      </c>
      <c r="B2859" s="118">
        <v>346</v>
      </c>
      <c r="C2859" s="57" t="s">
        <v>694</v>
      </c>
      <c r="D2859" s="57"/>
      <c r="E2859" s="57">
        <v>14</v>
      </c>
      <c r="F2859" s="58">
        <v>43591</v>
      </c>
      <c r="G2859" s="151">
        <v>5254</v>
      </c>
      <c r="H2859" s="151">
        <v>8031</v>
      </c>
      <c r="I2859" s="57">
        <v>7076</v>
      </c>
      <c r="J2859" s="57"/>
      <c r="K2859" s="152">
        <f t="shared" si="13"/>
        <v>52.414928649835346</v>
      </c>
      <c r="L2859" s="167"/>
      <c r="M2859" s="155"/>
      <c r="N2859" s="155"/>
      <c r="O2859" s="33"/>
      <c r="P2859" s="33"/>
      <c r="Q2859" s="23">
        <f t="shared" si="1"/>
        <v>182.2</v>
      </c>
      <c r="R2859" s="117"/>
    </row>
    <row r="2860" spans="1:18" ht="15.75" customHeight="1" x14ac:dyDescent="0.3">
      <c r="A2860" s="221">
        <v>4573</v>
      </c>
      <c r="B2860" s="118">
        <v>279</v>
      </c>
      <c r="C2860" s="57" t="s">
        <v>694</v>
      </c>
      <c r="D2860" s="57"/>
      <c r="E2860" s="57">
        <v>16</v>
      </c>
      <c r="F2860" s="58">
        <v>43607</v>
      </c>
      <c r="G2860" s="57">
        <v>5269</v>
      </c>
      <c r="H2860" s="57">
        <v>7937</v>
      </c>
      <c r="I2860" s="57">
        <v>7359</v>
      </c>
      <c r="J2860" s="57">
        <v>2</v>
      </c>
      <c r="K2860" s="152">
        <f t="shared" si="13"/>
        <v>27.655502392344498</v>
      </c>
      <c r="L2860" s="167"/>
      <c r="M2860" s="154">
        <f>AVERAGE(K2860:K2861)</f>
        <v>27.525718282329073</v>
      </c>
      <c r="N2860" s="154">
        <f>_xlfn.STDEV.S(K2860,K2861)</f>
        <v>0.18354244856433352</v>
      </c>
      <c r="O2860" s="33"/>
      <c r="P2860" s="33"/>
      <c r="Q2860" s="23">
        <f t="shared" si="1"/>
        <v>209</v>
      </c>
      <c r="R2860" s="117">
        <f>AVERAGE(Q2860:Q2861)</f>
        <v>207.8</v>
      </c>
    </row>
    <row r="2861" spans="1:18" ht="15.75" customHeight="1" x14ac:dyDescent="0.3">
      <c r="A2861" s="221">
        <v>4574</v>
      </c>
      <c r="B2861" s="118">
        <v>280</v>
      </c>
      <c r="C2861" s="57" t="s">
        <v>694</v>
      </c>
      <c r="D2861" s="57"/>
      <c r="E2861" s="57">
        <v>16</v>
      </c>
      <c r="F2861" s="58">
        <v>43607</v>
      </c>
      <c r="G2861" s="57">
        <v>5260</v>
      </c>
      <c r="H2861" s="57">
        <v>7892</v>
      </c>
      <c r="I2861" s="57">
        <v>7326</v>
      </c>
      <c r="J2861" s="57"/>
      <c r="K2861" s="152">
        <f t="shared" si="13"/>
        <v>27.395934172313652</v>
      </c>
      <c r="L2861" s="167"/>
      <c r="M2861" s="155"/>
      <c r="N2861" s="155"/>
      <c r="O2861" s="33"/>
      <c r="P2861" s="33"/>
      <c r="Q2861" s="23">
        <f t="shared" si="1"/>
        <v>206.6</v>
      </c>
      <c r="R2861" s="117"/>
    </row>
    <row r="2862" spans="1:18" ht="15.75" customHeight="1" x14ac:dyDescent="0.3">
      <c r="A2862" s="221">
        <v>5219</v>
      </c>
      <c r="B2862" s="118">
        <v>279</v>
      </c>
      <c r="C2862" s="57" t="s">
        <v>694</v>
      </c>
      <c r="D2862" s="57"/>
      <c r="E2862" s="57">
        <v>18</v>
      </c>
      <c r="F2862" s="58">
        <v>43626</v>
      </c>
      <c r="G2862" s="57">
        <v>5269</v>
      </c>
      <c r="H2862" s="57">
        <v>8355</v>
      </c>
      <c r="I2862" s="57">
        <v>7747</v>
      </c>
      <c r="J2862" s="57">
        <v>8</v>
      </c>
      <c r="K2862" s="152">
        <f t="shared" si="13"/>
        <v>24.53591606133979</v>
      </c>
      <c r="L2862" s="167"/>
      <c r="M2862" s="154">
        <f>AVERAGE(K2862:K2863)</f>
        <v>25.471584777930943</v>
      </c>
      <c r="N2862" s="154">
        <f>_xlfn.STDEV.S(K2862,K2863)</f>
        <v>1.3232353888914379</v>
      </c>
      <c r="O2862" s="33"/>
      <c r="P2862" s="33"/>
      <c r="Q2862" s="23">
        <f t="shared" si="1"/>
        <v>247.8</v>
      </c>
      <c r="R2862" s="117">
        <f>AVERAGE(Q2862:Q2863)</f>
        <v>256.25</v>
      </c>
    </row>
    <row r="2863" spans="1:18" ht="15.75" customHeight="1" x14ac:dyDescent="0.3">
      <c r="A2863" s="221">
        <v>5220</v>
      </c>
      <c r="B2863" s="118">
        <v>280</v>
      </c>
      <c r="C2863" s="57" t="s">
        <v>694</v>
      </c>
      <c r="D2863" s="57"/>
      <c r="E2863" s="57">
        <v>18</v>
      </c>
      <c r="F2863" s="58">
        <v>43626</v>
      </c>
      <c r="G2863" s="57">
        <v>5260</v>
      </c>
      <c r="H2863" s="57">
        <v>8606</v>
      </c>
      <c r="I2863" s="57">
        <v>7907</v>
      </c>
      <c r="J2863" s="57"/>
      <c r="K2863" s="152">
        <f t="shared" si="13"/>
        <v>26.407253494522099</v>
      </c>
      <c r="L2863" s="167"/>
      <c r="M2863" s="155"/>
      <c r="N2863" s="155"/>
      <c r="O2863" s="33"/>
      <c r="P2863" s="33"/>
      <c r="Q2863" s="23">
        <f t="shared" si="1"/>
        <v>264.7</v>
      </c>
      <c r="R2863" s="117"/>
    </row>
    <row r="2864" spans="1:18" ht="15.75" customHeight="1" x14ac:dyDescent="0.3">
      <c r="A2864" s="221">
        <v>5727</v>
      </c>
      <c r="B2864" s="118">
        <v>171</v>
      </c>
      <c r="C2864" s="7" t="s">
        <v>694</v>
      </c>
      <c r="D2864" s="7"/>
      <c r="E2864" s="7">
        <v>21</v>
      </c>
      <c r="F2864" s="156">
        <v>43657</v>
      </c>
      <c r="G2864" s="7">
        <v>5259</v>
      </c>
      <c r="H2864" s="7">
        <v>7666</v>
      </c>
      <c r="I2864" s="7">
        <v>7247</v>
      </c>
      <c r="J2864" s="7">
        <v>8</v>
      </c>
      <c r="K2864" s="152">
        <f t="shared" si="13"/>
        <v>21.076458752515091</v>
      </c>
      <c r="L2864" s="167"/>
      <c r="M2864" s="154">
        <f>AVERAGE(K2864:K2865)</f>
        <v>21.342518920493468</v>
      </c>
      <c r="N2864" s="154">
        <f>_xlfn.STDEV.S(K2864,K2865)</f>
        <v>0.37626589796228771</v>
      </c>
      <c r="O2864" s="33"/>
      <c r="P2864" s="33"/>
      <c r="Q2864" s="23">
        <f t="shared" si="1"/>
        <v>198.8</v>
      </c>
      <c r="R2864" s="117">
        <f>AVERAGE(Q2864:Q2865)</f>
        <v>192.65</v>
      </c>
    </row>
    <row r="2865" spans="1:18" ht="15.75" customHeight="1" x14ac:dyDescent="0.3">
      <c r="A2865" s="221">
        <v>5728</v>
      </c>
      <c r="B2865" s="118">
        <v>172</v>
      </c>
      <c r="C2865" s="7" t="s">
        <v>694</v>
      </c>
      <c r="D2865" s="7"/>
      <c r="E2865" s="7">
        <v>21</v>
      </c>
      <c r="F2865" s="156">
        <v>43657</v>
      </c>
      <c r="G2865" s="7">
        <v>5274</v>
      </c>
      <c r="H2865" s="7">
        <v>7542</v>
      </c>
      <c r="I2865" s="7">
        <v>7139</v>
      </c>
      <c r="J2865" s="7"/>
      <c r="K2865" s="152">
        <f t="shared" si="13"/>
        <v>21.608579088471849</v>
      </c>
      <c r="L2865" s="167"/>
      <c r="M2865" s="155"/>
      <c r="N2865" s="155"/>
      <c r="O2865" s="33"/>
      <c r="P2865" s="33"/>
      <c r="Q2865" s="23">
        <f t="shared" si="1"/>
        <v>186.5</v>
      </c>
      <c r="R2865" s="117"/>
    </row>
    <row r="2866" spans="1:18" ht="15.75" customHeight="1" x14ac:dyDescent="0.3">
      <c r="A2866" s="221">
        <v>6313</v>
      </c>
      <c r="B2866" s="118">
        <v>280</v>
      </c>
      <c r="C2866" s="7" t="s">
        <v>694</v>
      </c>
      <c r="D2866" s="7"/>
      <c r="E2866" s="7">
        <v>22</v>
      </c>
      <c r="F2866" s="156">
        <v>43685</v>
      </c>
      <c r="G2866" s="7">
        <v>5260</v>
      </c>
      <c r="H2866" s="7">
        <v>7930</v>
      </c>
      <c r="I2866" s="7">
        <v>7526</v>
      </c>
      <c r="J2866" s="7">
        <v>8</v>
      </c>
      <c r="K2866" s="152">
        <f t="shared" si="13"/>
        <v>17.828773168578994</v>
      </c>
      <c r="L2866" s="167"/>
      <c r="M2866" s="154">
        <f>AVERAGE(K2866:K2867)</f>
        <v>18.273654318843274</v>
      </c>
      <c r="N2866" s="154">
        <f>_xlfn.STDEV.S(K2866,K2867)</f>
        <v>0.62915695634788726</v>
      </c>
      <c r="O2866" s="33"/>
      <c r="P2866" s="33"/>
      <c r="Q2866" s="23">
        <f t="shared" si="1"/>
        <v>226.6</v>
      </c>
      <c r="R2866" s="117">
        <f>AVERAGE(Q2866:Q2867)</f>
        <v>222.55</v>
      </c>
    </row>
    <row r="2867" spans="1:18" ht="15.75" customHeight="1" x14ac:dyDescent="0.3">
      <c r="A2867" s="221">
        <v>6314</v>
      </c>
      <c r="B2867" s="118">
        <v>280</v>
      </c>
      <c r="C2867" s="7" t="s">
        <v>694</v>
      </c>
      <c r="D2867" s="7"/>
      <c r="E2867" s="7">
        <v>22</v>
      </c>
      <c r="F2867" s="156">
        <v>43685</v>
      </c>
      <c r="G2867" s="7">
        <v>5260</v>
      </c>
      <c r="H2867" s="7">
        <v>7854</v>
      </c>
      <c r="I2867" s="7">
        <v>7445</v>
      </c>
      <c r="J2867" s="7"/>
      <c r="K2867" s="152">
        <f t="shared" si="13"/>
        <v>18.718535469107554</v>
      </c>
      <c r="L2867" s="167"/>
      <c r="M2867" s="155"/>
      <c r="N2867" s="155"/>
      <c r="O2867" s="33"/>
      <c r="P2867" s="33"/>
      <c r="Q2867" s="23">
        <f t="shared" si="1"/>
        <v>218.5</v>
      </c>
      <c r="R2867" s="117"/>
    </row>
    <row r="2868" spans="1:18" ht="15.75" customHeight="1" x14ac:dyDescent="0.3">
      <c r="A2868" s="221">
        <v>3031</v>
      </c>
      <c r="B2868" s="118">
        <v>115</v>
      </c>
      <c r="C2868" s="57" t="s">
        <v>696</v>
      </c>
      <c r="D2868" s="57"/>
      <c r="E2868" s="57">
        <v>11</v>
      </c>
      <c r="F2868" s="58">
        <v>43571</v>
      </c>
      <c r="G2868" s="151">
        <v>5260</v>
      </c>
      <c r="H2868" s="57">
        <v>8384</v>
      </c>
      <c r="I2868" s="57">
        <v>7180</v>
      </c>
      <c r="J2868" s="57">
        <v>2</v>
      </c>
      <c r="K2868" s="152">
        <f t="shared" si="13"/>
        <v>62.708333333333336</v>
      </c>
      <c r="L2868" s="167">
        <v>0.25</v>
      </c>
      <c r="M2868" s="154">
        <f>AVERAGE(K2868:K2869)</f>
        <v>62.659882450620522</v>
      </c>
      <c r="N2868" s="154">
        <f>_xlfn.STDEV.S(K2868,K2869)</f>
        <v>6.8519895441409462E-2</v>
      </c>
      <c r="O2868" s="33">
        <v>2</v>
      </c>
      <c r="P2868" s="33"/>
      <c r="Q2868" s="23">
        <f t="shared" si="1"/>
        <v>192</v>
      </c>
      <c r="R2868" s="117">
        <f>AVERAGE(Q2868:Q2869)</f>
        <v>191.35</v>
      </c>
    </row>
    <row r="2869" spans="1:18" ht="15.75" customHeight="1" x14ac:dyDescent="0.3">
      <c r="A2869" s="221">
        <v>3032</v>
      </c>
      <c r="B2869" s="118">
        <v>116</v>
      </c>
      <c r="C2869" s="57" t="s">
        <v>696</v>
      </c>
      <c r="D2869" s="57"/>
      <c r="E2869" s="57">
        <v>11</v>
      </c>
      <c r="F2869" s="58">
        <v>43571</v>
      </c>
      <c r="G2869" s="151">
        <v>5263</v>
      </c>
      <c r="H2869" s="57">
        <v>8364</v>
      </c>
      <c r="I2869" s="57">
        <v>7170</v>
      </c>
      <c r="J2869" s="57"/>
      <c r="K2869" s="152">
        <f t="shared" si="13"/>
        <v>62.611431567907708</v>
      </c>
      <c r="L2869" s="167"/>
      <c r="M2869" s="155"/>
      <c r="N2869" s="155"/>
      <c r="O2869" s="33"/>
      <c r="P2869" s="33"/>
      <c r="Q2869" s="23">
        <f t="shared" si="1"/>
        <v>190.7</v>
      </c>
      <c r="R2869" s="117"/>
    </row>
    <row r="2870" spans="1:18" ht="15.75" customHeight="1" x14ac:dyDescent="0.3">
      <c r="A2870" s="221">
        <v>3925</v>
      </c>
      <c r="B2870" s="118">
        <v>347</v>
      </c>
      <c r="C2870" s="57" t="s">
        <v>696</v>
      </c>
      <c r="D2870" s="57"/>
      <c r="E2870" s="57">
        <v>14</v>
      </c>
      <c r="F2870" s="58">
        <v>43591</v>
      </c>
      <c r="G2870" s="151">
        <v>5189</v>
      </c>
      <c r="H2870" s="151">
        <v>7873</v>
      </c>
      <c r="I2870" s="57">
        <v>7241</v>
      </c>
      <c r="J2870" s="57"/>
      <c r="K2870" s="152">
        <f t="shared" si="13"/>
        <v>30.799220272904481</v>
      </c>
      <c r="L2870" s="167" t="s">
        <v>13</v>
      </c>
      <c r="M2870" s="154">
        <f>AVERAGE(K2870:K2871)</f>
        <v>31.721699363873348</v>
      </c>
      <c r="N2870" s="154">
        <f>_xlfn.STDEV.S(K2870,K2871)</f>
        <v>1.3045824414537786</v>
      </c>
      <c r="O2870" s="33"/>
      <c r="P2870" s="33"/>
      <c r="Q2870" s="23">
        <f t="shared" si="1"/>
        <v>205.2</v>
      </c>
      <c r="R2870" s="117">
        <f>AVERAGE(Q2870:Q2871)</f>
        <v>194.5</v>
      </c>
    </row>
    <row r="2871" spans="1:18" ht="15.75" customHeight="1" x14ac:dyDescent="0.3">
      <c r="A2871" s="221">
        <v>3926</v>
      </c>
      <c r="B2871" s="118">
        <v>348</v>
      </c>
      <c r="C2871" s="57" t="s">
        <v>696</v>
      </c>
      <c r="D2871" s="57"/>
      <c r="E2871" s="57">
        <v>14</v>
      </c>
      <c r="F2871" s="58">
        <v>43591</v>
      </c>
      <c r="G2871" s="151">
        <v>5195</v>
      </c>
      <c r="H2871" s="151">
        <v>7633</v>
      </c>
      <c r="I2871" s="57">
        <v>7033</v>
      </c>
      <c r="J2871" s="57"/>
      <c r="K2871" s="152">
        <f t="shared" si="13"/>
        <v>32.644178454842219</v>
      </c>
      <c r="L2871" s="167"/>
      <c r="M2871" s="155"/>
      <c r="N2871" s="155"/>
      <c r="O2871" s="33"/>
      <c r="P2871" s="33"/>
      <c r="Q2871" s="23">
        <f t="shared" si="1"/>
        <v>183.8</v>
      </c>
      <c r="R2871" s="117"/>
    </row>
    <row r="2872" spans="1:18" ht="15.75" customHeight="1" x14ac:dyDescent="0.3">
      <c r="A2872" s="221">
        <v>4575</v>
      </c>
      <c r="B2872" s="118">
        <v>281</v>
      </c>
      <c r="C2872" s="57" t="s">
        <v>696</v>
      </c>
      <c r="D2872" s="57"/>
      <c r="E2872" s="57">
        <v>16</v>
      </c>
      <c r="F2872" s="58">
        <v>43607</v>
      </c>
      <c r="G2872" s="57">
        <v>5275</v>
      </c>
      <c r="H2872" s="57">
        <v>8062</v>
      </c>
      <c r="I2872" s="57">
        <v>7440</v>
      </c>
      <c r="J2872" s="57">
        <v>2</v>
      </c>
      <c r="K2872" s="152">
        <f t="shared" si="13"/>
        <v>28.729792147806005</v>
      </c>
      <c r="L2872" s="167"/>
      <c r="M2872" s="154">
        <f>AVERAGE(K2872:K2873)</f>
        <v>28.602795147023496</v>
      </c>
      <c r="N2872" s="154">
        <f>_xlfn.STDEV.S(K2872,K2873)</f>
        <v>0.17960088088733137</v>
      </c>
      <c r="O2872" s="33"/>
      <c r="P2872" s="33"/>
      <c r="Q2872" s="23">
        <f t="shared" si="1"/>
        <v>216.5</v>
      </c>
      <c r="R2872" s="117">
        <f>AVERAGE(Q2872:Q2873)</f>
        <v>205.35</v>
      </c>
    </row>
    <row r="2873" spans="1:18" ht="15.75" customHeight="1" x14ac:dyDescent="0.3">
      <c r="A2873" s="221">
        <v>4576</v>
      </c>
      <c r="B2873" s="118">
        <v>282</v>
      </c>
      <c r="C2873" s="57" t="s">
        <v>696</v>
      </c>
      <c r="D2873" s="57"/>
      <c r="E2873" s="57">
        <v>16</v>
      </c>
      <c r="F2873" s="58">
        <v>43607</v>
      </c>
      <c r="G2873" s="57">
        <v>5225</v>
      </c>
      <c r="H2873" s="57">
        <v>7720</v>
      </c>
      <c r="I2873" s="57">
        <v>7167</v>
      </c>
      <c r="J2873" s="57"/>
      <c r="K2873" s="152">
        <f t="shared" si="13"/>
        <v>28.475798146240987</v>
      </c>
      <c r="L2873" s="167"/>
      <c r="M2873" s="155"/>
      <c r="N2873" s="155"/>
      <c r="O2873" s="33"/>
      <c r="P2873" s="33"/>
      <c r="Q2873" s="23">
        <f t="shared" si="1"/>
        <v>194.2</v>
      </c>
      <c r="R2873" s="117"/>
    </row>
    <row r="2874" spans="1:18" ht="15.75" customHeight="1" x14ac:dyDescent="0.3">
      <c r="A2874" s="221">
        <v>5221</v>
      </c>
      <c r="B2874" s="118">
        <v>281</v>
      </c>
      <c r="C2874" s="57" t="s">
        <v>696</v>
      </c>
      <c r="D2874" s="57"/>
      <c r="E2874" s="57">
        <v>18</v>
      </c>
      <c r="F2874" s="58">
        <v>43626</v>
      </c>
      <c r="G2874" s="57">
        <v>5275</v>
      </c>
      <c r="H2874" s="57">
        <v>8572</v>
      </c>
      <c r="I2874" s="57">
        <v>7914</v>
      </c>
      <c r="J2874" s="57">
        <v>9</v>
      </c>
      <c r="K2874" s="152">
        <f t="shared" si="13"/>
        <v>24.933687002652519</v>
      </c>
      <c r="L2874" s="167"/>
      <c r="M2874" s="154">
        <f>AVERAGE(K2874:K2875)</f>
        <v>24.822543357026113</v>
      </c>
      <c r="N2874" s="154">
        <f>_xlfn.STDEV.S(K2874,K2875)</f>
        <v>0.15718085101644982</v>
      </c>
      <c r="O2874" s="33"/>
      <c r="P2874" s="33"/>
      <c r="Q2874" s="23">
        <f t="shared" si="1"/>
        <v>263.89999999999998</v>
      </c>
      <c r="R2874" s="117">
        <f>AVERAGE(Q2874:Q2875)</f>
        <v>270.54999999999995</v>
      </c>
    </row>
    <row r="2875" spans="1:18" ht="15.75" customHeight="1" x14ac:dyDescent="0.3">
      <c r="A2875" s="221">
        <v>5222</v>
      </c>
      <c r="B2875" s="118">
        <v>282</v>
      </c>
      <c r="C2875" s="57" t="s">
        <v>696</v>
      </c>
      <c r="D2875" s="57"/>
      <c r="E2875" s="57">
        <v>18</v>
      </c>
      <c r="F2875" s="58">
        <v>43626</v>
      </c>
      <c r="G2875" s="57">
        <v>5225</v>
      </c>
      <c r="H2875" s="57">
        <v>8682</v>
      </c>
      <c r="I2875" s="57">
        <v>7997</v>
      </c>
      <c r="J2875" s="57"/>
      <c r="K2875" s="152">
        <f t="shared" si="13"/>
        <v>24.711399711399711</v>
      </c>
      <c r="L2875" s="167"/>
      <c r="M2875" s="155"/>
      <c r="N2875" s="155"/>
      <c r="O2875" s="33"/>
      <c r="P2875" s="33"/>
      <c r="Q2875" s="23">
        <f t="shared" si="1"/>
        <v>277.2</v>
      </c>
      <c r="R2875" s="117"/>
    </row>
    <row r="2876" spans="1:18" ht="15.75" customHeight="1" x14ac:dyDescent="0.3">
      <c r="A2876" s="221">
        <v>5729</v>
      </c>
      <c r="B2876" s="118">
        <v>173</v>
      </c>
      <c r="C2876" s="7" t="s">
        <v>696</v>
      </c>
      <c r="D2876" s="7"/>
      <c r="E2876" s="7">
        <v>21</v>
      </c>
      <c r="F2876" s="156">
        <v>43657</v>
      </c>
      <c r="G2876" s="7">
        <v>5227</v>
      </c>
      <c r="H2876" s="7">
        <v>7576</v>
      </c>
      <c r="I2876" s="7">
        <v>7164</v>
      </c>
      <c r="J2876" s="7">
        <v>9</v>
      </c>
      <c r="K2876" s="152">
        <f t="shared" si="13"/>
        <v>21.270005162622613</v>
      </c>
      <c r="L2876" s="167"/>
      <c r="M2876" s="154">
        <f>AVERAGE(K2876:K2877)</f>
        <v>21.118463141107746</v>
      </c>
      <c r="N2876" s="154">
        <f>_xlfn.STDEV.S(K2876,K2877)</f>
        <v>0.21431278209576318</v>
      </c>
      <c r="O2876" s="33"/>
      <c r="P2876" s="33"/>
      <c r="Q2876" s="23">
        <f t="shared" si="1"/>
        <v>193.7</v>
      </c>
      <c r="R2876" s="117">
        <f>AVERAGE(Q2876:Q2877)</f>
        <v>195.1</v>
      </c>
    </row>
    <row r="2877" spans="1:18" ht="15.75" customHeight="1" x14ac:dyDescent="0.3">
      <c r="A2877" s="221">
        <v>5730</v>
      </c>
      <c r="B2877" s="118">
        <v>174</v>
      </c>
      <c r="C2877" s="7" t="s">
        <v>696</v>
      </c>
      <c r="D2877" s="7"/>
      <c r="E2877" s="7">
        <v>21</v>
      </c>
      <c r="F2877" s="156">
        <v>43657</v>
      </c>
      <c r="G2877" s="7">
        <v>5182</v>
      </c>
      <c r="H2877" s="7">
        <v>7559</v>
      </c>
      <c r="I2877" s="7">
        <v>7147</v>
      </c>
      <c r="J2877" s="7"/>
      <c r="K2877" s="152">
        <f t="shared" si="13"/>
        <v>20.966921119592875</v>
      </c>
      <c r="L2877" s="167"/>
      <c r="M2877" s="155"/>
      <c r="N2877" s="155"/>
      <c r="O2877" s="33"/>
      <c r="P2877" s="33"/>
      <c r="Q2877" s="23">
        <f t="shared" si="1"/>
        <v>196.5</v>
      </c>
      <c r="R2877" s="117"/>
    </row>
    <row r="2878" spans="1:18" ht="15.75" customHeight="1" x14ac:dyDescent="0.3">
      <c r="A2878" s="221">
        <v>6315</v>
      </c>
      <c r="B2878" s="118">
        <v>281</v>
      </c>
      <c r="C2878" s="7" t="s">
        <v>696</v>
      </c>
      <c r="D2878" s="7"/>
      <c r="E2878" s="7">
        <v>22</v>
      </c>
      <c r="F2878" s="156">
        <v>43685</v>
      </c>
      <c r="G2878" s="7">
        <v>5275</v>
      </c>
      <c r="H2878" s="7">
        <v>7882</v>
      </c>
      <c r="I2878" s="7">
        <v>7478</v>
      </c>
      <c r="J2878" s="7">
        <v>9</v>
      </c>
      <c r="K2878" s="152">
        <f t="shared" si="13"/>
        <v>18.338629142078982</v>
      </c>
      <c r="L2878" s="167"/>
      <c r="M2878" s="154">
        <f>AVERAGE(K2878:K2879)</f>
        <v>18.666032295328332</v>
      </c>
      <c r="N2878" s="154">
        <f>_xlfn.STDEV.S(K2878,K2879)</f>
        <v>0.46301797968894698</v>
      </c>
      <c r="O2878" s="33"/>
      <c r="P2878" s="33"/>
      <c r="Q2878" s="23">
        <f t="shared" si="1"/>
        <v>220.3</v>
      </c>
      <c r="R2878" s="117">
        <f>AVERAGE(Q2878:Q2879)</f>
        <v>224.4</v>
      </c>
    </row>
    <row r="2879" spans="1:18" ht="15.75" customHeight="1" x14ac:dyDescent="0.3">
      <c r="A2879" s="221">
        <v>6316</v>
      </c>
      <c r="B2879" s="118">
        <v>281</v>
      </c>
      <c r="C2879" s="7" t="s">
        <v>696</v>
      </c>
      <c r="D2879" s="7"/>
      <c r="E2879" s="7">
        <v>22</v>
      </c>
      <c r="F2879" s="156">
        <v>43685</v>
      </c>
      <c r="G2879" s="7">
        <v>5275</v>
      </c>
      <c r="H2879" s="7">
        <v>7994</v>
      </c>
      <c r="I2879" s="7">
        <v>7560</v>
      </c>
      <c r="J2879" s="7"/>
      <c r="K2879" s="152">
        <f t="shared" si="13"/>
        <v>18.993435448577682</v>
      </c>
      <c r="L2879" s="167"/>
      <c r="M2879" s="155"/>
      <c r="N2879" s="155"/>
      <c r="O2879" s="33"/>
      <c r="P2879" s="33"/>
      <c r="Q2879" s="23">
        <f t="shared" si="1"/>
        <v>228.5</v>
      </c>
      <c r="R2879" s="117"/>
    </row>
    <row r="2880" spans="1:18" ht="15.75" customHeight="1" x14ac:dyDescent="0.3">
      <c r="A2880" s="221">
        <v>3547</v>
      </c>
      <c r="B2880" s="118">
        <v>303</v>
      </c>
      <c r="C2880" s="67" t="s">
        <v>697</v>
      </c>
      <c r="D2880" s="67"/>
      <c r="E2880" s="67">
        <v>13</v>
      </c>
      <c r="F2880" s="68">
        <v>43587</v>
      </c>
      <c r="G2880" s="67">
        <v>5303</v>
      </c>
      <c r="H2880" s="67">
        <v>7607</v>
      </c>
      <c r="I2880" s="67">
        <v>7116</v>
      </c>
      <c r="J2880" s="67">
        <v>1</v>
      </c>
      <c r="K2880" s="157">
        <f t="shared" si="13"/>
        <v>27.082184225041367</v>
      </c>
      <c r="L2880" s="168" t="s">
        <v>13</v>
      </c>
      <c r="M2880" s="159">
        <f>AVERAGE(K2880:K2881)</f>
        <v>27.65691424282058</v>
      </c>
      <c r="N2880" s="159">
        <f>_xlfn.STDEV.S(K2880,K2881)</f>
        <v>0.81279098584629361</v>
      </c>
      <c r="O2880" s="33">
        <v>1</v>
      </c>
      <c r="P2880" s="33"/>
      <c r="Q2880" s="23">
        <f t="shared" si="1"/>
        <v>181.3</v>
      </c>
      <c r="R2880" s="117">
        <f>AVERAGE(Q2880:Q2881)</f>
        <v>187.35000000000002</v>
      </c>
    </row>
    <row r="2881" spans="1:18" ht="15.75" customHeight="1" x14ac:dyDescent="0.3">
      <c r="A2881" s="221">
        <v>3548</v>
      </c>
      <c r="B2881" s="118">
        <v>304</v>
      </c>
      <c r="C2881" s="67" t="s">
        <v>697</v>
      </c>
      <c r="D2881" s="67"/>
      <c r="E2881" s="67">
        <v>13</v>
      </c>
      <c r="F2881" s="68">
        <v>43587</v>
      </c>
      <c r="G2881" s="67">
        <v>5212</v>
      </c>
      <c r="H2881" s="67">
        <v>7692</v>
      </c>
      <c r="I2881" s="67">
        <v>7146</v>
      </c>
      <c r="J2881" s="67"/>
      <c r="K2881" s="157">
        <f t="shared" si="13"/>
        <v>28.231644260599793</v>
      </c>
      <c r="L2881" s="168"/>
      <c r="M2881" s="160"/>
      <c r="N2881" s="160"/>
      <c r="O2881" s="33"/>
      <c r="P2881" s="33"/>
      <c r="Q2881" s="23">
        <f t="shared" si="1"/>
        <v>193.4</v>
      </c>
      <c r="R2881" s="117"/>
    </row>
    <row r="2882" spans="1:18" ht="15.75" customHeight="1" x14ac:dyDescent="0.3">
      <c r="A2882" s="221">
        <v>4265</v>
      </c>
      <c r="B2882" s="118">
        <v>295</v>
      </c>
      <c r="C2882" s="67" t="s">
        <v>697</v>
      </c>
      <c r="D2882" s="67"/>
      <c r="E2882" s="67">
        <v>15</v>
      </c>
      <c r="F2882" s="68">
        <v>43599</v>
      </c>
      <c r="G2882" s="67">
        <v>5221</v>
      </c>
      <c r="H2882" s="67">
        <v>8092</v>
      </c>
      <c r="I2882" s="67">
        <v>7438</v>
      </c>
      <c r="J2882" s="67"/>
      <c r="K2882" s="157">
        <f t="shared" si="13"/>
        <v>29.499323410013535</v>
      </c>
      <c r="L2882" s="160"/>
      <c r="M2882" s="159">
        <f>AVERAGE(K2882:K2883)</f>
        <v>29.228687415426251</v>
      </c>
      <c r="N2882" s="159">
        <f>_xlfn.STDEV.S(K2882,K2883)</f>
        <v>0.38273709401166611</v>
      </c>
      <c r="O2882" s="33"/>
      <c r="P2882" s="33"/>
      <c r="Q2882" s="23">
        <f t="shared" si="1"/>
        <v>221.7</v>
      </c>
      <c r="R2882" s="117">
        <f>AVERAGE(Q2882:Q2883)</f>
        <v>221.7</v>
      </c>
    </row>
    <row r="2883" spans="1:18" ht="15.75" customHeight="1" x14ac:dyDescent="0.3">
      <c r="A2883" s="221">
        <v>4266</v>
      </c>
      <c r="B2883" s="118">
        <v>296</v>
      </c>
      <c r="C2883" s="67" t="s">
        <v>697</v>
      </c>
      <c r="D2883" s="67"/>
      <c r="E2883" s="67">
        <v>15</v>
      </c>
      <c r="F2883" s="68">
        <v>43599</v>
      </c>
      <c r="G2883" s="67">
        <v>5271</v>
      </c>
      <c r="H2883" s="67">
        <v>8130</v>
      </c>
      <c r="I2883" s="67">
        <v>7488</v>
      </c>
      <c r="J2883" s="67"/>
      <c r="K2883" s="157">
        <f t="shared" si="13"/>
        <v>28.95805142083897</v>
      </c>
      <c r="L2883" s="160"/>
      <c r="M2883" s="160"/>
      <c r="N2883" s="160"/>
      <c r="O2883" s="33"/>
      <c r="P2883" s="33"/>
      <c r="Q2883" s="23">
        <f t="shared" si="1"/>
        <v>221.7</v>
      </c>
      <c r="R2883" s="117"/>
    </row>
    <row r="2884" spans="1:18" ht="15.75" customHeight="1" x14ac:dyDescent="0.3">
      <c r="A2884" s="221">
        <v>4911</v>
      </c>
      <c r="B2884" s="118">
        <v>295</v>
      </c>
      <c r="C2884" s="67" t="s">
        <v>697</v>
      </c>
      <c r="D2884" s="67"/>
      <c r="E2884" s="67">
        <v>17</v>
      </c>
      <c r="F2884" s="68">
        <v>43619</v>
      </c>
      <c r="G2884" s="67">
        <v>5221</v>
      </c>
      <c r="H2884" s="67">
        <v>8026</v>
      </c>
      <c r="I2884" s="67">
        <v>7491</v>
      </c>
      <c r="J2884" s="67"/>
      <c r="K2884" s="157">
        <f t="shared" si="13"/>
        <v>23.568281938325992</v>
      </c>
      <c r="L2884" s="168"/>
      <c r="M2884" s="159">
        <f>AVERAGE(K2884:K2885)</f>
        <v>23.72077639977433</v>
      </c>
      <c r="N2884" s="159">
        <f>_xlfn.STDEV.S(K2884,K2885)</f>
        <v>0.21565973556702084</v>
      </c>
      <c r="O2884" s="33"/>
      <c r="P2884" s="33"/>
      <c r="Q2884" s="23">
        <f t="shared" si="1"/>
        <v>227</v>
      </c>
      <c r="R2884" s="117">
        <f>AVERAGE(Q2884:Q2885)</f>
        <v>225.55</v>
      </c>
    </row>
    <row r="2885" spans="1:18" ht="15.75" customHeight="1" x14ac:dyDescent="0.3">
      <c r="A2885" s="221">
        <v>4912</v>
      </c>
      <c r="B2885" s="118">
        <v>296</v>
      </c>
      <c r="C2885" s="67" t="s">
        <v>697</v>
      </c>
      <c r="D2885" s="67"/>
      <c r="E2885" s="67">
        <v>17</v>
      </c>
      <c r="F2885" s="68">
        <v>43619</v>
      </c>
      <c r="G2885" s="67">
        <v>5271</v>
      </c>
      <c r="H2885" s="67">
        <v>8047</v>
      </c>
      <c r="I2885" s="67">
        <v>7512</v>
      </c>
      <c r="J2885" s="67"/>
      <c r="K2885" s="157">
        <f t="shared" si="13"/>
        <v>23.873270861222668</v>
      </c>
      <c r="L2885" s="168"/>
      <c r="M2885" s="160"/>
      <c r="N2885" s="160"/>
      <c r="O2885" s="33"/>
      <c r="P2885" s="33"/>
      <c r="Q2885" s="23">
        <f t="shared" si="1"/>
        <v>224.1</v>
      </c>
      <c r="R2885" s="117"/>
    </row>
    <row r="2886" spans="1:18" ht="15.75" customHeight="1" x14ac:dyDescent="0.3">
      <c r="A2886" s="221">
        <v>5487</v>
      </c>
      <c r="B2886" s="118">
        <v>225</v>
      </c>
      <c r="C2886" s="7" t="s">
        <v>697</v>
      </c>
      <c r="D2886" s="7"/>
      <c r="E2886" s="7">
        <v>19</v>
      </c>
      <c r="F2886" s="156">
        <v>43637</v>
      </c>
      <c r="G2886" s="7">
        <v>5260</v>
      </c>
      <c r="H2886" s="7">
        <v>7615</v>
      </c>
      <c r="I2886" s="7">
        <v>7141</v>
      </c>
      <c r="J2886" s="7">
        <v>7</v>
      </c>
      <c r="K2886" s="161">
        <f t="shared" si="13"/>
        <v>25.199362041467303</v>
      </c>
      <c r="L2886" s="170"/>
      <c r="M2886" s="162">
        <f>AVERAGE(K2886:K2887)</f>
        <v>25.356994130159435</v>
      </c>
      <c r="N2886" s="162">
        <f>_xlfn.STDEV.S(K2886,K2887)</f>
        <v>0.22292543769361461</v>
      </c>
      <c r="O2886" s="33"/>
      <c r="P2886" s="33"/>
      <c r="Q2886" s="23">
        <f t="shared" si="1"/>
        <v>188.1</v>
      </c>
      <c r="R2886" s="117">
        <f>AVERAGE(Q2886:Q2887)</f>
        <v>186.35</v>
      </c>
    </row>
    <row r="2887" spans="1:18" ht="15.75" customHeight="1" x14ac:dyDescent="0.3">
      <c r="A2887" s="221">
        <v>5488</v>
      </c>
      <c r="B2887" s="118">
        <v>226</v>
      </c>
      <c r="C2887" s="7" t="s">
        <v>697</v>
      </c>
      <c r="D2887" s="7"/>
      <c r="E2887" s="7">
        <v>19</v>
      </c>
      <c r="F2887" s="156">
        <v>43637</v>
      </c>
      <c r="G2887" s="7">
        <v>5197</v>
      </c>
      <c r="H2887" s="7">
        <v>7514</v>
      </c>
      <c r="I2887" s="7">
        <v>7043</v>
      </c>
      <c r="J2887" s="7"/>
      <c r="K2887" s="161">
        <f t="shared" si="13"/>
        <v>25.514626218851571</v>
      </c>
      <c r="L2887" s="170"/>
      <c r="M2887" s="23"/>
      <c r="N2887" s="23"/>
      <c r="O2887" s="33"/>
      <c r="P2887" s="33"/>
      <c r="Q2887" s="23">
        <f t="shared" si="1"/>
        <v>184.6</v>
      </c>
      <c r="R2887" s="117"/>
    </row>
    <row r="2888" spans="1:18" ht="15.75" customHeight="1" x14ac:dyDescent="0.3">
      <c r="A2888" s="221">
        <v>6317</v>
      </c>
      <c r="B2888" s="118">
        <v>282</v>
      </c>
      <c r="C2888" s="7" t="s">
        <v>697</v>
      </c>
      <c r="D2888" s="7"/>
      <c r="E2888" s="7">
        <v>22</v>
      </c>
      <c r="F2888" s="156">
        <v>43685</v>
      </c>
      <c r="G2888" s="7">
        <v>5225</v>
      </c>
      <c r="H2888" s="7">
        <v>7449</v>
      </c>
      <c r="I2888" s="7">
        <v>7110</v>
      </c>
      <c r="J2888" s="7">
        <v>7</v>
      </c>
      <c r="K2888" s="152">
        <f t="shared" si="13"/>
        <v>17.984084880636605</v>
      </c>
      <c r="L2888" s="167"/>
      <c r="M2888" s="154">
        <f>AVERAGE(K2888:K2889)</f>
        <v>18.135055540754983</v>
      </c>
      <c r="N2888" s="154">
        <f>_xlfn.STDEV.S(K2888,K2889)</f>
        <v>0.21350475505983005</v>
      </c>
      <c r="O2888" s="33"/>
      <c r="P2888" s="33"/>
      <c r="Q2888" s="23">
        <f t="shared" si="1"/>
        <v>188.5</v>
      </c>
      <c r="R2888" s="117">
        <f>AVERAGE(Q2888:Q2889)</f>
        <v>185.85</v>
      </c>
    </row>
    <row r="2889" spans="1:18" ht="15.75" customHeight="1" x14ac:dyDescent="0.3">
      <c r="A2889" s="221">
        <v>6318</v>
      </c>
      <c r="B2889" s="118">
        <v>282</v>
      </c>
      <c r="C2889" s="7" t="s">
        <v>697</v>
      </c>
      <c r="D2889" s="7"/>
      <c r="E2889" s="7">
        <v>22</v>
      </c>
      <c r="F2889" s="156">
        <v>43685</v>
      </c>
      <c r="G2889" s="7">
        <v>5225</v>
      </c>
      <c r="H2889" s="7">
        <v>7392</v>
      </c>
      <c r="I2889" s="7">
        <v>7057</v>
      </c>
      <c r="J2889" s="7"/>
      <c r="K2889" s="152">
        <f t="shared" si="13"/>
        <v>18.286026200873362</v>
      </c>
      <c r="L2889" s="167"/>
      <c r="M2889" s="155"/>
      <c r="N2889" s="155"/>
      <c r="O2889" s="33"/>
      <c r="P2889" s="33"/>
      <c r="Q2889" s="23">
        <f t="shared" si="1"/>
        <v>183.2</v>
      </c>
      <c r="R2889" s="117"/>
    </row>
    <row r="2890" spans="1:18" ht="15.75" customHeight="1" x14ac:dyDescent="0.3">
      <c r="A2890" s="221">
        <v>3549</v>
      </c>
      <c r="B2890" s="118">
        <v>305</v>
      </c>
      <c r="C2890" s="67" t="s">
        <v>698</v>
      </c>
      <c r="D2890" s="67"/>
      <c r="E2890" s="67">
        <v>13</v>
      </c>
      <c r="F2890" s="68">
        <v>43587</v>
      </c>
      <c r="G2890" s="67">
        <v>5301</v>
      </c>
      <c r="H2890" s="67">
        <v>8000</v>
      </c>
      <c r="I2890" s="67">
        <v>7130</v>
      </c>
      <c r="J2890" s="67">
        <v>1</v>
      </c>
      <c r="K2890" s="174">
        <f t="shared" si="13"/>
        <v>47.566976489885185</v>
      </c>
      <c r="L2890" s="168" t="s">
        <v>13</v>
      </c>
      <c r="M2890" s="159">
        <f>AVERAGE(K2890:K2891)</f>
        <v>42.77172353906024</v>
      </c>
      <c r="N2890" s="159">
        <f>_xlfn.STDEV.S(K2890,K2891)</f>
        <v>6.7815117580662685</v>
      </c>
      <c r="O2890" s="33">
        <v>1</v>
      </c>
      <c r="P2890" s="33"/>
      <c r="Q2890" s="23">
        <f t="shared" si="1"/>
        <v>182.9</v>
      </c>
      <c r="R2890" s="117">
        <f>AVERAGE(Q2890:Q2891)</f>
        <v>197.7</v>
      </c>
    </row>
    <row r="2891" spans="1:18" ht="15.75" customHeight="1" x14ac:dyDescent="0.3">
      <c r="A2891" s="221">
        <v>3550</v>
      </c>
      <c r="B2891" s="118">
        <v>306</v>
      </c>
      <c r="C2891" s="67" t="s">
        <v>698</v>
      </c>
      <c r="D2891" s="67"/>
      <c r="E2891" s="67">
        <v>13</v>
      </c>
      <c r="F2891" s="68">
        <v>43587</v>
      </c>
      <c r="G2891" s="67">
        <v>5254</v>
      </c>
      <c r="H2891" s="67">
        <v>8186</v>
      </c>
      <c r="I2891" s="67">
        <v>7379</v>
      </c>
      <c r="J2891" s="67"/>
      <c r="K2891" s="174">
        <f t="shared" si="13"/>
        <v>37.976470588235294</v>
      </c>
      <c r="L2891" s="168"/>
      <c r="M2891" s="160"/>
      <c r="N2891" s="160"/>
      <c r="O2891" s="33"/>
      <c r="P2891" s="33"/>
      <c r="Q2891" s="23">
        <f t="shared" si="1"/>
        <v>212.5</v>
      </c>
      <c r="R2891" s="117"/>
    </row>
    <row r="2892" spans="1:18" ht="15.75" customHeight="1" x14ac:dyDescent="0.3">
      <c r="A2892" s="221">
        <v>4267</v>
      </c>
      <c r="B2892" s="118">
        <v>297</v>
      </c>
      <c r="C2892" s="67" t="s">
        <v>698</v>
      </c>
      <c r="D2892" s="67"/>
      <c r="E2892" s="67">
        <v>15</v>
      </c>
      <c r="F2892" s="68">
        <v>43599</v>
      </c>
      <c r="G2892" s="67">
        <v>5213</v>
      </c>
      <c r="H2892" s="67">
        <v>7524</v>
      </c>
      <c r="I2892" s="67">
        <v>7031</v>
      </c>
      <c r="J2892" s="67"/>
      <c r="K2892" s="157">
        <f t="shared" si="13"/>
        <v>27.117711771177117</v>
      </c>
      <c r="L2892" s="160"/>
      <c r="M2892" s="159">
        <f>AVERAGE(K2892:K2893)</f>
        <v>20.030937103862669</v>
      </c>
      <c r="N2892" s="159">
        <f>_xlfn.STDEV.S(K2892,K2893)</f>
        <v>10.022212847998173</v>
      </c>
      <c r="O2892" s="33"/>
      <c r="P2892" s="33"/>
      <c r="Q2892" s="23">
        <f t="shared" si="1"/>
        <v>181.8</v>
      </c>
      <c r="R2892" s="117">
        <f>AVERAGE(Q2892:Q2893)</f>
        <v>209.10000000000002</v>
      </c>
    </row>
    <row r="2893" spans="1:18" ht="15.75" customHeight="1" x14ac:dyDescent="0.3">
      <c r="A2893" s="221">
        <v>4268</v>
      </c>
      <c r="B2893" s="118">
        <v>298</v>
      </c>
      <c r="C2893" s="67" t="s">
        <v>698</v>
      </c>
      <c r="D2893" s="67"/>
      <c r="E2893" s="67">
        <v>15</v>
      </c>
      <c r="F2893" s="68">
        <v>43599</v>
      </c>
      <c r="G2893" s="67">
        <v>5210</v>
      </c>
      <c r="H2893" s="67">
        <v>7880</v>
      </c>
      <c r="I2893" s="67">
        <v>7574</v>
      </c>
      <c r="J2893" s="67"/>
      <c r="K2893" s="157">
        <f t="shared" si="13"/>
        <v>12.944162436548224</v>
      </c>
      <c r="L2893" s="160"/>
      <c r="M2893" s="160"/>
      <c r="N2893" s="160"/>
      <c r="O2893" s="33"/>
      <c r="P2893" s="33"/>
      <c r="Q2893" s="23">
        <f t="shared" si="1"/>
        <v>236.4</v>
      </c>
      <c r="R2893" s="117"/>
    </row>
    <row r="2894" spans="1:18" ht="15.75" customHeight="1" x14ac:dyDescent="0.3">
      <c r="A2894" s="221">
        <v>4913</v>
      </c>
      <c r="B2894" s="118">
        <v>297</v>
      </c>
      <c r="C2894" s="67" t="s">
        <v>698</v>
      </c>
      <c r="D2894" s="67"/>
      <c r="E2894" s="67">
        <v>17</v>
      </c>
      <c r="F2894" s="68">
        <v>43619</v>
      </c>
      <c r="G2894" s="67">
        <v>5213</v>
      </c>
      <c r="H2894" s="67">
        <v>8051</v>
      </c>
      <c r="I2894" s="67">
        <v>7437</v>
      </c>
      <c r="J2894" s="67"/>
      <c r="K2894" s="157">
        <f t="shared" si="13"/>
        <v>27.60791366906475</v>
      </c>
      <c r="L2894" s="168"/>
      <c r="M2894" s="159">
        <f>AVERAGE(K2894:K2895)</f>
        <v>27.634221764932015</v>
      </c>
      <c r="N2894" s="159">
        <f>_xlfn.STDEV.S(K2894,K2895)</f>
        <v>3.7205265975699633E-2</v>
      </c>
      <c r="O2894" s="33"/>
      <c r="P2894" s="33"/>
      <c r="Q2894" s="23">
        <f t="shared" si="1"/>
        <v>222.4</v>
      </c>
      <c r="R2894" s="117">
        <f>AVERAGE(Q2894:Q2895)</f>
        <v>222.55</v>
      </c>
    </row>
    <row r="2895" spans="1:18" ht="15.75" customHeight="1" x14ac:dyDescent="0.3">
      <c r="A2895" s="221">
        <v>4914</v>
      </c>
      <c r="B2895" s="118">
        <v>298</v>
      </c>
      <c r="C2895" s="67" t="s">
        <v>698</v>
      </c>
      <c r="D2895" s="67"/>
      <c r="E2895" s="67">
        <v>17</v>
      </c>
      <c r="F2895" s="68">
        <v>43619</v>
      </c>
      <c r="G2895" s="67">
        <v>5210</v>
      </c>
      <c r="H2895" s="67">
        <v>8053</v>
      </c>
      <c r="I2895" s="67">
        <v>7437</v>
      </c>
      <c r="J2895" s="67"/>
      <c r="K2895" s="157">
        <f t="shared" si="13"/>
        <v>27.660529860799283</v>
      </c>
      <c r="L2895" s="168"/>
      <c r="M2895" s="160"/>
      <c r="N2895" s="160"/>
      <c r="O2895" s="33"/>
      <c r="P2895" s="33"/>
      <c r="Q2895" s="23">
        <f t="shared" si="1"/>
        <v>222.7</v>
      </c>
      <c r="R2895" s="117"/>
    </row>
    <row r="2896" spans="1:18" ht="15.75" customHeight="1" x14ac:dyDescent="0.3">
      <c r="A2896" s="221">
        <v>5489</v>
      </c>
      <c r="B2896" s="118">
        <v>227</v>
      </c>
      <c r="C2896" s="7" t="s">
        <v>698</v>
      </c>
      <c r="D2896" s="7"/>
      <c r="E2896" s="7">
        <v>19</v>
      </c>
      <c r="F2896" s="156">
        <v>43637</v>
      </c>
      <c r="G2896" s="7">
        <v>5247</v>
      </c>
      <c r="H2896" s="7">
        <v>7483</v>
      </c>
      <c r="I2896" s="7">
        <v>7041</v>
      </c>
      <c r="J2896" s="7">
        <v>6</v>
      </c>
      <c r="K2896" s="161">
        <f t="shared" si="13"/>
        <v>24.637681159420293</v>
      </c>
      <c r="L2896" s="170"/>
      <c r="M2896" s="162">
        <f>AVERAGE(K2896:K2897)</f>
        <v>25.695008804009213</v>
      </c>
      <c r="N2896" s="162">
        <f>_xlfn.STDEV.S(K2896,K2897)</f>
        <v>1.4952870948496477</v>
      </c>
      <c r="O2896" s="33"/>
      <c r="P2896" s="33"/>
      <c r="Q2896" s="23">
        <f t="shared" si="1"/>
        <v>179.4</v>
      </c>
      <c r="R2896" s="117">
        <f>AVERAGE(Q2896:Q2897)</f>
        <v>175.3</v>
      </c>
    </row>
    <row r="2897" spans="1:18" ht="15.75" customHeight="1" x14ac:dyDescent="0.3">
      <c r="A2897" s="221">
        <v>5490</v>
      </c>
      <c r="B2897" s="118">
        <v>228</v>
      </c>
      <c r="C2897" s="7" t="s">
        <v>698</v>
      </c>
      <c r="D2897" s="7"/>
      <c r="E2897" s="7">
        <v>19</v>
      </c>
      <c r="F2897" s="156">
        <v>43637</v>
      </c>
      <c r="G2897" s="7">
        <v>5238</v>
      </c>
      <c r="H2897" s="7">
        <v>7408</v>
      </c>
      <c r="I2897" s="7">
        <v>6950</v>
      </c>
      <c r="J2897" s="7"/>
      <c r="K2897" s="161">
        <f t="shared" si="13"/>
        <v>26.752336448598129</v>
      </c>
      <c r="L2897" s="170"/>
      <c r="M2897" s="23"/>
      <c r="N2897" s="23"/>
      <c r="O2897" s="33"/>
      <c r="P2897" s="33"/>
      <c r="Q2897" s="23">
        <f t="shared" si="1"/>
        <v>171.2</v>
      </c>
      <c r="R2897" s="117"/>
    </row>
    <row r="2898" spans="1:18" ht="15.75" customHeight="1" x14ac:dyDescent="0.3">
      <c r="A2898" s="221">
        <v>6319</v>
      </c>
      <c r="B2898" s="118">
        <v>283</v>
      </c>
      <c r="C2898" s="7" t="s">
        <v>698</v>
      </c>
      <c r="D2898" s="7"/>
      <c r="E2898" s="7">
        <v>22</v>
      </c>
      <c r="F2898" s="156">
        <v>43685</v>
      </c>
      <c r="G2898" s="7">
        <v>5211</v>
      </c>
      <c r="H2898" s="7">
        <v>7351</v>
      </c>
      <c r="I2898" s="7">
        <v>7040</v>
      </c>
      <c r="J2898" s="7">
        <v>6</v>
      </c>
      <c r="K2898" s="152">
        <f t="shared" si="13"/>
        <v>17.00382722799344</v>
      </c>
      <c r="L2898" s="167"/>
      <c r="M2898" s="154">
        <f>AVERAGE(K2898:K2899)</f>
        <v>17.071096003933825</v>
      </c>
      <c r="N2898" s="154">
        <f>_xlfn.STDEV.S(K2898,K2899)</f>
        <v>9.5132415259130895E-2</v>
      </c>
      <c r="O2898" s="33"/>
      <c r="P2898" s="33"/>
      <c r="Q2898" s="23">
        <f t="shared" si="1"/>
        <v>182.9</v>
      </c>
      <c r="R2898" s="117">
        <f>AVERAGE(Q2898:Q2899)</f>
        <v>186.85000000000002</v>
      </c>
    </row>
    <row r="2899" spans="1:18" ht="15.75" customHeight="1" x14ac:dyDescent="0.3">
      <c r="A2899" s="221">
        <v>6320</v>
      </c>
      <c r="B2899" s="118">
        <v>283</v>
      </c>
      <c r="C2899" s="7" t="s">
        <v>698</v>
      </c>
      <c r="D2899" s="7"/>
      <c r="E2899" s="7">
        <v>22</v>
      </c>
      <c r="F2899" s="156">
        <v>43685</v>
      </c>
      <c r="G2899" s="7">
        <v>5211</v>
      </c>
      <c r="H2899" s="7">
        <v>7446</v>
      </c>
      <c r="I2899" s="7">
        <v>7119</v>
      </c>
      <c r="J2899" s="7"/>
      <c r="K2899" s="152">
        <f t="shared" si="13"/>
        <v>17.138364779874212</v>
      </c>
      <c r="L2899" s="167"/>
      <c r="M2899" s="155"/>
      <c r="N2899" s="155"/>
      <c r="O2899" s="33"/>
      <c r="P2899" s="33"/>
      <c r="Q2899" s="23">
        <f t="shared" si="1"/>
        <v>190.8</v>
      </c>
      <c r="R2899" s="117"/>
    </row>
    <row r="2900" spans="1:18" ht="15.75" customHeight="1" x14ac:dyDescent="0.3">
      <c r="A2900" s="221">
        <v>3551</v>
      </c>
      <c r="B2900" s="118">
        <v>307</v>
      </c>
      <c r="C2900" s="67" t="s">
        <v>699</v>
      </c>
      <c r="D2900" s="67"/>
      <c r="E2900" s="67">
        <v>13</v>
      </c>
      <c r="F2900" s="68">
        <v>43587</v>
      </c>
      <c r="G2900" s="67">
        <v>5223</v>
      </c>
      <c r="H2900" s="67">
        <v>8994</v>
      </c>
      <c r="I2900" s="67">
        <v>8015</v>
      </c>
      <c r="J2900" s="67">
        <v>1</v>
      </c>
      <c r="K2900" s="157">
        <f t="shared" si="13"/>
        <v>35.064469914040117</v>
      </c>
      <c r="L2900" s="168" t="s">
        <v>407</v>
      </c>
      <c r="M2900" s="159">
        <f>AVERAGE(K2900:K2901)</f>
        <v>35.329120096539853</v>
      </c>
      <c r="N2900" s="159">
        <f>_xlfn.STDEV.S(K2900,K2901)</f>
        <v>0.37427187737563611</v>
      </c>
      <c r="O2900" s="33">
        <v>1</v>
      </c>
      <c r="P2900" s="33"/>
      <c r="Q2900" s="23">
        <f t="shared" si="1"/>
        <v>279.2</v>
      </c>
      <c r="R2900" s="117">
        <f>AVERAGE(Q2900:Q2901)</f>
        <v>293.7</v>
      </c>
    </row>
    <row r="2901" spans="1:18" ht="15.75" customHeight="1" x14ac:dyDescent="0.3">
      <c r="A2901" s="221">
        <v>3552</v>
      </c>
      <c r="B2901" s="118">
        <v>308</v>
      </c>
      <c r="C2901" s="67" t="s">
        <v>699</v>
      </c>
      <c r="D2901" s="67"/>
      <c r="E2901" s="67">
        <v>13</v>
      </c>
      <c r="F2901" s="68">
        <v>43587</v>
      </c>
      <c r="G2901" s="67">
        <v>5201</v>
      </c>
      <c r="H2901" s="67">
        <v>9380</v>
      </c>
      <c r="I2901" s="67">
        <v>8283</v>
      </c>
      <c r="J2901" s="67"/>
      <c r="K2901" s="157">
        <f t="shared" si="13"/>
        <v>35.593770279039582</v>
      </c>
      <c r="L2901" s="168"/>
      <c r="M2901" s="160"/>
      <c r="N2901" s="160"/>
      <c r="O2901" s="33"/>
      <c r="P2901" s="33"/>
      <c r="Q2901" s="23">
        <f t="shared" si="1"/>
        <v>308.2</v>
      </c>
      <c r="R2901" s="117"/>
    </row>
    <row r="2902" spans="1:18" ht="15.75" customHeight="1" x14ac:dyDescent="0.3">
      <c r="A2902" s="221">
        <v>4269</v>
      </c>
      <c r="B2902" s="118">
        <v>299</v>
      </c>
      <c r="C2902" s="67" t="s">
        <v>699</v>
      </c>
      <c r="D2902" s="67"/>
      <c r="E2902" s="67">
        <v>15</v>
      </c>
      <c r="F2902" s="68">
        <v>43599</v>
      </c>
      <c r="G2902" s="67">
        <v>5236</v>
      </c>
      <c r="H2902" s="67">
        <v>9200</v>
      </c>
      <c r="I2902" s="67">
        <v>8224</v>
      </c>
      <c r="J2902" s="67"/>
      <c r="K2902" s="157">
        <f t="shared" si="13"/>
        <v>32.663989290495316</v>
      </c>
      <c r="L2902" s="160"/>
      <c r="M2902" s="159">
        <f>AVERAGE(K2902:K2903)</f>
        <v>31.839134886917375</v>
      </c>
      <c r="N2902" s="159">
        <f>_xlfn.STDEV.S(K2902,K2903)</f>
        <v>1.1665202845230946</v>
      </c>
      <c r="O2902" s="33"/>
      <c r="P2902" s="33"/>
      <c r="Q2902" s="23">
        <f t="shared" si="1"/>
        <v>298.8</v>
      </c>
      <c r="R2902" s="117">
        <f>AVERAGE(Q2902:Q2903)</f>
        <v>285.95000000000005</v>
      </c>
    </row>
    <row r="2903" spans="1:18" ht="15.75" customHeight="1" x14ac:dyDescent="0.3">
      <c r="A2903" s="221">
        <v>4270</v>
      </c>
      <c r="B2903" s="118">
        <v>300</v>
      </c>
      <c r="C2903" s="67" t="s">
        <v>699</v>
      </c>
      <c r="D2903" s="67"/>
      <c r="E2903" s="67">
        <v>15</v>
      </c>
      <c r="F2903" s="68">
        <v>43599</v>
      </c>
      <c r="G2903" s="67">
        <v>5223</v>
      </c>
      <c r="H2903" s="67">
        <v>8801</v>
      </c>
      <c r="I2903" s="67">
        <v>7954</v>
      </c>
      <c r="J2903" s="67"/>
      <c r="K2903" s="157">
        <f t="shared" si="13"/>
        <v>31.014280483339434</v>
      </c>
      <c r="L2903" s="160"/>
      <c r="M2903" s="160"/>
      <c r="N2903" s="160"/>
      <c r="O2903" s="33"/>
      <c r="P2903" s="33"/>
      <c r="Q2903" s="23">
        <f t="shared" si="1"/>
        <v>273.10000000000002</v>
      </c>
      <c r="R2903" s="117"/>
    </row>
    <row r="2904" spans="1:18" ht="15.75" customHeight="1" x14ac:dyDescent="0.3">
      <c r="A2904" s="221">
        <v>4915</v>
      </c>
      <c r="B2904" s="118">
        <v>299</v>
      </c>
      <c r="C2904" s="67" t="s">
        <v>699</v>
      </c>
      <c r="D2904" s="67"/>
      <c r="E2904" s="67">
        <v>17</v>
      </c>
      <c r="F2904" s="68">
        <v>43619</v>
      </c>
      <c r="G2904" s="67">
        <v>5236</v>
      </c>
      <c r="H2904" s="67">
        <v>8793</v>
      </c>
      <c r="I2904" s="67">
        <v>8000</v>
      </c>
      <c r="J2904" s="67"/>
      <c r="K2904" s="157">
        <f t="shared" si="13"/>
        <v>28.69030390738061</v>
      </c>
      <c r="L2904" s="168"/>
      <c r="M2904" s="159">
        <f>AVERAGE(K2904:K2905)</f>
        <v>29.102468156402651</v>
      </c>
      <c r="N2904" s="159">
        <f>_xlfn.STDEV.S(K2904,K2905)</f>
        <v>0.58288827089229456</v>
      </c>
      <c r="O2904" s="33"/>
      <c r="P2904" s="33"/>
      <c r="Q2904" s="23">
        <f t="shared" si="1"/>
        <v>276.39999999999998</v>
      </c>
      <c r="R2904" s="117">
        <f>AVERAGE(Q2904:Q2905)</f>
        <v>278.29999999999995</v>
      </c>
    </row>
    <row r="2905" spans="1:18" ht="15.75" customHeight="1" x14ac:dyDescent="0.3">
      <c r="A2905" s="221">
        <v>4916</v>
      </c>
      <c r="B2905" s="118">
        <v>300</v>
      </c>
      <c r="C2905" s="67" t="s">
        <v>699</v>
      </c>
      <c r="D2905" s="67"/>
      <c r="E2905" s="67">
        <v>17</v>
      </c>
      <c r="F2905" s="68">
        <v>43619</v>
      </c>
      <c r="G2905" s="67">
        <v>5223</v>
      </c>
      <c r="H2905" s="67">
        <v>8852</v>
      </c>
      <c r="I2905" s="67">
        <v>8025</v>
      </c>
      <c r="J2905" s="67"/>
      <c r="K2905" s="157">
        <f t="shared" si="13"/>
        <v>29.514632405424695</v>
      </c>
      <c r="L2905" s="168"/>
      <c r="M2905" s="160"/>
      <c r="N2905" s="160"/>
      <c r="O2905" s="33"/>
      <c r="P2905" s="33"/>
      <c r="Q2905" s="23">
        <f t="shared" si="1"/>
        <v>280.2</v>
      </c>
      <c r="R2905" s="117"/>
    </row>
    <row r="2906" spans="1:18" ht="15.75" customHeight="1" x14ac:dyDescent="0.3">
      <c r="A2906" s="221">
        <v>5491</v>
      </c>
      <c r="B2906" s="118">
        <v>229</v>
      </c>
      <c r="C2906" s="7" t="s">
        <v>699</v>
      </c>
      <c r="D2906" s="7"/>
      <c r="E2906" s="7">
        <v>19</v>
      </c>
      <c r="F2906" s="156">
        <v>43637</v>
      </c>
      <c r="G2906" s="7">
        <v>5205</v>
      </c>
      <c r="H2906" s="7">
        <v>8570</v>
      </c>
      <c r="I2906" s="7">
        <v>7906</v>
      </c>
      <c r="J2906" s="7">
        <v>8</v>
      </c>
      <c r="K2906" s="161">
        <f t="shared" si="13"/>
        <v>24.583487597186227</v>
      </c>
      <c r="L2906" s="170"/>
      <c r="M2906" s="162">
        <f>AVERAGE(K2906:K2907)</f>
        <v>24.614018680109702</v>
      </c>
      <c r="N2906" s="162">
        <f>_xlfn.STDEV.S(K2906,K2907)</f>
        <v>4.3177471544314783E-2</v>
      </c>
      <c r="O2906" s="33"/>
      <c r="P2906" s="33"/>
      <c r="Q2906" s="23">
        <f t="shared" si="1"/>
        <v>270.10000000000002</v>
      </c>
      <c r="R2906" s="117">
        <f>AVERAGE(Q2906:Q2907)</f>
        <v>261.64999999999998</v>
      </c>
    </row>
    <row r="2907" spans="1:18" ht="15.75" customHeight="1" x14ac:dyDescent="0.3">
      <c r="A2907" s="221">
        <v>5492</v>
      </c>
      <c r="B2907" s="118">
        <v>230</v>
      </c>
      <c r="C2907" s="7" t="s">
        <v>699</v>
      </c>
      <c r="D2907" s="7"/>
      <c r="E2907" s="7">
        <v>19</v>
      </c>
      <c r="F2907" s="156">
        <v>43637</v>
      </c>
      <c r="G2907" s="7">
        <v>5171</v>
      </c>
      <c r="H2907" s="7">
        <v>8327</v>
      </c>
      <c r="I2907" s="7">
        <v>7703</v>
      </c>
      <c r="J2907" s="7"/>
      <c r="K2907" s="161">
        <f t="shared" si="13"/>
        <v>24.644549763033176</v>
      </c>
      <c r="L2907" s="170"/>
      <c r="M2907" s="23"/>
      <c r="N2907" s="23"/>
      <c r="O2907" s="33"/>
      <c r="P2907" s="33"/>
      <c r="Q2907" s="23">
        <f t="shared" si="1"/>
        <v>253.2</v>
      </c>
      <c r="R2907" s="117"/>
    </row>
    <row r="2908" spans="1:18" ht="15.75" customHeight="1" x14ac:dyDescent="0.3">
      <c r="A2908" s="221">
        <v>6321</v>
      </c>
      <c r="B2908" s="118">
        <v>284</v>
      </c>
      <c r="C2908" s="7" t="s">
        <v>699</v>
      </c>
      <c r="D2908" s="7"/>
      <c r="E2908" s="7">
        <v>22</v>
      </c>
      <c r="F2908" s="156">
        <v>43685</v>
      </c>
      <c r="G2908" s="7">
        <v>5269</v>
      </c>
      <c r="H2908" s="7">
        <v>8134</v>
      </c>
      <c r="I2908" s="7">
        <v>7697</v>
      </c>
      <c r="J2908" s="7">
        <v>8</v>
      </c>
      <c r="K2908" s="152">
        <f t="shared" si="13"/>
        <v>17.998352553542009</v>
      </c>
      <c r="L2908" s="167"/>
      <c r="M2908" s="154">
        <f>AVERAGE(K2908:K2909)</f>
        <v>18.5931933707881</v>
      </c>
      <c r="N2908" s="154">
        <f>_xlfn.STDEV.S(K2908,K2909)</f>
        <v>0.84123195120251737</v>
      </c>
      <c r="O2908" s="33"/>
      <c r="P2908" s="33"/>
      <c r="Q2908" s="23">
        <f t="shared" si="1"/>
        <v>242.8</v>
      </c>
      <c r="R2908" s="117">
        <f>AVERAGE(Q2908:Q2909)</f>
        <v>238.4</v>
      </c>
    </row>
    <row r="2909" spans="1:18" ht="15.75" customHeight="1" x14ac:dyDescent="0.3">
      <c r="A2909" s="221">
        <v>6322</v>
      </c>
      <c r="B2909" s="118">
        <v>284</v>
      </c>
      <c r="C2909" s="7" t="s">
        <v>699</v>
      </c>
      <c r="D2909" s="7"/>
      <c r="E2909" s="7">
        <v>22</v>
      </c>
      <c r="F2909" s="156">
        <v>43685</v>
      </c>
      <c r="G2909" s="7">
        <v>5269</v>
      </c>
      <c r="H2909" s="7">
        <v>8058</v>
      </c>
      <c r="I2909" s="7">
        <v>7609</v>
      </c>
      <c r="J2909" s="7"/>
      <c r="K2909" s="152">
        <f t="shared" si="13"/>
        <v>19.188034188034191</v>
      </c>
      <c r="L2909" s="167"/>
      <c r="M2909" s="155"/>
      <c r="N2909" s="155"/>
      <c r="O2909" s="33"/>
      <c r="P2909" s="33"/>
      <c r="Q2909" s="23">
        <f t="shared" si="1"/>
        <v>234</v>
      </c>
      <c r="R2909" s="117"/>
    </row>
    <row r="2910" spans="1:18" ht="15.75" customHeight="1" x14ac:dyDescent="0.3">
      <c r="A2910" s="221">
        <v>3927</v>
      </c>
      <c r="B2910" s="118">
        <v>349</v>
      </c>
      <c r="C2910" s="57" t="s">
        <v>700</v>
      </c>
      <c r="D2910" s="57"/>
      <c r="E2910" s="57">
        <v>14</v>
      </c>
      <c r="F2910" s="58">
        <v>43591</v>
      </c>
      <c r="G2910" s="151">
        <v>5210</v>
      </c>
      <c r="H2910" s="151">
        <v>7055</v>
      </c>
      <c r="I2910" s="57">
        <v>6590</v>
      </c>
      <c r="J2910" s="57">
        <v>2</v>
      </c>
      <c r="K2910" s="152">
        <f t="shared" si="13"/>
        <v>33.695652173913047</v>
      </c>
      <c r="L2910" s="167" t="s">
        <v>482</v>
      </c>
      <c r="M2910" s="154">
        <f>AVERAGE(K2910:K2911)</f>
        <v>34.483096628038687</v>
      </c>
      <c r="N2910" s="154">
        <f>_xlfn.STDEV.S(K2910,K2911)</f>
        <v>1.1136146266399598</v>
      </c>
      <c r="O2910" s="33">
        <v>2</v>
      </c>
      <c r="P2910" s="33"/>
      <c r="Q2910" s="23">
        <f t="shared" si="1"/>
        <v>138</v>
      </c>
      <c r="R2910" s="117">
        <f>AVERAGE(Q2910:Q2911)</f>
        <v>143.85</v>
      </c>
    </row>
    <row r="2911" spans="1:18" ht="15.75" customHeight="1" x14ac:dyDescent="0.3">
      <c r="A2911" s="221">
        <v>3928</v>
      </c>
      <c r="B2911" s="118">
        <v>350</v>
      </c>
      <c r="C2911" s="57" t="s">
        <v>700</v>
      </c>
      <c r="D2911" s="57"/>
      <c r="E2911" s="57">
        <v>14</v>
      </c>
      <c r="F2911" s="58">
        <v>43591</v>
      </c>
      <c r="G2911" s="151">
        <v>5208</v>
      </c>
      <c r="H2911" s="151">
        <v>7233</v>
      </c>
      <c r="I2911" s="57">
        <v>6705</v>
      </c>
      <c r="J2911" s="57"/>
      <c r="K2911" s="152">
        <f t="shared" si="13"/>
        <v>35.270541082164328</v>
      </c>
      <c r="L2911" s="167"/>
      <c r="M2911" s="155"/>
      <c r="N2911" s="155"/>
      <c r="O2911" s="33"/>
      <c r="P2911" s="33"/>
      <c r="Q2911" s="23">
        <f t="shared" si="1"/>
        <v>149.69999999999999</v>
      </c>
      <c r="R2911" s="117"/>
    </row>
    <row r="2912" spans="1:18" ht="15.75" customHeight="1" x14ac:dyDescent="0.3">
      <c r="A2912" s="221">
        <v>4577</v>
      </c>
      <c r="B2912" s="118">
        <v>283</v>
      </c>
      <c r="C2912" s="57" t="s">
        <v>700</v>
      </c>
      <c r="D2912" s="57"/>
      <c r="E2912" s="57">
        <v>16</v>
      </c>
      <c r="F2912" s="58">
        <v>43607</v>
      </c>
      <c r="G2912" s="57">
        <v>5211</v>
      </c>
      <c r="H2912" s="57">
        <v>6741</v>
      </c>
      <c r="I2912" s="57">
        <v>6409</v>
      </c>
      <c r="J2912" s="57">
        <v>2</v>
      </c>
      <c r="K2912" s="152">
        <f t="shared" si="13"/>
        <v>27.712854757929883</v>
      </c>
      <c r="L2912" s="167"/>
      <c r="M2912" s="154">
        <f>AVERAGE(K2912:K2913)</f>
        <v>27.421096148681031</v>
      </c>
      <c r="N2912" s="154">
        <f>_xlfn.STDEV.S(K2912,K2913)</f>
        <v>0.41260898213884128</v>
      </c>
      <c r="O2912" s="33"/>
      <c r="P2912" s="33"/>
      <c r="Q2912" s="23">
        <f t="shared" si="1"/>
        <v>119.8</v>
      </c>
      <c r="R2912" s="117">
        <f>AVERAGE(Q2912:Q2913)</f>
        <v>123.3</v>
      </c>
    </row>
    <row r="2913" spans="1:18" ht="15.75" customHeight="1" x14ac:dyDescent="0.3">
      <c r="A2913" s="221">
        <v>4578</v>
      </c>
      <c r="B2913" s="118">
        <v>284</v>
      </c>
      <c r="C2913" s="57" t="s">
        <v>700</v>
      </c>
      <c r="D2913" s="57"/>
      <c r="E2913" s="57">
        <v>16</v>
      </c>
      <c r="F2913" s="58">
        <v>43607</v>
      </c>
      <c r="G2913" s="57">
        <v>5269</v>
      </c>
      <c r="H2913" s="57">
        <v>6881</v>
      </c>
      <c r="I2913" s="57">
        <v>6537</v>
      </c>
      <c r="J2913" s="57"/>
      <c r="K2913" s="152">
        <f t="shared" si="13"/>
        <v>27.129337539432175</v>
      </c>
      <c r="L2913" s="167"/>
      <c r="M2913" s="155"/>
      <c r="N2913" s="155"/>
      <c r="O2913" s="33"/>
      <c r="P2913" s="33"/>
      <c r="Q2913" s="23">
        <f t="shared" si="1"/>
        <v>126.8</v>
      </c>
      <c r="R2913" s="117"/>
    </row>
    <row r="2914" spans="1:18" ht="15.75" customHeight="1" x14ac:dyDescent="0.3">
      <c r="A2914" s="221">
        <v>5223</v>
      </c>
      <c r="B2914" s="118">
        <v>283</v>
      </c>
      <c r="C2914" s="57" t="s">
        <v>700</v>
      </c>
      <c r="D2914" s="57"/>
      <c r="E2914" s="57">
        <v>18</v>
      </c>
      <c r="F2914" s="58">
        <v>43626</v>
      </c>
      <c r="G2914" s="57">
        <v>5211</v>
      </c>
      <c r="H2914" s="57">
        <v>6748</v>
      </c>
      <c r="I2914" s="57">
        <v>6453</v>
      </c>
      <c r="J2914" s="57">
        <v>6</v>
      </c>
      <c r="K2914" s="152">
        <f t="shared" si="13"/>
        <v>23.752012882447666</v>
      </c>
      <c r="L2914" s="167"/>
      <c r="M2914" s="154">
        <f>AVERAGE(K2914:K2915)</f>
        <v>23.788111298586976</v>
      </c>
      <c r="N2914" s="154">
        <f>_xlfn.STDEV.S(K2914,K2915)</f>
        <v>5.1050869684403283E-2</v>
      </c>
      <c r="O2914" s="33"/>
      <c r="P2914" s="33"/>
      <c r="Q2914" s="23">
        <f t="shared" si="1"/>
        <v>124.2</v>
      </c>
      <c r="R2914" s="117">
        <f>AVERAGE(Q2914:Q2915)</f>
        <v>126.94999999999999</v>
      </c>
    </row>
    <row r="2915" spans="1:18" ht="15.75" customHeight="1" x14ac:dyDescent="0.3">
      <c r="A2915" s="221">
        <v>5224</v>
      </c>
      <c r="B2915" s="118">
        <v>284</v>
      </c>
      <c r="C2915" s="57" t="s">
        <v>700</v>
      </c>
      <c r="D2915" s="57"/>
      <c r="E2915" s="57">
        <v>18</v>
      </c>
      <c r="F2915" s="58">
        <v>43626</v>
      </c>
      <c r="G2915" s="57">
        <v>5269</v>
      </c>
      <c r="H2915" s="57">
        <v>6875</v>
      </c>
      <c r="I2915" s="57">
        <v>6566</v>
      </c>
      <c r="J2915" s="57"/>
      <c r="K2915" s="152">
        <f t="shared" si="13"/>
        <v>23.82420971472629</v>
      </c>
      <c r="L2915" s="167"/>
      <c r="M2915" s="155"/>
      <c r="N2915" s="155"/>
      <c r="O2915" s="33"/>
      <c r="P2915" s="33"/>
      <c r="Q2915" s="23">
        <f t="shared" si="1"/>
        <v>129.69999999999999</v>
      </c>
      <c r="R2915" s="117"/>
    </row>
    <row r="2916" spans="1:18" ht="15.75" customHeight="1" x14ac:dyDescent="0.3">
      <c r="A2916" s="221">
        <v>5731</v>
      </c>
      <c r="B2916" s="118">
        <v>175</v>
      </c>
      <c r="C2916" s="7" t="s">
        <v>700</v>
      </c>
      <c r="D2916" s="7"/>
      <c r="E2916" s="7">
        <v>21</v>
      </c>
      <c r="F2916" s="156">
        <v>43657</v>
      </c>
      <c r="G2916" s="7">
        <v>5280</v>
      </c>
      <c r="H2916" s="7">
        <v>6777</v>
      </c>
      <c r="I2916" s="7">
        <v>6531</v>
      </c>
      <c r="J2916" s="7">
        <v>6</v>
      </c>
      <c r="K2916" s="152">
        <f t="shared" si="13"/>
        <v>19.664268585131893</v>
      </c>
      <c r="L2916" s="167"/>
      <c r="M2916" s="154">
        <f>AVERAGE(K2916:K2917)</f>
        <v>19.673518575190315</v>
      </c>
      <c r="N2916" s="154">
        <f>_xlfn.STDEV.S(K2916,K2917)</f>
        <v>1.3081461392436027E-2</v>
      </c>
      <c r="O2916" s="33"/>
      <c r="P2916" s="33"/>
      <c r="Q2916" s="23">
        <f t="shared" si="1"/>
        <v>125.1</v>
      </c>
      <c r="R2916" s="117">
        <f>AVERAGE(Q2916:Q2917)</f>
        <v>131.89999999999998</v>
      </c>
    </row>
    <row r="2917" spans="1:18" ht="15.75" customHeight="1" x14ac:dyDescent="0.3">
      <c r="A2917" s="221">
        <v>5732</v>
      </c>
      <c r="B2917" s="118">
        <v>176</v>
      </c>
      <c r="C2917" s="7" t="s">
        <v>700</v>
      </c>
      <c r="D2917" s="7"/>
      <c r="E2917" s="7">
        <v>21</v>
      </c>
      <c r="F2917" s="156">
        <v>43657</v>
      </c>
      <c r="G2917" s="7">
        <v>5193</v>
      </c>
      <c r="H2917" s="7">
        <v>6853</v>
      </c>
      <c r="I2917" s="7">
        <v>6580</v>
      </c>
      <c r="J2917" s="7"/>
      <c r="K2917" s="152">
        <f t="shared" si="13"/>
        <v>19.682768565248736</v>
      </c>
      <c r="L2917" s="167"/>
      <c r="M2917" s="155"/>
      <c r="N2917" s="155"/>
      <c r="O2917" s="33"/>
      <c r="P2917" s="33"/>
      <c r="Q2917" s="23">
        <f t="shared" si="1"/>
        <v>138.69999999999999</v>
      </c>
      <c r="R2917" s="117"/>
    </row>
    <row r="2918" spans="1:18" ht="15.75" customHeight="1" x14ac:dyDescent="0.3">
      <c r="A2918" s="221">
        <v>6323</v>
      </c>
      <c r="B2918" s="118">
        <v>285</v>
      </c>
      <c r="C2918" s="7" t="s">
        <v>700</v>
      </c>
      <c r="D2918" s="7"/>
      <c r="E2918" s="7">
        <v>22</v>
      </c>
      <c r="F2918" s="156">
        <v>43685</v>
      </c>
      <c r="G2918" s="7">
        <v>5249</v>
      </c>
      <c r="H2918" s="7">
        <v>6925</v>
      </c>
      <c r="I2918" s="7">
        <v>6685</v>
      </c>
      <c r="J2918" s="7">
        <v>6</v>
      </c>
      <c r="K2918" s="152">
        <f t="shared" si="13"/>
        <v>16.713091922005571</v>
      </c>
      <c r="L2918" s="167"/>
      <c r="M2918" s="154">
        <f>AVERAGE(K2918:K2919)</f>
        <v>17.391028719623474</v>
      </c>
      <c r="N2918" s="154">
        <f>_xlfn.STDEV.S(K2918,K2919)</f>
        <v>0.95874741362302285</v>
      </c>
      <c r="O2918" s="33"/>
      <c r="P2918" s="33"/>
      <c r="Q2918" s="23">
        <f t="shared" si="1"/>
        <v>143.6</v>
      </c>
      <c r="R2918" s="117">
        <f>AVERAGE(Q2918:Q2919)</f>
        <v>144.30000000000001</v>
      </c>
    </row>
    <row r="2919" spans="1:18" ht="15.75" customHeight="1" x14ac:dyDescent="0.3">
      <c r="A2919" s="221">
        <v>6324</v>
      </c>
      <c r="B2919" s="118">
        <v>285</v>
      </c>
      <c r="C2919" s="7" t="s">
        <v>700</v>
      </c>
      <c r="D2919" s="7"/>
      <c r="E2919" s="7">
        <v>22</v>
      </c>
      <c r="F2919" s="156">
        <v>43685</v>
      </c>
      <c r="G2919" s="7">
        <v>5249</v>
      </c>
      <c r="H2919" s="7">
        <v>6961</v>
      </c>
      <c r="I2919" s="7">
        <v>6699</v>
      </c>
      <c r="J2919" s="7"/>
      <c r="K2919" s="152">
        <f t="shared" si="13"/>
        <v>18.068965517241377</v>
      </c>
      <c r="L2919" s="167"/>
      <c r="M2919" s="155"/>
      <c r="N2919" s="155"/>
      <c r="O2919" s="33"/>
      <c r="P2919" s="33"/>
      <c r="Q2919" s="23">
        <f t="shared" si="1"/>
        <v>145</v>
      </c>
      <c r="R2919" s="117"/>
    </row>
    <row r="2920" spans="1:18" ht="15.75" customHeight="1" x14ac:dyDescent="0.3">
      <c r="A2920" s="221">
        <v>3553</v>
      </c>
      <c r="B2920" s="118">
        <v>309</v>
      </c>
      <c r="C2920" s="67" t="s">
        <v>701</v>
      </c>
      <c r="D2920" s="67"/>
      <c r="E2920" s="67">
        <v>13</v>
      </c>
      <c r="F2920" s="68">
        <v>43587</v>
      </c>
      <c r="G2920" s="67">
        <v>5237</v>
      </c>
      <c r="H2920" s="67">
        <v>8694</v>
      </c>
      <c r="I2920" s="67">
        <v>8102</v>
      </c>
      <c r="J2920" s="67">
        <v>1</v>
      </c>
      <c r="K2920" s="157">
        <f t="shared" si="13"/>
        <v>20.663176265270504</v>
      </c>
      <c r="L2920" s="168" t="s">
        <v>13</v>
      </c>
      <c r="M2920" s="159">
        <f>AVERAGE(K2920:K2921)</f>
        <v>20.988895088602067</v>
      </c>
      <c r="N2920" s="159">
        <f>_xlfn.STDEV.S(K2920,K2921)</f>
        <v>0.46063597747570262</v>
      </c>
      <c r="O2920" s="33">
        <v>1</v>
      </c>
      <c r="P2920" s="33"/>
      <c r="Q2920" s="23">
        <f t="shared" si="1"/>
        <v>286.5</v>
      </c>
      <c r="R2920" s="117">
        <f>AVERAGE(Q2920:Q2921)</f>
        <v>299.95</v>
      </c>
    </row>
    <row r="2921" spans="1:18" ht="15.75" customHeight="1" x14ac:dyDescent="0.3">
      <c r="A2921" s="221">
        <v>3554</v>
      </c>
      <c r="B2921" s="118">
        <v>310</v>
      </c>
      <c r="C2921" s="67" t="s">
        <v>701</v>
      </c>
      <c r="D2921" s="67"/>
      <c r="E2921" s="67">
        <v>13</v>
      </c>
      <c r="F2921" s="68">
        <v>43587</v>
      </c>
      <c r="G2921" s="67">
        <v>5231</v>
      </c>
      <c r="H2921" s="67">
        <v>9033</v>
      </c>
      <c r="I2921" s="67">
        <v>8365</v>
      </c>
      <c r="J2921" s="67"/>
      <c r="K2921" s="157">
        <f t="shared" si="13"/>
        <v>21.31461391193363</v>
      </c>
      <c r="L2921" s="168"/>
      <c r="M2921" s="160"/>
      <c r="N2921" s="160"/>
      <c r="O2921" s="33"/>
      <c r="P2921" s="33"/>
      <c r="Q2921" s="23">
        <f t="shared" si="1"/>
        <v>313.39999999999998</v>
      </c>
      <c r="R2921" s="117"/>
    </row>
    <row r="2922" spans="1:18" ht="15.75" customHeight="1" x14ac:dyDescent="0.3">
      <c r="A2922" s="221">
        <v>4271</v>
      </c>
      <c r="B2922" s="118">
        <v>301</v>
      </c>
      <c r="C2922" s="67" t="s">
        <v>701</v>
      </c>
      <c r="D2922" s="67"/>
      <c r="E2922" s="67">
        <v>15</v>
      </c>
      <c r="F2922" s="68">
        <v>43599</v>
      </c>
      <c r="G2922" s="67">
        <v>5241</v>
      </c>
      <c r="H2922" s="67">
        <v>8120</v>
      </c>
      <c r="I2922" s="67">
        <v>7645</v>
      </c>
      <c r="J2922" s="67"/>
      <c r="K2922" s="157">
        <f t="shared" si="13"/>
        <v>19.75873544093178</v>
      </c>
      <c r="L2922" s="160"/>
      <c r="M2922" s="159">
        <f>AVERAGE(K2922:K2923)</f>
        <v>21.500989342087514</v>
      </c>
      <c r="N2922" s="159">
        <f>_xlfn.STDEV.S(K2922,K2923)</f>
        <v>2.4639190961118711</v>
      </c>
      <c r="O2922" s="33"/>
      <c r="P2922" s="33"/>
      <c r="Q2922" s="23">
        <f t="shared" si="1"/>
        <v>240.4</v>
      </c>
      <c r="R2922" s="117">
        <f>AVERAGE(Q2922:Q2923)</f>
        <v>268.2</v>
      </c>
    </row>
    <row r="2923" spans="1:18" ht="15.75" customHeight="1" x14ac:dyDescent="0.3">
      <c r="A2923" s="221">
        <v>4272</v>
      </c>
      <c r="B2923" s="118">
        <v>302</v>
      </c>
      <c r="C2923" s="67" t="s">
        <v>701</v>
      </c>
      <c r="D2923" s="67"/>
      <c r="E2923" s="67">
        <v>15</v>
      </c>
      <c r="F2923" s="68">
        <v>43599</v>
      </c>
      <c r="G2923" s="67">
        <v>5225</v>
      </c>
      <c r="H2923" s="67">
        <v>8873</v>
      </c>
      <c r="I2923" s="67">
        <v>8185</v>
      </c>
      <c r="J2923" s="67"/>
      <c r="K2923" s="157">
        <f t="shared" si="13"/>
        <v>23.243243243243246</v>
      </c>
      <c r="L2923" s="160"/>
      <c r="M2923" s="160"/>
      <c r="N2923" s="160"/>
      <c r="O2923" s="33"/>
      <c r="P2923" s="33"/>
      <c r="Q2923" s="23">
        <f t="shared" si="1"/>
        <v>296</v>
      </c>
      <c r="R2923" s="117"/>
    </row>
    <row r="2924" spans="1:18" ht="15.75" customHeight="1" x14ac:dyDescent="0.3">
      <c r="A2924" s="221">
        <v>4917</v>
      </c>
      <c r="B2924" s="118">
        <v>301</v>
      </c>
      <c r="C2924" s="67" t="s">
        <v>701</v>
      </c>
      <c r="D2924" s="67"/>
      <c r="E2924" s="67">
        <v>17</v>
      </c>
      <c r="F2924" s="68">
        <v>43619</v>
      </c>
      <c r="G2924" s="67">
        <v>5241</v>
      </c>
      <c r="H2924" s="67">
        <v>8644</v>
      </c>
      <c r="I2924" s="67">
        <v>8059</v>
      </c>
      <c r="J2924" s="67"/>
      <c r="K2924" s="157">
        <f t="shared" si="13"/>
        <v>20.759403832505324</v>
      </c>
      <c r="L2924" s="168"/>
      <c r="M2924" s="159">
        <f>AVERAGE(K2924:K2925)</f>
        <v>21.079899154911438</v>
      </c>
      <c r="N2924" s="159">
        <f>_xlfn.STDEV.S(K2924,K2925)</f>
        <v>0.45324883162386598</v>
      </c>
      <c r="O2924" s="33"/>
      <c r="P2924" s="33"/>
      <c r="Q2924" s="23">
        <f t="shared" si="1"/>
        <v>281.8</v>
      </c>
      <c r="R2924" s="117">
        <f>AVERAGE(Q2924:Q2925)</f>
        <v>293</v>
      </c>
    </row>
    <row r="2925" spans="1:18" ht="15.75" customHeight="1" x14ac:dyDescent="0.3">
      <c r="A2925" s="221">
        <v>4918</v>
      </c>
      <c r="B2925" s="118">
        <v>302</v>
      </c>
      <c r="C2925" s="67" t="s">
        <v>701</v>
      </c>
      <c r="D2925" s="67"/>
      <c r="E2925" s="67">
        <v>17</v>
      </c>
      <c r="F2925" s="68">
        <v>43619</v>
      </c>
      <c r="G2925" s="67">
        <v>5225</v>
      </c>
      <c r="H2925" s="67">
        <v>8918</v>
      </c>
      <c r="I2925" s="67">
        <v>8267</v>
      </c>
      <c r="J2925" s="67"/>
      <c r="K2925" s="157">
        <f t="shared" si="13"/>
        <v>21.400394477317555</v>
      </c>
      <c r="L2925" s="168"/>
      <c r="M2925" s="160"/>
      <c r="N2925" s="160"/>
      <c r="O2925" s="33"/>
      <c r="P2925" s="33"/>
      <c r="Q2925" s="23">
        <f t="shared" si="1"/>
        <v>304.2</v>
      </c>
      <c r="R2925" s="117"/>
    </row>
    <row r="2926" spans="1:18" ht="15.75" customHeight="1" x14ac:dyDescent="0.3">
      <c r="A2926" s="221">
        <v>5493</v>
      </c>
      <c r="B2926" s="118">
        <v>231</v>
      </c>
      <c r="C2926" s="7" t="s">
        <v>701</v>
      </c>
      <c r="D2926" s="7"/>
      <c r="E2926" s="7">
        <v>19</v>
      </c>
      <c r="F2926" s="156">
        <v>43637</v>
      </c>
      <c r="G2926" s="7">
        <v>5229</v>
      </c>
      <c r="H2926" s="7">
        <v>8011</v>
      </c>
      <c r="I2926" s="7">
        <v>7335</v>
      </c>
      <c r="J2926" s="7">
        <v>6</v>
      </c>
      <c r="K2926" s="161">
        <f t="shared" si="13"/>
        <v>32.098765432098766</v>
      </c>
      <c r="L2926" s="170"/>
      <c r="M2926" s="162">
        <f>AVERAGE(K2926:K2927)</f>
        <v>32.993147997222977</v>
      </c>
      <c r="N2926" s="162">
        <f>_xlfn.STDEV.S(K2926,K2927)</f>
        <v>1.2648479535486967</v>
      </c>
      <c r="O2926" s="33"/>
      <c r="P2926" s="33"/>
      <c r="Q2926" s="23">
        <f t="shared" si="1"/>
        <v>210.6</v>
      </c>
      <c r="R2926" s="117">
        <f>AVERAGE(Q2926:Q2927)</f>
        <v>207.55</v>
      </c>
    </row>
    <row r="2927" spans="1:18" ht="15.75" customHeight="1" x14ac:dyDescent="0.3">
      <c r="A2927" s="221">
        <v>5494</v>
      </c>
      <c r="B2927" s="118">
        <v>232</v>
      </c>
      <c r="C2927" s="7" t="s">
        <v>701</v>
      </c>
      <c r="D2927" s="7"/>
      <c r="E2927" s="7">
        <v>19</v>
      </c>
      <c r="F2927" s="156">
        <v>43637</v>
      </c>
      <c r="G2927" s="7">
        <v>5244</v>
      </c>
      <c r="H2927" s="7">
        <v>7982</v>
      </c>
      <c r="I2927" s="7">
        <v>7289</v>
      </c>
      <c r="J2927" s="7"/>
      <c r="K2927" s="161">
        <f t="shared" si="13"/>
        <v>33.887530562347187</v>
      </c>
      <c r="L2927" s="170"/>
      <c r="M2927" s="23"/>
      <c r="N2927" s="23"/>
      <c r="O2927" s="33"/>
      <c r="P2927" s="33"/>
      <c r="Q2927" s="23">
        <f t="shared" si="1"/>
        <v>204.5</v>
      </c>
      <c r="R2927" s="117"/>
    </row>
    <row r="2928" spans="1:18" ht="15.75" customHeight="1" x14ac:dyDescent="0.3">
      <c r="A2928" s="221">
        <v>6325</v>
      </c>
      <c r="B2928" s="118">
        <v>286</v>
      </c>
      <c r="C2928" s="7" t="s">
        <v>701</v>
      </c>
      <c r="D2928" s="7"/>
      <c r="E2928" s="7">
        <v>22</v>
      </c>
      <c r="F2928" s="156">
        <v>43685</v>
      </c>
      <c r="G2928" s="7">
        <v>5236</v>
      </c>
      <c r="H2928" s="7">
        <v>7671</v>
      </c>
      <c r="I2928" s="7">
        <v>7317</v>
      </c>
      <c r="J2928" s="7">
        <v>6</v>
      </c>
      <c r="K2928" s="152">
        <f t="shared" si="13"/>
        <v>17.011052378664104</v>
      </c>
      <c r="L2928" s="167"/>
      <c r="M2928" s="154">
        <f>AVERAGE(K2928:K2929)</f>
        <v>17.485309922289268</v>
      </c>
      <c r="N2928" s="154">
        <f>_xlfn.STDEV.S(K2928,K2929)</f>
        <v>0.67070145025245698</v>
      </c>
      <c r="O2928" s="33"/>
      <c r="P2928" s="33"/>
      <c r="Q2928" s="23">
        <f t="shared" si="1"/>
        <v>208.1</v>
      </c>
      <c r="R2928" s="117">
        <f>AVERAGE(Q2928:Q2929)</f>
        <v>210.39999999999998</v>
      </c>
    </row>
    <row r="2929" spans="1:18" ht="15.75" customHeight="1" x14ac:dyDescent="0.3">
      <c r="A2929" s="221">
        <v>6326</v>
      </c>
      <c r="B2929" s="118">
        <v>286</v>
      </c>
      <c r="C2929" s="7" t="s">
        <v>701</v>
      </c>
      <c r="D2929" s="7"/>
      <c r="E2929" s="7">
        <v>22</v>
      </c>
      <c r="F2929" s="156">
        <v>43685</v>
      </c>
      <c r="G2929" s="7">
        <v>5236</v>
      </c>
      <c r="H2929" s="7">
        <v>7745</v>
      </c>
      <c r="I2929" s="7">
        <v>7363</v>
      </c>
      <c r="J2929" s="7"/>
      <c r="K2929" s="152">
        <f t="shared" si="13"/>
        <v>17.959567465914432</v>
      </c>
      <c r="L2929" s="167"/>
      <c r="M2929" s="155"/>
      <c r="N2929" s="155"/>
      <c r="O2929" s="33"/>
      <c r="P2929" s="33"/>
      <c r="Q2929" s="23">
        <f t="shared" si="1"/>
        <v>212.7</v>
      </c>
      <c r="R2929" s="117"/>
    </row>
    <row r="2930" spans="1:18" ht="15.75" customHeight="1" x14ac:dyDescent="0.3">
      <c r="A2930" s="221">
        <v>3929</v>
      </c>
      <c r="B2930" s="118">
        <v>351</v>
      </c>
      <c r="C2930" s="81" t="s">
        <v>702</v>
      </c>
      <c r="D2930" s="81"/>
      <c r="E2930" s="81">
        <v>14</v>
      </c>
      <c r="F2930" s="82">
        <v>43591</v>
      </c>
      <c r="G2930" s="134">
        <v>5232</v>
      </c>
      <c r="H2930" s="134">
        <v>10168</v>
      </c>
      <c r="I2930" s="81">
        <v>8284</v>
      </c>
      <c r="J2930" s="81">
        <v>2</v>
      </c>
      <c r="K2930" s="135">
        <f t="shared" si="13"/>
        <v>61.730013106159895</v>
      </c>
      <c r="L2930" s="136" t="s">
        <v>377</v>
      </c>
      <c r="M2930" s="137">
        <f>AVERAGE(K2930:K2931)</f>
        <v>62.651512729830031</v>
      </c>
      <c r="N2930" s="137">
        <f>_xlfn.STDEV.S(K2930,K2931)</f>
        <v>1.3031972655160053</v>
      </c>
      <c r="O2930" s="33">
        <v>3</v>
      </c>
      <c r="P2930" s="33"/>
      <c r="Q2930" s="23">
        <f t="shared" si="1"/>
        <v>305.2</v>
      </c>
      <c r="R2930" s="117">
        <f>AVERAGE(Q2930:Q2931)</f>
        <v>310.45</v>
      </c>
    </row>
    <row r="2931" spans="1:18" ht="15.75" customHeight="1" x14ac:dyDescent="0.3">
      <c r="A2931" s="221">
        <v>3930</v>
      </c>
      <c r="B2931" s="118">
        <v>352</v>
      </c>
      <c r="C2931" s="81" t="s">
        <v>702</v>
      </c>
      <c r="D2931" s="81"/>
      <c r="E2931" s="81">
        <v>14</v>
      </c>
      <c r="F2931" s="82">
        <v>43591</v>
      </c>
      <c r="G2931" s="134">
        <v>5507</v>
      </c>
      <c r="H2931" s="134">
        <v>10671</v>
      </c>
      <c r="I2931" s="81">
        <v>8664</v>
      </c>
      <c r="J2931" s="81"/>
      <c r="K2931" s="135">
        <f t="shared" si="13"/>
        <v>63.573012353500161</v>
      </c>
      <c r="L2931" s="136"/>
      <c r="M2931" s="138"/>
      <c r="N2931" s="138"/>
      <c r="O2931" s="33"/>
      <c r="P2931" s="33"/>
      <c r="Q2931" s="23">
        <f t="shared" si="1"/>
        <v>315.7</v>
      </c>
      <c r="R2931" s="117"/>
    </row>
    <row r="2932" spans="1:18" ht="15.75" customHeight="1" x14ac:dyDescent="0.3">
      <c r="A2932" s="221">
        <v>4579</v>
      </c>
      <c r="B2932" s="118">
        <v>285</v>
      </c>
      <c r="C2932" s="81" t="s">
        <v>702</v>
      </c>
      <c r="D2932" s="81"/>
      <c r="E2932" s="81">
        <v>16</v>
      </c>
      <c r="F2932" s="82">
        <v>43607</v>
      </c>
      <c r="G2932" s="81">
        <v>5249</v>
      </c>
      <c r="H2932" s="81">
        <v>9606</v>
      </c>
      <c r="I2932" s="81">
        <v>8177</v>
      </c>
      <c r="J2932" s="81">
        <v>2</v>
      </c>
      <c r="K2932" s="135">
        <f t="shared" si="13"/>
        <v>48.80464480874317</v>
      </c>
      <c r="L2932" s="136" t="s">
        <v>378</v>
      </c>
      <c r="M2932" s="137">
        <f>AVERAGE(K2932:K2933)</f>
        <v>50.477218382180183</v>
      </c>
      <c r="N2932" s="137">
        <f>_xlfn.STDEV.S(K2932,K2933)</f>
        <v>2.3653762316214562</v>
      </c>
      <c r="O2932" s="33"/>
      <c r="P2932" s="33"/>
      <c r="Q2932" s="23">
        <f t="shared" si="1"/>
        <v>292.8</v>
      </c>
      <c r="R2932" s="117">
        <f>AVERAGE(Q2932:Q2933)</f>
        <v>290.60000000000002</v>
      </c>
    </row>
    <row r="2933" spans="1:18" ht="15.75" customHeight="1" x14ac:dyDescent="0.3">
      <c r="A2933" s="221">
        <v>4580</v>
      </c>
      <c r="B2933" s="118">
        <v>286</v>
      </c>
      <c r="C2933" s="81" t="s">
        <v>702</v>
      </c>
      <c r="D2933" s="81"/>
      <c r="E2933" s="81">
        <v>16</v>
      </c>
      <c r="F2933" s="82">
        <v>43607</v>
      </c>
      <c r="G2933" s="81">
        <v>5236</v>
      </c>
      <c r="H2933" s="81">
        <v>9624</v>
      </c>
      <c r="I2933" s="81">
        <v>8120</v>
      </c>
      <c r="J2933" s="81"/>
      <c r="K2933" s="135">
        <f t="shared" si="13"/>
        <v>52.149791955617196</v>
      </c>
      <c r="L2933" s="136"/>
      <c r="M2933" s="138"/>
      <c r="N2933" s="138"/>
      <c r="O2933" s="33"/>
      <c r="P2933" s="33"/>
      <c r="Q2933" s="23">
        <f t="shared" si="1"/>
        <v>288.39999999999998</v>
      </c>
      <c r="R2933" s="117"/>
    </row>
    <row r="2934" spans="1:18" ht="15.75" customHeight="1" x14ac:dyDescent="0.3">
      <c r="A2934" s="221">
        <v>5225</v>
      </c>
      <c r="B2934" s="118">
        <v>285</v>
      </c>
      <c r="C2934" s="81" t="s">
        <v>702</v>
      </c>
      <c r="D2934" s="81"/>
      <c r="E2934" s="81">
        <v>18</v>
      </c>
      <c r="F2934" s="82">
        <v>43626</v>
      </c>
      <c r="G2934" s="81">
        <v>5249</v>
      </c>
      <c r="H2934" s="81">
        <v>9122</v>
      </c>
      <c r="I2934" s="81">
        <v>8280</v>
      </c>
      <c r="J2934" s="81">
        <v>7</v>
      </c>
      <c r="K2934" s="135">
        <f t="shared" si="13"/>
        <v>27.779610689541407</v>
      </c>
      <c r="L2934" s="136"/>
      <c r="M2934" s="137">
        <f>AVERAGE(K2934:K2935)</f>
        <v>28.222807661884239</v>
      </c>
      <c r="N2934" s="137">
        <f>_xlfn.STDEV.S(K2934,K2935)</f>
        <v>0.62677516908992958</v>
      </c>
      <c r="O2934" s="33"/>
      <c r="P2934" s="33"/>
      <c r="Q2934" s="23">
        <f t="shared" si="1"/>
        <v>303.10000000000002</v>
      </c>
      <c r="R2934" s="117">
        <f>AVERAGE(Q2934:Q2935)</f>
        <v>302.60000000000002</v>
      </c>
    </row>
    <row r="2935" spans="1:18" ht="15.75" customHeight="1" x14ac:dyDescent="0.3">
      <c r="A2935" s="221">
        <v>5226</v>
      </c>
      <c r="B2935" s="118">
        <v>286</v>
      </c>
      <c r="C2935" s="81" t="s">
        <v>702</v>
      </c>
      <c r="D2935" s="81"/>
      <c r="E2935" s="81">
        <v>18</v>
      </c>
      <c r="F2935" s="82">
        <v>43626</v>
      </c>
      <c r="G2935" s="81">
        <v>5236</v>
      </c>
      <c r="H2935" s="81">
        <v>9123</v>
      </c>
      <c r="I2935" s="81">
        <v>8257</v>
      </c>
      <c r="J2935" s="81"/>
      <c r="K2935" s="135">
        <f t="shared" si="13"/>
        <v>28.666004634227075</v>
      </c>
      <c r="L2935" s="136"/>
      <c r="M2935" s="138"/>
      <c r="N2935" s="138"/>
      <c r="O2935" s="33"/>
      <c r="P2935" s="33"/>
      <c r="Q2935" s="23">
        <f t="shared" si="1"/>
        <v>302.10000000000002</v>
      </c>
      <c r="R2935" s="117"/>
    </row>
    <row r="2936" spans="1:18" ht="15.75" customHeight="1" x14ac:dyDescent="0.3">
      <c r="A2936" s="221">
        <v>6327</v>
      </c>
      <c r="B2936" s="118">
        <v>287</v>
      </c>
      <c r="C2936" s="7" t="s">
        <v>702</v>
      </c>
      <c r="D2936" s="7"/>
      <c r="E2936" s="7">
        <v>22</v>
      </c>
      <c r="F2936" s="156">
        <v>43685</v>
      </c>
      <c r="G2936" s="7">
        <v>5246</v>
      </c>
      <c r="H2936" s="7">
        <v>8261</v>
      </c>
      <c r="I2936" s="7">
        <v>7806</v>
      </c>
      <c r="J2936" s="7">
        <v>7</v>
      </c>
      <c r="K2936" s="152">
        <f t="shared" si="13"/>
        <v>17.7734375</v>
      </c>
      <c r="L2936" s="167"/>
      <c r="M2936" s="154">
        <f>AVERAGE(K2936:K2937)</f>
        <v>15.949425020627064</v>
      </c>
      <c r="N2936" s="154">
        <f>_xlfn.STDEV.S(K2936,K2937)</f>
        <v>2.5795431862669753</v>
      </c>
      <c r="O2936" s="33"/>
      <c r="P2936" s="33"/>
      <c r="Q2936" s="23">
        <f t="shared" si="1"/>
        <v>256</v>
      </c>
      <c r="R2936" s="117">
        <f>AVERAGE(Q2936:Q2937)</f>
        <v>279.5</v>
      </c>
    </row>
    <row r="2937" spans="1:18" ht="15.75" customHeight="1" x14ac:dyDescent="0.3">
      <c r="A2937" s="221">
        <v>6328</v>
      </c>
      <c r="B2937" s="118">
        <v>287</v>
      </c>
      <c r="C2937" s="7" t="s">
        <v>702</v>
      </c>
      <c r="D2937" s="7"/>
      <c r="E2937" s="7">
        <v>22</v>
      </c>
      <c r="F2937" s="156">
        <v>43685</v>
      </c>
      <c r="G2937" s="7">
        <v>5246</v>
      </c>
      <c r="H2937" s="7">
        <v>8704</v>
      </c>
      <c r="I2937" s="7">
        <v>8276</v>
      </c>
      <c r="J2937" s="7"/>
      <c r="K2937" s="152">
        <f t="shared" si="13"/>
        <v>14.125412541254127</v>
      </c>
      <c r="L2937" s="167"/>
      <c r="M2937" s="155"/>
      <c r="N2937" s="155"/>
      <c r="O2937" s="33"/>
      <c r="P2937" s="33"/>
      <c r="Q2937" s="23">
        <f t="shared" si="1"/>
        <v>303</v>
      </c>
      <c r="R2937" s="117"/>
    </row>
    <row r="2938" spans="1:18" ht="15.75" customHeight="1" x14ac:dyDescent="0.3">
      <c r="A2938" s="221">
        <v>3931</v>
      </c>
      <c r="B2938" s="118">
        <v>353</v>
      </c>
      <c r="C2938" s="81" t="s">
        <v>703</v>
      </c>
      <c r="D2938" s="81"/>
      <c r="E2938" s="81">
        <v>14</v>
      </c>
      <c r="F2938" s="82">
        <v>43591</v>
      </c>
      <c r="G2938" s="134">
        <v>5540</v>
      </c>
      <c r="H2938" s="134">
        <v>8371</v>
      </c>
      <c r="I2938" s="81">
        <v>7180</v>
      </c>
      <c r="J2938" s="81">
        <v>2</v>
      </c>
      <c r="K2938" s="135">
        <f t="shared" si="13"/>
        <v>72.621951219512198</v>
      </c>
      <c r="L2938" s="136" t="s">
        <v>377</v>
      </c>
      <c r="M2938" s="137">
        <f>AVERAGE(K2938:K2939)</f>
        <v>71.009370739805917</v>
      </c>
      <c r="N2938" s="137">
        <f>_xlfn.STDEV.S(K2938,K2939)</f>
        <v>2.2805331848187445</v>
      </c>
      <c r="O2938" s="33">
        <v>3</v>
      </c>
      <c r="P2938" s="33"/>
      <c r="Q2938" s="23">
        <f t="shared" si="1"/>
        <v>164</v>
      </c>
      <c r="R2938" s="117">
        <f>AVERAGE(Q2938:Q2939)</f>
        <v>172.35</v>
      </c>
    </row>
    <row r="2939" spans="1:18" ht="15.75" customHeight="1" x14ac:dyDescent="0.3">
      <c r="A2939" s="221">
        <v>3932</v>
      </c>
      <c r="B2939" s="118">
        <v>354</v>
      </c>
      <c r="C2939" s="81" t="s">
        <v>703</v>
      </c>
      <c r="D2939" s="81"/>
      <c r="E2939" s="81">
        <v>14</v>
      </c>
      <c r="F2939" s="82">
        <v>43591</v>
      </c>
      <c r="G2939" s="134">
        <v>5531</v>
      </c>
      <c r="H2939" s="134">
        <v>8592</v>
      </c>
      <c r="I2939" s="81">
        <v>7338</v>
      </c>
      <c r="J2939" s="81"/>
      <c r="K2939" s="135">
        <f t="shared" si="13"/>
        <v>69.396790260099621</v>
      </c>
      <c r="L2939" s="136"/>
      <c r="M2939" s="138"/>
      <c r="N2939" s="138"/>
      <c r="O2939" s="33"/>
      <c r="P2939" s="33"/>
      <c r="Q2939" s="23">
        <f t="shared" si="1"/>
        <v>180.7</v>
      </c>
      <c r="R2939" s="117"/>
    </row>
    <row r="2940" spans="1:18" ht="15.75" customHeight="1" x14ac:dyDescent="0.3">
      <c r="A2940" s="221">
        <v>4581</v>
      </c>
      <c r="B2940" s="118">
        <v>287</v>
      </c>
      <c r="C2940" s="81" t="s">
        <v>703</v>
      </c>
      <c r="D2940" s="81"/>
      <c r="E2940" s="81">
        <v>16</v>
      </c>
      <c r="F2940" s="82">
        <v>43607</v>
      </c>
      <c r="G2940" s="81">
        <v>5246</v>
      </c>
      <c r="H2940" s="81">
        <v>7629</v>
      </c>
      <c r="I2940" s="81">
        <v>7084</v>
      </c>
      <c r="J2940" s="81">
        <v>2</v>
      </c>
      <c r="K2940" s="135">
        <f t="shared" si="13"/>
        <v>29.651795429815014</v>
      </c>
      <c r="L2940" s="136" t="s">
        <v>13</v>
      </c>
      <c r="M2940" s="137">
        <f>AVERAGE(K2940:K2941)</f>
        <v>29.104529346042856</v>
      </c>
      <c r="N2940" s="137">
        <f>_xlfn.STDEV.S(K2940,K2941)</f>
        <v>0.77395111789739579</v>
      </c>
      <c r="O2940" s="33"/>
      <c r="P2940" s="33"/>
      <c r="Q2940" s="23">
        <f t="shared" si="1"/>
        <v>183.8</v>
      </c>
      <c r="R2940" s="117">
        <f>AVERAGE(Q2940:Q2941)</f>
        <v>192.75</v>
      </c>
    </row>
    <row r="2941" spans="1:18" ht="15.75" customHeight="1" x14ac:dyDescent="0.3">
      <c r="A2941" s="221">
        <v>4582</v>
      </c>
      <c r="B2941" s="118">
        <v>288</v>
      </c>
      <c r="C2941" s="81" t="s">
        <v>703</v>
      </c>
      <c r="D2941" s="81"/>
      <c r="E2941" s="81">
        <v>16</v>
      </c>
      <c r="F2941" s="82">
        <v>43607</v>
      </c>
      <c r="G2941" s="81">
        <v>5225</v>
      </c>
      <c r="H2941" s="81">
        <v>7818</v>
      </c>
      <c r="I2941" s="81">
        <v>7242</v>
      </c>
      <c r="J2941" s="81"/>
      <c r="K2941" s="135">
        <f t="shared" si="13"/>
        <v>28.557263262270698</v>
      </c>
      <c r="L2941" s="136"/>
      <c r="M2941" s="138"/>
      <c r="N2941" s="138"/>
      <c r="O2941" s="33"/>
      <c r="P2941" s="33"/>
      <c r="Q2941" s="23">
        <f t="shared" si="1"/>
        <v>201.7</v>
      </c>
      <c r="R2941" s="117"/>
    </row>
    <row r="2942" spans="1:18" ht="15.75" customHeight="1" x14ac:dyDescent="0.3">
      <c r="A2942" s="221">
        <v>5227</v>
      </c>
      <c r="B2942" s="118">
        <v>287</v>
      </c>
      <c r="C2942" s="81" t="s">
        <v>703</v>
      </c>
      <c r="D2942" s="81"/>
      <c r="E2942" s="81">
        <v>18</v>
      </c>
      <c r="F2942" s="82">
        <v>43626</v>
      </c>
      <c r="G2942" s="81">
        <v>5246</v>
      </c>
      <c r="H2942" s="81">
        <v>8490</v>
      </c>
      <c r="I2942" s="81">
        <v>7410</v>
      </c>
      <c r="J2942" s="81">
        <v>6</v>
      </c>
      <c r="K2942" s="135">
        <f t="shared" si="13"/>
        <v>49.907578558225509</v>
      </c>
      <c r="L2942" s="136"/>
      <c r="M2942" s="137">
        <f>AVERAGE(K2942:K2943)</f>
        <v>50.035374360697837</v>
      </c>
      <c r="N2942" s="137">
        <f>_xlfn.STDEV.S(K2942,K2943)</f>
        <v>0.18073055707071878</v>
      </c>
      <c r="O2942" s="33"/>
      <c r="P2942" s="33"/>
      <c r="Q2942" s="23">
        <f t="shared" si="1"/>
        <v>216.4</v>
      </c>
      <c r="R2942" s="117">
        <f>AVERAGE(Q2942:Q2943)</f>
        <v>215.45</v>
      </c>
    </row>
    <row r="2943" spans="1:18" ht="15.75" customHeight="1" x14ac:dyDescent="0.3">
      <c r="A2943" s="221">
        <v>5228</v>
      </c>
      <c r="B2943" s="118">
        <v>288</v>
      </c>
      <c r="C2943" s="81" t="s">
        <v>703</v>
      </c>
      <c r="D2943" s="81"/>
      <c r="E2943" s="81">
        <v>18</v>
      </c>
      <c r="F2943" s="82">
        <v>43626</v>
      </c>
      <c r="G2943" s="81">
        <v>5225</v>
      </c>
      <c r="H2943" s="81">
        <v>8446</v>
      </c>
      <c r="I2943" s="81">
        <v>7370</v>
      </c>
      <c r="J2943" s="81"/>
      <c r="K2943" s="135">
        <f t="shared" si="13"/>
        <v>50.163170163170165</v>
      </c>
      <c r="L2943" s="136"/>
      <c r="M2943" s="138"/>
      <c r="N2943" s="138"/>
      <c r="O2943" s="33"/>
      <c r="P2943" s="33"/>
      <c r="Q2943" s="23">
        <f t="shared" si="1"/>
        <v>214.5</v>
      </c>
      <c r="R2943" s="117"/>
    </row>
    <row r="2944" spans="1:18" ht="15.75" customHeight="1" x14ac:dyDescent="0.3">
      <c r="A2944" s="221">
        <v>6329</v>
      </c>
      <c r="B2944" s="118">
        <v>288</v>
      </c>
      <c r="C2944" s="7" t="s">
        <v>703</v>
      </c>
      <c r="D2944" s="7"/>
      <c r="E2944" s="7">
        <v>22</v>
      </c>
      <c r="F2944" s="156">
        <v>43685</v>
      </c>
      <c r="G2944" s="7">
        <v>5225</v>
      </c>
      <c r="H2944" s="7">
        <v>7520</v>
      </c>
      <c r="I2944" s="7">
        <v>7175</v>
      </c>
      <c r="J2944" s="7">
        <v>6</v>
      </c>
      <c r="K2944" s="152">
        <f t="shared" si="13"/>
        <v>17.692307692307693</v>
      </c>
      <c r="L2944" s="167"/>
      <c r="M2944" s="154">
        <f>AVERAGE(K2944:K2945)</f>
        <v>17.807121410749779</v>
      </c>
      <c r="N2944" s="154">
        <f>_xlfn.STDEV.S(K2944,K2945)</f>
        <v>0.16237111776728158</v>
      </c>
      <c r="O2944" s="33"/>
      <c r="P2944" s="33"/>
      <c r="Q2944" s="23">
        <f t="shared" si="1"/>
        <v>195</v>
      </c>
      <c r="R2944" s="117">
        <f>AVERAGE(Q2944:Q2945)</f>
        <v>188.45</v>
      </c>
    </row>
    <row r="2945" spans="1:18" ht="15.75" customHeight="1" x14ac:dyDescent="0.3">
      <c r="A2945" s="221">
        <v>6330</v>
      </c>
      <c r="B2945" s="118">
        <v>288</v>
      </c>
      <c r="C2945" s="7" t="s">
        <v>703</v>
      </c>
      <c r="D2945" s="7"/>
      <c r="E2945" s="7">
        <v>22</v>
      </c>
      <c r="F2945" s="156">
        <v>43685</v>
      </c>
      <c r="G2945" s="7">
        <v>5225</v>
      </c>
      <c r="H2945" s="7">
        <v>7370</v>
      </c>
      <c r="I2945" s="7">
        <v>7044</v>
      </c>
      <c r="J2945" s="7"/>
      <c r="K2945" s="152">
        <f t="shared" si="13"/>
        <v>17.921935129191862</v>
      </c>
      <c r="L2945" s="167"/>
      <c r="M2945" s="155"/>
      <c r="N2945" s="155"/>
      <c r="O2945" s="33"/>
      <c r="P2945" s="33"/>
      <c r="Q2945" s="23">
        <f t="shared" si="1"/>
        <v>181.9</v>
      </c>
      <c r="R2945" s="117"/>
    </row>
    <row r="2946" spans="1:18" ht="15.75" customHeight="1" x14ac:dyDescent="0.3">
      <c r="A2946" s="221">
        <v>3555</v>
      </c>
      <c r="B2946" s="118">
        <v>311</v>
      </c>
      <c r="C2946" s="67" t="s">
        <v>704</v>
      </c>
      <c r="D2946" s="67"/>
      <c r="E2946" s="67">
        <v>13</v>
      </c>
      <c r="F2946" s="68">
        <v>43587</v>
      </c>
      <c r="G2946" s="67">
        <v>5222</v>
      </c>
      <c r="H2946" s="67">
        <v>8257</v>
      </c>
      <c r="I2946" s="67">
        <v>7274</v>
      </c>
      <c r="J2946" s="67">
        <v>1</v>
      </c>
      <c r="K2946" s="157">
        <f t="shared" si="13"/>
        <v>47.904483430799225</v>
      </c>
      <c r="L2946" s="168" t="s">
        <v>377</v>
      </c>
      <c r="M2946" s="159">
        <f>AVERAGE(K2946:K2947)</f>
        <v>46.557978224879434</v>
      </c>
      <c r="N2946" s="159">
        <f>_xlfn.STDEV.S(K2946,K2947)</f>
        <v>1.9042459240177394</v>
      </c>
      <c r="O2946" s="33">
        <v>1</v>
      </c>
      <c r="P2946" s="33"/>
      <c r="Q2946" s="23">
        <f t="shared" si="1"/>
        <v>205.2</v>
      </c>
      <c r="R2946" s="117">
        <f>AVERAGE(Q2946:Q2947)</f>
        <v>205.45</v>
      </c>
    </row>
    <row r="2947" spans="1:18" ht="15.75" customHeight="1" x14ac:dyDescent="0.3">
      <c r="A2947" s="221">
        <v>3556</v>
      </c>
      <c r="B2947" s="118">
        <v>312</v>
      </c>
      <c r="C2947" s="67" t="s">
        <v>704</v>
      </c>
      <c r="D2947" s="67"/>
      <c r="E2947" s="67">
        <v>13</v>
      </c>
      <c r="F2947" s="68">
        <v>43587</v>
      </c>
      <c r="G2947" s="67">
        <v>5239</v>
      </c>
      <c r="H2947" s="67">
        <v>8226</v>
      </c>
      <c r="I2947" s="67">
        <v>7296</v>
      </c>
      <c r="J2947" s="67"/>
      <c r="K2947" s="157">
        <f t="shared" si="13"/>
        <v>45.211473018959651</v>
      </c>
      <c r="L2947" s="168"/>
      <c r="M2947" s="160"/>
      <c r="N2947" s="160"/>
      <c r="O2947" s="33"/>
      <c r="P2947" s="33"/>
      <c r="Q2947" s="23">
        <f t="shared" si="1"/>
        <v>205.7</v>
      </c>
      <c r="R2947" s="117"/>
    </row>
    <row r="2948" spans="1:18" ht="15.75" customHeight="1" x14ac:dyDescent="0.3">
      <c r="A2948" s="221">
        <v>4273</v>
      </c>
      <c r="B2948" s="118">
        <v>303</v>
      </c>
      <c r="C2948" s="67" t="s">
        <v>704</v>
      </c>
      <c r="D2948" s="67"/>
      <c r="E2948" s="67">
        <v>15</v>
      </c>
      <c r="F2948" s="68">
        <v>43599</v>
      </c>
      <c r="G2948" s="67">
        <v>5303</v>
      </c>
      <c r="H2948" s="67">
        <v>6931</v>
      </c>
      <c r="I2948" s="67">
        <v>6641</v>
      </c>
      <c r="J2948" s="67"/>
      <c r="K2948" s="157">
        <f t="shared" si="13"/>
        <v>21.674140508221225</v>
      </c>
      <c r="L2948" s="160" t="s">
        <v>13</v>
      </c>
      <c r="M2948" s="159">
        <f>AVERAGE(K2948:K2949)</f>
        <v>21.842696133154213</v>
      </c>
      <c r="N2948" s="159">
        <f>_xlfn.STDEV.S(K2948,K2949)</f>
        <v>0.2383736507945049</v>
      </c>
      <c r="O2948" s="33"/>
      <c r="P2948" s="33"/>
      <c r="Q2948" s="23">
        <f t="shared" si="1"/>
        <v>133.80000000000001</v>
      </c>
      <c r="R2948" s="117">
        <f>AVERAGE(Q2948:Q2949)</f>
        <v>138</v>
      </c>
    </row>
    <row r="2949" spans="1:18" ht="15.75" customHeight="1" x14ac:dyDescent="0.3">
      <c r="A2949" s="221">
        <v>4274</v>
      </c>
      <c r="B2949" s="118">
        <v>304</v>
      </c>
      <c r="C2949" s="67" t="s">
        <v>704</v>
      </c>
      <c r="D2949" s="67"/>
      <c r="E2949" s="67">
        <v>15</v>
      </c>
      <c r="F2949" s="68">
        <v>43599</v>
      </c>
      <c r="G2949" s="67">
        <v>5212</v>
      </c>
      <c r="H2949" s="67">
        <v>6947</v>
      </c>
      <c r="I2949" s="67">
        <v>6634</v>
      </c>
      <c r="J2949" s="67"/>
      <c r="K2949" s="157">
        <f t="shared" si="13"/>
        <v>22.011251758087202</v>
      </c>
      <c r="L2949" s="160"/>
      <c r="M2949" s="160"/>
      <c r="N2949" s="160"/>
      <c r="O2949" s="33"/>
      <c r="P2949" s="33"/>
      <c r="Q2949" s="23">
        <f t="shared" si="1"/>
        <v>142.19999999999999</v>
      </c>
      <c r="R2949" s="117"/>
    </row>
    <row r="2950" spans="1:18" ht="15.75" customHeight="1" x14ac:dyDescent="0.3">
      <c r="A2950" s="221">
        <v>4919</v>
      </c>
      <c r="B2950" s="118">
        <v>303</v>
      </c>
      <c r="C2950" s="67" t="s">
        <v>704</v>
      </c>
      <c r="D2950" s="67"/>
      <c r="E2950" s="67">
        <v>17</v>
      </c>
      <c r="F2950" s="68">
        <v>43619</v>
      </c>
      <c r="G2950" s="67">
        <v>5303</v>
      </c>
      <c r="H2950" s="67">
        <v>6943</v>
      </c>
      <c r="I2950" s="67">
        <v>6637</v>
      </c>
      <c r="J2950" s="67"/>
      <c r="K2950" s="157">
        <f t="shared" si="13"/>
        <v>22.938530734632685</v>
      </c>
      <c r="L2950" s="168"/>
      <c r="M2950" s="159">
        <f>AVERAGE(K2950:K2951)</f>
        <v>23.231593580735904</v>
      </c>
      <c r="N2950" s="159">
        <f>_xlfn.STDEV.S(K2950,K2951)</f>
        <v>0.41445345158683328</v>
      </c>
      <c r="O2950" s="33"/>
      <c r="P2950" s="33"/>
      <c r="Q2950" s="23">
        <f t="shared" si="1"/>
        <v>133.4</v>
      </c>
      <c r="R2950" s="117">
        <f>AVERAGE(Q2950:Q2951)</f>
        <v>128.55000000000001</v>
      </c>
    </row>
    <row r="2951" spans="1:18" ht="15.75" customHeight="1" x14ac:dyDescent="0.3">
      <c r="A2951" s="221">
        <v>4920</v>
      </c>
      <c r="B2951" s="118">
        <v>304</v>
      </c>
      <c r="C2951" s="67" t="s">
        <v>704</v>
      </c>
      <c r="D2951" s="67"/>
      <c r="E2951" s="67">
        <v>17</v>
      </c>
      <c r="F2951" s="68">
        <v>43619</v>
      </c>
      <c r="G2951" s="67">
        <v>5212</v>
      </c>
      <c r="H2951" s="67">
        <v>6740</v>
      </c>
      <c r="I2951" s="67">
        <v>6449</v>
      </c>
      <c r="J2951" s="67"/>
      <c r="K2951" s="157">
        <f t="shared" si="13"/>
        <v>23.524656426839126</v>
      </c>
      <c r="L2951" s="168"/>
      <c r="M2951" s="160"/>
      <c r="N2951" s="160"/>
      <c r="O2951" s="33"/>
      <c r="P2951" s="33"/>
      <c r="Q2951" s="23">
        <f t="shared" si="1"/>
        <v>123.7</v>
      </c>
      <c r="R2951" s="117"/>
    </row>
    <row r="2952" spans="1:18" ht="15.75" customHeight="1" x14ac:dyDescent="0.3">
      <c r="A2952" s="221">
        <v>5495</v>
      </c>
      <c r="B2952" s="118">
        <v>233</v>
      </c>
      <c r="C2952" s="7" t="s">
        <v>704</v>
      </c>
      <c r="D2952" s="7"/>
      <c r="E2952" s="7">
        <v>19</v>
      </c>
      <c r="F2952" s="156">
        <v>43637</v>
      </c>
      <c r="G2952" s="7">
        <v>5213</v>
      </c>
      <c r="H2952" s="7">
        <v>6690</v>
      </c>
      <c r="I2952" s="7">
        <v>6373</v>
      </c>
      <c r="J2952" s="7">
        <v>7</v>
      </c>
      <c r="K2952" s="161">
        <f t="shared" si="13"/>
        <v>27.327586206896555</v>
      </c>
      <c r="L2952" s="170"/>
      <c r="M2952" s="162">
        <f>AVERAGE(K2952:K2953)</f>
        <v>27.663793103448278</v>
      </c>
      <c r="N2952" s="162">
        <f>_xlfn.STDEV.S(K2952,K2953)</f>
        <v>0.47546835286681649</v>
      </c>
      <c r="O2952" s="33"/>
      <c r="P2952" s="33"/>
      <c r="Q2952" s="23">
        <f t="shared" si="1"/>
        <v>116</v>
      </c>
      <c r="R2952" s="117">
        <f>AVERAGE(Q2952:Q2953)</f>
        <v>116.75</v>
      </c>
    </row>
    <row r="2953" spans="1:18" ht="15.75" customHeight="1" x14ac:dyDescent="0.3">
      <c r="A2953" s="221">
        <v>5496</v>
      </c>
      <c r="B2953" s="118">
        <v>234</v>
      </c>
      <c r="C2953" s="7" t="s">
        <v>704</v>
      </c>
      <c r="D2953" s="7"/>
      <c r="E2953" s="7">
        <v>19</v>
      </c>
      <c r="F2953" s="156">
        <v>43637</v>
      </c>
      <c r="G2953" s="7">
        <v>5254</v>
      </c>
      <c r="H2953" s="7">
        <v>6758</v>
      </c>
      <c r="I2953" s="7">
        <v>6429</v>
      </c>
      <c r="J2953" s="7"/>
      <c r="K2953" s="161">
        <f t="shared" si="13"/>
        <v>28.000000000000004</v>
      </c>
      <c r="L2953" s="170"/>
      <c r="M2953" s="23"/>
      <c r="N2953" s="23"/>
      <c r="O2953" s="33"/>
      <c r="P2953" s="33"/>
      <c r="Q2953" s="23">
        <f t="shared" si="1"/>
        <v>117.5</v>
      </c>
      <c r="R2953" s="117"/>
    </row>
    <row r="2954" spans="1:18" ht="15.75" customHeight="1" x14ac:dyDescent="0.3">
      <c r="A2954" s="221">
        <v>6331</v>
      </c>
      <c r="B2954" s="118">
        <v>289</v>
      </c>
      <c r="C2954" s="7" t="s">
        <v>704</v>
      </c>
      <c r="D2954" s="7"/>
      <c r="E2954" s="7">
        <v>22</v>
      </c>
      <c r="F2954" s="156">
        <v>43685</v>
      </c>
      <c r="G2954" s="7">
        <v>5296</v>
      </c>
      <c r="H2954" s="7">
        <v>7390</v>
      </c>
      <c r="I2954" s="7">
        <v>7074</v>
      </c>
      <c r="J2954" s="7">
        <v>7</v>
      </c>
      <c r="K2954" s="152">
        <f t="shared" si="13"/>
        <v>17.772778402699664</v>
      </c>
      <c r="L2954" s="167"/>
      <c r="M2954" s="154">
        <f>AVERAGE(K2954:K2955)</f>
        <v>17.877214889423229</v>
      </c>
      <c r="N2954" s="154">
        <f>_xlfn.STDEV.S(K2954,K2955)</f>
        <v>0.14769549593105982</v>
      </c>
      <c r="O2954" s="33"/>
      <c r="P2954" s="33"/>
      <c r="Q2954" s="23">
        <f t="shared" si="1"/>
        <v>177.8</v>
      </c>
      <c r="R2954" s="117">
        <f>AVERAGE(Q2954:Q2955)</f>
        <v>170.65</v>
      </c>
    </row>
    <row r="2955" spans="1:18" ht="15.75" customHeight="1" x14ac:dyDescent="0.3">
      <c r="A2955" s="221">
        <v>6332</v>
      </c>
      <c r="B2955" s="118">
        <v>289</v>
      </c>
      <c r="C2955" s="7" t="s">
        <v>704</v>
      </c>
      <c r="D2955" s="7"/>
      <c r="E2955" s="7">
        <v>22</v>
      </c>
      <c r="F2955" s="156">
        <v>43685</v>
      </c>
      <c r="G2955" s="7">
        <v>5296</v>
      </c>
      <c r="H2955" s="7">
        <v>7225</v>
      </c>
      <c r="I2955" s="7">
        <v>6931</v>
      </c>
      <c r="J2955" s="7"/>
      <c r="K2955" s="152">
        <f t="shared" si="13"/>
        <v>17.98165137614679</v>
      </c>
      <c r="L2955" s="167"/>
      <c r="M2955" s="155"/>
      <c r="N2955" s="155"/>
      <c r="O2955" s="33"/>
      <c r="P2955" s="33"/>
      <c r="Q2955" s="23">
        <f t="shared" si="1"/>
        <v>163.5</v>
      </c>
      <c r="R2955" s="117"/>
    </row>
    <row r="2956" spans="1:18" ht="15.75" customHeight="1" x14ac:dyDescent="0.3">
      <c r="A2956" s="221">
        <v>3933</v>
      </c>
      <c r="B2956" s="118">
        <v>355</v>
      </c>
      <c r="C2956" s="81" t="s">
        <v>705</v>
      </c>
      <c r="D2956" s="81"/>
      <c r="E2956" s="81">
        <v>14</v>
      </c>
      <c r="F2956" s="82">
        <v>43591</v>
      </c>
      <c r="G2956" s="134">
        <v>5491</v>
      </c>
      <c r="H2956" s="134">
        <v>8117</v>
      </c>
      <c r="I2956" s="81">
        <v>7277</v>
      </c>
      <c r="J2956" s="81">
        <v>2</v>
      </c>
      <c r="K2956" s="135">
        <f t="shared" si="13"/>
        <v>47.032474804031352</v>
      </c>
      <c r="L2956" s="136" t="s">
        <v>482</v>
      </c>
      <c r="M2956" s="137">
        <f>AVERAGE(K2956:K2957)</f>
        <v>48.24090700553991</v>
      </c>
      <c r="N2956" s="137">
        <f>_xlfn.STDEV.S(K2956,K2957)</f>
        <v>1.7089812085817739</v>
      </c>
      <c r="O2956" s="33">
        <v>3</v>
      </c>
      <c r="P2956" s="33"/>
      <c r="Q2956" s="23">
        <f t="shared" si="1"/>
        <v>178.6</v>
      </c>
      <c r="R2956" s="117">
        <f>AVERAGE(Q2956:Q2957)</f>
        <v>180.1</v>
      </c>
    </row>
    <row r="2957" spans="1:18" ht="15.75" customHeight="1" x14ac:dyDescent="0.3">
      <c r="A2957" s="221">
        <v>3934</v>
      </c>
      <c r="B2957" s="118">
        <v>356</v>
      </c>
      <c r="C2957" s="81" t="s">
        <v>705</v>
      </c>
      <c r="D2957" s="81"/>
      <c r="E2957" s="81">
        <v>14</v>
      </c>
      <c r="F2957" s="82">
        <v>43591</v>
      </c>
      <c r="G2957" s="134">
        <v>5522</v>
      </c>
      <c r="H2957" s="134">
        <v>8236</v>
      </c>
      <c r="I2957" s="81">
        <v>7338</v>
      </c>
      <c r="J2957" s="81"/>
      <c r="K2957" s="135">
        <f t="shared" si="13"/>
        <v>49.44933920704846</v>
      </c>
      <c r="L2957" s="136"/>
      <c r="M2957" s="138"/>
      <c r="N2957" s="138"/>
      <c r="O2957" s="33"/>
      <c r="P2957" s="33"/>
      <c r="Q2957" s="23">
        <f t="shared" si="1"/>
        <v>181.6</v>
      </c>
      <c r="R2957" s="117"/>
    </row>
    <row r="2958" spans="1:18" ht="15.75" customHeight="1" x14ac:dyDescent="0.3">
      <c r="A2958" s="221">
        <v>4583</v>
      </c>
      <c r="B2958" s="118">
        <v>289</v>
      </c>
      <c r="C2958" s="81" t="s">
        <v>705</v>
      </c>
      <c r="D2958" s="81"/>
      <c r="E2958" s="81">
        <v>16</v>
      </c>
      <c r="F2958" s="82">
        <v>43607</v>
      </c>
      <c r="G2958" s="81">
        <v>5296</v>
      </c>
      <c r="H2958" s="81">
        <v>8362</v>
      </c>
      <c r="I2958" s="81">
        <v>7492</v>
      </c>
      <c r="J2958" s="81">
        <v>2</v>
      </c>
      <c r="K2958" s="135">
        <f t="shared" si="13"/>
        <v>39.617486338797811</v>
      </c>
      <c r="L2958" s="136"/>
      <c r="M2958" s="137">
        <f>AVERAGE(K2958:K2959)</f>
        <v>40.34488486398962</v>
      </c>
      <c r="N2958" s="137">
        <f>_xlfn.STDEV.S(K2958,K2959)</f>
        <v>1.028696859576439</v>
      </c>
      <c r="O2958" s="33"/>
      <c r="P2958" s="33"/>
      <c r="Q2958" s="23">
        <f t="shared" si="1"/>
        <v>219.6</v>
      </c>
      <c r="R2958" s="117">
        <f>AVERAGE(Q2958:Q2959)</f>
        <v>214.25</v>
      </c>
    </row>
    <row r="2959" spans="1:18" ht="15.75" customHeight="1" x14ac:dyDescent="0.3">
      <c r="A2959" s="221">
        <v>4584</v>
      </c>
      <c r="B2959" s="118">
        <v>290</v>
      </c>
      <c r="C2959" s="81" t="s">
        <v>705</v>
      </c>
      <c r="D2959" s="81"/>
      <c r="E2959" s="81">
        <v>16</v>
      </c>
      <c r="F2959" s="82">
        <v>43607</v>
      </c>
      <c r="G2959" s="81">
        <v>5255</v>
      </c>
      <c r="H2959" s="81">
        <v>8202</v>
      </c>
      <c r="I2959" s="81">
        <v>7344</v>
      </c>
      <c r="J2959" s="81"/>
      <c r="K2959" s="135">
        <f t="shared" si="13"/>
        <v>41.072283389181422</v>
      </c>
      <c r="L2959" s="136"/>
      <c r="M2959" s="138"/>
      <c r="N2959" s="138"/>
      <c r="O2959" s="33"/>
      <c r="P2959" s="33"/>
      <c r="Q2959" s="23">
        <f t="shared" si="1"/>
        <v>208.9</v>
      </c>
      <c r="R2959" s="117"/>
    </row>
    <row r="2960" spans="1:18" ht="15.75" customHeight="1" x14ac:dyDescent="0.3">
      <c r="A2960" s="221">
        <v>5229</v>
      </c>
      <c r="B2960" s="118">
        <v>289</v>
      </c>
      <c r="C2960" s="81" t="s">
        <v>705</v>
      </c>
      <c r="D2960" s="81"/>
      <c r="E2960" s="81">
        <v>18</v>
      </c>
      <c r="F2960" s="82">
        <v>43626</v>
      </c>
      <c r="G2960" s="81">
        <v>5296</v>
      </c>
      <c r="H2960" s="81">
        <v>8294</v>
      </c>
      <c r="I2960" s="81">
        <v>7530</v>
      </c>
      <c r="J2960" s="81">
        <v>11</v>
      </c>
      <c r="K2960" s="135">
        <f t="shared" si="13"/>
        <v>34.198746642793196</v>
      </c>
      <c r="L2960" s="136"/>
      <c r="M2960" s="137">
        <f>AVERAGE(K2960:K2961)</f>
        <v>34.772164222533959</v>
      </c>
      <c r="N2960" s="137">
        <f>_xlfn.STDEV.S(K2960,K2961)</f>
        <v>0.81093491817253782</v>
      </c>
      <c r="O2960" s="33"/>
      <c r="P2960" s="33"/>
      <c r="Q2960" s="23">
        <f t="shared" si="1"/>
        <v>223.4</v>
      </c>
      <c r="R2960" s="117">
        <f>AVERAGE(Q2960:Q2961)</f>
        <v>226</v>
      </c>
    </row>
    <row r="2961" spans="1:18" ht="15.75" customHeight="1" x14ac:dyDescent="0.3">
      <c r="A2961" s="221">
        <v>5230</v>
      </c>
      <c r="B2961" s="118">
        <v>290</v>
      </c>
      <c r="C2961" s="81" t="s">
        <v>705</v>
      </c>
      <c r="D2961" s="81"/>
      <c r="E2961" s="81">
        <v>18</v>
      </c>
      <c r="F2961" s="82">
        <v>43626</v>
      </c>
      <c r="G2961" s="81">
        <v>5255</v>
      </c>
      <c r="H2961" s="81">
        <v>8349</v>
      </c>
      <c r="I2961" s="81">
        <v>7541</v>
      </c>
      <c r="J2961" s="81"/>
      <c r="K2961" s="135">
        <f t="shared" si="13"/>
        <v>35.345581802274715</v>
      </c>
      <c r="L2961" s="136"/>
      <c r="M2961" s="138"/>
      <c r="N2961" s="138"/>
      <c r="O2961" s="33"/>
      <c r="P2961" s="33"/>
      <c r="Q2961" s="23">
        <f t="shared" si="1"/>
        <v>228.6</v>
      </c>
      <c r="R2961" s="117"/>
    </row>
    <row r="2962" spans="1:18" ht="15.75" customHeight="1" x14ac:dyDescent="0.3">
      <c r="A2962" s="221">
        <v>6333</v>
      </c>
      <c r="B2962" s="118">
        <v>290</v>
      </c>
      <c r="C2962" s="7" t="s">
        <v>705</v>
      </c>
      <c r="D2962" s="7"/>
      <c r="E2962" s="7">
        <v>22</v>
      </c>
      <c r="F2962" s="156">
        <v>43685</v>
      </c>
      <c r="G2962" s="7">
        <v>5255</v>
      </c>
      <c r="H2962" s="7">
        <v>6493</v>
      </c>
      <c r="I2962" s="7">
        <v>6306</v>
      </c>
      <c r="J2962" s="7">
        <v>11</v>
      </c>
      <c r="K2962" s="152">
        <f t="shared" si="13"/>
        <v>17.79257849666984</v>
      </c>
      <c r="L2962" s="167"/>
      <c r="M2962" s="154">
        <f>AVERAGE(K2962:K2963)</f>
        <v>17.79257849666984</v>
      </c>
      <c r="N2962" s="154" t="e">
        <f>_xlfn.STDEV.S(K2962,K2963)</f>
        <v>#DIV/0!</v>
      </c>
      <c r="O2962" s="33"/>
      <c r="P2962" s="33"/>
      <c r="Q2962" s="23">
        <f t="shared" si="1"/>
        <v>105.1</v>
      </c>
      <c r="R2962" s="117">
        <f>AVERAGE(Q2962:Q2963)</f>
        <v>95.9</v>
      </c>
    </row>
    <row r="2963" spans="1:18" ht="15.75" customHeight="1" x14ac:dyDescent="0.3">
      <c r="A2963" s="221">
        <v>6334</v>
      </c>
      <c r="B2963" s="118">
        <v>290</v>
      </c>
      <c r="C2963" s="7" t="s">
        <v>705</v>
      </c>
      <c r="D2963" s="7"/>
      <c r="E2963" s="7">
        <v>22</v>
      </c>
      <c r="F2963" s="156">
        <v>43685</v>
      </c>
      <c r="G2963" s="7">
        <v>5255</v>
      </c>
      <c r="H2963" s="7">
        <v>6438</v>
      </c>
      <c r="I2963" s="7">
        <v>6122</v>
      </c>
      <c r="J2963" s="7"/>
      <c r="K2963" s="152"/>
      <c r="L2963" s="167"/>
      <c r="M2963" s="155"/>
      <c r="N2963" s="155"/>
      <c r="O2963" s="33"/>
      <c r="P2963" s="33"/>
      <c r="Q2963" s="23">
        <f t="shared" si="1"/>
        <v>86.7</v>
      </c>
      <c r="R2963" s="117"/>
    </row>
    <row r="2964" spans="1:18" ht="15.75" customHeight="1" x14ac:dyDescent="0.3">
      <c r="A2964" s="221">
        <v>3033</v>
      </c>
      <c r="B2964" s="118">
        <v>117</v>
      </c>
      <c r="C2964" s="57" t="s">
        <v>706</v>
      </c>
      <c r="D2964" s="57"/>
      <c r="E2964" s="57">
        <v>11</v>
      </c>
      <c r="F2964" s="58">
        <v>43571</v>
      </c>
      <c r="G2964" s="151">
        <v>5221</v>
      </c>
      <c r="H2964" s="57">
        <v>7821</v>
      </c>
      <c r="I2964" s="57">
        <v>6948</v>
      </c>
      <c r="J2964" s="57">
        <v>2</v>
      </c>
      <c r="K2964" s="152">
        <f t="shared" ref="K2964:K3225" si="14">+(((H2964-G2964)-(I2964-G2964))/(I2964-G2964))*100</f>
        <v>50.550086855819345</v>
      </c>
      <c r="L2964" s="167">
        <v>0.25</v>
      </c>
      <c r="M2964" s="154">
        <f>AVERAGE(K2964:K2965)</f>
        <v>47.126895279761527</v>
      </c>
      <c r="N2964" s="154">
        <f>_xlfn.STDEV.S(K2964,K2965)</f>
        <v>4.8411239534623007</v>
      </c>
      <c r="O2964" s="33">
        <v>2</v>
      </c>
      <c r="P2964" s="33"/>
      <c r="Q2964" s="23">
        <f t="shared" si="1"/>
        <v>172.7</v>
      </c>
      <c r="R2964" s="117">
        <f>AVERAGE(Q2964:Q2965)</f>
        <v>167.35</v>
      </c>
    </row>
    <row r="2965" spans="1:18" ht="15.75" customHeight="1" x14ac:dyDescent="0.3">
      <c r="A2965" s="221">
        <v>3034</v>
      </c>
      <c r="B2965" s="118">
        <v>118</v>
      </c>
      <c r="C2965" s="57" t="s">
        <v>706</v>
      </c>
      <c r="D2965" s="57"/>
      <c r="E2965" s="57">
        <v>11</v>
      </c>
      <c r="F2965" s="58">
        <v>43571</v>
      </c>
      <c r="G2965" s="151">
        <v>5249</v>
      </c>
      <c r="H2965" s="57">
        <v>7577</v>
      </c>
      <c r="I2965" s="57">
        <v>6869</v>
      </c>
      <c r="J2965" s="57"/>
      <c r="K2965" s="152">
        <f t="shared" si="14"/>
        <v>43.703703703703702</v>
      </c>
      <c r="L2965" s="167"/>
      <c r="M2965" s="155"/>
      <c r="N2965" s="155"/>
      <c r="O2965" s="33"/>
      <c r="P2965" s="33"/>
      <c r="Q2965" s="23">
        <f t="shared" si="1"/>
        <v>162</v>
      </c>
      <c r="R2965" s="117"/>
    </row>
    <row r="2966" spans="1:18" ht="15.75" customHeight="1" x14ac:dyDescent="0.3">
      <c r="A2966" s="221">
        <v>3935</v>
      </c>
      <c r="B2966" s="118">
        <v>357</v>
      </c>
      <c r="C2966" s="57" t="s">
        <v>706</v>
      </c>
      <c r="D2966" s="57"/>
      <c r="E2966" s="57">
        <v>14</v>
      </c>
      <c r="F2966" s="58">
        <v>43591</v>
      </c>
      <c r="G2966" s="151">
        <v>5501</v>
      </c>
      <c r="H2966" s="151">
        <v>9910</v>
      </c>
      <c r="I2966" s="57">
        <v>8559</v>
      </c>
      <c r="J2966" s="57"/>
      <c r="K2966" s="152">
        <f t="shared" si="14"/>
        <v>44.179202092871158</v>
      </c>
      <c r="L2966" s="167" t="s">
        <v>707</v>
      </c>
      <c r="M2966" s="154">
        <f>AVERAGE(K2966:K2967)</f>
        <v>43.845984759341036</v>
      </c>
      <c r="N2966" s="154">
        <f>_xlfn.STDEV.S(K2966,K2967)</f>
        <v>0.47124047229610272</v>
      </c>
      <c r="O2966" s="33"/>
      <c r="P2966" s="33"/>
      <c r="Q2966" s="23">
        <f t="shared" si="1"/>
        <v>305.8</v>
      </c>
      <c r="R2966" s="117">
        <f>AVERAGE(Q2966:Q2967)</f>
        <v>297.8</v>
      </c>
    </row>
    <row r="2967" spans="1:18" ht="15.75" customHeight="1" x14ac:dyDescent="0.3">
      <c r="A2967" s="221">
        <v>3936</v>
      </c>
      <c r="B2967" s="118">
        <v>358</v>
      </c>
      <c r="C2967" s="57" t="s">
        <v>706</v>
      </c>
      <c r="D2967" s="57"/>
      <c r="E2967" s="57">
        <v>14</v>
      </c>
      <c r="F2967" s="58">
        <v>43591</v>
      </c>
      <c r="G2967" s="151">
        <v>5535</v>
      </c>
      <c r="H2967" s="151">
        <v>9694</v>
      </c>
      <c r="I2967" s="57">
        <v>8433</v>
      </c>
      <c r="J2967" s="57"/>
      <c r="K2967" s="152">
        <f t="shared" si="14"/>
        <v>43.512767425810907</v>
      </c>
      <c r="L2967" s="167"/>
      <c r="M2967" s="155"/>
      <c r="N2967" s="155"/>
      <c r="O2967" s="33"/>
      <c r="P2967" s="33"/>
      <c r="Q2967" s="23">
        <f t="shared" si="1"/>
        <v>289.8</v>
      </c>
      <c r="R2967" s="117"/>
    </row>
    <row r="2968" spans="1:18" ht="15.75" customHeight="1" x14ac:dyDescent="0.3">
      <c r="A2968" s="221">
        <v>4585</v>
      </c>
      <c r="B2968" s="118">
        <v>291</v>
      </c>
      <c r="C2968" s="57" t="s">
        <v>706</v>
      </c>
      <c r="D2968" s="57"/>
      <c r="E2968" s="57">
        <v>16</v>
      </c>
      <c r="F2968" s="58">
        <v>43607</v>
      </c>
      <c r="G2968" s="57">
        <v>5259</v>
      </c>
      <c r="H2968" s="57">
        <v>7147</v>
      </c>
      <c r="I2968" s="57">
        <v>6726</v>
      </c>
      <c r="J2968" s="57">
        <v>2</v>
      </c>
      <c r="K2968" s="152">
        <f t="shared" si="14"/>
        <v>28.698023176550784</v>
      </c>
      <c r="L2968" s="167"/>
      <c r="M2968" s="154">
        <f>AVERAGE(K2968:K2969)</f>
        <v>28.262055066536263</v>
      </c>
      <c r="N2968" s="154">
        <f>_xlfn.STDEV.S(K2968,K2969)</f>
        <v>0.6165520139447036</v>
      </c>
      <c r="O2968" s="33"/>
      <c r="P2968" s="33"/>
      <c r="Q2968" s="23">
        <f t="shared" si="1"/>
        <v>146.69999999999999</v>
      </c>
      <c r="R2968" s="117">
        <f>AVERAGE(Q2968:Q2969)</f>
        <v>153.85</v>
      </c>
    </row>
    <row r="2969" spans="1:18" ht="15.75" customHeight="1" x14ac:dyDescent="0.3">
      <c r="A2969" s="221">
        <v>4586</v>
      </c>
      <c r="B2969" s="118">
        <v>292</v>
      </c>
      <c r="C2969" s="57" t="s">
        <v>706</v>
      </c>
      <c r="D2969" s="57"/>
      <c r="E2969" s="57">
        <v>16</v>
      </c>
      <c r="F2969" s="58">
        <v>43607</v>
      </c>
      <c r="G2969" s="57">
        <v>5243</v>
      </c>
      <c r="H2969" s="57">
        <v>7301</v>
      </c>
      <c r="I2969" s="57">
        <v>6853</v>
      </c>
      <c r="J2969" s="57"/>
      <c r="K2969" s="152">
        <f t="shared" si="14"/>
        <v>27.826086956521738</v>
      </c>
      <c r="L2969" s="167"/>
      <c r="M2969" s="155"/>
      <c r="N2969" s="155"/>
      <c r="O2969" s="33"/>
      <c r="P2969" s="33"/>
      <c r="Q2969" s="23">
        <f t="shared" si="1"/>
        <v>161</v>
      </c>
      <c r="R2969" s="117"/>
    </row>
    <row r="2970" spans="1:18" ht="15.75" customHeight="1" x14ac:dyDescent="0.3">
      <c r="A2970" s="221">
        <v>5231</v>
      </c>
      <c r="B2970" s="118">
        <v>291</v>
      </c>
      <c r="C2970" s="57" t="s">
        <v>706</v>
      </c>
      <c r="D2970" s="57"/>
      <c r="E2970" s="57">
        <v>18</v>
      </c>
      <c r="F2970" s="58">
        <v>43626</v>
      </c>
      <c r="G2970" s="57">
        <v>5259</v>
      </c>
      <c r="H2970" s="57">
        <v>8807</v>
      </c>
      <c r="I2970" s="57">
        <v>8173</v>
      </c>
      <c r="J2970" s="57">
        <v>6</v>
      </c>
      <c r="K2970" s="152">
        <f t="shared" si="14"/>
        <v>21.75703500343171</v>
      </c>
      <c r="L2970" s="167"/>
      <c r="M2970" s="154">
        <f>AVERAGE(K2970:K2971)</f>
        <v>22.305265028048446</v>
      </c>
      <c r="N2970" s="154">
        <f>_xlfn.STDEV.S(K2970,K2971)</f>
        <v>0.77531433611312062</v>
      </c>
      <c r="O2970" s="33"/>
      <c r="P2970" s="33"/>
      <c r="Q2970" s="23">
        <f t="shared" si="1"/>
        <v>291.39999999999998</v>
      </c>
      <c r="R2970" s="117">
        <f>AVERAGE(Q2970:Q2971)</f>
        <v>302.35000000000002</v>
      </c>
    </row>
    <row r="2971" spans="1:18" ht="15.75" customHeight="1" x14ac:dyDescent="0.3">
      <c r="A2971" s="221">
        <v>5232</v>
      </c>
      <c r="B2971" s="118">
        <v>292</v>
      </c>
      <c r="C2971" s="57" t="s">
        <v>706</v>
      </c>
      <c r="D2971" s="57"/>
      <c r="E2971" s="57">
        <v>18</v>
      </c>
      <c r="F2971" s="58">
        <v>43626</v>
      </c>
      <c r="G2971" s="57">
        <v>5243</v>
      </c>
      <c r="H2971" s="57">
        <v>9092</v>
      </c>
      <c r="I2971" s="57">
        <v>8376</v>
      </c>
      <c r="J2971" s="57"/>
      <c r="K2971" s="152">
        <f t="shared" si="14"/>
        <v>22.853495052665178</v>
      </c>
      <c r="L2971" s="167"/>
      <c r="M2971" s="155"/>
      <c r="N2971" s="155"/>
      <c r="O2971" s="33"/>
      <c r="P2971" s="33"/>
      <c r="Q2971" s="23">
        <f t="shared" si="1"/>
        <v>313.3</v>
      </c>
      <c r="R2971" s="117"/>
    </row>
    <row r="2972" spans="1:18" ht="15.75" customHeight="1" x14ac:dyDescent="0.3">
      <c r="A2972" s="221">
        <v>3937</v>
      </c>
      <c r="B2972" s="118">
        <v>359</v>
      </c>
      <c r="C2972" s="57" t="s">
        <v>708</v>
      </c>
      <c r="D2972" s="57"/>
      <c r="E2972" s="57">
        <v>14</v>
      </c>
      <c r="F2972" s="58">
        <v>43591</v>
      </c>
      <c r="G2972" s="151">
        <v>5545</v>
      </c>
      <c r="H2972" s="151">
        <v>7538</v>
      </c>
      <c r="I2972" s="57">
        <v>6888</v>
      </c>
      <c r="J2972" s="57">
        <v>2</v>
      </c>
      <c r="K2972" s="152">
        <f t="shared" si="14"/>
        <v>48.399106478034255</v>
      </c>
      <c r="L2972" s="167" t="s">
        <v>13</v>
      </c>
      <c r="M2972" s="154">
        <f>AVERAGE(K2972:K2973)</f>
        <v>49.604560602787373</v>
      </c>
      <c r="N2972" s="154">
        <f>_xlfn.STDEV.S(K2972,K2973)</f>
        <v>1.7047695720444527</v>
      </c>
      <c r="O2972" s="33">
        <v>2</v>
      </c>
      <c r="P2972" s="33"/>
      <c r="Q2972" s="23">
        <f t="shared" si="1"/>
        <v>134.30000000000001</v>
      </c>
      <c r="R2972" s="117">
        <f>AVERAGE(Q2972:Q2973)</f>
        <v>135.05000000000001</v>
      </c>
    </row>
    <row r="2973" spans="1:18" ht="15.75" customHeight="1" x14ac:dyDescent="0.3">
      <c r="A2973" s="221">
        <v>3938</v>
      </c>
      <c r="B2973" s="118">
        <v>360</v>
      </c>
      <c r="C2973" s="57" t="s">
        <v>708</v>
      </c>
      <c r="D2973" s="57"/>
      <c r="E2973" s="57">
        <v>14</v>
      </c>
      <c r="F2973" s="58">
        <v>43591</v>
      </c>
      <c r="G2973" s="151">
        <v>5503</v>
      </c>
      <c r="H2973" s="151">
        <v>7551</v>
      </c>
      <c r="I2973" s="57">
        <v>6861</v>
      </c>
      <c r="J2973" s="57"/>
      <c r="K2973" s="152">
        <f t="shared" si="14"/>
        <v>50.810014727540498</v>
      </c>
      <c r="L2973" s="167"/>
      <c r="M2973" s="155"/>
      <c r="N2973" s="155"/>
      <c r="O2973" s="33"/>
      <c r="P2973" s="33"/>
      <c r="Q2973" s="23">
        <f t="shared" si="1"/>
        <v>135.80000000000001</v>
      </c>
      <c r="R2973" s="117"/>
    </row>
    <row r="2974" spans="1:18" ht="15.75" customHeight="1" x14ac:dyDescent="0.3">
      <c r="A2974" s="221">
        <v>4587</v>
      </c>
      <c r="B2974" s="118">
        <v>293</v>
      </c>
      <c r="C2974" s="57" t="s">
        <v>708</v>
      </c>
      <c r="D2974" s="57"/>
      <c r="E2974" s="57">
        <v>16</v>
      </c>
      <c r="F2974" s="58">
        <v>43607</v>
      </c>
      <c r="G2974" s="57">
        <v>5203</v>
      </c>
      <c r="H2974" s="57">
        <v>7536</v>
      </c>
      <c r="I2974" s="57">
        <v>7031</v>
      </c>
      <c r="J2974" s="57">
        <v>2</v>
      </c>
      <c r="K2974" s="152">
        <f t="shared" si="14"/>
        <v>27.625820568927789</v>
      </c>
      <c r="L2974" s="167"/>
      <c r="M2974" s="154">
        <f>AVERAGE(K2974:K2975)</f>
        <v>27.429091833551219</v>
      </c>
      <c r="N2974" s="154">
        <f>_xlfn.STDEV.S(K2974,K2975)</f>
        <v>0.27821644567805626</v>
      </c>
      <c r="O2974" s="33"/>
      <c r="P2974" s="33"/>
      <c r="Q2974" s="23">
        <f t="shared" si="1"/>
        <v>182.8</v>
      </c>
      <c r="R2974" s="117">
        <f>AVERAGE(Q2974:Q2975)</f>
        <v>192.75</v>
      </c>
    </row>
    <row r="2975" spans="1:18" ht="15.75" customHeight="1" x14ac:dyDescent="0.3">
      <c r="A2975" s="221">
        <v>4588</v>
      </c>
      <c r="B2975" s="118">
        <v>294</v>
      </c>
      <c r="C2975" s="57" t="s">
        <v>708</v>
      </c>
      <c r="D2975" s="57"/>
      <c r="E2975" s="57">
        <v>16</v>
      </c>
      <c r="F2975" s="58">
        <v>43607</v>
      </c>
      <c r="G2975" s="57">
        <v>5223</v>
      </c>
      <c r="H2975" s="57">
        <v>7802</v>
      </c>
      <c r="I2975" s="57">
        <v>7250</v>
      </c>
      <c r="J2975" s="57"/>
      <c r="K2975" s="152">
        <f t="shared" si="14"/>
        <v>27.232363098174645</v>
      </c>
      <c r="L2975" s="167"/>
      <c r="M2975" s="155"/>
      <c r="N2975" s="155"/>
      <c r="O2975" s="33"/>
      <c r="P2975" s="33"/>
      <c r="Q2975" s="23">
        <f t="shared" si="1"/>
        <v>202.70000000000002</v>
      </c>
      <c r="R2975" s="117"/>
    </row>
    <row r="2976" spans="1:18" ht="15.75" customHeight="1" x14ac:dyDescent="0.3">
      <c r="A2976" s="221">
        <v>5233</v>
      </c>
      <c r="B2976" s="118">
        <v>293</v>
      </c>
      <c r="C2976" s="57" t="s">
        <v>708</v>
      </c>
      <c r="D2976" s="57"/>
      <c r="E2976" s="57">
        <v>18</v>
      </c>
      <c r="F2976" s="58">
        <v>43626</v>
      </c>
      <c r="G2976" s="57">
        <v>5203</v>
      </c>
      <c r="H2976" s="57">
        <v>8780</v>
      </c>
      <c r="I2976" s="57">
        <v>8146</v>
      </c>
      <c r="J2976" s="57">
        <v>9</v>
      </c>
      <c r="K2976" s="152">
        <f t="shared" si="14"/>
        <v>21.542643560992182</v>
      </c>
      <c r="L2976" s="167"/>
      <c r="M2976" s="154">
        <f>AVERAGE(K2976:K2977)</f>
        <v>21.501678305245139</v>
      </c>
      <c r="N2976" s="154">
        <f>_xlfn.STDEV.S(K2976,K2977)</f>
        <v>5.793362026355061E-2</v>
      </c>
      <c r="O2976" s="33"/>
      <c r="P2976" s="33"/>
      <c r="Q2976" s="23">
        <f t="shared" si="1"/>
        <v>294.3</v>
      </c>
      <c r="R2976" s="117">
        <f>AVERAGE(Q2976:Q2977)</f>
        <v>291.60000000000002</v>
      </c>
    </row>
    <row r="2977" spans="1:18" ht="15.75" customHeight="1" x14ac:dyDescent="0.3">
      <c r="A2977" s="221">
        <v>5234</v>
      </c>
      <c r="B2977" s="118">
        <v>294</v>
      </c>
      <c r="C2977" s="57" t="s">
        <v>708</v>
      </c>
      <c r="D2977" s="57"/>
      <c r="E2977" s="57">
        <v>18</v>
      </c>
      <c r="F2977" s="58">
        <v>43626</v>
      </c>
      <c r="G2977" s="57">
        <v>5223</v>
      </c>
      <c r="H2977" s="57">
        <v>8732</v>
      </c>
      <c r="I2977" s="57">
        <v>8112</v>
      </c>
      <c r="J2977" s="57"/>
      <c r="K2977" s="152">
        <f t="shared" si="14"/>
        <v>21.460713049498096</v>
      </c>
      <c r="L2977" s="167"/>
      <c r="M2977" s="155"/>
      <c r="N2977" s="155"/>
      <c r="O2977" s="33"/>
      <c r="P2977" s="33"/>
      <c r="Q2977" s="23">
        <f t="shared" si="1"/>
        <v>288.89999999999998</v>
      </c>
      <c r="R2977" s="117"/>
    </row>
    <row r="2978" spans="1:18" ht="15.75" customHeight="1" x14ac:dyDescent="0.3">
      <c r="A2978" s="221">
        <v>5733</v>
      </c>
      <c r="B2978" s="118">
        <v>177</v>
      </c>
      <c r="C2978" s="7" t="s">
        <v>708</v>
      </c>
      <c r="D2978" s="7"/>
      <c r="E2978" s="7">
        <v>21</v>
      </c>
      <c r="F2978" s="156">
        <v>43657</v>
      </c>
      <c r="G2978" s="7">
        <v>5259</v>
      </c>
      <c r="H2978" s="7">
        <v>7751</v>
      </c>
      <c r="I2978" s="7">
        <v>7337</v>
      </c>
      <c r="J2978" s="7">
        <v>9</v>
      </c>
      <c r="K2978" s="152">
        <f t="shared" si="14"/>
        <v>19.923002887391721</v>
      </c>
      <c r="L2978" s="167"/>
      <c r="M2978" s="154">
        <f>AVERAGE(K2978:K2979)</f>
        <v>20.133491615686033</v>
      </c>
      <c r="N2978" s="154">
        <f>_xlfn.STDEV.S(K2978,K2979)</f>
        <v>0.29767601428048113</v>
      </c>
      <c r="O2978" s="33"/>
      <c r="P2978" s="33"/>
      <c r="Q2978" s="23">
        <f t="shared" si="1"/>
        <v>207.8</v>
      </c>
      <c r="R2978" s="117">
        <f>AVERAGE(Q2978:Q2979)</f>
        <v>205.65000000000003</v>
      </c>
    </row>
    <row r="2979" spans="1:18" ht="15.75" customHeight="1" x14ac:dyDescent="0.3">
      <c r="A2979" s="221">
        <v>5734</v>
      </c>
      <c r="B2979" s="118">
        <v>178</v>
      </c>
      <c r="C2979" s="7" t="s">
        <v>708</v>
      </c>
      <c r="D2979" s="7"/>
      <c r="E2979" s="7">
        <v>21</v>
      </c>
      <c r="F2979" s="156">
        <v>43657</v>
      </c>
      <c r="G2979" s="7">
        <v>5226</v>
      </c>
      <c r="H2979" s="7">
        <v>7675</v>
      </c>
      <c r="I2979" s="7">
        <v>7261</v>
      </c>
      <c r="J2979" s="7"/>
      <c r="K2979" s="152">
        <f t="shared" si="14"/>
        <v>20.343980343980345</v>
      </c>
      <c r="L2979" s="167"/>
      <c r="M2979" s="155"/>
      <c r="N2979" s="155"/>
      <c r="O2979" s="33"/>
      <c r="P2979" s="33"/>
      <c r="Q2979" s="23">
        <f t="shared" si="1"/>
        <v>203.50000000000003</v>
      </c>
      <c r="R2979" s="117"/>
    </row>
    <row r="2980" spans="1:18" ht="15.75" customHeight="1" x14ac:dyDescent="0.3">
      <c r="A2980" s="221">
        <v>6335</v>
      </c>
      <c r="B2980" s="118">
        <v>291</v>
      </c>
      <c r="C2980" s="7" t="s">
        <v>708</v>
      </c>
      <c r="D2980" s="7"/>
      <c r="E2980" s="7">
        <v>22</v>
      </c>
      <c r="F2980" s="156">
        <v>43685</v>
      </c>
      <c r="G2980" s="7">
        <v>5259</v>
      </c>
      <c r="H2980" s="7">
        <v>7655</v>
      </c>
      <c r="I2980" s="7">
        <v>7310</v>
      </c>
      <c r="J2980" s="7">
        <v>9</v>
      </c>
      <c r="K2980" s="152">
        <f t="shared" si="14"/>
        <v>16.82106289614822</v>
      </c>
      <c r="L2980" s="167"/>
      <c r="M2980" s="154">
        <f>AVERAGE(K2980:K2981)</f>
        <v>17.412851633688959</v>
      </c>
      <c r="N2980" s="154">
        <f>_xlfn.STDEV.S(K2980,K2981)</f>
        <v>0.83691565868976492</v>
      </c>
      <c r="O2980" s="33"/>
      <c r="P2980" s="33"/>
      <c r="Q2980" s="23">
        <f t="shared" si="1"/>
        <v>205.1</v>
      </c>
      <c r="R2980" s="117">
        <f>AVERAGE(Q2980:Q2981)</f>
        <v>210.3</v>
      </c>
    </row>
    <row r="2981" spans="1:18" ht="15.75" customHeight="1" x14ac:dyDescent="0.3">
      <c r="A2981" s="221">
        <v>6336</v>
      </c>
      <c r="B2981" s="118">
        <v>291</v>
      </c>
      <c r="C2981" s="7" t="s">
        <v>708</v>
      </c>
      <c r="D2981" s="7"/>
      <c r="E2981" s="7">
        <v>22</v>
      </c>
      <c r="F2981" s="156">
        <v>43685</v>
      </c>
      <c r="G2981" s="7">
        <v>5259</v>
      </c>
      <c r="H2981" s="7">
        <v>7802</v>
      </c>
      <c r="I2981" s="7">
        <v>7414</v>
      </c>
      <c r="J2981" s="7"/>
      <c r="K2981" s="152">
        <f t="shared" si="14"/>
        <v>18.004640371229698</v>
      </c>
      <c r="L2981" s="167"/>
      <c r="M2981" s="155"/>
      <c r="N2981" s="155"/>
      <c r="O2981" s="33"/>
      <c r="P2981" s="33"/>
      <c r="Q2981" s="23">
        <f t="shared" si="1"/>
        <v>215.5</v>
      </c>
      <c r="R2981" s="117"/>
    </row>
    <row r="2982" spans="1:18" ht="15.75" customHeight="1" x14ac:dyDescent="0.3">
      <c r="A2982" s="221">
        <v>3939</v>
      </c>
      <c r="B2982" s="118">
        <v>361</v>
      </c>
      <c r="C2982" s="57" t="s">
        <v>709</v>
      </c>
      <c r="D2982" s="57"/>
      <c r="E2982" s="57">
        <v>14</v>
      </c>
      <c r="F2982" s="58">
        <v>43591</v>
      </c>
      <c r="G2982" s="151">
        <v>5529</v>
      </c>
      <c r="H2982" s="151">
        <v>8507</v>
      </c>
      <c r="I2982" s="57">
        <v>7796</v>
      </c>
      <c r="J2982" s="57">
        <v>2</v>
      </c>
      <c r="K2982" s="152">
        <f t="shared" si="14"/>
        <v>31.363034847816497</v>
      </c>
      <c r="L2982" s="167" t="s">
        <v>13</v>
      </c>
      <c r="M2982" s="154">
        <f>AVERAGE(K2982:K2983)</f>
        <v>31.801849374115719</v>
      </c>
      <c r="N2982" s="154">
        <f>_xlfn.STDEV.S(K2982,K2983)</f>
        <v>0.62057745445868218</v>
      </c>
      <c r="O2982" s="33">
        <v>2</v>
      </c>
      <c r="P2982" s="33"/>
      <c r="Q2982" s="23">
        <f t="shared" si="1"/>
        <v>226.7</v>
      </c>
      <c r="R2982" s="117">
        <f>AVERAGE(Q2982:Q2983)</f>
        <v>233.85</v>
      </c>
    </row>
    <row r="2983" spans="1:18" ht="15.75" customHeight="1" x14ac:dyDescent="0.3">
      <c r="A2983" s="221">
        <v>3940</v>
      </c>
      <c r="B2983" s="118">
        <v>362</v>
      </c>
      <c r="C2983" s="57" t="s">
        <v>709</v>
      </c>
      <c r="D2983" s="57"/>
      <c r="E2983" s="57">
        <v>14</v>
      </c>
      <c r="F2983" s="58">
        <v>43591</v>
      </c>
      <c r="G2983" s="151">
        <v>5582</v>
      </c>
      <c r="H2983" s="151">
        <v>8769</v>
      </c>
      <c r="I2983" s="57">
        <v>7992</v>
      </c>
      <c r="J2983" s="57"/>
      <c r="K2983" s="152">
        <f t="shared" si="14"/>
        <v>32.240663900414937</v>
      </c>
      <c r="L2983" s="167"/>
      <c r="M2983" s="155"/>
      <c r="N2983" s="155"/>
      <c r="O2983" s="33"/>
      <c r="P2983" s="33"/>
      <c r="Q2983" s="23">
        <f t="shared" si="1"/>
        <v>241</v>
      </c>
      <c r="R2983" s="117"/>
    </row>
    <row r="2984" spans="1:18" ht="15.75" customHeight="1" x14ac:dyDescent="0.3">
      <c r="A2984" s="221">
        <v>4589</v>
      </c>
      <c r="B2984" s="118">
        <v>295</v>
      </c>
      <c r="C2984" s="57" t="s">
        <v>709</v>
      </c>
      <c r="D2984" s="57"/>
      <c r="E2984" s="57">
        <v>16</v>
      </c>
      <c r="F2984" s="58">
        <v>43607</v>
      </c>
      <c r="G2984" s="57">
        <v>5221</v>
      </c>
      <c r="H2984" s="57">
        <v>7858</v>
      </c>
      <c r="I2984" s="57">
        <v>7340</v>
      </c>
      <c r="J2984" s="57">
        <v>2</v>
      </c>
      <c r="K2984" s="152">
        <f t="shared" si="14"/>
        <v>24.445493157149599</v>
      </c>
      <c r="L2984" s="167"/>
      <c r="M2984" s="154">
        <f>AVERAGE(K2984:K2985)</f>
        <v>24.479361655958723</v>
      </c>
      <c r="N2984" s="154">
        <f>_xlfn.STDEV.S(K2984,K2985)</f>
        <v>4.7897290353079887E-2</v>
      </c>
      <c r="O2984" s="33"/>
      <c r="P2984" s="33"/>
      <c r="Q2984" s="23">
        <f t="shared" si="1"/>
        <v>211.9</v>
      </c>
      <c r="R2984" s="117">
        <f>AVERAGE(Q2984:Q2985)</f>
        <v>206.10000000000002</v>
      </c>
    </row>
    <row r="2985" spans="1:18" ht="15.75" customHeight="1" x14ac:dyDescent="0.3">
      <c r="A2985" s="221">
        <v>4590</v>
      </c>
      <c r="B2985" s="118">
        <v>296</v>
      </c>
      <c r="C2985" s="57" t="s">
        <v>709</v>
      </c>
      <c r="D2985" s="57"/>
      <c r="E2985" s="57">
        <v>16</v>
      </c>
      <c r="F2985" s="58">
        <v>43607</v>
      </c>
      <c r="G2985" s="57">
        <v>5271</v>
      </c>
      <c r="H2985" s="57">
        <v>7765</v>
      </c>
      <c r="I2985" s="57">
        <v>7274</v>
      </c>
      <c r="J2985" s="57"/>
      <c r="K2985" s="152">
        <f t="shared" si="14"/>
        <v>24.513230154767847</v>
      </c>
      <c r="L2985" s="167"/>
      <c r="M2985" s="155"/>
      <c r="N2985" s="155"/>
      <c r="O2985" s="33"/>
      <c r="P2985" s="33"/>
      <c r="Q2985" s="23">
        <f t="shared" si="1"/>
        <v>200.3</v>
      </c>
      <c r="R2985" s="117"/>
    </row>
    <row r="2986" spans="1:18" ht="15.75" customHeight="1" x14ac:dyDescent="0.3">
      <c r="A2986" s="221">
        <v>5235</v>
      </c>
      <c r="B2986" s="118">
        <v>295</v>
      </c>
      <c r="C2986" s="57" t="s">
        <v>709</v>
      </c>
      <c r="D2986" s="57"/>
      <c r="E2986" s="57">
        <v>18</v>
      </c>
      <c r="F2986" s="58">
        <v>43626</v>
      </c>
      <c r="G2986" s="57">
        <v>5221</v>
      </c>
      <c r="H2986" s="57">
        <v>8459</v>
      </c>
      <c r="I2986" s="57">
        <v>7801</v>
      </c>
      <c r="J2986" s="57">
        <v>8</v>
      </c>
      <c r="K2986" s="152">
        <f t="shared" si="14"/>
        <v>25.503875968992247</v>
      </c>
      <c r="L2986" s="167"/>
      <c r="M2986" s="154">
        <f>AVERAGE(K2986:K2987)</f>
        <v>25.359950553231396</v>
      </c>
      <c r="N2986" s="154">
        <f>_xlfn.STDEV.S(K2986,K2987)</f>
        <v>0.20354127493918181</v>
      </c>
      <c r="O2986" s="33"/>
      <c r="P2986" s="33"/>
      <c r="Q2986" s="23">
        <f t="shared" si="1"/>
        <v>258</v>
      </c>
      <c r="R2986" s="117">
        <f>AVERAGE(Q2986:Q2987)</f>
        <v>256.3</v>
      </c>
    </row>
    <row r="2987" spans="1:18" ht="15.75" customHeight="1" x14ac:dyDescent="0.3">
      <c r="A2987" s="221">
        <v>5236</v>
      </c>
      <c r="B2987" s="118">
        <v>296</v>
      </c>
      <c r="C2987" s="57" t="s">
        <v>709</v>
      </c>
      <c r="D2987" s="57"/>
      <c r="E2987" s="57">
        <v>18</v>
      </c>
      <c r="F2987" s="58">
        <v>43626</v>
      </c>
      <c r="G2987" s="57">
        <v>5271</v>
      </c>
      <c r="H2987" s="57">
        <v>8459</v>
      </c>
      <c r="I2987" s="57">
        <v>7817</v>
      </c>
      <c r="J2987" s="57"/>
      <c r="K2987" s="152">
        <f t="shared" si="14"/>
        <v>25.216025137470545</v>
      </c>
      <c r="L2987" s="167"/>
      <c r="M2987" s="155"/>
      <c r="N2987" s="155"/>
      <c r="O2987" s="33"/>
      <c r="P2987" s="33"/>
      <c r="Q2987" s="23">
        <f t="shared" si="1"/>
        <v>254.6</v>
      </c>
      <c r="R2987" s="117"/>
    </row>
    <row r="2988" spans="1:18" ht="15.75" customHeight="1" x14ac:dyDescent="0.3">
      <c r="A2988" s="221">
        <v>5735</v>
      </c>
      <c r="B2988" s="118">
        <v>179</v>
      </c>
      <c r="C2988" s="7" t="s">
        <v>709</v>
      </c>
      <c r="D2988" s="7"/>
      <c r="E2988" s="7">
        <v>21</v>
      </c>
      <c r="F2988" s="156">
        <v>43657</v>
      </c>
      <c r="G2988" s="7">
        <v>5180</v>
      </c>
      <c r="H2988" s="7">
        <v>8105</v>
      </c>
      <c r="I2988" s="7">
        <v>7589</v>
      </c>
      <c r="J2988" s="7">
        <v>8</v>
      </c>
      <c r="K2988" s="152">
        <f t="shared" si="14"/>
        <v>21.419676214196762</v>
      </c>
      <c r="L2988" s="167"/>
      <c r="M2988" s="154">
        <f>AVERAGE(K2988:K2989)</f>
        <v>21.365918341114259</v>
      </c>
      <c r="N2988" s="154">
        <f>_xlfn.STDEV.S(K2988,K2989)</f>
        <v>7.6025113197605104E-2</v>
      </c>
      <c r="O2988" s="33"/>
      <c r="P2988" s="33"/>
      <c r="Q2988" s="23">
        <f t="shared" si="1"/>
        <v>240.9</v>
      </c>
      <c r="R2988" s="117">
        <f>AVERAGE(Q2988:Q2989)</f>
        <v>240.10000000000002</v>
      </c>
    </row>
    <row r="2989" spans="1:18" ht="15.75" customHeight="1" x14ac:dyDescent="0.3">
      <c r="A2989" s="221">
        <v>5736</v>
      </c>
      <c r="B2989" s="118">
        <v>180</v>
      </c>
      <c r="C2989" s="7" t="s">
        <v>709</v>
      </c>
      <c r="D2989" s="7"/>
      <c r="E2989" s="7">
        <v>21</v>
      </c>
      <c r="F2989" s="156">
        <v>43657</v>
      </c>
      <c r="G2989" s="7">
        <v>5282</v>
      </c>
      <c r="H2989" s="7">
        <v>8185</v>
      </c>
      <c r="I2989" s="7">
        <v>7675</v>
      </c>
      <c r="J2989" s="7"/>
      <c r="K2989" s="152">
        <f t="shared" si="14"/>
        <v>21.31216046803176</v>
      </c>
      <c r="L2989" s="167"/>
      <c r="M2989" s="155"/>
      <c r="N2989" s="155"/>
      <c r="O2989" s="33"/>
      <c r="P2989" s="33"/>
      <c r="Q2989" s="23">
        <f t="shared" si="1"/>
        <v>239.3</v>
      </c>
      <c r="R2989" s="117"/>
    </row>
    <row r="2990" spans="1:18" ht="15.75" customHeight="1" x14ac:dyDescent="0.3">
      <c r="A2990" s="221">
        <v>6337</v>
      </c>
      <c r="B2990" s="118">
        <v>292</v>
      </c>
      <c r="C2990" s="7" t="s">
        <v>709</v>
      </c>
      <c r="D2990" s="7"/>
      <c r="E2990" s="7">
        <v>22</v>
      </c>
      <c r="F2990" s="156">
        <v>43685</v>
      </c>
      <c r="G2990" s="7">
        <v>5243</v>
      </c>
      <c r="H2990" s="7">
        <v>7627</v>
      </c>
      <c r="I2990" s="7">
        <v>7280</v>
      </c>
      <c r="J2990" s="7">
        <v>8</v>
      </c>
      <c r="K2990" s="152">
        <f t="shared" si="14"/>
        <v>17.034855179185076</v>
      </c>
      <c r="L2990" s="167"/>
      <c r="M2990" s="154">
        <f>AVERAGE(K2990:K2991)</f>
        <v>17.548586304295554</v>
      </c>
      <c r="N2990" s="154">
        <f>_xlfn.STDEV.S(K2990,K2991)</f>
        <v>0.72652552454443031</v>
      </c>
      <c r="O2990" s="33"/>
      <c r="P2990" s="33"/>
      <c r="Q2990" s="23">
        <f t="shared" si="1"/>
        <v>203.7</v>
      </c>
      <c r="R2990" s="117">
        <f>AVERAGE(Q2990:Q2991)</f>
        <v>204.55</v>
      </c>
    </row>
    <row r="2991" spans="1:18" ht="15.75" customHeight="1" x14ac:dyDescent="0.3">
      <c r="A2991" s="221">
        <v>6338</v>
      </c>
      <c r="B2991" s="118">
        <v>292</v>
      </c>
      <c r="C2991" s="7" t="s">
        <v>709</v>
      </c>
      <c r="D2991" s="7"/>
      <c r="E2991" s="7">
        <v>22</v>
      </c>
      <c r="F2991" s="156">
        <v>43685</v>
      </c>
      <c r="G2991" s="7">
        <v>5243</v>
      </c>
      <c r="H2991" s="7">
        <v>7668</v>
      </c>
      <c r="I2991" s="7">
        <v>7297</v>
      </c>
      <c r="J2991" s="7"/>
      <c r="K2991" s="152">
        <f t="shared" si="14"/>
        <v>18.062317429406036</v>
      </c>
      <c r="L2991" s="167"/>
      <c r="M2991" s="155"/>
      <c r="N2991" s="155"/>
      <c r="O2991" s="33"/>
      <c r="P2991" s="33"/>
      <c r="Q2991" s="23">
        <f t="shared" si="1"/>
        <v>205.4</v>
      </c>
      <c r="R2991" s="117"/>
    </row>
    <row r="2992" spans="1:18" ht="15.75" customHeight="1" x14ac:dyDescent="0.3">
      <c r="A2992" s="221">
        <v>3557</v>
      </c>
      <c r="B2992" s="118">
        <v>313</v>
      </c>
      <c r="C2992" s="57" t="s">
        <v>710</v>
      </c>
      <c r="D2992" s="57"/>
      <c r="E2992" s="57">
        <v>13</v>
      </c>
      <c r="F2992" s="58">
        <v>43587</v>
      </c>
      <c r="G2992" s="57">
        <v>5188</v>
      </c>
      <c r="H2992" s="57">
        <v>8418</v>
      </c>
      <c r="I2992" s="57">
        <v>7340</v>
      </c>
      <c r="J2992" s="57">
        <v>1</v>
      </c>
      <c r="K2992" s="172">
        <f t="shared" si="14"/>
        <v>50.092936802973973</v>
      </c>
      <c r="L2992" s="167" t="s">
        <v>407</v>
      </c>
      <c r="M2992" s="154">
        <f>AVERAGE(K2992:K2993)</f>
        <v>43.173958441327628</v>
      </c>
      <c r="N2992" s="154">
        <f>_xlfn.STDEV.S(K2992,K2993)</f>
        <v>9.7849130368062109</v>
      </c>
      <c r="O2992" s="33">
        <v>2</v>
      </c>
      <c r="P2992" s="33"/>
      <c r="Q2992" s="23">
        <f t="shared" si="1"/>
        <v>215.2</v>
      </c>
      <c r="R2992" s="117">
        <f>AVERAGE(Q2992:Q2993)</f>
        <v>208</v>
      </c>
    </row>
    <row r="2993" spans="1:18" ht="15.75" customHeight="1" x14ac:dyDescent="0.3">
      <c r="A2993" s="221">
        <v>3558</v>
      </c>
      <c r="B2993" s="118">
        <v>314</v>
      </c>
      <c r="C2993" s="57" t="s">
        <v>710</v>
      </c>
      <c r="D2993" s="57"/>
      <c r="E2993" s="57">
        <v>13</v>
      </c>
      <c r="F2993" s="58">
        <v>43587</v>
      </c>
      <c r="G2993" s="57">
        <v>5225</v>
      </c>
      <c r="H2993" s="57">
        <v>7961</v>
      </c>
      <c r="I2993" s="57">
        <v>7233</v>
      </c>
      <c r="J2993" s="57"/>
      <c r="K2993" s="172">
        <f t="shared" si="14"/>
        <v>36.254980079681275</v>
      </c>
      <c r="L2993" s="167"/>
      <c r="M2993" s="155"/>
      <c r="N2993" s="155"/>
      <c r="O2993" s="33"/>
      <c r="P2993" s="33"/>
      <c r="Q2993" s="23">
        <f t="shared" si="1"/>
        <v>200.8</v>
      </c>
      <c r="R2993" s="117"/>
    </row>
    <row r="2994" spans="1:18" ht="15.75" customHeight="1" x14ac:dyDescent="0.3">
      <c r="A2994" s="221">
        <v>4275</v>
      </c>
      <c r="B2994" s="118">
        <v>305</v>
      </c>
      <c r="C2994" s="57" t="s">
        <v>710</v>
      </c>
      <c r="D2994" s="57"/>
      <c r="E2994" s="57">
        <v>15</v>
      </c>
      <c r="F2994" s="58">
        <v>43599</v>
      </c>
      <c r="G2994" s="57">
        <v>5301</v>
      </c>
      <c r="H2994" s="57">
        <v>8127</v>
      </c>
      <c r="I2994" s="57">
        <v>7545</v>
      </c>
      <c r="J2994" s="57"/>
      <c r="K2994" s="152">
        <f t="shared" si="14"/>
        <v>25.935828877005346</v>
      </c>
      <c r="L2994" s="155"/>
      <c r="M2994" s="154">
        <f>AVERAGE(K2994:K2995)</f>
        <v>26.058823529411764</v>
      </c>
      <c r="N2994" s="154">
        <f>_xlfn.STDEV.S(K2994,K2995)</f>
        <v>0.17394070553252231</v>
      </c>
      <c r="O2994" s="33"/>
      <c r="P2994" s="33"/>
      <c r="Q2994" s="23">
        <f t="shared" si="1"/>
        <v>224.4</v>
      </c>
      <c r="R2994" s="117">
        <f>AVERAGE(Q2994:Q2995)</f>
        <v>222.2</v>
      </c>
    </row>
    <row r="2995" spans="1:18" ht="15.75" customHeight="1" x14ac:dyDescent="0.3">
      <c r="A2995" s="221">
        <v>4276</v>
      </c>
      <c r="B2995" s="118">
        <v>306</v>
      </c>
      <c r="C2995" s="57" t="s">
        <v>710</v>
      </c>
      <c r="D2995" s="57"/>
      <c r="E2995" s="57">
        <v>15</v>
      </c>
      <c r="F2995" s="58">
        <v>43599</v>
      </c>
      <c r="G2995" s="57">
        <v>5254</v>
      </c>
      <c r="H2995" s="57">
        <v>8030</v>
      </c>
      <c r="I2995" s="57">
        <v>7454</v>
      </c>
      <c r="J2995" s="57"/>
      <c r="K2995" s="152">
        <f t="shared" si="14"/>
        <v>26.181818181818183</v>
      </c>
      <c r="L2995" s="155"/>
      <c r="M2995" s="155"/>
      <c r="N2995" s="155"/>
      <c r="O2995" s="33"/>
      <c r="P2995" s="33"/>
      <c r="Q2995" s="23">
        <f t="shared" si="1"/>
        <v>220</v>
      </c>
      <c r="R2995" s="117"/>
    </row>
    <row r="2996" spans="1:18" ht="15.75" customHeight="1" x14ac:dyDescent="0.3">
      <c r="A2996" s="221">
        <v>4921</v>
      </c>
      <c r="B2996" s="118">
        <v>305</v>
      </c>
      <c r="C2996" s="57" t="s">
        <v>710</v>
      </c>
      <c r="D2996" s="57"/>
      <c r="E2996" s="57">
        <v>17</v>
      </c>
      <c r="F2996" s="58">
        <v>43619</v>
      </c>
      <c r="G2996" s="57">
        <v>5301</v>
      </c>
      <c r="H2996" s="57">
        <v>8739</v>
      </c>
      <c r="I2996" s="57">
        <v>7913</v>
      </c>
      <c r="J2996" s="57"/>
      <c r="K2996" s="152">
        <f t="shared" si="14"/>
        <v>31.623277182235839</v>
      </c>
      <c r="L2996" s="167"/>
      <c r="M2996" s="154">
        <f>AVERAGE(K2996:K2997)</f>
        <v>30.270863576658694</v>
      </c>
      <c r="N2996" s="154">
        <f>_xlfn.STDEV.S(K2996,K2997)</f>
        <v>1.912601662945095</v>
      </c>
      <c r="O2996" s="33"/>
      <c r="P2996" s="33"/>
      <c r="Q2996" s="23">
        <f t="shared" si="1"/>
        <v>261.2</v>
      </c>
      <c r="R2996" s="117">
        <f>AVERAGE(Q2996:Q2997)</f>
        <v>303.5</v>
      </c>
    </row>
    <row r="2997" spans="1:18" ht="15.75" customHeight="1" x14ac:dyDescent="0.3">
      <c r="A2997" s="221">
        <v>4922</v>
      </c>
      <c r="B2997" s="118">
        <v>306</v>
      </c>
      <c r="C2997" s="57" t="s">
        <v>710</v>
      </c>
      <c r="D2997" s="57"/>
      <c r="E2997" s="57">
        <v>17</v>
      </c>
      <c r="F2997" s="58">
        <v>43619</v>
      </c>
      <c r="G2997" s="57">
        <v>5254</v>
      </c>
      <c r="H2997" s="57">
        <v>9712</v>
      </c>
      <c r="I2997" s="57">
        <v>8712</v>
      </c>
      <c r="J2997" s="57"/>
      <c r="K2997" s="152">
        <f t="shared" si="14"/>
        <v>28.91844997108155</v>
      </c>
      <c r="L2997" s="167"/>
      <c r="M2997" s="155"/>
      <c r="N2997" s="155"/>
      <c r="O2997" s="33"/>
      <c r="P2997" s="33"/>
      <c r="Q2997" s="23">
        <f t="shared" si="1"/>
        <v>345.8</v>
      </c>
      <c r="R2997" s="117"/>
    </row>
    <row r="2998" spans="1:18" ht="15.75" customHeight="1" x14ac:dyDescent="0.3">
      <c r="A2998" s="221">
        <v>6339</v>
      </c>
      <c r="B2998" s="118">
        <v>293</v>
      </c>
      <c r="C2998" s="7" t="s">
        <v>710</v>
      </c>
      <c r="D2998" s="7"/>
      <c r="E2998" s="7">
        <v>22</v>
      </c>
      <c r="F2998" s="156">
        <v>43685</v>
      </c>
      <c r="G2998" s="7">
        <v>5203</v>
      </c>
      <c r="H2998" s="7">
        <v>8663</v>
      </c>
      <c r="I2998" s="7">
        <v>8164</v>
      </c>
      <c r="J2998" s="7">
        <v>8</v>
      </c>
      <c r="K2998" s="152">
        <f t="shared" si="14"/>
        <v>16.85241472475515</v>
      </c>
      <c r="L2998" s="167"/>
      <c r="M2998" s="154">
        <f>AVERAGE(K2998:K2999)</f>
        <v>17.43261761878783</v>
      </c>
      <c r="N2998" s="154">
        <f>_xlfn.STDEV.S(K2998,K2999)</f>
        <v>0.82053080166913661</v>
      </c>
      <c r="O2998" s="33"/>
      <c r="P2998" s="33"/>
      <c r="Q2998" s="23">
        <f t="shared" si="1"/>
        <v>296.10000000000002</v>
      </c>
      <c r="R2998" s="117">
        <f>AVERAGE(Q2998:Q2999)</f>
        <v>304.05</v>
      </c>
    </row>
    <row r="2999" spans="1:18" ht="15.75" customHeight="1" x14ac:dyDescent="0.3">
      <c r="A2999" s="221">
        <v>6340</v>
      </c>
      <c r="B2999" s="118">
        <v>293</v>
      </c>
      <c r="C2999" s="7" t="s">
        <v>710</v>
      </c>
      <c r="D2999" s="7"/>
      <c r="E2999" s="7">
        <v>22</v>
      </c>
      <c r="F2999" s="156">
        <v>43685</v>
      </c>
      <c r="G2999" s="7">
        <v>5203</v>
      </c>
      <c r="H2999" s="7">
        <v>8885</v>
      </c>
      <c r="I2999" s="7">
        <v>8323</v>
      </c>
      <c r="J2999" s="7"/>
      <c r="K2999" s="152">
        <f t="shared" si="14"/>
        <v>18.012820512820511</v>
      </c>
      <c r="L2999" s="167"/>
      <c r="M2999" s="155"/>
      <c r="N2999" s="155"/>
      <c r="O2999" s="33"/>
      <c r="P2999" s="33"/>
      <c r="Q2999" s="23">
        <f t="shared" si="1"/>
        <v>312</v>
      </c>
      <c r="R2999" s="117"/>
    </row>
    <row r="3000" spans="1:18" ht="15.75" customHeight="1" x14ac:dyDescent="0.3">
      <c r="A3000" s="221">
        <v>3559</v>
      </c>
      <c r="B3000" s="118">
        <v>315</v>
      </c>
      <c r="C3000" s="67" t="s">
        <v>711</v>
      </c>
      <c r="D3000" s="67"/>
      <c r="E3000" s="67">
        <v>13</v>
      </c>
      <c r="F3000" s="68">
        <v>43587</v>
      </c>
      <c r="G3000" s="67">
        <v>5198</v>
      </c>
      <c r="H3000" s="67">
        <v>8883</v>
      </c>
      <c r="I3000" s="10">
        <v>7909</v>
      </c>
      <c r="J3000" s="67">
        <v>1</v>
      </c>
      <c r="K3000" s="157">
        <f t="shared" si="14"/>
        <v>35.927701954998156</v>
      </c>
      <c r="L3000" s="168" t="s">
        <v>461</v>
      </c>
      <c r="M3000" s="159">
        <f>AVERAGE(K3000:K3001)</f>
        <v>36.224120221544645</v>
      </c>
      <c r="N3000" s="159">
        <f>_xlfn.STDEV.S(K3000,K3001)</f>
        <v>0.41919873268516777</v>
      </c>
      <c r="O3000" s="33">
        <v>1</v>
      </c>
      <c r="P3000" s="33"/>
      <c r="Q3000" s="23">
        <f t="shared" si="1"/>
        <v>271.10000000000002</v>
      </c>
      <c r="R3000" s="117">
        <f>AVERAGE(Q3000:Q3001)</f>
        <v>280.39999999999998</v>
      </c>
    </row>
    <row r="3001" spans="1:18" ht="15.75" customHeight="1" x14ac:dyDescent="0.3">
      <c r="A3001" s="221">
        <v>3560</v>
      </c>
      <c r="B3001" s="118">
        <v>316</v>
      </c>
      <c r="C3001" s="67" t="s">
        <v>711</v>
      </c>
      <c r="D3001" s="67"/>
      <c r="E3001" s="67">
        <v>13</v>
      </c>
      <c r="F3001" s="68">
        <v>43587</v>
      </c>
      <c r="G3001" s="67">
        <v>5239</v>
      </c>
      <c r="H3001" s="67">
        <v>9194</v>
      </c>
      <c r="I3001" s="10">
        <v>8136</v>
      </c>
      <c r="J3001" s="67"/>
      <c r="K3001" s="157">
        <f t="shared" si="14"/>
        <v>36.520538488091134</v>
      </c>
      <c r="L3001" s="168"/>
      <c r="M3001" s="160"/>
      <c r="N3001" s="160"/>
      <c r="O3001" s="33"/>
      <c r="P3001" s="33"/>
      <c r="Q3001" s="23">
        <f t="shared" si="1"/>
        <v>289.7</v>
      </c>
      <c r="R3001" s="117"/>
    </row>
    <row r="3002" spans="1:18" ht="15.75" customHeight="1" x14ac:dyDescent="0.3">
      <c r="A3002" s="221">
        <v>4277</v>
      </c>
      <c r="B3002" s="118">
        <v>307</v>
      </c>
      <c r="C3002" s="67" t="s">
        <v>711</v>
      </c>
      <c r="D3002" s="67"/>
      <c r="E3002" s="67">
        <v>15</v>
      </c>
      <c r="F3002" s="68">
        <v>43599</v>
      </c>
      <c r="G3002" s="67">
        <v>5223</v>
      </c>
      <c r="H3002" s="67">
        <v>8605</v>
      </c>
      <c r="I3002" s="67">
        <v>7865</v>
      </c>
      <c r="J3002" s="67"/>
      <c r="K3002" s="157">
        <f t="shared" si="14"/>
        <v>28.009084027252079</v>
      </c>
      <c r="L3002" s="160" t="s">
        <v>13</v>
      </c>
      <c r="M3002" s="159">
        <f>AVERAGE(K3002:K3003)</f>
        <v>28.576589684265262</v>
      </c>
      <c r="N3002" s="159">
        <f>_xlfn.STDEV.S(K3002,K3003)</f>
        <v>0.80257419687149634</v>
      </c>
      <c r="O3002" s="33"/>
      <c r="P3002" s="33"/>
      <c r="Q3002" s="23">
        <f t="shared" si="1"/>
        <v>264.2</v>
      </c>
      <c r="R3002" s="117">
        <f>AVERAGE(Q3002:Q3003)</f>
        <v>270.54999999999995</v>
      </c>
    </row>
    <row r="3003" spans="1:18" ht="15.75" customHeight="1" x14ac:dyDescent="0.3">
      <c r="A3003" s="221">
        <v>4278</v>
      </c>
      <c r="B3003" s="118">
        <v>308</v>
      </c>
      <c r="C3003" s="67" t="s">
        <v>711</v>
      </c>
      <c r="D3003" s="67"/>
      <c r="E3003" s="67">
        <v>15</v>
      </c>
      <c r="F3003" s="68">
        <v>43599</v>
      </c>
      <c r="G3003" s="67">
        <v>5201</v>
      </c>
      <c r="H3003" s="67">
        <v>8777</v>
      </c>
      <c r="I3003" s="67">
        <v>7970</v>
      </c>
      <c r="J3003" s="67"/>
      <c r="K3003" s="157">
        <f t="shared" si="14"/>
        <v>29.144095341278444</v>
      </c>
      <c r="L3003" s="160"/>
      <c r="M3003" s="160"/>
      <c r="N3003" s="160"/>
      <c r="O3003" s="33"/>
      <c r="P3003" s="33"/>
      <c r="Q3003" s="23">
        <f t="shared" si="1"/>
        <v>276.89999999999998</v>
      </c>
      <c r="R3003" s="117"/>
    </row>
    <row r="3004" spans="1:18" ht="15.75" customHeight="1" x14ac:dyDescent="0.3">
      <c r="A3004" s="221">
        <v>4923</v>
      </c>
      <c r="B3004" s="118">
        <v>307</v>
      </c>
      <c r="C3004" s="67" t="s">
        <v>711</v>
      </c>
      <c r="D3004" s="67"/>
      <c r="E3004" s="67">
        <v>17</v>
      </c>
      <c r="F3004" s="68">
        <v>43619</v>
      </c>
      <c r="G3004" s="67">
        <v>5223</v>
      </c>
      <c r="H3004" s="67">
        <v>8779</v>
      </c>
      <c r="I3004" s="67">
        <v>8059</v>
      </c>
      <c r="J3004" s="67"/>
      <c r="K3004" s="157">
        <f t="shared" si="14"/>
        <v>25.38787023977433</v>
      </c>
      <c r="L3004" s="168"/>
      <c r="M3004" s="159">
        <f>AVERAGE(K3004:K3005)</f>
        <v>25.758984733999625</v>
      </c>
      <c r="N3004" s="159">
        <f>_xlfn.STDEV.S(K3004,K3005)</f>
        <v>0.52483515092664235</v>
      </c>
      <c r="O3004" s="33"/>
      <c r="P3004" s="33"/>
      <c r="Q3004" s="23">
        <f t="shared" si="1"/>
        <v>283.60000000000002</v>
      </c>
      <c r="R3004" s="117">
        <f>AVERAGE(Q3004:Q3005)</f>
        <v>277.85000000000002</v>
      </c>
    </row>
    <row r="3005" spans="1:18" ht="15.75" customHeight="1" x14ac:dyDescent="0.3">
      <c r="A3005" s="221">
        <v>4924</v>
      </c>
      <c r="B3005" s="118">
        <v>308</v>
      </c>
      <c r="C3005" s="67" t="s">
        <v>711</v>
      </c>
      <c r="D3005" s="67"/>
      <c r="E3005" s="67">
        <v>17</v>
      </c>
      <c r="F3005" s="68">
        <v>43619</v>
      </c>
      <c r="G3005" s="67">
        <v>5201</v>
      </c>
      <c r="H3005" s="67">
        <v>8633</v>
      </c>
      <c r="I3005" s="67">
        <v>7922</v>
      </c>
      <c r="J3005" s="67"/>
      <c r="K3005" s="157">
        <f t="shared" si="14"/>
        <v>26.130099228224918</v>
      </c>
      <c r="L3005" s="168"/>
      <c r="M3005" s="160"/>
      <c r="N3005" s="160"/>
      <c r="O3005" s="33"/>
      <c r="P3005" s="33"/>
      <c r="Q3005" s="23">
        <f t="shared" si="1"/>
        <v>272.10000000000002</v>
      </c>
      <c r="R3005" s="117"/>
    </row>
    <row r="3006" spans="1:18" ht="15.75" customHeight="1" x14ac:dyDescent="0.3">
      <c r="A3006" s="221">
        <v>5497</v>
      </c>
      <c r="B3006" s="118">
        <v>235</v>
      </c>
      <c r="C3006" s="7" t="s">
        <v>711</v>
      </c>
      <c r="D3006" s="7"/>
      <c r="E3006" s="7">
        <v>19</v>
      </c>
      <c r="F3006" s="156">
        <v>43637</v>
      </c>
      <c r="G3006" s="7">
        <v>5230</v>
      </c>
      <c r="H3006" s="7">
        <v>8175</v>
      </c>
      <c r="I3006" s="7">
        <v>7544</v>
      </c>
      <c r="J3006" s="7">
        <v>6</v>
      </c>
      <c r="K3006" s="161">
        <f t="shared" si="14"/>
        <v>27.26879861711322</v>
      </c>
      <c r="L3006" s="170"/>
      <c r="M3006" s="162">
        <f>AVERAGE(K3006:K3007)</f>
        <v>26.92703420418481</v>
      </c>
      <c r="N3006" s="162">
        <f>_xlfn.STDEV.S(K3006,K3007)</f>
        <v>0.48332786789983501</v>
      </c>
      <c r="O3006" s="33"/>
      <c r="P3006" s="33"/>
      <c r="Q3006" s="23">
        <f t="shared" si="1"/>
        <v>231.4</v>
      </c>
      <c r="R3006" s="117">
        <f>AVERAGE(Q3006:Q3007)</f>
        <v>242.65</v>
      </c>
    </row>
    <row r="3007" spans="1:18" ht="15.75" customHeight="1" x14ac:dyDescent="0.3">
      <c r="A3007" s="221">
        <v>5498</v>
      </c>
      <c r="B3007" s="118">
        <v>236</v>
      </c>
      <c r="C3007" s="7" t="s">
        <v>711</v>
      </c>
      <c r="D3007" s="7"/>
      <c r="E3007" s="7">
        <v>19</v>
      </c>
      <c r="F3007" s="156">
        <v>43637</v>
      </c>
      <c r="G3007" s="7">
        <v>5241</v>
      </c>
      <c r="H3007" s="7">
        <v>8455</v>
      </c>
      <c r="I3007" s="7">
        <v>7780</v>
      </c>
      <c r="J3007" s="7"/>
      <c r="K3007" s="161">
        <f t="shared" si="14"/>
        <v>26.585269791256401</v>
      </c>
      <c r="L3007" s="170"/>
      <c r="M3007" s="23"/>
      <c r="N3007" s="23"/>
      <c r="O3007" s="33"/>
      <c r="P3007" s="33"/>
      <c r="Q3007" s="23">
        <f t="shared" si="1"/>
        <v>253.9</v>
      </c>
      <c r="R3007" s="117"/>
    </row>
    <row r="3008" spans="1:18" ht="15.75" customHeight="1" x14ac:dyDescent="0.3">
      <c r="A3008" s="221">
        <v>6341</v>
      </c>
      <c r="B3008" s="118">
        <v>294</v>
      </c>
      <c r="C3008" s="7" t="s">
        <v>711</v>
      </c>
      <c r="D3008" s="7"/>
      <c r="E3008" s="7">
        <v>22</v>
      </c>
      <c r="F3008" s="156">
        <v>43685</v>
      </c>
      <c r="G3008" s="7">
        <v>5223</v>
      </c>
      <c r="H3008" s="7">
        <v>8114</v>
      </c>
      <c r="I3008" s="7">
        <v>7673</v>
      </c>
      <c r="J3008" s="7">
        <v>6</v>
      </c>
      <c r="K3008" s="152">
        <f t="shared" si="14"/>
        <v>18</v>
      </c>
      <c r="L3008" s="167"/>
      <c r="M3008" s="154">
        <f>AVERAGE(K3008:K3009)</f>
        <v>18.198706431908015</v>
      </c>
      <c r="N3008" s="154">
        <f>_xlfn.STDEV.S(K3008,K3009)</f>
        <v>0.28101333093507785</v>
      </c>
      <c r="O3008" s="33"/>
      <c r="P3008" s="33"/>
      <c r="Q3008" s="23">
        <f t="shared" si="1"/>
        <v>245</v>
      </c>
      <c r="R3008" s="117">
        <f>AVERAGE(Q3008:Q3009)</f>
        <v>261.64999999999998</v>
      </c>
    </row>
    <row r="3009" spans="1:18" ht="15.75" customHeight="1" x14ac:dyDescent="0.3">
      <c r="A3009" s="221">
        <v>6342</v>
      </c>
      <c r="B3009" s="118">
        <v>294</v>
      </c>
      <c r="C3009" s="7" t="s">
        <v>711</v>
      </c>
      <c r="D3009" s="7"/>
      <c r="E3009" s="7">
        <v>22</v>
      </c>
      <c r="F3009" s="156">
        <v>43685</v>
      </c>
      <c r="G3009" s="7">
        <v>5223</v>
      </c>
      <c r="H3009" s="7">
        <v>8518</v>
      </c>
      <c r="I3009" s="7">
        <v>8006</v>
      </c>
      <c r="J3009" s="7"/>
      <c r="K3009" s="152">
        <f t="shared" si="14"/>
        <v>18.397412863816026</v>
      </c>
      <c r="L3009" s="167"/>
      <c r="M3009" s="155"/>
      <c r="N3009" s="155"/>
      <c r="O3009" s="33"/>
      <c r="P3009" s="33"/>
      <c r="Q3009" s="23">
        <f t="shared" si="1"/>
        <v>278.3</v>
      </c>
      <c r="R3009" s="117"/>
    </row>
    <row r="3010" spans="1:18" ht="15.75" customHeight="1" x14ac:dyDescent="0.3">
      <c r="A3010" s="221">
        <v>3561</v>
      </c>
      <c r="B3010" s="118">
        <v>317</v>
      </c>
      <c r="C3010" s="144" t="s">
        <v>712</v>
      </c>
      <c r="D3010" s="144"/>
      <c r="E3010" s="144">
        <v>13</v>
      </c>
      <c r="F3010" s="145">
        <v>43587</v>
      </c>
      <c r="G3010" s="144">
        <v>5209</v>
      </c>
      <c r="H3010" s="144"/>
      <c r="I3010" s="150"/>
      <c r="J3010" s="144"/>
      <c r="K3010" s="146">
        <f t="shared" si="14"/>
        <v>0</v>
      </c>
      <c r="L3010" s="175" t="s">
        <v>713</v>
      </c>
      <c r="M3010" s="148">
        <f>AVERAGE(K3010:K3011)</f>
        <v>0</v>
      </c>
      <c r="N3010" s="148">
        <f>_xlfn.STDEV.S(K3010,K3011)</f>
        <v>0</v>
      </c>
      <c r="O3010" s="33"/>
      <c r="P3010" s="33"/>
      <c r="Q3010" s="23">
        <f t="shared" si="1"/>
        <v>-520.9</v>
      </c>
      <c r="R3010" s="117">
        <f>AVERAGE(Q3010:Q3011)</f>
        <v>-522.45000000000005</v>
      </c>
    </row>
    <row r="3011" spans="1:18" ht="15.75" customHeight="1" x14ac:dyDescent="0.3">
      <c r="A3011" s="221">
        <v>3562</v>
      </c>
      <c r="B3011" s="118">
        <v>318</v>
      </c>
      <c r="C3011" s="144" t="s">
        <v>712</v>
      </c>
      <c r="D3011" s="144"/>
      <c r="E3011" s="144">
        <v>13</v>
      </c>
      <c r="F3011" s="145">
        <v>43587</v>
      </c>
      <c r="G3011" s="144">
        <v>5240</v>
      </c>
      <c r="H3011" s="144"/>
      <c r="I3011" s="150"/>
      <c r="J3011" s="144"/>
      <c r="K3011" s="146">
        <f t="shared" si="14"/>
        <v>0</v>
      </c>
      <c r="L3011" s="175"/>
      <c r="M3011" s="149"/>
      <c r="N3011" s="149"/>
      <c r="O3011" s="33"/>
      <c r="P3011" s="33"/>
      <c r="Q3011" s="23">
        <f t="shared" si="1"/>
        <v>-524</v>
      </c>
      <c r="R3011" s="117"/>
    </row>
    <row r="3012" spans="1:18" ht="15.75" customHeight="1" x14ac:dyDescent="0.3">
      <c r="A3012" s="221">
        <v>3941</v>
      </c>
      <c r="B3012" s="118">
        <v>363</v>
      </c>
      <c r="C3012" s="144" t="s">
        <v>712</v>
      </c>
      <c r="D3012" s="144"/>
      <c r="E3012" s="144">
        <v>14</v>
      </c>
      <c r="F3012" s="145">
        <v>43591</v>
      </c>
      <c r="G3012" s="150">
        <v>5513</v>
      </c>
      <c r="H3012" s="150"/>
      <c r="I3012" s="144"/>
      <c r="J3012" s="144"/>
      <c r="K3012" s="146">
        <f t="shared" si="14"/>
        <v>0</v>
      </c>
      <c r="L3012" s="175" t="s">
        <v>418</v>
      </c>
      <c r="M3012" s="148">
        <f>AVERAGE(K3012:K3013)</f>
        <v>0</v>
      </c>
      <c r="N3012" s="148">
        <f>_xlfn.STDEV.S(K3012,K3013)</f>
        <v>0</v>
      </c>
      <c r="O3012" s="33"/>
      <c r="P3012" s="33"/>
      <c r="Q3012" s="23">
        <f t="shared" si="1"/>
        <v>-551.29999999999995</v>
      </c>
      <c r="R3012" s="117">
        <f>AVERAGE(Q3012:Q3013)</f>
        <v>-553.20000000000005</v>
      </c>
    </row>
    <row r="3013" spans="1:18" ht="15.75" customHeight="1" x14ac:dyDescent="0.3">
      <c r="A3013" s="221">
        <v>3942</v>
      </c>
      <c r="B3013" s="118">
        <v>364</v>
      </c>
      <c r="C3013" s="144" t="s">
        <v>712</v>
      </c>
      <c r="D3013" s="144"/>
      <c r="E3013" s="144">
        <v>14</v>
      </c>
      <c r="F3013" s="145">
        <v>43591</v>
      </c>
      <c r="G3013" s="150">
        <v>5551</v>
      </c>
      <c r="H3013" s="150"/>
      <c r="I3013" s="144"/>
      <c r="J3013" s="144"/>
      <c r="K3013" s="146">
        <f t="shared" si="14"/>
        <v>0</v>
      </c>
      <c r="L3013" s="175"/>
      <c r="M3013" s="149"/>
      <c r="N3013" s="149"/>
      <c r="O3013" s="33"/>
      <c r="P3013" s="33"/>
      <c r="Q3013" s="23">
        <f t="shared" si="1"/>
        <v>-555.1</v>
      </c>
      <c r="R3013" s="117"/>
    </row>
    <row r="3014" spans="1:18" ht="15.75" customHeight="1" x14ac:dyDescent="0.3">
      <c r="A3014" s="221">
        <v>6343</v>
      </c>
      <c r="B3014" s="118">
        <v>295</v>
      </c>
      <c r="C3014" s="7" t="s">
        <v>712</v>
      </c>
      <c r="D3014" s="7"/>
      <c r="E3014" s="7">
        <v>22</v>
      </c>
      <c r="F3014" s="156">
        <v>43685</v>
      </c>
      <c r="G3014" s="7">
        <v>5221</v>
      </c>
      <c r="H3014" s="7">
        <v>8384</v>
      </c>
      <c r="I3014" s="7">
        <v>7909</v>
      </c>
      <c r="J3014" s="7"/>
      <c r="K3014" s="152">
        <f t="shared" si="14"/>
        <v>17.671130952380953</v>
      </c>
      <c r="L3014" s="167"/>
      <c r="M3014" s="154">
        <f>AVERAGE(K3014:K3015)</f>
        <v>17.944230248917748</v>
      </c>
      <c r="N3014" s="154">
        <f>_xlfn.STDEV.S(K3014,K3015)</f>
        <v>0.38622072903688759</v>
      </c>
      <c r="O3014" s="33"/>
      <c r="P3014" s="33"/>
      <c r="Q3014" s="23">
        <f t="shared" si="1"/>
        <v>268.8</v>
      </c>
      <c r="R3014" s="117">
        <f>AVERAGE(Q3014:Q3015)</f>
        <v>275.20000000000005</v>
      </c>
    </row>
    <row r="3015" spans="1:18" ht="15.75" customHeight="1" x14ac:dyDescent="0.3">
      <c r="A3015" s="221">
        <v>6344</v>
      </c>
      <c r="B3015" s="118">
        <v>295</v>
      </c>
      <c r="C3015" s="7" t="s">
        <v>712</v>
      </c>
      <c r="D3015" s="7"/>
      <c r="E3015" s="7">
        <v>22</v>
      </c>
      <c r="F3015" s="156">
        <v>43685</v>
      </c>
      <c r="G3015" s="7">
        <v>5221</v>
      </c>
      <c r="H3015" s="7">
        <v>8550</v>
      </c>
      <c r="I3015" s="7">
        <v>8037</v>
      </c>
      <c r="J3015" s="7"/>
      <c r="K3015" s="152">
        <f t="shared" si="14"/>
        <v>18.217329545454543</v>
      </c>
      <c r="L3015" s="167"/>
      <c r="M3015" s="155"/>
      <c r="N3015" s="155"/>
      <c r="O3015" s="33"/>
      <c r="P3015" s="33"/>
      <c r="Q3015" s="23">
        <f t="shared" si="1"/>
        <v>281.60000000000002</v>
      </c>
      <c r="R3015" s="117"/>
    </row>
    <row r="3016" spans="1:18" ht="15.75" customHeight="1" x14ac:dyDescent="0.3">
      <c r="A3016" s="221">
        <v>3563</v>
      </c>
      <c r="B3016" s="118">
        <v>319</v>
      </c>
      <c r="C3016" s="67" t="s">
        <v>714</v>
      </c>
      <c r="D3016" s="67"/>
      <c r="E3016" s="67">
        <v>13</v>
      </c>
      <c r="F3016" s="68">
        <v>43587</v>
      </c>
      <c r="G3016" s="67">
        <v>5245</v>
      </c>
      <c r="H3016" s="67">
        <v>8037</v>
      </c>
      <c r="I3016" s="10">
        <v>7350</v>
      </c>
      <c r="J3016" s="67">
        <v>1</v>
      </c>
      <c r="K3016" s="157">
        <f t="shared" si="14"/>
        <v>32.636579572446557</v>
      </c>
      <c r="L3016" s="168" t="s">
        <v>497</v>
      </c>
      <c r="M3016" s="159">
        <f>AVERAGE(K3016:K3017)</f>
        <v>33.164840701286636</v>
      </c>
      <c r="N3016" s="159">
        <f>_xlfn.STDEV.S(K3016,K3017)</f>
        <v>0.74707405288015527</v>
      </c>
      <c r="O3016" s="33">
        <v>1</v>
      </c>
      <c r="P3016" s="33"/>
      <c r="Q3016" s="23">
        <f t="shared" si="1"/>
        <v>210.5</v>
      </c>
      <c r="R3016" s="117">
        <f>AVERAGE(Q3016:Q3017)</f>
        <v>211.8</v>
      </c>
    </row>
    <row r="3017" spans="1:18" ht="15.75" customHeight="1" x14ac:dyDescent="0.3">
      <c r="A3017" s="221">
        <v>3564</v>
      </c>
      <c r="B3017" s="118">
        <v>320</v>
      </c>
      <c r="C3017" s="67" t="s">
        <v>714</v>
      </c>
      <c r="D3017" s="67"/>
      <c r="E3017" s="67">
        <v>13</v>
      </c>
      <c r="F3017" s="68">
        <v>43587</v>
      </c>
      <c r="G3017" s="67">
        <v>5238</v>
      </c>
      <c r="H3017" s="67">
        <v>8087</v>
      </c>
      <c r="I3017" s="10">
        <v>7369</v>
      </c>
      <c r="J3017" s="67"/>
      <c r="K3017" s="157">
        <f t="shared" si="14"/>
        <v>33.693101830126707</v>
      </c>
      <c r="L3017" s="168"/>
      <c r="M3017" s="160"/>
      <c r="N3017" s="160"/>
      <c r="O3017" s="33"/>
      <c r="P3017" s="33"/>
      <c r="Q3017" s="23">
        <f t="shared" si="1"/>
        <v>213.1</v>
      </c>
      <c r="R3017" s="117"/>
    </row>
    <row r="3018" spans="1:18" ht="15.75" customHeight="1" x14ac:dyDescent="0.3">
      <c r="A3018" s="221">
        <v>4279</v>
      </c>
      <c r="B3018" s="118">
        <v>309</v>
      </c>
      <c r="C3018" s="67" t="s">
        <v>714</v>
      </c>
      <c r="D3018" s="67"/>
      <c r="E3018" s="67">
        <v>15</v>
      </c>
      <c r="F3018" s="68">
        <v>43599</v>
      </c>
      <c r="G3018" s="67">
        <v>5237</v>
      </c>
      <c r="H3018" s="67">
        <v>8628</v>
      </c>
      <c r="I3018" s="67">
        <v>7625</v>
      </c>
      <c r="J3018" s="67"/>
      <c r="K3018" s="157">
        <f t="shared" si="14"/>
        <v>42.001675041876048</v>
      </c>
      <c r="L3018" s="160"/>
      <c r="M3018" s="159">
        <f>AVERAGE(K3018:K3019)</f>
        <v>41.40900078624415</v>
      </c>
      <c r="N3018" s="159">
        <f>_xlfn.STDEV.S(K3018,K3019)</f>
        <v>0.83816797038401458</v>
      </c>
      <c r="O3018" s="33"/>
      <c r="P3018" s="33"/>
      <c r="Q3018" s="23">
        <f t="shared" si="1"/>
        <v>238.8</v>
      </c>
      <c r="R3018" s="117">
        <f>AVERAGE(Q3018:Q3019)</f>
        <v>244.35000000000002</v>
      </c>
    </row>
    <row r="3019" spans="1:18" ht="15.75" customHeight="1" x14ac:dyDescent="0.3">
      <c r="A3019" s="221">
        <v>4280</v>
      </c>
      <c r="B3019" s="118">
        <v>310</v>
      </c>
      <c r="C3019" s="67" t="s">
        <v>714</v>
      </c>
      <c r="D3019" s="67"/>
      <c r="E3019" s="67">
        <v>15</v>
      </c>
      <c r="F3019" s="68">
        <v>43599</v>
      </c>
      <c r="G3019" s="67">
        <v>5231</v>
      </c>
      <c r="H3019" s="67">
        <v>8750</v>
      </c>
      <c r="I3019" s="67">
        <v>7730</v>
      </c>
      <c r="J3019" s="67"/>
      <c r="K3019" s="157">
        <f t="shared" si="14"/>
        <v>40.816326530612244</v>
      </c>
      <c r="L3019" s="160"/>
      <c r="M3019" s="160"/>
      <c r="N3019" s="160"/>
      <c r="O3019" s="33"/>
      <c r="P3019" s="33"/>
      <c r="Q3019" s="23">
        <f t="shared" si="1"/>
        <v>249.9</v>
      </c>
      <c r="R3019" s="117"/>
    </row>
    <row r="3020" spans="1:18" ht="15.75" customHeight="1" x14ac:dyDescent="0.3">
      <c r="A3020" s="221">
        <v>4925</v>
      </c>
      <c r="B3020" s="118">
        <v>309</v>
      </c>
      <c r="C3020" s="67" t="s">
        <v>714</v>
      </c>
      <c r="D3020" s="67"/>
      <c r="E3020" s="67">
        <v>17</v>
      </c>
      <c r="F3020" s="68">
        <v>43619</v>
      </c>
      <c r="G3020" s="67">
        <v>5237</v>
      </c>
      <c r="H3020" s="67">
        <v>8745</v>
      </c>
      <c r="I3020" s="67">
        <v>7810</v>
      </c>
      <c r="J3020" s="67"/>
      <c r="K3020" s="157">
        <f t="shared" si="14"/>
        <v>36.338904003109214</v>
      </c>
      <c r="L3020" s="168"/>
      <c r="M3020" s="159">
        <f>AVERAGE(K3020:K3021)</f>
        <v>36.988413995833312</v>
      </c>
      <c r="N3020" s="159">
        <f>_xlfn.STDEV.S(K3020,K3021)</f>
        <v>0.91854584060727551</v>
      </c>
      <c r="O3020" s="33"/>
      <c r="P3020" s="33"/>
      <c r="Q3020" s="23">
        <f t="shared" si="1"/>
        <v>257.3</v>
      </c>
      <c r="R3020" s="117">
        <f>AVERAGE(Q3020:Q3021)</f>
        <v>251</v>
      </c>
    </row>
    <row r="3021" spans="1:18" ht="15.75" customHeight="1" x14ac:dyDescent="0.3">
      <c r="A3021" s="221">
        <v>4926</v>
      </c>
      <c r="B3021" s="118">
        <v>310</v>
      </c>
      <c r="C3021" s="67" t="s">
        <v>714</v>
      </c>
      <c r="D3021" s="67"/>
      <c r="E3021" s="67">
        <v>17</v>
      </c>
      <c r="F3021" s="68">
        <v>43619</v>
      </c>
      <c r="G3021" s="67">
        <v>5231</v>
      </c>
      <c r="H3021" s="67">
        <v>8599</v>
      </c>
      <c r="I3021" s="67">
        <v>7678</v>
      </c>
      <c r="J3021" s="67"/>
      <c r="K3021" s="157">
        <f t="shared" si="14"/>
        <v>37.637923988557418</v>
      </c>
      <c r="L3021" s="168"/>
      <c r="M3021" s="160"/>
      <c r="N3021" s="160"/>
      <c r="O3021" s="33"/>
      <c r="P3021" s="33"/>
      <c r="Q3021" s="23">
        <f t="shared" si="1"/>
        <v>244.7</v>
      </c>
      <c r="R3021" s="117"/>
    </row>
    <row r="3022" spans="1:18" ht="15.75" customHeight="1" x14ac:dyDescent="0.3">
      <c r="A3022" s="221">
        <v>5499</v>
      </c>
      <c r="B3022" s="118">
        <v>237</v>
      </c>
      <c r="C3022" s="7" t="s">
        <v>714</v>
      </c>
      <c r="D3022" s="7"/>
      <c r="E3022" s="7">
        <v>19</v>
      </c>
      <c r="F3022" s="156">
        <v>43637</v>
      </c>
      <c r="G3022" s="7">
        <v>5218</v>
      </c>
      <c r="H3022" s="7">
        <v>7707</v>
      </c>
      <c r="I3022" s="7">
        <v>7175</v>
      </c>
      <c r="J3022" s="7">
        <v>7</v>
      </c>
      <c r="K3022" s="161">
        <f t="shared" si="14"/>
        <v>27.184466019417474</v>
      </c>
      <c r="L3022" s="170"/>
      <c r="M3022" s="162">
        <f>AVERAGE(K3022:K3023)</f>
        <v>27.086268794997004</v>
      </c>
      <c r="N3022" s="162">
        <f>_xlfn.STDEV.S(K3022,K3023)</f>
        <v>0.13887184656282139</v>
      </c>
      <c r="O3022" s="33"/>
      <c r="P3022" s="33"/>
      <c r="Q3022" s="23">
        <f t="shared" si="1"/>
        <v>195.7</v>
      </c>
      <c r="R3022" s="117">
        <f>AVERAGE(Q3022:Q3023)</f>
        <v>198.45</v>
      </c>
    </row>
    <row r="3023" spans="1:18" ht="15.75" customHeight="1" x14ac:dyDescent="0.3">
      <c r="A3023" s="221">
        <v>5500</v>
      </c>
      <c r="B3023" s="118">
        <v>238</v>
      </c>
      <c r="C3023" s="7" t="s">
        <v>714</v>
      </c>
      <c r="D3023" s="7"/>
      <c r="E3023" s="7">
        <v>19</v>
      </c>
      <c r="F3023" s="156">
        <v>43637</v>
      </c>
      <c r="G3023" s="7">
        <v>5217</v>
      </c>
      <c r="H3023" s="7">
        <v>7772</v>
      </c>
      <c r="I3023" s="7">
        <v>7229</v>
      </c>
      <c r="J3023" s="7"/>
      <c r="K3023" s="161">
        <f t="shared" si="14"/>
        <v>26.988071570576537</v>
      </c>
      <c r="L3023" s="170"/>
      <c r="M3023" s="23"/>
      <c r="N3023" s="23"/>
      <c r="O3023" s="33"/>
      <c r="P3023" s="33"/>
      <c r="Q3023" s="23">
        <f t="shared" si="1"/>
        <v>201.2</v>
      </c>
      <c r="R3023" s="117"/>
    </row>
    <row r="3024" spans="1:18" ht="15.75" customHeight="1" x14ac:dyDescent="0.3">
      <c r="A3024" s="221">
        <v>6345</v>
      </c>
      <c r="B3024" s="118">
        <v>296</v>
      </c>
      <c r="C3024" s="7" t="s">
        <v>714</v>
      </c>
      <c r="D3024" s="7"/>
      <c r="E3024" s="7">
        <v>22</v>
      </c>
      <c r="F3024" s="156">
        <v>43685</v>
      </c>
      <c r="G3024" s="7">
        <v>5271</v>
      </c>
      <c r="H3024" s="7">
        <v>7735</v>
      </c>
      <c r="I3024" s="7">
        <v>7342</v>
      </c>
      <c r="J3024" s="7">
        <v>7</v>
      </c>
      <c r="K3024" s="152">
        <f t="shared" si="14"/>
        <v>18.976339932399807</v>
      </c>
      <c r="L3024" s="167"/>
      <c r="M3024" s="154">
        <f>AVERAGE(K3024:K3025)</f>
        <v>19.468008675877321</v>
      </c>
      <c r="N3024" s="154">
        <f>_xlfn.STDEV.S(K3024,K3025)</f>
        <v>0.69532460522083972</v>
      </c>
      <c r="O3024" s="33"/>
      <c r="P3024" s="33"/>
      <c r="Q3024" s="23">
        <f t="shared" si="1"/>
        <v>207.1</v>
      </c>
      <c r="R3024" s="117">
        <f>AVERAGE(Q3024:Q3025)</f>
        <v>202.75</v>
      </c>
    </row>
    <row r="3025" spans="1:18" ht="15.75" customHeight="1" x14ac:dyDescent="0.3">
      <c r="A3025" s="221">
        <v>6346</v>
      </c>
      <c r="B3025" s="118">
        <v>296</v>
      </c>
      <c r="C3025" s="7" t="s">
        <v>714</v>
      </c>
      <c r="D3025" s="7"/>
      <c r="E3025" s="7">
        <v>22</v>
      </c>
      <c r="F3025" s="156">
        <v>43685</v>
      </c>
      <c r="G3025" s="7">
        <v>5271</v>
      </c>
      <c r="H3025" s="7">
        <v>7651</v>
      </c>
      <c r="I3025" s="7">
        <v>7255</v>
      </c>
      <c r="J3025" s="7"/>
      <c r="K3025" s="152">
        <f t="shared" si="14"/>
        <v>19.959677419354836</v>
      </c>
      <c r="L3025" s="167"/>
      <c r="M3025" s="155"/>
      <c r="N3025" s="155"/>
      <c r="O3025" s="33"/>
      <c r="P3025" s="33"/>
      <c r="Q3025" s="23">
        <f t="shared" si="1"/>
        <v>198.4</v>
      </c>
      <c r="R3025" s="117"/>
    </row>
    <row r="3026" spans="1:18" ht="15.75" customHeight="1" x14ac:dyDescent="0.3">
      <c r="A3026" s="221">
        <v>3943</v>
      </c>
      <c r="B3026" s="118">
        <v>365</v>
      </c>
      <c r="C3026" s="57" t="s">
        <v>715</v>
      </c>
      <c r="D3026" s="57"/>
      <c r="E3026" s="57">
        <v>14</v>
      </c>
      <c r="F3026" s="58">
        <v>43591</v>
      </c>
      <c r="G3026" s="151">
        <v>5553</v>
      </c>
      <c r="H3026" s="151">
        <v>7343</v>
      </c>
      <c r="I3026" s="57">
        <v>6956</v>
      </c>
      <c r="J3026" s="57">
        <v>2</v>
      </c>
      <c r="K3026" s="152">
        <f t="shared" si="14"/>
        <v>27.583749109052029</v>
      </c>
      <c r="L3026" s="167" t="s">
        <v>13</v>
      </c>
      <c r="M3026" s="154">
        <f>AVERAGE(K3026:K3027)</f>
        <v>27.486142070449581</v>
      </c>
      <c r="N3026" s="154">
        <f>_xlfn.STDEV.S(K3026,K3027)</f>
        <v>0.13803719777465542</v>
      </c>
      <c r="O3026" s="33">
        <v>2</v>
      </c>
      <c r="P3026" s="33"/>
      <c r="Q3026" s="23">
        <f t="shared" si="1"/>
        <v>140.30000000000001</v>
      </c>
      <c r="R3026" s="117">
        <f>AVERAGE(Q3026:Q3027)</f>
        <v>140.80000000000001</v>
      </c>
    </row>
    <row r="3027" spans="1:18" ht="15.75" customHeight="1" x14ac:dyDescent="0.3">
      <c r="A3027" s="221">
        <v>3944</v>
      </c>
      <c r="B3027" s="118">
        <v>366</v>
      </c>
      <c r="C3027" s="57" t="s">
        <v>715</v>
      </c>
      <c r="D3027" s="57"/>
      <c r="E3027" s="57">
        <v>14</v>
      </c>
      <c r="F3027" s="58">
        <v>43591</v>
      </c>
      <c r="G3027" s="151">
        <v>5512</v>
      </c>
      <c r="H3027" s="151">
        <v>7312</v>
      </c>
      <c r="I3027" s="57">
        <v>6925</v>
      </c>
      <c r="J3027" s="57"/>
      <c r="K3027" s="152">
        <f t="shared" si="14"/>
        <v>27.388535031847134</v>
      </c>
      <c r="L3027" s="167"/>
      <c r="M3027" s="155"/>
      <c r="N3027" s="155"/>
      <c r="O3027" s="33"/>
      <c r="P3027" s="33"/>
      <c r="Q3027" s="23">
        <f t="shared" si="1"/>
        <v>141.30000000000001</v>
      </c>
      <c r="R3027" s="117"/>
    </row>
    <row r="3028" spans="1:18" ht="15.75" customHeight="1" x14ac:dyDescent="0.3">
      <c r="A3028" s="221">
        <v>4591</v>
      </c>
      <c r="B3028" s="118">
        <v>297</v>
      </c>
      <c r="C3028" s="57" t="s">
        <v>715</v>
      </c>
      <c r="D3028" s="57"/>
      <c r="E3028" s="57">
        <v>16</v>
      </c>
      <c r="F3028" s="58">
        <v>43607</v>
      </c>
      <c r="G3028" s="57">
        <v>5213</v>
      </c>
      <c r="H3028" s="57">
        <v>7846</v>
      </c>
      <c r="I3028" s="57">
        <v>7333</v>
      </c>
      <c r="J3028" s="57">
        <v>2</v>
      </c>
      <c r="K3028" s="152">
        <f t="shared" si="14"/>
        <v>24.19811320754717</v>
      </c>
      <c r="L3028" s="167"/>
      <c r="M3028" s="154">
        <f>AVERAGE(K3028:K3029)</f>
        <v>23.909011354904806</v>
      </c>
      <c r="N3028" s="154">
        <f>_xlfn.STDEV.S(K3028,K3029)</f>
        <v>0.40885176091401965</v>
      </c>
      <c r="O3028" s="33"/>
      <c r="P3028" s="33"/>
      <c r="Q3028" s="23">
        <f t="shared" si="1"/>
        <v>212</v>
      </c>
      <c r="R3028" s="117">
        <f>AVERAGE(Q3028:Q3029)</f>
        <v>216.5</v>
      </c>
    </row>
    <row r="3029" spans="1:18" ht="15.75" customHeight="1" x14ac:dyDescent="0.3">
      <c r="A3029" s="221">
        <v>4592</v>
      </c>
      <c r="B3029" s="118">
        <v>298</v>
      </c>
      <c r="C3029" s="57" t="s">
        <v>715</v>
      </c>
      <c r="D3029" s="57"/>
      <c r="E3029" s="57">
        <v>16</v>
      </c>
      <c r="F3029" s="58">
        <v>43607</v>
      </c>
      <c r="G3029" s="57">
        <v>5210</v>
      </c>
      <c r="H3029" s="57">
        <v>7942</v>
      </c>
      <c r="I3029" s="57">
        <v>7420</v>
      </c>
      <c r="J3029" s="57"/>
      <c r="K3029" s="152">
        <f t="shared" si="14"/>
        <v>23.619909502262441</v>
      </c>
      <c r="L3029" s="167"/>
      <c r="M3029" s="155"/>
      <c r="N3029" s="155"/>
      <c r="O3029" s="33"/>
      <c r="P3029" s="33"/>
      <c r="Q3029" s="23">
        <f t="shared" si="1"/>
        <v>221</v>
      </c>
      <c r="R3029" s="117"/>
    </row>
    <row r="3030" spans="1:18" ht="15.75" customHeight="1" x14ac:dyDescent="0.3">
      <c r="A3030" s="221">
        <v>5237</v>
      </c>
      <c r="B3030" s="118">
        <v>297</v>
      </c>
      <c r="C3030" s="57" t="s">
        <v>715</v>
      </c>
      <c r="D3030" s="57"/>
      <c r="E3030" s="57">
        <v>18</v>
      </c>
      <c r="F3030" s="58">
        <v>43626</v>
      </c>
      <c r="G3030" s="57">
        <v>5213</v>
      </c>
      <c r="H3030" s="57">
        <v>6336</v>
      </c>
      <c r="I3030" s="57">
        <v>6139</v>
      </c>
      <c r="J3030" s="57">
        <v>8</v>
      </c>
      <c r="K3030" s="152">
        <f t="shared" si="14"/>
        <v>21.274298056155509</v>
      </c>
      <c r="L3030" s="167"/>
      <c r="M3030" s="154">
        <f>AVERAGE(K3030:K3031)</f>
        <v>21.355262640082042</v>
      </c>
      <c r="N3030" s="154">
        <f>_xlfn.STDEV.S(K3030,K3031)</f>
        <v>0.11450121266079852</v>
      </c>
      <c r="O3030" s="33"/>
      <c r="P3030" s="33"/>
      <c r="Q3030" s="23">
        <f t="shared" si="1"/>
        <v>92.6</v>
      </c>
      <c r="R3030" s="117">
        <f>AVERAGE(Q3030:Q3031)</f>
        <v>92.949999999999989</v>
      </c>
    </row>
    <row r="3031" spans="1:18" ht="15.75" customHeight="1" x14ac:dyDescent="0.3">
      <c r="A3031" s="221">
        <v>5238</v>
      </c>
      <c r="B3031" s="118">
        <v>298</v>
      </c>
      <c r="C3031" s="57" t="s">
        <v>715</v>
      </c>
      <c r="D3031" s="57"/>
      <c r="E3031" s="57">
        <v>18</v>
      </c>
      <c r="F3031" s="58">
        <v>43626</v>
      </c>
      <c r="G3031" s="57">
        <v>5210</v>
      </c>
      <c r="H3031" s="57">
        <v>6343</v>
      </c>
      <c r="I3031" s="57">
        <v>6143</v>
      </c>
      <c r="J3031" s="57"/>
      <c r="K3031" s="152">
        <f t="shared" si="14"/>
        <v>21.436227224008576</v>
      </c>
      <c r="L3031" s="167"/>
      <c r="M3031" s="155"/>
      <c r="N3031" s="155"/>
      <c r="O3031" s="33"/>
      <c r="P3031" s="33"/>
      <c r="Q3031" s="23">
        <f t="shared" si="1"/>
        <v>93.3</v>
      </c>
      <c r="R3031" s="117"/>
    </row>
    <row r="3032" spans="1:18" ht="15.75" customHeight="1" x14ac:dyDescent="0.3">
      <c r="A3032" s="221">
        <v>5737</v>
      </c>
      <c r="B3032" s="118">
        <v>181</v>
      </c>
      <c r="C3032" s="7" t="s">
        <v>715</v>
      </c>
      <c r="D3032" s="7"/>
      <c r="E3032" s="7">
        <v>21</v>
      </c>
      <c r="F3032" s="156">
        <v>43657</v>
      </c>
      <c r="G3032" s="7">
        <v>5244</v>
      </c>
      <c r="H3032" s="7">
        <v>8042</v>
      </c>
      <c r="I3032" s="7">
        <v>7553</v>
      </c>
      <c r="J3032" s="7">
        <v>8</v>
      </c>
      <c r="K3032" s="152">
        <f t="shared" si="14"/>
        <v>21.177999133824166</v>
      </c>
      <c r="L3032" s="167"/>
      <c r="M3032" s="154">
        <f>AVERAGE(K3032:K3033)</f>
        <v>21.330067056987073</v>
      </c>
      <c r="N3032" s="154">
        <f>_xlfn.STDEV.S(K3032,K3033)</f>
        <v>0.21505651933889242</v>
      </c>
      <c r="O3032" s="33"/>
      <c r="P3032" s="33"/>
      <c r="Q3032" s="23">
        <f t="shared" si="1"/>
        <v>230.9</v>
      </c>
      <c r="R3032" s="117">
        <f>AVERAGE(Q3032:Q3033)</f>
        <v>228.8</v>
      </c>
    </row>
    <row r="3033" spans="1:18" ht="15.75" customHeight="1" x14ac:dyDescent="0.3">
      <c r="A3033" s="221">
        <v>5738</v>
      </c>
      <c r="B3033" s="118">
        <v>182</v>
      </c>
      <c r="C3033" s="7" t="s">
        <v>715</v>
      </c>
      <c r="D3033" s="7"/>
      <c r="E3033" s="7">
        <v>21</v>
      </c>
      <c r="F3033" s="156">
        <v>43657</v>
      </c>
      <c r="G3033" s="7">
        <v>5301</v>
      </c>
      <c r="H3033" s="7">
        <v>8055</v>
      </c>
      <c r="I3033" s="7">
        <v>7568</v>
      </c>
      <c r="J3033" s="7"/>
      <c r="K3033" s="152">
        <f t="shared" si="14"/>
        <v>21.482134980149979</v>
      </c>
      <c r="L3033" s="167"/>
      <c r="M3033" s="155"/>
      <c r="N3033" s="155"/>
      <c r="O3033" s="33"/>
      <c r="P3033" s="33"/>
      <c r="Q3033" s="23">
        <f t="shared" si="1"/>
        <v>226.7</v>
      </c>
      <c r="R3033" s="117"/>
    </row>
    <row r="3034" spans="1:18" ht="15.75" customHeight="1" x14ac:dyDescent="0.3">
      <c r="A3034" s="221">
        <v>6347</v>
      </c>
      <c r="B3034" s="118">
        <v>297</v>
      </c>
      <c r="C3034" s="7" t="s">
        <v>715</v>
      </c>
      <c r="D3034" s="7"/>
      <c r="E3034" s="7">
        <v>22</v>
      </c>
      <c r="F3034" s="156">
        <v>43685</v>
      </c>
      <c r="G3034" s="7">
        <v>5213</v>
      </c>
      <c r="H3034" s="7">
        <v>7733</v>
      </c>
      <c r="I3034" s="7">
        <v>7341</v>
      </c>
      <c r="J3034" s="7">
        <v>8</v>
      </c>
      <c r="K3034" s="152">
        <f t="shared" si="14"/>
        <v>18.421052631578945</v>
      </c>
      <c r="L3034" s="167"/>
      <c r="M3034" s="154">
        <f>AVERAGE(K3034:K3035)</f>
        <v>19.104348709611866</v>
      </c>
      <c r="N3034" s="154">
        <f>_xlfn.STDEV.S(K3034,K3035)</f>
        <v>0.96632658067050148</v>
      </c>
      <c r="O3034" s="33"/>
      <c r="P3034" s="33"/>
      <c r="Q3034" s="23">
        <f t="shared" si="1"/>
        <v>212.8</v>
      </c>
      <c r="R3034" s="117">
        <f>AVERAGE(Q3034:Q3035)</f>
        <v>210</v>
      </c>
    </row>
    <row r="3035" spans="1:18" ht="15.75" customHeight="1" x14ac:dyDescent="0.3">
      <c r="A3035" s="221">
        <v>6348</v>
      </c>
      <c r="B3035" s="118">
        <v>297</v>
      </c>
      <c r="C3035" s="7" t="s">
        <v>715</v>
      </c>
      <c r="D3035" s="7"/>
      <c r="E3035" s="7">
        <v>22</v>
      </c>
      <c r="F3035" s="156">
        <v>43685</v>
      </c>
      <c r="G3035" s="7">
        <v>5213</v>
      </c>
      <c r="H3035" s="7">
        <v>7695</v>
      </c>
      <c r="I3035" s="7">
        <v>7285</v>
      </c>
      <c r="J3035" s="7"/>
      <c r="K3035" s="152">
        <f t="shared" si="14"/>
        <v>19.787644787644787</v>
      </c>
      <c r="L3035" s="167"/>
      <c r="M3035" s="155"/>
      <c r="N3035" s="155"/>
      <c r="O3035" s="33"/>
      <c r="P3035" s="33"/>
      <c r="Q3035" s="23">
        <f t="shared" si="1"/>
        <v>207.2</v>
      </c>
      <c r="R3035" s="117"/>
    </row>
    <row r="3036" spans="1:18" ht="15.75" customHeight="1" x14ac:dyDescent="0.3">
      <c r="A3036" s="221">
        <v>3945</v>
      </c>
      <c r="B3036" s="118">
        <v>367</v>
      </c>
      <c r="C3036" s="57" t="s">
        <v>716</v>
      </c>
      <c r="D3036" s="57"/>
      <c r="E3036" s="57">
        <v>14</v>
      </c>
      <c r="F3036" s="58">
        <v>43591</v>
      </c>
      <c r="G3036" s="151">
        <v>5519</v>
      </c>
      <c r="H3036" s="151">
        <v>7715</v>
      </c>
      <c r="I3036" s="57">
        <v>7242</v>
      </c>
      <c r="J3036" s="57">
        <v>2</v>
      </c>
      <c r="K3036" s="152">
        <f t="shared" si="14"/>
        <v>27.452118398142773</v>
      </c>
      <c r="L3036" s="167" t="s">
        <v>13</v>
      </c>
      <c r="M3036" s="154">
        <f>AVERAGE(K3036:K3037)</f>
        <v>27.672036885507087</v>
      </c>
      <c r="N3036" s="154">
        <f>_xlfn.STDEV.S(K3036,K3037)</f>
        <v>0.31101170744718909</v>
      </c>
      <c r="O3036" s="33">
        <v>2</v>
      </c>
      <c r="P3036" s="33"/>
      <c r="Q3036" s="23">
        <f t="shared" si="1"/>
        <v>172.3</v>
      </c>
      <c r="R3036" s="117">
        <f>AVERAGE(Q3036:Q3037)</f>
        <v>171.3</v>
      </c>
    </row>
    <row r="3037" spans="1:18" ht="15.75" customHeight="1" x14ac:dyDescent="0.3">
      <c r="A3037" s="221">
        <v>3946</v>
      </c>
      <c r="B3037" s="118">
        <v>368</v>
      </c>
      <c r="C3037" s="57" t="s">
        <v>716</v>
      </c>
      <c r="D3037" s="57"/>
      <c r="E3037" s="57">
        <v>14</v>
      </c>
      <c r="F3037" s="58">
        <v>43591</v>
      </c>
      <c r="G3037" s="151">
        <v>5527</v>
      </c>
      <c r="H3037" s="151">
        <v>7705</v>
      </c>
      <c r="I3037" s="57">
        <v>7230</v>
      </c>
      <c r="J3037" s="57"/>
      <c r="K3037" s="152">
        <f t="shared" si="14"/>
        <v>27.891955372871401</v>
      </c>
      <c r="L3037" s="167"/>
      <c r="M3037" s="155"/>
      <c r="N3037" s="155"/>
      <c r="O3037" s="33"/>
      <c r="P3037" s="33"/>
      <c r="Q3037" s="23">
        <f t="shared" si="1"/>
        <v>170.3</v>
      </c>
      <c r="R3037" s="117"/>
    </row>
    <row r="3038" spans="1:18" ht="15.75" customHeight="1" x14ac:dyDescent="0.3">
      <c r="A3038" s="221">
        <v>4593</v>
      </c>
      <c r="B3038" s="118">
        <v>299</v>
      </c>
      <c r="C3038" s="57" t="s">
        <v>716</v>
      </c>
      <c r="D3038" s="57"/>
      <c r="E3038" s="57">
        <v>16</v>
      </c>
      <c r="F3038" s="58">
        <v>43607</v>
      </c>
      <c r="G3038" s="57">
        <v>5236</v>
      </c>
      <c r="H3038" s="57">
        <v>8512</v>
      </c>
      <c r="I3038" s="57">
        <v>7829</v>
      </c>
      <c r="J3038" s="57">
        <v>2</v>
      </c>
      <c r="K3038" s="152">
        <f t="shared" si="14"/>
        <v>26.340146548399535</v>
      </c>
      <c r="L3038" s="167"/>
      <c r="M3038" s="154">
        <f>AVERAGE(K3038:K3039)</f>
        <v>27.094123907111161</v>
      </c>
      <c r="N3038" s="154">
        <f>_xlfn.STDEV.S(K3038,K3039)</f>
        <v>1.0662850064122238</v>
      </c>
      <c r="O3038" s="33"/>
      <c r="P3038" s="33"/>
      <c r="Q3038" s="23">
        <f t="shared" si="1"/>
        <v>259.3</v>
      </c>
      <c r="R3038" s="117">
        <f>AVERAGE(Q3038:Q3039)</f>
        <v>252.10000000000002</v>
      </c>
    </row>
    <row r="3039" spans="1:18" ht="15.75" customHeight="1" x14ac:dyDescent="0.3">
      <c r="A3039" s="221">
        <v>4594</v>
      </c>
      <c r="B3039" s="118">
        <v>300</v>
      </c>
      <c r="C3039" s="57" t="s">
        <v>716</v>
      </c>
      <c r="D3039" s="57"/>
      <c r="E3039" s="57">
        <v>16</v>
      </c>
      <c r="F3039" s="58">
        <v>43607</v>
      </c>
      <c r="G3039" s="57">
        <v>5223</v>
      </c>
      <c r="H3039" s="57">
        <v>8354</v>
      </c>
      <c r="I3039" s="57">
        <v>7672</v>
      </c>
      <c r="J3039" s="57"/>
      <c r="K3039" s="152">
        <f t="shared" si="14"/>
        <v>27.848101265822784</v>
      </c>
      <c r="L3039" s="167"/>
      <c r="M3039" s="155"/>
      <c r="N3039" s="155"/>
      <c r="O3039" s="33"/>
      <c r="P3039" s="33"/>
      <c r="Q3039" s="23">
        <f t="shared" si="1"/>
        <v>244.9</v>
      </c>
      <c r="R3039" s="117"/>
    </row>
    <row r="3040" spans="1:18" ht="15.75" customHeight="1" x14ac:dyDescent="0.3">
      <c r="A3040" s="221">
        <v>5239</v>
      </c>
      <c r="B3040" s="118">
        <v>299</v>
      </c>
      <c r="C3040" s="57" t="s">
        <v>716</v>
      </c>
      <c r="D3040" s="57"/>
      <c r="E3040" s="57">
        <v>18</v>
      </c>
      <c r="F3040" s="58">
        <v>43626</v>
      </c>
      <c r="G3040" s="57">
        <v>5236</v>
      </c>
      <c r="H3040" s="57">
        <v>8250</v>
      </c>
      <c r="I3040" s="57">
        <v>7680</v>
      </c>
      <c r="J3040" s="57">
        <v>6</v>
      </c>
      <c r="K3040" s="152">
        <f t="shared" si="14"/>
        <v>23.322422258592471</v>
      </c>
      <c r="L3040" s="167"/>
      <c r="M3040" s="154">
        <f>AVERAGE(K3040:K3041)</f>
        <v>22.842172063288153</v>
      </c>
      <c r="N3040" s="154">
        <f>_xlfn.STDEV.S(K3040,K3041)</f>
        <v>0.67917633953169465</v>
      </c>
      <c r="O3040" s="33"/>
      <c r="P3040" s="33"/>
      <c r="Q3040" s="23">
        <f t="shared" si="1"/>
        <v>244.4</v>
      </c>
      <c r="R3040" s="117">
        <f>AVERAGE(Q3040:Q3041)</f>
        <v>233.55</v>
      </c>
    </row>
    <row r="3041" spans="1:18" ht="15.75" customHeight="1" x14ac:dyDescent="0.3">
      <c r="A3041" s="221">
        <v>5240</v>
      </c>
      <c r="B3041" s="118">
        <v>300</v>
      </c>
      <c r="C3041" s="57" t="s">
        <v>716</v>
      </c>
      <c r="D3041" s="57"/>
      <c r="E3041" s="57">
        <v>18</v>
      </c>
      <c r="F3041" s="58">
        <v>43626</v>
      </c>
      <c r="G3041" s="57">
        <v>5223</v>
      </c>
      <c r="H3041" s="57">
        <v>7948</v>
      </c>
      <c r="I3041" s="57">
        <v>7450</v>
      </c>
      <c r="J3041" s="57"/>
      <c r="K3041" s="152">
        <f t="shared" si="14"/>
        <v>22.361921867983835</v>
      </c>
      <c r="L3041" s="167"/>
      <c r="M3041" s="155"/>
      <c r="N3041" s="155"/>
      <c r="O3041" s="33"/>
      <c r="P3041" s="33"/>
      <c r="Q3041" s="23">
        <f t="shared" si="1"/>
        <v>222.7</v>
      </c>
      <c r="R3041" s="117"/>
    </row>
    <row r="3042" spans="1:18" ht="15.75" customHeight="1" x14ac:dyDescent="0.3">
      <c r="A3042" s="221">
        <v>5739</v>
      </c>
      <c r="B3042" s="118">
        <v>183</v>
      </c>
      <c r="C3042" s="7" t="s">
        <v>716</v>
      </c>
      <c r="D3042" s="7"/>
      <c r="E3042" s="7">
        <v>21</v>
      </c>
      <c r="F3042" s="156">
        <v>43657</v>
      </c>
      <c r="G3042" s="7">
        <v>5192</v>
      </c>
      <c r="H3042" s="7">
        <v>8154</v>
      </c>
      <c r="I3042" s="7">
        <v>7637</v>
      </c>
      <c r="J3042" s="7">
        <v>6</v>
      </c>
      <c r="K3042" s="152">
        <f t="shared" si="14"/>
        <v>21.145194274028629</v>
      </c>
      <c r="L3042" s="167"/>
      <c r="M3042" s="154">
        <f>AVERAGE(K3042:K3043)</f>
        <v>21.825638499544731</v>
      </c>
      <c r="N3042" s="154">
        <f>_xlfn.STDEV.S(K3042,K3043)</f>
        <v>0.96229345216332496</v>
      </c>
      <c r="O3042" s="33"/>
      <c r="P3042" s="33"/>
      <c r="Q3042" s="23">
        <f t="shared" si="1"/>
        <v>244.5</v>
      </c>
      <c r="R3042" s="117">
        <f>AVERAGE(Q3042:Q3043)</f>
        <v>245.55</v>
      </c>
    </row>
    <row r="3043" spans="1:18" ht="15.75" customHeight="1" x14ac:dyDescent="0.3">
      <c r="A3043" s="221">
        <v>5740</v>
      </c>
      <c r="B3043" s="118">
        <v>184</v>
      </c>
      <c r="C3043" s="7" t="s">
        <v>716</v>
      </c>
      <c r="D3043" s="7"/>
      <c r="E3043" s="7">
        <v>21</v>
      </c>
      <c r="F3043" s="156">
        <v>43657</v>
      </c>
      <c r="G3043" s="7">
        <v>5243</v>
      </c>
      <c r="H3043" s="7">
        <v>8264</v>
      </c>
      <c r="I3043" s="7">
        <v>7709</v>
      </c>
      <c r="J3043" s="7"/>
      <c r="K3043" s="152">
        <f t="shared" si="14"/>
        <v>22.506082725060828</v>
      </c>
      <c r="L3043" s="167"/>
      <c r="M3043" s="155"/>
      <c r="N3043" s="155"/>
      <c r="O3043" s="33"/>
      <c r="P3043" s="33"/>
      <c r="Q3043" s="23">
        <f t="shared" si="1"/>
        <v>246.6</v>
      </c>
      <c r="R3043" s="117"/>
    </row>
    <row r="3044" spans="1:18" ht="15.75" customHeight="1" x14ac:dyDescent="0.3">
      <c r="A3044" s="221">
        <v>6349</v>
      </c>
      <c r="B3044" s="118">
        <v>298</v>
      </c>
      <c r="C3044" s="7" t="s">
        <v>716</v>
      </c>
      <c r="D3044" s="7"/>
      <c r="E3044" s="7">
        <v>22</v>
      </c>
      <c r="F3044" s="156">
        <v>43685</v>
      </c>
      <c r="G3044" s="7">
        <v>5210</v>
      </c>
      <c r="H3044" s="7">
        <v>8258</v>
      </c>
      <c r="I3044" s="7">
        <v>7780</v>
      </c>
      <c r="J3044" s="7">
        <v>6</v>
      </c>
      <c r="K3044" s="152">
        <f t="shared" si="14"/>
        <v>18.59922178988327</v>
      </c>
      <c r="L3044" s="167"/>
      <c r="M3044" s="154">
        <f>AVERAGE(K3044:K3045)</f>
        <v>19.051011455165725</v>
      </c>
      <c r="N3044" s="154">
        <f>_xlfn.STDEV.S(K3044,K3045)</f>
        <v>0.63892707198244847</v>
      </c>
      <c r="O3044" s="33"/>
      <c r="P3044" s="33"/>
      <c r="Q3044" s="23">
        <f t="shared" si="1"/>
        <v>257</v>
      </c>
      <c r="R3044" s="117">
        <f>AVERAGE(Q3044:Q3045)</f>
        <v>271.3</v>
      </c>
    </row>
    <row r="3045" spans="1:18" ht="15.75" customHeight="1" x14ac:dyDescent="0.3">
      <c r="A3045" s="221">
        <v>6350</v>
      </c>
      <c r="B3045" s="118">
        <v>298</v>
      </c>
      <c r="C3045" s="7" t="s">
        <v>716</v>
      </c>
      <c r="D3045" s="7"/>
      <c r="E3045" s="7">
        <v>22</v>
      </c>
      <c r="F3045" s="156">
        <v>43685</v>
      </c>
      <c r="G3045" s="7">
        <v>5210</v>
      </c>
      <c r="H3045" s="7">
        <v>8623</v>
      </c>
      <c r="I3045" s="7">
        <v>8066</v>
      </c>
      <c r="J3045" s="7"/>
      <c r="K3045" s="152">
        <f t="shared" si="14"/>
        <v>19.502801120448179</v>
      </c>
      <c r="L3045" s="167"/>
      <c r="M3045" s="155"/>
      <c r="N3045" s="155"/>
      <c r="O3045" s="33"/>
      <c r="P3045" s="33"/>
      <c r="Q3045" s="23">
        <f t="shared" si="1"/>
        <v>285.60000000000002</v>
      </c>
      <c r="R3045" s="117"/>
    </row>
    <row r="3046" spans="1:18" ht="15.75" customHeight="1" x14ac:dyDescent="0.3">
      <c r="A3046" s="221">
        <v>3035</v>
      </c>
      <c r="B3046" s="118">
        <v>119</v>
      </c>
      <c r="C3046" s="57" t="s">
        <v>717</v>
      </c>
      <c r="D3046" s="57"/>
      <c r="E3046" s="57">
        <v>11</v>
      </c>
      <c r="F3046" s="58">
        <v>43571</v>
      </c>
      <c r="G3046" s="151">
        <v>5212</v>
      </c>
      <c r="H3046" s="57">
        <v>9557</v>
      </c>
      <c r="I3046" s="57">
        <v>7825</v>
      </c>
      <c r="J3046" s="57">
        <v>2</v>
      </c>
      <c r="K3046" s="152">
        <f t="shared" si="14"/>
        <v>66.283964791427479</v>
      </c>
      <c r="L3046" s="167">
        <v>0.25</v>
      </c>
      <c r="M3046" s="154">
        <f>AVERAGE(K3046:K3047)</f>
        <v>66.572440826172169</v>
      </c>
      <c r="N3046" s="154">
        <f>_xlfn.STDEV.S(K3046,K3047)</f>
        <v>0.40796672075555274</v>
      </c>
      <c r="O3046" s="33">
        <v>2</v>
      </c>
      <c r="P3046" s="33"/>
      <c r="Q3046" s="23">
        <f t="shared" si="1"/>
        <v>261.3</v>
      </c>
      <c r="R3046" s="117">
        <f>AVERAGE(Q3046:Q3047)</f>
        <v>259.35000000000002</v>
      </c>
    </row>
    <row r="3047" spans="1:18" ht="15.75" customHeight="1" x14ac:dyDescent="0.3">
      <c r="A3047" s="221">
        <v>3036</v>
      </c>
      <c r="B3047" s="118">
        <v>120</v>
      </c>
      <c r="C3047" s="57" t="s">
        <v>717</v>
      </c>
      <c r="D3047" s="57"/>
      <c r="E3047" s="57">
        <v>11</v>
      </c>
      <c r="F3047" s="58">
        <v>43571</v>
      </c>
      <c r="G3047" s="151">
        <v>5196</v>
      </c>
      <c r="H3047" s="57">
        <v>9491</v>
      </c>
      <c r="I3047" s="57">
        <v>7770</v>
      </c>
      <c r="J3047" s="57"/>
      <c r="K3047" s="152">
        <f t="shared" si="14"/>
        <v>66.860916860916859</v>
      </c>
      <c r="L3047" s="167"/>
      <c r="M3047" s="155"/>
      <c r="N3047" s="155"/>
      <c r="O3047" s="33"/>
      <c r="P3047" s="33"/>
      <c r="Q3047" s="23">
        <f t="shared" si="1"/>
        <v>257.39999999999998</v>
      </c>
      <c r="R3047" s="117"/>
    </row>
    <row r="3048" spans="1:18" ht="15.75" customHeight="1" x14ac:dyDescent="0.3">
      <c r="A3048" s="221">
        <v>3947</v>
      </c>
      <c r="B3048" s="118">
        <v>369</v>
      </c>
      <c r="C3048" s="57" t="s">
        <v>717</v>
      </c>
      <c r="D3048" s="57"/>
      <c r="E3048" s="57">
        <v>14</v>
      </c>
      <c r="F3048" s="58">
        <v>43591</v>
      </c>
      <c r="G3048" s="151">
        <v>5533</v>
      </c>
      <c r="H3048" s="151">
        <v>8802</v>
      </c>
      <c r="I3048" s="57">
        <v>8110</v>
      </c>
      <c r="J3048" s="57"/>
      <c r="K3048" s="152">
        <f t="shared" si="14"/>
        <v>26.85292976329065</v>
      </c>
      <c r="L3048" s="167" t="s">
        <v>407</v>
      </c>
      <c r="M3048" s="154">
        <f>AVERAGE(K3048:K3049)</f>
        <v>28.698586318150323</v>
      </c>
      <c r="N3048" s="154">
        <f>_xlfn.STDEV.S(K3048,K3049)</f>
        <v>2.6101525313653515</v>
      </c>
      <c r="O3048" s="33"/>
      <c r="P3048" s="33"/>
      <c r="Q3048" s="23">
        <f t="shared" si="1"/>
        <v>257.7</v>
      </c>
      <c r="R3048" s="117">
        <f>AVERAGE(Q3048:Q3049)</f>
        <v>263.89999999999998</v>
      </c>
    </row>
    <row r="3049" spans="1:18" ht="15.75" customHeight="1" x14ac:dyDescent="0.3">
      <c r="A3049" s="221">
        <v>3948</v>
      </c>
      <c r="B3049" s="118">
        <v>370</v>
      </c>
      <c r="C3049" s="57" t="s">
        <v>717</v>
      </c>
      <c r="D3049" s="57"/>
      <c r="E3049" s="57">
        <v>14</v>
      </c>
      <c r="F3049" s="58">
        <v>43591</v>
      </c>
      <c r="G3049" s="151">
        <v>5508</v>
      </c>
      <c r="H3049" s="151">
        <v>9034</v>
      </c>
      <c r="I3049" s="57">
        <v>8209</v>
      </c>
      <c r="J3049" s="57"/>
      <c r="K3049" s="152">
        <f t="shared" si="14"/>
        <v>30.544242873009996</v>
      </c>
      <c r="L3049" s="167"/>
      <c r="M3049" s="155"/>
      <c r="N3049" s="155"/>
      <c r="O3049" s="33"/>
      <c r="P3049" s="33"/>
      <c r="Q3049" s="23">
        <f t="shared" si="1"/>
        <v>270.10000000000002</v>
      </c>
      <c r="R3049" s="117"/>
    </row>
    <row r="3050" spans="1:18" ht="15.75" customHeight="1" x14ac:dyDescent="0.3">
      <c r="A3050" s="221">
        <v>4595</v>
      </c>
      <c r="B3050" s="118">
        <v>301</v>
      </c>
      <c r="C3050" s="57" t="s">
        <v>717</v>
      </c>
      <c r="D3050" s="57"/>
      <c r="E3050" s="57">
        <v>16</v>
      </c>
      <c r="F3050" s="58">
        <v>43607</v>
      </c>
      <c r="G3050" s="57">
        <v>5241</v>
      </c>
      <c r="H3050" s="57">
        <v>8432</v>
      </c>
      <c r="I3050" s="57">
        <v>7765</v>
      </c>
      <c r="J3050" s="57">
        <v>2</v>
      </c>
      <c r="K3050" s="152">
        <f t="shared" si="14"/>
        <v>26.426307448494452</v>
      </c>
      <c r="L3050" s="167"/>
      <c r="M3050" s="154">
        <f>AVERAGE(K3050:K3051)</f>
        <v>28.801156881311158</v>
      </c>
      <c r="N3050" s="154">
        <f>_xlfn.STDEV.S(K3050,K3051)</f>
        <v>3.3585442764834386</v>
      </c>
      <c r="O3050" s="33"/>
      <c r="P3050" s="33"/>
      <c r="Q3050" s="23">
        <f t="shared" si="1"/>
        <v>252.4</v>
      </c>
      <c r="R3050" s="117">
        <f>AVERAGE(Q3050:Q3051)</f>
        <v>252.9</v>
      </c>
    </row>
    <row r="3051" spans="1:18" ht="15.75" customHeight="1" x14ac:dyDescent="0.3">
      <c r="A3051" s="221">
        <v>4596</v>
      </c>
      <c r="B3051" s="118">
        <v>302</v>
      </c>
      <c r="C3051" s="57" t="s">
        <v>717</v>
      </c>
      <c r="D3051" s="57"/>
      <c r="E3051" s="57">
        <v>16</v>
      </c>
      <c r="F3051" s="58">
        <v>43607</v>
      </c>
      <c r="G3051" s="57">
        <v>5225</v>
      </c>
      <c r="H3051" s="57">
        <v>8549</v>
      </c>
      <c r="I3051" s="57">
        <v>7759</v>
      </c>
      <c r="J3051" s="57"/>
      <c r="K3051" s="152">
        <f t="shared" si="14"/>
        <v>31.176006314127864</v>
      </c>
      <c r="L3051" s="167"/>
      <c r="M3051" s="155"/>
      <c r="N3051" s="155"/>
      <c r="O3051" s="33"/>
      <c r="P3051" s="33"/>
      <c r="Q3051" s="23">
        <f t="shared" si="1"/>
        <v>253.4</v>
      </c>
      <c r="R3051" s="117"/>
    </row>
    <row r="3052" spans="1:18" ht="15.75" customHeight="1" x14ac:dyDescent="0.3">
      <c r="A3052" s="221">
        <v>5241</v>
      </c>
      <c r="B3052" s="118">
        <v>301</v>
      </c>
      <c r="C3052" s="57" t="s">
        <v>717</v>
      </c>
      <c r="D3052" s="57"/>
      <c r="E3052" s="57">
        <v>18</v>
      </c>
      <c r="F3052" s="58">
        <v>43626</v>
      </c>
      <c r="G3052" s="57">
        <v>5241</v>
      </c>
      <c r="H3052" s="57">
        <v>8800</v>
      </c>
      <c r="I3052" s="57">
        <v>8063</v>
      </c>
      <c r="J3052" s="57">
        <v>9</v>
      </c>
      <c r="K3052" s="152">
        <f t="shared" si="14"/>
        <v>26.116229624379873</v>
      </c>
      <c r="L3052" s="167"/>
      <c r="M3052" s="154">
        <f>AVERAGE(K3052:K3053)</f>
        <v>26.01859706269228</v>
      </c>
      <c r="N3052" s="154">
        <f>_xlfn.STDEV.S(K3052,K3053)</f>
        <v>0.13807329286781972</v>
      </c>
      <c r="O3052" s="33"/>
      <c r="P3052" s="33"/>
      <c r="Q3052" s="23">
        <f t="shared" si="1"/>
        <v>282.2</v>
      </c>
      <c r="R3052" s="117">
        <f>AVERAGE(Q3052:Q3053)</f>
        <v>290.39999999999998</v>
      </c>
    </row>
    <row r="3053" spans="1:18" ht="15.75" customHeight="1" x14ac:dyDescent="0.3">
      <c r="A3053" s="221">
        <v>5242</v>
      </c>
      <c r="B3053" s="118">
        <v>302</v>
      </c>
      <c r="C3053" s="57" t="s">
        <v>717</v>
      </c>
      <c r="D3053" s="57"/>
      <c r="E3053" s="57">
        <v>18</v>
      </c>
      <c r="F3053" s="58">
        <v>43626</v>
      </c>
      <c r="G3053" s="57">
        <v>5225</v>
      </c>
      <c r="H3053" s="57">
        <v>8985</v>
      </c>
      <c r="I3053" s="57">
        <v>8211</v>
      </c>
      <c r="J3053" s="57"/>
      <c r="K3053" s="152">
        <f t="shared" si="14"/>
        <v>25.92096450100469</v>
      </c>
      <c r="L3053" s="167"/>
      <c r="M3053" s="155"/>
      <c r="N3053" s="155"/>
      <c r="O3053" s="33"/>
      <c r="P3053" s="33"/>
      <c r="Q3053" s="23">
        <f t="shared" si="1"/>
        <v>298.60000000000002</v>
      </c>
      <c r="R3053" s="117"/>
    </row>
    <row r="3054" spans="1:18" ht="15.75" customHeight="1" x14ac:dyDescent="0.3">
      <c r="A3054" s="221">
        <v>5741</v>
      </c>
      <c r="B3054" s="118">
        <v>185</v>
      </c>
      <c r="C3054" s="7" t="s">
        <v>717</v>
      </c>
      <c r="D3054" s="7"/>
      <c r="E3054" s="7">
        <v>21</v>
      </c>
      <c r="F3054" s="156">
        <v>43657</v>
      </c>
      <c r="G3054" s="7">
        <v>5288</v>
      </c>
      <c r="H3054" s="7">
        <v>8207</v>
      </c>
      <c r="I3054" s="7">
        <v>7686</v>
      </c>
      <c r="J3054" s="7">
        <v>9</v>
      </c>
      <c r="K3054" s="152">
        <f t="shared" si="14"/>
        <v>21.726438698915761</v>
      </c>
      <c r="L3054" s="167"/>
      <c r="M3054" s="154">
        <f>AVERAGE(K3054:K3055)</f>
        <v>21.621372674320227</v>
      </c>
      <c r="N3054" s="154">
        <f>_xlfn.STDEV.S(K3054,K3055)</f>
        <v>0.14858579692762863</v>
      </c>
      <c r="O3054" s="33"/>
      <c r="P3054" s="33"/>
      <c r="Q3054" s="23">
        <f t="shared" si="1"/>
        <v>239.8</v>
      </c>
      <c r="R3054" s="117">
        <f>AVERAGE(Q3054:Q3055)</f>
        <v>237.95</v>
      </c>
    </row>
    <row r="3055" spans="1:18" ht="15.75" customHeight="1" x14ac:dyDescent="0.3">
      <c r="A3055" s="221">
        <v>5742</v>
      </c>
      <c r="B3055" s="118">
        <v>186</v>
      </c>
      <c r="C3055" s="7" t="s">
        <v>717</v>
      </c>
      <c r="D3055" s="7"/>
      <c r="E3055" s="7">
        <v>21</v>
      </c>
      <c r="F3055" s="156">
        <v>43657</v>
      </c>
      <c r="G3055" s="7">
        <v>5251</v>
      </c>
      <c r="H3055" s="7">
        <v>8120</v>
      </c>
      <c r="I3055" s="7">
        <v>7612</v>
      </c>
      <c r="J3055" s="7"/>
      <c r="K3055" s="152">
        <f t="shared" si="14"/>
        <v>21.516306649724694</v>
      </c>
      <c r="L3055" s="167"/>
      <c r="M3055" s="155"/>
      <c r="N3055" s="155"/>
      <c r="O3055" s="33"/>
      <c r="P3055" s="33"/>
      <c r="Q3055" s="23">
        <f t="shared" si="1"/>
        <v>236.1</v>
      </c>
      <c r="R3055" s="117"/>
    </row>
    <row r="3056" spans="1:18" ht="15.75" customHeight="1" x14ac:dyDescent="0.3">
      <c r="A3056" s="221">
        <v>6351</v>
      </c>
      <c r="B3056" s="118">
        <v>299</v>
      </c>
      <c r="C3056" s="7" t="s">
        <v>717</v>
      </c>
      <c r="D3056" s="7"/>
      <c r="E3056" s="7">
        <v>22</v>
      </c>
      <c r="F3056" s="156">
        <v>43685</v>
      </c>
      <c r="G3056" s="7">
        <v>5236</v>
      </c>
      <c r="H3056" s="7">
        <v>8671</v>
      </c>
      <c r="I3056" s="7">
        <v>8147</v>
      </c>
      <c r="J3056" s="7">
        <v>9</v>
      </c>
      <c r="K3056" s="152">
        <f t="shared" si="14"/>
        <v>18.000687049124011</v>
      </c>
      <c r="L3056" s="167"/>
      <c r="M3056" s="154">
        <f>AVERAGE(K3056:K3057)</f>
        <v>18.248799255516019</v>
      </c>
      <c r="N3056" s="154">
        <f>_xlfn.STDEV.S(K3056,K3057)</f>
        <v>0.35088364726989313</v>
      </c>
      <c r="O3056" s="33"/>
      <c r="P3056" s="33"/>
      <c r="Q3056" s="23">
        <f t="shared" si="1"/>
        <v>291.10000000000002</v>
      </c>
      <c r="R3056" s="117">
        <f>AVERAGE(Q3056:Q3057)</f>
        <v>291.25</v>
      </c>
    </row>
    <row r="3057" spans="1:18" ht="15.75" customHeight="1" x14ac:dyDescent="0.3">
      <c r="A3057" s="221">
        <v>6352</v>
      </c>
      <c r="B3057" s="118">
        <v>299</v>
      </c>
      <c r="C3057" s="7" t="s">
        <v>717</v>
      </c>
      <c r="D3057" s="7"/>
      <c r="E3057" s="7">
        <v>22</v>
      </c>
      <c r="F3057" s="156">
        <v>43685</v>
      </c>
      <c r="G3057" s="7">
        <v>5236</v>
      </c>
      <c r="H3057" s="7">
        <v>8689</v>
      </c>
      <c r="I3057" s="7">
        <v>8150</v>
      </c>
      <c r="J3057" s="7"/>
      <c r="K3057" s="152">
        <f t="shared" si="14"/>
        <v>18.496911461908031</v>
      </c>
      <c r="L3057" s="167"/>
      <c r="M3057" s="155"/>
      <c r="N3057" s="155"/>
      <c r="O3057" s="33"/>
      <c r="P3057" s="33"/>
      <c r="Q3057" s="23">
        <f t="shared" si="1"/>
        <v>291.39999999999998</v>
      </c>
      <c r="R3057" s="117"/>
    </row>
    <row r="3058" spans="1:18" ht="15.75" customHeight="1" x14ac:dyDescent="0.3">
      <c r="A3058" s="221">
        <v>3565</v>
      </c>
      <c r="B3058" s="118">
        <v>321</v>
      </c>
      <c r="C3058" s="67" t="s">
        <v>718</v>
      </c>
      <c r="D3058" s="67"/>
      <c r="E3058" s="67">
        <v>13</v>
      </c>
      <c r="F3058" s="68">
        <v>43587</v>
      </c>
      <c r="G3058" s="67">
        <v>5258</v>
      </c>
      <c r="H3058" s="67">
        <v>8292</v>
      </c>
      <c r="I3058" s="10">
        <v>7463</v>
      </c>
      <c r="J3058" s="67">
        <v>1</v>
      </c>
      <c r="K3058" s="157">
        <f t="shared" si="14"/>
        <v>37.596371882086167</v>
      </c>
      <c r="L3058" s="168" t="s">
        <v>474</v>
      </c>
      <c r="M3058" s="159">
        <f>AVERAGE(K3058:K3059)</f>
        <v>39.098548447516414</v>
      </c>
      <c r="N3058" s="159">
        <f>_xlfn.STDEV.S(K3058,K3059)</f>
        <v>2.1243984719104905</v>
      </c>
      <c r="O3058" s="33">
        <v>1</v>
      </c>
      <c r="P3058" s="33"/>
      <c r="Q3058" s="23">
        <f t="shared" si="1"/>
        <v>220.5</v>
      </c>
      <c r="R3058" s="117">
        <f>AVERAGE(Q3058:Q3059)</f>
        <v>206.8</v>
      </c>
    </row>
    <row r="3059" spans="1:18" ht="15.75" customHeight="1" x14ac:dyDescent="0.3">
      <c r="A3059" s="221">
        <v>3566</v>
      </c>
      <c r="B3059" s="118">
        <v>322</v>
      </c>
      <c r="C3059" s="67" t="s">
        <v>718</v>
      </c>
      <c r="D3059" s="67"/>
      <c r="E3059" s="67">
        <v>13</v>
      </c>
      <c r="F3059" s="68">
        <v>43587</v>
      </c>
      <c r="G3059" s="67">
        <v>5219</v>
      </c>
      <c r="H3059" s="67">
        <v>7934</v>
      </c>
      <c r="I3059" s="10">
        <v>7150</v>
      </c>
      <c r="J3059" s="67"/>
      <c r="K3059" s="157">
        <f t="shared" si="14"/>
        <v>40.600725012946661</v>
      </c>
      <c r="L3059" s="168"/>
      <c r="M3059" s="160"/>
      <c r="N3059" s="160"/>
      <c r="O3059" s="33"/>
      <c r="P3059" s="33"/>
      <c r="Q3059" s="23">
        <f t="shared" si="1"/>
        <v>193.1</v>
      </c>
      <c r="R3059" s="117"/>
    </row>
    <row r="3060" spans="1:18" ht="15.75" customHeight="1" x14ac:dyDescent="0.3">
      <c r="A3060" s="221">
        <v>4281</v>
      </c>
      <c r="B3060" s="118">
        <v>311</v>
      </c>
      <c r="C3060" s="67" t="s">
        <v>718</v>
      </c>
      <c r="D3060" s="67"/>
      <c r="E3060" s="67">
        <v>15</v>
      </c>
      <c r="F3060" s="68">
        <v>43599</v>
      </c>
      <c r="G3060" s="67">
        <v>5222</v>
      </c>
      <c r="H3060" s="67">
        <v>8440</v>
      </c>
      <c r="I3060" s="67">
        <v>7636</v>
      </c>
      <c r="J3060" s="67"/>
      <c r="K3060" s="157">
        <f t="shared" si="14"/>
        <v>33.305716652858322</v>
      </c>
      <c r="L3060" s="160"/>
      <c r="M3060" s="159">
        <f>AVERAGE(K3060:K3061)</f>
        <v>31.981469109585397</v>
      </c>
      <c r="N3060" s="159">
        <f>_xlfn.STDEV.S(K3060,K3061)</f>
        <v>1.8727688356358201</v>
      </c>
      <c r="O3060" s="33"/>
      <c r="P3060" s="33"/>
      <c r="Q3060" s="23">
        <f t="shared" si="1"/>
        <v>241.4</v>
      </c>
      <c r="R3060" s="117">
        <f>AVERAGE(Q3060:Q3061)</f>
        <v>247.75</v>
      </c>
    </row>
    <row r="3061" spans="1:18" ht="15.75" customHeight="1" x14ac:dyDescent="0.3">
      <c r="A3061" s="221">
        <v>4282</v>
      </c>
      <c r="B3061" s="118">
        <v>312</v>
      </c>
      <c r="C3061" s="67" t="s">
        <v>718</v>
      </c>
      <c r="D3061" s="67"/>
      <c r="E3061" s="67">
        <v>15</v>
      </c>
      <c r="F3061" s="68">
        <v>43599</v>
      </c>
      <c r="G3061" s="67">
        <v>5239</v>
      </c>
      <c r="H3061" s="67">
        <v>8559</v>
      </c>
      <c r="I3061" s="67">
        <v>7780</v>
      </c>
      <c r="J3061" s="67"/>
      <c r="K3061" s="157">
        <f t="shared" si="14"/>
        <v>30.657221566312476</v>
      </c>
      <c r="L3061" s="160"/>
      <c r="M3061" s="160"/>
      <c r="N3061" s="160"/>
      <c r="O3061" s="33"/>
      <c r="P3061" s="33"/>
      <c r="Q3061" s="23">
        <f t="shared" si="1"/>
        <v>254.1</v>
      </c>
      <c r="R3061" s="117"/>
    </row>
    <row r="3062" spans="1:18" ht="15.75" customHeight="1" x14ac:dyDescent="0.3">
      <c r="A3062" s="221">
        <v>4927</v>
      </c>
      <c r="B3062" s="118">
        <v>311</v>
      </c>
      <c r="C3062" s="67" t="s">
        <v>718</v>
      </c>
      <c r="D3062" s="67"/>
      <c r="E3062" s="67">
        <v>17</v>
      </c>
      <c r="F3062" s="68">
        <v>43619</v>
      </c>
      <c r="G3062" s="67">
        <v>5222</v>
      </c>
      <c r="H3062" s="67">
        <v>7276</v>
      </c>
      <c r="I3062" s="67">
        <v>6861</v>
      </c>
      <c r="J3062" s="67"/>
      <c r="K3062" s="157">
        <f t="shared" si="14"/>
        <v>25.320317266625992</v>
      </c>
      <c r="L3062" s="168"/>
      <c r="M3062" s="159">
        <f>AVERAGE(K3062:K3063)</f>
        <v>25.38958432899091</v>
      </c>
      <c r="N3062" s="159">
        <f>_xlfn.STDEV.S(K3062,K3063)</f>
        <v>9.795841902221078E-2</v>
      </c>
      <c r="O3062" s="33"/>
      <c r="P3062" s="33"/>
      <c r="Q3062" s="23">
        <f t="shared" si="1"/>
        <v>163.9</v>
      </c>
      <c r="R3062" s="117">
        <f>AVERAGE(Q3062:Q3063)</f>
        <v>166.4</v>
      </c>
    </row>
    <row r="3063" spans="1:18" ht="15.75" customHeight="1" x14ac:dyDescent="0.3">
      <c r="A3063" s="221">
        <v>4928</v>
      </c>
      <c r="B3063" s="118">
        <v>312</v>
      </c>
      <c r="C3063" s="67" t="s">
        <v>718</v>
      </c>
      <c r="D3063" s="67"/>
      <c r="E3063" s="67">
        <v>17</v>
      </c>
      <c r="F3063" s="68">
        <v>43619</v>
      </c>
      <c r="G3063" s="67">
        <v>5239</v>
      </c>
      <c r="H3063" s="67">
        <v>7358</v>
      </c>
      <c r="I3063" s="67">
        <v>6928</v>
      </c>
      <c r="J3063" s="67"/>
      <c r="K3063" s="157">
        <f t="shared" si="14"/>
        <v>25.458851391355829</v>
      </c>
      <c r="L3063" s="168"/>
      <c r="M3063" s="160"/>
      <c r="N3063" s="160"/>
      <c r="O3063" s="33"/>
      <c r="P3063" s="33"/>
      <c r="Q3063" s="23">
        <f t="shared" si="1"/>
        <v>168.9</v>
      </c>
      <c r="R3063" s="117"/>
    </row>
    <row r="3064" spans="1:18" ht="15.75" customHeight="1" x14ac:dyDescent="0.3">
      <c r="A3064" s="221">
        <v>5501</v>
      </c>
      <c r="B3064" s="118">
        <v>239</v>
      </c>
      <c r="C3064" s="7" t="s">
        <v>718</v>
      </c>
      <c r="D3064" s="7"/>
      <c r="E3064" s="7">
        <v>19</v>
      </c>
      <c r="F3064" s="156">
        <v>43637</v>
      </c>
      <c r="G3064" s="7">
        <v>5249</v>
      </c>
      <c r="H3064" s="7">
        <v>7974</v>
      </c>
      <c r="I3064" s="7">
        <v>7363</v>
      </c>
      <c r="J3064" s="7">
        <v>12</v>
      </c>
      <c r="K3064" s="161">
        <f t="shared" si="14"/>
        <v>28.90255439924314</v>
      </c>
      <c r="L3064" s="170"/>
      <c r="M3064" s="162">
        <f>AVERAGE(K3064:K3065)</f>
        <v>28.667714157253016</v>
      </c>
      <c r="N3064" s="162">
        <f>_xlfn.STDEV.S(K3064,K3065)</f>
        <v>0.33211425521341309</v>
      </c>
      <c r="O3064" s="33"/>
      <c r="P3064" s="33"/>
      <c r="Q3064" s="23">
        <f t="shared" si="1"/>
        <v>211.4</v>
      </c>
      <c r="R3064" s="117">
        <f>AVERAGE(Q3064:Q3065)</f>
        <v>203.65</v>
      </c>
    </row>
    <row r="3065" spans="1:18" ht="15.75" customHeight="1" x14ac:dyDescent="0.3">
      <c r="A3065" s="221">
        <v>5502</v>
      </c>
      <c r="B3065" s="118">
        <v>240</v>
      </c>
      <c r="C3065" s="7" t="s">
        <v>718</v>
      </c>
      <c r="D3065" s="7"/>
      <c r="E3065" s="7">
        <v>19</v>
      </c>
      <c r="F3065" s="156">
        <v>43637</v>
      </c>
      <c r="G3065" s="7">
        <v>5262</v>
      </c>
      <c r="H3065" s="7">
        <v>7778</v>
      </c>
      <c r="I3065" s="7">
        <v>7221</v>
      </c>
      <c r="J3065" s="7"/>
      <c r="K3065" s="161">
        <f t="shared" si="14"/>
        <v>28.432873915262892</v>
      </c>
      <c r="L3065" s="170"/>
      <c r="M3065" s="23"/>
      <c r="N3065" s="23"/>
      <c r="O3065" s="33"/>
      <c r="P3065" s="33"/>
      <c r="Q3065" s="23">
        <f t="shared" si="1"/>
        <v>195.9</v>
      </c>
      <c r="R3065" s="117"/>
    </row>
    <row r="3066" spans="1:18" ht="15.75" customHeight="1" x14ac:dyDescent="0.3">
      <c r="A3066" s="221">
        <v>6353</v>
      </c>
      <c r="B3066" s="118">
        <v>300</v>
      </c>
      <c r="C3066" s="7" t="s">
        <v>718</v>
      </c>
      <c r="D3066" s="7"/>
      <c r="E3066" s="7">
        <v>22</v>
      </c>
      <c r="F3066" s="156">
        <v>43685</v>
      </c>
      <c r="G3066" s="7">
        <v>5223</v>
      </c>
      <c r="H3066" s="7">
        <v>7815</v>
      </c>
      <c r="I3066" s="7">
        <v>7420</v>
      </c>
      <c r="J3066" s="7">
        <v>12</v>
      </c>
      <c r="K3066" s="152">
        <f t="shared" si="14"/>
        <v>17.979062357760583</v>
      </c>
      <c r="L3066" s="167"/>
      <c r="M3066" s="154">
        <f>AVERAGE(K3066:K3067)</f>
        <v>18.205217453390098</v>
      </c>
      <c r="N3066" s="154">
        <f>_xlfn.STDEV.S(K3066,K3067)</f>
        <v>0.31983160343904227</v>
      </c>
      <c r="O3066" s="33"/>
      <c r="P3066" s="33"/>
      <c r="Q3066" s="23">
        <f t="shared" si="1"/>
        <v>219.7</v>
      </c>
      <c r="R3066" s="117">
        <f>AVERAGE(Q3066:Q3067)</f>
        <v>211.85</v>
      </c>
    </row>
    <row r="3067" spans="1:18" ht="15.75" customHeight="1" x14ac:dyDescent="0.3">
      <c r="A3067" s="221">
        <v>6354</v>
      </c>
      <c r="B3067" s="118">
        <v>300</v>
      </c>
      <c r="C3067" s="7" t="s">
        <v>718</v>
      </c>
      <c r="D3067" s="7"/>
      <c r="E3067" s="7">
        <v>22</v>
      </c>
      <c r="F3067" s="156">
        <v>43685</v>
      </c>
      <c r="G3067" s="7">
        <v>5223</v>
      </c>
      <c r="H3067" s="7">
        <v>7639</v>
      </c>
      <c r="I3067" s="7">
        <v>7263</v>
      </c>
      <c r="J3067" s="7"/>
      <c r="K3067" s="152">
        <f t="shared" si="14"/>
        <v>18.43137254901961</v>
      </c>
      <c r="L3067" s="167"/>
      <c r="M3067" s="155"/>
      <c r="N3067" s="155"/>
      <c r="O3067" s="33"/>
      <c r="P3067" s="33"/>
      <c r="Q3067" s="23">
        <f t="shared" si="1"/>
        <v>204</v>
      </c>
      <c r="R3067" s="117"/>
    </row>
    <row r="3068" spans="1:18" ht="15.75" customHeight="1" x14ac:dyDescent="0.3">
      <c r="A3068" s="221">
        <v>3037</v>
      </c>
      <c r="B3068" s="118">
        <v>121</v>
      </c>
      <c r="C3068" s="57" t="s">
        <v>719</v>
      </c>
      <c r="D3068" s="57"/>
      <c r="E3068" s="57">
        <v>11</v>
      </c>
      <c r="F3068" s="58">
        <v>43571</v>
      </c>
      <c r="G3068" s="151">
        <v>5262</v>
      </c>
      <c r="H3068" s="57">
        <v>7391</v>
      </c>
      <c r="I3068" s="57">
        <v>6659</v>
      </c>
      <c r="J3068" s="57">
        <v>2</v>
      </c>
      <c r="K3068" s="152">
        <f t="shared" si="14"/>
        <v>52.397995705082323</v>
      </c>
      <c r="L3068" s="167" t="s">
        <v>13</v>
      </c>
      <c r="M3068" s="154">
        <f>AVERAGE(K3068:K3069)</f>
        <v>49.765639699153226</v>
      </c>
      <c r="N3068" s="154">
        <f>_xlfn.STDEV.S(K3068,K3069)</f>
        <v>3.7227135645792004</v>
      </c>
      <c r="O3068" s="33">
        <v>2</v>
      </c>
      <c r="P3068" s="33"/>
      <c r="Q3068" s="23">
        <f t="shared" si="1"/>
        <v>139.69999999999999</v>
      </c>
      <c r="R3068" s="117">
        <f>AVERAGE(Q3068:Q3069)</f>
        <v>137</v>
      </c>
    </row>
    <row r="3069" spans="1:18" ht="15.75" customHeight="1" x14ac:dyDescent="0.3">
      <c r="A3069" s="221">
        <v>3038</v>
      </c>
      <c r="B3069" s="118">
        <v>122</v>
      </c>
      <c r="C3069" s="57" t="s">
        <v>719</v>
      </c>
      <c r="D3069" s="57"/>
      <c r="E3069" s="57">
        <v>11</v>
      </c>
      <c r="F3069" s="58">
        <v>43571</v>
      </c>
      <c r="G3069" s="151">
        <v>5223</v>
      </c>
      <c r="H3069" s="57">
        <v>7199</v>
      </c>
      <c r="I3069" s="57">
        <v>6566</v>
      </c>
      <c r="J3069" s="57"/>
      <c r="K3069" s="152">
        <f t="shared" si="14"/>
        <v>47.133283693224129</v>
      </c>
      <c r="L3069" s="167"/>
      <c r="M3069" s="155"/>
      <c r="N3069" s="155"/>
      <c r="O3069" s="33"/>
      <c r="P3069" s="33"/>
      <c r="Q3069" s="23">
        <f t="shared" si="1"/>
        <v>134.30000000000001</v>
      </c>
      <c r="R3069" s="117"/>
    </row>
    <row r="3070" spans="1:18" ht="15.75" customHeight="1" x14ac:dyDescent="0.3">
      <c r="A3070" s="221">
        <v>3949</v>
      </c>
      <c r="B3070" s="118">
        <v>371</v>
      </c>
      <c r="C3070" s="57" t="s">
        <v>719</v>
      </c>
      <c r="D3070" s="57"/>
      <c r="E3070" s="57">
        <v>14</v>
      </c>
      <c r="F3070" s="58">
        <v>43591</v>
      </c>
      <c r="G3070" s="151">
        <v>5559</v>
      </c>
      <c r="H3070" s="151">
        <v>7421</v>
      </c>
      <c r="I3070" s="57">
        <v>7030</v>
      </c>
      <c r="J3070" s="57"/>
      <c r="K3070" s="152">
        <f t="shared" si="14"/>
        <v>26.580557443915705</v>
      </c>
      <c r="L3070" s="167" t="s">
        <v>13</v>
      </c>
      <c r="M3070" s="154">
        <f>AVERAGE(K3070:K3071)</f>
        <v>26.718850150529281</v>
      </c>
      <c r="N3070" s="154">
        <f>_xlfn.STDEV.S(K3070,K3071)</f>
        <v>0.19557542127020316</v>
      </c>
      <c r="O3070" s="33"/>
      <c r="P3070" s="33"/>
      <c r="Q3070" s="23">
        <f t="shared" si="1"/>
        <v>147.1</v>
      </c>
      <c r="R3070" s="117">
        <f>AVERAGE(Q3070:Q3071)</f>
        <v>152.30000000000001</v>
      </c>
    </row>
    <row r="3071" spans="1:18" ht="15.75" customHeight="1" x14ac:dyDescent="0.3">
      <c r="A3071" s="221">
        <v>3950</v>
      </c>
      <c r="B3071" s="118">
        <v>372</v>
      </c>
      <c r="C3071" s="57" t="s">
        <v>719</v>
      </c>
      <c r="D3071" s="57"/>
      <c r="E3071" s="57">
        <v>14</v>
      </c>
      <c r="F3071" s="58">
        <v>43591</v>
      </c>
      <c r="G3071" s="151">
        <v>5495</v>
      </c>
      <c r="H3071" s="151">
        <v>7493</v>
      </c>
      <c r="I3071" s="57">
        <v>7070</v>
      </c>
      <c r="J3071" s="57"/>
      <c r="K3071" s="152">
        <f t="shared" si="14"/>
        <v>26.857142857142858</v>
      </c>
      <c r="L3071" s="167"/>
      <c r="M3071" s="155"/>
      <c r="N3071" s="155"/>
      <c r="O3071" s="33"/>
      <c r="P3071" s="33"/>
      <c r="Q3071" s="23">
        <f t="shared" si="1"/>
        <v>157.5</v>
      </c>
      <c r="R3071" s="117"/>
    </row>
    <row r="3072" spans="1:18" ht="15.75" customHeight="1" x14ac:dyDescent="0.3">
      <c r="A3072" s="221">
        <v>4597</v>
      </c>
      <c r="B3072" s="118">
        <v>303</v>
      </c>
      <c r="C3072" s="57" t="s">
        <v>719</v>
      </c>
      <c r="D3072" s="57"/>
      <c r="E3072" s="57">
        <v>16</v>
      </c>
      <c r="F3072" s="58">
        <v>43607</v>
      </c>
      <c r="G3072" s="57">
        <v>5303</v>
      </c>
      <c r="H3072" s="57">
        <v>7941</v>
      </c>
      <c r="I3072" s="57">
        <v>7357</v>
      </c>
      <c r="J3072" s="57">
        <v>2</v>
      </c>
      <c r="K3072" s="152">
        <f t="shared" si="14"/>
        <v>28.432327166504383</v>
      </c>
      <c r="L3072" s="167"/>
      <c r="M3072" s="154">
        <f>AVERAGE(K3072:K3073)</f>
        <v>28.40881132638853</v>
      </c>
      <c r="N3072" s="154">
        <f>_xlfn.STDEV.S(K3072,K3073)</f>
        <v>3.3256420022432918E-2</v>
      </c>
      <c r="O3072" s="33"/>
      <c r="P3072" s="33"/>
      <c r="Q3072" s="23">
        <f t="shared" si="1"/>
        <v>205.4</v>
      </c>
      <c r="R3072" s="117">
        <f>AVERAGE(Q3072:Q3073)</f>
        <v>210.15</v>
      </c>
    </row>
    <row r="3073" spans="1:18" ht="15.75" customHeight="1" x14ac:dyDescent="0.3">
      <c r="A3073" s="221">
        <v>4598</v>
      </c>
      <c r="B3073" s="118">
        <v>304</v>
      </c>
      <c r="C3073" s="57" t="s">
        <v>719</v>
      </c>
      <c r="D3073" s="57"/>
      <c r="E3073" s="57">
        <v>16</v>
      </c>
      <c r="F3073" s="58">
        <v>43607</v>
      </c>
      <c r="G3073" s="57">
        <v>5212</v>
      </c>
      <c r="H3073" s="57">
        <v>7971</v>
      </c>
      <c r="I3073" s="57">
        <v>7361</v>
      </c>
      <c r="J3073" s="57"/>
      <c r="K3073" s="152">
        <f t="shared" si="14"/>
        <v>28.385295486272682</v>
      </c>
      <c r="L3073" s="167"/>
      <c r="M3073" s="155"/>
      <c r="N3073" s="155"/>
      <c r="O3073" s="33"/>
      <c r="P3073" s="33"/>
      <c r="Q3073" s="23">
        <f t="shared" si="1"/>
        <v>214.9</v>
      </c>
      <c r="R3073" s="117"/>
    </row>
    <row r="3074" spans="1:18" ht="15.75" customHeight="1" x14ac:dyDescent="0.3">
      <c r="A3074" s="221">
        <v>5243</v>
      </c>
      <c r="B3074" s="118">
        <v>303</v>
      </c>
      <c r="C3074" s="57" t="s">
        <v>719</v>
      </c>
      <c r="D3074" s="57"/>
      <c r="E3074" s="57">
        <v>18</v>
      </c>
      <c r="F3074" s="58">
        <v>43626</v>
      </c>
      <c r="G3074" s="57">
        <v>5303</v>
      </c>
      <c r="H3074" s="57">
        <v>7839</v>
      </c>
      <c r="I3074" s="57">
        <v>7388</v>
      </c>
      <c r="J3074" s="57">
        <v>5</v>
      </c>
      <c r="K3074" s="152">
        <f t="shared" si="14"/>
        <v>21.630695443645084</v>
      </c>
      <c r="L3074" s="167"/>
      <c r="M3074" s="154">
        <f>AVERAGE(K3074:K3075)</f>
        <v>21.62062524684529</v>
      </c>
      <c r="N3074" s="154">
        <f>_xlfn.STDEV.S(K3074,K3075)</f>
        <v>1.4241408890036127E-2</v>
      </c>
      <c r="O3074" s="33"/>
      <c r="P3074" s="33"/>
      <c r="Q3074" s="23">
        <f t="shared" si="1"/>
        <v>208.5</v>
      </c>
      <c r="R3074" s="117">
        <f>AVERAGE(Q3074:Q3075)</f>
        <v>214.15</v>
      </c>
    </row>
    <row r="3075" spans="1:18" ht="15.75" customHeight="1" x14ac:dyDescent="0.3">
      <c r="A3075" s="221">
        <v>5244</v>
      </c>
      <c r="B3075" s="118">
        <v>304</v>
      </c>
      <c r="C3075" s="57" t="s">
        <v>719</v>
      </c>
      <c r="D3075" s="57"/>
      <c r="E3075" s="57">
        <v>18</v>
      </c>
      <c r="F3075" s="58">
        <v>43626</v>
      </c>
      <c r="G3075" s="57">
        <v>5212</v>
      </c>
      <c r="H3075" s="57">
        <v>7885</v>
      </c>
      <c r="I3075" s="57">
        <v>7410</v>
      </c>
      <c r="J3075" s="57"/>
      <c r="K3075" s="152">
        <f t="shared" si="14"/>
        <v>21.610555050045495</v>
      </c>
      <c r="L3075" s="167"/>
      <c r="M3075" s="155"/>
      <c r="N3075" s="155"/>
      <c r="O3075" s="33"/>
      <c r="P3075" s="33"/>
      <c r="Q3075" s="23">
        <f t="shared" si="1"/>
        <v>219.8</v>
      </c>
      <c r="R3075" s="117"/>
    </row>
    <row r="3076" spans="1:18" ht="15.75" customHeight="1" x14ac:dyDescent="0.3">
      <c r="A3076" s="221">
        <v>5743</v>
      </c>
      <c r="B3076" s="118">
        <v>187</v>
      </c>
      <c r="C3076" s="7" t="s">
        <v>719</v>
      </c>
      <c r="D3076" s="7"/>
      <c r="E3076" s="7">
        <v>21</v>
      </c>
      <c r="F3076" s="156">
        <v>43657</v>
      </c>
      <c r="G3076" s="7">
        <v>5214</v>
      </c>
      <c r="H3076" s="7">
        <v>7579</v>
      </c>
      <c r="I3076" s="7">
        <v>7170</v>
      </c>
      <c r="J3076" s="7">
        <v>5</v>
      </c>
      <c r="K3076" s="152">
        <f t="shared" si="14"/>
        <v>20.91002044989775</v>
      </c>
      <c r="L3076" s="167"/>
      <c r="M3076" s="154">
        <f>AVERAGE(K3076:K3077)</f>
        <v>21.379865716278353</v>
      </c>
      <c r="N3076" s="154">
        <f>_xlfn.STDEV.S(K3076,K3077)</f>
        <v>0.66446154793224987</v>
      </c>
      <c r="O3076" s="33"/>
      <c r="P3076" s="33"/>
      <c r="Q3076" s="23">
        <f t="shared" si="1"/>
        <v>195.6</v>
      </c>
      <c r="R3076" s="117">
        <f>AVERAGE(Q3076:Q3077)</f>
        <v>227.55</v>
      </c>
    </row>
    <row r="3077" spans="1:18" ht="15.75" customHeight="1" x14ac:dyDescent="0.3">
      <c r="A3077" s="221">
        <v>5744</v>
      </c>
      <c r="B3077" s="118">
        <v>188</v>
      </c>
      <c r="C3077" s="7" t="s">
        <v>719</v>
      </c>
      <c r="D3077" s="7"/>
      <c r="E3077" s="7">
        <v>21</v>
      </c>
      <c r="F3077" s="156">
        <v>43657</v>
      </c>
      <c r="G3077" s="7">
        <v>5267</v>
      </c>
      <c r="H3077" s="7">
        <v>8429</v>
      </c>
      <c r="I3077" s="7">
        <v>7862</v>
      </c>
      <c r="J3077" s="7"/>
      <c r="K3077" s="152">
        <f t="shared" si="14"/>
        <v>21.849710982658959</v>
      </c>
      <c r="L3077" s="167"/>
      <c r="M3077" s="155"/>
      <c r="N3077" s="155"/>
      <c r="O3077" s="33"/>
      <c r="P3077" s="33"/>
      <c r="Q3077" s="23">
        <f t="shared" si="1"/>
        <v>259.5</v>
      </c>
      <c r="R3077" s="117"/>
    </row>
    <row r="3078" spans="1:18" ht="15.75" customHeight="1" x14ac:dyDescent="0.3">
      <c r="A3078" s="221">
        <v>6355</v>
      </c>
      <c r="B3078" s="118">
        <v>301</v>
      </c>
      <c r="C3078" s="7" t="s">
        <v>719</v>
      </c>
      <c r="D3078" s="7"/>
      <c r="E3078" s="7">
        <v>22</v>
      </c>
      <c r="F3078" s="156">
        <v>43685</v>
      </c>
      <c r="G3078" s="7">
        <v>5241</v>
      </c>
      <c r="H3078" s="7">
        <v>7885</v>
      </c>
      <c r="I3078" s="7">
        <v>7489</v>
      </c>
      <c r="J3078" s="7">
        <v>5</v>
      </c>
      <c r="K3078" s="152">
        <f t="shared" si="14"/>
        <v>17.615658362989322</v>
      </c>
      <c r="L3078" s="167"/>
      <c r="M3078" s="154">
        <f>AVERAGE(K3078:K3079)</f>
        <v>17.673759022917054</v>
      </c>
      <c r="N3078" s="154">
        <f>_xlfn.STDEV.S(K3078,K3079)</f>
        <v>8.2166741252625061E-2</v>
      </c>
      <c r="O3078" s="33"/>
      <c r="P3078" s="33"/>
      <c r="Q3078" s="23">
        <f t="shared" si="1"/>
        <v>224.8</v>
      </c>
      <c r="R3078" s="117">
        <f>AVERAGE(Q3078:Q3079)</f>
        <v>216.45</v>
      </c>
    </row>
    <row r="3079" spans="1:18" ht="15.75" customHeight="1" x14ac:dyDescent="0.3">
      <c r="A3079" s="221">
        <v>6356</v>
      </c>
      <c r="B3079" s="118">
        <v>301</v>
      </c>
      <c r="C3079" s="7" t="s">
        <v>719</v>
      </c>
      <c r="D3079" s="7"/>
      <c r="E3079" s="7">
        <v>22</v>
      </c>
      <c r="F3079" s="156">
        <v>43685</v>
      </c>
      <c r="G3079" s="7">
        <v>5241</v>
      </c>
      <c r="H3079" s="7">
        <v>7691</v>
      </c>
      <c r="I3079" s="7">
        <v>7322</v>
      </c>
      <c r="J3079" s="7"/>
      <c r="K3079" s="152">
        <f t="shared" si="14"/>
        <v>17.731859682844785</v>
      </c>
      <c r="L3079" s="167"/>
      <c r="M3079" s="155"/>
      <c r="N3079" s="155"/>
      <c r="O3079" s="33"/>
      <c r="P3079" s="33"/>
      <c r="Q3079" s="23">
        <f t="shared" si="1"/>
        <v>208.1</v>
      </c>
      <c r="R3079" s="117"/>
    </row>
    <row r="3080" spans="1:18" ht="15.75" customHeight="1" x14ac:dyDescent="0.3">
      <c r="A3080" s="221">
        <v>6357</v>
      </c>
      <c r="B3080" s="118">
        <v>302</v>
      </c>
      <c r="C3080" s="7" t="s">
        <v>720</v>
      </c>
      <c r="D3080" s="7"/>
      <c r="E3080" s="7">
        <v>22</v>
      </c>
      <c r="F3080" s="156">
        <v>43685</v>
      </c>
      <c r="G3080" s="7">
        <v>5225</v>
      </c>
      <c r="H3080" s="7">
        <v>7226</v>
      </c>
      <c r="I3080" s="7">
        <v>6939</v>
      </c>
      <c r="J3080" s="7"/>
      <c r="K3080" s="152">
        <f t="shared" si="14"/>
        <v>16.744457409568263</v>
      </c>
      <c r="L3080" s="167"/>
      <c r="M3080" s="154">
        <f>AVERAGE(K3080:K3081)</f>
        <v>17.391730329919561</v>
      </c>
      <c r="N3080" s="154">
        <f>_xlfn.STDEV.S(K3080,K3081)</f>
        <v>0.91538214251764372</v>
      </c>
      <c r="O3080" s="33"/>
      <c r="P3080" s="33"/>
      <c r="Q3080" s="23">
        <f t="shared" si="1"/>
        <v>171.4</v>
      </c>
      <c r="R3080" s="117">
        <f>AVERAGE(Q3080:Q3081)</f>
        <v>178</v>
      </c>
    </row>
    <row r="3081" spans="1:18" ht="15.75" customHeight="1" x14ac:dyDescent="0.3">
      <c r="A3081" s="221">
        <v>6358</v>
      </c>
      <c r="B3081" s="118">
        <v>302</v>
      </c>
      <c r="C3081" s="7" t="s">
        <v>720</v>
      </c>
      <c r="D3081" s="7"/>
      <c r="E3081" s="7">
        <v>22</v>
      </c>
      <c r="F3081" s="156">
        <v>43685</v>
      </c>
      <c r="G3081" s="7">
        <v>5225</v>
      </c>
      <c r="H3081" s="7">
        <v>7404</v>
      </c>
      <c r="I3081" s="7">
        <v>7071</v>
      </c>
      <c r="J3081" s="7"/>
      <c r="K3081" s="152">
        <f t="shared" si="14"/>
        <v>18.039003250270856</v>
      </c>
      <c r="L3081" s="167"/>
      <c r="M3081" s="155"/>
      <c r="N3081" s="155"/>
      <c r="O3081" s="33"/>
      <c r="P3081" s="33"/>
      <c r="Q3081" s="23">
        <f t="shared" si="1"/>
        <v>184.6</v>
      </c>
      <c r="R3081" s="117"/>
    </row>
    <row r="3082" spans="1:18" ht="15.75" customHeight="1" x14ac:dyDescent="0.3">
      <c r="A3082" s="221">
        <v>3951</v>
      </c>
      <c r="B3082" s="118">
        <v>373</v>
      </c>
      <c r="C3082" s="81" t="s">
        <v>721</v>
      </c>
      <c r="D3082" s="81"/>
      <c r="E3082" s="81">
        <v>14</v>
      </c>
      <c r="F3082" s="82">
        <v>43591</v>
      </c>
      <c r="G3082" s="134">
        <v>5578</v>
      </c>
      <c r="H3082" s="134">
        <v>9066</v>
      </c>
      <c r="I3082" s="81">
        <v>7952</v>
      </c>
      <c r="J3082" s="81">
        <v>2</v>
      </c>
      <c r="K3082" s="135">
        <f t="shared" si="14"/>
        <v>46.925021061499578</v>
      </c>
      <c r="L3082" s="136" t="s">
        <v>13</v>
      </c>
      <c r="M3082" s="137">
        <f>AVERAGE(K3082:K3083)</f>
        <v>47.207600011325958</v>
      </c>
      <c r="N3082" s="137">
        <f>_xlfn.STDEV.S(K3082,K3083)</f>
        <v>0.39962698328561325</v>
      </c>
      <c r="O3082" s="33">
        <v>3</v>
      </c>
      <c r="P3082" s="33"/>
      <c r="Q3082" s="23">
        <f t="shared" si="1"/>
        <v>237.4</v>
      </c>
      <c r="R3082" s="117">
        <f>AVERAGE(Q3082:Q3083)</f>
        <v>233.25</v>
      </c>
    </row>
    <row r="3083" spans="1:18" ht="15.75" customHeight="1" x14ac:dyDescent="0.3">
      <c r="A3083" s="221">
        <v>3952</v>
      </c>
      <c r="B3083" s="118">
        <v>374</v>
      </c>
      <c r="C3083" s="81" t="s">
        <v>721</v>
      </c>
      <c r="D3083" s="81"/>
      <c r="E3083" s="81">
        <v>14</v>
      </c>
      <c r="F3083" s="82">
        <v>43591</v>
      </c>
      <c r="G3083" s="134">
        <v>5495</v>
      </c>
      <c r="H3083" s="134">
        <v>8874</v>
      </c>
      <c r="I3083" s="81">
        <v>7786</v>
      </c>
      <c r="J3083" s="81"/>
      <c r="K3083" s="135">
        <f t="shared" si="14"/>
        <v>47.490178961152338</v>
      </c>
      <c r="L3083" s="136"/>
      <c r="M3083" s="138"/>
      <c r="N3083" s="138"/>
      <c r="O3083" s="33"/>
      <c r="P3083" s="33"/>
      <c r="Q3083" s="23">
        <f t="shared" si="1"/>
        <v>229.1</v>
      </c>
      <c r="R3083" s="117"/>
    </row>
    <row r="3084" spans="1:18" ht="15.75" customHeight="1" x14ac:dyDescent="0.3">
      <c r="A3084" s="221">
        <v>4599</v>
      </c>
      <c r="B3084" s="118">
        <v>305</v>
      </c>
      <c r="C3084" s="81" t="s">
        <v>721</v>
      </c>
      <c r="D3084" s="81"/>
      <c r="E3084" s="81">
        <v>16</v>
      </c>
      <c r="F3084" s="82">
        <v>43607</v>
      </c>
      <c r="G3084" s="81">
        <v>5301</v>
      </c>
      <c r="H3084" s="81">
        <v>7808</v>
      </c>
      <c r="I3084" s="81">
        <v>7136</v>
      </c>
      <c r="J3084" s="81">
        <v>2</v>
      </c>
      <c r="K3084" s="135">
        <f t="shared" si="14"/>
        <v>36.621253405994551</v>
      </c>
      <c r="L3084" s="136"/>
      <c r="M3084" s="137">
        <f>AVERAGE(K3084:K3085)</f>
        <v>36.904731011387298</v>
      </c>
      <c r="N3084" s="137">
        <f>_xlfn.STDEV.S(K3084,K3085)</f>
        <v>0.40089787417547124</v>
      </c>
      <c r="O3084" s="33"/>
      <c r="P3084" s="33"/>
      <c r="Q3084" s="23">
        <f t="shared" si="1"/>
        <v>183.5</v>
      </c>
      <c r="R3084" s="117">
        <f>AVERAGE(Q3084:Q3085)</f>
        <v>179.95</v>
      </c>
    </row>
    <row r="3085" spans="1:18" ht="15.75" customHeight="1" x14ac:dyDescent="0.3">
      <c r="A3085" s="221">
        <v>4600</v>
      </c>
      <c r="B3085" s="118">
        <v>306</v>
      </c>
      <c r="C3085" s="81" t="s">
        <v>721</v>
      </c>
      <c r="D3085" s="81"/>
      <c r="E3085" s="81">
        <v>16</v>
      </c>
      <c r="F3085" s="82">
        <v>43607</v>
      </c>
      <c r="G3085" s="81">
        <v>5254</v>
      </c>
      <c r="H3085" s="81">
        <v>7674</v>
      </c>
      <c r="I3085" s="81">
        <v>7018</v>
      </c>
      <c r="J3085" s="81"/>
      <c r="K3085" s="135">
        <f t="shared" si="14"/>
        <v>37.188208616780045</v>
      </c>
      <c r="L3085" s="136"/>
      <c r="M3085" s="138"/>
      <c r="N3085" s="138"/>
      <c r="O3085" s="33"/>
      <c r="P3085" s="33"/>
      <c r="Q3085" s="23">
        <f t="shared" si="1"/>
        <v>176.4</v>
      </c>
      <c r="R3085" s="117"/>
    </row>
    <row r="3086" spans="1:18" ht="15.75" customHeight="1" x14ac:dyDescent="0.3">
      <c r="A3086" s="221">
        <v>5245</v>
      </c>
      <c r="B3086" s="118">
        <v>305</v>
      </c>
      <c r="C3086" s="81" t="s">
        <v>721</v>
      </c>
      <c r="D3086" s="81"/>
      <c r="E3086" s="81">
        <v>18</v>
      </c>
      <c r="F3086" s="82">
        <v>43626</v>
      </c>
      <c r="G3086" s="81">
        <v>5301</v>
      </c>
      <c r="H3086" s="81">
        <v>9302</v>
      </c>
      <c r="I3086" s="81">
        <v>8329</v>
      </c>
      <c r="J3086" s="81">
        <v>6</v>
      </c>
      <c r="K3086" s="135">
        <f t="shared" si="14"/>
        <v>32.133421400264197</v>
      </c>
      <c r="L3086" s="136"/>
      <c r="M3086" s="137">
        <f>AVERAGE(K3086:K3087)</f>
        <v>32.943511852869847</v>
      </c>
      <c r="N3086" s="137">
        <f>_xlfn.STDEV.S(K3086,K3087)</f>
        <v>1.1456409048238736</v>
      </c>
      <c r="O3086" s="33"/>
      <c r="P3086" s="33"/>
      <c r="Q3086" s="23">
        <f t="shared" si="1"/>
        <v>302.8</v>
      </c>
      <c r="R3086" s="117">
        <f>AVERAGE(Q3086:Q3087)</f>
        <v>290.20000000000005</v>
      </c>
    </row>
    <row r="3087" spans="1:18" ht="15.75" customHeight="1" x14ac:dyDescent="0.3">
      <c r="A3087" s="221">
        <v>5246</v>
      </c>
      <c r="B3087" s="118">
        <v>306</v>
      </c>
      <c r="C3087" s="81" t="s">
        <v>721</v>
      </c>
      <c r="D3087" s="81"/>
      <c r="E3087" s="81">
        <v>18</v>
      </c>
      <c r="F3087" s="82">
        <v>43626</v>
      </c>
      <c r="G3087" s="81">
        <v>5254</v>
      </c>
      <c r="H3087" s="81">
        <v>8967</v>
      </c>
      <c r="I3087" s="81">
        <v>8030</v>
      </c>
      <c r="J3087" s="81"/>
      <c r="K3087" s="135">
        <f t="shared" si="14"/>
        <v>33.753602305475503</v>
      </c>
      <c r="L3087" s="136"/>
      <c r="M3087" s="138"/>
      <c r="N3087" s="138"/>
      <c r="O3087" s="33"/>
      <c r="P3087" s="33"/>
      <c r="Q3087" s="23">
        <f t="shared" si="1"/>
        <v>277.60000000000002</v>
      </c>
      <c r="R3087" s="117"/>
    </row>
    <row r="3088" spans="1:18" ht="15.75" customHeight="1" x14ac:dyDescent="0.3">
      <c r="A3088" s="221">
        <v>6359</v>
      </c>
      <c r="B3088" s="118">
        <v>303</v>
      </c>
      <c r="C3088" s="7" t="s">
        <v>721</v>
      </c>
      <c r="D3088" s="7"/>
      <c r="E3088" s="7">
        <v>22</v>
      </c>
      <c r="F3088" s="156">
        <v>43685</v>
      </c>
      <c r="G3088" s="7">
        <v>5303</v>
      </c>
      <c r="H3088" s="7">
        <v>8325</v>
      </c>
      <c r="I3088" s="7">
        <v>7861</v>
      </c>
      <c r="J3088" s="7">
        <v>6</v>
      </c>
      <c r="K3088" s="152">
        <f t="shared" si="14"/>
        <v>18.139171227521501</v>
      </c>
      <c r="L3088" s="167"/>
      <c r="M3088" s="154">
        <f>AVERAGE(K3088:K3089)</f>
        <v>18.776475602340881</v>
      </c>
      <c r="N3088" s="154">
        <f>_xlfn.STDEV.S(K3088,K3089)</f>
        <v>0.90128449022927282</v>
      </c>
      <c r="O3088" s="33"/>
      <c r="P3088" s="33"/>
      <c r="Q3088" s="23">
        <f t="shared" si="1"/>
        <v>255.8</v>
      </c>
      <c r="R3088" s="117">
        <f>AVERAGE(Q3088:Q3089)</f>
        <v>259.25</v>
      </c>
    </row>
    <row r="3089" spans="1:18" ht="15.75" customHeight="1" x14ac:dyDescent="0.3">
      <c r="A3089" s="221">
        <v>6360</v>
      </c>
      <c r="B3089" s="118">
        <v>303</v>
      </c>
      <c r="C3089" s="7" t="s">
        <v>721</v>
      </c>
      <c r="D3089" s="7"/>
      <c r="E3089" s="7">
        <v>22</v>
      </c>
      <c r="F3089" s="156">
        <v>43685</v>
      </c>
      <c r="G3089" s="7">
        <v>5303</v>
      </c>
      <c r="H3089" s="7">
        <v>8440</v>
      </c>
      <c r="I3089" s="7">
        <v>7930</v>
      </c>
      <c r="J3089" s="7"/>
      <c r="K3089" s="152">
        <f t="shared" si="14"/>
        <v>19.41377997716026</v>
      </c>
      <c r="L3089" s="167"/>
      <c r="M3089" s="155"/>
      <c r="N3089" s="155"/>
      <c r="O3089" s="33"/>
      <c r="P3089" s="33"/>
      <c r="Q3089" s="23">
        <f t="shared" si="1"/>
        <v>262.7</v>
      </c>
      <c r="R3089" s="117"/>
    </row>
    <row r="3090" spans="1:18" ht="15.75" customHeight="1" x14ac:dyDescent="0.3">
      <c r="A3090" s="221">
        <v>3567</v>
      </c>
      <c r="B3090" s="118">
        <v>323</v>
      </c>
      <c r="C3090" s="67" t="s">
        <v>722</v>
      </c>
      <c r="D3090" s="67"/>
      <c r="E3090" s="67">
        <v>13</v>
      </c>
      <c r="F3090" s="68">
        <v>43587</v>
      </c>
      <c r="G3090" s="67">
        <v>5241</v>
      </c>
      <c r="H3090" s="67">
        <v>8313</v>
      </c>
      <c r="I3090" s="10">
        <v>7545</v>
      </c>
      <c r="J3090" s="67">
        <v>1</v>
      </c>
      <c r="K3090" s="157">
        <f t="shared" si="14"/>
        <v>33.333333333333329</v>
      </c>
      <c r="L3090" s="168" t="s">
        <v>497</v>
      </c>
      <c r="M3090" s="159">
        <f>AVERAGE(K3090:K3091)</f>
        <v>33.715377268385865</v>
      </c>
      <c r="N3090" s="159">
        <f>_xlfn.STDEV.S(K3090,K3091)</f>
        <v>0.54029171437367751</v>
      </c>
      <c r="O3090" s="33">
        <v>1</v>
      </c>
      <c r="P3090" s="33"/>
      <c r="Q3090" s="23">
        <f t="shared" si="1"/>
        <v>230.4</v>
      </c>
      <c r="R3090" s="117">
        <f>AVERAGE(Q3090:Q3091)</f>
        <v>237.35000000000002</v>
      </c>
    </row>
    <row r="3091" spans="1:18" ht="15.75" customHeight="1" x14ac:dyDescent="0.3">
      <c r="A3091" s="221">
        <v>3568</v>
      </c>
      <c r="B3091" s="118">
        <v>324</v>
      </c>
      <c r="C3091" s="67" t="s">
        <v>722</v>
      </c>
      <c r="D3091" s="67"/>
      <c r="E3091" s="67">
        <v>13</v>
      </c>
      <c r="F3091" s="68">
        <v>43587</v>
      </c>
      <c r="G3091" s="67">
        <v>5265</v>
      </c>
      <c r="H3091" s="67">
        <v>8541</v>
      </c>
      <c r="I3091" s="10">
        <v>7708</v>
      </c>
      <c r="J3091" s="67"/>
      <c r="K3091" s="157">
        <f t="shared" si="14"/>
        <v>34.097421203438394</v>
      </c>
      <c r="L3091" s="168"/>
      <c r="M3091" s="160"/>
      <c r="N3091" s="160"/>
      <c r="O3091" s="33"/>
      <c r="P3091" s="33"/>
      <c r="Q3091" s="23">
        <f t="shared" si="1"/>
        <v>244.3</v>
      </c>
      <c r="R3091" s="117"/>
    </row>
    <row r="3092" spans="1:18" ht="15.75" customHeight="1" x14ac:dyDescent="0.3">
      <c r="A3092" s="221">
        <v>4283</v>
      </c>
      <c r="B3092" s="118">
        <v>313</v>
      </c>
      <c r="C3092" s="67" t="s">
        <v>722</v>
      </c>
      <c r="D3092" s="67"/>
      <c r="E3092" s="67">
        <v>15</v>
      </c>
      <c r="F3092" s="68">
        <v>43599</v>
      </c>
      <c r="G3092" s="67">
        <v>5188</v>
      </c>
      <c r="H3092" s="67">
        <v>8029</v>
      </c>
      <c r="I3092" s="67">
        <v>7476</v>
      </c>
      <c r="J3092" s="67"/>
      <c r="K3092" s="157">
        <f t="shared" si="14"/>
        <v>24.16958041958042</v>
      </c>
      <c r="L3092" s="160"/>
      <c r="M3092" s="159">
        <f>AVERAGE(K3092:K3093)</f>
        <v>24.706149433091181</v>
      </c>
      <c r="N3092" s="159">
        <f>_xlfn.STDEV.S(K3092,K3093)</f>
        <v>0.75882317605607008</v>
      </c>
      <c r="O3092" s="33"/>
      <c r="P3092" s="33"/>
      <c r="Q3092" s="23">
        <f t="shared" si="1"/>
        <v>228.8</v>
      </c>
      <c r="R3092" s="117">
        <f>AVERAGE(Q3092:Q3093)</f>
        <v>232.85000000000002</v>
      </c>
    </row>
    <row r="3093" spans="1:18" ht="15.75" customHeight="1" x14ac:dyDescent="0.3">
      <c r="A3093" s="221">
        <v>4284</v>
      </c>
      <c r="B3093" s="118">
        <v>314</v>
      </c>
      <c r="C3093" s="67" t="s">
        <v>722</v>
      </c>
      <c r="D3093" s="67"/>
      <c r="E3093" s="67">
        <v>15</v>
      </c>
      <c r="F3093" s="68">
        <v>43599</v>
      </c>
      <c r="G3093" s="67">
        <v>5225</v>
      </c>
      <c r="H3093" s="67">
        <v>8192</v>
      </c>
      <c r="I3093" s="67">
        <v>7594</v>
      </c>
      <c r="J3093" s="67"/>
      <c r="K3093" s="157">
        <f t="shared" si="14"/>
        <v>25.242718446601941</v>
      </c>
      <c r="L3093" s="160"/>
      <c r="M3093" s="160"/>
      <c r="N3093" s="160"/>
      <c r="O3093" s="33"/>
      <c r="P3093" s="33"/>
      <c r="Q3093" s="23">
        <f t="shared" si="1"/>
        <v>236.9</v>
      </c>
      <c r="R3093" s="117"/>
    </row>
    <row r="3094" spans="1:18" ht="15.75" customHeight="1" x14ac:dyDescent="0.3">
      <c r="A3094" s="221">
        <v>4929</v>
      </c>
      <c r="B3094" s="118">
        <v>313</v>
      </c>
      <c r="C3094" s="67" t="s">
        <v>722</v>
      </c>
      <c r="D3094" s="67"/>
      <c r="E3094" s="67">
        <v>17</v>
      </c>
      <c r="F3094" s="68">
        <v>43619</v>
      </c>
      <c r="G3094" s="67">
        <v>5188</v>
      </c>
      <c r="H3094" s="67">
        <v>8336</v>
      </c>
      <c r="I3094" s="67">
        <v>7700</v>
      </c>
      <c r="J3094" s="67"/>
      <c r="K3094" s="157">
        <f t="shared" si="14"/>
        <v>25.318471337579616</v>
      </c>
      <c r="L3094" s="168"/>
      <c r="M3094" s="159">
        <f>AVERAGE(K3094:K3095)</f>
        <v>25.613327485157075</v>
      </c>
      <c r="N3094" s="159">
        <f>_xlfn.STDEV.S(K3094,K3095)</f>
        <v>0.41698956285312522</v>
      </c>
      <c r="O3094" s="33"/>
      <c r="P3094" s="33"/>
      <c r="Q3094" s="23">
        <f t="shared" si="1"/>
        <v>251.2</v>
      </c>
      <c r="R3094" s="117">
        <f>AVERAGE(Q3094:Q3095)</f>
        <v>250.85</v>
      </c>
    </row>
    <row r="3095" spans="1:18" ht="15.75" customHeight="1" x14ac:dyDescent="0.3">
      <c r="A3095" s="221">
        <v>4930</v>
      </c>
      <c r="B3095" s="118">
        <v>314</v>
      </c>
      <c r="C3095" s="67" t="s">
        <v>722</v>
      </c>
      <c r="D3095" s="67"/>
      <c r="E3095" s="67">
        <v>17</v>
      </c>
      <c r="F3095" s="68">
        <v>43619</v>
      </c>
      <c r="G3095" s="67">
        <v>5225</v>
      </c>
      <c r="H3095" s="67">
        <v>8379</v>
      </c>
      <c r="I3095" s="67">
        <v>7730</v>
      </c>
      <c r="J3095" s="67"/>
      <c r="K3095" s="157">
        <f t="shared" si="14"/>
        <v>25.908183632734534</v>
      </c>
      <c r="L3095" s="168"/>
      <c r="M3095" s="160"/>
      <c r="N3095" s="160"/>
      <c r="O3095" s="33"/>
      <c r="P3095" s="33"/>
      <c r="Q3095" s="23">
        <f t="shared" si="1"/>
        <v>250.5</v>
      </c>
      <c r="R3095" s="117"/>
    </row>
    <row r="3096" spans="1:18" ht="15.75" customHeight="1" x14ac:dyDescent="0.3">
      <c r="A3096" s="221">
        <v>5503</v>
      </c>
      <c r="B3096" s="118">
        <v>241</v>
      </c>
      <c r="C3096" s="7" t="s">
        <v>722</v>
      </c>
      <c r="D3096" s="7"/>
      <c r="E3096" s="7">
        <v>19</v>
      </c>
      <c r="F3096" s="156">
        <v>43637</v>
      </c>
      <c r="G3096" s="7">
        <v>5180</v>
      </c>
      <c r="H3096" s="7">
        <v>9031</v>
      </c>
      <c r="I3096" s="7">
        <v>8244</v>
      </c>
      <c r="J3096" s="7">
        <v>9</v>
      </c>
      <c r="K3096" s="161">
        <f t="shared" si="14"/>
        <v>25.685378590078329</v>
      </c>
      <c r="L3096" s="170"/>
      <c r="M3096" s="162">
        <f>AVERAGE(K3096:K3097)</f>
        <v>25.73479546532527</v>
      </c>
      <c r="N3096" s="162">
        <f>_xlfn.STDEV.S(K3096,K3097)</f>
        <v>6.9886015184325204E-2</v>
      </c>
      <c r="O3096" s="33"/>
      <c r="P3096" s="33"/>
      <c r="Q3096" s="23">
        <f t="shared" si="1"/>
        <v>306.39999999999998</v>
      </c>
      <c r="R3096" s="117">
        <f>AVERAGE(Q3096:Q3097)</f>
        <v>298.25</v>
      </c>
    </row>
    <row r="3097" spans="1:18" ht="15.75" customHeight="1" x14ac:dyDescent="0.3">
      <c r="A3097" s="221">
        <v>5504</v>
      </c>
      <c r="B3097" s="118">
        <v>242</v>
      </c>
      <c r="C3097" s="7" t="s">
        <v>722</v>
      </c>
      <c r="D3097" s="7"/>
      <c r="E3097" s="7">
        <v>19</v>
      </c>
      <c r="F3097" s="156">
        <v>43637</v>
      </c>
      <c r="G3097" s="7">
        <v>5268</v>
      </c>
      <c r="H3097" s="7">
        <v>8917</v>
      </c>
      <c r="I3097" s="7">
        <v>8169</v>
      </c>
      <c r="J3097" s="7"/>
      <c r="K3097" s="161">
        <f t="shared" si="14"/>
        <v>25.784212340572214</v>
      </c>
      <c r="L3097" s="170"/>
      <c r="M3097" s="23"/>
      <c r="N3097" s="23"/>
      <c r="O3097" s="33"/>
      <c r="P3097" s="33"/>
      <c r="Q3097" s="23">
        <f t="shared" si="1"/>
        <v>290.10000000000002</v>
      </c>
      <c r="R3097" s="117"/>
    </row>
    <row r="3098" spans="1:18" ht="15.75" customHeight="1" x14ac:dyDescent="0.3">
      <c r="A3098" s="221">
        <v>6361</v>
      </c>
      <c r="B3098" s="118">
        <v>304</v>
      </c>
      <c r="C3098" s="7" t="s">
        <v>722</v>
      </c>
      <c r="D3098" s="7"/>
      <c r="E3098" s="7">
        <v>22</v>
      </c>
      <c r="F3098" s="156">
        <v>43685</v>
      </c>
      <c r="G3098" s="7">
        <v>5212</v>
      </c>
      <c r="H3098" s="7">
        <v>7797</v>
      </c>
      <c r="I3098" s="7">
        <v>7358</v>
      </c>
      <c r="J3098" s="7">
        <v>9</v>
      </c>
      <c r="K3098" s="152">
        <f t="shared" si="14"/>
        <v>20.456663560111835</v>
      </c>
      <c r="L3098" s="167"/>
      <c r="M3098" s="154">
        <f>AVERAGE(K3098:K3099)</f>
        <v>20.899063487372992</v>
      </c>
      <c r="N3098" s="154">
        <f>_xlfn.STDEV.S(K3098,K3099)</f>
        <v>0.62564797712559606</v>
      </c>
      <c r="O3098" s="33"/>
      <c r="P3098" s="33"/>
      <c r="Q3098" s="23">
        <f t="shared" si="1"/>
        <v>214.6</v>
      </c>
      <c r="R3098" s="117">
        <f>AVERAGE(Q3098:Q3099)</f>
        <v>222.1</v>
      </c>
    </row>
    <row r="3099" spans="1:18" ht="15.75" customHeight="1" x14ac:dyDescent="0.3">
      <c r="A3099" s="221">
        <v>6362</v>
      </c>
      <c r="B3099" s="118">
        <v>304</v>
      </c>
      <c r="C3099" s="7" t="s">
        <v>722</v>
      </c>
      <c r="D3099" s="7"/>
      <c r="E3099" s="7">
        <v>22</v>
      </c>
      <c r="F3099" s="156">
        <v>43685</v>
      </c>
      <c r="G3099" s="7">
        <v>5212</v>
      </c>
      <c r="H3099" s="7">
        <v>7998</v>
      </c>
      <c r="I3099" s="7">
        <v>7508</v>
      </c>
      <c r="J3099" s="7"/>
      <c r="K3099" s="152">
        <f t="shared" si="14"/>
        <v>21.341463414634145</v>
      </c>
      <c r="L3099" s="167"/>
      <c r="M3099" s="155"/>
      <c r="N3099" s="155"/>
      <c r="O3099" s="33"/>
      <c r="P3099" s="33"/>
      <c r="Q3099" s="23">
        <f t="shared" si="1"/>
        <v>229.6</v>
      </c>
      <c r="R3099" s="117"/>
    </row>
    <row r="3100" spans="1:18" ht="15.75" customHeight="1" x14ac:dyDescent="0.3">
      <c r="A3100" s="221">
        <v>3953</v>
      </c>
      <c r="B3100" s="118">
        <v>375</v>
      </c>
      <c r="C3100" s="81" t="s">
        <v>723</v>
      </c>
      <c r="D3100" s="81"/>
      <c r="E3100" s="81">
        <v>14</v>
      </c>
      <c r="F3100" s="82">
        <v>43591</v>
      </c>
      <c r="G3100" s="134">
        <v>5528</v>
      </c>
      <c r="H3100" s="134">
        <v>9048</v>
      </c>
      <c r="I3100" s="81">
        <v>7725</v>
      </c>
      <c r="J3100" s="81">
        <v>2</v>
      </c>
      <c r="K3100" s="135">
        <f t="shared" si="14"/>
        <v>60.218479745106968</v>
      </c>
      <c r="L3100" s="136" t="s">
        <v>405</v>
      </c>
      <c r="M3100" s="137">
        <f>AVERAGE(K3100:K3101)</f>
        <v>62.569557332870943</v>
      </c>
      <c r="N3100" s="137">
        <f>_xlfn.STDEV.S(K3100,K3101)</f>
        <v>3.3249258108072381</v>
      </c>
      <c r="O3100" s="33">
        <v>3</v>
      </c>
      <c r="P3100" s="33"/>
      <c r="Q3100" s="23">
        <f t="shared" si="1"/>
        <v>219.7</v>
      </c>
      <c r="R3100" s="117">
        <f>AVERAGE(Q3100:Q3101)</f>
        <v>204.35</v>
      </c>
    </row>
    <row r="3101" spans="1:18" ht="15.75" customHeight="1" x14ac:dyDescent="0.3">
      <c r="A3101" s="221">
        <v>3954</v>
      </c>
      <c r="B3101" s="118">
        <v>376</v>
      </c>
      <c r="C3101" s="81" t="s">
        <v>723</v>
      </c>
      <c r="D3101" s="81"/>
      <c r="E3101" s="81">
        <v>14</v>
      </c>
      <c r="F3101" s="82">
        <v>43591</v>
      </c>
      <c r="G3101" s="134">
        <v>5564</v>
      </c>
      <c r="H3101" s="134">
        <v>8681</v>
      </c>
      <c r="I3101" s="81">
        <v>7454</v>
      </c>
      <c r="J3101" s="81"/>
      <c r="K3101" s="135">
        <f t="shared" si="14"/>
        <v>64.920634920634924</v>
      </c>
      <c r="L3101" s="136"/>
      <c r="M3101" s="138"/>
      <c r="N3101" s="138"/>
      <c r="O3101" s="33"/>
      <c r="P3101" s="33"/>
      <c r="Q3101" s="23">
        <f t="shared" si="1"/>
        <v>189</v>
      </c>
      <c r="R3101" s="117"/>
    </row>
    <row r="3102" spans="1:18" ht="15.75" customHeight="1" x14ac:dyDescent="0.3">
      <c r="A3102" s="221">
        <v>4601</v>
      </c>
      <c r="B3102" s="118">
        <v>307</v>
      </c>
      <c r="C3102" s="81" t="s">
        <v>723</v>
      </c>
      <c r="D3102" s="81"/>
      <c r="E3102" s="81">
        <v>16</v>
      </c>
      <c r="F3102" s="82">
        <v>43607</v>
      </c>
      <c r="G3102" s="81">
        <v>5223</v>
      </c>
      <c r="H3102" s="81">
        <v>8237</v>
      </c>
      <c r="I3102" s="81">
        <v>7593</v>
      </c>
      <c r="J3102" s="81">
        <v>2</v>
      </c>
      <c r="K3102" s="135">
        <f t="shared" si="14"/>
        <v>27.172995780590721</v>
      </c>
      <c r="L3102" s="136"/>
      <c r="M3102" s="137">
        <f>AVERAGE(K3102:K3103)</f>
        <v>32.730857354922513</v>
      </c>
      <c r="N3102" s="137">
        <f>_xlfn.STDEV.S(K3102,K3103)</f>
        <v>7.860003216212295</v>
      </c>
      <c r="O3102" s="33"/>
      <c r="P3102" s="33"/>
      <c r="Q3102" s="23">
        <f t="shared" si="1"/>
        <v>237</v>
      </c>
      <c r="R3102" s="117">
        <f>AVERAGE(Q3102:Q3103)</f>
        <v>223.1</v>
      </c>
    </row>
    <row r="3103" spans="1:18" ht="15.75" customHeight="1" x14ac:dyDescent="0.3">
      <c r="A3103" s="221">
        <v>4602</v>
      </c>
      <c r="B3103" s="118">
        <v>308</v>
      </c>
      <c r="C3103" s="81" t="s">
        <v>723</v>
      </c>
      <c r="D3103" s="81"/>
      <c r="E3103" s="81">
        <v>16</v>
      </c>
      <c r="F3103" s="82">
        <v>43607</v>
      </c>
      <c r="G3103" s="81">
        <v>5201</v>
      </c>
      <c r="H3103" s="81">
        <v>8094</v>
      </c>
      <c r="I3103" s="81">
        <v>7293</v>
      </c>
      <c r="J3103" s="81"/>
      <c r="K3103" s="135">
        <f t="shared" si="14"/>
        <v>38.288718929254301</v>
      </c>
      <c r="L3103" s="136"/>
      <c r="M3103" s="138"/>
      <c r="N3103" s="138"/>
      <c r="O3103" s="33"/>
      <c r="P3103" s="33"/>
      <c r="Q3103" s="23">
        <f t="shared" si="1"/>
        <v>209.2</v>
      </c>
      <c r="R3103" s="117"/>
    </row>
    <row r="3104" spans="1:18" ht="15.75" customHeight="1" x14ac:dyDescent="0.3">
      <c r="A3104" s="221">
        <v>5247</v>
      </c>
      <c r="B3104" s="118">
        <v>307</v>
      </c>
      <c r="C3104" s="81" t="s">
        <v>723</v>
      </c>
      <c r="D3104" s="81"/>
      <c r="E3104" s="81">
        <v>18</v>
      </c>
      <c r="F3104" s="82">
        <v>43626</v>
      </c>
      <c r="G3104" s="81">
        <v>5223</v>
      </c>
      <c r="H3104" s="81">
        <v>8121</v>
      </c>
      <c r="I3104" s="81">
        <v>7371</v>
      </c>
      <c r="J3104" s="81">
        <v>7</v>
      </c>
      <c r="K3104" s="135">
        <f t="shared" si="14"/>
        <v>34.916201117318437</v>
      </c>
      <c r="L3104" s="136"/>
      <c r="M3104" s="137">
        <f>AVERAGE(K3104:K3105)</f>
        <v>34.846122702594798</v>
      </c>
      <c r="N3104" s="137">
        <f>_xlfn.STDEV.S(K3104,K3105)</f>
        <v>9.910584453177676E-2</v>
      </c>
      <c r="O3104" s="33"/>
      <c r="P3104" s="33"/>
      <c r="Q3104" s="23">
        <f t="shared" si="1"/>
        <v>214.8</v>
      </c>
      <c r="R3104" s="117">
        <f>AVERAGE(Q3104:Q3105)</f>
        <v>206.75</v>
      </c>
    </row>
    <row r="3105" spans="1:18" ht="15.75" customHeight="1" x14ac:dyDescent="0.3">
      <c r="A3105" s="221">
        <v>5248</v>
      </c>
      <c r="B3105" s="118">
        <v>308</v>
      </c>
      <c r="C3105" s="81" t="s">
        <v>723</v>
      </c>
      <c r="D3105" s="81"/>
      <c r="E3105" s="81">
        <v>18</v>
      </c>
      <c r="F3105" s="82">
        <v>43626</v>
      </c>
      <c r="G3105" s="81">
        <v>5201</v>
      </c>
      <c r="H3105" s="81">
        <v>7879</v>
      </c>
      <c r="I3105" s="81">
        <v>7188</v>
      </c>
      <c r="J3105" s="81"/>
      <c r="K3105" s="135">
        <f t="shared" si="14"/>
        <v>34.776044287871159</v>
      </c>
      <c r="L3105" s="136"/>
      <c r="M3105" s="138"/>
      <c r="N3105" s="138"/>
      <c r="O3105" s="33"/>
      <c r="P3105" s="33"/>
      <c r="Q3105" s="23">
        <f t="shared" si="1"/>
        <v>198.7</v>
      </c>
      <c r="R3105" s="117"/>
    </row>
    <row r="3106" spans="1:18" ht="15.75" customHeight="1" x14ac:dyDescent="0.3">
      <c r="A3106" s="221">
        <v>6363</v>
      </c>
      <c r="B3106" s="118">
        <v>305</v>
      </c>
      <c r="C3106" s="7" t="s">
        <v>723</v>
      </c>
      <c r="D3106" s="7"/>
      <c r="E3106" s="7">
        <v>22</v>
      </c>
      <c r="F3106" s="156">
        <v>43685</v>
      </c>
      <c r="G3106" s="7">
        <v>5301</v>
      </c>
      <c r="H3106" s="7">
        <v>7444</v>
      </c>
      <c r="I3106" s="7">
        <v>7113</v>
      </c>
      <c r="J3106" s="7">
        <v>7</v>
      </c>
      <c r="K3106" s="152">
        <f t="shared" si="14"/>
        <v>18.267108167770417</v>
      </c>
      <c r="L3106" s="167"/>
      <c r="M3106" s="154">
        <f>AVERAGE(K3106:K3107)</f>
        <v>18.720291229488282</v>
      </c>
      <c r="N3106" s="154">
        <f>_xlfn.STDEV.S(K3106,K3107)</f>
        <v>0.64089763211916884</v>
      </c>
      <c r="O3106" s="33"/>
      <c r="P3106" s="33"/>
      <c r="Q3106" s="23">
        <f t="shared" si="1"/>
        <v>181.2</v>
      </c>
      <c r="R3106" s="117">
        <f>AVERAGE(Q3106:Q3107)</f>
        <v>194.64999999999998</v>
      </c>
    </row>
    <row r="3107" spans="1:18" ht="15.75" customHeight="1" x14ac:dyDescent="0.3">
      <c r="A3107" s="221">
        <v>6364</v>
      </c>
      <c r="B3107" s="118">
        <v>305</v>
      </c>
      <c r="C3107" s="7" t="s">
        <v>723</v>
      </c>
      <c r="D3107" s="7"/>
      <c r="E3107" s="7">
        <v>22</v>
      </c>
      <c r="F3107" s="156">
        <v>43685</v>
      </c>
      <c r="G3107" s="7">
        <v>5301</v>
      </c>
      <c r="H3107" s="7">
        <v>7781</v>
      </c>
      <c r="I3107" s="7">
        <v>7382</v>
      </c>
      <c r="J3107" s="7"/>
      <c r="K3107" s="152">
        <f t="shared" si="14"/>
        <v>19.173474291206148</v>
      </c>
      <c r="L3107" s="167"/>
      <c r="M3107" s="155"/>
      <c r="N3107" s="155"/>
      <c r="O3107" s="33"/>
      <c r="P3107" s="33"/>
      <c r="Q3107" s="23">
        <f t="shared" si="1"/>
        <v>208.1</v>
      </c>
      <c r="R3107" s="117"/>
    </row>
    <row r="3108" spans="1:18" ht="15.75" customHeight="1" x14ac:dyDescent="0.3">
      <c r="A3108" s="221">
        <v>3569</v>
      </c>
      <c r="B3108" s="118">
        <v>325</v>
      </c>
      <c r="C3108" s="67" t="s">
        <v>724</v>
      </c>
      <c r="D3108" s="67"/>
      <c r="E3108" s="67">
        <v>13</v>
      </c>
      <c r="F3108" s="68">
        <v>43587</v>
      </c>
      <c r="G3108" s="67">
        <v>5236</v>
      </c>
      <c r="H3108" s="67">
        <v>8522</v>
      </c>
      <c r="I3108" s="10">
        <v>7550</v>
      </c>
      <c r="J3108" s="67">
        <v>1</v>
      </c>
      <c r="K3108" s="157">
        <f t="shared" si="14"/>
        <v>42.005185825410543</v>
      </c>
      <c r="L3108" s="168" t="s">
        <v>377</v>
      </c>
      <c r="M3108" s="159">
        <f>AVERAGE(K3108:K3109)</f>
        <v>41.212926703285973</v>
      </c>
      <c r="N3108" s="159">
        <f>_xlfn.STDEV.S(K3108,K3109)</f>
        <v>1.1204235954223636</v>
      </c>
      <c r="O3108" s="33">
        <v>1</v>
      </c>
      <c r="P3108" s="33"/>
      <c r="Q3108" s="23">
        <f t="shared" si="1"/>
        <v>231.4</v>
      </c>
      <c r="R3108" s="117">
        <f>AVERAGE(Q3108:Q3109)</f>
        <v>225.05</v>
      </c>
    </row>
    <row r="3109" spans="1:18" ht="15.75" customHeight="1" x14ac:dyDescent="0.3">
      <c r="A3109" s="221">
        <v>3570</v>
      </c>
      <c r="B3109" s="118">
        <v>326</v>
      </c>
      <c r="C3109" s="67" t="s">
        <v>724</v>
      </c>
      <c r="D3109" s="67"/>
      <c r="E3109" s="67">
        <v>13</v>
      </c>
      <c r="F3109" s="68">
        <v>43587</v>
      </c>
      <c r="G3109" s="67">
        <v>5256</v>
      </c>
      <c r="H3109" s="67">
        <v>8327</v>
      </c>
      <c r="I3109" s="10">
        <v>7443</v>
      </c>
      <c r="J3109" s="67"/>
      <c r="K3109" s="157">
        <f t="shared" si="14"/>
        <v>40.42066758116141</v>
      </c>
      <c r="L3109" s="168"/>
      <c r="M3109" s="160"/>
      <c r="N3109" s="160"/>
      <c r="O3109" s="33"/>
      <c r="P3109" s="33"/>
      <c r="Q3109" s="23">
        <f t="shared" si="1"/>
        <v>218.7</v>
      </c>
      <c r="R3109" s="117"/>
    </row>
    <row r="3110" spans="1:18" ht="15.75" customHeight="1" x14ac:dyDescent="0.3">
      <c r="A3110" s="221">
        <v>4285</v>
      </c>
      <c r="B3110" s="118">
        <v>315</v>
      </c>
      <c r="C3110" s="67" t="s">
        <v>724</v>
      </c>
      <c r="D3110" s="67"/>
      <c r="E3110" s="67">
        <v>15</v>
      </c>
      <c r="F3110" s="68">
        <v>43599</v>
      </c>
      <c r="G3110" s="67">
        <v>5198</v>
      </c>
      <c r="H3110" s="67">
        <v>8043</v>
      </c>
      <c r="I3110" s="67">
        <v>7201</v>
      </c>
      <c r="J3110" s="67"/>
      <c r="K3110" s="157">
        <f t="shared" si="14"/>
        <v>42.036944583125312</v>
      </c>
      <c r="L3110" s="160" t="s">
        <v>378</v>
      </c>
      <c r="M3110" s="159">
        <f>AVERAGE(K3110:K3111)</f>
        <v>42.581560803803711</v>
      </c>
      <c r="N3110" s="159">
        <f>_xlfn.STDEV.S(K3110,K3111)</f>
        <v>0.77020364557177112</v>
      </c>
      <c r="O3110" s="33"/>
      <c r="P3110" s="33"/>
      <c r="Q3110" s="23">
        <f t="shared" si="1"/>
        <v>200.3</v>
      </c>
      <c r="R3110" s="117">
        <f>AVERAGE(Q3110:Q3111)</f>
        <v>206.35000000000002</v>
      </c>
    </row>
    <row r="3111" spans="1:18" ht="15.75" customHeight="1" x14ac:dyDescent="0.3">
      <c r="A3111" s="221">
        <v>4286</v>
      </c>
      <c r="B3111" s="118">
        <v>316</v>
      </c>
      <c r="C3111" s="67" t="s">
        <v>724</v>
      </c>
      <c r="D3111" s="67"/>
      <c r="E3111" s="67">
        <v>15</v>
      </c>
      <c r="F3111" s="68">
        <v>43599</v>
      </c>
      <c r="G3111" s="67">
        <v>5239</v>
      </c>
      <c r="H3111" s="67">
        <v>8279</v>
      </c>
      <c r="I3111" s="67">
        <v>7363</v>
      </c>
      <c r="J3111" s="67"/>
      <c r="K3111" s="157">
        <f t="shared" si="14"/>
        <v>43.126177024482111</v>
      </c>
      <c r="L3111" s="160"/>
      <c r="M3111" s="160"/>
      <c r="N3111" s="160"/>
      <c r="O3111" s="33"/>
      <c r="P3111" s="33"/>
      <c r="Q3111" s="23">
        <f t="shared" si="1"/>
        <v>212.4</v>
      </c>
      <c r="R3111" s="117"/>
    </row>
    <row r="3112" spans="1:18" ht="15.75" customHeight="1" x14ac:dyDescent="0.3">
      <c r="A3112" s="221">
        <v>4931</v>
      </c>
      <c r="B3112" s="118">
        <v>315</v>
      </c>
      <c r="C3112" s="67" t="s">
        <v>724</v>
      </c>
      <c r="D3112" s="67"/>
      <c r="E3112" s="67">
        <v>17</v>
      </c>
      <c r="F3112" s="68">
        <v>43619</v>
      </c>
      <c r="G3112" s="67">
        <v>5198</v>
      </c>
      <c r="H3112" s="67">
        <v>7809</v>
      </c>
      <c r="I3112" s="67">
        <v>7221</v>
      </c>
      <c r="J3112" s="67"/>
      <c r="K3112" s="157">
        <f t="shared" si="14"/>
        <v>29.065743944636679</v>
      </c>
      <c r="L3112" s="168"/>
      <c r="M3112" s="159">
        <f>AVERAGE(K3112:K3113)</f>
        <v>29.792454699149978</v>
      </c>
      <c r="N3112" s="159">
        <f>_xlfn.STDEV.S(K3112,K3113)</f>
        <v>1.0277242049550894</v>
      </c>
      <c r="O3112" s="33"/>
      <c r="P3112" s="33"/>
      <c r="Q3112" s="23">
        <f t="shared" si="1"/>
        <v>202.3</v>
      </c>
      <c r="R3112" s="117">
        <f>AVERAGE(Q3112:Q3113)</f>
        <v>204.2</v>
      </c>
    </row>
    <row r="3113" spans="1:18" ht="15.75" customHeight="1" x14ac:dyDescent="0.3">
      <c r="A3113" s="221">
        <v>4932</v>
      </c>
      <c r="B3113" s="118">
        <v>316</v>
      </c>
      <c r="C3113" s="67" t="s">
        <v>724</v>
      </c>
      <c r="D3113" s="67"/>
      <c r="E3113" s="67">
        <v>17</v>
      </c>
      <c r="F3113" s="68">
        <v>43619</v>
      </c>
      <c r="G3113" s="67">
        <v>5239</v>
      </c>
      <c r="H3113" s="67">
        <v>7929</v>
      </c>
      <c r="I3113" s="67">
        <v>7300</v>
      </c>
      <c r="J3113" s="67"/>
      <c r="K3113" s="157">
        <f t="shared" si="14"/>
        <v>30.519165453663273</v>
      </c>
      <c r="L3113" s="168"/>
      <c r="M3113" s="160"/>
      <c r="N3113" s="160"/>
      <c r="O3113" s="33"/>
      <c r="P3113" s="33"/>
      <c r="Q3113" s="23">
        <f t="shared" si="1"/>
        <v>206.1</v>
      </c>
      <c r="R3113" s="117"/>
    </row>
    <row r="3114" spans="1:18" ht="15.75" customHeight="1" x14ac:dyDescent="0.3">
      <c r="A3114" s="221">
        <v>5505</v>
      </c>
      <c r="B3114" s="118">
        <v>243</v>
      </c>
      <c r="C3114" s="7" t="s">
        <v>724</v>
      </c>
      <c r="D3114" s="7"/>
      <c r="E3114" s="7">
        <v>19</v>
      </c>
      <c r="F3114" s="156">
        <v>43637</v>
      </c>
      <c r="G3114" s="7">
        <v>5234</v>
      </c>
      <c r="H3114" s="7">
        <v>7967</v>
      </c>
      <c r="I3114" s="7">
        <v>7320</v>
      </c>
      <c r="J3114" s="7">
        <v>8</v>
      </c>
      <c r="K3114" s="161">
        <f t="shared" si="14"/>
        <v>31.016299137104507</v>
      </c>
      <c r="L3114" s="170"/>
      <c r="M3114" s="162">
        <f>AVERAGE(K3114:K3115)</f>
        <v>31.122525479188482</v>
      </c>
      <c r="N3114" s="162">
        <f>_xlfn.STDEV.S(K3114,K3115)</f>
        <v>0.15022673365644362</v>
      </c>
      <c r="O3114" s="33"/>
      <c r="P3114" s="33"/>
      <c r="Q3114" s="23">
        <f t="shared" si="1"/>
        <v>208.6</v>
      </c>
      <c r="R3114" s="117">
        <f>AVERAGE(Q3114:Q3115)</f>
        <v>207.25</v>
      </c>
    </row>
    <row r="3115" spans="1:18" ht="15.75" customHeight="1" x14ac:dyDescent="0.3">
      <c r="A3115" s="221">
        <v>5506</v>
      </c>
      <c r="B3115" s="118">
        <v>244</v>
      </c>
      <c r="C3115" s="7" t="s">
        <v>724</v>
      </c>
      <c r="D3115" s="7"/>
      <c r="E3115" s="7">
        <v>19</v>
      </c>
      <c r="F3115" s="156">
        <v>43637</v>
      </c>
      <c r="G3115" s="7">
        <v>5243</v>
      </c>
      <c r="H3115" s="7">
        <v>7945</v>
      </c>
      <c r="I3115" s="7">
        <v>7302</v>
      </c>
      <c r="J3115" s="7"/>
      <c r="K3115" s="161">
        <f t="shared" si="14"/>
        <v>31.228751821272461</v>
      </c>
      <c r="L3115" s="170"/>
      <c r="M3115" s="23"/>
      <c r="N3115" s="23"/>
      <c r="O3115" s="33"/>
      <c r="P3115" s="33"/>
      <c r="Q3115" s="23">
        <f t="shared" si="1"/>
        <v>205.9</v>
      </c>
      <c r="R3115" s="117"/>
    </row>
    <row r="3116" spans="1:18" ht="15.75" customHeight="1" x14ac:dyDescent="0.3">
      <c r="A3116" s="221">
        <v>6365</v>
      </c>
      <c r="B3116" s="118">
        <v>306</v>
      </c>
      <c r="C3116" s="7" t="s">
        <v>724</v>
      </c>
      <c r="D3116" s="7"/>
      <c r="E3116" s="7">
        <v>22</v>
      </c>
      <c r="F3116" s="156">
        <v>43685</v>
      </c>
      <c r="G3116" s="7">
        <v>5254</v>
      </c>
      <c r="H3116" s="7">
        <v>7584</v>
      </c>
      <c r="I3116" s="7">
        <v>7206</v>
      </c>
      <c r="J3116" s="7">
        <v>8</v>
      </c>
      <c r="K3116" s="152">
        <f t="shared" si="14"/>
        <v>19.364754098360656</v>
      </c>
      <c r="L3116" s="167"/>
      <c r="M3116" s="154">
        <f>AVERAGE(K3116:K3117)</f>
        <v>19.671834086607845</v>
      </c>
      <c r="N3116" s="154">
        <f>_xlfn.STDEV.S(K3116,K3117)</f>
        <v>0.43427668411254511</v>
      </c>
      <c r="O3116" s="33"/>
      <c r="P3116" s="33"/>
      <c r="Q3116" s="23">
        <f t="shared" si="1"/>
        <v>195.2</v>
      </c>
      <c r="R3116" s="117">
        <f>AVERAGE(Q3116:Q3117)</f>
        <v>192.45</v>
      </c>
    </row>
    <row r="3117" spans="1:18" ht="15.75" customHeight="1" x14ac:dyDescent="0.3">
      <c r="A3117" s="221">
        <v>6366</v>
      </c>
      <c r="B3117" s="118">
        <v>306</v>
      </c>
      <c r="C3117" s="7" t="s">
        <v>724</v>
      </c>
      <c r="D3117" s="7"/>
      <c r="E3117" s="7">
        <v>22</v>
      </c>
      <c r="F3117" s="156">
        <v>43685</v>
      </c>
      <c r="G3117" s="7">
        <v>5254</v>
      </c>
      <c r="H3117" s="7">
        <v>7530</v>
      </c>
      <c r="I3117" s="7">
        <v>7151</v>
      </c>
      <c r="J3117" s="7"/>
      <c r="K3117" s="152">
        <f t="shared" si="14"/>
        <v>19.978914074855034</v>
      </c>
      <c r="L3117" s="167"/>
      <c r="M3117" s="155"/>
      <c r="N3117" s="155"/>
      <c r="O3117" s="33"/>
      <c r="P3117" s="33"/>
      <c r="Q3117" s="23">
        <f t="shared" si="1"/>
        <v>189.7</v>
      </c>
      <c r="R3117" s="117"/>
    </row>
    <row r="3118" spans="1:18" ht="15.75" customHeight="1" x14ac:dyDescent="0.3">
      <c r="A3118" s="221">
        <v>3039</v>
      </c>
      <c r="B3118" s="118">
        <v>123</v>
      </c>
      <c r="C3118" s="81" t="s">
        <v>725</v>
      </c>
      <c r="D3118" s="81"/>
      <c r="E3118" s="81">
        <v>11</v>
      </c>
      <c r="F3118" s="82">
        <v>43571</v>
      </c>
      <c r="G3118" s="134">
        <v>5241</v>
      </c>
      <c r="H3118" s="81">
        <v>8295</v>
      </c>
      <c r="I3118" s="81">
        <v>7089</v>
      </c>
      <c r="J3118" s="81">
        <v>2</v>
      </c>
      <c r="K3118" s="135">
        <f t="shared" si="14"/>
        <v>65.259740259740255</v>
      </c>
      <c r="L3118" s="136" t="s">
        <v>414</v>
      </c>
      <c r="M3118" s="137">
        <f>AVERAGE(K3118:K3119)</f>
        <v>64.411785023487141</v>
      </c>
      <c r="N3118" s="137">
        <f>_xlfn.STDEV.S(K3118,K3119)</f>
        <v>1.1991897953944253</v>
      </c>
      <c r="O3118" s="33">
        <v>3</v>
      </c>
      <c r="P3118" s="33"/>
      <c r="Q3118" s="23">
        <f t="shared" si="1"/>
        <v>184.8</v>
      </c>
      <c r="R3118" s="117">
        <f>AVERAGE(Q3118:Q3119)</f>
        <v>186.4</v>
      </c>
    </row>
    <row r="3119" spans="1:18" ht="15.75" customHeight="1" x14ac:dyDescent="0.3">
      <c r="A3119" s="221">
        <v>3040</v>
      </c>
      <c r="B3119" s="118">
        <v>124</v>
      </c>
      <c r="C3119" s="81" t="s">
        <v>725</v>
      </c>
      <c r="D3119" s="81"/>
      <c r="E3119" s="81">
        <v>11</v>
      </c>
      <c r="F3119" s="82">
        <v>43571</v>
      </c>
      <c r="G3119" s="134">
        <v>5265</v>
      </c>
      <c r="H3119" s="81">
        <v>8340</v>
      </c>
      <c r="I3119" s="81">
        <v>7145</v>
      </c>
      <c r="J3119" s="81"/>
      <c r="K3119" s="135">
        <f t="shared" si="14"/>
        <v>63.563829787234042</v>
      </c>
      <c r="L3119" s="136"/>
      <c r="M3119" s="138"/>
      <c r="N3119" s="138"/>
      <c r="O3119" s="33"/>
      <c r="P3119" s="33"/>
      <c r="Q3119" s="23">
        <f t="shared" si="1"/>
        <v>188</v>
      </c>
      <c r="R3119" s="117"/>
    </row>
    <row r="3120" spans="1:18" ht="15.75" customHeight="1" x14ac:dyDescent="0.3">
      <c r="A3120" s="221">
        <v>3955</v>
      </c>
      <c r="B3120" s="118">
        <v>377</v>
      </c>
      <c r="C3120" s="81" t="s">
        <v>725</v>
      </c>
      <c r="D3120" s="81"/>
      <c r="E3120" s="81">
        <v>14</v>
      </c>
      <c r="F3120" s="82">
        <v>43591</v>
      </c>
      <c r="G3120" s="134">
        <v>5526</v>
      </c>
      <c r="H3120" s="134">
        <v>9264</v>
      </c>
      <c r="I3120" s="81">
        <v>8080</v>
      </c>
      <c r="J3120" s="81"/>
      <c r="K3120" s="135">
        <f t="shared" si="14"/>
        <v>46.358653093187158</v>
      </c>
      <c r="L3120" s="136" t="s">
        <v>426</v>
      </c>
      <c r="M3120" s="137">
        <f>AVERAGE(K3120:K3121)</f>
        <v>46.067772761733025</v>
      </c>
      <c r="N3120" s="137">
        <f>_xlfn.STDEV.S(K3120,K3121)</f>
        <v>0.41136690977002122</v>
      </c>
      <c r="O3120" s="33"/>
      <c r="P3120" s="33"/>
      <c r="Q3120" s="23">
        <f t="shared" si="1"/>
        <v>255.4</v>
      </c>
      <c r="R3120" s="117">
        <f>AVERAGE(Q3120:Q3121)</f>
        <v>253.2</v>
      </c>
    </row>
    <row r="3121" spans="1:18" ht="15.75" customHeight="1" x14ac:dyDescent="0.3">
      <c r="A3121" s="221">
        <v>3956</v>
      </c>
      <c r="B3121" s="118">
        <v>378</v>
      </c>
      <c r="C3121" s="81" t="s">
        <v>725</v>
      </c>
      <c r="D3121" s="81"/>
      <c r="E3121" s="81">
        <v>14</v>
      </c>
      <c r="F3121" s="82">
        <v>43591</v>
      </c>
      <c r="G3121" s="134">
        <v>5519</v>
      </c>
      <c r="H3121" s="134">
        <v>9178</v>
      </c>
      <c r="I3121" s="81">
        <v>8029</v>
      </c>
      <c r="J3121" s="81"/>
      <c r="K3121" s="135">
        <f t="shared" si="14"/>
        <v>45.776892430278885</v>
      </c>
      <c r="L3121" s="136"/>
      <c r="M3121" s="138"/>
      <c r="N3121" s="138"/>
      <c r="O3121" s="33"/>
      <c r="P3121" s="33"/>
      <c r="Q3121" s="23">
        <f t="shared" si="1"/>
        <v>251</v>
      </c>
      <c r="R3121" s="117"/>
    </row>
    <row r="3122" spans="1:18" ht="15.75" customHeight="1" x14ac:dyDescent="0.3">
      <c r="A3122" s="221">
        <v>4603</v>
      </c>
      <c r="B3122" s="118">
        <v>309</v>
      </c>
      <c r="C3122" s="81" t="s">
        <v>725</v>
      </c>
      <c r="D3122" s="81"/>
      <c r="E3122" s="81">
        <v>16</v>
      </c>
      <c r="F3122" s="82">
        <v>43607</v>
      </c>
      <c r="G3122" s="81">
        <v>5237</v>
      </c>
      <c r="H3122" s="81">
        <v>8569</v>
      </c>
      <c r="I3122" s="81">
        <v>7407</v>
      </c>
      <c r="J3122" s="81">
        <v>2</v>
      </c>
      <c r="K3122" s="135">
        <f t="shared" si="14"/>
        <v>53.548387096774199</v>
      </c>
      <c r="L3122" s="136"/>
      <c r="M3122" s="137">
        <f>AVERAGE(K3122:K3123)</f>
        <v>46.067555432755412</v>
      </c>
      <c r="N3122" s="137">
        <f>_xlfn.STDEV.S(K3122,K3123)</f>
        <v>10.579493597085449</v>
      </c>
      <c r="O3122" s="33"/>
      <c r="P3122" s="33"/>
      <c r="Q3122" s="23">
        <f t="shared" si="1"/>
        <v>217</v>
      </c>
      <c r="R3122" s="117">
        <f>AVERAGE(Q3122:Q3123)</f>
        <v>225.25</v>
      </c>
    </row>
    <row r="3123" spans="1:18" ht="15.75" customHeight="1" x14ac:dyDescent="0.3">
      <c r="A3123" s="221">
        <v>4604</v>
      </c>
      <c r="B3123" s="118">
        <v>310</v>
      </c>
      <c r="C3123" s="81" t="s">
        <v>725</v>
      </c>
      <c r="D3123" s="81"/>
      <c r="E3123" s="81">
        <v>16</v>
      </c>
      <c r="F3123" s="82">
        <v>43607</v>
      </c>
      <c r="G3123" s="81">
        <v>5231</v>
      </c>
      <c r="H3123" s="81">
        <v>8467</v>
      </c>
      <c r="I3123" s="81">
        <v>7566</v>
      </c>
      <c r="J3123" s="81"/>
      <c r="K3123" s="135">
        <f t="shared" si="14"/>
        <v>38.586723768736618</v>
      </c>
      <c r="L3123" s="136"/>
      <c r="M3123" s="138"/>
      <c r="N3123" s="138"/>
      <c r="O3123" s="33"/>
      <c r="P3123" s="33"/>
      <c r="Q3123" s="23">
        <f t="shared" si="1"/>
        <v>233.5</v>
      </c>
      <c r="R3123" s="117"/>
    </row>
    <row r="3124" spans="1:18" ht="15.75" customHeight="1" x14ac:dyDescent="0.3">
      <c r="A3124" s="221">
        <v>5249</v>
      </c>
      <c r="B3124" s="118">
        <v>309</v>
      </c>
      <c r="C3124" s="81" t="s">
        <v>725</v>
      </c>
      <c r="D3124" s="81"/>
      <c r="E3124" s="81">
        <v>18</v>
      </c>
      <c r="F3124" s="82">
        <v>43626</v>
      </c>
      <c r="G3124" s="81">
        <v>5237</v>
      </c>
      <c r="H3124" s="81">
        <v>7919</v>
      </c>
      <c r="I3124" s="81">
        <v>7226</v>
      </c>
      <c r="J3124" s="81">
        <v>8</v>
      </c>
      <c r="K3124" s="135">
        <f t="shared" si="14"/>
        <v>34.841628959276015</v>
      </c>
      <c r="L3124" s="136"/>
      <c r="M3124" s="137">
        <f>AVERAGE(K3124:K3125)</f>
        <v>35.072702821181522</v>
      </c>
      <c r="N3124" s="137">
        <f>_xlfn.STDEV.S(K3124,K3125)</f>
        <v>0.32678778941669606</v>
      </c>
      <c r="O3124" s="33"/>
      <c r="P3124" s="33"/>
      <c r="Q3124" s="23">
        <f t="shared" si="1"/>
        <v>198.9</v>
      </c>
      <c r="R3124" s="117">
        <f>AVERAGE(Q3124:Q3125)</f>
        <v>190.8</v>
      </c>
    </row>
    <row r="3125" spans="1:18" ht="15.75" customHeight="1" x14ac:dyDescent="0.3">
      <c r="A3125" s="221">
        <v>5250</v>
      </c>
      <c r="B3125" s="118">
        <v>310</v>
      </c>
      <c r="C3125" s="81" t="s">
        <v>725</v>
      </c>
      <c r="D3125" s="81"/>
      <c r="E3125" s="81">
        <v>18</v>
      </c>
      <c r="F3125" s="82">
        <v>43626</v>
      </c>
      <c r="G3125" s="81">
        <v>5231</v>
      </c>
      <c r="H3125" s="81">
        <v>7703</v>
      </c>
      <c r="I3125" s="81">
        <v>7058</v>
      </c>
      <c r="J3125" s="81"/>
      <c r="K3125" s="135">
        <f t="shared" si="14"/>
        <v>35.30377668308703</v>
      </c>
      <c r="L3125" s="136"/>
      <c r="M3125" s="138"/>
      <c r="N3125" s="138"/>
      <c r="O3125" s="33"/>
      <c r="P3125" s="33"/>
      <c r="Q3125" s="23">
        <f t="shared" si="1"/>
        <v>182.7</v>
      </c>
      <c r="R3125" s="117"/>
    </row>
    <row r="3126" spans="1:18" ht="15.75" customHeight="1" x14ac:dyDescent="0.3">
      <c r="A3126" s="221">
        <v>6367</v>
      </c>
      <c r="B3126" s="118">
        <v>307</v>
      </c>
      <c r="C3126" s="7" t="s">
        <v>725</v>
      </c>
      <c r="D3126" s="7"/>
      <c r="E3126" s="7">
        <v>22</v>
      </c>
      <c r="F3126" s="156">
        <v>43685</v>
      </c>
      <c r="G3126" s="7">
        <v>5223</v>
      </c>
      <c r="H3126" s="7">
        <v>7760</v>
      </c>
      <c r="I3126" s="7">
        <v>7333</v>
      </c>
      <c r="J3126" s="7">
        <v>8</v>
      </c>
      <c r="K3126" s="152">
        <f t="shared" si="14"/>
        <v>20.236966824644551</v>
      </c>
      <c r="L3126" s="167"/>
      <c r="M3126" s="154">
        <f>AVERAGE(K3126:K3127)</f>
        <v>20.288344039499975</v>
      </c>
      <c r="N3126" s="154">
        <f>_xlfn.STDEV.S(K3126,K3127)</f>
        <v>7.2658354045497878E-2</v>
      </c>
      <c r="O3126" s="33"/>
      <c r="P3126" s="33"/>
      <c r="Q3126" s="23">
        <f t="shared" si="1"/>
        <v>211</v>
      </c>
      <c r="R3126" s="117">
        <f>AVERAGE(Q3126:Q3127)</f>
        <v>220.3</v>
      </c>
    </row>
    <row r="3127" spans="1:18" ht="15.75" customHeight="1" x14ac:dyDescent="0.3">
      <c r="A3127" s="221">
        <v>6368</v>
      </c>
      <c r="B3127" s="118">
        <v>307</v>
      </c>
      <c r="C3127" s="7" t="s">
        <v>725</v>
      </c>
      <c r="D3127" s="7"/>
      <c r="E3127" s="7">
        <v>22</v>
      </c>
      <c r="F3127" s="156">
        <v>43685</v>
      </c>
      <c r="G3127" s="7">
        <v>5223</v>
      </c>
      <c r="H3127" s="7">
        <v>7986</v>
      </c>
      <c r="I3127" s="7">
        <v>7519</v>
      </c>
      <c r="J3127" s="7"/>
      <c r="K3127" s="152">
        <f t="shared" si="14"/>
        <v>20.3397212543554</v>
      </c>
      <c r="L3127" s="167"/>
      <c r="M3127" s="155"/>
      <c r="N3127" s="155"/>
      <c r="O3127" s="33"/>
      <c r="P3127" s="33"/>
      <c r="Q3127" s="23">
        <f t="shared" si="1"/>
        <v>229.6</v>
      </c>
      <c r="R3127" s="117"/>
    </row>
    <row r="3128" spans="1:18" ht="15.75" customHeight="1" x14ac:dyDescent="0.3">
      <c r="A3128" s="221">
        <v>3041</v>
      </c>
      <c r="B3128" s="118">
        <v>125</v>
      </c>
      <c r="C3128" s="57" t="s">
        <v>726</v>
      </c>
      <c r="D3128" s="57"/>
      <c r="E3128" s="57">
        <v>11</v>
      </c>
      <c r="F3128" s="58">
        <v>43571</v>
      </c>
      <c r="G3128" s="151">
        <v>5217</v>
      </c>
      <c r="H3128" s="57">
        <v>8920</v>
      </c>
      <c r="I3128" s="57">
        <v>7524</v>
      </c>
      <c r="J3128" s="57">
        <v>2</v>
      </c>
      <c r="K3128" s="152">
        <f t="shared" si="14"/>
        <v>60.511486779367139</v>
      </c>
      <c r="L3128" s="167">
        <v>0.5</v>
      </c>
      <c r="M3128" s="154">
        <f>AVERAGE(K3128:K3129)</f>
        <v>60.75051027836102</v>
      </c>
      <c r="N3128" s="154">
        <f>_xlfn.STDEV.S(K3128,K3129)</f>
        <v>0.33803027400301755</v>
      </c>
      <c r="O3128" s="33">
        <v>2</v>
      </c>
      <c r="P3128" s="33"/>
      <c r="Q3128" s="23">
        <f t="shared" si="1"/>
        <v>230.7</v>
      </c>
      <c r="R3128" s="117">
        <f>AVERAGE(Q3128:Q3129)</f>
        <v>220.45</v>
      </c>
    </row>
    <row r="3129" spans="1:18" ht="15.75" customHeight="1" x14ac:dyDescent="0.3">
      <c r="A3129" s="221">
        <v>3042</v>
      </c>
      <c r="B3129" s="118">
        <v>126</v>
      </c>
      <c r="C3129" s="57" t="s">
        <v>726</v>
      </c>
      <c r="D3129" s="57"/>
      <c r="E3129" s="57">
        <v>11</v>
      </c>
      <c r="F3129" s="58">
        <v>43571</v>
      </c>
      <c r="G3129" s="151">
        <v>5232</v>
      </c>
      <c r="H3129" s="57">
        <v>8616</v>
      </c>
      <c r="I3129" s="57">
        <v>7334</v>
      </c>
      <c r="J3129" s="57"/>
      <c r="K3129" s="152">
        <f t="shared" si="14"/>
        <v>60.9895337773549</v>
      </c>
      <c r="L3129" s="167"/>
      <c r="M3129" s="155"/>
      <c r="N3129" s="155"/>
      <c r="O3129" s="33"/>
      <c r="P3129" s="33"/>
      <c r="Q3129" s="23">
        <f t="shared" si="1"/>
        <v>210.2</v>
      </c>
      <c r="R3129" s="117"/>
    </row>
    <row r="3130" spans="1:18" ht="15.75" customHeight="1" x14ac:dyDescent="0.3">
      <c r="A3130" s="221">
        <v>3957</v>
      </c>
      <c r="B3130" s="118">
        <v>379</v>
      </c>
      <c r="C3130" s="57" t="s">
        <v>726</v>
      </c>
      <c r="D3130" s="57"/>
      <c r="E3130" s="57">
        <v>14</v>
      </c>
      <c r="F3130" s="58">
        <v>43591</v>
      </c>
      <c r="G3130" s="151">
        <v>5503</v>
      </c>
      <c r="H3130" s="151">
        <v>8592</v>
      </c>
      <c r="I3130" s="57">
        <v>7764</v>
      </c>
      <c r="J3130" s="57"/>
      <c r="K3130" s="152">
        <f t="shared" si="14"/>
        <v>36.620964175143747</v>
      </c>
      <c r="L3130" s="167" t="s">
        <v>727</v>
      </c>
      <c r="M3130" s="154">
        <f>AVERAGE(K3130:K3131)</f>
        <v>36.585482087571876</v>
      </c>
      <c r="N3130" s="154">
        <f>_xlfn.STDEV.S(K3130,K3131)</f>
        <v>5.0179249465455607E-2</v>
      </c>
      <c r="O3130" s="33"/>
      <c r="P3130" s="33"/>
      <c r="Q3130" s="23">
        <f t="shared" si="1"/>
        <v>226.1</v>
      </c>
      <c r="R3130" s="117">
        <f>AVERAGE(Q3130:Q3131)</f>
        <v>213.05</v>
      </c>
    </row>
    <row r="3131" spans="1:18" ht="15.75" customHeight="1" x14ac:dyDescent="0.3">
      <c r="A3131" s="221">
        <v>3958</v>
      </c>
      <c r="B3131" s="118">
        <v>380</v>
      </c>
      <c r="C3131" s="57" t="s">
        <v>726</v>
      </c>
      <c r="D3131" s="57"/>
      <c r="E3131" s="57">
        <v>14</v>
      </c>
      <c r="F3131" s="58">
        <v>43591</v>
      </c>
      <c r="G3131" s="151">
        <v>5523</v>
      </c>
      <c r="H3131" s="151">
        <v>8254</v>
      </c>
      <c r="I3131" s="57">
        <v>7523</v>
      </c>
      <c r="J3131" s="57"/>
      <c r="K3131" s="152">
        <f t="shared" si="14"/>
        <v>36.549999999999997</v>
      </c>
      <c r="L3131" s="167"/>
      <c r="M3131" s="155"/>
      <c r="N3131" s="155"/>
      <c r="O3131" s="33"/>
      <c r="P3131" s="33"/>
      <c r="Q3131" s="23">
        <f t="shared" si="1"/>
        <v>200</v>
      </c>
      <c r="R3131" s="117"/>
    </row>
    <row r="3132" spans="1:18" ht="15.75" customHeight="1" x14ac:dyDescent="0.3">
      <c r="A3132" s="221">
        <v>4605</v>
      </c>
      <c r="B3132" s="118">
        <v>311</v>
      </c>
      <c r="C3132" s="57" t="s">
        <v>726</v>
      </c>
      <c r="D3132" s="57"/>
      <c r="E3132" s="57">
        <v>16</v>
      </c>
      <c r="F3132" s="58">
        <v>43607</v>
      </c>
      <c r="G3132" s="57">
        <v>5222</v>
      </c>
      <c r="H3132" s="57">
        <v>8074</v>
      </c>
      <c r="I3132" s="57">
        <v>7473</v>
      </c>
      <c r="J3132" s="57">
        <v>2</v>
      </c>
      <c r="K3132" s="152">
        <f t="shared" si="14"/>
        <v>26.699244780097736</v>
      </c>
      <c r="L3132" s="167"/>
      <c r="M3132" s="154">
        <f>AVERAGE(K3132:K3133)</f>
        <v>26.558053303397813</v>
      </c>
      <c r="N3132" s="154">
        <f>_xlfn.STDEV.S(K3132,K3133)</f>
        <v>0.19967490124051618</v>
      </c>
      <c r="O3132" s="33"/>
      <c r="P3132" s="33"/>
      <c r="Q3132" s="23">
        <f t="shared" si="1"/>
        <v>225.1</v>
      </c>
      <c r="R3132" s="117">
        <f>AVERAGE(Q3132:Q3133)</f>
        <v>219.3</v>
      </c>
    </row>
    <row r="3133" spans="1:18" ht="15.75" customHeight="1" x14ac:dyDescent="0.3">
      <c r="A3133" s="221">
        <v>4606</v>
      </c>
      <c r="B3133" s="118">
        <v>312</v>
      </c>
      <c r="C3133" s="57" t="s">
        <v>726</v>
      </c>
      <c r="D3133" s="57"/>
      <c r="E3133" s="57">
        <v>16</v>
      </c>
      <c r="F3133" s="58">
        <v>43607</v>
      </c>
      <c r="G3133" s="57">
        <v>5239</v>
      </c>
      <c r="H3133" s="57">
        <v>7938</v>
      </c>
      <c r="I3133" s="57">
        <v>7374</v>
      </c>
      <c r="J3133" s="57"/>
      <c r="K3133" s="152">
        <f t="shared" si="14"/>
        <v>26.41686182669789</v>
      </c>
      <c r="L3133" s="167"/>
      <c r="M3133" s="155"/>
      <c r="N3133" s="155"/>
      <c r="O3133" s="33"/>
      <c r="P3133" s="33"/>
      <c r="Q3133" s="23">
        <f t="shared" si="1"/>
        <v>213.5</v>
      </c>
      <c r="R3133" s="117"/>
    </row>
    <row r="3134" spans="1:18" ht="15.75" customHeight="1" x14ac:dyDescent="0.3">
      <c r="A3134" s="221">
        <v>5251</v>
      </c>
      <c r="B3134" s="118">
        <v>311</v>
      </c>
      <c r="C3134" s="57" t="s">
        <v>726</v>
      </c>
      <c r="D3134" s="57"/>
      <c r="E3134" s="57">
        <v>18</v>
      </c>
      <c r="F3134" s="58">
        <v>43626</v>
      </c>
      <c r="G3134" s="57">
        <v>5222</v>
      </c>
      <c r="H3134" s="57">
        <v>8223</v>
      </c>
      <c r="I3134" s="57">
        <v>7576</v>
      </c>
      <c r="J3134" s="57">
        <v>7</v>
      </c>
      <c r="K3134" s="152">
        <f t="shared" si="14"/>
        <v>27.485131690739166</v>
      </c>
      <c r="L3134" s="167"/>
      <c r="M3134" s="154">
        <f>AVERAGE(K3134:K3135)</f>
        <v>26.605113134146379</v>
      </c>
      <c r="N3134" s="154">
        <f>_xlfn.STDEV.S(K3134,K3135)</f>
        <v>1.2445341778735153</v>
      </c>
      <c r="O3134" s="33"/>
      <c r="P3134" s="33"/>
      <c r="Q3134" s="23">
        <f t="shared" si="1"/>
        <v>235.4</v>
      </c>
      <c r="R3134" s="117">
        <f>AVERAGE(Q3134:Q3135)</f>
        <v>236.65</v>
      </c>
    </row>
    <row r="3135" spans="1:18" ht="15.75" customHeight="1" x14ac:dyDescent="0.3">
      <c r="A3135" s="221">
        <v>5252</v>
      </c>
      <c r="B3135" s="118">
        <v>312</v>
      </c>
      <c r="C3135" s="57" t="s">
        <v>726</v>
      </c>
      <c r="D3135" s="57"/>
      <c r="E3135" s="57">
        <v>18</v>
      </c>
      <c r="F3135" s="58">
        <v>43626</v>
      </c>
      <c r="G3135" s="57">
        <v>5239</v>
      </c>
      <c r="H3135" s="57">
        <v>8230</v>
      </c>
      <c r="I3135" s="57">
        <v>7618</v>
      </c>
      <c r="J3135" s="57"/>
      <c r="K3135" s="152">
        <f t="shared" si="14"/>
        <v>25.725094577553591</v>
      </c>
      <c r="L3135" s="167"/>
      <c r="M3135" s="155"/>
      <c r="N3135" s="155"/>
      <c r="O3135" s="33"/>
      <c r="P3135" s="33"/>
      <c r="Q3135" s="23">
        <f t="shared" si="1"/>
        <v>237.9</v>
      </c>
      <c r="R3135" s="117"/>
    </row>
    <row r="3136" spans="1:18" ht="15.75" customHeight="1" x14ac:dyDescent="0.3">
      <c r="A3136" s="221">
        <v>5745</v>
      </c>
      <c r="B3136" s="118">
        <v>189</v>
      </c>
      <c r="C3136" s="7" t="s">
        <v>726</v>
      </c>
      <c r="D3136" s="7"/>
      <c r="E3136" s="7">
        <v>21</v>
      </c>
      <c r="F3136" s="156">
        <v>43657</v>
      </c>
      <c r="G3136" s="7">
        <v>5261</v>
      </c>
      <c r="H3136" s="7">
        <v>7990</v>
      </c>
      <c r="I3136" s="7">
        <v>7507</v>
      </c>
      <c r="J3136" s="7">
        <v>7</v>
      </c>
      <c r="K3136" s="152">
        <f t="shared" si="14"/>
        <v>21.504897595725737</v>
      </c>
      <c r="L3136" s="167"/>
      <c r="M3136" s="154">
        <f>AVERAGE(K3136:K3137)</f>
        <v>21.419383309715016</v>
      </c>
      <c r="N3136" s="154">
        <f>_xlfn.STDEV.S(K3136,K3137)</f>
        <v>0.12093546305301062</v>
      </c>
      <c r="O3136" s="33"/>
      <c r="P3136" s="33"/>
      <c r="Q3136" s="23">
        <f t="shared" si="1"/>
        <v>224.6</v>
      </c>
      <c r="R3136" s="117">
        <f>AVERAGE(Q3136:Q3137)</f>
        <v>236.75</v>
      </c>
    </row>
    <row r="3137" spans="1:18" ht="15.75" customHeight="1" x14ac:dyDescent="0.3">
      <c r="A3137" s="221">
        <v>5746</v>
      </c>
      <c r="B3137" s="118">
        <v>190</v>
      </c>
      <c r="C3137" s="7" t="s">
        <v>726</v>
      </c>
      <c r="D3137" s="7"/>
      <c r="E3137" s="7">
        <v>21</v>
      </c>
      <c r="F3137" s="156">
        <v>43657</v>
      </c>
      <c r="G3137" s="7">
        <v>5238</v>
      </c>
      <c r="H3137" s="7">
        <v>8258</v>
      </c>
      <c r="I3137" s="7">
        <v>7727</v>
      </c>
      <c r="J3137" s="7"/>
      <c r="K3137" s="152">
        <f t="shared" si="14"/>
        <v>21.333869023704299</v>
      </c>
      <c r="L3137" s="167"/>
      <c r="M3137" s="155"/>
      <c r="N3137" s="155"/>
      <c r="O3137" s="33"/>
      <c r="P3137" s="33"/>
      <c r="Q3137" s="23">
        <f t="shared" si="1"/>
        <v>248.9</v>
      </c>
      <c r="R3137" s="117"/>
    </row>
    <row r="3138" spans="1:18" ht="15.75" customHeight="1" x14ac:dyDescent="0.3">
      <c r="A3138" s="221">
        <v>6369</v>
      </c>
      <c r="B3138" s="118">
        <v>308</v>
      </c>
      <c r="C3138" s="7" t="s">
        <v>726</v>
      </c>
      <c r="D3138" s="7"/>
      <c r="E3138" s="7">
        <v>22</v>
      </c>
      <c r="F3138" s="156">
        <v>43685</v>
      </c>
      <c r="G3138" s="7">
        <v>5201</v>
      </c>
      <c r="H3138" s="7">
        <v>7830</v>
      </c>
      <c r="I3138" s="7">
        <v>7429</v>
      </c>
      <c r="J3138" s="7">
        <v>7</v>
      </c>
      <c r="K3138" s="152">
        <f t="shared" si="14"/>
        <v>17.998204667863554</v>
      </c>
      <c r="L3138" s="167"/>
      <c r="M3138" s="154">
        <f>AVERAGE(K3138:K3139)</f>
        <v>18.254916287420151</v>
      </c>
      <c r="N3138" s="154">
        <f>_xlfn.STDEV.S(K3138,K3139)</f>
        <v>0.36304505399569958</v>
      </c>
      <c r="O3138" s="33"/>
      <c r="P3138" s="33"/>
      <c r="Q3138" s="23">
        <f t="shared" si="1"/>
        <v>222.8</v>
      </c>
      <c r="R3138" s="117">
        <f>AVERAGE(Q3138:Q3139)</f>
        <v>218.9</v>
      </c>
    </row>
    <row r="3139" spans="1:18" ht="15.75" customHeight="1" x14ac:dyDescent="0.3">
      <c r="A3139" s="221">
        <v>6370</v>
      </c>
      <c r="B3139" s="118">
        <v>308</v>
      </c>
      <c r="C3139" s="7" t="s">
        <v>726</v>
      </c>
      <c r="D3139" s="7"/>
      <c r="E3139" s="7">
        <v>22</v>
      </c>
      <c r="F3139" s="156">
        <v>43685</v>
      </c>
      <c r="G3139" s="7">
        <v>5201</v>
      </c>
      <c r="H3139" s="7">
        <v>7749</v>
      </c>
      <c r="I3139" s="7">
        <v>7351</v>
      </c>
      <c r="J3139" s="7"/>
      <c r="K3139" s="152">
        <f t="shared" si="14"/>
        <v>18.511627906976745</v>
      </c>
      <c r="L3139" s="167"/>
      <c r="M3139" s="155"/>
      <c r="N3139" s="155"/>
      <c r="O3139" s="33"/>
      <c r="P3139" s="33"/>
      <c r="Q3139" s="23">
        <f t="shared" si="1"/>
        <v>215</v>
      </c>
      <c r="R3139" s="117"/>
    </row>
    <row r="3140" spans="1:18" ht="15.75" customHeight="1" x14ac:dyDescent="0.3">
      <c r="A3140" s="221">
        <v>3043</v>
      </c>
      <c r="B3140" s="118">
        <v>127</v>
      </c>
      <c r="C3140" s="57" t="s">
        <v>728</v>
      </c>
      <c r="D3140" s="57"/>
      <c r="E3140" s="57">
        <v>11</v>
      </c>
      <c r="F3140" s="58">
        <v>43571</v>
      </c>
      <c r="G3140" s="151">
        <v>5247</v>
      </c>
      <c r="H3140" s="57">
        <v>8728</v>
      </c>
      <c r="I3140" s="57">
        <v>7602</v>
      </c>
      <c r="J3140" s="57">
        <v>2</v>
      </c>
      <c r="K3140" s="152">
        <f t="shared" si="14"/>
        <v>47.813163481953289</v>
      </c>
      <c r="L3140" s="167" t="s">
        <v>414</v>
      </c>
      <c r="M3140" s="154">
        <f>AVERAGE(K3140:K3141)</f>
        <v>48.202813876100073</v>
      </c>
      <c r="N3140" s="154">
        <f>_xlfn.STDEV.S(K3140,K3141)</f>
        <v>0.55104887198640418</v>
      </c>
      <c r="O3140" s="33">
        <v>2</v>
      </c>
      <c r="P3140" s="33"/>
      <c r="Q3140" s="23">
        <f t="shared" si="1"/>
        <v>235.5</v>
      </c>
      <c r="R3140" s="117">
        <f>AVERAGE(Q3140:Q3141)</f>
        <v>233.2</v>
      </c>
    </row>
    <row r="3141" spans="1:18" ht="15.75" customHeight="1" x14ac:dyDescent="0.3">
      <c r="A3141" s="221">
        <v>3044</v>
      </c>
      <c r="B3141" s="118">
        <v>128</v>
      </c>
      <c r="C3141" s="57" t="s">
        <v>728</v>
      </c>
      <c r="D3141" s="57"/>
      <c r="E3141" s="57">
        <v>11</v>
      </c>
      <c r="F3141" s="58">
        <v>43571</v>
      </c>
      <c r="G3141" s="151">
        <v>5213</v>
      </c>
      <c r="H3141" s="57">
        <v>8644</v>
      </c>
      <c r="I3141" s="57">
        <v>7522</v>
      </c>
      <c r="J3141" s="57"/>
      <c r="K3141" s="152">
        <f t="shared" si="14"/>
        <v>48.592464270246857</v>
      </c>
      <c r="L3141" s="167"/>
      <c r="M3141" s="155"/>
      <c r="N3141" s="155"/>
      <c r="O3141" s="33"/>
      <c r="P3141" s="33"/>
      <c r="Q3141" s="23">
        <f t="shared" si="1"/>
        <v>230.9</v>
      </c>
      <c r="R3141" s="117"/>
    </row>
    <row r="3142" spans="1:18" ht="15.75" customHeight="1" x14ac:dyDescent="0.3">
      <c r="A3142" s="221">
        <v>3959</v>
      </c>
      <c r="B3142" s="118">
        <v>381</v>
      </c>
      <c r="C3142" s="57" t="s">
        <v>728</v>
      </c>
      <c r="D3142" s="57"/>
      <c r="E3142" s="57">
        <v>14</v>
      </c>
      <c r="F3142" s="58">
        <v>43591</v>
      </c>
      <c r="G3142" s="151">
        <v>5552</v>
      </c>
      <c r="H3142" s="151">
        <v>7982</v>
      </c>
      <c r="I3142" s="57">
        <v>7579</v>
      </c>
      <c r="J3142" s="57"/>
      <c r="K3142" s="152">
        <f t="shared" si="14"/>
        <v>19.881598421312287</v>
      </c>
      <c r="L3142" s="167" t="s">
        <v>13</v>
      </c>
      <c r="M3142" s="154">
        <f>AVERAGE(K3142:K3143)</f>
        <v>20.203957105392988</v>
      </c>
      <c r="N3142" s="154">
        <f>_xlfn.STDEV.S(K3142,K3143)</f>
        <v>0.4558840229756686</v>
      </c>
      <c r="O3142" s="33"/>
      <c r="P3142" s="33"/>
      <c r="Q3142" s="23">
        <f t="shared" si="1"/>
        <v>202.70000000000002</v>
      </c>
      <c r="R3142" s="117">
        <f>AVERAGE(Q3142:Q3143)</f>
        <v>196.35000000000002</v>
      </c>
    </row>
    <row r="3143" spans="1:18" ht="15.75" customHeight="1" x14ac:dyDescent="0.3">
      <c r="A3143" s="221">
        <v>3960</v>
      </c>
      <c r="B3143" s="118">
        <v>382</v>
      </c>
      <c r="C3143" s="57" t="s">
        <v>728</v>
      </c>
      <c r="D3143" s="57"/>
      <c r="E3143" s="57">
        <v>14</v>
      </c>
      <c r="F3143" s="58">
        <v>43591</v>
      </c>
      <c r="G3143" s="151">
        <v>5515</v>
      </c>
      <c r="H3143" s="151">
        <v>7805</v>
      </c>
      <c r="I3143" s="57">
        <v>7415</v>
      </c>
      <c r="J3143" s="57"/>
      <c r="K3143" s="152">
        <f t="shared" si="14"/>
        <v>20.526315789473685</v>
      </c>
      <c r="L3143" s="167"/>
      <c r="M3143" s="155"/>
      <c r="N3143" s="155"/>
      <c r="O3143" s="33"/>
      <c r="P3143" s="33"/>
      <c r="Q3143" s="23">
        <f t="shared" si="1"/>
        <v>190</v>
      </c>
      <c r="R3143" s="117"/>
    </row>
    <row r="3144" spans="1:18" ht="15.75" customHeight="1" x14ac:dyDescent="0.3">
      <c r="A3144" s="221">
        <v>4607</v>
      </c>
      <c r="B3144" s="118">
        <v>313</v>
      </c>
      <c r="C3144" s="57" t="s">
        <v>728</v>
      </c>
      <c r="D3144" s="57"/>
      <c r="E3144" s="57">
        <v>16</v>
      </c>
      <c r="F3144" s="58">
        <v>43607</v>
      </c>
      <c r="G3144" s="57">
        <v>5188</v>
      </c>
      <c r="H3144" s="57">
        <v>7589</v>
      </c>
      <c r="I3144" s="57">
        <v>7146</v>
      </c>
      <c r="J3144" s="57">
        <v>2</v>
      </c>
      <c r="K3144" s="152">
        <f t="shared" si="14"/>
        <v>22.625127681307454</v>
      </c>
      <c r="L3144" s="167"/>
      <c r="M3144" s="154">
        <f>AVERAGE(K3144:K3145)</f>
        <v>22.672687488258056</v>
      </c>
      <c r="N3144" s="154">
        <f>_xlfn.STDEV.S(K3144,K3145)</f>
        <v>6.7259724013387576E-2</v>
      </c>
      <c r="O3144" s="33"/>
      <c r="P3144" s="33"/>
      <c r="Q3144" s="23">
        <f t="shared" si="1"/>
        <v>195.8</v>
      </c>
      <c r="R3144" s="117">
        <f>AVERAGE(Q3144:Q3145)</f>
        <v>194.95</v>
      </c>
    </row>
    <row r="3145" spans="1:18" ht="15.75" customHeight="1" x14ac:dyDescent="0.3">
      <c r="A3145" s="221">
        <v>4608</v>
      </c>
      <c r="B3145" s="118">
        <v>314</v>
      </c>
      <c r="C3145" s="57" t="s">
        <v>728</v>
      </c>
      <c r="D3145" s="57"/>
      <c r="E3145" s="57">
        <v>16</v>
      </c>
      <c r="F3145" s="58">
        <v>43607</v>
      </c>
      <c r="G3145" s="57">
        <v>5225</v>
      </c>
      <c r="H3145" s="57">
        <v>7607</v>
      </c>
      <c r="I3145" s="57">
        <v>7166</v>
      </c>
      <c r="J3145" s="57"/>
      <c r="K3145" s="152">
        <f t="shared" si="14"/>
        <v>22.720247295208658</v>
      </c>
      <c r="L3145" s="167"/>
      <c r="M3145" s="155"/>
      <c r="N3145" s="155"/>
      <c r="O3145" s="33"/>
      <c r="P3145" s="33"/>
      <c r="Q3145" s="23">
        <f t="shared" si="1"/>
        <v>194.1</v>
      </c>
      <c r="R3145" s="117"/>
    </row>
    <row r="3146" spans="1:18" ht="15.75" customHeight="1" x14ac:dyDescent="0.3">
      <c r="A3146" s="221">
        <v>5253</v>
      </c>
      <c r="B3146" s="118">
        <v>313</v>
      </c>
      <c r="C3146" s="57" t="s">
        <v>728</v>
      </c>
      <c r="D3146" s="57"/>
      <c r="E3146" s="57">
        <v>18</v>
      </c>
      <c r="F3146" s="58">
        <v>43626</v>
      </c>
      <c r="G3146" s="57">
        <v>5188</v>
      </c>
      <c r="H3146" s="57">
        <v>8206</v>
      </c>
      <c r="I3146" s="57">
        <v>7598</v>
      </c>
      <c r="J3146" s="57">
        <v>7</v>
      </c>
      <c r="K3146" s="152">
        <f t="shared" si="14"/>
        <v>25.228215767634854</v>
      </c>
      <c r="L3146" s="167"/>
      <c r="M3146" s="154">
        <f>AVERAGE(K3146:K3147)</f>
        <v>24.974383034290341</v>
      </c>
      <c r="N3146" s="154">
        <f>_xlfn.STDEV.S(K3146,K3147)</f>
        <v>0.35897369407004387</v>
      </c>
      <c r="O3146" s="33"/>
      <c r="P3146" s="33"/>
      <c r="Q3146" s="23">
        <f t="shared" si="1"/>
        <v>241</v>
      </c>
      <c r="R3146" s="117">
        <f>AVERAGE(Q3146:Q3147)</f>
        <v>236.8</v>
      </c>
    </row>
    <row r="3147" spans="1:18" ht="15.75" customHeight="1" x14ac:dyDescent="0.3">
      <c r="A3147" s="221">
        <v>5254</v>
      </c>
      <c r="B3147" s="118">
        <v>314</v>
      </c>
      <c r="C3147" s="57" t="s">
        <v>728</v>
      </c>
      <c r="D3147" s="57"/>
      <c r="E3147" s="57">
        <v>18</v>
      </c>
      <c r="F3147" s="58">
        <v>43626</v>
      </c>
      <c r="G3147" s="57">
        <v>5225</v>
      </c>
      <c r="H3147" s="57">
        <v>8126</v>
      </c>
      <c r="I3147" s="57">
        <v>7551</v>
      </c>
      <c r="J3147" s="57"/>
      <c r="K3147" s="152">
        <f t="shared" si="14"/>
        <v>24.720550300945828</v>
      </c>
      <c r="L3147" s="167"/>
      <c r="M3147" s="155"/>
      <c r="N3147" s="155"/>
      <c r="O3147" s="33"/>
      <c r="P3147" s="33"/>
      <c r="Q3147" s="23">
        <f t="shared" si="1"/>
        <v>232.6</v>
      </c>
      <c r="R3147" s="117"/>
    </row>
    <row r="3148" spans="1:18" ht="15.75" customHeight="1" x14ac:dyDescent="0.3">
      <c r="A3148" s="221">
        <v>5747</v>
      </c>
      <c r="B3148" s="118">
        <v>191</v>
      </c>
      <c r="C3148" s="7" t="s">
        <v>728</v>
      </c>
      <c r="D3148" s="7"/>
      <c r="E3148" s="7">
        <v>21</v>
      </c>
      <c r="F3148" s="156">
        <v>43657</v>
      </c>
      <c r="G3148" s="7">
        <v>5280</v>
      </c>
      <c r="H3148" s="7">
        <v>7102</v>
      </c>
      <c r="I3148" s="7">
        <v>6782</v>
      </c>
      <c r="J3148" s="7">
        <v>7</v>
      </c>
      <c r="K3148" s="152">
        <f t="shared" si="14"/>
        <v>21.304926764314246</v>
      </c>
      <c r="L3148" s="167"/>
      <c r="M3148" s="154">
        <f>AVERAGE(K3148:K3149)</f>
        <v>21.254378566835648</v>
      </c>
      <c r="N3148" s="154">
        <f>_xlfn.STDEV.S(K3148,K3149)</f>
        <v>7.1485946427749233E-2</v>
      </c>
      <c r="O3148" s="33"/>
      <c r="P3148" s="33"/>
      <c r="Q3148" s="23">
        <f t="shared" si="1"/>
        <v>150.19999999999999</v>
      </c>
      <c r="R3148" s="117">
        <f>AVERAGE(Q3148:Q3149)</f>
        <v>148.19999999999999</v>
      </c>
    </row>
    <row r="3149" spans="1:18" ht="15.75" customHeight="1" x14ac:dyDescent="0.3">
      <c r="A3149" s="221">
        <v>5748</v>
      </c>
      <c r="B3149" s="118">
        <v>192</v>
      </c>
      <c r="C3149" s="7" t="s">
        <v>728</v>
      </c>
      <c r="D3149" s="7"/>
      <c r="E3149" s="7">
        <v>21</v>
      </c>
      <c r="F3149" s="156">
        <v>43657</v>
      </c>
      <c r="G3149" s="7">
        <v>5241</v>
      </c>
      <c r="H3149" s="7">
        <v>7013</v>
      </c>
      <c r="I3149" s="7">
        <v>6703</v>
      </c>
      <c r="J3149" s="7"/>
      <c r="K3149" s="152">
        <f t="shared" si="14"/>
        <v>21.203830369357046</v>
      </c>
      <c r="L3149" s="167"/>
      <c r="M3149" s="155"/>
      <c r="N3149" s="155"/>
      <c r="O3149" s="33"/>
      <c r="P3149" s="33"/>
      <c r="Q3149" s="23">
        <f t="shared" si="1"/>
        <v>146.19999999999999</v>
      </c>
      <c r="R3149" s="117"/>
    </row>
    <row r="3150" spans="1:18" ht="15.75" customHeight="1" x14ac:dyDescent="0.3">
      <c r="A3150" s="221">
        <v>6371</v>
      </c>
      <c r="B3150" s="118">
        <v>309</v>
      </c>
      <c r="C3150" s="7" t="s">
        <v>728</v>
      </c>
      <c r="D3150" s="7"/>
      <c r="E3150" s="7">
        <v>22</v>
      </c>
      <c r="F3150" s="156">
        <v>43685</v>
      </c>
      <c r="G3150" s="7">
        <v>5237</v>
      </c>
      <c r="H3150" s="7">
        <v>7702</v>
      </c>
      <c r="I3150" s="7">
        <v>7321</v>
      </c>
      <c r="J3150" s="7">
        <v>7</v>
      </c>
      <c r="K3150" s="152">
        <f t="shared" si="14"/>
        <v>18.282149712092131</v>
      </c>
      <c r="L3150" s="167"/>
      <c r="M3150" s="154">
        <f>AVERAGE(K3150:K3151)</f>
        <v>18.862580786938281</v>
      </c>
      <c r="N3150" s="154">
        <f>_xlfn.STDEV.S(K3150,K3151)</f>
        <v>0.82085349807021535</v>
      </c>
      <c r="O3150" s="33"/>
      <c r="P3150" s="33"/>
      <c r="Q3150" s="23">
        <f t="shared" si="1"/>
        <v>208.4</v>
      </c>
      <c r="R3150" s="117">
        <f>AVERAGE(Q3150:Q3151)</f>
        <v>201.15</v>
      </c>
    </row>
    <row r="3151" spans="1:18" ht="15.75" customHeight="1" x14ac:dyDescent="0.3">
      <c r="A3151" s="221">
        <v>6372</v>
      </c>
      <c r="B3151" s="118">
        <v>309</v>
      </c>
      <c r="C3151" s="7" t="s">
        <v>728</v>
      </c>
      <c r="D3151" s="7"/>
      <c r="E3151" s="7">
        <v>22</v>
      </c>
      <c r="F3151" s="156">
        <v>43685</v>
      </c>
      <c r="G3151" s="7">
        <v>5237</v>
      </c>
      <c r="H3151" s="7">
        <v>7553</v>
      </c>
      <c r="I3151" s="7">
        <v>7176</v>
      </c>
      <c r="J3151" s="7"/>
      <c r="K3151" s="152">
        <f t="shared" si="14"/>
        <v>19.443011861784427</v>
      </c>
      <c r="L3151" s="167"/>
      <c r="M3151" s="155"/>
      <c r="N3151" s="155"/>
      <c r="O3151" s="33"/>
      <c r="P3151" s="33"/>
      <c r="Q3151" s="23">
        <f t="shared" si="1"/>
        <v>193.9</v>
      </c>
      <c r="R3151" s="117"/>
    </row>
    <row r="3152" spans="1:18" ht="15.75" customHeight="1" x14ac:dyDescent="0.3">
      <c r="A3152" s="221">
        <v>3045</v>
      </c>
      <c r="B3152" s="118">
        <v>129</v>
      </c>
      <c r="C3152" s="81" t="s">
        <v>729</v>
      </c>
      <c r="D3152" s="81"/>
      <c r="E3152" s="81">
        <v>11</v>
      </c>
      <c r="F3152" s="82">
        <v>43571</v>
      </c>
      <c r="G3152" s="134">
        <v>5238</v>
      </c>
      <c r="H3152" s="81">
        <v>7898</v>
      </c>
      <c r="I3152" s="81">
        <v>6907</v>
      </c>
      <c r="J3152" s="81">
        <v>2</v>
      </c>
      <c r="K3152" s="135">
        <f t="shared" si="14"/>
        <v>59.376872378669866</v>
      </c>
      <c r="L3152" s="136">
        <v>0.25</v>
      </c>
      <c r="M3152" s="137">
        <f>AVERAGE(K3152:K3153)</f>
        <v>59.425719587881609</v>
      </c>
      <c r="N3152" s="137">
        <f>_xlfn.STDEV.S(K3152,K3153)</f>
        <v>6.9080385751323428E-2</v>
      </c>
      <c r="O3152" s="33">
        <v>3</v>
      </c>
      <c r="P3152" s="33"/>
      <c r="Q3152" s="23">
        <f t="shared" si="1"/>
        <v>166.9</v>
      </c>
      <c r="R3152" s="117">
        <f>AVERAGE(Q3152:Q3153)</f>
        <v>172.9</v>
      </c>
    </row>
    <row r="3153" spans="1:18" ht="15.75" customHeight="1" x14ac:dyDescent="0.3">
      <c r="A3153" s="221">
        <v>3046</v>
      </c>
      <c r="B3153" s="118">
        <v>130</v>
      </c>
      <c r="C3153" s="81" t="s">
        <v>729</v>
      </c>
      <c r="D3153" s="81"/>
      <c r="E3153" s="81">
        <v>11</v>
      </c>
      <c r="F3153" s="82">
        <v>43571</v>
      </c>
      <c r="G3153" s="134">
        <v>5212</v>
      </c>
      <c r="H3153" s="81">
        <v>8065</v>
      </c>
      <c r="I3153" s="81">
        <v>7001</v>
      </c>
      <c r="J3153" s="81"/>
      <c r="K3153" s="135">
        <f t="shared" si="14"/>
        <v>59.474566797093352</v>
      </c>
      <c r="L3153" s="136"/>
      <c r="M3153" s="138"/>
      <c r="N3153" s="138"/>
      <c r="O3153" s="33"/>
      <c r="P3153" s="33"/>
      <c r="Q3153" s="23">
        <f t="shared" si="1"/>
        <v>178.9</v>
      </c>
      <c r="R3153" s="117"/>
    </row>
    <row r="3154" spans="1:18" ht="15.75" customHeight="1" x14ac:dyDescent="0.3">
      <c r="A3154" s="221">
        <v>3961</v>
      </c>
      <c r="B3154" s="118">
        <v>383</v>
      </c>
      <c r="C3154" s="81" t="s">
        <v>729</v>
      </c>
      <c r="D3154" s="81"/>
      <c r="E3154" s="81">
        <v>14</v>
      </c>
      <c r="F3154" s="82">
        <v>43591</v>
      </c>
      <c r="G3154" s="134">
        <v>5537</v>
      </c>
      <c r="H3154" s="134">
        <v>8014</v>
      </c>
      <c r="I3154" s="81">
        <v>7362</v>
      </c>
      <c r="J3154" s="81"/>
      <c r="K3154" s="135">
        <f t="shared" si="14"/>
        <v>35.726027397260275</v>
      </c>
      <c r="L3154" s="136" t="s">
        <v>497</v>
      </c>
      <c r="M3154" s="137">
        <f>AVERAGE(K3154:K3155)</f>
        <v>35.756490658534389</v>
      </c>
      <c r="N3154" s="137">
        <f>_xlfn.STDEV.S(K3154,K3155)</f>
        <v>4.3081557247962754E-2</v>
      </c>
      <c r="O3154" s="33"/>
      <c r="P3154" s="33"/>
      <c r="Q3154" s="23">
        <f t="shared" si="1"/>
        <v>182.5</v>
      </c>
      <c r="R3154" s="117">
        <f>AVERAGE(Q3154:Q3155)</f>
        <v>174.8</v>
      </c>
    </row>
    <row r="3155" spans="1:18" ht="15.75" customHeight="1" x14ac:dyDescent="0.3">
      <c r="A3155" s="221">
        <v>3962</v>
      </c>
      <c r="B3155" s="118">
        <v>384</v>
      </c>
      <c r="C3155" s="81" t="s">
        <v>729</v>
      </c>
      <c r="D3155" s="81"/>
      <c r="E3155" s="81">
        <v>14</v>
      </c>
      <c r="F3155" s="82">
        <v>43591</v>
      </c>
      <c r="G3155" s="134">
        <v>5516</v>
      </c>
      <c r="H3155" s="134">
        <v>7785</v>
      </c>
      <c r="I3155" s="81">
        <v>7187</v>
      </c>
      <c r="J3155" s="81"/>
      <c r="K3155" s="135">
        <f t="shared" si="14"/>
        <v>35.786953919808496</v>
      </c>
      <c r="L3155" s="136"/>
      <c r="M3155" s="138"/>
      <c r="N3155" s="138"/>
      <c r="O3155" s="33"/>
      <c r="P3155" s="33"/>
      <c r="Q3155" s="23">
        <f t="shared" si="1"/>
        <v>167.1</v>
      </c>
      <c r="R3155" s="117"/>
    </row>
    <row r="3156" spans="1:18" ht="15.75" customHeight="1" x14ac:dyDescent="0.3">
      <c r="A3156" s="221">
        <v>4609</v>
      </c>
      <c r="B3156" s="118">
        <v>315</v>
      </c>
      <c r="C3156" s="81" t="s">
        <v>729</v>
      </c>
      <c r="D3156" s="81"/>
      <c r="E3156" s="81">
        <v>16</v>
      </c>
      <c r="F3156" s="82">
        <v>43607</v>
      </c>
      <c r="G3156" s="81">
        <v>5198</v>
      </c>
      <c r="H3156" s="81">
        <v>7781</v>
      </c>
      <c r="I3156" s="81">
        <v>7151</v>
      </c>
      <c r="J3156" s="81">
        <v>2</v>
      </c>
      <c r="K3156" s="135">
        <f t="shared" si="14"/>
        <v>32.258064516129032</v>
      </c>
      <c r="L3156" s="136"/>
      <c r="M3156" s="137">
        <f>AVERAGE(K3156:K3157)</f>
        <v>31.999162128194385</v>
      </c>
      <c r="N3156" s="137">
        <f>_xlfn.STDEV.S(K3156,K3157)</f>
        <v>0.36614326834795569</v>
      </c>
      <c r="O3156" s="33"/>
      <c r="P3156" s="33"/>
      <c r="Q3156" s="23">
        <f t="shared" si="1"/>
        <v>195.3</v>
      </c>
      <c r="R3156" s="117">
        <f>AVERAGE(Q3156:Q3157)</f>
        <v>193.9</v>
      </c>
    </row>
    <row r="3157" spans="1:18" ht="15.75" customHeight="1" x14ac:dyDescent="0.3">
      <c r="A3157" s="221">
        <v>4610</v>
      </c>
      <c r="B3157" s="118">
        <v>316</v>
      </c>
      <c r="C3157" s="81" t="s">
        <v>729</v>
      </c>
      <c r="D3157" s="81"/>
      <c r="E3157" s="81">
        <v>16</v>
      </c>
      <c r="F3157" s="82">
        <v>43607</v>
      </c>
      <c r="G3157" s="81">
        <v>5239</v>
      </c>
      <c r="H3157" s="81">
        <v>7775</v>
      </c>
      <c r="I3157" s="81">
        <v>7164</v>
      </c>
      <c r="J3157" s="81"/>
      <c r="K3157" s="135">
        <f t="shared" si="14"/>
        <v>31.740259740259742</v>
      </c>
      <c r="L3157" s="136"/>
      <c r="M3157" s="138"/>
      <c r="N3157" s="138"/>
      <c r="O3157" s="33"/>
      <c r="P3157" s="33"/>
      <c r="Q3157" s="23">
        <f t="shared" si="1"/>
        <v>192.5</v>
      </c>
      <c r="R3157" s="117"/>
    </row>
    <row r="3158" spans="1:18" ht="15.75" customHeight="1" x14ac:dyDescent="0.3">
      <c r="A3158" s="221">
        <v>5255</v>
      </c>
      <c r="B3158" s="118">
        <v>315</v>
      </c>
      <c r="C3158" s="81" t="s">
        <v>729</v>
      </c>
      <c r="D3158" s="81"/>
      <c r="E3158" s="81">
        <v>18</v>
      </c>
      <c r="F3158" s="82">
        <v>43626</v>
      </c>
      <c r="G3158" s="81">
        <v>5198</v>
      </c>
      <c r="H3158" s="81">
        <v>7660</v>
      </c>
      <c r="I3158" s="81">
        <v>7072</v>
      </c>
      <c r="J3158" s="81">
        <v>10</v>
      </c>
      <c r="K3158" s="135">
        <f t="shared" si="14"/>
        <v>31.376734258271078</v>
      </c>
      <c r="L3158" s="136"/>
      <c r="M3158" s="137">
        <f>AVERAGE(K3158:K3159)</f>
        <v>31.057908002595788</v>
      </c>
      <c r="N3158" s="137">
        <f>_xlfn.STDEV.S(K3158,K3159)</f>
        <v>0.45088841481663006</v>
      </c>
      <c r="O3158" s="33"/>
      <c r="P3158" s="33"/>
      <c r="Q3158" s="23">
        <f t="shared" si="1"/>
        <v>187.4</v>
      </c>
      <c r="R3158" s="117">
        <f>AVERAGE(Q3158:Q3159)</f>
        <v>183</v>
      </c>
    </row>
    <row r="3159" spans="1:18" ht="15.75" customHeight="1" x14ac:dyDescent="0.3">
      <c r="A3159" s="221">
        <v>5256</v>
      </c>
      <c r="B3159" s="118">
        <v>316</v>
      </c>
      <c r="C3159" s="81" t="s">
        <v>729</v>
      </c>
      <c r="D3159" s="81"/>
      <c r="E3159" s="81">
        <v>18</v>
      </c>
      <c r="F3159" s="82">
        <v>43626</v>
      </c>
      <c r="G3159" s="81">
        <v>5239</v>
      </c>
      <c r="H3159" s="81">
        <v>7574</v>
      </c>
      <c r="I3159" s="81">
        <v>7025</v>
      </c>
      <c r="J3159" s="81"/>
      <c r="K3159" s="135">
        <f t="shared" si="14"/>
        <v>30.739081746920494</v>
      </c>
      <c r="L3159" s="136"/>
      <c r="M3159" s="138"/>
      <c r="N3159" s="138"/>
      <c r="O3159" s="33"/>
      <c r="P3159" s="33"/>
      <c r="Q3159" s="23">
        <f t="shared" si="1"/>
        <v>178.6</v>
      </c>
      <c r="R3159" s="117"/>
    </row>
    <row r="3160" spans="1:18" ht="15.75" customHeight="1" x14ac:dyDescent="0.3">
      <c r="A3160" s="221">
        <v>6373</v>
      </c>
      <c r="B3160" s="118">
        <v>310</v>
      </c>
      <c r="C3160" s="7" t="s">
        <v>729</v>
      </c>
      <c r="D3160" s="7"/>
      <c r="E3160" s="7">
        <v>22</v>
      </c>
      <c r="F3160" s="156">
        <v>43685</v>
      </c>
      <c r="G3160" s="7">
        <v>5231</v>
      </c>
      <c r="H3160" s="7">
        <v>7541</v>
      </c>
      <c r="I3160" s="7">
        <v>7160</v>
      </c>
      <c r="J3160" s="7">
        <v>10</v>
      </c>
      <c r="K3160" s="152">
        <f t="shared" si="14"/>
        <v>19.751166407465007</v>
      </c>
      <c r="L3160" s="167"/>
      <c r="M3160" s="154">
        <f>AVERAGE(K3160:K3161)</f>
        <v>20.208379768413124</v>
      </c>
      <c r="N3160" s="154">
        <f>_xlfn.STDEV.S(K3160,K3161)</f>
        <v>0.64659733595101487</v>
      </c>
      <c r="O3160" s="33"/>
      <c r="P3160" s="33"/>
      <c r="Q3160" s="23">
        <f t="shared" si="1"/>
        <v>192.9</v>
      </c>
      <c r="R3160" s="117">
        <f>AVERAGE(Q3160:Q3161)</f>
        <v>189.60000000000002</v>
      </c>
    </row>
    <row r="3161" spans="1:18" ht="15.75" customHeight="1" x14ac:dyDescent="0.3">
      <c r="A3161" s="221">
        <v>6374</v>
      </c>
      <c r="B3161" s="118">
        <v>310</v>
      </c>
      <c r="C3161" s="7" t="s">
        <v>729</v>
      </c>
      <c r="D3161" s="7"/>
      <c r="E3161" s="7">
        <v>22</v>
      </c>
      <c r="F3161" s="156">
        <v>43685</v>
      </c>
      <c r="G3161" s="7">
        <v>5231</v>
      </c>
      <c r="H3161" s="7">
        <v>7479</v>
      </c>
      <c r="I3161" s="7">
        <v>7094</v>
      </c>
      <c r="J3161" s="7"/>
      <c r="K3161" s="152">
        <f t="shared" si="14"/>
        <v>20.665593129361245</v>
      </c>
      <c r="L3161" s="167"/>
      <c r="M3161" s="155"/>
      <c r="N3161" s="155"/>
      <c r="O3161" s="33"/>
      <c r="P3161" s="33"/>
      <c r="Q3161" s="23">
        <f t="shared" si="1"/>
        <v>186.3</v>
      </c>
      <c r="R3161" s="117"/>
    </row>
    <row r="3162" spans="1:18" ht="15.75" customHeight="1" x14ac:dyDescent="0.3">
      <c r="A3162" s="221">
        <v>3963</v>
      </c>
      <c r="B3162" s="118">
        <v>385</v>
      </c>
      <c r="C3162" s="81" t="s">
        <v>730</v>
      </c>
      <c r="D3162" s="81"/>
      <c r="E3162" s="81">
        <v>14</v>
      </c>
      <c r="F3162" s="82">
        <v>43591</v>
      </c>
      <c r="G3162" s="134">
        <v>5476</v>
      </c>
      <c r="H3162" s="134">
        <v>8230</v>
      </c>
      <c r="I3162" s="81">
        <v>7320</v>
      </c>
      <c r="J3162" s="81">
        <v>2</v>
      </c>
      <c r="K3162" s="135">
        <f t="shared" si="14"/>
        <v>49.34924078091106</v>
      </c>
      <c r="L3162" s="136" t="s">
        <v>426</v>
      </c>
      <c r="M3162" s="137">
        <f>AVERAGE(K3162:K3163)</f>
        <v>49.034358329705086</v>
      </c>
      <c r="N3162" s="137">
        <f>_xlfn.STDEV.S(K3162,K3163)</f>
        <v>0.44531103304877373</v>
      </c>
      <c r="O3162" s="33">
        <v>3</v>
      </c>
      <c r="P3162" s="33"/>
      <c r="Q3162" s="23">
        <f t="shared" si="1"/>
        <v>184.4</v>
      </c>
      <c r="R3162" s="117">
        <f>AVERAGE(Q3162:Q3163)</f>
        <v>176.15</v>
      </c>
    </row>
    <row r="3163" spans="1:18" ht="15.75" customHeight="1" x14ac:dyDescent="0.3">
      <c r="A3163" s="221">
        <v>3964</v>
      </c>
      <c r="B3163" s="118">
        <v>386</v>
      </c>
      <c r="C3163" s="81" t="s">
        <v>730</v>
      </c>
      <c r="D3163" s="81"/>
      <c r="E3163" s="81">
        <v>14</v>
      </c>
      <c r="F3163" s="82">
        <v>43591</v>
      </c>
      <c r="G3163" s="134">
        <v>5517</v>
      </c>
      <c r="H3163" s="134">
        <v>8014</v>
      </c>
      <c r="I3163" s="81">
        <v>7196</v>
      </c>
      <c r="J3163" s="81"/>
      <c r="K3163" s="135">
        <f t="shared" si="14"/>
        <v>48.719475878499111</v>
      </c>
      <c r="L3163" s="136"/>
      <c r="M3163" s="138"/>
      <c r="N3163" s="138"/>
      <c r="O3163" s="33"/>
      <c r="P3163" s="33"/>
      <c r="Q3163" s="23">
        <f t="shared" si="1"/>
        <v>167.9</v>
      </c>
      <c r="R3163" s="117"/>
    </row>
    <row r="3164" spans="1:18" ht="15.75" customHeight="1" x14ac:dyDescent="0.3">
      <c r="A3164" s="221">
        <v>4611</v>
      </c>
      <c r="B3164" s="118">
        <v>317</v>
      </c>
      <c r="C3164" s="81" t="s">
        <v>730</v>
      </c>
      <c r="D3164" s="81"/>
      <c r="E3164" s="81">
        <v>16</v>
      </c>
      <c r="F3164" s="82">
        <v>43607</v>
      </c>
      <c r="G3164" s="81">
        <v>5209</v>
      </c>
      <c r="H3164" s="81">
        <v>7510</v>
      </c>
      <c r="I3164" s="81">
        <v>6949</v>
      </c>
      <c r="J3164" s="81">
        <v>2</v>
      </c>
      <c r="K3164" s="135">
        <f t="shared" si="14"/>
        <v>32.241379310344826</v>
      </c>
      <c r="L3164" s="136"/>
      <c r="M3164" s="137">
        <f>AVERAGE(K3164:K3165)</f>
        <v>31.852776882586742</v>
      </c>
      <c r="N3164" s="137">
        <f>_xlfn.STDEV.S(K3164,K3165)</f>
        <v>0.54956682370659293</v>
      </c>
      <c r="O3164" s="33"/>
      <c r="P3164" s="33"/>
      <c r="Q3164" s="23">
        <f t="shared" si="1"/>
        <v>174</v>
      </c>
      <c r="R3164" s="117">
        <f>AVERAGE(Q3164:Q3165)</f>
        <v>167.25</v>
      </c>
    </row>
    <row r="3165" spans="1:18" ht="15.75" customHeight="1" x14ac:dyDescent="0.3">
      <c r="A3165" s="221">
        <v>4612</v>
      </c>
      <c r="B3165" s="118">
        <v>318</v>
      </c>
      <c r="C3165" s="81" t="s">
        <v>730</v>
      </c>
      <c r="D3165" s="81"/>
      <c r="E3165" s="81">
        <v>16</v>
      </c>
      <c r="F3165" s="82">
        <v>43607</v>
      </c>
      <c r="G3165" s="81">
        <v>5240</v>
      </c>
      <c r="H3165" s="81">
        <v>7350</v>
      </c>
      <c r="I3165" s="81">
        <v>6845</v>
      </c>
      <c r="J3165" s="81"/>
      <c r="K3165" s="135">
        <f t="shared" si="14"/>
        <v>31.464174454828658</v>
      </c>
      <c r="L3165" s="136"/>
      <c r="M3165" s="138"/>
      <c r="N3165" s="138"/>
      <c r="O3165" s="33"/>
      <c r="P3165" s="33"/>
      <c r="Q3165" s="23">
        <f t="shared" si="1"/>
        <v>160.5</v>
      </c>
      <c r="R3165" s="117"/>
    </row>
    <row r="3166" spans="1:18" ht="15.75" customHeight="1" x14ac:dyDescent="0.3">
      <c r="A3166" s="221">
        <v>5257</v>
      </c>
      <c r="B3166" s="118">
        <v>317</v>
      </c>
      <c r="C3166" s="81" t="s">
        <v>730</v>
      </c>
      <c r="D3166" s="81"/>
      <c r="E3166" s="81">
        <v>18</v>
      </c>
      <c r="F3166" s="82">
        <v>43626</v>
      </c>
      <c r="G3166" s="81">
        <v>5209</v>
      </c>
      <c r="H3166" s="81">
        <v>8069</v>
      </c>
      <c r="I3166" s="81">
        <v>7363</v>
      </c>
      <c r="J3166" s="81">
        <v>11</v>
      </c>
      <c r="K3166" s="135">
        <f t="shared" si="14"/>
        <v>32.776230269266485</v>
      </c>
      <c r="L3166" s="136"/>
      <c r="M3166" s="137">
        <f>AVERAGE(K3166:K3167)</f>
        <v>33.438182793631889</v>
      </c>
      <c r="N3166" s="137">
        <f>_xlfn.STDEV.S(K3166,K3167)</f>
        <v>0.93614223760466075</v>
      </c>
      <c r="O3166" s="33"/>
      <c r="P3166" s="33"/>
      <c r="Q3166" s="23">
        <f t="shared" si="1"/>
        <v>215.4</v>
      </c>
      <c r="R3166" s="117">
        <f>AVERAGE(Q3166:Q3167)</f>
        <v>218.55</v>
      </c>
    </row>
    <row r="3167" spans="1:18" ht="15.75" customHeight="1" x14ac:dyDescent="0.3">
      <c r="A3167" s="221">
        <v>5258</v>
      </c>
      <c r="B3167" s="118">
        <v>318</v>
      </c>
      <c r="C3167" s="81" t="s">
        <v>730</v>
      </c>
      <c r="D3167" s="81"/>
      <c r="E3167" s="81">
        <v>18</v>
      </c>
      <c r="F3167" s="82">
        <v>43626</v>
      </c>
      <c r="G3167" s="81">
        <v>5240</v>
      </c>
      <c r="H3167" s="81">
        <v>8213</v>
      </c>
      <c r="I3167" s="81">
        <v>7457</v>
      </c>
      <c r="J3167" s="81"/>
      <c r="K3167" s="135">
        <f t="shared" si="14"/>
        <v>34.100135317997292</v>
      </c>
      <c r="L3167" s="136"/>
      <c r="M3167" s="138"/>
      <c r="N3167" s="138"/>
      <c r="O3167" s="33"/>
      <c r="P3167" s="33"/>
      <c r="Q3167" s="23">
        <f t="shared" si="1"/>
        <v>221.7</v>
      </c>
      <c r="R3167" s="117"/>
    </row>
    <row r="3168" spans="1:18" ht="15.75" customHeight="1" x14ac:dyDescent="0.3">
      <c r="A3168" s="221">
        <v>6375</v>
      </c>
      <c r="B3168" s="118">
        <v>311</v>
      </c>
      <c r="C3168" s="7" t="s">
        <v>730</v>
      </c>
      <c r="D3168" s="7"/>
      <c r="E3168" s="7">
        <v>22</v>
      </c>
      <c r="F3168" s="156">
        <v>43685</v>
      </c>
      <c r="G3168" s="7">
        <v>5222</v>
      </c>
      <c r="H3168" s="7">
        <v>7539</v>
      </c>
      <c r="I3168" s="7">
        <v>7179</v>
      </c>
      <c r="J3168" s="7">
        <v>11</v>
      </c>
      <c r="K3168" s="152">
        <f t="shared" si="14"/>
        <v>18.395503321410324</v>
      </c>
      <c r="L3168" s="167"/>
      <c r="M3168" s="154">
        <f>AVERAGE(K3168:K3169)</f>
        <v>18.878979523751205</v>
      </c>
      <c r="N3168" s="154">
        <f>_xlfn.STDEV.S(K3168,K3169)</f>
        <v>0.68373860243511575</v>
      </c>
      <c r="O3168" s="33"/>
      <c r="P3168" s="33"/>
      <c r="Q3168" s="23">
        <f t="shared" si="1"/>
        <v>195.7</v>
      </c>
      <c r="R3168" s="117">
        <f>AVERAGE(Q3168:Q3169)</f>
        <v>182.55</v>
      </c>
    </row>
    <row r="3169" spans="1:18" ht="15.75" customHeight="1" x14ac:dyDescent="0.3">
      <c r="A3169" s="221">
        <v>6376</v>
      </c>
      <c r="B3169" s="118">
        <v>311</v>
      </c>
      <c r="C3169" s="7" t="s">
        <v>730</v>
      </c>
      <c r="D3169" s="7"/>
      <c r="E3169" s="7">
        <v>22</v>
      </c>
      <c r="F3169" s="156">
        <v>43685</v>
      </c>
      <c r="G3169" s="7">
        <v>5222</v>
      </c>
      <c r="H3169" s="7">
        <v>7244</v>
      </c>
      <c r="I3169" s="7">
        <v>6916</v>
      </c>
      <c r="J3169" s="7"/>
      <c r="K3169" s="152">
        <f t="shared" si="14"/>
        <v>19.36245572609209</v>
      </c>
      <c r="L3169" s="167"/>
      <c r="M3169" s="155"/>
      <c r="N3169" s="155"/>
      <c r="O3169" s="33"/>
      <c r="P3169" s="33"/>
      <c r="Q3169" s="23">
        <f t="shared" si="1"/>
        <v>169.4</v>
      </c>
      <c r="R3169" s="117"/>
    </row>
    <row r="3170" spans="1:18" ht="15.75" customHeight="1" x14ac:dyDescent="0.3">
      <c r="A3170" s="221">
        <v>3571</v>
      </c>
      <c r="B3170" s="118">
        <v>327</v>
      </c>
      <c r="C3170" s="57" t="s">
        <v>731</v>
      </c>
      <c r="D3170" s="57"/>
      <c r="E3170" s="57">
        <v>13</v>
      </c>
      <c r="F3170" s="58">
        <v>43587</v>
      </c>
      <c r="G3170" s="57">
        <v>5275</v>
      </c>
      <c r="H3170" s="57">
        <v>8890</v>
      </c>
      <c r="I3170" s="151">
        <v>7907</v>
      </c>
      <c r="J3170" s="57">
        <v>1</v>
      </c>
      <c r="K3170" s="152">
        <f t="shared" si="14"/>
        <v>37.348024316109424</v>
      </c>
      <c r="L3170" s="167" t="s">
        <v>497</v>
      </c>
      <c r="M3170" s="154">
        <f>AVERAGE(K3170:K3171)</f>
        <v>37.101992601830567</v>
      </c>
      <c r="N3170" s="154">
        <f>_xlfn.STDEV.S(K3170,K3171)</f>
        <v>0.34794138710706163</v>
      </c>
      <c r="O3170" s="33">
        <v>2</v>
      </c>
      <c r="P3170" s="33"/>
      <c r="Q3170" s="23">
        <f t="shared" si="1"/>
        <v>263.2</v>
      </c>
      <c r="R3170" s="117">
        <f>AVERAGE(Q3170:Q3171)</f>
        <v>264.54999999999995</v>
      </c>
    </row>
    <row r="3171" spans="1:18" ht="15.75" customHeight="1" x14ac:dyDescent="0.3">
      <c r="A3171" s="221">
        <v>3572</v>
      </c>
      <c r="B3171" s="118">
        <v>328</v>
      </c>
      <c r="C3171" s="57" t="s">
        <v>731</v>
      </c>
      <c r="D3171" s="57"/>
      <c r="E3171" s="57">
        <v>13</v>
      </c>
      <c r="F3171" s="58">
        <v>43587</v>
      </c>
      <c r="G3171" s="57">
        <v>5350</v>
      </c>
      <c r="H3171" s="57">
        <v>8989</v>
      </c>
      <c r="I3171" s="151">
        <v>8009</v>
      </c>
      <c r="J3171" s="57"/>
      <c r="K3171" s="152">
        <f t="shared" si="14"/>
        <v>36.85596088755171</v>
      </c>
      <c r="L3171" s="167"/>
      <c r="M3171" s="155"/>
      <c r="N3171" s="155"/>
      <c r="O3171" s="33"/>
      <c r="P3171" s="33"/>
      <c r="Q3171" s="23">
        <f t="shared" si="1"/>
        <v>265.89999999999998</v>
      </c>
      <c r="R3171" s="117"/>
    </row>
    <row r="3172" spans="1:18" ht="15.75" customHeight="1" x14ac:dyDescent="0.3">
      <c r="A3172" s="221">
        <v>4287</v>
      </c>
      <c r="B3172" s="118">
        <v>317</v>
      </c>
      <c r="C3172" s="57" t="s">
        <v>731</v>
      </c>
      <c r="D3172" s="57"/>
      <c r="E3172" s="57">
        <v>15</v>
      </c>
      <c r="F3172" s="58">
        <v>43599</v>
      </c>
      <c r="G3172" s="57">
        <v>5209</v>
      </c>
      <c r="H3172" s="57">
        <v>7282</v>
      </c>
      <c r="I3172" s="57">
        <v>6734</v>
      </c>
      <c r="J3172" s="57"/>
      <c r="K3172" s="152">
        <f t="shared" si="14"/>
        <v>35.934426229508198</v>
      </c>
      <c r="L3172" s="155"/>
      <c r="M3172" s="154">
        <f>AVERAGE(K3172:K3173)</f>
        <v>34.812301275963165</v>
      </c>
      <c r="N3172" s="154">
        <f>_xlfn.STDEV.S(K3172,K3173)</f>
        <v>1.5869243279806593</v>
      </c>
      <c r="O3172" s="33"/>
      <c r="P3172" s="33"/>
      <c r="Q3172" s="23">
        <f t="shared" si="1"/>
        <v>152.5</v>
      </c>
      <c r="R3172" s="117">
        <f>AVERAGE(Q3172:Q3173)</f>
        <v>155.65</v>
      </c>
    </row>
    <row r="3173" spans="1:18" ht="15.75" customHeight="1" x14ac:dyDescent="0.3">
      <c r="A3173" s="221">
        <v>4288</v>
      </c>
      <c r="B3173" s="118">
        <v>318</v>
      </c>
      <c r="C3173" s="57" t="s">
        <v>731</v>
      </c>
      <c r="D3173" s="57"/>
      <c r="E3173" s="57">
        <v>15</v>
      </c>
      <c r="F3173" s="58">
        <v>43599</v>
      </c>
      <c r="G3173" s="57">
        <v>5240</v>
      </c>
      <c r="H3173" s="57">
        <v>7363</v>
      </c>
      <c r="I3173" s="57">
        <v>6828</v>
      </c>
      <c r="J3173" s="57"/>
      <c r="K3173" s="152">
        <f t="shared" si="14"/>
        <v>33.690176322418139</v>
      </c>
      <c r="L3173" s="155"/>
      <c r="M3173" s="155"/>
      <c r="N3173" s="155"/>
      <c r="O3173" s="33"/>
      <c r="P3173" s="33"/>
      <c r="Q3173" s="23">
        <f t="shared" si="1"/>
        <v>158.80000000000001</v>
      </c>
      <c r="R3173" s="117"/>
    </row>
    <row r="3174" spans="1:18" ht="15.75" customHeight="1" x14ac:dyDescent="0.3">
      <c r="A3174" s="221">
        <v>4933</v>
      </c>
      <c r="B3174" s="118">
        <v>317</v>
      </c>
      <c r="C3174" s="57" t="s">
        <v>731</v>
      </c>
      <c r="D3174" s="57"/>
      <c r="E3174" s="57">
        <v>17</v>
      </c>
      <c r="F3174" s="58">
        <v>43619</v>
      </c>
      <c r="G3174" s="57">
        <v>5209</v>
      </c>
      <c r="H3174" s="57">
        <v>9311</v>
      </c>
      <c r="I3174" s="57">
        <v>8264</v>
      </c>
      <c r="J3174" s="57"/>
      <c r="K3174" s="152">
        <f t="shared" si="14"/>
        <v>34.271685761047465</v>
      </c>
      <c r="L3174" s="167"/>
      <c r="M3174" s="154">
        <f>AVERAGE(K3174:K3175)</f>
        <v>33.97866592859738</v>
      </c>
      <c r="N3174" s="154">
        <f>_xlfn.STDEV.S(K3174,K3175)</f>
        <v>0.41439262109520719</v>
      </c>
      <c r="O3174" s="33"/>
      <c r="P3174" s="33"/>
      <c r="Q3174" s="23">
        <f t="shared" si="1"/>
        <v>305.5</v>
      </c>
      <c r="R3174" s="117">
        <f>AVERAGE(Q3174:Q3175)</f>
        <v>299.39999999999998</v>
      </c>
    </row>
    <row r="3175" spans="1:18" ht="15.75" customHeight="1" x14ac:dyDescent="0.3">
      <c r="A3175" s="221">
        <v>4934</v>
      </c>
      <c r="B3175" s="118">
        <v>318</v>
      </c>
      <c r="C3175" s="57" t="s">
        <v>731</v>
      </c>
      <c r="D3175" s="57"/>
      <c r="E3175" s="57">
        <v>17</v>
      </c>
      <c r="F3175" s="58">
        <v>43619</v>
      </c>
      <c r="G3175" s="57">
        <v>5240</v>
      </c>
      <c r="H3175" s="57">
        <v>9161</v>
      </c>
      <c r="I3175" s="57">
        <v>8173</v>
      </c>
      <c r="J3175" s="57"/>
      <c r="K3175" s="152">
        <f t="shared" si="14"/>
        <v>33.685646096147288</v>
      </c>
      <c r="L3175" s="167"/>
      <c r="M3175" s="155"/>
      <c r="N3175" s="155"/>
      <c r="O3175" s="33"/>
      <c r="P3175" s="33"/>
      <c r="Q3175" s="23">
        <f t="shared" si="1"/>
        <v>293.3</v>
      </c>
      <c r="R3175" s="117"/>
    </row>
    <row r="3176" spans="1:18" ht="15.75" customHeight="1" x14ac:dyDescent="0.3">
      <c r="A3176" s="221">
        <v>6377</v>
      </c>
      <c r="B3176" s="118">
        <v>312</v>
      </c>
      <c r="C3176" s="7" t="s">
        <v>731</v>
      </c>
      <c r="D3176" s="7"/>
      <c r="E3176" s="7">
        <v>22</v>
      </c>
      <c r="F3176" s="156">
        <v>43685</v>
      </c>
      <c r="G3176" s="7">
        <v>5239</v>
      </c>
      <c r="H3176" s="7">
        <v>8968</v>
      </c>
      <c r="I3176" s="7">
        <v>8387</v>
      </c>
      <c r="J3176" s="7"/>
      <c r="K3176" s="152">
        <f t="shared" si="14"/>
        <v>18.456162642947906</v>
      </c>
      <c r="L3176" s="167"/>
      <c r="M3176" s="154">
        <f>AVERAGE(K3176:K3177)</f>
        <v>18.308270000719233</v>
      </c>
      <c r="N3176" s="154">
        <f>_xlfn.STDEV.S(K3176,K3177)</f>
        <v>0.2091517804149782</v>
      </c>
      <c r="O3176" s="33"/>
      <c r="P3176" s="33"/>
      <c r="Q3176" s="23">
        <f t="shared" si="1"/>
        <v>314.8</v>
      </c>
      <c r="R3176" s="117">
        <f>AVERAGE(Q3176:Q3177)</f>
        <v>305.8</v>
      </c>
    </row>
    <row r="3177" spans="1:18" ht="15.75" customHeight="1" x14ac:dyDescent="0.3">
      <c r="A3177" s="221">
        <v>6378</v>
      </c>
      <c r="B3177" s="118">
        <v>312</v>
      </c>
      <c r="C3177" s="7" t="s">
        <v>731</v>
      </c>
      <c r="D3177" s="7"/>
      <c r="E3177" s="7">
        <v>22</v>
      </c>
      <c r="F3177" s="156">
        <v>43685</v>
      </c>
      <c r="G3177" s="7">
        <v>5239</v>
      </c>
      <c r="H3177" s="7">
        <v>8746</v>
      </c>
      <c r="I3177" s="7">
        <v>8207</v>
      </c>
      <c r="J3177" s="7"/>
      <c r="K3177" s="152">
        <f t="shared" si="14"/>
        <v>18.160377358490564</v>
      </c>
      <c r="L3177" s="167"/>
      <c r="M3177" s="155"/>
      <c r="N3177" s="155"/>
      <c r="O3177" s="33"/>
      <c r="P3177" s="33"/>
      <c r="Q3177" s="23">
        <f t="shared" si="1"/>
        <v>296.8</v>
      </c>
      <c r="R3177" s="117"/>
    </row>
    <row r="3178" spans="1:18" ht="15.75" customHeight="1" x14ac:dyDescent="0.3">
      <c r="A3178" s="221">
        <v>3573</v>
      </c>
      <c r="B3178" s="118">
        <v>329</v>
      </c>
      <c r="C3178" s="57" t="s">
        <v>732</v>
      </c>
      <c r="D3178" s="57"/>
      <c r="E3178" s="57">
        <v>13</v>
      </c>
      <c r="F3178" s="58">
        <v>43587</v>
      </c>
      <c r="G3178" s="57">
        <v>5215</v>
      </c>
      <c r="H3178" s="57">
        <v>7852</v>
      </c>
      <c r="I3178" s="151">
        <v>7219</v>
      </c>
      <c r="J3178" s="57">
        <v>1</v>
      </c>
      <c r="K3178" s="152">
        <f t="shared" si="14"/>
        <v>31.58682634730539</v>
      </c>
      <c r="L3178" s="167" t="s">
        <v>733</v>
      </c>
      <c r="M3178" s="154">
        <f>AVERAGE(K3178:K3179)</f>
        <v>31.537357810330896</v>
      </c>
      <c r="N3178" s="154">
        <f>_xlfn.STDEV.S(K3178,K3179)</f>
        <v>6.9959075900084711E-2</v>
      </c>
      <c r="O3178" s="33">
        <v>2</v>
      </c>
      <c r="P3178" s="33"/>
      <c r="Q3178" s="23">
        <f t="shared" si="1"/>
        <v>200.4</v>
      </c>
      <c r="R3178" s="117">
        <f>AVERAGE(Q3178:Q3179)</f>
        <v>201.35000000000002</v>
      </c>
    </row>
    <row r="3179" spans="1:18" ht="15.75" customHeight="1" x14ac:dyDescent="0.3">
      <c r="A3179" s="221">
        <v>3574</v>
      </c>
      <c r="B3179" s="118">
        <v>330</v>
      </c>
      <c r="C3179" s="57" t="s">
        <v>732</v>
      </c>
      <c r="D3179" s="57"/>
      <c r="E3179" s="57">
        <v>13</v>
      </c>
      <c r="F3179" s="58">
        <v>43587</v>
      </c>
      <c r="G3179" s="57">
        <v>5277</v>
      </c>
      <c r="H3179" s="57">
        <v>7937</v>
      </c>
      <c r="I3179" s="151">
        <v>7300</v>
      </c>
      <c r="J3179" s="57"/>
      <c r="K3179" s="152">
        <f t="shared" si="14"/>
        <v>31.487889273356402</v>
      </c>
      <c r="L3179" s="167"/>
      <c r="M3179" s="155"/>
      <c r="N3179" s="155"/>
      <c r="O3179" s="33"/>
      <c r="P3179" s="33"/>
      <c r="Q3179" s="23">
        <f t="shared" si="1"/>
        <v>202.3</v>
      </c>
      <c r="R3179" s="117"/>
    </row>
    <row r="3180" spans="1:18" ht="15.75" customHeight="1" x14ac:dyDescent="0.3">
      <c r="A3180" s="221">
        <v>4289</v>
      </c>
      <c r="B3180" s="118">
        <v>319</v>
      </c>
      <c r="C3180" s="57" t="s">
        <v>732</v>
      </c>
      <c r="D3180" s="57"/>
      <c r="E3180" s="57">
        <v>15</v>
      </c>
      <c r="F3180" s="58">
        <v>43599</v>
      </c>
      <c r="G3180" s="57">
        <v>5245</v>
      </c>
      <c r="H3180" s="57">
        <v>8681</v>
      </c>
      <c r="I3180" s="57">
        <v>7697</v>
      </c>
      <c r="J3180" s="57"/>
      <c r="K3180" s="152">
        <f t="shared" si="14"/>
        <v>40.130505709624799</v>
      </c>
      <c r="L3180" s="155"/>
      <c r="M3180" s="154">
        <f>AVERAGE(K3180:K3181)</f>
        <v>38.034649050015048</v>
      </c>
      <c r="N3180" s="154">
        <f>_xlfn.STDEV.S(K3180,K3181)</f>
        <v>2.9639889128100814</v>
      </c>
      <c r="O3180" s="33"/>
      <c r="P3180" s="33"/>
      <c r="Q3180" s="23">
        <f t="shared" si="1"/>
        <v>245.2</v>
      </c>
      <c r="R3180" s="117">
        <f>AVERAGE(Q3180:Q3181)</f>
        <v>243.5</v>
      </c>
    </row>
    <row r="3181" spans="1:18" ht="15.75" customHeight="1" x14ac:dyDescent="0.3">
      <c r="A3181" s="221">
        <v>4290</v>
      </c>
      <c r="B3181" s="118">
        <v>320</v>
      </c>
      <c r="C3181" s="57" t="s">
        <v>732</v>
      </c>
      <c r="D3181" s="57"/>
      <c r="E3181" s="57">
        <v>15</v>
      </c>
      <c r="F3181" s="58">
        <v>43599</v>
      </c>
      <c r="G3181" s="57">
        <v>5238</v>
      </c>
      <c r="H3181" s="57">
        <v>8525</v>
      </c>
      <c r="I3181" s="57">
        <v>7656</v>
      </c>
      <c r="J3181" s="57"/>
      <c r="K3181" s="152">
        <f t="shared" si="14"/>
        <v>35.938792390405297</v>
      </c>
      <c r="L3181" s="155"/>
      <c r="M3181" s="155"/>
      <c r="N3181" s="155"/>
      <c r="O3181" s="33"/>
      <c r="P3181" s="33"/>
      <c r="Q3181" s="23">
        <f t="shared" si="1"/>
        <v>241.8</v>
      </c>
      <c r="R3181" s="117"/>
    </row>
    <row r="3182" spans="1:18" ht="15.75" customHeight="1" x14ac:dyDescent="0.3">
      <c r="A3182" s="221">
        <v>4935</v>
      </c>
      <c r="B3182" s="118">
        <v>319</v>
      </c>
      <c r="C3182" s="57" t="s">
        <v>732</v>
      </c>
      <c r="D3182" s="57"/>
      <c r="E3182" s="57">
        <v>17</v>
      </c>
      <c r="F3182" s="58">
        <v>43619</v>
      </c>
      <c r="G3182" s="57">
        <v>5245</v>
      </c>
      <c r="H3182" s="57">
        <v>8331</v>
      </c>
      <c r="I3182" s="57">
        <v>7470</v>
      </c>
      <c r="J3182" s="57"/>
      <c r="K3182" s="152">
        <f t="shared" si="14"/>
        <v>38.696629213483149</v>
      </c>
      <c r="L3182" s="167"/>
      <c r="M3182" s="154">
        <f>AVERAGE(K3182:K3183)</f>
        <v>38.957510009040426</v>
      </c>
      <c r="N3182" s="154">
        <f>_xlfn.STDEV.S(K3182,K3183)</f>
        <v>0.36894115923978404</v>
      </c>
      <c r="O3182" s="33"/>
      <c r="P3182" s="33"/>
      <c r="Q3182" s="23">
        <f t="shared" si="1"/>
        <v>222.5</v>
      </c>
      <c r="R3182" s="117">
        <f>AVERAGE(Q3182:Q3183)</f>
        <v>220</v>
      </c>
    </row>
    <row r="3183" spans="1:18" ht="15.75" customHeight="1" x14ac:dyDescent="0.3">
      <c r="A3183" s="221">
        <v>4936</v>
      </c>
      <c r="B3183" s="118">
        <v>320</v>
      </c>
      <c r="C3183" s="57" t="s">
        <v>732</v>
      </c>
      <c r="D3183" s="57"/>
      <c r="E3183" s="57">
        <v>17</v>
      </c>
      <c r="F3183" s="58">
        <v>43619</v>
      </c>
      <c r="G3183" s="57">
        <v>5238</v>
      </c>
      <c r="H3183" s="57">
        <v>8266</v>
      </c>
      <c r="I3183" s="57">
        <v>7413</v>
      </c>
      <c r="J3183" s="57"/>
      <c r="K3183" s="152">
        <f t="shared" si="14"/>
        <v>39.218390804597703</v>
      </c>
      <c r="L3183" s="167"/>
      <c r="M3183" s="155"/>
      <c r="N3183" s="155"/>
      <c r="O3183" s="33"/>
      <c r="P3183" s="33"/>
      <c r="Q3183" s="23">
        <f t="shared" si="1"/>
        <v>217.5</v>
      </c>
      <c r="R3183" s="117"/>
    </row>
    <row r="3184" spans="1:18" ht="15.75" customHeight="1" x14ac:dyDescent="0.3">
      <c r="A3184" s="221">
        <v>6379</v>
      </c>
      <c r="B3184" s="118">
        <v>313</v>
      </c>
      <c r="C3184" s="7" t="s">
        <v>732</v>
      </c>
      <c r="D3184" s="7"/>
      <c r="E3184" s="7">
        <v>22</v>
      </c>
      <c r="F3184" s="156">
        <v>43685</v>
      </c>
      <c r="G3184" s="7">
        <v>5188</v>
      </c>
      <c r="H3184" s="7">
        <v>7698</v>
      </c>
      <c r="I3184" s="7">
        <v>7316</v>
      </c>
      <c r="J3184" s="7"/>
      <c r="K3184" s="152">
        <f t="shared" si="14"/>
        <v>17.951127819548873</v>
      </c>
      <c r="L3184" s="167"/>
      <c r="M3184" s="154">
        <f>AVERAGE(K3184:K3185)</f>
        <v>18.064462627156125</v>
      </c>
      <c r="N3184" s="154">
        <f>_xlfn.STDEV.S(K3184,K3185)</f>
        <v>0.16027962200712403</v>
      </c>
      <c r="O3184" s="33"/>
      <c r="P3184" s="33"/>
      <c r="Q3184" s="23">
        <f t="shared" si="1"/>
        <v>212.8</v>
      </c>
      <c r="R3184" s="117">
        <f>AVERAGE(Q3184:Q3185)</f>
        <v>219.45</v>
      </c>
    </row>
    <row r="3185" spans="1:18" ht="15.75" customHeight="1" x14ac:dyDescent="0.3">
      <c r="A3185" s="221">
        <v>6380</v>
      </c>
      <c r="B3185" s="118">
        <v>313</v>
      </c>
      <c r="C3185" s="7" t="s">
        <v>732</v>
      </c>
      <c r="D3185" s="7"/>
      <c r="E3185" s="7">
        <v>22</v>
      </c>
      <c r="F3185" s="156">
        <v>43685</v>
      </c>
      <c r="G3185" s="7">
        <v>5188</v>
      </c>
      <c r="H3185" s="7">
        <v>7860</v>
      </c>
      <c r="I3185" s="7">
        <v>7449</v>
      </c>
      <c r="J3185" s="7"/>
      <c r="K3185" s="152">
        <f t="shared" si="14"/>
        <v>18.177797434763381</v>
      </c>
      <c r="L3185" s="167"/>
      <c r="M3185" s="155"/>
      <c r="N3185" s="155"/>
      <c r="O3185" s="33"/>
      <c r="P3185" s="33"/>
      <c r="Q3185" s="23">
        <f t="shared" si="1"/>
        <v>226.1</v>
      </c>
      <c r="R3185" s="117"/>
    </row>
    <row r="3186" spans="1:18" ht="15.75" customHeight="1" x14ac:dyDescent="0.3">
      <c r="A3186" s="222">
        <v>3575</v>
      </c>
      <c r="B3186" s="28">
        <v>331</v>
      </c>
      <c r="C3186" s="28" t="s">
        <v>734</v>
      </c>
      <c r="D3186" s="28"/>
      <c r="E3186" s="28">
        <v>13</v>
      </c>
      <c r="F3186" s="29">
        <v>43587</v>
      </c>
      <c r="G3186" s="28">
        <v>5265</v>
      </c>
      <c r="H3186" s="28">
        <v>8431</v>
      </c>
      <c r="I3186" s="163">
        <v>7638</v>
      </c>
      <c r="J3186" s="28">
        <v>1</v>
      </c>
      <c r="K3186" s="119">
        <f t="shared" si="14"/>
        <v>33.417614833544036</v>
      </c>
      <c r="L3186" s="120" t="s">
        <v>377</v>
      </c>
      <c r="M3186" s="121">
        <f>AVERAGE(K3186:K3187)</f>
        <v>34.782737377861508</v>
      </c>
      <c r="N3186" s="121">
        <f>_xlfn.STDEV.S(K3186,K3187)</f>
        <v>1.9305748164750409</v>
      </c>
      <c r="O3186" s="32">
        <v>1</v>
      </c>
      <c r="P3186" s="32"/>
      <c r="Q3186" s="124">
        <f t="shared" si="1"/>
        <v>237.3</v>
      </c>
      <c r="R3186" s="176">
        <f>AVERAGE(Q3186:Q3187)</f>
        <v>247.15</v>
      </c>
    </row>
    <row r="3187" spans="1:18" ht="15.75" customHeight="1" x14ac:dyDescent="0.3">
      <c r="A3187" s="222">
        <v>3576</v>
      </c>
      <c r="B3187" s="28">
        <v>332</v>
      </c>
      <c r="C3187" s="28" t="s">
        <v>734</v>
      </c>
      <c r="D3187" s="28"/>
      <c r="E3187" s="28">
        <v>13</v>
      </c>
      <c r="F3187" s="29">
        <v>43587</v>
      </c>
      <c r="G3187" s="28">
        <v>5252</v>
      </c>
      <c r="H3187" s="28">
        <v>8751</v>
      </c>
      <c r="I3187" s="163">
        <v>7822</v>
      </c>
      <c r="J3187" s="28"/>
      <c r="K3187" s="119">
        <f t="shared" si="14"/>
        <v>36.147859922178988</v>
      </c>
      <c r="L3187" s="120"/>
      <c r="M3187" s="124"/>
      <c r="N3187" s="124"/>
      <c r="O3187" s="32"/>
      <c r="P3187" s="32"/>
      <c r="Q3187" s="124">
        <f t="shared" si="1"/>
        <v>257</v>
      </c>
      <c r="R3187" s="176"/>
    </row>
    <row r="3188" spans="1:18" ht="15.75" customHeight="1" x14ac:dyDescent="0.3">
      <c r="A3188" s="222">
        <v>4291</v>
      </c>
      <c r="B3188" s="28">
        <v>321</v>
      </c>
      <c r="C3188" s="28" t="s">
        <v>734</v>
      </c>
      <c r="D3188" s="28"/>
      <c r="E3188" s="28">
        <v>15</v>
      </c>
      <c r="F3188" s="29">
        <v>43599</v>
      </c>
      <c r="G3188" s="28">
        <v>5258</v>
      </c>
      <c r="H3188" s="28">
        <v>7781</v>
      </c>
      <c r="I3188" s="28">
        <v>7281</v>
      </c>
      <c r="J3188" s="28"/>
      <c r="K3188" s="119">
        <f t="shared" si="14"/>
        <v>24.715768660405338</v>
      </c>
      <c r="L3188" s="124" t="s">
        <v>378</v>
      </c>
      <c r="M3188" s="121">
        <f>AVERAGE(K3188:K3189)</f>
        <v>25.047179369367161</v>
      </c>
      <c r="N3188" s="121">
        <f>_xlfn.STDEV.S(K3188,K3189)</f>
        <v>0.4686855193294921</v>
      </c>
      <c r="O3188" s="32"/>
      <c r="P3188" s="32"/>
      <c r="Q3188" s="124">
        <f t="shared" si="1"/>
        <v>202.3</v>
      </c>
      <c r="R3188" s="176">
        <f>AVERAGE(Q3188:Q3189)</f>
        <v>196.9</v>
      </c>
    </row>
    <row r="3189" spans="1:18" ht="15.75" customHeight="1" x14ac:dyDescent="0.3">
      <c r="A3189" s="222">
        <v>4292</v>
      </c>
      <c r="B3189" s="28">
        <v>322</v>
      </c>
      <c r="C3189" s="28" t="s">
        <v>734</v>
      </c>
      <c r="D3189" s="28"/>
      <c r="E3189" s="28">
        <v>15</v>
      </c>
      <c r="F3189" s="29">
        <v>43599</v>
      </c>
      <c r="G3189" s="28">
        <v>5219</v>
      </c>
      <c r="H3189" s="28">
        <v>7620</v>
      </c>
      <c r="I3189" s="28">
        <v>7134</v>
      </c>
      <c r="J3189" s="28"/>
      <c r="K3189" s="119">
        <f t="shared" si="14"/>
        <v>25.378590078328983</v>
      </c>
      <c r="L3189" s="124"/>
      <c r="M3189" s="124"/>
      <c r="N3189" s="124"/>
      <c r="O3189" s="32"/>
      <c r="P3189" s="32"/>
      <c r="Q3189" s="124">
        <f t="shared" si="1"/>
        <v>191.5</v>
      </c>
      <c r="R3189" s="176"/>
    </row>
    <row r="3190" spans="1:18" ht="15.75" customHeight="1" x14ac:dyDescent="0.3">
      <c r="A3190" s="222">
        <v>4937</v>
      </c>
      <c r="B3190" s="28">
        <v>321</v>
      </c>
      <c r="C3190" s="28" t="s">
        <v>734</v>
      </c>
      <c r="D3190" s="28"/>
      <c r="E3190" s="28">
        <v>17</v>
      </c>
      <c r="F3190" s="29">
        <v>43619</v>
      </c>
      <c r="G3190" s="28">
        <v>5258</v>
      </c>
      <c r="H3190" s="28">
        <v>7978</v>
      </c>
      <c r="I3190" s="28">
        <v>7445</v>
      </c>
      <c r="J3190" s="28"/>
      <c r="K3190" s="119">
        <f t="shared" si="14"/>
        <v>24.371284865112024</v>
      </c>
      <c r="L3190" s="120"/>
      <c r="M3190" s="121">
        <f>AVERAGE(K3190:K3191)</f>
        <v>24.195446354124641</v>
      </c>
      <c r="N3190" s="121">
        <f>_xlfn.STDEV.S(K3190,K3191)</f>
        <v>0.24867320702584975</v>
      </c>
      <c r="O3190" s="32"/>
      <c r="P3190" s="32"/>
      <c r="Q3190" s="124">
        <f t="shared" si="1"/>
        <v>218.7</v>
      </c>
      <c r="R3190" s="176">
        <f>AVERAGE(Q3190:Q3191)</f>
        <v>221.55</v>
      </c>
    </row>
    <row r="3191" spans="1:18" ht="15.75" customHeight="1" x14ac:dyDescent="0.3">
      <c r="A3191" s="222">
        <v>4938</v>
      </c>
      <c r="B3191" s="28">
        <v>322</v>
      </c>
      <c r="C3191" s="28" t="s">
        <v>734</v>
      </c>
      <c r="D3191" s="28"/>
      <c r="E3191" s="28">
        <v>17</v>
      </c>
      <c r="F3191" s="29">
        <v>43619</v>
      </c>
      <c r="G3191" s="28">
        <v>5219</v>
      </c>
      <c r="H3191" s="28">
        <v>8002</v>
      </c>
      <c r="I3191" s="28">
        <v>7463</v>
      </c>
      <c r="J3191" s="28"/>
      <c r="K3191" s="119">
        <f t="shared" si="14"/>
        <v>24.019607843137255</v>
      </c>
      <c r="L3191" s="120"/>
      <c r="M3191" s="124"/>
      <c r="N3191" s="124"/>
      <c r="O3191" s="32"/>
      <c r="P3191" s="32"/>
      <c r="Q3191" s="124">
        <f t="shared" si="1"/>
        <v>224.4</v>
      </c>
      <c r="R3191" s="176"/>
    </row>
    <row r="3192" spans="1:18" ht="15.75" customHeight="1" x14ac:dyDescent="0.3">
      <c r="A3192" s="222">
        <v>5507</v>
      </c>
      <c r="B3192" s="28">
        <v>245</v>
      </c>
      <c r="C3192" s="28" t="s">
        <v>734</v>
      </c>
      <c r="D3192" s="28"/>
      <c r="E3192" s="28">
        <v>19</v>
      </c>
      <c r="F3192" s="29">
        <v>43637</v>
      </c>
      <c r="G3192" s="28">
        <v>5235</v>
      </c>
      <c r="H3192" s="28">
        <v>7662</v>
      </c>
      <c r="I3192" s="28">
        <v>7182</v>
      </c>
      <c r="J3192" s="28">
        <v>9</v>
      </c>
      <c r="K3192" s="119">
        <f t="shared" si="14"/>
        <v>24.65331278890601</v>
      </c>
      <c r="L3192" s="120"/>
      <c r="M3192" s="121">
        <f>AVERAGE(K3192:K3193)</f>
        <v>25.205797785026967</v>
      </c>
      <c r="N3192" s="121">
        <f>_xlfn.STDEV.S(K3192,K3193)</f>
        <v>0.78133177452190294</v>
      </c>
      <c r="O3192" s="32"/>
      <c r="P3192" s="32"/>
      <c r="Q3192" s="124">
        <f t="shared" si="1"/>
        <v>194.7</v>
      </c>
      <c r="R3192" s="176">
        <f>AVERAGE(Q3192:Q3193)</f>
        <v>204.5</v>
      </c>
    </row>
    <row r="3193" spans="1:18" ht="15.75" customHeight="1" x14ac:dyDescent="0.3">
      <c r="A3193" s="222">
        <v>5508</v>
      </c>
      <c r="B3193" s="28">
        <v>246</v>
      </c>
      <c r="C3193" s="28" t="s">
        <v>734</v>
      </c>
      <c r="D3193" s="28"/>
      <c r="E3193" s="28">
        <v>19</v>
      </c>
      <c r="F3193" s="29">
        <v>43637</v>
      </c>
      <c r="G3193" s="28">
        <v>5309</v>
      </c>
      <c r="H3193" s="28">
        <v>8004</v>
      </c>
      <c r="I3193" s="28">
        <v>7452</v>
      </c>
      <c r="J3193" s="28"/>
      <c r="K3193" s="119">
        <f t="shared" si="14"/>
        <v>25.758282781147923</v>
      </c>
      <c r="L3193" s="120"/>
      <c r="M3193" s="124"/>
      <c r="N3193" s="124"/>
      <c r="O3193" s="32"/>
      <c r="P3193" s="32"/>
      <c r="Q3193" s="124">
        <f t="shared" si="1"/>
        <v>214.3</v>
      </c>
      <c r="R3193" s="176"/>
    </row>
    <row r="3194" spans="1:18" ht="15.75" customHeight="1" x14ac:dyDescent="0.3">
      <c r="A3194" s="222">
        <v>6381</v>
      </c>
      <c r="B3194" s="28">
        <v>314</v>
      </c>
      <c r="C3194" s="28" t="s">
        <v>734</v>
      </c>
      <c r="D3194" s="28"/>
      <c r="E3194" s="28">
        <v>22</v>
      </c>
      <c r="F3194" s="29">
        <v>43685</v>
      </c>
      <c r="G3194" s="28">
        <v>5225</v>
      </c>
      <c r="H3194" s="28">
        <v>7311</v>
      </c>
      <c r="I3194" s="28">
        <v>7006</v>
      </c>
      <c r="J3194" s="28">
        <v>9</v>
      </c>
      <c r="K3194" s="119">
        <f t="shared" si="14"/>
        <v>17.12521055586749</v>
      </c>
      <c r="L3194" s="120"/>
      <c r="M3194" s="121">
        <f>AVERAGE(K3194:K3195)</f>
        <v>17.819811486359466</v>
      </c>
      <c r="N3194" s="121">
        <f>_xlfn.STDEV.S(K3194,K3195)</f>
        <v>0.98231405633872437</v>
      </c>
      <c r="O3194" s="32"/>
      <c r="P3194" s="123">
        <f>(M3192-M3194)/48</f>
        <v>0.15387471455557292</v>
      </c>
      <c r="Q3194" s="124">
        <f t="shared" si="1"/>
        <v>178.1</v>
      </c>
      <c r="R3194" s="176">
        <f>AVERAGE(Q3194:Q3195)</f>
        <v>179.25</v>
      </c>
    </row>
    <row r="3195" spans="1:18" ht="15.75" customHeight="1" x14ac:dyDescent="0.3">
      <c r="A3195" s="222">
        <v>6382</v>
      </c>
      <c r="B3195" s="28">
        <v>314</v>
      </c>
      <c r="C3195" s="28" t="s">
        <v>734</v>
      </c>
      <c r="D3195" s="28"/>
      <c r="E3195" s="28">
        <v>22</v>
      </c>
      <c r="F3195" s="29">
        <v>43685</v>
      </c>
      <c r="G3195" s="28">
        <v>5225</v>
      </c>
      <c r="H3195" s="28">
        <v>7363</v>
      </c>
      <c r="I3195" s="28">
        <v>7029</v>
      </c>
      <c r="J3195" s="28"/>
      <c r="K3195" s="119">
        <f t="shared" si="14"/>
        <v>18.514412416851442</v>
      </c>
      <c r="L3195" s="120"/>
      <c r="M3195" s="124"/>
      <c r="N3195" s="124"/>
      <c r="O3195" s="32"/>
      <c r="P3195" s="32"/>
      <c r="Q3195" s="124">
        <f t="shared" si="1"/>
        <v>180.4</v>
      </c>
      <c r="R3195" s="176"/>
    </row>
    <row r="3196" spans="1:18" ht="15.75" customHeight="1" x14ac:dyDescent="0.3">
      <c r="A3196" s="223">
        <v>3965</v>
      </c>
      <c r="B3196" s="67">
        <v>387</v>
      </c>
      <c r="C3196" s="67" t="s">
        <v>735</v>
      </c>
      <c r="D3196" s="67"/>
      <c r="E3196" s="67">
        <v>14</v>
      </c>
      <c r="F3196" s="68">
        <v>43591</v>
      </c>
      <c r="G3196" s="10">
        <v>5506</v>
      </c>
      <c r="H3196" s="10">
        <v>8193</v>
      </c>
      <c r="I3196" s="67">
        <v>7422</v>
      </c>
      <c r="J3196" s="67">
        <v>2</v>
      </c>
      <c r="K3196" s="157">
        <f t="shared" si="14"/>
        <v>40.240083507306892</v>
      </c>
      <c r="L3196" s="168" t="s">
        <v>405</v>
      </c>
      <c r="M3196" s="159">
        <f>AVERAGE(K3196:K3197)</f>
        <v>40.188426814147917</v>
      </c>
      <c r="N3196" s="159">
        <f>_xlfn.STDEV.S(K3196,K3197)</f>
        <v>7.3053596052762945E-2</v>
      </c>
      <c r="O3196" s="47">
        <v>2</v>
      </c>
      <c r="P3196" s="47"/>
      <c r="Q3196" s="160">
        <f t="shared" si="1"/>
        <v>191.6</v>
      </c>
      <c r="R3196" s="177">
        <f>AVERAGE(Q3196:Q3197)</f>
        <v>190.85</v>
      </c>
    </row>
    <row r="3197" spans="1:18" ht="15.75" customHeight="1" x14ac:dyDescent="0.3">
      <c r="A3197" s="223">
        <v>3966</v>
      </c>
      <c r="B3197" s="67">
        <v>388</v>
      </c>
      <c r="C3197" s="67" t="s">
        <v>735</v>
      </c>
      <c r="D3197" s="67"/>
      <c r="E3197" s="67">
        <v>14</v>
      </c>
      <c r="F3197" s="68">
        <v>43591</v>
      </c>
      <c r="G3197" s="10">
        <v>5526</v>
      </c>
      <c r="H3197" s="10">
        <v>8190</v>
      </c>
      <c r="I3197" s="67">
        <v>7427</v>
      </c>
      <c r="J3197" s="67"/>
      <c r="K3197" s="157">
        <f t="shared" si="14"/>
        <v>40.136770120988949</v>
      </c>
      <c r="L3197" s="168"/>
      <c r="M3197" s="160"/>
      <c r="N3197" s="160"/>
      <c r="O3197" s="47"/>
      <c r="P3197" s="47"/>
      <c r="Q3197" s="160">
        <f t="shared" si="1"/>
        <v>190.1</v>
      </c>
      <c r="R3197" s="177"/>
    </row>
    <row r="3198" spans="1:18" ht="15.75" customHeight="1" x14ac:dyDescent="0.3">
      <c r="A3198" s="223">
        <v>4613</v>
      </c>
      <c r="B3198" s="67">
        <v>319</v>
      </c>
      <c r="C3198" s="67" t="s">
        <v>735</v>
      </c>
      <c r="D3198" s="67"/>
      <c r="E3198" s="67">
        <v>16</v>
      </c>
      <c r="F3198" s="68">
        <v>43607</v>
      </c>
      <c r="G3198" s="67">
        <v>5245</v>
      </c>
      <c r="H3198" s="67">
        <v>8229</v>
      </c>
      <c r="I3198" s="67">
        <v>7510</v>
      </c>
      <c r="J3198" s="67">
        <v>2</v>
      </c>
      <c r="K3198" s="157">
        <f t="shared" si="14"/>
        <v>31.743929359823397</v>
      </c>
      <c r="L3198" s="168"/>
      <c r="M3198" s="159">
        <f>AVERAGE(K3198:K3199)</f>
        <v>30.688590596782113</v>
      </c>
      <c r="N3198" s="159">
        <f>_xlfn.STDEV.S(K3198,K3199)</f>
        <v>1.4924743915910277</v>
      </c>
      <c r="O3198" s="47"/>
      <c r="P3198" s="47"/>
      <c r="Q3198" s="160">
        <f t="shared" si="1"/>
        <v>226.5</v>
      </c>
      <c r="R3198" s="177">
        <f>AVERAGE(Q3198:Q3199)</f>
        <v>215.5</v>
      </c>
    </row>
    <row r="3199" spans="1:18" ht="15.75" customHeight="1" x14ac:dyDescent="0.3">
      <c r="A3199" s="223">
        <v>4614</v>
      </c>
      <c r="B3199" s="67">
        <v>320</v>
      </c>
      <c r="C3199" s="67" t="s">
        <v>735</v>
      </c>
      <c r="D3199" s="67"/>
      <c r="E3199" s="67">
        <v>16</v>
      </c>
      <c r="F3199" s="68">
        <v>43607</v>
      </c>
      <c r="G3199" s="67">
        <v>5238</v>
      </c>
      <c r="H3199" s="67">
        <v>7889</v>
      </c>
      <c r="I3199" s="67">
        <v>7283</v>
      </c>
      <c r="J3199" s="67"/>
      <c r="K3199" s="157">
        <f t="shared" si="14"/>
        <v>29.633251833740832</v>
      </c>
      <c r="L3199" s="168"/>
      <c r="M3199" s="160"/>
      <c r="N3199" s="160"/>
      <c r="O3199" s="47"/>
      <c r="P3199" s="47"/>
      <c r="Q3199" s="160">
        <f t="shared" si="1"/>
        <v>204.5</v>
      </c>
      <c r="R3199" s="177"/>
    </row>
    <row r="3200" spans="1:18" ht="15.75" customHeight="1" x14ac:dyDescent="0.3">
      <c r="A3200" s="223">
        <v>5259</v>
      </c>
      <c r="B3200" s="67">
        <v>319</v>
      </c>
      <c r="C3200" s="67" t="s">
        <v>735</v>
      </c>
      <c r="D3200" s="67"/>
      <c r="E3200" s="67">
        <v>18</v>
      </c>
      <c r="F3200" s="68">
        <v>43626</v>
      </c>
      <c r="G3200" s="67">
        <v>5245</v>
      </c>
      <c r="H3200" s="67">
        <v>7743</v>
      </c>
      <c r="I3200" s="67">
        <v>7210</v>
      </c>
      <c r="J3200" s="67">
        <v>6</v>
      </c>
      <c r="K3200" s="157">
        <f t="shared" si="14"/>
        <v>27.124681933842236</v>
      </c>
      <c r="L3200" s="168"/>
      <c r="M3200" s="159">
        <f>AVERAGE(K3200:K3201)</f>
        <v>27.013360360257767</v>
      </c>
      <c r="N3200" s="159">
        <f>_xlfn.STDEV.S(K3200,K3201)</f>
        <v>0.15743247914787059</v>
      </c>
      <c r="O3200" s="47"/>
      <c r="P3200" s="123">
        <f>(M3198-M3200)/19</f>
        <v>0.19343317034338661</v>
      </c>
      <c r="Q3200" s="160">
        <f t="shared" si="1"/>
        <v>196.5</v>
      </c>
      <c r="R3200" s="177">
        <f>AVERAGE(Q3200:Q3201)</f>
        <v>198.8</v>
      </c>
    </row>
    <row r="3201" spans="1:20" ht="15.75" customHeight="1" x14ac:dyDescent="0.3">
      <c r="A3201" s="223">
        <v>5260</v>
      </c>
      <c r="B3201" s="67">
        <v>320</v>
      </c>
      <c r="C3201" s="67" t="s">
        <v>735</v>
      </c>
      <c r="D3201" s="67"/>
      <c r="E3201" s="67">
        <v>18</v>
      </c>
      <c r="F3201" s="68">
        <v>43626</v>
      </c>
      <c r="G3201" s="67">
        <v>5238</v>
      </c>
      <c r="H3201" s="67">
        <v>7790</v>
      </c>
      <c r="I3201" s="67">
        <v>7249</v>
      </c>
      <c r="J3201" s="67"/>
      <c r="K3201" s="157">
        <f t="shared" si="14"/>
        <v>26.902038786673298</v>
      </c>
      <c r="L3201" s="168"/>
      <c r="M3201" s="160"/>
      <c r="N3201" s="160"/>
      <c r="O3201" s="47"/>
      <c r="P3201" s="47"/>
      <c r="Q3201" s="160">
        <f t="shared" si="1"/>
        <v>201.10000000000002</v>
      </c>
      <c r="R3201" s="177"/>
    </row>
    <row r="3202" spans="1:20" ht="15.75" customHeight="1" x14ac:dyDescent="0.3">
      <c r="A3202" s="223">
        <v>5749</v>
      </c>
      <c r="B3202" s="67">
        <v>193</v>
      </c>
      <c r="C3202" s="67" t="s">
        <v>735</v>
      </c>
      <c r="D3202" s="67"/>
      <c r="E3202" s="67">
        <v>21</v>
      </c>
      <c r="F3202" s="68">
        <v>43657</v>
      </c>
      <c r="G3202" s="67">
        <v>5263</v>
      </c>
      <c r="H3202" s="67">
        <v>8756</v>
      </c>
      <c r="I3202" s="67">
        <v>8152</v>
      </c>
      <c r="J3202" s="67">
        <v>6</v>
      </c>
      <c r="K3202" s="157">
        <f t="shared" si="14"/>
        <v>20.906888196607824</v>
      </c>
      <c r="L3202" s="168"/>
      <c r="M3202" s="159">
        <f>AVERAGE(K3202:K3203)</f>
        <v>21.305043092195397</v>
      </c>
      <c r="N3202" s="159">
        <f>_xlfn.STDEV.S(K3202,K3203)</f>
        <v>0.56307605326518795</v>
      </c>
      <c r="O3202" s="47"/>
      <c r="P3202" s="47"/>
      <c r="Q3202" s="160">
        <f t="shared" si="1"/>
        <v>288.89999999999998</v>
      </c>
      <c r="R3202" s="177">
        <f>AVERAGE(Q3202:Q3203)</f>
        <v>283.60000000000002</v>
      </c>
    </row>
    <row r="3203" spans="1:20" ht="15.75" customHeight="1" x14ac:dyDescent="0.3">
      <c r="A3203" s="223">
        <v>5750</v>
      </c>
      <c r="B3203" s="67">
        <v>194</v>
      </c>
      <c r="C3203" s="67" t="s">
        <v>735</v>
      </c>
      <c r="D3203" s="67"/>
      <c r="E3203" s="67">
        <v>21</v>
      </c>
      <c r="F3203" s="68">
        <v>43657</v>
      </c>
      <c r="G3203" s="67">
        <v>5207</v>
      </c>
      <c r="H3203" s="67">
        <v>8594</v>
      </c>
      <c r="I3203" s="67">
        <v>7990</v>
      </c>
      <c r="J3203" s="67"/>
      <c r="K3203" s="157">
        <f t="shared" si="14"/>
        <v>21.703197987782968</v>
      </c>
      <c r="L3203" s="168"/>
      <c r="M3203" s="160"/>
      <c r="N3203" s="160"/>
      <c r="O3203" s="47"/>
      <c r="P3203" s="47"/>
      <c r="Q3203" s="160">
        <f t="shared" si="1"/>
        <v>278.3</v>
      </c>
      <c r="R3203" s="177"/>
    </row>
    <row r="3204" spans="1:20" ht="15.75" customHeight="1" x14ac:dyDescent="0.3">
      <c r="A3204" s="223">
        <v>6383</v>
      </c>
      <c r="B3204" s="67">
        <v>315</v>
      </c>
      <c r="C3204" s="67" t="s">
        <v>735</v>
      </c>
      <c r="D3204" s="67"/>
      <c r="E3204" s="67">
        <v>22</v>
      </c>
      <c r="F3204" s="68">
        <v>43685</v>
      </c>
      <c r="G3204" s="67">
        <v>5198</v>
      </c>
      <c r="H3204" s="67">
        <v>8907</v>
      </c>
      <c r="I3204" s="67">
        <v>8324</v>
      </c>
      <c r="J3204" s="67">
        <v>6</v>
      </c>
      <c r="K3204" s="157">
        <f t="shared" si="14"/>
        <v>18.650031989763274</v>
      </c>
      <c r="L3204" s="168"/>
      <c r="M3204" s="159">
        <f>AVERAGE(K3204:K3205)</f>
        <v>19.254213567369838</v>
      </c>
      <c r="N3204" s="159">
        <f>_xlfn.STDEV.S(K3204,K3205)</f>
        <v>0.85444178118717296</v>
      </c>
      <c r="O3204" s="47"/>
      <c r="P3204" s="123">
        <f>(M3198-M3204)/77</f>
        <v>0.14849840297938019</v>
      </c>
      <c r="Q3204" s="160">
        <f t="shared" si="1"/>
        <v>312.60000000000002</v>
      </c>
      <c r="R3204" s="177">
        <f>AVERAGE(Q3204:Q3205)</f>
        <v>304.60000000000002</v>
      </c>
    </row>
    <row r="3205" spans="1:20" ht="15.75" customHeight="1" x14ac:dyDescent="0.3">
      <c r="A3205" s="223">
        <v>6384</v>
      </c>
      <c r="B3205" s="67">
        <v>315</v>
      </c>
      <c r="C3205" s="67" t="s">
        <v>735</v>
      </c>
      <c r="D3205" s="67"/>
      <c r="E3205" s="67">
        <v>22</v>
      </c>
      <c r="F3205" s="68">
        <v>43685</v>
      </c>
      <c r="G3205" s="67">
        <v>5198</v>
      </c>
      <c r="H3205" s="67">
        <v>8753</v>
      </c>
      <c r="I3205" s="67">
        <v>8164</v>
      </c>
      <c r="J3205" s="67"/>
      <c r="K3205" s="157">
        <f t="shared" si="14"/>
        <v>19.858395144976399</v>
      </c>
      <c r="L3205" s="168"/>
      <c r="M3205" s="160"/>
      <c r="N3205" s="160"/>
      <c r="O3205" s="47"/>
      <c r="P3205" s="47"/>
      <c r="Q3205" s="160">
        <f t="shared" si="1"/>
        <v>296.60000000000002</v>
      </c>
      <c r="R3205" s="177"/>
    </row>
    <row r="3206" spans="1:20" ht="15.75" customHeight="1" x14ac:dyDescent="0.3">
      <c r="A3206" s="222">
        <v>3577</v>
      </c>
      <c r="B3206" s="28">
        <v>333</v>
      </c>
      <c r="C3206" s="28" t="s">
        <v>736</v>
      </c>
      <c r="D3206" s="28"/>
      <c r="E3206" s="28">
        <v>13</v>
      </c>
      <c r="F3206" s="29">
        <v>43587</v>
      </c>
      <c r="G3206" s="28">
        <v>5211</v>
      </c>
      <c r="H3206" s="28">
        <v>8403</v>
      </c>
      <c r="I3206" s="163">
        <v>7431</v>
      </c>
      <c r="J3206" s="28">
        <v>1</v>
      </c>
      <c r="K3206" s="119">
        <f t="shared" si="14"/>
        <v>43.78378378378379</v>
      </c>
      <c r="L3206" s="120" t="s">
        <v>373</v>
      </c>
      <c r="M3206" s="121">
        <f>AVERAGE(K3206:K3207)</f>
        <v>43.228546105258438</v>
      </c>
      <c r="N3206" s="121">
        <f>_xlfn.STDEV.S(K3206,K3207)</f>
        <v>0.78522465531110464</v>
      </c>
      <c r="O3206" s="32">
        <v>2</v>
      </c>
      <c r="P3206" s="32"/>
      <c r="Q3206" s="124">
        <f t="shared" si="1"/>
        <v>222</v>
      </c>
      <c r="R3206" s="176">
        <f>AVERAGE(Q3206:Q3207)</f>
        <v>231.45</v>
      </c>
    </row>
    <row r="3207" spans="1:20" ht="15.75" customHeight="1" x14ac:dyDescent="0.3">
      <c r="A3207" s="222">
        <v>3578</v>
      </c>
      <c r="B3207" s="28">
        <v>334</v>
      </c>
      <c r="C3207" s="28" t="s">
        <v>736</v>
      </c>
      <c r="D3207" s="28"/>
      <c r="E3207" s="28">
        <v>13</v>
      </c>
      <c r="F3207" s="29">
        <v>43587</v>
      </c>
      <c r="G3207" s="28">
        <v>5171</v>
      </c>
      <c r="H3207" s="28">
        <v>8608</v>
      </c>
      <c r="I3207" s="163">
        <v>7580</v>
      </c>
      <c r="J3207" s="28"/>
      <c r="K3207" s="119">
        <f t="shared" si="14"/>
        <v>42.673308426733087</v>
      </c>
      <c r="L3207" s="120"/>
      <c r="M3207" s="124"/>
      <c r="N3207" s="124"/>
      <c r="O3207" s="32"/>
      <c r="P3207" s="32"/>
      <c r="Q3207" s="124">
        <f t="shared" si="1"/>
        <v>240.9</v>
      </c>
      <c r="R3207" s="176"/>
    </row>
    <row r="3208" spans="1:20" ht="15.75" customHeight="1" x14ac:dyDescent="0.3">
      <c r="A3208" s="222">
        <v>4293</v>
      </c>
      <c r="B3208" s="28">
        <v>323</v>
      </c>
      <c r="C3208" s="28" t="s">
        <v>736</v>
      </c>
      <c r="D3208" s="28"/>
      <c r="E3208" s="28">
        <v>15</v>
      </c>
      <c r="F3208" s="29">
        <v>43599</v>
      </c>
      <c r="G3208" s="28">
        <v>5241</v>
      </c>
      <c r="H3208" s="28">
        <v>8570</v>
      </c>
      <c r="I3208" s="28">
        <v>7757</v>
      </c>
      <c r="J3208" s="28"/>
      <c r="K3208" s="119">
        <f t="shared" si="14"/>
        <v>32.313195548489666</v>
      </c>
      <c r="L3208" s="124" t="s">
        <v>737</v>
      </c>
      <c r="M3208" s="121">
        <f>AVERAGE(K3208:K3209)</f>
        <v>33.648466223829217</v>
      </c>
      <c r="N3208" s="121">
        <f>_xlfn.STDEV.S(K3208,K3209)</f>
        <v>1.8883578985042797</v>
      </c>
      <c r="O3208" s="32"/>
      <c r="P3208" s="32"/>
      <c r="Q3208" s="124">
        <f t="shared" si="1"/>
        <v>251.6</v>
      </c>
      <c r="R3208" s="176">
        <f>AVERAGE(Q3208:Q3209)</f>
        <v>264.14999999999998</v>
      </c>
    </row>
    <row r="3209" spans="1:20" ht="15.75" customHeight="1" x14ac:dyDescent="0.3">
      <c r="A3209" s="222">
        <v>4294</v>
      </c>
      <c r="B3209" s="28">
        <v>324</v>
      </c>
      <c r="C3209" s="28" t="s">
        <v>736</v>
      </c>
      <c r="D3209" s="28"/>
      <c r="E3209" s="28">
        <v>15</v>
      </c>
      <c r="F3209" s="29">
        <v>43599</v>
      </c>
      <c r="G3209" s="28">
        <v>5265</v>
      </c>
      <c r="H3209" s="28">
        <v>9000</v>
      </c>
      <c r="I3209" s="28">
        <v>8032</v>
      </c>
      <c r="J3209" s="28"/>
      <c r="K3209" s="119">
        <f t="shared" si="14"/>
        <v>34.983736899168775</v>
      </c>
      <c r="L3209" s="124"/>
      <c r="M3209" s="124"/>
      <c r="N3209" s="124"/>
      <c r="O3209" s="32"/>
      <c r="P3209" s="32"/>
      <c r="Q3209" s="124">
        <f t="shared" si="1"/>
        <v>276.7</v>
      </c>
      <c r="R3209" s="176"/>
    </row>
    <row r="3210" spans="1:20" ht="15.75" customHeight="1" x14ac:dyDescent="0.3">
      <c r="A3210" s="222">
        <v>4939</v>
      </c>
      <c r="B3210" s="28">
        <v>323</v>
      </c>
      <c r="C3210" s="28" t="s">
        <v>736</v>
      </c>
      <c r="D3210" s="28"/>
      <c r="E3210" s="28">
        <v>17</v>
      </c>
      <c r="F3210" s="29">
        <v>43619</v>
      </c>
      <c r="G3210" s="28">
        <v>5241</v>
      </c>
      <c r="H3210" s="28">
        <v>7821</v>
      </c>
      <c r="I3210" s="28">
        <v>7251</v>
      </c>
      <c r="J3210" s="28"/>
      <c r="K3210" s="119">
        <f t="shared" si="14"/>
        <v>28.35820895522388</v>
      </c>
      <c r="L3210" s="120"/>
      <c r="M3210" s="121">
        <f>AVERAGE(K3210:K3211)</f>
        <v>28.752334351520766</v>
      </c>
      <c r="N3210" s="121">
        <f>_xlfn.STDEV.S(K3210,K3211)</f>
        <v>0.55737748071872928</v>
      </c>
      <c r="O3210" s="32"/>
      <c r="P3210" s="123">
        <f>(M3208-M3210)/20</f>
        <v>0.24480659361542259</v>
      </c>
      <c r="Q3210" s="124">
        <f t="shared" si="1"/>
        <v>200.99999999999997</v>
      </c>
      <c r="R3210" s="176">
        <f>AVERAGE(Q3210:Q3211)</f>
        <v>203.59999999999997</v>
      </c>
    </row>
    <row r="3211" spans="1:20" ht="15.75" customHeight="1" x14ac:dyDescent="0.3">
      <c r="A3211" s="222">
        <v>4940</v>
      </c>
      <c r="B3211" s="28">
        <v>324</v>
      </c>
      <c r="C3211" s="28" t="s">
        <v>736</v>
      </c>
      <c r="D3211" s="28"/>
      <c r="E3211" s="28">
        <v>17</v>
      </c>
      <c r="F3211" s="29">
        <v>43619</v>
      </c>
      <c r="G3211" s="28">
        <v>5265</v>
      </c>
      <c r="H3211" s="28">
        <v>7928</v>
      </c>
      <c r="I3211" s="28">
        <v>7327</v>
      </c>
      <c r="J3211" s="28"/>
      <c r="K3211" s="119">
        <f t="shared" si="14"/>
        <v>29.146459747817655</v>
      </c>
      <c r="L3211" s="120"/>
      <c r="M3211" s="124"/>
      <c r="N3211" s="124"/>
      <c r="O3211" s="32"/>
      <c r="P3211" s="32"/>
      <c r="Q3211" s="124">
        <f t="shared" si="1"/>
        <v>206.2</v>
      </c>
      <c r="R3211" s="176"/>
    </row>
    <row r="3212" spans="1:20" ht="15.75" customHeight="1" x14ac:dyDescent="0.3">
      <c r="A3212" s="222">
        <v>5751</v>
      </c>
      <c r="B3212" s="28">
        <v>195</v>
      </c>
      <c r="C3212" s="28" t="s">
        <v>736</v>
      </c>
      <c r="D3212" s="28"/>
      <c r="E3212" s="28">
        <v>21</v>
      </c>
      <c r="F3212" s="29">
        <v>43657</v>
      </c>
      <c r="G3212" s="28">
        <v>5277</v>
      </c>
      <c r="H3212" s="28">
        <v>7752</v>
      </c>
      <c r="I3212" s="28">
        <v>7328</v>
      </c>
      <c r="J3212" s="28"/>
      <c r="K3212" s="119">
        <f t="shared" si="14"/>
        <v>20.672842515845929</v>
      </c>
      <c r="L3212" s="120"/>
      <c r="M3212" s="121">
        <f>AVERAGE(K3212:K3213)</f>
        <v>20.670851082484369</v>
      </c>
      <c r="N3212" s="121">
        <f>_xlfn.STDEV.S(K3212,K3213)</f>
        <v>2.8163120684832873E-3</v>
      </c>
      <c r="O3212" s="32"/>
      <c r="P3212" s="32"/>
      <c r="Q3212" s="124">
        <f t="shared" si="1"/>
        <v>205.1</v>
      </c>
      <c r="R3212" s="176">
        <f>AVERAGE(Q3212:Q3213)</f>
        <v>193.75</v>
      </c>
    </row>
    <row r="3213" spans="1:20" ht="15.75" customHeight="1" x14ac:dyDescent="0.3">
      <c r="A3213" s="222">
        <v>5752</v>
      </c>
      <c r="B3213" s="28">
        <v>196</v>
      </c>
      <c r="C3213" s="28" t="s">
        <v>736</v>
      </c>
      <c r="D3213" s="28"/>
      <c r="E3213" s="28">
        <v>21</v>
      </c>
      <c r="F3213" s="29">
        <v>43657</v>
      </c>
      <c r="G3213" s="28">
        <v>5243</v>
      </c>
      <c r="H3213" s="28">
        <v>7444</v>
      </c>
      <c r="I3213" s="28">
        <v>7067</v>
      </c>
      <c r="J3213" s="28"/>
      <c r="K3213" s="119">
        <f t="shared" si="14"/>
        <v>20.668859649122805</v>
      </c>
      <c r="L3213" s="120"/>
      <c r="M3213" s="124"/>
      <c r="N3213" s="124"/>
      <c r="O3213" s="32"/>
      <c r="P3213" s="32"/>
      <c r="Q3213" s="124">
        <f t="shared" si="1"/>
        <v>182.4</v>
      </c>
      <c r="R3213" s="176"/>
    </row>
    <row r="3214" spans="1:20" ht="15.75" customHeight="1" x14ac:dyDescent="0.3">
      <c r="A3214" s="222">
        <v>6385</v>
      </c>
      <c r="B3214" s="28">
        <v>316</v>
      </c>
      <c r="C3214" s="28" t="s">
        <v>736</v>
      </c>
      <c r="D3214" s="28"/>
      <c r="E3214" s="28">
        <v>22</v>
      </c>
      <c r="F3214" s="29">
        <v>43685</v>
      </c>
      <c r="G3214" s="28">
        <v>5239</v>
      </c>
      <c r="H3214" s="28">
        <v>8285</v>
      </c>
      <c r="I3214" s="28">
        <v>7807</v>
      </c>
      <c r="J3214" s="28"/>
      <c r="K3214" s="119">
        <f t="shared" si="14"/>
        <v>18.613707165109034</v>
      </c>
      <c r="L3214" s="120"/>
      <c r="M3214" s="121">
        <f>AVERAGE(K3214:K3215)</f>
        <v>18.923641903722398</v>
      </c>
      <c r="N3214" s="121">
        <f>_xlfn.STDEV.S(K3214,K3215)</f>
        <v>0.43831391079758264</v>
      </c>
      <c r="O3214" s="32"/>
      <c r="P3214" s="123">
        <f>(M3208-M3214)/85</f>
        <v>0.17323322729537435</v>
      </c>
      <c r="Q3214" s="124">
        <f t="shared" si="1"/>
        <v>256.8</v>
      </c>
      <c r="R3214" s="176">
        <f>AVERAGE(Q3214:Q3215)</f>
        <v>265.39999999999998</v>
      </c>
      <c r="S3214" s="47">
        <f>3.5/P3214</f>
        <v>20.203976192351735</v>
      </c>
      <c r="T3214" s="178">
        <f>+F3214+S3214</f>
        <v>43705.203976192352</v>
      </c>
    </row>
    <row r="3215" spans="1:20" ht="15.75" customHeight="1" x14ac:dyDescent="0.3">
      <c r="A3215" s="222">
        <v>6386</v>
      </c>
      <c r="B3215" s="28">
        <v>316</v>
      </c>
      <c r="C3215" s="28" t="s">
        <v>736</v>
      </c>
      <c r="D3215" s="28"/>
      <c r="E3215" s="28">
        <v>22</v>
      </c>
      <c r="F3215" s="29">
        <v>43685</v>
      </c>
      <c r="G3215" s="28">
        <v>5239</v>
      </c>
      <c r="H3215" s="28">
        <v>8506</v>
      </c>
      <c r="I3215" s="28">
        <v>7979</v>
      </c>
      <c r="J3215" s="28"/>
      <c r="K3215" s="119">
        <f t="shared" si="14"/>
        <v>19.233576642335766</v>
      </c>
      <c r="L3215" s="120"/>
      <c r="M3215" s="124"/>
      <c r="N3215" s="124"/>
      <c r="O3215" s="32"/>
      <c r="P3215" s="32"/>
      <c r="Q3215" s="124">
        <f t="shared" si="1"/>
        <v>274</v>
      </c>
      <c r="R3215" s="176"/>
    </row>
    <row r="3216" spans="1:20" ht="15.75" customHeight="1" x14ac:dyDescent="0.3">
      <c r="A3216" s="223">
        <v>3967</v>
      </c>
      <c r="B3216" s="67">
        <v>389</v>
      </c>
      <c r="C3216" s="67" t="s">
        <v>738</v>
      </c>
      <c r="D3216" s="67"/>
      <c r="E3216" s="67">
        <v>14</v>
      </c>
      <c r="F3216" s="68">
        <v>43591</v>
      </c>
      <c r="G3216" s="10">
        <v>5478</v>
      </c>
      <c r="H3216" s="10">
        <v>8490</v>
      </c>
      <c r="I3216" s="67">
        <v>7435</v>
      </c>
      <c r="J3216" s="67">
        <v>2</v>
      </c>
      <c r="K3216" s="157">
        <f t="shared" si="14"/>
        <v>53.909044455799695</v>
      </c>
      <c r="L3216" s="168" t="s">
        <v>482</v>
      </c>
      <c r="M3216" s="159">
        <f>AVERAGE(K3216:K3217)</f>
        <v>54.732300005677629</v>
      </c>
      <c r="N3216" s="159">
        <f>_xlfn.STDEV.S(K3216,K3217)</f>
        <v>1.1642591639362905</v>
      </c>
      <c r="O3216" s="47">
        <v>2</v>
      </c>
      <c r="P3216" s="47"/>
      <c r="Q3216" s="160">
        <f t="shared" si="1"/>
        <v>195.7</v>
      </c>
      <c r="R3216" s="177">
        <f>AVERAGE(Q3216:Q3217)</f>
        <v>193.7</v>
      </c>
    </row>
    <row r="3217" spans="1:20" ht="15.75" customHeight="1" x14ac:dyDescent="0.3">
      <c r="A3217" s="223">
        <v>3968</v>
      </c>
      <c r="B3217" s="67">
        <v>390</v>
      </c>
      <c r="C3217" s="67" t="s">
        <v>738</v>
      </c>
      <c r="D3217" s="67"/>
      <c r="E3217" s="67">
        <v>14</v>
      </c>
      <c r="F3217" s="68">
        <v>43591</v>
      </c>
      <c r="G3217" s="10">
        <v>5491</v>
      </c>
      <c r="H3217" s="10">
        <v>8473</v>
      </c>
      <c r="I3217" s="67">
        <v>7408</v>
      </c>
      <c r="J3217" s="67"/>
      <c r="K3217" s="157">
        <f t="shared" si="14"/>
        <v>55.555555555555557</v>
      </c>
      <c r="L3217" s="168"/>
      <c r="M3217" s="160"/>
      <c r="N3217" s="160"/>
      <c r="O3217" s="47"/>
      <c r="P3217" s="47"/>
      <c r="Q3217" s="160">
        <f t="shared" si="1"/>
        <v>191.7</v>
      </c>
      <c r="R3217" s="177"/>
    </row>
    <row r="3218" spans="1:20" ht="15.75" customHeight="1" x14ac:dyDescent="0.3">
      <c r="A3218" s="223">
        <v>4615</v>
      </c>
      <c r="B3218" s="67">
        <v>321</v>
      </c>
      <c r="C3218" s="67" t="s">
        <v>738</v>
      </c>
      <c r="D3218" s="67"/>
      <c r="E3218" s="67">
        <v>16</v>
      </c>
      <c r="F3218" s="68">
        <v>43607</v>
      </c>
      <c r="G3218" s="67">
        <v>5258</v>
      </c>
      <c r="H3218" s="67">
        <v>7950</v>
      </c>
      <c r="I3218" s="67">
        <v>7309</v>
      </c>
      <c r="J3218" s="67">
        <v>2</v>
      </c>
      <c r="K3218" s="157">
        <f t="shared" si="14"/>
        <v>31.253047294002929</v>
      </c>
      <c r="L3218" s="168"/>
      <c r="M3218" s="159">
        <f>AVERAGE(K3218:K3219)</f>
        <v>31.07748471156529</v>
      </c>
      <c r="N3218" s="159">
        <f>_xlfn.STDEV.S(K3218,K3219)</f>
        <v>0.24828298512855332</v>
      </c>
      <c r="O3218" s="47"/>
      <c r="P3218" s="47"/>
      <c r="Q3218" s="160">
        <f t="shared" si="1"/>
        <v>205.1</v>
      </c>
      <c r="R3218" s="177">
        <f>AVERAGE(Q3218:Q3219)</f>
        <v>204</v>
      </c>
    </row>
    <row r="3219" spans="1:20" ht="15.75" customHeight="1" x14ac:dyDescent="0.3">
      <c r="A3219" s="223">
        <v>4616</v>
      </c>
      <c r="B3219" s="67">
        <v>322</v>
      </c>
      <c r="C3219" s="67" t="s">
        <v>738</v>
      </c>
      <c r="D3219" s="67"/>
      <c r="E3219" s="67">
        <v>16</v>
      </c>
      <c r="F3219" s="68">
        <v>43607</v>
      </c>
      <c r="G3219" s="67">
        <v>5219</v>
      </c>
      <c r="H3219" s="67">
        <v>7875</v>
      </c>
      <c r="I3219" s="67">
        <v>7248</v>
      </c>
      <c r="J3219" s="67"/>
      <c r="K3219" s="157">
        <f t="shared" si="14"/>
        <v>30.901922129127652</v>
      </c>
      <c r="L3219" s="168"/>
      <c r="M3219" s="160"/>
      <c r="N3219" s="160"/>
      <c r="O3219" s="47"/>
      <c r="P3219" s="47"/>
      <c r="Q3219" s="160">
        <f t="shared" si="1"/>
        <v>202.9</v>
      </c>
      <c r="R3219" s="177"/>
    </row>
    <row r="3220" spans="1:20" ht="15.75" customHeight="1" x14ac:dyDescent="0.3">
      <c r="A3220" s="223">
        <v>5261</v>
      </c>
      <c r="B3220" s="67">
        <v>321</v>
      </c>
      <c r="C3220" s="67" t="s">
        <v>738</v>
      </c>
      <c r="D3220" s="67"/>
      <c r="E3220" s="67">
        <v>18</v>
      </c>
      <c r="F3220" s="68">
        <v>43626</v>
      </c>
      <c r="G3220" s="67">
        <v>5258</v>
      </c>
      <c r="H3220" s="67">
        <v>8051</v>
      </c>
      <c r="I3220" s="67">
        <v>7450</v>
      </c>
      <c r="J3220" s="67">
        <v>10</v>
      </c>
      <c r="K3220" s="157">
        <f t="shared" si="14"/>
        <v>27.417883211678834</v>
      </c>
      <c r="L3220" s="168"/>
      <c r="M3220" s="159">
        <f>AVERAGE(K3220:K3221)</f>
        <v>27.938190617697124</v>
      </c>
      <c r="N3220" s="159">
        <f>_xlfn.STDEV.S(K3220,K3221)</f>
        <v>0.73582579019423267</v>
      </c>
      <c r="O3220" s="47"/>
      <c r="P3220" s="47"/>
      <c r="Q3220" s="160">
        <f t="shared" si="1"/>
        <v>219.2</v>
      </c>
      <c r="R3220" s="177">
        <f>AVERAGE(Q3220:Q3221)</f>
        <v>210.8</v>
      </c>
    </row>
    <row r="3221" spans="1:20" ht="15.75" customHeight="1" x14ac:dyDescent="0.3">
      <c r="A3221" s="223">
        <v>5262</v>
      </c>
      <c r="B3221" s="67">
        <v>322</v>
      </c>
      <c r="C3221" s="67" t="s">
        <v>738</v>
      </c>
      <c r="D3221" s="67"/>
      <c r="E3221" s="67">
        <v>18</v>
      </c>
      <c r="F3221" s="68">
        <v>43626</v>
      </c>
      <c r="G3221" s="67">
        <v>5219</v>
      </c>
      <c r="H3221" s="67">
        <v>7819</v>
      </c>
      <c r="I3221" s="67">
        <v>7243</v>
      </c>
      <c r="J3221" s="67"/>
      <c r="K3221" s="157">
        <f t="shared" si="14"/>
        <v>28.458498023715418</v>
      </c>
      <c r="L3221" s="168"/>
      <c r="M3221" s="160"/>
      <c r="N3221" s="160"/>
      <c r="O3221" s="47"/>
      <c r="P3221" s="47"/>
      <c r="Q3221" s="160">
        <f t="shared" si="1"/>
        <v>202.4</v>
      </c>
      <c r="R3221" s="177"/>
    </row>
    <row r="3222" spans="1:20" ht="15.75" customHeight="1" x14ac:dyDescent="0.3">
      <c r="A3222" s="223">
        <v>5753</v>
      </c>
      <c r="B3222" s="67">
        <v>197</v>
      </c>
      <c r="C3222" s="67" t="s">
        <v>738</v>
      </c>
      <c r="D3222" s="67"/>
      <c r="E3222" s="67">
        <v>21</v>
      </c>
      <c r="F3222" s="68">
        <v>43657</v>
      </c>
      <c r="G3222" s="67">
        <v>5252</v>
      </c>
      <c r="H3222" s="67">
        <v>8081</v>
      </c>
      <c r="I3222" s="67">
        <v>7472</v>
      </c>
      <c r="J3222" s="67">
        <v>10</v>
      </c>
      <c r="K3222" s="157">
        <f t="shared" si="14"/>
        <v>27.432432432432428</v>
      </c>
      <c r="L3222" s="168"/>
      <c r="M3222" s="159">
        <f>AVERAGE(K3222:K3223)</f>
        <v>28.115468203125985</v>
      </c>
      <c r="N3222" s="159">
        <f>_xlfn.STDEV.S(K3222,K3223)</f>
        <v>0.96595845050078555</v>
      </c>
      <c r="O3222" s="47"/>
      <c r="P3222" s="47"/>
      <c r="Q3222" s="160">
        <f t="shared" si="1"/>
        <v>222</v>
      </c>
      <c r="R3222" s="177">
        <f>AVERAGE(Q3222:Q3223)</f>
        <v>217.95</v>
      </c>
    </row>
    <row r="3223" spans="1:20" ht="15.75" customHeight="1" x14ac:dyDescent="0.3">
      <c r="A3223" s="223">
        <v>5754</v>
      </c>
      <c r="B3223" s="67">
        <v>198</v>
      </c>
      <c r="C3223" s="67" t="s">
        <v>738</v>
      </c>
      <c r="D3223" s="67"/>
      <c r="E3223" s="67">
        <v>21</v>
      </c>
      <c r="F3223" s="68">
        <v>43657</v>
      </c>
      <c r="G3223" s="67">
        <v>5320</v>
      </c>
      <c r="H3223" s="67">
        <v>8075</v>
      </c>
      <c r="I3223" s="67">
        <v>7459</v>
      </c>
      <c r="J3223" s="67"/>
      <c r="K3223" s="157">
        <f t="shared" si="14"/>
        <v>28.798503973819539</v>
      </c>
      <c r="L3223" s="168"/>
      <c r="M3223" s="160"/>
      <c r="N3223" s="160"/>
      <c r="O3223" s="47"/>
      <c r="P3223" s="47"/>
      <c r="Q3223" s="160">
        <f t="shared" si="1"/>
        <v>213.9</v>
      </c>
      <c r="R3223" s="177"/>
    </row>
    <row r="3224" spans="1:20" ht="15.75" customHeight="1" x14ac:dyDescent="0.3">
      <c r="A3224" s="223">
        <v>6387</v>
      </c>
      <c r="B3224" s="67">
        <v>317</v>
      </c>
      <c r="C3224" s="67" t="s">
        <v>738</v>
      </c>
      <c r="D3224" s="67"/>
      <c r="E3224" s="67">
        <v>22</v>
      </c>
      <c r="F3224" s="68">
        <v>43685</v>
      </c>
      <c r="G3224" s="67">
        <v>5209</v>
      </c>
      <c r="H3224" s="67">
        <v>7630</v>
      </c>
      <c r="I3224" s="67">
        <v>7258</v>
      </c>
      <c r="J3224" s="67">
        <v>10</v>
      </c>
      <c r="K3224" s="157">
        <f t="shared" si="14"/>
        <v>18.155197657393852</v>
      </c>
      <c r="L3224" s="168"/>
      <c r="M3224" s="159">
        <f>AVERAGE(K3224:K3225)</f>
        <v>18.497552424984629</v>
      </c>
      <c r="N3224" s="159">
        <f>_xlfn.STDEV.S(K3224,K3225)</f>
        <v>0.48416275546996573</v>
      </c>
      <c r="O3224" s="47"/>
      <c r="P3224" s="123">
        <f>(M3218-M3224)/78</f>
        <v>0.16128118316129053</v>
      </c>
      <c r="Q3224" s="160">
        <f t="shared" si="1"/>
        <v>204.9</v>
      </c>
      <c r="R3224" s="177">
        <f>AVERAGE(Q3224:Q3225)</f>
        <v>210.2</v>
      </c>
      <c r="S3224" s="47">
        <f>3.5/P3224</f>
        <v>21.701229687159458</v>
      </c>
      <c r="T3224" s="178">
        <f>+F3224+S3224</f>
        <v>43706.701229687162</v>
      </c>
    </row>
    <row r="3225" spans="1:20" ht="15.75" customHeight="1" x14ac:dyDescent="0.3">
      <c r="A3225" s="223">
        <v>6388</v>
      </c>
      <c r="B3225" s="67">
        <v>317</v>
      </c>
      <c r="C3225" s="67" t="s">
        <v>738</v>
      </c>
      <c r="D3225" s="67"/>
      <c r="E3225" s="67">
        <v>22</v>
      </c>
      <c r="F3225" s="68">
        <v>43685</v>
      </c>
      <c r="G3225" s="67">
        <v>5209</v>
      </c>
      <c r="H3225" s="67">
        <v>7770</v>
      </c>
      <c r="I3225" s="67">
        <v>7364</v>
      </c>
      <c r="J3225" s="67"/>
      <c r="K3225" s="157">
        <f t="shared" si="14"/>
        <v>18.839907192575406</v>
      </c>
      <c r="L3225" s="168"/>
      <c r="M3225" s="160"/>
      <c r="N3225" s="160"/>
      <c r="O3225" s="47"/>
      <c r="P3225" s="47"/>
      <c r="Q3225" s="160">
        <f t="shared" si="1"/>
        <v>215.5</v>
      </c>
      <c r="R3225" s="177"/>
    </row>
    <row r="3226" spans="1:20" ht="15" customHeight="1" x14ac:dyDescent="0.3">
      <c r="Q3226" s="23"/>
      <c r="R3226" s="117"/>
    </row>
    <row r="3227" spans="1:20" ht="15" customHeight="1" x14ac:dyDescent="0.3">
      <c r="Q3227" s="23"/>
      <c r="R3227" s="117"/>
    </row>
    <row r="3228" spans="1:20" ht="15" customHeight="1" x14ac:dyDescent="0.3">
      <c r="Q3228" s="23"/>
      <c r="R3228" s="117"/>
    </row>
    <row r="3229" spans="1:20" ht="15" customHeight="1" x14ac:dyDescent="0.3">
      <c r="Q3229" s="23"/>
      <c r="R3229" s="117"/>
    </row>
    <row r="3230" spans="1:20" ht="15" customHeight="1" x14ac:dyDescent="0.3">
      <c r="Q3230" s="23"/>
      <c r="R3230" s="117"/>
    </row>
    <row r="3231" spans="1:20" ht="15" customHeight="1" x14ac:dyDescent="0.3">
      <c r="Q3231" s="23"/>
      <c r="R3231" s="117"/>
    </row>
    <row r="3232" spans="1:20" ht="15" customHeight="1" x14ac:dyDescent="0.3">
      <c r="Q3232" s="23"/>
      <c r="R3232" s="117"/>
    </row>
    <row r="3233" spans="18:18" ht="15.75" customHeight="1" x14ac:dyDescent="0.3">
      <c r="R3233" s="117"/>
    </row>
    <row r="3234" spans="18:18" ht="15.75" customHeight="1" x14ac:dyDescent="0.3">
      <c r="R3234" s="117"/>
    </row>
    <row r="3235" spans="18:18" ht="15.75" customHeight="1" x14ac:dyDescent="0.3">
      <c r="R3235" s="117"/>
    </row>
    <row r="3236" spans="18:18" ht="15.75" customHeight="1" x14ac:dyDescent="0.3">
      <c r="R3236" s="117"/>
    </row>
    <row r="3237" spans="18:18" ht="15.75" customHeight="1" x14ac:dyDescent="0.3">
      <c r="R3237" s="117"/>
    </row>
    <row r="3238" spans="18:18" ht="15.75" customHeight="1" x14ac:dyDescent="0.3">
      <c r="R3238" s="117"/>
    </row>
    <row r="3239" spans="18:18" ht="15.75" customHeight="1" x14ac:dyDescent="0.3">
      <c r="R3239" s="117"/>
    </row>
    <row r="3240" spans="18:18" ht="15.75" customHeight="1" x14ac:dyDescent="0.3">
      <c r="R3240" s="117"/>
    </row>
    <row r="3241" spans="18:18" ht="15.75" customHeight="1" x14ac:dyDescent="0.3">
      <c r="R3241" s="117"/>
    </row>
    <row r="3242" spans="18:18" ht="15.75" customHeight="1" x14ac:dyDescent="0.3">
      <c r="R3242" s="117"/>
    </row>
    <row r="3243" spans="18:18" ht="15.75" customHeight="1" x14ac:dyDescent="0.3">
      <c r="R3243" s="117"/>
    </row>
    <row r="3244" spans="18:18" ht="15.75" customHeight="1" x14ac:dyDescent="0.3">
      <c r="R3244" s="117"/>
    </row>
    <row r="3245" spans="18:18" ht="15.75" customHeight="1" x14ac:dyDescent="0.3">
      <c r="R3245" s="117"/>
    </row>
    <row r="3246" spans="18:18" ht="15.75" customHeight="1" x14ac:dyDescent="0.3">
      <c r="R3246" s="117"/>
    </row>
    <row r="3247" spans="18:18" ht="15.75" customHeight="1" x14ac:dyDescent="0.3">
      <c r="R3247" s="117"/>
    </row>
    <row r="3248" spans="18:18" ht="15.75" customHeight="1" x14ac:dyDescent="0.3">
      <c r="R3248" s="117"/>
    </row>
    <row r="3249" spans="18:18" ht="15.75" customHeight="1" x14ac:dyDescent="0.3">
      <c r="R3249" s="117"/>
    </row>
    <row r="3250" spans="18:18" ht="15.75" customHeight="1" x14ac:dyDescent="0.3">
      <c r="R3250" s="117"/>
    </row>
    <row r="3251" spans="18:18" ht="15.75" customHeight="1" x14ac:dyDescent="0.3">
      <c r="R3251" s="117"/>
    </row>
    <row r="3252" spans="18:18" ht="15.75" customHeight="1" x14ac:dyDescent="0.3">
      <c r="R3252" s="117"/>
    </row>
    <row r="3253" spans="18:18" ht="15.75" customHeight="1" x14ac:dyDescent="0.3">
      <c r="R3253" s="117"/>
    </row>
    <row r="3254" spans="18:18" ht="15.75" customHeight="1" x14ac:dyDescent="0.3">
      <c r="R3254" s="117"/>
    </row>
    <row r="3255" spans="18:18" ht="15.75" customHeight="1" x14ac:dyDescent="0.3">
      <c r="R3255" s="117"/>
    </row>
    <row r="3256" spans="18:18" ht="15.75" customHeight="1" x14ac:dyDescent="0.3">
      <c r="R3256" s="117"/>
    </row>
    <row r="3257" spans="18:18" ht="15.75" customHeight="1" x14ac:dyDescent="0.3">
      <c r="R3257" s="117"/>
    </row>
    <row r="3258" spans="18:18" ht="15.75" customHeight="1" x14ac:dyDescent="0.3">
      <c r="R3258" s="117"/>
    </row>
    <row r="3259" spans="18:18" ht="15.75" customHeight="1" x14ac:dyDescent="0.3">
      <c r="R3259" s="117"/>
    </row>
    <row r="3260" spans="18:18" ht="15.75" customHeight="1" x14ac:dyDescent="0.3">
      <c r="R3260" s="117"/>
    </row>
    <row r="3261" spans="18:18" ht="15.75" customHeight="1" x14ac:dyDescent="0.3">
      <c r="R3261" s="117"/>
    </row>
    <row r="3262" spans="18:18" ht="15.75" customHeight="1" x14ac:dyDescent="0.3">
      <c r="R3262" s="117"/>
    </row>
    <row r="3263" spans="18:18" ht="15.75" customHeight="1" x14ac:dyDescent="0.3">
      <c r="R3263" s="117"/>
    </row>
    <row r="3264" spans="18:18" ht="15.75" customHeight="1" x14ac:dyDescent="0.3">
      <c r="R3264" s="117"/>
    </row>
    <row r="3265" spans="18:18" ht="15.75" customHeight="1" x14ac:dyDescent="0.3">
      <c r="R3265" s="117"/>
    </row>
    <row r="3266" spans="18:18" ht="15.75" customHeight="1" x14ac:dyDescent="0.3">
      <c r="R3266" s="117"/>
    </row>
    <row r="3267" spans="18:18" ht="15.75" customHeight="1" x14ac:dyDescent="0.3">
      <c r="R3267" s="117"/>
    </row>
    <row r="3268" spans="18:18" ht="15.75" customHeight="1" x14ac:dyDescent="0.3">
      <c r="R3268" s="117"/>
    </row>
    <row r="3269" spans="18:18" ht="15.75" customHeight="1" x14ac:dyDescent="0.3">
      <c r="R3269" s="117"/>
    </row>
    <row r="3270" spans="18:18" ht="15.75" customHeight="1" x14ac:dyDescent="0.3">
      <c r="R3270" s="117"/>
    </row>
    <row r="3271" spans="18:18" ht="15.75" customHeight="1" x14ac:dyDescent="0.3">
      <c r="R3271" s="117"/>
    </row>
    <row r="3272" spans="18:18" ht="15.75" customHeight="1" x14ac:dyDescent="0.3">
      <c r="R3272" s="117"/>
    </row>
    <row r="3273" spans="18:18" ht="15.75" customHeight="1" x14ac:dyDescent="0.3">
      <c r="R3273" s="117"/>
    </row>
    <row r="3274" spans="18:18" ht="15.75" customHeight="1" x14ac:dyDescent="0.3">
      <c r="R3274" s="117"/>
    </row>
    <row r="3275" spans="18:18" ht="15.75" customHeight="1" x14ac:dyDescent="0.3">
      <c r="R3275" s="117"/>
    </row>
    <row r="3276" spans="18:18" ht="15.75" customHeight="1" x14ac:dyDescent="0.3">
      <c r="R3276" s="117"/>
    </row>
    <row r="3277" spans="18:18" ht="15.75" customHeight="1" x14ac:dyDescent="0.3">
      <c r="R3277" s="117"/>
    </row>
    <row r="3278" spans="18:18" ht="15.75" customHeight="1" x14ac:dyDescent="0.3">
      <c r="R3278" s="117"/>
    </row>
    <row r="3279" spans="18:18" ht="15.75" customHeight="1" x14ac:dyDescent="0.3">
      <c r="R3279" s="117"/>
    </row>
    <row r="3280" spans="18:18" ht="15.75" customHeight="1" x14ac:dyDescent="0.3">
      <c r="R3280" s="117"/>
    </row>
    <row r="3281" spans="18:18" ht="15.75" customHeight="1" x14ac:dyDescent="0.3">
      <c r="R3281" s="117"/>
    </row>
    <row r="3282" spans="18:18" ht="15.75" customHeight="1" x14ac:dyDescent="0.3">
      <c r="R3282" s="117"/>
    </row>
    <row r="3283" spans="18:18" ht="15.75" customHeight="1" x14ac:dyDescent="0.3">
      <c r="R3283" s="117"/>
    </row>
    <row r="3284" spans="18:18" ht="15.75" customHeight="1" x14ac:dyDescent="0.3">
      <c r="R3284" s="117"/>
    </row>
    <row r="3285" spans="18:18" ht="15.75" customHeight="1" x14ac:dyDescent="0.3">
      <c r="R3285" s="117"/>
    </row>
    <row r="3286" spans="18:18" ht="15.75" customHeight="1" x14ac:dyDescent="0.3">
      <c r="R3286" s="117"/>
    </row>
    <row r="3287" spans="18:18" ht="15.75" customHeight="1" x14ac:dyDescent="0.3">
      <c r="R3287" s="117"/>
    </row>
    <row r="3288" spans="18:18" ht="15.75" customHeight="1" x14ac:dyDescent="0.3">
      <c r="R3288" s="117"/>
    </row>
    <row r="3289" spans="18:18" ht="15.75" customHeight="1" x14ac:dyDescent="0.3">
      <c r="R3289" s="117"/>
    </row>
    <row r="3290" spans="18:18" ht="15.75" customHeight="1" x14ac:dyDescent="0.3">
      <c r="R3290" s="117"/>
    </row>
    <row r="3291" spans="18:18" ht="15.75" customHeight="1" x14ac:dyDescent="0.3">
      <c r="R3291" s="117"/>
    </row>
    <row r="3292" spans="18:18" ht="15.75" customHeight="1" x14ac:dyDescent="0.3">
      <c r="R3292" s="117"/>
    </row>
    <row r="3293" spans="18:18" ht="15.75" customHeight="1" x14ac:dyDescent="0.3">
      <c r="R3293" s="117"/>
    </row>
    <row r="3294" spans="18:18" ht="15.75" customHeight="1" x14ac:dyDescent="0.3">
      <c r="R3294" s="117"/>
    </row>
    <row r="3295" spans="18:18" ht="15.75" customHeight="1" x14ac:dyDescent="0.3">
      <c r="R3295" s="117"/>
    </row>
    <row r="3296" spans="18:18" ht="15.75" customHeight="1" x14ac:dyDescent="0.3">
      <c r="R3296" s="117"/>
    </row>
    <row r="3297" spans="18:18" ht="15.75" customHeight="1" x14ac:dyDescent="0.3">
      <c r="R3297" s="117"/>
    </row>
    <row r="3298" spans="18:18" ht="15.75" customHeight="1" x14ac:dyDescent="0.3">
      <c r="R3298" s="117"/>
    </row>
    <row r="3299" spans="18:18" ht="15.75" customHeight="1" x14ac:dyDescent="0.3">
      <c r="R3299" s="117"/>
    </row>
    <row r="3300" spans="18:18" ht="15.75" customHeight="1" x14ac:dyDescent="0.3">
      <c r="R3300" s="117"/>
    </row>
    <row r="3301" spans="18:18" ht="15.75" customHeight="1" x14ac:dyDescent="0.3">
      <c r="R3301" s="117"/>
    </row>
    <row r="3302" spans="18:18" ht="15.75" customHeight="1" x14ac:dyDescent="0.3">
      <c r="R3302" s="117"/>
    </row>
    <row r="3303" spans="18:18" ht="15.75" customHeight="1" x14ac:dyDescent="0.3">
      <c r="R3303" s="117"/>
    </row>
    <row r="3304" spans="18:18" ht="15.75" customHeight="1" x14ac:dyDescent="0.3">
      <c r="R3304" s="117"/>
    </row>
    <row r="3305" spans="18:18" ht="15.75" customHeight="1" x14ac:dyDescent="0.3">
      <c r="R3305" s="117"/>
    </row>
    <row r="3306" spans="18:18" ht="15.75" customHeight="1" x14ac:dyDescent="0.3">
      <c r="R3306" s="117"/>
    </row>
    <row r="3307" spans="18:18" ht="15.75" customHeight="1" x14ac:dyDescent="0.3">
      <c r="R3307" s="117"/>
    </row>
    <row r="3308" spans="18:18" ht="15.75" customHeight="1" x14ac:dyDescent="0.3">
      <c r="R3308" s="117"/>
    </row>
    <row r="3309" spans="18:18" ht="15.75" customHeight="1" x14ac:dyDescent="0.3">
      <c r="R3309" s="117"/>
    </row>
    <row r="3310" spans="18:18" ht="15.75" customHeight="1" x14ac:dyDescent="0.3">
      <c r="R3310" s="117"/>
    </row>
    <row r="3311" spans="18:18" ht="15.75" customHeight="1" x14ac:dyDescent="0.3">
      <c r="R3311" s="117"/>
    </row>
    <row r="3312" spans="18:18" ht="15.75" customHeight="1" x14ac:dyDescent="0.3">
      <c r="R3312" s="117"/>
    </row>
    <row r="3313" spans="18:18" ht="15.75" customHeight="1" x14ac:dyDescent="0.3">
      <c r="R3313" s="117"/>
    </row>
    <row r="3314" spans="18:18" ht="15.75" customHeight="1" x14ac:dyDescent="0.3">
      <c r="R3314" s="117"/>
    </row>
    <row r="3315" spans="18:18" ht="15.75" customHeight="1" x14ac:dyDescent="0.3">
      <c r="R3315" s="117"/>
    </row>
    <row r="3316" spans="18:18" ht="15.75" customHeight="1" x14ac:dyDescent="0.3">
      <c r="R3316" s="117"/>
    </row>
    <row r="3317" spans="18:18" ht="15.75" customHeight="1" x14ac:dyDescent="0.3">
      <c r="R3317" s="117"/>
    </row>
    <row r="3318" spans="18:18" ht="15.75" customHeight="1" x14ac:dyDescent="0.3">
      <c r="R3318" s="117"/>
    </row>
    <row r="3319" spans="18:18" ht="15.75" customHeight="1" x14ac:dyDescent="0.3">
      <c r="R3319" s="117"/>
    </row>
    <row r="3320" spans="18:18" ht="15.75" customHeight="1" x14ac:dyDescent="0.3">
      <c r="R3320" s="117"/>
    </row>
    <row r="3321" spans="18:18" ht="15.75" customHeight="1" x14ac:dyDescent="0.3">
      <c r="R3321" s="117"/>
    </row>
    <row r="3322" spans="18:18" ht="15.75" customHeight="1" x14ac:dyDescent="0.3">
      <c r="R3322" s="117"/>
    </row>
    <row r="3323" spans="18:18" ht="15.75" customHeight="1" x14ac:dyDescent="0.3">
      <c r="R3323" s="117"/>
    </row>
    <row r="3324" spans="18:18" ht="15.75" customHeight="1" x14ac:dyDescent="0.3">
      <c r="R3324" s="117"/>
    </row>
    <row r="3325" spans="18:18" ht="15.75" customHeight="1" x14ac:dyDescent="0.3">
      <c r="R3325" s="117"/>
    </row>
    <row r="3326" spans="18:18" ht="15.75" customHeight="1" x14ac:dyDescent="0.3">
      <c r="R3326" s="117"/>
    </row>
    <row r="3327" spans="18:18" ht="15.75" customHeight="1" x14ac:dyDescent="0.3">
      <c r="R3327" s="117"/>
    </row>
    <row r="3328" spans="18:18" ht="15.75" customHeight="1" x14ac:dyDescent="0.3">
      <c r="R3328" s="117"/>
    </row>
    <row r="3329" spans="18:18" ht="15.75" customHeight="1" x14ac:dyDescent="0.3">
      <c r="R3329" s="117"/>
    </row>
    <row r="3330" spans="18:18" ht="15.75" customHeight="1" x14ac:dyDescent="0.3">
      <c r="R3330" s="117"/>
    </row>
    <row r="3331" spans="18:18" ht="15.75" customHeight="1" x14ac:dyDescent="0.3">
      <c r="R3331" s="117"/>
    </row>
    <row r="3332" spans="18:18" ht="15.75" customHeight="1" x14ac:dyDescent="0.3">
      <c r="R3332" s="117"/>
    </row>
    <row r="3333" spans="18:18" ht="15.75" customHeight="1" x14ac:dyDescent="0.3">
      <c r="R3333" s="117"/>
    </row>
    <row r="3334" spans="18:18" ht="15.75" customHeight="1" x14ac:dyDescent="0.3">
      <c r="R3334" s="117"/>
    </row>
    <row r="3335" spans="18:18" ht="15.75" customHeight="1" x14ac:dyDescent="0.3">
      <c r="R3335" s="117"/>
    </row>
    <row r="3336" spans="18:18" ht="15.75" customHeight="1" x14ac:dyDescent="0.3">
      <c r="R3336" s="117"/>
    </row>
    <row r="3337" spans="18:18" ht="15.75" customHeight="1" x14ac:dyDescent="0.3">
      <c r="R3337" s="117"/>
    </row>
    <row r="3338" spans="18:18" ht="15.75" customHeight="1" x14ac:dyDescent="0.3">
      <c r="R3338" s="117"/>
    </row>
    <row r="3339" spans="18:18" ht="15.75" customHeight="1" x14ac:dyDescent="0.3">
      <c r="R3339" s="117"/>
    </row>
    <row r="3340" spans="18:18" ht="15.75" customHeight="1" x14ac:dyDescent="0.3">
      <c r="R3340" s="117"/>
    </row>
    <row r="3341" spans="18:18" ht="15.75" customHeight="1" x14ac:dyDescent="0.3">
      <c r="R3341" s="117"/>
    </row>
    <row r="3342" spans="18:18" ht="15.75" customHeight="1" x14ac:dyDescent="0.3">
      <c r="R3342" s="117"/>
    </row>
    <row r="3343" spans="18:18" ht="15.75" customHeight="1" x14ac:dyDescent="0.3">
      <c r="R3343" s="117"/>
    </row>
    <row r="3344" spans="18:18" ht="15.75" customHeight="1" x14ac:dyDescent="0.3">
      <c r="R3344" s="117"/>
    </row>
    <row r="3345" spans="18:18" ht="15.75" customHeight="1" x14ac:dyDescent="0.3">
      <c r="R3345" s="117"/>
    </row>
    <row r="3346" spans="18:18" ht="15.75" customHeight="1" x14ac:dyDescent="0.3">
      <c r="R3346" s="117"/>
    </row>
    <row r="3347" spans="18:18" ht="15.75" customHeight="1" x14ac:dyDescent="0.3">
      <c r="R3347" s="117"/>
    </row>
    <row r="3348" spans="18:18" ht="15.75" customHeight="1" x14ac:dyDescent="0.3">
      <c r="R3348" s="117"/>
    </row>
    <row r="3349" spans="18:18" ht="15.75" customHeight="1" x14ac:dyDescent="0.3">
      <c r="R3349" s="117"/>
    </row>
    <row r="3350" spans="18:18" ht="15.75" customHeight="1" x14ac:dyDescent="0.3">
      <c r="R3350" s="117"/>
    </row>
    <row r="3351" spans="18:18" ht="15.75" customHeight="1" x14ac:dyDescent="0.3">
      <c r="R3351" s="117"/>
    </row>
    <row r="3352" spans="18:18" ht="15.75" customHeight="1" x14ac:dyDescent="0.3">
      <c r="R3352" s="117"/>
    </row>
    <row r="3353" spans="18:18" ht="15.75" customHeight="1" x14ac:dyDescent="0.3">
      <c r="R3353" s="117"/>
    </row>
    <row r="3354" spans="18:18" ht="15.75" customHeight="1" x14ac:dyDescent="0.3">
      <c r="R3354" s="117"/>
    </row>
    <row r="3355" spans="18:18" ht="15.75" customHeight="1" x14ac:dyDescent="0.3">
      <c r="R3355" s="117"/>
    </row>
    <row r="3356" spans="18:18" ht="15.75" customHeight="1" x14ac:dyDescent="0.3">
      <c r="R3356" s="117"/>
    </row>
    <row r="3357" spans="18:18" ht="15.75" customHeight="1" x14ac:dyDescent="0.3">
      <c r="R3357" s="117"/>
    </row>
    <row r="3358" spans="18:18" ht="15.75" customHeight="1" x14ac:dyDescent="0.3">
      <c r="R3358" s="117"/>
    </row>
    <row r="3359" spans="18:18" ht="15.75" customHeight="1" x14ac:dyDescent="0.3">
      <c r="R3359" s="117"/>
    </row>
    <row r="3360" spans="18:18" ht="15.75" customHeight="1" x14ac:dyDescent="0.3">
      <c r="R3360" s="117"/>
    </row>
    <row r="3361" spans="18:18" ht="15.75" customHeight="1" x14ac:dyDescent="0.3">
      <c r="R3361" s="117"/>
    </row>
    <row r="3362" spans="18:18" ht="15.75" customHeight="1" x14ac:dyDescent="0.3">
      <c r="R3362" s="117"/>
    </row>
    <row r="3363" spans="18:18" ht="15.75" customHeight="1" x14ac:dyDescent="0.3">
      <c r="R3363" s="117"/>
    </row>
    <row r="3364" spans="18:18" ht="15.75" customHeight="1" x14ac:dyDescent="0.3">
      <c r="R3364" s="117"/>
    </row>
    <row r="3365" spans="18:18" ht="15.75" customHeight="1" x14ac:dyDescent="0.3">
      <c r="R3365" s="117"/>
    </row>
    <row r="3366" spans="18:18" ht="15.75" customHeight="1" x14ac:dyDescent="0.3">
      <c r="R3366" s="117"/>
    </row>
    <row r="3367" spans="18:18" ht="15.75" customHeight="1" x14ac:dyDescent="0.3">
      <c r="R3367" s="117"/>
    </row>
    <row r="3368" spans="18:18" ht="15.75" customHeight="1" x14ac:dyDescent="0.3">
      <c r="R3368" s="117"/>
    </row>
    <row r="3369" spans="18:18" ht="15.75" customHeight="1" x14ac:dyDescent="0.3">
      <c r="R3369" s="117"/>
    </row>
    <row r="3370" spans="18:18" ht="15.75" customHeight="1" x14ac:dyDescent="0.3">
      <c r="R3370" s="117"/>
    </row>
    <row r="3371" spans="18:18" ht="15.75" customHeight="1" x14ac:dyDescent="0.3">
      <c r="R3371" s="117"/>
    </row>
    <row r="3372" spans="18:18" ht="15.75" customHeight="1" x14ac:dyDescent="0.3">
      <c r="R3372" s="117"/>
    </row>
    <row r="3373" spans="18:18" ht="15.75" customHeight="1" x14ac:dyDescent="0.3">
      <c r="R3373" s="117"/>
    </row>
    <row r="3374" spans="18:18" ht="15.75" customHeight="1" x14ac:dyDescent="0.3">
      <c r="R3374" s="117"/>
    </row>
    <row r="3375" spans="18:18" ht="15.75" customHeight="1" x14ac:dyDescent="0.3">
      <c r="R3375" s="117"/>
    </row>
    <row r="3376" spans="18:18" ht="15.75" customHeight="1" x14ac:dyDescent="0.3">
      <c r="R3376" s="117"/>
    </row>
    <row r="3377" spans="18:18" ht="15.75" customHeight="1" x14ac:dyDescent="0.3">
      <c r="R3377" s="117"/>
    </row>
    <row r="3378" spans="18:18" ht="15.75" customHeight="1" x14ac:dyDescent="0.3">
      <c r="R3378" s="117"/>
    </row>
    <row r="3379" spans="18:18" ht="15.75" customHeight="1" x14ac:dyDescent="0.3">
      <c r="R3379" s="117"/>
    </row>
    <row r="3380" spans="18:18" ht="15.75" customHeight="1" x14ac:dyDescent="0.3">
      <c r="R3380" s="117"/>
    </row>
    <row r="3381" spans="18:18" ht="15.75" customHeight="1" x14ac:dyDescent="0.3">
      <c r="R3381" s="117"/>
    </row>
    <row r="3382" spans="18:18" ht="15.75" customHeight="1" x14ac:dyDescent="0.3">
      <c r="R3382" s="117"/>
    </row>
    <row r="3383" spans="18:18" ht="15.75" customHeight="1" x14ac:dyDescent="0.3">
      <c r="R3383" s="117"/>
    </row>
    <row r="3384" spans="18:18" ht="15.75" customHeight="1" x14ac:dyDescent="0.3">
      <c r="R3384" s="117"/>
    </row>
    <row r="3385" spans="18:18" ht="15.75" customHeight="1" x14ac:dyDescent="0.3">
      <c r="R3385" s="117"/>
    </row>
    <row r="3386" spans="18:18" ht="15.75" customHeight="1" x14ac:dyDescent="0.3">
      <c r="R3386" s="117"/>
    </row>
    <row r="3387" spans="18:18" ht="15.75" customHeight="1" x14ac:dyDescent="0.3">
      <c r="R3387" s="117"/>
    </row>
    <row r="3388" spans="18:18" ht="15.75" customHeight="1" x14ac:dyDescent="0.3">
      <c r="R3388" s="117"/>
    </row>
    <row r="3389" spans="18:18" ht="15.75" customHeight="1" x14ac:dyDescent="0.3">
      <c r="R3389" s="117"/>
    </row>
    <row r="3390" spans="18:18" ht="15.75" customHeight="1" x14ac:dyDescent="0.3">
      <c r="R3390" s="117"/>
    </row>
    <row r="3391" spans="18:18" ht="15.75" customHeight="1" x14ac:dyDescent="0.3">
      <c r="R3391" s="117"/>
    </row>
    <row r="3392" spans="18:18" ht="15.75" customHeight="1" x14ac:dyDescent="0.3">
      <c r="R3392" s="117"/>
    </row>
    <row r="3393" spans="18:18" ht="15.75" customHeight="1" x14ac:dyDescent="0.3">
      <c r="R3393" s="117"/>
    </row>
    <row r="3394" spans="18:18" ht="15.75" customHeight="1" x14ac:dyDescent="0.3">
      <c r="R3394" s="117"/>
    </row>
    <row r="3395" spans="18:18" ht="15.75" customHeight="1" x14ac:dyDescent="0.3">
      <c r="R3395" s="117"/>
    </row>
    <row r="3396" spans="18:18" ht="15.75" customHeight="1" x14ac:dyDescent="0.3">
      <c r="R3396" s="117"/>
    </row>
    <row r="3397" spans="18:18" ht="15.75" customHeight="1" x14ac:dyDescent="0.3">
      <c r="R3397" s="117"/>
    </row>
    <row r="3398" spans="18:18" ht="15.75" customHeight="1" x14ac:dyDescent="0.3">
      <c r="R3398" s="117"/>
    </row>
    <row r="3399" spans="18:18" ht="15.75" customHeight="1" x14ac:dyDescent="0.3">
      <c r="R3399" s="117"/>
    </row>
    <row r="3400" spans="18:18" ht="15.75" customHeight="1" x14ac:dyDescent="0.3">
      <c r="R3400" s="117"/>
    </row>
    <row r="3401" spans="18:18" ht="15.75" customHeight="1" x14ac:dyDescent="0.3">
      <c r="R3401" s="117"/>
    </row>
    <row r="3402" spans="18:18" ht="15.75" customHeight="1" x14ac:dyDescent="0.3">
      <c r="R3402" s="117"/>
    </row>
    <row r="3403" spans="18:18" ht="15.75" customHeight="1" x14ac:dyDescent="0.3">
      <c r="R3403" s="117"/>
    </row>
    <row r="3404" spans="18:18" ht="15.75" customHeight="1" x14ac:dyDescent="0.3">
      <c r="R3404" s="117"/>
    </row>
    <row r="3405" spans="18:18" ht="15.75" customHeight="1" x14ac:dyDescent="0.3">
      <c r="R3405" s="117"/>
    </row>
    <row r="3406" spans="18:18" ht="15.75" customHeight="1" x14ac:dyDescent="0.3">
      <c r="R3406" s="117"/>
    </row>
    <row r="3407" spans="18:18" ht="15.75" customHeight="1" x14ac:dyDescent="0.3">
      <c r="R3407" s="117"/>
    </row>
    <row r="3408" spans="18:18" ht="15.75" customHeight="1" x14ac:dyDescent="0.3">
      <c r="R3408" s="117"/>
    </row>
    <row r="3409" spans="18:18" ht="15.75" customHeight="1" x14ac:dyDescent="0.3">
      <c r="R3409" s="117"/>
    </row>
    <row r="3410" spans="18:18" ht="15.75" customHeight="1" x14ac:dyDescent="0.3">
      <c r="R3410" s="117"/>
    </row>
    <row r="3411" spans="18:18" ht="15.75" customHeight="1" x14ac:dyDescent="0.3">
      <c r="R3411" s="117"/>
    </row>
    <row r="3412" spans="18:18" ht="15.75" customHeight="1" x14ac:dyDescent="0.3">
      <c r="R3412" s="117"/>
    </row>
    <row r="3413" spans="18:18" ht="15.75" customHeight="1" x14ac:dyDescent="0.3">
      <c r="R3413" s="117"/>
    </row>
    <row r="3414" spans="18:18" ht="15.75" customHeight="1" x14ac:dyDescent="0.3">
      <c r="R3414" s="117"/>
    </row>
    <row r="3415" spans="18:18" ht="15.75" customHeight="1" x14ac:dyDescent="0.3">
      <c r="R3415" s="117"/>
    </row>
    <row r="3416" spans="18:18" ht="15.75" customHeight="1" x14ac:dyDescent="0.3">
      <c r="R3416" s="117"/>
    </row>
    <row r="3417" spans="18:18" ht="15.75" customHeight="1" x14ac:dyDescent="0.3">
      <c r="R3417" s="117"/>
    </row>
    <row r="3418" spans="18:18" ht="15.75" customHeight="1" x14ac:dyDescent="0.3">
      <c r="R3418" s="117"/>
    </row>
    <row r="3419" spans="18:18" ht="15.75" customHeight="1" x14ac:dyDescent="0.3">
      <c r="R3419" s="117"/>
    </row>
    <row r="3420" spans="18:18" ht="15.75" customHeight="1" x14ac:dyDescent="0.3">
      <c r="R3420" s="117"/>
    </row>
    <row r="3421" spans="18:18" ht="15.75" customHeight="1" x14ac:dyDescent="0.3">
      <c r="R3421" s="117"/>
    </row>
    <row r="3422" spans="18:18" ht="15.75" customHeight="1" x14ac:dyDescent="0.3">
      <c r="R3422" s="117"/>
    </row>
    <row r="3423" spans="18:18" ht="15.75" customHeight="1" x14ac:dyDescent="0.3">
      <c r="R3423" s="117"/>
    </row>
    <row r="3424" spans="18:18" ht="15.75" customHeight="1" x14ac:dyDescent="0.3">
      <c r="R3424" s="117"/>
    </row>
    <row r="3425" spans="18:18" ht="15.75" customHeight="1" x14ac:dyDescent="0.3">
      <c r="R3425" s="117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 TEMP 201819</vt:lpstr>
      <vt:lpstr>HUM TEMP</vt:lpstr>
      <vt:lpstr>ENS TARDIO 201819</vt:lpstr>
      <vt:lpstr>HUM TARD</vt:lpstr>
      <vt:lpstr>DATOS HUM</vt:lpstr>
      <vt:lpstr>Plot Entry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Tornello</dc:creator>
  <cp:lastModifiedBy>Valentina Tornello</cp:lastModifiedBy>
  <dcterms:created xsi:type="dcterms:W3CDTF">2025-02-28T00:44:13Z</dcterms:created>
  <dcterms:modified xsi:type="dcterms:W3CDTF">2025-02-28T00:44:20Z</dcterms:modified>
</cp:coreProperties>
</file>